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queryTables/queryTable2.xml" ContentType="application/vnd.openxmlformats-officedocument.spreadsheetml.queryTable+xml"/>
  <Override PartName="/xl/tables/table7.xml" ContentType="application/vnd.openxmlformats-officedocument.spreadsheetml.table+xml"/>
  <Override PartName="/xl/queryTables/queryTable3.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kuleuven-my.sharepoint.com/personal/lorenzo_seghesio_kuleuven_be/Documents/PhD/Work/ML_Tests_On_IM_Data/Jordys_Data/"/>
    </mc:Choice>
  </mc:AlternateContent>
  <xr:revisionPtr revIDLastSave="1015" documentId="8_{39AF1658-D912-464A-BC62-AE77B2715761}" xr6:coauthVersionLast="47" xr6:coauthVersionMax="47" xr10:uidLastSave="{7DC95A69-27A4-4E14-BD2A-73F02E6B5784}"/>
  <bookViews>
    <workbookView xWindow="45720" yWindow="4185" windowWidth="21600" windowHeight="12510" activeTab="2" xr2:uid="{D1DB019D-3FE2-43EF-BDCF-110F20A69F01}"/>
  </bookViews>
  <sheets>
    <sheet name="README" sheetId="6" r:id="rId1"/>
    <sheet name="stats" sheetId="16" r:id="rId2"/>
    <sheet name="Data explanation" sheetId="17" r:id="rId3"/>
    <sheet name="Raw_data+manual_check" sheetId="1" r:id="rId4"/>
    <sheet name="+sort" sheetId="8" r:id="rId5"/>
    <sheet name="+filter" sheetId="11" r:id="rId6"/>
    <sheet name="for_pretty_charts" sheetId="15" r:id="rId7"/>
    <sheet name="manual_check_maarten" sheetId="7" r:id="rId8"/>
    <sheet name="data_localhost" sheetId="13" r:id="rId9"/>
    <sheet name="data_cloud" sheetId="14" r:id="rId10"/>
  </sheets>
  <definedNames>
    <definedName name="ExternalData_1" localSheetId="9" hidden="1">data_cloud!$A$1:$BZ$271</definedName>
    <definedName name="ExternalData_1" localSheetId="8" hidden="1">data_localhost!$A$1:$BW$195</definedName>
    <definedName name="ExternalData_1" localSheetId="7" hidden="1">manual_check_maarten!$A$1:$H$394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 i="11" l="1"/>
  <c r="F21" i="16"/>
  <c r="F20" i="16"/>
  <c r="F19" i="16"/>
  <c r="F18" i="16"/>
  <c r="F17" i="16"/>
  <c r="F16" i="16"/>
  <c r="F15" i="16"/>
  <c r="H14" i="16"/>
  <c r="G14" i="16"/>
  <c r="F14" i="16" s="1"/>
  <c r="F13" i="16"/>
  <c r="F12" i="16"/>
  <c r="B5" i="16"/>
  <c r="C5" i="16"/>
  <c r="D5" i="16"/>
  <c r="F5" i="16"/>
  <c r="G5" i="16"/>
  <c r="H5" i="16"/>
  <c r="I5" i="16"/>
  <c r="J5" i="16"/>
  <c r="K5" i="16"/>
  <c r="E5" i="16"/>
  <c r="D4" i="16"/>
  <c r="D3" i="16"/>
  <c r="AT463" i="11"/>
  <c r="AX463" i="11"/>
  <c r="AS463" i="11"/>
  <c r="AU463" i="11" s="1"/>
  <c r="AK463" i="11"/>
  <c r="AT462" i="11"/>
  <c r="AX462" i="11"/>
  <c r="AS462" i="11"/>
  <c r="AU462" i="11" s="1"/>
  <c r="AK462" i="11"/>
  <c r="AT461" i="11"/>
  <c r="AX461" i="11"/>
  <c r="AS461" i="11"/>
  <c r="AU461" i="11" s="1"/>
  <c r="AK461" i="11"/>
  <c r="AK460" i="11"/>
  <c r="AT459" i="11"/>
  <c r="AX459" i="11"/>
  <c r="AS459" i="11"/>
  <c r="AU459" i="11" s="1"/>
  <c r="AK459" i="11"/>
  <c r="AT458" i="11"/>
  <c r="AX458" i="11"/>
  <c r="AS458" i="11"/>
  <c r="AU458" i="11" s="1"/>
  <c r="AK458" i="11"/>
  <c r="AT457" i="11"/>
  <c r="AX457" i="11"/>
  <c r="AS457" i="11"/>
  <c r="AU457" i="11" s="1"/>
  <c r="AK457" i="11"/>
  <c r="AT456" i="11"/>
  <c r="AX456" i="11"/>
  <c r="AS456" i="11"/>
  <c r="AU456" i="11" s="1"/>
  <c r="AK456" i="11"/>
  <c r="AT455" i="11"/>
  <c r="AX455" i="11"/>
  <c r="AS455" i="11"/>
  <c r="AU455" i="11" s="1"/>
  <c r="AK455" i="11"/>
  <c r="AK454" i="11"/>
  <c r="AT453" i="11"/>
  <c r="AX453" i="11"/>
  <c r="AS453" i="11"/>
  <c r="AU453" i="11" s="1"/>
  <c r="AK453" i="11"/>
  <c r="AT452" i="11"/>
  <c r="AX452" i="11"/>
  <c r="AS452" i="11"/>
  <c r="AU452" i="11" s="1"/>
  <c r="AK452" i="11"/>
  <c r="AT451" i="11"/>
  <c r="AX451" i="11"/>
  <c r="AS451" i="11"/>
  <c r="AU451" i="11" s="1"/>
  <c r="AK451" i="11"/>
  <c r="AT450" i="11"/>
  <c r="AX450" i="11"/>
  <c r="AS450" i="11"/>
  <c r="AU450" i="11" s="1"/>
  <c r="AK450" i="11"/>
  <c r="AT449" i="11"/>
  <c r="AX449" i="11"/>
  <c r="AS449" i="11"/>
  <c r="AU449" i="11" s="1"/>
  <c r="AK449" i="11"/>
  <c r="AK448" i="11"/>
  <c r="AT447" i="11"/>
  <c r="AX447" i="11"/>
  <c r="AS447" i="11"/>
  <c r="AU447" i="11" s="1"/>
  <c r="AK447" i="11"/>
  <c r="AT446" i="11"/>
  <c r="AX446" i="11"/>
  <c r="AS446" i="11"/>
  <c r="AU446" i="11" s="1"/>
  <c r="AK446" i="11"/>
  <c r="AT445" i="11"/>
  <c r="AX445" i="11"/>
  <c r="AS445" i="11"/>
  <c r="AU445" i="11" s="1"/>
  <c r="AK445" i="11"/>
  <c r="AT444" i="11"/>
  <c r="AX444" i="11"/>
  <c r="AS444" i="11"/>
  <c r="AU444" i="11" s="1"/>
  <c r="AK444" i="11"/>
  <c r="AT443" i="11"/>
  <c r="AX443" i="11"/>
  <c r="AS443" i="11"/>
  <c r="AU443" i="11" s="1"/>
  <c r="AK443" i="11"/>
  <c r="AT442" i="11"/>
  <c r="AX442" i="11"/>
  <c r="AS442" i="11"/>
  <c r="AU442" i="11" s="1"/>
  <c r="AK442" i="11"/>
  <c r="AT441" i="11"/>
  <c r="AX441" i="11"/>
  <c r="AS441" i="11"/>
  <c r="AU441" i="11" s="1"/>
  <c r="AK441" i="11"/>
  <c r="AK440" i="11"/>
  <c r="AT439" i="11"/>
  <c r="AX439" i="11"/>
  <c r="AS439" i="11"/>
  <c r="AU439" i="11" s="1"/>
  <c r="AK439" i="11"/>
  <c r="AT438" i="11"/>
  <c r="AX438" i="11"/>
  <c r="AS438" i="11"/>
  <c r="AU438" i="11" s="1"/>
  <c r="AK438" i="11"/>
  <c r="AT437" i="11"/>
  <c r="AX437" i="11"/>
  <c r="AS437" i="11"/>
  <c r="AU437" i="11" s="1"/>
  <c r="AK437" i="11"/>
  <c r="AT436" i="11"/>
  <c r="AX436" i="11"/>
  <c r="AS436" i="11"/>
  <c r="AU436" i="11" s="1"/>
  <c r="AK436" i="11"/>
  <c r="AT435" i="11"/>
  <c r="AX435" i="11"/>
  <c r="AS435" i="11"/>
  <c r="AU435" i="11" s="1"/>
  <c r="AK435" i="11"/>
  <c r="AK434" i="11"/>
  <c r="AT433" i="11"/>
  <c r="AX433" i="11"/>
  <c r="AS433" i="11"/>
  <c r="AU433" i="11" s="1"/>
  <c r="AK433" i="11"/>
  <c r="AT432" i="11"/>
  <c r="AX432" i="11"/>
  <c r="AS432" i="11"/>
  <c r="AU432" i="11" s="1"/>
  <c r="AK432" i="11"/>
  <c r="AT431" i="11"/>
  <c r="AX431" i="11"/>
  <c r="AS431" i="11"/>
  <c r="AU431" i="11" s="1"/>
  <c r="AK431" i="11"/>
  <c r="AT430" i="11"/>
  <c r="AX430" i="11"/>
  <c r="AS430" i="11"/>
  <c r="AU430" i="11" s="1"/>
  <c r="AK430" i="11"/>
  <c r="AT429" i="11"/>
  <c r="AX429" i="11"/>
  <c r="AS429" i="11"/>
  <c r="AU429" i="11" s="1"/>
  <c r="AK429" i="11"/>
  <c r="AK428" i="11"/>
  <c r="AT427" i="11"/>
  <c r="AX427" i="11"/>
  <c r="AS427" i="11"/>
  <c r="AU427" i="11" s="1"/>
  <c r="AK427" i="11"/>
  <c r="AT426" i="11"/>
  <c r="AX426" i="11"/>
  <c r="AS426" i="11"/>
  <c r="AU426" i="11" s="1"/>
  <c r="AK426" i="11"/>
  <c r="AT425" i="11"/>
  <c r="AX425" i="11"/>
  <c r="AS425" i="11"/>
  <c r="AU425" i="11" s="1"/>
  <c r="AK425" i="11"/>
  <c r="AT424" i="11"/>
  <c r="AX424" i="11"/>
  <c r="AS424" i="11"/>
  <c r="AU424" i="11" s="1"/>
  <c r="AK424" i="11"/>
  <c r="AT423" i="11"/>
  <c r="AX423" i="11"/>
  <c r="AS423" i="11"/>
  <c r="AU423" i="11" s="1"/>
  <c r="AK423" i="11"/>
  <c r="AT422" i="11"/>
  <c r="AX422" i="11"/>
  <c r="AS422" i="11"/>
  <c r="AU422" i="11" s="1"/>
  <c r="AK422" i="11"/>
  <c r="AT421" i="11"/>
  <c r="AX421" i="11"/>
  <c r="AS421" i="11"/>
  <c r="AU421" i="11" s="1"/>
  <c r="AK421" i="11"/>
  <c r="AK420" i="11"/>
  <c r="AT419" i="11"/>
  <c r="AX419" i="11"/>
  <c r="AS419" i="11"/>
  <c r="AU419" i="11" s="1"/>
  <c r="AK419" i="11"/>
  <c r="AT418" i="11"/>
  <c r="AX418" i="11"/>
  <c r="AS418" i="11"/>
  <c r="AU418" i="11" s="1"/>
  <c r="AK418" i="11"/>
  <c r="AT417" i="11"/>
  <c r="AX417" i="11"/>
  <c r="AS417" i="11"/>
  <c r="AU417" i="11" s="1"/>
  <c r="AK417" i="11"/>
  <c r="AT416" i="11"/>
  <c r="AX416" i="11"/>
  <c r="AS416" i="11"/>
  <c r="AU416" i="11" s="1"/>
  <c r="AK416" i="11"/>
  <c r="AT415" i="11"/>
  <c r="AX415" i="11"/>
  <c r="AS415" i="11"/>
  <c r="AU415" i="11" s="1"/>
  <c r="AK415" i="11"/>
  <c r="AK414" i="11"/>
  <c r="AT413" i="11"/>
  <c r="AX413" i="11"/>
  <c r="AS413" i="11"/>
  <c r="AU413" i="11" s="1"/>
  <c r="AK413" i="11"/>
  <c r="AT412" i="11"/>
  <c r="AX412" i="11"/>
  <c r="AS412" i="11"/>
  <c r="AU412" i="11" s="1"/>
  <c r="AK412" i="11"/>
  <c r="AT411" i="11"/>
  <c r="AX411" i="11"/>
  <c r="AS411" i="11"/>
  <c r="AU411" i="11" s="1"/>
  <c r="AK411" i="11"/>
  <c r="AT410" i="11"/>
  <c r="AX410" i="11"/>
  <c r="AS410" i="11"/>
  <c r="AU410" i="11" s="1"/>
  <c r="AK410" i="11"/>
  <c r="AT409" i="11"/>
  <c r="AX409" i="11"/>
  <c r="AS409" i="11"/>
  <c r="AU409" i="11" s="1"/>
  <c r="AK409" i="11"/>
  <c r="AK408" i="11"/>
  <c r="AT407" i="11"/>
  <c r="AX407" i="11"/>
  <c r="AS407" i="11"/>
  <c r="AU407" i="11" s="1"/>
  <c r="AK407" i="11"/>
  <c r="AT406" i="11"/>
  <c r="AX406" i="11"/>
  <c r="AS406" i="11"/>
  <c r="AU406" i="11" s="1"/>
  <c r="AK406" i="11"/>
  <c r="AT405" i="11"/>
  <c r="AX405" i="11"/>
  <c r="AS405" i="11"/>
  <c r="AU405" i="11" s="1"/>
  <c r="AK405" i="11"/>
  <c r="AT404" i="11"/>
  <c r="AX404" i="11"/>
  <c r="AS404" i="11"/>
  <c r="AU404" i="11" s="1"/>
  <c r="AK404" i="11"/>
  <c r="AT403" i="11"/>
  <c r="AX403" i="11"/>
  <c r="AS403" i="11"/>
  <c r="AU403" i="11" s="1"/>
  <c r="AK403" i="11"/>
  <c r="AT402" i="11"/>
  <c r="AX402" i="11"/>
  <c r="AS402" i="11"/>
  <c r="AU402" i="11" s="1"/>
  <c r="AK402" i="11"/>
  <c r="AT401" i="11"/>
  <c r="AX401" i="11"/>
  <c r="AS401" i="11"/>
  <c r="AU401" i="11" s="1"/>
  <c r="AK401" i="11"/>
  <c r="AK400" i="11"/>
  <c r="AT399" i="11"/>
  <c r="AX399" i="11"/>
  <c r="AS399" i="11"/>
  <c r="AU399" i="11" s="1"/>
  <c r="AK399" i="11"/>
  <c r="AT398" i="11"/>
  <c r="AX398" i="11"/>
  <c r="AS398" i="11"/>
  <c r="AU398" i="11" s="1"/>
  <c r="AK398" i="11"/>
  <c r="AT397" i="11"/>
  <c r="AX397" i="11"/>
  <c r="AS397" i="11"/>
  <c r="AU397" i="11" s="1"/>
  <c r="AK397" i="11"/>
  <c r="AT396" i="11"/>
  <c r="AX396" i="11"/>
  <c r="AS396" i="11"/>
  <c r="AU396" i="11" s="1"/>
  <c r="AK396" i="11"/>
  <c r="AT395" i="11"/>
  <c r="AX395" i="11"/>
  <c r="AS395" i="11"/>
  <c r="AU395" i="11" s="1"/>
  <c r="AK395" i="11"/>
  <c r="AK394" i="11"/>
  <c r="AT393" i="11"/>
  <c r="AX393" i="11"/>
  <c r="AS393" i="11"/>
  <c r="AU393" i="11" s="1"/>
  <c r="AK393" i="11"/>
  <c r="AT392" i="11"/>
  <c r="AX392" i="11"/>
  <c r="AS392" i="11"/>
  <c r="AU392" i="11" s="1"/>
  <c r="AK392" i="11"/>
  <c r="AT391" i="11"/>
  <c r="AX391" i="11"/>
  <c r="AS391" i="11"/>
  <c r="AU391" i="11" s="1"/>
  <c r="AK391" i="11"/>
  <c r="AT390" i="11"/>
  <c r="AX390" i="11"/>
  <c r="AS390" i="11"/>
  <c r="AU390" i="11" s="1"/>
  <c r="AK390" i="11"/>
  <c r="AT389" i="11"/>
  <c r="AX389" i="11"/>
  <c r="AS389" i="11"/>
  <c r="AU389" i="11" s="1"/>
  <c r="AK389" i="11"/>
  <c r="AK388" i="11"/>
  <c r="AT387" i="11"/>
  <c r="AX387" i="11"/>
  <c r="AS387" i="11"/>
  <c r="AU387" i="11" s="1"/>
  <c r="AK387" i="11"/>
  <c r="AT386" i="11"/>
  <c r="AX386" i="11"/>
  <c r="AS386" i="11"/>
  <c r="AU386" i="11" s="1"/>
  <c r="AK386" i="11"/>
  <c r="AT385" i="11"/>
  <c r="AX385" i="11"/>
  <c r="AS385" i="11"/>
  <c r="AU385" i="11" s="1"/>
  <c r="AK385" i="11"/>
  <c r="AT384" i="11"/>
  <c r="AX384" i="11"/>
  <c r="AS384" i="11"/>
  <c r="AU384" i="11" s="1"/>
  <c r="AK384" i="11"/>
  <c r="AT383" i="11"/>
  <c r="AX383" i="11"/>
  <c r="AS383" i="11"/>
  <c r="AU383" i="11" s="1"/>
  <c r="AK383" i="11"/>
  <c r="AK382" i="11"/>
  <c r="AT381" i="11"/>
  <c r="AX381" i="11"/>
  <c r="AS381" i="11"/>
  <c r="AU381" i="11" s="1"/>
  <c r="AK381" i="11"/>
  <c r="AT380" i="11"/>
  <c r="AX380" i="11"/>
  <c r="AS380" i="11"/>
  <c r="AU380" i="11" s="1"/>
  <c r="AK380" i="11"/>
  <c r="AT379" i="11"/>
  <c r="AX379" i="11"/>
  <c r="AS379" i="11"/>
  <c r="AU379" i="11" s="1"/>
  <c r="AK379" i="11"/>
  <c r="AT378" i="11"/>
  <c r="AX378" i="11"/>
  <c r="AS378" i="11"/>
  <c r="AU378" i="11" s="1"/>
  <c r="AK378" i="11"/>
  <c r="AT377" i="11"/>
  <c r="AX377" i="11"/>
  <c r="AS377" i="11"/>
  <c r="AU377" i="11" s="1"/>
  <c r="AK377" i="11"/>
  <c r="AK376" i="11"/>
  <c r="AT375" i="11"/>
  <c r="AX375" i="11"/>
  <c r="AS375" i="11"/>
  <c r="AU375" i="11" s="1"/>
  <c r="AK375" i="11"/>
  <c r="AT374" i="11"/>
  <c r="AX374" i="11"/>
  <c r="AS374" i="11"/>
  <c r="AU374" i="11" s="1"/>
  <c r="AK374" i="11"/>
  <c r="AT373" i="11"/>
  <c r="AX373" i="11"/>
  <c r="AS373" i="11"/>
  <c r="AU373" i="11" s="1"/>
  <c r="AK373" i="11"/>
  <c r="AT372" i="11"/>
  <c r="AX372" i="11"/>
  <c r="AS372" i="11"/>
  <c r="AU372" i="11" s="1"/>
  <c r="AK372" i="11"/>
  <c r="AT371" i="11"/>
  <c r="AX371" i="11"/>
  <c r="AS371" i="11"/>
  <c r="AU371" i="11" s="1"/>
  <c r="AK371" i="11"/>
  <c r="AT370" i="11"/>
  <c r="AX370" i="11"/>
  <c r="AS370" i="11"/>
  <c r="AU370" i="11" s="1"/>
  <c r="AK370" i="11"/>
  <c r="AT369" i="11"/>
  <c r="AX369" i="11"/>
  <c r="AS369" i="11"/>
  <c r="AU369" i="11" s="1"/>
  <c r="AK369" i="11"/>
  <c r="AT368" i="11"/>
  <c r="AX368" i="11"/>
  <c r="AS368" i="11"/>
  <c r="AU368" i="11" s="1"/>
  <c r="AK368" i="11"/>
  <c r="AT367" i="11"/>
  <c r="AX367" i="11"/>
  <c r="AS367" i="11"/>
  <c r="AU367" i="11" s="1"/>
  <c r="AK367" i="11"/>
  <c r="AT366" i="11"/>
  <c r="AX366" i="11"/>
  <c r="AS366" i="11"/>
  <c r="AU366" i="11" s="1"/>
  <c r="AK366" i="11"/>
  <c r="AT365" i="11"/>
  <c r="AX365" i="11"/>
  <c r="AS365" i="11"/>
  <c r="AU365" i="11" s="1"/>
  <c r="AK365" i="11"/>
  <c r="AT364" i="11"/>
  <c r="AX364" i="11"/>
  <c r="AS364" i="11"/>
  <c r="AU364" i="11" s="1"/>
  <c r="AK364" i="11"/>
  <c r="AT363" i="11"/>
  <c r="AX363" i="11"/>
  <c r="AS363" i="11"/>
  <c r="AU363" i="11" s="1"/>
  <c r="AK363" i="11"/>
  <c r="AT362" i="11"/>
  <c r="AX362" i="11"/>
  <c r="AS362" i="11"/>
  <c r="AU362" i="11" s="1"/>
  <c r="AK362" i="11"/>
  <c r="AT361" i="11"/>
  <c r="AX361" i="11"/>
  <c r="AS361" i="11"/>
  <c r="AU361" i="11" s="1"/>
  <c r="AK361" i="11"/>
  <c r="AT360" i="11"/>
  <c r="AX360" i="11"/>
  <c r="AS360" i="11"/>
  <c r="AU360" i="11" s="1"/>
  <c r="AK360" i="11"/>
  <c r="AT359" i="11"/>
  <c r="AX359" i="11"/>
  <c r="AS359" i="11"/>
  <c r="AU359" i="11" s="1"/>
  <c r="AK359" i="11"/>
  <c r="AT358" i="11"/>
  <c r="AX358" i="11"/>
  <c r="AS358" i="11"/>
  <c r="AU358" i="11" s="1"/>
  <c r="AK358" i="11"/>
  <c r="AT357" i="11"/>
  <c r="AX357" i="11"/>
  <c r="AS357" i="11"/>
  <c r="AU357" i="11" s="1"/>
  <c r="AK357" i="11"/>
  <c r="AK356" i="11"/>
  <c r="AT355" i="11"/>
  <c r="AX355" i="11"/>
  <c r="AS355" i="11"/>
  <c r="AU355" i="11" s="1"/>
  <c r="AK355" i="11"/>
  <c r="AT354" i="11"/>
  <c r="AX354" i="11"/>
  <c r="AS354" i="11"/>
  <c r="AU354" i="11" s="1"/>
  <c r="AK354" i="11"/>
  <c r="AT353" i="11"/>
  <c r="AX353" i="11"/>
  <c r="AS353" i="11"/>
  <c r="AU353" i="11" s="1"/>
  <c r="AK353" i="11"/>
  <c r="AT352" i="11"/>
  <c r="AX352" i="11"/>
  <c r="AS352" i="11"/>
  <c r="AU352" i="11" s="1"/>
  <c r="AK352" i="11"/>
  <c r="AT351" i="11"/>
  <c r="AX351" i="11"/>
  <c r="AS351" i="11"/>
  <c r="AU351" i="11" s="1"/>
  <c r="AK351" i="11"/>
  <c r="AK350" i="11"/>
  <c r="AT349" i="11"/>
  <c r="AX349" i="11"/>
  <c r="AS349" i="11"/>
  <c r="AU349" i="11" s="1"/>
  <c r="AK349" i="11"/>
  <c r="AT348" i="11"/>
  <c r="AX348" i="11"/>
  <c r="AS348" i="11"/>
  <c r="AU348" i="11" s="1"/>
  <c r="AK348" i="11"/>
  <c r="AT347" i="11"/>
  <c r="AX347" i="11"/>
  <c r="AS347" i="11"/>
  <c r="AU347" i="11" s="1"/>
  <c r="AK347" i="11"/>
  <c r="AT346" i="11"/>
  <c r="AX346" i="11"/>
  <c r="AS346" i="11"/>
  <c r="AU346" i="11" s="1"/>
  <c r="AK346" i="11"/>
  <c r="AT345" i="11"/>
  <c r="AX345" i="11"/>
  <c r="AS345" i="11"/>
  <c r="AU345" i="11" s="1"/>
  <c r="AK345" i="11"/>
  <c r="AK344" i="11"/>
  <c r="AT343" i="11"/>
  <c r="AX343" i="11"/>
  <c r="AS343" i="11"/>
  <c r="AU343" i="11" s="1"/>
  <c r="AK343" i="11"/>
  <c r="AT342" i="11"/>
  <c r="AX342" i="11"/>
  <c r="AS342" i="11"/>
  <c r="AU342" i="11" s="1"/>
  <c r="AK342" i="11"/>
  <c r="AT341" i="11"/>
  <c r="AX341" i="11"/>
  <c r="AS341" i="11"/>
  <c r="AU341" i="11" s="1"/>
  <c r="AK341" i="11"/>
  <c r="AT340" i="11"/>
  <c r="AX340" i="11"/>
  <c r="AS340" i="11"/>
  <c r="AU340" i="11" s="1"/>
  <c r="AK340" i="11"/>
  <c r="AT339" i="11"/>
  <c r="AX339" i="11"/>
  <c r="AS339" i="11"/>
  <c r="AU339" i="11" s="1"/>
  <c r="AK339" i="11"/>
  <c r="AK338" i="11"/>
  <c r="AT337" i="11"/>
  <c r="AX337" i="11"/>
  <c r="AS337" i="11"/>
  <c r="AU337" i="11" s="1"/>
  <c r="AK337" i="11"/>
  <c r="AT336" i="11"/>
  <c r="AX336" i="11"/>
  <c r="AS336" i="11"/>
  <c r="AU336" i="11" s="1"/>
  <c r="AK336" i="11"/>
  <c r="AT335" i="11"/>
  <c r="AX335" i="11"/>
  <c r="AS335" i="11"/>
  <c r="AU335" i="11" s="1"/>
  <c r="AK335" i="11"/>
  <c r="AT334" i="11"/>
  <c r="AX334" i="11"/>
  <c r="AS334" i="11"/>
  <c r="AU334" i="11" s="1"/>
  <c r="AK334" i="11"/>
  <c r="AT333" i="11"/>
  <c r="AX333" i="11"/>
  <c r="AS333" i="11"/>
  <c r="AU333" i="11" s="1"/>
  <c r="AK333" i="11"/>
  <c r="AK332" i="11"/>
  <c r="AT331" i="11"/>
  <c r="AX331" i="11"/>
  <c r="AS331" i="11"/>
  <c r="AU331" i="11" s="1"/>
  <c r="AK331" i="11"/>
  <c r="AT330" i="11"/>
  <c r="AX330" i="11"/>
  <c r="AS330" i="11"/>
  <c r="AU330" i="11" s="1"/>
  <c r="AK330" i="11"/>
  <c r="AK329" i="11"/>
  <c r="AT328" i="11"/>
  <c r="AX328" i="11"/>
  <c r="AS328" i="11"/>
  <c r="AU328" i="11" s="1"/>
  <c r="AK328" i="11"/>
  <c r="AT327" i="11"/>
  <c r="AX327" i="11"/>
  <c r="AS327" i="11"/>
  <c r="AU327" i="11" s="1"/>
  <c r="AK327" i="11"/>
  <c r="AT326" i="11"/>
  <c r="AX326" i="11"/>
  <c r="AS326" i="11"/>
  <c r="AU326" i="11" s="1"/>
  <c r="AK326" i="11"/>
  <c r="AT325" i="11"/>
  <c r="AX325" i="11"/>
  <c r="AS325" i="11"/>
  <c r="AU325" i="11" s="1"/>
  <c r="AK325" i="11"/>
  <c r="AT324" i="11"/>
  <c r="AX324" i="11"/>
  <c r="AS324" i="11"/>
  <c r="AU324" i="11" s="1"/>
  <c r="AK324" i="11"/>
  <c r="AT323" i="11"/>
  <c r="AX323" i="11"/>
  <c r="AS323" i="11"/>
  <c r="AU323" i="11" s="1"/>
  <c r="AK323" i="11"/>
  <c r="AK322" i="11"/>
  <c r="AT321" i="11"/>
  <c r="AX321" i="11"/>
  <c r="AS321" i="11"/>
  <c r="AU321" i="11" s="1"/>
  <c r="AK321" i="11"/>
  <c r="AT320" i="11"/>
  <c r="AX320" i="11"/>
  <c r="AS320" i="11"/>
  <c r="AU320" i="11" s="1"/>
  <c r="AK320" i="11"/>
  <c r="AT319" i="11"/>
  <c r="AX319" i="11"/>
  <c r="AS319" i="11"/>
  <c r="AU319" i="11" s="1"/>
  <c r="AK319" i="11"/>
  <c r="AT318" i="11"/>
  <c r="AX318" i="11"/>
  <c r="AS318" i="11"/>
  <c r="AU318" i="11" s="1"/>
  <c r="AK318" i="11"/>
  <c r="AT317" i="11"/>
  <c r="AX317" i="11"/>
  <c r="AS317" i="11"/>
  <c r="AU317" i="11" s="1"/>
  <c r="AK317" i="11"/>
  <c r="AK316" i="11"/>
  <c r="AT315" i="11"/>
  <c r="AX315" i="11"/>
  <c r="AS315" i="11"/>
  <c r="AU315" i="11" s="1"/>
  <c r="AK315" i="11"/>
  <c r="AT314" i="11"/>
  <c r="AX314" i="11"/>
  <c r="AS314" i="11"/>
  <c r="AU314" i="11" s="1"/>
  <c r="AK314" i="11"/>
  <c r="AT313" i="11"/>
  <c r="AX313" i="11"/>
  <c r="AS313" i="11"/>
  <c r="AU313" i="11" s="1"/>
  <c r="AK313" i="11"/>
  <c r="AT312" i="11"/>
  <c r="AX312" i="11"/>
  <c r="AS312" i="11"/>
  <c r="AU312" i="11" s="1"/>
  <c r="AK312" i="11"/>
  <c r="AT311" i="11"/>
  <c r="AX311" i="11"/>
  <c r="AS311" i="11"/>
  <c r="AU311" i="11" s="1"/>
  <c r="AK311" i="11"/>
  <c r="AK310" i="11"/>
  <c r="AT309" i="11"/>
  <c r="AX309" i="11"/>
  <c r="AS309" i="11"/>
  <c r="AU309" i="11" s="1"/>
  <c r="AK309" i="11"/>
  <c r="AT308" i="11"/>
  <c r="AX308" i="11"/>
  <c r="AS308" i="11"/>
  <c r="AU308" i="11" s="1"/>
  <c r="AK308" i="11"/>
  <c r="AT307" i="11"/>
  <c r="AX307" i="11"/>
  <c r="AS307" i="11"/>
  <c r="AU307" i="11" s="1"/>
  <c r="AK307" i="11"/>
  <c r="AT306" i="11"/>
  <c r="AX306" i="11"/>
  <c r="AS306" i="11"/>
  <c r="AU306" i="11" s="1"/>
  <c r="AK306" i="11"/>
  <c r="AK305" i="11"/>
  <c r="AT304" i="11"/>
  <c r="AX304" i="11"/>
  <c r="AS304" i="11"/>
  <c r="AU304" i="11" s="1"/>
  <c r="AK304" i="11"/>
  <c r="AT303" i="11"/>
  <c r="AX303" i="11"/>
  <c r="AS303" i="11"/>
  <c r="AU303" i="11" s="1"/>
  <c r="AK303" i="11"/>
  <c r="AK302" i="11"/>
  <c r="AT301" i="11"/>
  <c r="AX301" i="11"/>
  <c r="AS301" i="11"/>
  <c r="AU301" i="11" s="1"/>
  <c r="AK301" i="11"/>
  <c r="AT300" i="11"/>
  <c r="AX300" i="11"/>
  <c r="AS300" i="11"/>
  <c r="AU300" i="11" s="1"/>
  <c r="AK300" i="11"/>
  <c r="AT299" i="11"/>
  <c r="AX299" i="11"/>
  <c r="AS299" i="11"/>
  <c r="AU299" i="11" s="1"/>
  <c r="AK299" i="11"/>
  <c r="AT298" i="11"/>
  <c r="AX298" i="11"/>
  <c r="AS298" i="11"/>
  <c r="AU298" i="11" s="1"/>
  <c r="AK298" i="11"/>
  <c r="AT297" i="11"/>
  <c r="AX297" i="11"/>
  <c r="AS297" i="11"/>
  <c r="AU297" i="11" s="1"/>
  <c r="AK297" i="11"/>
  <c r="AK296" i="11"/>
  <c r="AT295" i="11"/>
  <c r="AX295" i="11"/>
  <c r="AS295" i="11"/>
  <c r="AU295" i="11" s="1"/>
  <c r="AK295" i="11"/>
  <c r="AT294" i="11"/>
  <c r="AX294" i="11"/>
  <c r="AS294" i="11"/>
  <c r="AU294" i="11" s="1"/>
  <c r="AK294" i="11"/>
  <c r="AT293" i="11"/>
  <c r="AX293" i="11"/>
  <c r="AS293" i="11"/>
  <c r="AU293" i="11" s="1"/>
  <c r="AK293" i="11"/>
  <c r="AT292" i="11"/>
  <c r="AX292" i="11"/>
  <c r="AS292" i="11"/>
  <c r="AU292" i="11" s="1"/>
  <c r="AK292" i="11"/>
  <c r="AT291" i="11"/>
  <c r="AX291" i="11"/>
  <c r="AS291" i="11"/>
  <c r="AU291" i="11" s="1"/>
  <c r="AK291" i="11"/>
  <c r="AT290" i="11"/>
  <c r="AX290" i="11"/>
  <c r="AS290" i="11"/>
  <c r="AU290" i="11" s="1"/>
  <c r="AK290" i="11"/>
  <c r="AT289" i="11"/>
  <c r="AX289" i="11"/>
  <c r="AS289" i="11"/>
  <c r="AU289" i="11" s="1"/>
  <c r="AK289" i="11"/>
  <c r="AK288" i="11"/>
  <c r="AT287" i="11"/>
  <c r="AX287" i="11"/>
  <c r="AS287" i="11"/>
  <c r="AU287" i="11" s="1"/>
  <c r="AK287" i="11"/>
  <c r="AT286" i="11"/>
  <c r="AX286" i="11"/>
  <c r="AS286" i="11"/>
  <c r="AU286" i="11" s="1"/>
  <c r="AK286" i="11"/>
  <c r="AT285" i="11"/>
  <c r="AX285" i="11"/>
  <c r="AS285" i="11"/>
  <c r="AU285" i="11" s="1"/>
  <c r="AK285" i="11"/>
  <c r="AT284" i="11"/>
  <c r="AX284" i="11"/>
  <c r="AS284" i="11"/>
  <c r="AU284" i="11" s="1"/>
  <c r="AK284" i="11"/>
  <c r="AT283" i="11"/>
  <c r="AX283" i="11"/>
  <c r="AS283" i="11"/>
  <c r="AU283" i="11" s="1"/>
  <c r="AK283" i="11"/>
  <c r="AT282" i="11"/>
  <c r="AX282" i="11"/>
  <c r="AS282" i="11"/>
  <c r="AU282" i="11" s="1"/>
  <c r="AK282" i="11"/>
  <c r="AT281" i="11"/>
  <c r="AX281" i="11"/>
  <c r="AS281" i="11"/>
  <c r="AU281" i="11" s="1"/>
  <c r="AK281" i="11"/>
  <c r="AT280" i="11"/>
  <c r="AX280" i="11"/>
  <c r="AS280" i="11"/>
  <c r="AU280" i="11" s="1"/>
  <c r="AK280" i="11"/>
  <c r="AT279" i="11"/>
  <c r="AX279" i="11"/>
  <c r="AS279" i="11"/>
  <c r="AU279" i="11" s="1"/>
  <c r="AK279" i="11"/>
  <c r="AT278" i="11"/>
  <c r="AX278" i="11"/>
  <c r="AS278" i="11"/>
  <c r="AU278" i="11" s="1"/>
  <c r="AK278" i="11"/>
  <c r="AT277" i="11"/>
  <c r="AX277" i="11"/>
  <c r="AS277" i="11"/>
  <c r="AU277" i="11" s="1"/>
  <c r="AK277" i="11"/>
  <c r="AT276" i="11"/>
  <c r="AX276" i="11"/>
  <c r="AS276" i="11"/>
  <c r="AU276" i="11" s="1"/>
  <c r="AK276" i="11"/>
  <c r="AT275" i="11"/>
  <c r="AX275" i="11"/>
  <c r="AS275" i="11"/>
  <c r="AU275" i="11" s="1"/>
  <c r="AK275" i="11"/>
  <c r="AT274" i="11"/>
  <c r="AX274" i="11"/>
  <c r="AS274" i="11"/>
  <c r="AU274" i="11" s="1"/>
  <c r="AK274" i="11"/>
  <c r="AT273" i="11"/>
  <c r="AX273" i="11"/>
  <c r="AS273" i="11"/>
  <c r="AU273" i="11" s="1"/>
  <c r="AK273" i="11"/>
  <c r="AT272" i="11"/>
  <c r="AX272" i="11"/>
  <c r="AS272" i="11"/>
  <c r="AU272" i="11" s="1"/>
  <c r="AK272" i="11"/>
  <c r="AT271" i="11"/>
  <c r="AX271" i="11"/>
  <c r="AS271" i="11"/>
  <c r="AU271" i="11" s="1"/>
  <c r="AK271" i="11"/>
  <c r="AT270" i="11"/>
  <c r="AX270" i="11"/>
  <c r="AS270" i="11"/>
  <c r="AU270" i="11" s="1"/>
  <c r="AK270" i="11"/>
  <c r="AT269" i="11"/>
  <c r="AX269" i="11"/>
  <c r="AS269" i="11"/>
  <c r="AU269" i="11" s="1"/>
  <c r="AK269" i="11"/>
  <c r="AK268" i="11"/>
  <c r="AT267" i="11"/>
  <c r="AX267" i="11"/>
  <c r="AS267" i="11"/>
  <c r="AU267" i="11" s="1"/>
  <c r="AK267" i="11"/>
  <c r="AT266" i="11"/>
  <c r="AX266" i="11"/>
  <c r="AS266" i="11"/>
  <c r="AU266" i="11" s="1"/>
  <c r="AK266" i="11"/>
  <c r="AT265" i="11"/>
  <c r="AX265" i="11"/>
  <c r="AS265" i="11"/>
  <c r="AU265" i="11" s="1"/>
  <c r="AK265" i="11"/>
  <c r="AK264" i="11"/>
  <c r="AT263" i="11"/>
  <c r="AX263" i="11"/>
  <c r="AS263" i="11"/>
  <c r="AU263" i="11" s="1"/>
  <c r="AK263" i="11"/>
  <c r="AT262" i="11"/>
  <c r="AX262" i="11"/>
  <c r="AS262" i="11"/>
  <c r="AU262" i="11" s="1"/>
  <c r="AK262" i="11"/>
  <c r="AT261" i="11"/>
  <c r="AX261" i="11"/>
  <c r="AS261" i="11"/>
  <c r="AU261" i="11" s="1"/>
  <c r="AK261" i="11"/>
  <c r="AT260" i="11"/>
  <c r="AX260" i="11"/>
  <c r="AS260" i="11"/>
  <c r="AU260" i="11" s="1"/>
  <c r="AK260" i="11"/>
  <c r="AX259" i="11"/>
  <c r="AS259" i="11"/>
  <c r="AU259" i="11" s="1"/>
  <c r="AK259" i="11"/>
  <c r="AT258" i="11"/>
  <c r="AX258" i="11"/>
  <c r="AS258" i="11"/>
  <c r="AU258" i="11" s="1"/>
  <c r="AK258" i="11"/>
  <c r="AT257" i="11"/>
  <c r="AX257" i="11"/>
  <c r="AS257" i="11"/>
  <c r="AU257" i="11" s="1"/>
  <c r="AK257" i="11"/>
  <c r="AK256" i="11"/>
  <c r="AT255" i="11"/>
  <c r="AX255" i="11"/>
  <c r="AS255" i="11"/>
  <c r="AU255" i="11" s="1"/>
  <c r="AK255" i="11"/>
  <c r="AT254" i="11"/>
  <c r="AX254" i="11"/>
  <c r="AS254" i="11"/>
  <c r="AU254" i="11" s="1"/>
  <c r="AK254" i="11"/>
  <c r="AT253" i="11"/>
  <c r="AX253" i="11"/>
  <c r="AS253" i="11"/>
  <c r="AU253" i="11" s="1"/>
  <c r="AK253" i="11"/>
  <c r="AT252" i="11"/>
  <c r="AX252" i="11"/>
  <c r="AS252" i="11"/>
  <c r="AU252" i="11" s="1"/>
  <c r="AK252" i="11"/>
  <c r="AT251" i="11"/>
  <c r="AX251" i="11"/>
  <c r="AS251" i="11"/>
  <c r="AU251" i="11" s="1"/>
  <c r="AK251" i="11"/>
  <c r="AK250" i="11"/>
  <c r="AT249" i="11"/>
  <c r="AX249" i="11"/>
  <c r="AS249" i="11"/>
  <c r="AU249" i="11" s="1"/>
  <c r="AK249" i="11"/>
  <c r="AT248" i="11"/>
  <c r="AX248" i="11"/>
  <c r="AS248" i="11"/>
  <c r="AU248" i="11" s="1"/>
  <c r="AK248" i="11"/>
  <c r="AT247" i="11"/>
  <c r="AX247" i="11"/>
  <c r="AS247" i="11"/>
  <c r="AU247" i="11" s="1"/>
  <c r="AK247" i="11"/>
  <c r="AT246" i="11"/>
  <c r="AX246" i="11"/>
  <c r="AS246" i="11"/>
  <c r="AU246" i="11" s="1"/>
  <c r="AK246" i="11"/>
  <c r="AX245" i="11"/>
  <c r="AS245" i="11"/>
  <c r="AU245" i="11" s="1"/>
  <c r="AK245" i="11"/>
  <c r="AT244" i="11"/>
  <c r="AX244" i="11"/>
  <c r="AS244" i="11"/>
  <c r="AU244" i="11" s="1"/>
  <c r="AK244" i="11"/>
  <c r="AT243" i="11"/>
  <c r="AX243" i="11"/>
  <c r="AS243" i="11"/>
  <c r="AU243" i="11" s="1"/>
  <c r="AK243" i="11"/>
  <c r="AK242" i="11"/>
  <c r="AT241" i="11"/>
  <c r="AX241" i="11"/>
  <c r="AS241" i="11"/>
  <c r="AU241" i="11" s="1"/>
  <c r="AK241" i="11"/>
  <c r="AT240" i="11"/>
  <c r="AX240" i="11"/>
  <c r="AS240" i="11"/>
  <c r="AU240" i="11" s="1"/>
  <c r="AK240" i="11"/>
  <c r="AT239" i="11"/>
  <c r="AX239" i="11"/>
  <c r="AS239" i="11"/>
  <c r="AU239" i="11" s="1"/>
  <c r="AK239" i="11"/>
  <c r="AT238" i="11"/>
  <c r="AX238" i="11"/>
  <c r="AS238" i="11"/>
  <c r="AU238" i="11" s="1"/>
  <c r="AK238" i="11"/>
  <c r="AT237" i="11"/>
  <c r="AX237" i="11"/>
  <c r="AS237" i="11"/>
  <c r="AU237" i="11" s="1"/>
  <c r="AK237" i="11"/>
  <c r="AK236" i="11"/>
  <c r="AT235" i="11"/>
  <c r="AX235" i="11"/>
  <c r="AS235" i="11"/>
  <c r="AU235" i="11" s="1"/>
  <c r="AK235" i="11"/>
  <c r="AT234" i="11"/>
  <c r="AX234" i="11"/>
  <c r="AS234" i="11"/>
  <c r="AU234" i="11" s="1"/>
  <c r="AK234" i="11"/>
  <c r="AT233" i="11"/>
  <c r="AX233" i="11"/>
  <c r="AS233" i="11"/>
  <c r="AU233" i="11" s="1"/>
  <c r="AK233" i="11"/>
  <c r="AT232" i="11"/>
  <c r="AX232" i="11"/>
  <c r="AS232" i="11"/>
  <c r="AU232" i="11" s="1"/>
  <c r="AK232" i="11"/>
  <c r="AT231" i="11"/>
  <c r="AX231" i="11"/>
  <c r="AS231" i="11"/>
  <c r="AU231" i="11" s="1"/>
  <c r="AK231" i="11"/>
  <c r="AT230" i="11"/>
  <c r="AX230" i="11"/>
  <c r="AS230" i="11"/>
  <c r="AU230" i="11" s="1"/>
  <c r="AK230" i="11"/>
  <c r="AT229" i="11"/>
  <c r="AX229" i="11"/>
  <c r="AS229" i="11"/>
  <c r="AU229" i="11" s="1"/>
  <c r="AK229" i="11"/>
  <c r="AK228" i="11"/>
  <c r="AT227" i="11"/>
  <c r="AX227" i="11"/>
  <c r="AS227" i="11"/>
  <c r="AU227" i="11" s="1"/>
  <c r="AK227" i="11"/>
  <c r="AT226" i="11"/>
  <c r="AX226" i="11"/>
  <c r="AS226" i="11"/>
  <c r="AU226" i="11" s="1"/>
  <c r="AK226" i="11"/>
  <c r="AT225" i="11"/>
  <c r="AX225" i="11"/>
  <c r="AS225" i="11"/>
  <c r="AU225" i="11" s="1"/>
  <c r="AK225" i="11"/>
  <c r="AT224" i="11"/>
  <c r="AX224" i="11"/>
  <c r="AS224" i="11"/>
  <c r="AU224" i="11" s="1"/>
  <c r="AK224" i="11"/>
  <c r="AT223" i="11"/>
  <c r="AX223" i="11"/>
  <c r="AS223" i="11"/>
  <c r="AU223" i="11" s="1"/>
  <c r="AK223" i="11"/>
  <c r="AK222" i="11"/>
  <c r="AT221" i="11"/>
  <c r="AX221" i="11"/>
  <c r="AS221" i="11"/>
  <c r="AU221" i="11" s="1"/>
  <c r="AK221" i="11"/>
  <c r="AT220" i="11"/>
  <c r="AX220" i="11"/>
  <c r="AS220" i="11"/>
  <c r="AU220" i="11" s="1"/>
  <c r="AK220" i="11"/>
  <c r="AT219" i="11"/>
  <c r="AX219" i="11"/>
  <c r="AS219" i="11"/>
  <c r="AU219" i="11" s="1"/>
  <c r="AK219" i="11"/>
  <c r="AT218" i="11"/>
  <c r="AX218" i="11"/>
  <c r="AS218" i="11"/>
  <c r="AU218" i="11" s="1"/>
  <c r="AK218" i="11"/>
  <c r="AT217" i="11"/>
  <c r="AX217" i="11"/>
  <c r="AS217" i="11"/>
  <c r="AU217" i="11" s="1"/>
  <c r="AK217" i="11"/>
  <c r="AT216" i="11"/>
  <c r="AX216" i="11"/>
  <c r="AS216" i="11"/>
  <c r="AU216" i="11" s="1"/>
  <c r="AK216" i="11"/>
  <c r="AT215" i="11"/>
  <c r="AX215" i="11"/>
  <c r="AS215" i="11"/>
  <c r="AU215" i="11" s="1"/>
  <c r="AK215" i="11"/>
  <c r="AK214" i="11"/>
  <c r="AT213" i="11"/>
  <c r="AX213" i="11"/>
  <c r="AS213" i="11"/>
  <c r="AU213" i="11" s="1"/>
  <c r="AK213" i="11"/>
  <c r="AT212" i="11"/>
  <c r="AX212" i="11"/>
  <c r="AS212" i="11"/>
  <c r="AU212" i="11" s="1"/>
  <c r="AK212" i="11"/>
  <c r="AT211" i="11"/>
  <c r="AX211" i="11"/>
  <c r="AS211" i="11"/>
  <c r="AU211" i="11" s="1"/>
  <c r="AK211" i="11"/>
  <c r="AT210" i="11"/>
  <c r="AX210" i="11"/>
  <c r="AS210" i="11"/>
  <c r="AU210" i="11" s="1"/>
  <c r="AK210" i="11"/>
  <c r="AT209" i="11"/>
  <c r="AX209" i="11"/>
  <c r="AS209" i="11"/>
  <c r="AU209" i="11" s="1"/>
  <c r="AK209" i="11"/>
  <c r="AK208" i="11"/>
  <c r="AT207" i="11"/>
  <c r="AX207" i="11"/>
  <c r="AS207" i="11"/>
  <c r="AU207" i="11" s="1"/>
  <c r="AK207" i="11"/>
  <c r="AT206" i="11"/>
  <c r="AX206" i="11"/>
  <c r="AS206" i="11"/>
  <c r="AU206" i="11" s="1"/>
  <c r="AK206" i="11"/>
  <c r="AT205" i="11"/>
  <c r="AX205" i="11"/>
  <c r="AS205" i="11"/>
  <c r="AU205" i="11" s="1"/>
  <c r="AK205" i="11"/>
  <c r="AT204" i="11"/>
  <c r="AX204" i="11"/>
  <c r="AS204" i="11"/>
  <c r="AU204" i="11" s="1"/>
  <c r="AK204" i="11"/>
  <c r="AT203" i="11"/>
  <c r="AX203" i="11"/>
  <c r="AS203" i="11"/>
  <c r="AU203" i="11" s="1"/>
  <c r="AK203" i="11"/>
  <c r="AK202" i="11"/>
  <c r="AT201" i="11"/>
  <c r="AX201" i="11"/>
  <c r="AS201" i="11"/>
  <c r="AU201" i="11" s="1"/>
  <c r="AK201" i="11"/>
  <c r="AT200" i="11"/>
  <c r="AX200" i="11"/>
  <c r="AS200" i="11"/>
  <c r="AU200" i="11" s="1"/>
  <c r="AK200" i="11"/>
  <c r="AT199" i="11"/>
  <c r="AX199" i="11"/>
  <c r="AS199" i="11"/>
  <c r="AU199" i="11" s="1"/>
  <c r="AK199" i="11"/>
  <c r="AT198" i="11"/>
  <c r="AX198" i="11"/>
  <c r="AS198" i="11"/>
  <c r="AU198" i="11" s="1"/>
  <c r="AK198" i="11"/>
  <c r="AT197" i="11"/>
  <c r="AX197" i="11"/>
  <c r="AS197" i="11"/>
  <c r="AU197" i="11" s="1"/>
  <c r="AK197" i="11"/>
  <c r="AT196" i="11"/>
  <c r="AX196" i="11"/>
  <c r="AS196" i="11"/>
  <c r="AU196" i="11" s="1"/>
  <c r="AK196" i="11"/>
  <c r="AT195" i="11"/>
  <c r="AX195" i="11"/>
  <c r="AS195" i="11"/>
  <c r="AU195" i="11" s="1"/>
  <c r="AK195" i="11"/>
  <c r="AK194" i="11"/>
  <c r="AT193" i="11"/>
  <c r="AX193" i="11"/>
  <c r="AS193" i="11"/>
  <c r="AU193" i="11" s="1"/>
  <c r="AK193" i="11"/>
  <c r="AT192" i="11"/>
  <c r="AX192" i="11"/>
  <c r="AS192" i="11"/>
  <c r="AU192" i="11" s="1"/>
  <c r="AK192" i="11"/>
  <c r="AT191" i="11"/>
  <c r="AX191" i="11"/>
  <c r="AS191" i="11"/>
  <c r="AU191" i="11" s="1"/>
  <c r="AK191" i="11"/>
  <c r="AT190" i="11"/>
  <c r="AX190" i="11"/>
  <c r="AS190" i="11"/>
  <c r="AU190" i="11" s="1"/>
  <c r="AK190" i="11"/>
  <c r="AT189" i="11"/>
  <c r="AX189" i="11"/>
  <c r="AS189" i="11"/>
  <c r="AU189" i="11" s="1"/>
  <c r="AK189" i="11"/>
  <c r="AK188" i="11"/>
  <c r="AT187" i="11"/>
  <c r="AX187" i="11"/>
  <c r="AS187" i="11"/>
  <c r="AU187" i="11" s="1"/>
  <c r="AK187" i="11"/>
  <c r="AT186" i="11"/>
  <c r="AX186" i="11"/>
  <c r="AS186" i="11"/>
  <c r="AU186" i="11" s="1"/>
  <c r="AK186" i="11"/>
  <c r="AT185" i="11"/>
  <c r="AX185" i="11"/>
  <c r="AS185" i="11"/>
  <c r="AU185" i="11" s="1"/>
  <c r="AK185" i="11"/>
  <c r="AT184" i="11"/>
  <c r="AX184" i="11"/>
  <c r="AS184" i="11"/>
  <c r="AU184" i="11" s="1"/>
  <c r="AK184" i="11"/>
  <c r="AT183" i="11"/>
  <c r="AX183" i="11"/>
  <c r="AS183" i="11"/>
  <c r="AU183" i="11" s="1"/>
  <c r="AK183" i="11"/>
  <c r="AK182" i="11"/>
  <c r="AT181" i="11"/>
  <c r="AX181" i="11"/>
  <c r="AS181" i="11"/>
  <c r="AU181" i="11" s="1"/>
  <c r="AK181" i="11"/>
  <c r="AT180" i="11"/>
  <c r="AX180" i="11"/>
  <c r="AS180" i="11"/>
  <c r="AU180" i="11" s="1"/>
  <c r="AK180" i="11"/>
  <c r="AT179" i="11"/>
  <c r="AX179" i="11"/>
  <c r="AS179" i="11"/>
  <c r="AU179" i="11" s="1"/>
  <c r="AK179" i="11"/>
  <c r="AT178" i="11"/>
  <c r="AX178" i="11"/>
  <c r="AS178" i="11"/>
  <c r="AU178" i="11" s="1"/>
  <c r="AK178" i="11"/>
  <c r="AT177" i="11"/>
  <c r="AX177" i="11"/>
  <c r="AS177" i="11"/>
  <c r="AU177" i="11" s="1"/>
  <c r="AK177" i="11"/>
  <c r="AT176" i="11"/>
  <c r="AX176" i="11"/>
  <c r="AS176" i="11"/>
  <c r="AU176" i="11" s="1"/>
  <c r="AK176" i="11"/>
  <c r="AT175" i="11"/>
  <c r="AX175" i="11"/>
  <c r="AS175" i="11"/>
  <c r="AU175" i="11" s="1"/>
  <c r="AK175" i="11"/>
  <c r="AK174" i="11"/>
  <c r="AT173" i="11"/>
  <c r="AX173" i="11"/>
  <c r="AS173" i="11"/>
  <c r="AU173" i="11" s="1"/>
  <c r="AK173" i="11"/>
  <c r="AT172" i="11"/>
  <c r="AX172" i="11"/>
  <c r="AS172" i="11"/>
  <c r="AU172" i="11" s="1"/>
  <c r="AK172" i="11"/>
  <c r="AT171" i="11"/>
  <c r="AX171" i="11"/>
  <c r="AS171" i="11"/>
  <c r="AU171" i="11" s="1"/>
  <c r="AK171" i="11"/>
  <c r="AT170" i="11"/>
  <c r="AX170" i="11"/>
  <c r="AS170" i="11"/>
  <c r="AU170" i="11" s="1"/>
  <c r="AK170" i="11"/>
  <c r="AT169" i="11"/>
  <c r="AX169" i="11"/>
  <c r="AS169" i="11"/>
  <c r="AU169" i="11" s="1"/>
  <c r="AK169" i="11"/>
  <c r="AK168" i="11"/>
  <c r="AT167" i="11"/>
  <c r="AX167" i="11"/>
  <c r="AS167" i="11"/>
  <c r="AU167" i="11" s="1"/>
  <c r="AK167" i="11"/>
  <c r="AT166" i="11"/>
  <c r="AX166" i="11"/>
  <c r="AS166" i="11"/>
  <c r="AU166" i="11" s="1"/>
  <c r="AK166" i="11"/>
  <c r="AT165" i="11"/>
  <c r="AX165" i="11"/>
  <c r="AS165" i="11"/>
  <c r="AU165" i="11" s="1"/>
  <c r="AK165" i="11"/>
  <c r="AT164" i="11"/>
  <c r="AX164" i="11"/>
  <c r="AS164" i="11"/>
  <c r="AU164" i="11" s="1"/>
  <c r="AK164" i="11"/>
  <c r="AT163" i="11"/>
  <c r="AX163" i="11"/>
  <c r="AS163" i="11"/>
  <c r="AU163" i="11" s="1"/>
  <c r="AK163" i="11"/>
  <c r="AT162" i="11"/>
  <c r="AX162" i="11"/>
  <c r="AS162" i="11"/>
  <c r="AU162" i="11" s="1"/>
  <c r="AK162" i="11"/>
  <c r="AT161" i="11"/>
  <c r="AX161" i="11"/>
  <c r="AS161" i="11"/>
  <c r="AU161" i="11" s="1"/>
  <c r="AK161" i="11"/>
  <c r="AK160" i="11"/>
  <c r="AT159" i="11"/>
  <c r="AX159" i="11"/>
  <c r="AS159" i="11"/>
  <c r="AU159" i="11" s="1"/>
  <c r="AK159" i="11"/>
  <c r="AT158" i="11"/>
  <c r="AX158" i="11"/>
  <c r="AS158" i="11"/>
  <c r="AU158" i="11" s="1"/>
  <c r="AK158" i="11"/>
  <c r="AT157" i="11"/>
  <c r="AX157" i="11"/>
  <c r="AS157" i="11"/>
  <c r="AU157" i="11" s="1"/>
  <c r="AK157" i="11"/>
  <c r="AT156" i="11"/>
  <c r="AX156" i="11"/>
  <c r="AS156" i="11"/>
  <c r="AU156" i="11" s="1"/>
  <c r="AK156" i="11"/>
  <c r="AT155" i="11"/>
  <c r="AX155" i="11"/>
  <c r="AS155" i="11"/>
  <c r="AU155" i="11" s="1"/>
  <c r="AK155" i="11"/>
  <c r="AK154" i="11"/>
  <c r="AT153" i="11"/>
  <c r="AX153" i="11"/>
  <c r="AS153" i="11"/>
  <c r="AU153" i="11" s="1"/>
  <c r="AK153" i="11"/>
  <c r="AT152" i="11"/>
  <c r="AX152" i="11"/>
  <c r="AS152" i="11"/>
  <c r="AU152" i="11" s="1"/>
  <c r="AK152" i="11"/>
  <c r="AT151" i="11"/>
  <c r="AX151" i="11"/>
  <c r="AS151" i="11"/>
  <c r="AU151" i="11" s="1"/>
  <c r="AK151" i="11"/>
  <c r="AT150" i="11"/>
  <c r="AX150" i="11"/>
  <c r="AS150" i="11"/>
  <c r="AU150" i="11" s="1"/>
  <c r="AK150" i="11"/>
  <c r="AT149" i="11"/>
  <c r="AX149" i="11"/>
  <c r="AS149" i="11"/>
  <c r="AU149" i="11" s="1"/>
  <c r="AK149" i="11"/>
  <c r="AT148" i="11"/>
  <c r="AX148" i="11"/>
  <c r="AS148" i="11"/>
  <c r="AU148" i="11" s="1"/>
  <c r="AK148" i="11"/>
  <c r="AT147" i="11"/>
  <c r="AX147" i="11"/>
  <c r="AS147" i="11"/>
  <c r="AU147" i="11" s="1"/>
  <c r="AK147" i="11"/>
  <c r="AK146" i="11"/>
  <c r="AT145" i="11"/>
  <c r="AX145" i="11"/>
  <c r="AS145" i="11"/>
  <c r="AU145" i="11" s="1"/>
  <c r="AK145" i="11"/>
  <c r="AT144" i="11"/>
  <c r="AX144" i="11"/>
  <c r="AS144" i="11"/>
  <c r="AU144" i="11" s="1"/>
  <c r="AK144" i="11"/>
  <c r="AT143" i="11"/>
  <c r="AX143" i="11"/>
  <c r="AS143" i="11"/>
  <c r="AU143" i="11" s="1"/>
  <c r="AK143" i="11"/>
  <c r="AT142" i="11"/>
  <c r="AX142" i="11"/>
  <c r="AS142" i="11"/>
  <c r="AU142" i="11" s="1"/>
  <c r="AK142" i="11"/>
  <c r="AT141" i="11"/>
  <c r="AX141" i="11"/>
  <c r="AS141" i="11"/>
  <c r="AU141" i="11" s="1"/>
  <c r="AK141" i="11"/>
  <c r="AK140" i="11"/>
  <c r="AT139" i="11"/>
  <c r="AX139" i="11"/>
  <c r="AS139" i="11"/>
  <c r="AU139" i="11" s="1"/>
  <c r="AK139" i="11"/>
  <c r="AT138" i="11"/>
  <c r="AX138" i="11"/>
  <c r="AS138" i="11"/>
  <c r="AU138" i="11" s="1"/>
  <c r="AK138" i="11"/>
  <c r="AT137" i="11"/>
  <c r="AX137" i="11"/>
  <c r="AS137" i="11"/>
  <c r="AU137" i="11" s="1"/>
  <c r="AK137" i="11"/>
  <c r="AT136" i="11"/>
  <c r="AX136" i="11"/>
  <c r="AS136" i="11"/>
  <c r="AU136" i="11" s="1"/>
  <c r="AK136" i="11"/>
  <c r="AT135" i="11"/>
  <c r="AX135" i="11"/>
  <c r="AS135" i="11"/>
  <c r="AU135" i="11" s="1"/>
  <c r="AK135" i="11"/>
  <c r="AK134" i="11"/>
  <c r="AT133" i="11"/>
  <c r="AX133" i="11"/>
  <c r="AS133" i="11"/>
  <c r="AU133" i="11" s="1"/>
  <c r="AK133" i="11"/>
  <c r="AT132" i="11"/>
  <c r="AX132" i="11"/>
  <c r="AS132" i="11"/>
  <c r="AU132" i="11" s="1"/>
  <c r="AK132" i="11"/>
  <c r="AT131" i="11"/>
  <c r="AX131" i="11"/>
  <c r="AS131" i="11"/>
  <c r="AU131" i="11" s="1"/>
  <c r="AK131" i="11"/>
  <c r="AT130" i="11"/>
  <c r="AX130" i="11"/>
  <c r="AS130" i="11"/>
  <c r="AU130" i="11" s="1"/>
  <c r="AK130" i="11"/>
  <c r="AT129" i="11"/>
  <c r="AX129" i="11"/>
  <c r="AS129" i="11"/>
  <c r="AU129" i="11" s="1"/>
  <c r="AK129" i="11"/>
  <c r="AT128" i="11"/>
  <c r="AX128" i="11"/>
  <c r="AS128" i="11"/>
  <c r="AU128" i="11" s="1"/>
  <c r="AK128" i="11"/>
  <c r="AT127" i="11"/>
  <c r="AX127" i="11"/>
  <c r="AS127" i="11"/>
  <c r="AU127" i="11" s="1"/>
  <c r="AK127" i="11"/>
  <c r="AK126" i="11"/>
  <c r="AT125" i="11"/>
  <c r="AX125" i="11"/>
  <c r="AS125" i="11"/>
  <c r="AU125" i="11" s="1"/>
  <c r="AK125" i="11"/>
  <c r="AT124" i="11"/>
  <c r="AX124" i="11"/>
  <c r="AS124" i="11"/>
  <c r="AU124" i="11" s="1"/>
  <c r="AK124" i="11"/>
  <c r="AT123" i="11"/>
  <c r="AX123" i="11"/>
  <c r="AS123" i="11"/>
  <c r="AU123" i="11" s="1"/>
  <c r="AK123" i="11"/>
  <c r="AT122" i="11"/>
  <c r="AX122" i="11"/>
  <c r="AS122" i="11"/>
  <c r="AU122" i="11" s="1"/>
  <c r="AK122" i="11"/>
  <c r="AT121" i="11"/>
  <c r="AX121" i="11"/>
  <c r="AS121" i="11"/>
  <c r="AU121" i="11" s="1"/>
  <c r="AK121" i="11"/>
  <c r="AK120" i="11"/>
  <c r="AT119" i="11"/>
  <c r="AX119" i="11"/>
  <c r="AS119" i="11"/>
  <c r="AU119" i="11" s="1"/>
  <c r="AK119" i="11"/>
  <c r="AT118" i="11"/>
  <c r="AX118" i="11"/>
  <c r="AS118" i="11"/>
  <c r="AU118" i="11" s="1"/>
  <c r="AK118" i="11"/>
  <c r="AT117" i="11"/>
  <c r="AX117" i="11"/>
  <c r="AS117" i="11"/>
  <c r="AU117" i="11" s="1"/>
  <c r="AK117" i="11"/>
  <c r="AT116" i="11"/>
  <c r="AX116" i="11"/>
  <c r="AS116" i="11"/>
  <c r="AU116" i="11" s="1"/>
  <c r="AK116" i="11"/>
  <c r="AT115" i="11"/>
  <c r="AX115" i="11"/>
  <c r="AS115" i="11"/>
  <c r="AU115" i="11" s="1"/>
  <c r="AK115" i="11"/>
  <c r="AT114" i="11"/>
  <c r="AX114" i="11"/>
  <c r="AS114" i="11"/>
  <c r="AU114" i="11" s="1"/>
  <c r="AK114" i="11"/>
  <c r="AT113" i="11"/>
  <c r="AX113" i="11"/>
  <c r="AS113" i="11"/>
  <c r="AU113" i="11" s="1"/>
  <c r="AK113" i="11"/>
  <c r="AK112" i="11"/>
  <c r="AT111" i="11"/>
  <c r="AX111" i="11"/>
  <c r="AS111" i="11"/>
  <c r="AU111" i="11" s="1"/>
  <c r="AK111" i="11"/>
  <c r="AT110" i="11"/>
  <c r="AX110" i="11"/>
  <c r="AS110" i="11"/>
  <c r="AU110" i="11" s="1"/>
  <c r="AK110" i="11"/>
  <c r="AT109" i="11"/>
  <c r="AX109" i="11"/>
  <c r="AS109" i="11"/>
  <c r="AU109" i="11" s="1"/>
  <c r="AK109" i="11"/>
  <c r="AT108" i="11"/>
  <c r="AX108" i="11"/>
  <c r="AS108" i="11"/>
  <c r="AU108" i="11" s="1"/>
  <c r="AK108" i="11"/>
  <c r="AT107" i="11"/>
  <c r="AX107" i="11"/>
  <c r="AS107" i="11"/>
  <c r="AU107" i="11" s="1"/>
  <c r="AK107" i="11"/>
  <c r="AK106" i="11"/>
  <c r="AT105" i="11"/>
  <c r="AX105" i="11"/>
  <c r="AS105" i="11"/>
  <c r="AU105" i="11" s="1"/>
  <c r="AK105" i="11"/>
  <c r="AT104" i="11"/>
  <c r="AX104" i="11"/>
  <c r="AS104" i="11"/>
  <c r="AU104" i="11" s="1"/>
  <c r="AK104" i="11"/>
  <c r="AT103" i="11"/>
  <c r="AX103" i="11"/>
  <c r="AS103" i="11"/>
  <c r="AU103" i="11" s="1"/>
  <c r="AK103" i="11"/>
  <c r="AT102" i="11"/>
  <c r="AX102" i="11"/>
  <c r="AS102" i="11"/>
  <c r="AU102" i="11" s="1"/>
  <c r="AK102" i="11"/>
  <c r="AT101" i="11"/>
  <c r="AX101" i="11"/>
  <c r="AS101" i="11"/>
  <c r="AU101" i="11" s="1"/>
  <c r="AK101" i="11"/>
  <c r="AK100" i="11"/>
  <c r="AT99" i="11"/>
  <c r="AX99" i="11"/>
  <c r="AS99" i="11"/>
  <c r="AU99" i="11" s="1"/>
  <c r="AK99" i="11"/>
  <c r="AT98" i="11"/>
  <c r="AX98" i="11"/>
  <c r="AS98" i="11"/>
  <c r="AU98" i="11" s="1"/>
  <c r="AK98" i="11"/>
  <c r="AT97" i="11"/>
  <c r="AX97" i="11"/>
  <c r="AS97" i="11"/>
  <c r="AU97" i="11" s="1"/>
  <c r="AK97" i="11"/>
  <c r="AT96" i="11"/>
  <c r="AX96" i="11"/>
  <c r="AS96" i="11"/>
  <c r="AU96" i="11" s="1"/>
  <c r="AK96" i="11"/>
  <c r="AT95" i="11"/>
  <c r="AX95" i="11"/>
  <c r="AS95" i="11"/>
  <c r="AU95" i="11" s="1"/>
  <c r="AK95" i="11"/>
  <c r="AK94" i="11"/>
  <c r="AT93" i="11"/>
  <c r="AX93" i="11"/>
  <c r="AS93" i="11"/>
  <c r="AU93" i="11" s="1"/>
  <c r="AK93" i="11"/>
  <c r="AT92" i="11"/>
  <c r="AX92" i="11"/>
  <c r="AS92" i="11"/>
  <c r="AU92" i="11" s="1"/>
  <c r="AK92" i="11"/>
  <c r="AX91" i="11"/>
  <c r="AS91" i="11"/>
  <c r="AU91" i="11" s="1"/>
  <c r="AK91" i="11"/>
  <c r="AT90" i="11"/>
  <c r="AX90" i="11"/>
  <c r="AS90" i="11"/>
  <c r="AU90" i="11" s="1"/>
  <c r="AK90" i="11"/>
  <c r="AT89" i="11"/>
  <c r="AX89" i="11"/>
  <c r="AS89" i="11"/>
  <c r="AU89" i="11" s="1"/>
  <c r="AK89" i="11"/>
  <c r="AT88" i="11"/>
  <c r="AX88" i="11"/>
  <c r="AS88" i="11"/>
  <c r="AU88" i="11" s="1"/>
  <c r="AK88" i="11"/>
  <c r="AT87" i="11"/>
  <c r="AX87" i="11"/>
  <c r="AS87" i="11"/>
  <c r="AU87" i="11" s="1"/>
  <c r="AK87" i="11"/>
  <c r="AK86" i="11"/>
  <c r="AT85" i="11"/>
  <c r="AX85" i="11"/>
  <c r="AS85" i="11"/>
  <c r="AU85" i="11" s="1"/>
  <c r="AK85" i="11"/>
  <c r="AT84" i="11"/>
  <c r="AX84" i="11"/>
  <c r="AS84" i="11"/>
  <c r="AU84" i="11" s="1"/>
  <c r="AK84" i="11"/>
  <c r="AT83" i="11"/>
  <c r="AX83" i="11"/>
  <c r="AS83" i="11"/>
  <c r="AU83" i="11" s="1"/>
  <c r="AK83" i="11"/>
  <c r="AT82" i="11"/>
  <c r="AX82" i="11"/>
  <c r="AS82" i="11"/>
  <c r="AU82" i="11" s="1"/>
  <c r="AK82" i="11"/>
  <c r="AT81" i="11"/>
  <c r="AX81" i="11"/>
  <c r="AS81" i="11"/>
  <c r="AU81" i="11" s="1"/>
  <c r="AK81" i="11"/>
  <c r="AK80" i="11"/>
  <c r="AT79" i="11"/>
  <c r="AX79" i="11"/>
  <c r="AS79" i="11"/>
  <c r="AU79" i="11" s="1"/>
  <c r="AK79" i="11"/>
  <c r="AT78" i="11"/>
  <c r="AX78" i="11"/>
  <c r="AS78" i="11"/>
  <c r="AU78" i="11" s="1"/>
  <c r="AK78" i="11"/>
  <c r="AT77" i="11"/>
  <c r="AX77" i="11"/>
  <c r="AS77" i="11"/>
  <c r="AU77" i="11" s="1"/>
  <c r="AK77" i="11"/>
  <c r="AT76" i="11"/>
  <c r="AX76" i="11"/>
  <c r="AS76" i="11"/>
  <c r="AU76" i="11" s="1"/>
  <c r="AK76" i="11"/>
  <c r="AT75" i="11"/>
  <c r="AX75" i="11"/>
  <c r="AS75" i="11"/>
  <c r="AU75" i="11" s="1"/>
  <c r="AK75" i="11"/>
  <c r="AT74" i="11"/>
  <c r="AX74" i="11"/>
  <c r="AS74" i="11"/>
  <c r="AU74" i="11" s="1"/>
  <c r="AK74" i="11"/>
  <c r="AT73" i="11"/>
  <c r="AX73" i="11"/>
  <c r="AS73" i="11"/>
  <c r="AU73" i="11" s="1"/>
  <c r="AK73" i="11"/>
  <c r="AK72" i="11"/>
  <c r="AT71" i="11"/>
  <c r="AX71" i="11"/>
  <c r="AS71" i="11"/>
  <c r="AU71" i="11" s="1"/>
  <c r="AK71" i="11"/>
  <c r="AT70" i="11"/>
  <c r="AX70" i="11"/>
  <c r="AS70" i="11"/>
  <c r="AU70" i="11" s="1"/>
  <c r="AK70" i="11"/>
  <c r="AT69" i="11"/>
  <c r="AX69" i="11"/>
  <c r="AS69" i="11"/>
  <c r="AU69" i="11" s="1"/>
  <c r="AK69" i="11"/>
  <c r="AT68" i="11"/>
  <c r="AX68" i="11"/>
  <c r="AS68" i="11"/>
  <c r="AU68" i="11" s="1"/>
  <c r="AK68" i="11"/>
  <c r="AT67" i="11"/>
  <c r="AX67" i="11"/>
  <c r="AS67" i="11"/>
  <c r="AU67" i="11" s="1"/>
  <c r="AK67" i="11"/>
  <c r="AK66" i="11"/>
  <c r="AT65" i="11"/>
  <c r="AX65" i="11"/>
  <c r="AS65" i="11"/>
  <c r="AU65" i="11" s="1"/>
  <c r="AK65" i="11"/>
  <c r="AT64" i="11"/>
  <c r="AX64" i="11"/>
  <c r="AS64" i="11"/>
  <c r="AU64" i="11" s="1"/>
  <c r="AK64" i="11"/>
  <c r="AT63" i="11"/>
  <c r="AX63" i="11"/>
  <c r="AS63" i="11"/>
  <c r="AU63" i="11" s="1"/>
  <c r="AK63" i="11"/>
  <c r="AT62" i="11"/>
  <c r="AX62" i="11"/>
  <c r="AS62" i="11"/>
  <c r="AU62" i="11" s="1"/>
  <c r="AK62" i="11"/>
  <c r="AT61" i="11"/>
  <c r="AX61" i="11"/>
  <c r="AS61" i="11"/>
  <c r="AU61" i="11" s="1"/>
  <c r="AK61" i="11"/>
  <c r="AT60" i="11"/>
  <c r="AX60" i="11"/>
  <c r="AS60" i="11"/>
  <c r="AU60" i="11" s="1"/>
  <c r="AK60" i="11"/>
  <c r="AT59" i="11"/>
  <c r="AX59" i="11"/>
  <c r="AS59" i="11"/>
  <c r="AU59" i="11" s="1"/>
  <c r="AK59" i="11"/>
  <c r="AK58" i="11"/>
  <c r="AT57" i="11"/>
  <c r="AX57" i="11"/>
  <c r="AS57" i="11"/>
  <c r="AU57" i="11" s="1"/>
  <c r="AK57" i="11"/>
  <c r="AT56" i="11"/>
  <c r="AX56" i="11"/>
  <c r="AS56" i="11"/>
  <c r="AU56" i="11" s="1"/>
  <c r="AK56" i="11"/>
  <c r="AT55" i="11"/>
  <c r="AX55" i="11"/>
  <c r="AS55" i="11"/>
  <c r="AU55" i="11" s="1"/>
  <c r="AK55" i="11"/>
  <c r="AT54" i="11"/>
  <c r="AX54" i="11"/>
  <c r="AS54" i="11"/>
  <c r="AU54" i="11" s="1"/>
  <c r="AK54" i="11"/>
  <c r="AT53" i="11"/>
  <c r="AX53" i="11"/>
  <c r="AS53" i="11"/>
  <c r="AU53" i="11" s="1"/>
  <c r="AK53" i="11"/>
  <c r="AK52" i="11"/>
  <c r="AT51" i="11"/>
  <c r="AX51" i="11"/>
  <c r="AS51" i="11"/>
  <c r="AU51" i="11" s="1"/>
  <c r="AK51" i="11"/>
  <c r="AT50" i="11"/>
  <c r="AX50" i="11"/>
  <c r="AS50" i="11"/>
  <c r="AU50" i="11" s="1"/>
  <c r="AK50" i="11"/>
  <c r="AT49" i="11"/>
  <c r="AX49" i="11"/>
  <c r="AS49" i="11"/>
  <c r="AU49" i="11" s="1"/>
  <c r="AK49" i="11"/>
  <c r="AT48" i="11"/>
  <c r="AX48" i="11"/>
  <c r="AS48" i="11"/>
  <c r="AU48" i="11" s="1"/>
  <c r="AK48" i="11"/>
  <c r="AT47" i="11"/>
  <c r="AX47" i="11"/>
  <c r="AS47" i="11"/>
  <c r="AU47" i="11" s="1"/>
  <c r="AK47" i="11"/>
  <c r="AT46" i="11"/>
  <c r="AX46" i="11"/>
  <c r="AS46" i="11"/>
  <c r="AU46" i="11" s="1"/>
  <c r="AK46" i="11"/>
  <c r="AT45" i="11"/>
  <c r="AX45" i="11"/>
  <c r="AS45" i="11"/>
  <c r="AU45" i="11" s="1"/>
  <c r="AK45" i="11"/>
  <c r="AK44" i="11"/>
  <c r="AT43" i="11"/>
  <c r="AX43" i="11"/>
  <c r="AS43" i="11"/>
  <c r="AU43" i="11" s="1"/>
  <c r="AK43" i="11"/>
  <c r="AT42" i="11"/>
  <c r="AX42" i="11"/>
  <c r="AS42" i="11"/>
  <c r="AU42" i="11" s="1"/>
  <c r="AK42" i="11"/>
  <c r="AT41" i="11"/>
  <c r="AX41" i="11"/>
  <c r="AS41" i="11"/>
  <c r="AU41" i="11" s="1"/>
  <c r="AK41" i="11"/>
  <c r="AT40" i="11"/>
  <c r="AX40" i="11"/>
  <c r="AS40" i="11"/>
  <c r="AU40" i="11" s="1"/>
  <c r="AK40" i="11"/>
  <c r="AT39" i="11"/>
  <c r="AX39" i="11"/>
  <c r="AS39" i="11"/>
  <c r="AU39" i="11" s="1"/>
  <c r="AK39" i="11"/>
  <c r="AK38" i="11"/>
  <c r="AT37" i="11"/>
  <c r="AX37" i="11"/>
  <c r="AS37" i="11"/>
  <c r="AU37" i="11" s="1"/>
  <c r="AK37" i="11"/>
  <c r="AT36" i="11"/>
  <c r="AX36" i="11"/>
  <c r="AS36" i="11"/>
  <c r="AU36" i="11" s="1"/>
  <c r="AK36" i="11"/>
  <c r="AT35" i="11"/>
  <c r="AX35" i="11"/>
  <c r="AS35" i="11"/>
  <c r="AU35" i="11" s="1"/>
  <c r="AK35" i="11"/>
  <c r="AT34" i="11"/>
  <c r="AX34" i="11"/>
  <c r="AS34" i="11"/>
  <c r="AU34" i="11" s="1"/>
  <c r="AK34" i="11"/>
  <c r="AT33" i="11"/>
  <c r="AX33" i="11"/>
  <c r="AS33" i="11"/>
  <c r="AU33" i="11" s="1"/>
  <c r="AK33" i="11"/>
  <c r="AK32" i="11"/>
  <c r="AT31" i="11"/>
  <c r="AX31" i="11"/>
  <c r="AS31" i="11"/>
  <c r="AU31" i="11" s="1"/>
  <c r="AK31" i="11"/>
  <c r="AT30" i="11"/>
  <c r="AX30" i="11"/>
  <c r="AS30" i="11"/>
  <c r="AU30" i="11" s="1"/>
  <c r="AK30" i="11"/>
  <c r="AT29" i="11"/>
  <c r="AX29" i="11"/>
  <c r="AS29" i="11"/>
  <c r="AU29" i="11" s="1"/>
  <c r="AK29" i="11"/>
  <c r="AT28" i="11"/>
  <c r="AX28" i="11"/>
  <c r="AS28" i="11"/>
  <c r="AU28" i="11" s="1"/>
  <c r="AK28" i="11"/>
  <c r="AT27" i="11"/>
  <c r="AX27" i="11"/>
  <c r="AS27" i="11"/>
  <c r="AU27" i="11" s="1"/>
  <c r="AK27" i="11"/>
  <c r="AT26" i="11"/>
  <c r="AX26" i="11"/>
  <c r="AS26" i="11"/>
  <c r="AU26" i="11" s="1"/>
  <c r="AK26" i="11"/>
  <c r="AT25" i="11"/>
  <c r="AX25" i="11"/>
  <c r="AS25" i="11"/>
  <c r="AU25" i="11" s="1"/>
  <c r="AK25" i="11"/>
  <c r="AK24" i="11"/>
  <c r="AT23" i="11"/>
  <c r="AX23" i="11"/>
  <c r="AS23" i="11"/>
  <c r="AU23" i="11" s="1"/>
  <c r="AK23" i="11"/>
  <c r="AT22" i="11"/>
  <c r="AX22" i="11"/>
  <c r="AS22" i="11"/>
  <c r="AU22" i="11" s="1"/>
  <c r="AK22" i="11"/>
  <c r="AT21" i="11"/>
  <c r="AX21" i="11"/>
  <c r="AS21" i="11"/>
  <c r="AU21" i="11" s="1"/>
  <c r="AK21" i="11"/>
  <c r="AT20" i="11"/>
  <c r="AX20" i="11"/>
  <c r="AS20" i="11"/>
  <c r="AU20" i="11" s="1"/>
  <c r="AK20" i="11"/>
  <c r="AT19" i="11"/>
  <c r="AX19" i="11"/>
  <c r="AS19" i="11"/>
  <c r="AU19" i="11" s="1"/>
  <c r="AK19" i="11"/>
  <c r="AT18" i="11"/>
  <c r="AX18" i="11"/>
  <c r="AS18" i="11"/>
  <c r="AU18" i="11" s="1"/>
  <c r="AK18" i="11"/>
  <c r="AT17" i="11"/>
  <c r="AX17" i="11"/>
  <c r="AS17" i="11"/>
  <c r="AU17" i="11" s="1"/>
  <c r="AK17" i="11"/>
  <c r="AK16" i="11"/>
  <c r="AT15" i="11"/>
  <c r="AX15" i="11"/>
  <c r="AS15" i="11"/>
  <c r="AU15" i="11" s="1"/>
  <c r="AK15" i="11"/>
  <c r="AT14" i="11"/>
  <c r="AX14" i="11"/>
  <c r="AS14" i="11"/>
  <c r="AU14" i="11" s="1"/>
  <c r="AK14" i="11"/>
  <c r="AT13" i="11"/>
  <c r="AX13" i="11"/>
  <c r="AS13" i="11"/>
  <c r="AU13" i="11" s="1"/>
  <c r="AK13" i="11"/>
  <c r="AT12" i="11"/>
  <c r="AX12" i="11"/>
  <c r="AS12" i="11"/>
  <c r="AU12" i="11" s="1"/>
  <c r="AK12" i="11"/>
  <c r="AT11" i="11"/>
  <c r="AX11" i="11"/>
  <c r="AS11" i="11"/>
  <c r="AU11" i="11" s="1"/>
  <c r="AK11" i="11"/>
  <c r="AK10" i="11"/>
  <c r="AT9" i="11"/>
  <c r="AX9" i="11"/>
  <c r="AS9" i="11"/>
  <c r="AU9" i="11" s="1"/>
  <c r="AK9" i="11"/>
  <c r="AT8" i="11"/>
  <c r="AX8" i="11"/>
  <c r="AS8" i="11"/>
  <c r="AU8" i="11" s="1"/>
  <c r="AK7" i="11"/>
  <c r="AK6" i="11"/>
  <c r="AT5" i="11"/>
  <c r="AX5" i="11"/>
  <c r="AS5" i="11"/>
  <c r="AU5" i="11" s="1"/>
  <c r="AK5" i="11"/>
  <c r="AT4" i="11"/>
  <c r="AX4" i="11"/>
  <c r="AS4" i="11"/>
  <c r="AU4" i="11" s="1"/>
  <c r="AK4" i="11"/>
  <c r="AT2" i="11"/>
  <c r="AX2" i="11"/>
  <c r="AS2" i="11"/>
  <c r="AU2" i="11" s="1"/>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AK281" i="8"/>
  <c r="AK282" i="8"/>
  <c r="AK283" i="8"/>
  <c r="AK284" i="8"/>
  <c r="AK285" i="8"/>
  <c r="AK286" i="8"/>
  <c r="AK287" i="8"/>
  <c r="AK288" i="8"/>
  <c r="AK289" i="8"/>
  <c r="AK290" i="8"/>
  <c r="AK291" i="8"/>
  <c r="AK292" i="8"/>
  <c r="AK293" i="8"/>
  <c r="AK294" i="8"/>
  <c r="AK295" i="8"/>
  <c r="AK296" i="8"/>
  <c r="AK297" i="8"/>
  <c r="AK298" i="8"/>
  <c r="AK299" i="8"/>
  <c r="AK300" i="8"/>
  <c r="AK301" i="8"/>
  <c r="AK302" i="8"/>
  <c r="AK303" i="8"/>
  <c r="AK304" i="8"/>
  <c r="AK305" i="8"/>
  <c r="AK306" i="8"/>
  <c r="AK307" i="8"/>
  <c r="AK308" i="8"/>
  <c r="AK309" i="8"/>
  <c r="AK310" i="8"/>
  <c r="AK311" i="8"/>
  <c r="AK312" i="8"/>
  <c r="AK313" i="8"/>
  <c r="AK314" i="8"/>
  <c r="AK315" i="8"/>
  <c r="AK316" i="8"/>
  <c r="AK317" i="8"/>
  <c r="AK318" i="8"/>
  <c r="AK319" i="8"/>
  <c r="AK320" i="8"/>
  <c r="AK321" i="8"/>
  <c r="AK322" i="8"/>
  <c r="AK323" i="8"/>
  <c r="AK324" i="8"/>
  <c r="AK325" i="8"/>
  <c r="AK326" i="8"/>
  <c r="AK327" i="8"/>
  <c r="AK328" i="8"/>
  <c r="AK329" i="8"/>
  <c r="AK330" i="8"/>
  <c r="AK331" i="8"/>
  <c r="AK332" i="8"/>
  <c r="AK333" i="8"/>
  <c r="AK334" i="8"/>
  <c r="AK335" i="8"/>
  <c r="AK336" i="8"/>
  <c r="AK337" i="8"/>
  <c r="AK338" i="8"/>
  <c r="AK339" i="8"/>
  <c r="AK340" i="8"/>
  <c r="AK341" i="8"/>
  <c r="AK342" i="8"/>
  <c r="AK343" i="8"/>
  <c r="AK344" i="8"/>
  <c r="AK345" i="8"/>
  <c r="AK346" i="8"/>
  <c r="AK347" i="8"/>
  <c r="AK348" i="8"/>
  <c r="AK349" i="8"/>
  <c r="AK350" i="8"/>
  <c r="AK351" i="8"/>
  <c r="AK352" i="8"/>
  <c r="AK353" i="8"/>
  <c r="AK354" i="8"/>
  <c r="AK355" i="8"/>
  <c r="AK356" i="8"/>
  <c r="AK357" i="8"/>
  <c r="AK358" i="8"/>
  <c r="AK359" i="8"/>
  <c r="AK360" i="8"/>
  <c r="AK361" i="8"/>
  <c r="AK362" i="8"/>
  <c r="AK363" i="8"/>
  <c r="AK364" i="8"/>
  <c r="AK365" i="8"/>
  <c r="AK366" i="8"/>
  <c r="AK367" i="8"/>
  <c r="AK368" i="8"/>
  <c r="AK369" i="8"/>
  <c r="AK370" i="8"/>
  <c r="AK371" i="8"/>
  <c r="AK372" i="8"/>
  <c r="AK373" i="8"/>
  <c r="AK374" i="8"/>
  <c r="AK375" i="8"/>
  <c r="AK376" i="8"/>
  <c r="AK377" i="8"/>
  <c r="AK378" i="8"/>
  <c r="AK379" i="8"/>
  <c r="AK380" i="8"/>
  <c r="AK381" i="8"/>
  <c r="AK382" i="8"/>
  <c r="AK383" i="8"/>
  <c r="AK384" i="8"/>
  <c r="AK385" i="8"/>
  <c r="AK386" i="8"/>
  <c r="AK387" i="8"/>
  <c r="AK388" i="8"/>
  <c r="AK389" i="8"/>
  <c r="AK390" i="8"/>
  <c r="AK391" i="8"/>
  <c r="AK392" i="8"/>
  <c r="AK393" i="8"/>
  <c r="AK394" i="8"/>
  <c r="AK395" i="8"/>
  <c r="AK396" i="8"/>
  <c r="AK397" i="8"/>
  <c r="AK398" i="8"/>
  <c r="AK399" i="8"/>
  <c r="AK400" i="8"/>
  <c r="AK401" i="8"/>
  <c r="AK402" i="8"/>
  <c r="AK403" i="8"/>
  <c r="AK404" i="8"/>
  <c r="AK405" i="8"/>
  <c r="AK406" i="8"/>
  <c r="AK407" i="8"/>
  <c r="AK408" i="8"/>
  <c r="AK409" i="8"/>
  <c r="AK410" i="8"/>
  <c r="AK411" i="8"/>
  <c r="AK412" i="8"/>
  <c r="AK413" i="8"/>
  <c r="AK414" i="8"/>
  <c r="AK415" i="8"/>
  <c r="AK416" i="8"/>
  <c r="AK417" i="8"/>
  <c r="AK418" i="8"/>
  <c r="AK419" i="8"/>
  <c r="AK420" i="8"/>
  <c r="AK421" i="8"/>
  <c r="AK422" i="8"/>
  <c r="AK423" i="8"/>
  <c r="AK424" i="8"/>
  <c r="AK425" i="8"/>
  <c r="AK426" i="8"/>
  <c r="AK427" i="8"/>
  <c r="AK428" i="8"/>
  <c r="AK429" i="8"/>
  <c r="AK430" i="8"/>
  <c r="AK431" i="8"/>
  <c r="AK432" i="8"/>
  <c r="AK433" i="8"/>
  <c r="AK434" i="8"/>
  <c r="AK435" i="8"/>
  <c r="AK436" i="8"/>
  <c r="AK437" i="8"/>
  <c r="AK438" i="8"/>
  <c r="AK439" i="8"/>
  <c r="AK440" i="8"/>
  <c r="AK441" i="8"/>
  <c r="AK442" i="8"/>
  <c r="AK443" i="8"/>
  <c r="AK444" i="8"/>
  <c r="AK445" i="8"/>
  <c r="AK446" i="8"/>
  <c r="AK447" i="8"/>
  <c r="AK448" i="8"/>
  <c r="AK449" i="8"/>
  <c r="AK450" i="8"/>
  <c r="AK451" i="8"/>
  <c r="AK452" i="8"/>
  <c r="AK453" i="8"/>
  <c r="AK454" i="8"/>
  <c r="AK455" i="8"/>
  <c r="AK456" i="8"/>
  <c r="AK457" i="8"/>
  <c r="AK458" i="8"/>
  <c r="AK459" i="8"/>
  <c r="AK460" i="8"/>
  <c r="AK461" i="8"/>
  <c r="AK462" i="8"/>
  <c r="AK463" i="8"/>
  <c r="AK4" i="8"/>
  <c r="AX462" i="8"/>
  <c r="AW462" i="8"/>
  <c r="AS462" i="8"/>
  <c r="AX463" i="8"/>
  <c r="AW463" i="8"/>
  <c r="AS463" i="8"/>
  <c r="AX461" i="8"/>
  <c r="AW461" i="8"/>
  <c r="AS461" i="8"/>
  <c r="AX458" i="8"/>
  <c r="AW458" i="8"/>
  <c r="AS458" i="8"/>
  <c r="AX459" i="8"/>
  <c r="AW459" i="8"/>
  <c r="AS459" i="8"/>
  <c r="AX457" i="8"/>
  <c r="AW457" i="8"/>
  <c r="AS457" i="8"/>
  <c r="AX456" i="8"/>
  <c r="AW456" i="8"/>
  <c r="AS456" i="8"/>
  <c r="AX455" i="8"/>
  <c r="AW455" i="8"/>
  <c r="AS455" i="8"/>
  <c r="AX452" i="8"/>
  <c r="AW452" i="8"/>
  <c r="AS452" i="8"/>
  <c r="AX453" i="8"/>
  <c r="AW453" i="8"/>
  <c r="AS453" i="8"/>
  <c r="AX451" i="8"/>
  <c r="AW451" i="8"/>
  <c r="AS451" i="8"/>
  <c r="AX450" i="8"/>
  <c r="AW450" i="8"/>
  <c r="AS450" i="8"/>
  <c r="AX449" i="8"/>
  <c r="AW449" i="8"/>
  <c r="AS449" i="8"/>
  <c r="AX446" i="8"/>
  <c r="AW446" i="8"/>
  <c r="AS446" i="8"/>
  <c r="AX447" i="8"/>
  <c r="AW447" i="8"/>
  <c r="AS447" i="8"/>
  <c r="AX444" i="8"/>
  <c r="AW444" i="8"/>
  <c r="AS444" i="8"/>
  <c r="AX445" i="8"/>
  <c r="AW445" i="8"/>
  <c r="AS445" i="8"/>
  <c r="AX443" i="8"/>
  <c r="AW443" i="8"/>
  <c r="AS443" i="8"/>
  <c r="AX442" i="8"/>
  <c r="AW442" i="8"/>
  <c r="AS442" i="8"/>
  <c r="AX441" i="8"/>
  <c r="AW441" i="8"/>
  <c r="AS441" i="8"/>
  <c r="AX439" i="8"/>
  <c r="AW439" i="8"/>
  <c r="AS439" i="8"/>
  <c r="AX438" i="8"/>
  <c r="AW438" i="8"/>
  <c r="AS438" i="8"/>
  <c r="AX436" i="8"/>
  <c r="AW436" i="8"/>
  <c r="AS436" i="8"/>
  <c r="AX437" i="8"/>
  <c r="AW437" i="8"/>
  <c r="AS437" i="8"/>
  <c r="AX435" i="8"/>
  <c r="AW435" i="8"/>
  <c r="AS435" i="8"/>
  <c r="AX432" i="8"/>
  <c r="AW432" i="8"/>
  <c r="AS432" i="8"/>
  <c r="AX433" i="8"/>
  <c r="AW433" i="8"/>
  <c r="AS433" i="8"/>
  <c r="AX430" i="8"/>
  <c r="AW430" i="8"/>
  <c r="AS430" i="8"/>
  <c r="AX431" i="8"/>
  <c r="AW431" i="8"/>
  <c r="AS431" i="8"/>
  <c r="AX429" i="8"/>
  <c r="AW429" i="8"/>
  <c r="AS429" i="8"/>
  <c r="AX426" i="8"/>
  <c r="AW426" i="8"/>
  <c r="AS426" i="8"/>
  <c r="AX427" i="8"/>
  <c r="AW427" i="8"/>
  <c r="AS427" i="8"/>
  <c r="AX424" i="8"/>
  <c r="AW424" i="8"/>
  <c r="AS424" i="8"/>
  <c r="AX425" i="8"/>
  <c r="AW425" i="8"/>
  <c r="AS425" i="8"/>
  <c r="AX422" i="8"/>
  <c r="AW422" i="8"/>
  <c r="AS422" i="8"/>
  <c r="AX423" i="8"/>
  <c r="AW423" i="8"/>
  <c r="AS423" i="8"/>
  <c r="AX421" i="8"/>
  <c r="AW421" i="8"/>
  <c r="AS421" i="8"/>
  <c r="AX419" i="8"/>
  <c r="AW419" i="8"/>
  <c r="AS419" i="8"/>
  <c r="AX418" i="8"/>
  <c r="AW418" i="8"/>
  <c r="AS418" i="8"/>
  <c r="AX416" i="8"/>
  <c r="AW416" i="8"/>
  <c r="AS416" i="8"/>
  <c r="AX417" i="8"/>
  <c r="AW417" i="8"/>
  <c r="AS417" i="8"/>
  <c r="AX415" i="8"/>
  <c r="AW415" i="8"/>
  <c r="AS415" i="8"/>
  <c r="AX413" i="8"/>
  <c r="AW413" i="8"/>
  <c r="AS413" i="8"/>
  <c r="AX412" i="8"/>
  <c r="AW412" i="8"/>
  <c r="AS412" i="8"/>
  <c r="AX411" i="8"/>
  <c r="AW411" i="8"/>
  <c r="AS411" i="8"/>
  <c r="AX410" i="8"/>
  <c r="AW410" i="8"/>
  <c r="AS410" i="8"/>
  <c r="AX409" i="8"/>
  <c r="AW409" i="8"/>
  <c r="AS409" i="8"/>
  <c r="AX406" i="8"/>
  <c r="AW406" i="8"/>
  <c r="AS406" i="8"/>
  <c r="AX407" i="8"/>
  <c r="AW407" i="8"/>
  <c r="AS407" i="8"/>
  <c r="AX405" i="8"/>
  <c r="AW405" i="8"/>
  <c r="AS405" i="8"/>
  <c r="AX404" i="8"/>
  <c r="AW404" i="8"/>
  <c r="AS404" i="8"/>
  <c r="AX403" i="8"/>
  <c r="AW403" i="8"/>
  <c r="AS403" i="8"/>
  <c r="AX402" i="8"/>
  <c r="AW402" i="8"/>
  <c r="AS402" i="8"/>
  <c r="AX401" i="8"/>
  <c r="AW401" i="8"/>
  <c r="AS401" i="8"/>
  <c r="AX399" i="8"/>
  <c r="AW399" i="8"/>
  <c r="AS399" i="8"/>
  <c r="AX398" i="8"/>
  <c r="AW398" i="8"/>
  <c r="AS398" i="8"/>
  <c r="AX396" i="8"/>
  <c r="AW396" i="8"/>
  <c r="AS396" i="8"/>
  <c r="AX397" i="8"/>
  <c r="AW397" i="8"/>
  <c r="AS397" i="8"/>
  <c r="AX395" i="8"/>
  <c r="AW395" i="8"/>
  <c r="AS395" i="8"/>
  <c r="AX393" i="8"/>
  <c r="AW393" i="8"/>
  <c r="AS393" i="8"/>
  <c r="AX392" i="8"/>
  <c r="AW392" i="8"/>
  <c r="AS392" i="8"/>
  <c r="AX391" i="8"/>
  <c r="AW391" i="8"/>
  <c r="AS391" i="8"/>
  <c r="AX390" i="8"/>
  <c r="AW390" i="8"/>
  <c r="AS390" i="8"/>
  <c r="AX389" i="8"/>
  <c r="AW389" i="8"/>
  <c r="AS389" i="8"/>
  <c r="AX386" i="8"/>
  <c r="AW386" i="8"/>
  <c r="AS386" i="8"/>
  <c r="AX387" i="8"/>
  <c r="AW387" i="8"/>
  <c r="AS387" i="8"/>
  <c r="AX384" i="8"/>
  <c r="AW384" i="8"/>
  <c r="AS384" i="8"/>
  <c r="AX385" i="8"/>
  <c r="AW385" i="8"/>
  <c r="AS385" i="8"/>
  <c r="AX383" i="8"/>
  <c r="AW383" i="8"/>
  <c r="AS383" i="8"/>
  <c r="AX381" i="8"/>
  <c r="AW381" i="8"/>
  <c r="AS381" i="8"/>
  <c r="AX380" i="8"/>
  <c r="AW380" i="8"/>
  <c r="AS380" i="8"/>
  <c r="AX379" i="8"/>
  <c r="AW379" i="8"/>
  <c r="AS379" i="8"/>
  <c r="AX378" i="8"/>
  <c r="AW378" i="8"/>
  <c r="AS378" i="8"/>
  <c r="AX377" i="8"/>
  <c r="AW377" i="8"/>
  <c r="AS377" i="8"/>
  <c r="AX375" i="8"/>
  <c r="AW375" i="8"/>
  <c r="AS375" i="8"/>
  <c r="AX374" i="8"/>
  <c r="AW374" i="8"/>
  <c r="AS374" i="8"/>
  <c r="AX373" i="8"/>
  <c r="AW373" i="8"/>
  <c r="AS373" i="8"/>
  <c r="AX372" i="8"/>
  <c r="AW372" i="8"/>
  <c r="AS372" i="8"/>
  <c r="AX371" i="8"/>
  <c r="AW371" i="8"/>
  <c r="AS371" i="8"/>
  <c r="AX370" i="8"/>
  <c r="AW370" i="8"/>
  <c r="AS370" i="8"/>
  <c r="AX369" i="8"/>
  <c r="AW369" i="8"/>
  <c r="AS369" i="8"/>
  <c r="AX368" i="8"/>
  <c r="AW368" i="8"/>
  <c r="AS368" i="8"/>
  <c r="AX367" i="8"/>
  <c r="AW367" i="8"/>
  <c r="AS367" i="8"/>
  <c r="AX366" i="8"/>
  <c r="AW366" i="8"/>
  <c r="AS366" i="8"/>
  <c r="AX364" i="8"/>
  <c r="AW364" i="8"/>
  <c r="AS364" i="8"/>
  <c r="AX365" i="8"/>
  <c r="AW365" i="8"/>
  <c r="AS365" i="8"/>
  <c r="AX363" i="8"/>
  <c r="AW363" i="8"/>
  <c r="AS363" i="8"/>
  <c r="AX362" i="8"/>
  <c r="AW362" i="8"/>
  <c r="AS362" i="8"/>
  <c r="AX360" i="8"/>
  <c r="AW360" i="8"/>
  <c r="AS360" i="8"/>
  <c r="AX361" i="8"/>
  <c r="AW361" i="8"/>
  <c r="AS361" i="8"/>
  <c r="AX359" i="8"/>
  <c r="AW359" i="8"/>
  <c r="AS359" i="8"/>
  <c r="AX358" i="8"/>
  <c r="AW358" i="8"/>
  <c r="AS358" i="8"/>
  <c r="AX357" i="8"/>
  <c r="AW357" i="8"/>
  <c r="AS357" i="8"/>
  <c r="AX355" i="8"/>
  <c r="AW355" i="8"/>
  <c r="AS355" i="8"/>
  <c r="AX354" i="8"/>
  <c r="AW354" i="8"/>
  <c r="AS354" i="8"/>
  <c r="AX353" i="8"/>
  <c r="AW353" i="8"/>
  <c r="AS353" i="8"/>
  <c r="AX352" i="8"/>
  <c r="AW352" i="8"/>
  <c r="AS352" i="8"/>
  <c r="AX351" i="8"/>
  <c r="AW351" i="8"/>
  <c r="AS351" i="8"/>
  <c r="AX348" i="8"/>
  <c r="AW348" i="8"/>
  <c r="AS348" i="8"/>
  <c r="AX349" i="8"/>
  <c r="AW349" i="8"/>
  <c r="AS349" i="8"/>
  <c r="AX347" i="8"/>
  <c r="AW347" i="8"/>
  <c r="AS347" i="8"/>
  <c r="AX346" i="8"/>
  <c r="AW346" i="8"/>
  <c r="AS346" i="8"/>
  <c r="AX345" i="8"/>
  <c r="AW345" i="8"/>
  <c r="AS345" i="8"/>
  <c r="AX342" i="8"/>
  <c r="AW342" i="8"/>
  <c r="AS342" i="8"/>
  <c r="AX343" i="8"/>
  <c r="AW343" i="8"/>
  <c r="AS343" i="8"/>
  <c r="AX340" i="8"/>
  <c r="AW340" i="8"/>
  <c r="AS340" i="8"/>
  <c r="AX341" i="8"/>
  <c r="AW341" i="8"/>
  <c r="AS341" i="8"/>
  <c r="AX339" i="8"/>
  <c r="AW339" i="8"/>
  <c r="AS339" i="8"/>
  <c r="AX336" i="8"/>
  <c r="AW336" i="8"/>
  <c r="AS336" i="8"/>
  <c r="AX337" i="8"/>
  <c r="AW337" i="8"/>
  <c r="AS337" i="8"/>
  <c r="AX335" i="8"/>
  <c r="AW335" i="8"/>
  <c r="AS335" i="8"/>
  <c r="AX334" i="8"/>
  <c r="AW334" i="8"/>
  <c r="AS334" i="8"/>
  <c r="AX333" i="8"/>
  <c r="AW333" i="8"/>
  <c r="AS333" i="8"/>
  <c r="AX330" i="8"/>
  <c r="AW330" i="8"/>
  <c r="AS330" i="8"/>
  <c r="AX331" i="8"/>
  <c r="AW331" i="8"/>
  <c r="AS331" i="8"/>
  <c r="AX328" i="8"/>
  <c r="AW328" i="8"/>
  <c r="AS328" i="8"/>
  <c r="AX327" i="8"/>
  <c r="AW327" i="8"/>
  <c r="AS327" i="8"/>
  <c r="AX326" i="8"/>
  <c r="AW326" i="8"/>
  <c r="AS326" i="8"/>
  <c r="AX325" i="8"/>
  <c r="AW325" i="8"/>
  <c r="AS325" i="8"/>
  <c r="AX324" i="8"/>
  <c r="AW324" i="8"/>
  <c r="AS324" i="8"/>
  <c r="AX323" i="8"/>
  <c r="AW323" i="8"/>
  <c r="AS323" i="8"/>
  <c r="AX321" i="8"/>
  <c r="AW321" i="8"/>
  <c r="AS321" i="8"/>
  <c r="AX320" i="8"/>
  <c r="AW320" i="8"/>
  <c r="AS320" i="8"/>
  <c r="AX319" i="8"/>
  <c r="AW319" i="8"/>
  <c r="AS319" i="8"/>
  <c r="AX318" i="8"/>
  <c r="AW318" i="8"/>
  <c r="AS318" i="8"/>
  <c r="AX317" i="8"/>
  <c r="AW317" i="8"/>
  <c r="AS317" i="8"/>
  <c r="AX314" i="8"/>
  <c r="AW314" i="8"/>
  <c r="AS314" i="8"/>
  <c r="AX315" i="8"/>
  <c r="AW315" i="8"/>
  <c r="AS315" i="8"/>
  <c r="AX312" i="8"/>
  <c r="AW312" i="8"/>
  <c r="AS312" i="8"/>
  <c r="AX313" i="8"/>
  <c r="AW313" i="8"/>
  <c r="AS313" i="8"/>
  <c r="AX311" i="8"/>
  <c r="AW311" i="8"/>
  <c r="AS311" i="8"/>
  <c r="AX308" i="8"/>
  <c r="AW308" i="8"/>
  <c r="AS308" i="8"/>
  <c r="AX309" i="8"/>
  <c r="AW309" i="8"/>
  <c r="AS309" i="8"/>
  <c r="AX307" i="8"/>
  <c r="AW307" i="8"/>
  <c r="AS307" i="8"/>
  <c r="AX306" i="8"/>
  <c r="AW306" i="8"/>
  <c r="AS306" i="8"/>
  <c r="AX304" i="8"/>
  <c r="AW304" i="8"/>
  <c r="AS304" i="8"/>
  <c r="AX303" i="8"/>
  <c r="AW303" i="8"/>
  <c r="AS303" i="8"/>
  <c r="AX301" i="8"/>
  <c r="AW301" i="8"/>
  <c r="AS301" i="8"/>
  <c r="AX300" i="8"/>
  <c r="AW300" i="8"/>
  <c r="AS300" i="8"/>
  <c r="AX299" i="8"/>
  <c r="AW299" i="8"/>
  <c r="AS299" i="8"/>
  <c r="AX298" i="8"/>
  <c r="AW298" i="8"/>
  <c r="AS298" i="8"/>
  <c r="AX297" i="8"/>
  <c r="AW297" i="8"/>
  <c r="AS297" i="8"/>
  <c r="AX295" i="8"/>
  <c r="AW295" i="8"/>
  <c r="AS295" i="8"/>
  <c r="AX294" i="8"/>
  <c r="AW294" i="8"/>
  <c r="AS294" i="8"/>
  <c r="AX292" i="8"/>
  <c r="AW292" i="8"/>
  <c r="AS292" i="8"/>
  <c r="AX293" i="8"/>
  <c r="AW293" i="8"/>
  <c r="AS293" i="8"/>
  <c r="AX290" i="8"/>
  <c r="AW290" i="8"/>
  <c r="AS290" i="8"/>
  <c r="AX291" i="8"/>
  <c r="AW291" i="8"/>
  <c r="AS291" i="8"/>
  <c r="AX289" i="8"/>
  <c r="AW289" i="8"/>
  <c r="AS289" i="8"/>
  <c r="AX286" i="8"/>
  <c r="AW286" i="8"/>
  <c r="AS286" i="8"/>
  <c r="AX287" i="8"/>
  <c r="AW287" i="8"/>
  <c r="AS287" i="8"/>
  <c r="AX284" i="8"/>
  <c r="AW284" i="8"/>
  <c r="AS284" i="8"/>
  <c r="AX285" i="8"/>
  <c r="AW285" i="8"/>
  <c r="AS285" i="8"/>
  <c r="AX283" i="8"/>
  <c r="AW283" i="8"/>
  <c r="AS283" i="8"/>
  <c r="AX282" i="8"/>
  <c r="AW282" i="8"/>
  <c r="AS282" i="8"/>
  <c r="AX280" i="8"/>
  <c r="AW280" i="8"/>
  <c r="AS280" i="8"/>
  <c r="AX281" i="8"/>
  <c r="AW281" i="8"/>
  <c r="AS281" i="8"/>
  <c r="AX279" i="8"/>
  <c r="AW279" i="8"/>
  <c r="AS279" i="8"/>
  <c r="AX278" i="8"/>
  <c r="AW278" i="8"/>
  <c r="AS278" i="8"/>
  <c r="AX277" i="8"/>
  <c r="AW277" i="8"/>
  <c r="AS277" i="8"/>
  <c r="AX276" i="8"/>
  <c r="AW276" i="8"/>
  <c r="AS276" i="8"/>
  <c r="AX275" i="8"/>
  <c r="AW275" i="8"/>
  <c r="AS275" i="8"/>
  <c r="AX274" i="8"/>
  <c r="AW274" i="8"/>
  <c r="AS274" i="8"/>
  <c r="AX273" i="8"/>
  <c r="AW273" i="8"/>
  <c r="AS273" i="8"/>
  <c r="AX272" i="8"/>
  <c r="AW272" i="8"/>
  <c r="AS272" i="8"/>
  <c r="AX270" i="8"/>
  <c r="AW270" i="8"/>
  <c r="AS270" i="8"/>
  <c r="AX271" i="8"/>
  <c r="AW271" i="8"/>
  <c r="AS271" i="8"/>
  <c r="AX269" i="8"/>
  <c r="AW269" i="8"/>
  <c r="AS269" i="8"/>
  <c r="AX266" i="8"/>
  <c r="AW266" i="8"/>
  <c r="AS266" i="8"/>
  <c r="AX267" i="8"/>
  <c r="AW267" i="8"/>
  <c r="AS267" i="8"/>
  <c r="AX265" i="8"/>
  <c r="AW265" i="8"/>
  <c r="AS265" i="8"/>
  <c r="AX262" i="8"/>
  <c r="AW262" i="8"/>
  <c r="AS262" i="8"/>
  <c r="AX263" i="8"/>
  <c r="AW263" i="8"/>
  <c r="AS263" i="8"/>
  <c r="AX260" i="8"/>
  <c r="AW260" i="8"/>
  <c r="AS260" i="8"/>
  <c r="AX261" i="8"/>
  <c r="AW261" i="8"/>
  <c r="AS261" i="8"/>
  <c r="AX258" i="8"/>
  <c r="AW258" i="8"/>
  <c r="AS258" i="8"/>
  <c r="AW259" i="8"/>
  <c r="AS259" i="8"/>
  <c r="AX257" i="8"/>
  <c r="AW257" i="8"/>
  <c r="AS257" i="8"/>
  <c r="AX254" i="8"/>
  <c r="AW254" i="8"/>
  <c r="AS254" i="8"/>
  <c r="AX255" i="8"/>
  <c r="AW255" i="8"/>
  <c r="AS255" i="8"/>
  <c r="AX252" i="8"/>
  <c r="AW252" i="8"/>
  <c r="AS252" i="8"/>
  <c r="AX253" i="8"/>
  <c r="AW253" i="8"/>
  <c r="AS253" i="8"/>
  <c r="AX251" i="8"/>
  <c r="AW251" i="8"/>
  <c r="AS251" i="8"/>
  <c r="AX248" i="8"/>
  <c r="AW248" i="8"/>
  <c r="AS248" i="8"/>
  <c r="AX249" i="8"/>
  <c r="AW249" i="8"/>
  <c r="AS249" i="8"/>
  <c r="AX246" i="8"/>
  <c r="AW246" i="8"/>
  <c r="AS246" i="8"/>
  <c r="AX247" i="8"/>
  <c r="AW247" i="8"/>
  <c r="AS247" i="8"/>
  <c r="AX244" i="8"/>
  <c r="AW244" i="8"/>
  <c r="AS244" i="8"/>
  <c r="AW245" i="8"/>
  <c r="AS245" i="8"/>
  <c r="AX243" i="8"/>
  <c r="AW243" i="8"/>
  <c r="AS243" i="8"/>
  <c r="AX241" i="8"/>
  <c r="AW241" i="8"/>
  <c r="AS241" i="8"/>
  <c r="AX240" i="8"/>
  <c r="AW240" i="8"/>
  <c r="AS240" i="8"/>
  <c r="AX238" i="8"/>
  <c r="AW238" i="8"/>
  <c r="AS238" i="8"/>
  <c r="AX239" i="8"/>
  <c r="AW239" i="8"/>
  <c r="AS239" i="8"/>
  <c r="AX237" i="8"/>
  <c r="AW237" i="8"/>
  <c r="AS237" i="8"/>
  <c r="AX235" i="8"/>
  <c r="AW235" i="8"/>
  <c r="AS235" i="8"/>
  <c r="AX234" i="8"/>
  <c r="AW234" i="8"/>
  <c r="AS234" i="8"/>
  <c r="AX233" i="8"/>
  <c r="AW233" i="8"/>
  <c r="AS233" i="8"/>
  <c r="AX232" i="8"/>
  <c r="AW232" i="8"/>
  <c r="AS232" i="8"/>
  <c r="AX230" i="8"/>
  <c r="AW230" i="8"/>
  <c r="AS230" i="8"/>
  <c r="AX231" i="8"/>
  <c r="AW231" i="8"/>
  <c r="AS231" i="8"/>
  <c r="AX229" i="8"/>
  <c r="AW229" i="8"/>
  <c r="AS229" i="8"/>
  <c r="AX226" i="8"/>
  <c r="AW226" i="8"/>
  <c r="AS226" i="8"/>
  <c r="AX227" i="8"/>
  <c r="AW227" i="8"/>
  <c r="AS227" i="8"/>
  <c r="AX225" i="8"/>
  <c r="AW225" i="8"/>
  <c r="AS225" i="8"/>
  <c r="AX224" i="8"/>
  <c r="AW224" i="8"/>
  <c r="AS224" i="8"/>
  <c r="AX223" i="8"/>
  <c r="AW223" i="8"/>
  <c r="AS223" i="8"/>
  <c r="AX220" i="8"/>
  <c r="AW220" i="8"/>
  <c r="AS220" i="8"/>
  <c r="AX221" i="8"/>
  <c r="AW221" i="8"/>
  <c r="AS221" i="8"/>
  <c r="AX218" i="8"/>
  <c r="AW218" i="8"/>
  <c r="AS218" i="8"/>
  <c r="AX219" i="8"/>
  <c r="AW219" i="8"/>
  <c r="AS219" i="8"/>
  <c r="AX217" i="8"/>
  <c r="AW217" i="8"/>
  <c r="AS217" i="8"/>
  <c r="AX216" i="8"/>
  <c r="AW216" i="8"/>
  <c r="AS216" i="8"/>
  <c r="AX215" i="8"/>
  <c r="AW215" i="8"/>
  <c r="AS215" i="8"/>
  <c r="AX213" i="8"/>
  <c r="AW213" i="8"/>
  <c r="AS213" i="8"/>
  <c r="AX212" i="8"/>
  <c r="AW212" i="8"/>
  <c r="AS212" i="8"/>
  <c r="AX211" i="8"/>
  <c r="AW211" i="8"/>
  <c r="AS211" i="8"/>
  <c r="AX210" i="8"/>
  <c r="AW210" i="8"/>
  <c r="AS210" i="8"/>
  <c r="AX209" i="8"/>
  <c r="AW209" i="8"/>
  <c r="AS209" i="8"/>
  <c r="AX207" i="8"/>
  <c r="AW207" i="8"/>
  <c r="AS207" i="8"/>
  <c r="AX206" i="8"/>
  <c r="AW206" i="8"/>
  <c r="AS206" i="8"/>
  <c r="AX205" i="8"/>
  <c r="AW205" i="8"/>
  <c r="AS205" i="8"/>
  <c r="AX204" i="8"/>
  <c r="AW204" i="8"/>
  <c r="AS204" i="8"/>
  <c r="AX203" i="8"/>
  <c r="AW203" i="8"/>
  <c r="AS203" i="8"/>
  <c r="AX201" i="8"/>
  <c r="AW201" i="8"/>
  <c r="AS201" i="8"/>
  <c r="AX200" i="8"/>
  <c r="AW200" i="8"/>
  <c r="AS200" i="8"/>
  <c r="AX199" i="8"/>
  <c r="AW199" i="8"/>
  <c r="AS199" i="8"/>
  <c r="AX198" i="8"/>
  <c r="AW198" i="8"/>
  <c r="AS198" i="8"/>
  <c r="AX196" i="8"/>
  <c r="AW196" i="8"/>
  <c r="AS196" i="8"/>
  <c r="AX197" i="8"/>
  <c r="AW197" i="8"/>
  <c r="AS197" i="8"/>
  <c r="AX195" i="8"/>
  <c r="AW195" i="8"/>
  <c r="AS195" i="8"/>
  <c r="AX193" i="8"/>
  <c r="AW193" i="8"/>
  <c r="AS193" i="8"/>
  <c r="AX192" i="8"/>
  <c r="AW192" i="8"/>
  <c r="AS192" i="8"/>
  <c r="AX190" i="8"/>
  <c r="AW190" i="8"/>
  <c r="AS190" i="8"/>
  <c r="AX191" i="8"/>
  <c r="AW191" i="8"/>
  <c r="AS191" i="8"/>
  <c r="AX189" i="8"/>
  <c r="AW189" i="8"/>
  <c r="AS189" i="8"/>
  <c r="AX186" i="8"/>
  <c r="AW186" i="8"/>
  <c r="AS186" i="8"/>
  <c r="AX187" i="8"/>
  <c r="AW187" i="8"/>
  <c r="AS187" i="8"/>
  <c r="AX185" i="8"/>
  <c r="AW185" i="8"/>
  <c r="AS185" i="8"/>
  <c r="AX184" i="8"/>
  <c r="AW184" i="8"/>
  <c r="AS184" i="8"/>
  <c r="AX183" i="8"/>
  <c r="AW183" i="8"/>
  <c r="AS183" i="8"/>
  <c r="AX180" i="8"/>
  <c r="AW180" i="8"/>
  <c r="AS180" i="8"/>
  <c r="AX181" i="8"/>
  <c r="AW181" i="8"/>
  <c r="AS181" i="8"/>
  <c r="AX178" i="8"/>
  <c r="AW178" i="8"/>
  <c r="AS178" i="8"/>
  <c r="AX179" i="8"/>
  <c r="AW179" i="8"/>
  <c r="AS179" i="8"/>
  <c r="AX177" i="8"/>
  <c r="AW177" i="8"/>
  <c r="AS177" i="8"/>
  <c r="AX176" i="8"/>
  <c r="AW176" i="8"/>
  <c r="AS176" i="8"/>
  <c r="AX175" i="8"/>
  <c r="AW175" i="8"/>
  <c r="AS175" i="8"/>
  <c r="AX173" i="8"/>
  <c r="AW173" i="8"/>
  <c r="AS173" i="8"/>
  <c r="AX172" i="8"/>
  <c r="AW172" i="8"/>
  <c r="AS172" i="8"/>
  <c r="AX170" i="8"/>
  <c r="AW170" i="8"/>
  <c r="AS170" i="8"/>
  <c r="AX171" i="8"/>
  <c r="AW171" i="8"/>
  <c r="AS171" i="8"/>
  <c r="AX169" i="8"/>
  <c r="AW169" i="8"/>
  <c r="AS169" i="8"/>
  <c r="AX166" i="8"/>
  <c r="AW166" i="8"/>
  <c r="AS166" i="8"/>
  <c r="AX167" i="8"/>
  <c r="AW167" i="8"/>
  <c r="AS167" i="8"/>
  <c r="AX164" i="8"/>
  <c r="AW164" i="8"/>
  <c r="AS164" i="8"/>
  <c r="AX165" i="8"/>
  <c r="AW165" i="8"/>
  <c r="AS165" i="8"/>
  <c r="AX163" i="8"/>
  <c r="AW163" i="8"/>
  <c r="AS163" i="8"/>
  <c r="AX162" i="8"/>
  <c r="AW162" i="8"/>
  <c r="AS162" i="8"/>
  <c r="AX161" i="8"/>
  <c r="AW161" i="8"/>
  <c r="AS161" i="8"/>
  <c r="AX158" i="8"/>
  <c r="AW158" i="8"/>
  <c r="AS158" i="8"/>
  <c r="AX159" i="8"/>
  <c r="AW159" i="8"/>
  <c r="AS159" i="8"/>
  <c r="AX156" i="8"/>
  <c r="AW156" i="8"/>
  <c r="AS156" i="8"/>
  <c r="AX157" i="8"/>
  <c r="AW157" i="8"/>
  <c r="AS157" i="8"/>
  <c r="AX155" i="8"/>
  <c r="AW155" i="8"/>
  <c r="AS155" i="8"/>
  <c r="AX153" i="8"/>
  <c r="AW153" i="8"/>
  <c r="AS153" i="8"/>
  <c r="AX152" i="8"/>
  <c r="AW152" i="8"/>
  <c r="AS152" i="8"/>
  <c r="AX150" i="8"/>
  <c r="AW150" i="8"/>
  <c r="AS150" i="8"/>
  <c r="AX151" i="8"/>
  <c r="AW151" i="8"/>
  <c r="AS151" i="8"/>
  <c r="AX148" i="8"/>
  <c r="AW148" i="8"/>
  <c r="AS148" i="8"/>
  <c r="AX149" i="8"/>
  <c r="AW149" i="8"/>
  <c r="AS149" i="8"/>
  <c r="AX147" i="8"/>
  <c r="AW147" i="8"/>
  <c r="AS147" i="8"/>
  <c r="AX144" i="8"/>
  <c r="AW144" i="8"/>
  <c r="AS144" i="8"/>
  <c r="AX145" i="8"/>
  <c r="AW145" i="8"/>
  <c r="AS145" i="8"/>
  <c r="AX143" i="8"/>
  <c r="AW143" i="8"/>
  <c r="AS143" i="8"/>
  <c r="AX142" i="8"/>
  <c r="AW142" i="8"/>
  <c r="AS142" i="8"/>
  <c r="AX141" i="8"/>
  <c r="AW141" i="8"/>
  <c r="AS141" i="8"/>
  <c r="AX138" i="8"/>
  <c r="AW138" i="8"/>
  <c r="AS138" i="8"/>
  <c r="AX139" i="8"/>
  <c r="AW139" i="8"/>
  <c r="AS139" i="8"/>
  <c r="AX136" i="8"/>
  <c r="AW136" i="8"/>
  <c r="AS136" i="8"/>
  <c r="AX137" i="8"/>
  <c r="AW137" i="8"/>
  <c r="AS137" i="8"/>
  <c r="AX135" i="8"/>
  <c r="AW135" i="8"/>
  <c r="AS135" i="8"/>
  <c r="AX132" i="8"/>
  <c r="AW132" i="8"/>
  <c r="AS132" i="8"/>
  <c r="AX133" i="8"/>
  <c r="AW133" i="8"/>
  <c r="AS133" i="8"/>
  <c r="AX131" i="8"/>
  <c r="AW131" i="8"/>
  <c r="AS131" i="8"/>
  <c r="AX130" i="8"/>
  <c r="AW130" i="8"/>
  <c r="AS130" i="8"/>
  <c r="AX128" i="8"/>
  <c r="AW128" i="8"/>
  <c r="AS128" i="8"/>
  <c r="AX129" i="8"/>
  <c r="AW129" i="8"/>
  <c r="AS129" i="8"/>
  <c r="AX127" i="8"/>
  <c r="AW127" i="8"/>
  <c r="AS127" i="8"/>
  <c r="AX125" i="8"/>
  <c r="AW125" i="8"/>
  <c r="AS125" i="8"/>
  <c r="AX124" i="8"/>
  <c r="AW124" i="8"/>
  <c r="AS124" i="8"/>
  <c r="AX123" i="8"/>
  <c r="AW123" i="8"/>
  <c r="AS123" i="8"/>
  <c r="AX122" i="8"/>
  <c r="AW122" i="8"/>
  <c r="AS122" i="8"/>
  <c r="AX121" i="8"/>
  <c r="AW121" i="8"/>
  <c r="AS121" i="8"/>
  <c r="AX119" i="8"/>
  <c r="AW119" i="8"/>
  <c r="AS119" i="8"/>
  <c r="AX118" i="8"/>
  <c r="AW118" i="8"/>
  <c r="AS118" i="8"/>
  <c r="AX116" i="8"/>
  <c r="AW116" i="8"/>
  <c r="AS116" i="8"/>
  <c r="AX117" i="8"/>
  <c r="AW117" i="8"/>
  <c r="AS117" i="8"/>
  <c r="AX114" i="8"/>
  <c r="AW114" i="8"/>
  <c r="AS114" i="8"/>
  <c r="AX115" i="8"/>
  <c r="AW115" i="8"/>
  <c r="AS115" i="8"/>
  <c r="AX113" i="8"/>
  <c r="AW113" i="8"/>
  <c r="AS113" i="8"/>
  <c r="AX111" i="8"/>
  <c r="AW111" i="8"/>
  <c r="AS111" i="8"/>
  <c r="AX110" i="8"/>
  <c r="AW110" i="8"/>
  <c r="AS110" i="8"/>
  <c r="AX108" i="8"/>
  <c r="AW108" i="8"/>
  <c r="AS108" i="8"/>
  <c r="AX109" i="8"/>
  <c r="AW109" i="8"/>
  <c r="AS109" i="8"/>
  <c r="AX107" i="8"/>
  <c r="AW107" i="8"/>
  <c r="AS107" i="8"/>
  <c r="AX104" i="8"/>
  <c r="AW104" i="8"/>
  <c r="AS104" i="8"/>
  <c r="AX105" i="8"/>
  <c r="AW105" i="8"/>
  <c r="AS105" i="8"/>
  <c r="AX103" i="8"/>
  <c r="AW103" i="8"/>
  <c r="AS103" i="8"/>
  <c r="AX102" i="8"/>
  <c r="AW102" i="8"/>
  <c r="AS102" i="8"/>
  <c r="AX101" i="8"/>
  <c r="AW101" i="8"/>
  <c r="AS101" i="8"/>
  <c r="AX98" i="8"/>
  <c r="AW98" i="8"/>
  <c r="AS98" i="8"/>
  <c r="AX99" i="8"/>
  <c r="AW99" i="8"/>
  <c r="AS99" i="8"/>
  <c r="AX97" i="8"/>
  <c r="AW97" i="8"/>
  <c r="AS97" i="8"/>
  <c r="AX96" i="8"/>
  <c r="AW96" i="8"/>
  <c r="AS96" i="8"/>
  <c r="AX95" i="8"/>
  <c r="AW95" i="8"/>
  <c r="AS95" i="8"/>
  <c r="AX92" i="8"/>
  <c r="AW92" i="8"/>
  <c r="AS92" i="8"/>
  <c r="AX93" i="8"/>
  <c r="AW93" i="8"/>
  <c r="AS93" i="8"/>
  <c r="AW91" i="8"/>
  <c r="AS91" i="8"/>
  <c r="AX90" i="8"/>
  <c r="AW90" i="8"/>
  <c r="AS90" i="8"/>
  <c r="AX89" i="8"/>
  <c r="AW89" i="8"/>
  <c r="AS89" i="8"/>
  <c r="AX88" i="8"/>
  <c r="AW88" i="8"/>
  <c r="AS88" i="8"/>
  <c r="AX87" i="8"/>
  <c r="AW87" i="8"/>
  <c r="AS87" i="8"/>
  <c r="AX84" i="8"/>
  <c r="AW84" i="8"/>
  <c r="AS84" i="8"/>
  <c r="AX85" i="8"/>
  <c r="AW85" i="8"/>
  <c r="AS85" i="8"/>
  <c r="AX83" i="8"/>
  <c r="AW83" i="8"/>
  <c r="AS83" i="8"/>
  <c r="AX82" i="8"/>
  <c r="AW82" i="8"/>
  <c r="AS82" i="8"/>
  <c r="AX81" i="8"/>
  <c r="AW81" i="8"/>
  <c r="AS81" i="8"/>
  <c r="AX79" i="8"/>
  <c r="AW79" i="8"/>
  <c r="AS79" i="8"/>
  <c r="AX78" i="8"/>
  <c r="AW78" i="8"/>
  <c r="AS78" i="8"/>
  <c r="AX77" i="8"/>
  <c r="AW77" i="8"/>
  <c r="AS77" i="8"/>
  <c r="AX76" i="8"/>
  <c r="AW76" i="8"/>
  <c r="AS76" i="8"/>
  <c r="AX74" i="8"/>
  <c r="AW74" i="8"/>
  <c r="AS74" i="8"/>
  <c r="AX75" i="8"/>
  <c r="AW75" i="8"/>
  <c r="AS75" i="8"/>
  <c r="AX73" i="8"/>
  <c r="AW73" i="8"/>
  <c r="AS73" i="8"/>
  <c r="AX71" i="8"/>
  <c r="AW71" i="8"/>
  <c r="AS71" i="8"/>
  <c r="AX70" i="8"/>
  <c r="AW70" i="8"/>
  <c r="AS70" i="8"/>
  <c r="AX68" i="8"/>
  <c r="AW68" i="8"/>
  <c r="AS68" i="8"/>
  <c r="AX69" i="8"/>
  <c r="AW69" i="8"/>
  <c r="AS69" i="8"/>
  <c r="AX67" i="8"/>
  <c r="AW67" i="8"/>
  <c r="AS67" i="8"/>
  <c r="AX64" i="8"/>
  <c r="AW64" i="8"/>
  <c r="AS64" i="8"/>
  <c r="AX65" i="8"/>
  <c r="AW65" i="8"/>
  <c r="AS65" i="8"/>
  <c r="AX63" i="8"/>
  <c r="AW63" i="8"/>
  <c r="AS63" i="8"/>
  <c r="AX62" i="8"/>
  <c r="AW62" i="8"/>
  <c r="AS62" i="8"/>
  <c r="AX61" i="8"/>
  <c r="AW61" i="8"/>
  <c r="AS61" i="8"/>
  <c r="AX60" i="8"/>
  <c r="AW60" i="8"/>
  <c r="AS60" i="8"/>
  <c r="AX59" i="8"/>
  <c r="AW59" i="8"/>
  <c r="AS59" i="8"/>
  <c r="AX57" i="8"/>
  <c r="AW57" i="8"/>
  <c r="AS57" i="8"/>
  <c r="AX56" i="8"/>
  <c r="AW56" i="8"/>
  <c r="AS56" i="8"/>
  <c r="AX54" i="8"/>
  <c r="AW54" i="8"/>
  <c r="AS54" i="8"/>
  <c r="AX55" i="8"/>
  <c r="AW55" i="8"/>
  <c r="AS55" i="8"/>
  <c r="AX53" i="8"/>
  <c r="AW53" i="8"/>
  <c r="AS53" i="8"/>
  <c r="AX51" i="8"/>
  <c r="AW51" i="8"/>
  <c r="AS51" i="8"/>
  <c r="AX50" i="8"/>
  <c r="AW50" i="8"/>
  <c r="AS50" i="8"/>
  <c r="AX48" i="8"/>
  <c r="AW48" i="8"/>
  <c r="AS48" i="8"/>
  <c r="AX49" i="8"/>
  <c r="AW49" i="8"/>
  <c r="AS49" i="8"/>
  <c r="AX46" i="8"/>
  <c r="AW46" i="8"/>
  <c r="AS46" i="8"/>
  <c r="AX47" i="8"/>
  <c r="AW47" i="8"/>
  <c r="AS47" i="8"/>
  <c r="AX45" i="8"/>
  <c r="AW45" i="8"/>
  <c r="AS45" i="8"/>
  <c r="AX42" i="8"/>
  <c r="AW42" i="8"/>
  <c r="AS42" i="8"/>
  <c r="AX43" i="8"/>
  <c r="AW43" i="8"/>
  <c r="AS43" i="8"/>
  <c r="AX41" i="8"/>
  <c r="AW41" i="8"/>
  <c r="AS41" i="8"/>
  <c r="AX40" i="8"/>
  <c r="AW40" i="8"/>
  <c r="AS40" i="8"/>
  <c r="AX39" i="8"/>
  <c r="AW39" i="8"/>
  <c r="AS39" i="8"/>
  <c r="AX36" i="8"/>
  <c r="AW36" i="8"/>
  <c r="AS36" i="8"/>
  <c r="AX37" i="8"/>
  <c r="AW37" i="8"/>
  <c r="AS37" i="8"/>
  <c r="AX35" i="8"/>
  <c r="AW35" i="8"/>
  <c r="AS35" i="8"/>
  <c r="AX34" i="8"/>
  <c r="AW34" i="8"/>
  <c r="AS34" i="8"/>
  <c r="AX33" i="8"/>
  <c r="AW33" i="8"/>
  <c r="AS33" i="8"/>
  <c r="AX30" i="8"/>
  <c r="AW30" i="8"/>
  <c r="AS30" i="8"/>
  <c r="AX31" i="8"/>
  <c r="AW31" i="8"/>
  <c r="AS31" i="8"/>
  <c r="AX29" i="8"/>
  <c r="AW29" i="8"/>
  <c r="AS29" i="8"/>
  <c r="AX28" i="8"/>
  <c r="AW28" i="8"/>
  <c r="AS28" i="8"/>
  <c r="AX26" i="8"/>
  <c r="AW26" i="8"/>
  <c r="AS26" i="8"/>
  <c r="AX27" i="8"/>
  <c r="AW27" i="8"/>
  <c r="AS27" i="8"/>
  <c r="AX25" i="8"/>
  <c r="AW25" i="8"/>
  <c r="AS25" i="8"/>
  <c r="AX23" i="8"/>
  <c r="AW23" i="8"/>
  <c r="AS23" i="8"/>
  <c r="AX22" i="8"/>
  <c r="AW22" i="8"/>
  <c r="AS22" i="8"/>
  <c r="AX20" i="8"/>
  <c r="AW20" i="8"/>
  <c r="AS20" i="8"/>
  <c r="AX21" i="8"/>
  <c r="AW21" i="8"/>
  <c r="AS21" i="8"/>
  <c r="AX19" i="8"/>
  <c r="AW19" i="8"/>
  <c r="AS19" i="8"/>
  <c r="AX18" i="8"/>
  <c r="AW18" i="8"/>
  <c r="AS18" i="8"/>
  <c r="AX17" i="8"/>
  <c r="AW17" i="8"/>
  <c r="AS17" i="8"/>
  <c r="AX15" i="8"/>
  <c r="AW15" i="8"/>
  <c r="AS15" i="8"/>
  <c r="AX14" i="8"/>
  <c r="AW14" i="8"/>
  <c r="AS14" i="8"/>
  <c r="AX13" i="8"/>
  <c r="AW13" i="8"/>
  <c r="AS13" i="8"/>
  <c r="AX12" i="8"/>
  <c r="AW12" i="8"/>
  <c r="AS12" i="8"/>
  <c r="AX11" i="8"/>
  <c r="AW11" i="8"/>
  <c r="AS11" i="8"/>
  <c r="AX8" i="8"/>
  <c r="AW8" i="8"/>
  <c r="AS8" i="8"/>
  <c r="AX9" i="8"/>
  <c r="AW9" i="8"/>
  <c r="AS9" i="8"/>
  <c r="AX5" i="8"/>
  <c r="AW5" i="8"/>
  <c r="AS5" i="8"/>
  <c r="AX4" i="8"/>
  <c r="AW4" i="8"/>
  <c r="AS4" i="8"/>
  <c r="AX2" i="8"/>
  <c r="AW2" i="8"/>
  <c r="AS2" i="8"/>
  <c r="CA346" i="1"/>
  <c r="CA398" i="1"/>
  <c r="CA353" i="1"/>
  <c r="CA388" i="1"/>
  <c r="CA350" i="1"/>
  <c r="CA286" i="1"/>
  <c r="CA341" i="1"/>
  <c r="CA296" i="1"/>
  <c r="CA462" i="1"/>
  <c r="CA104" i="1"/>
  <c r="CA312" i="1"/>
  <c r="CA416" i="1"/>
  <c r="CA171" i="1"/>
  <c r="CA182" i="1"/>
  <c r="CA266" i="1"/>
  <c r="CA92" i="1"/>
  <c r="CA30" i="1"/>
  <c r="CA20" i="1"/>
  <c r="CA74" i="1"/>
  <c r="CA90" i="1"/>
  <c r="CA70" i="1"/>
  <c r="CA142" i="1"/>
  <c r="CA64" i="1"/>
  <c r="CA362" i="1"/>
  <c r="CA96" i="1"/>
  <c r="CA404" i="1"/>
  <c r="CA184" i="1"/>
  <c r="CA198" i="1"/>
  <c r="CA275" i="1"/>
  <c r="CA280" i="1"/>
  <c r="CA348" i="1"/>
  <c r="CA344" i="1"/>
  <c r="CA232" i="1"/>
  <c r="CA98" i="1"/>
  <c r="CA39" i="1"/>
  <c r="CA442" i="1"/>
  <c r="CA284" i="1"/>
  <c r="CA210" i="1"/>
  <c r="CA190" i="1"/>
  <c r="CA414" i="1"/>
  <c r="CA136" i="1"/>
  <c r="CA454" i="1"/>
  <c r="CA378" i="1"/>
  <c r="CA233" i="1"/>
  <c r="CA313" i="1"/>
  <c r="CA340" i="1"/>
  <c r="CA218" i="1"/>
  <c r="CA242" i="1"/>
  <c r="CA370" i="1"/>
  <c r="CA300" i="1"/>
  <c r="CA99" i="1"/>
  <c r="CA12" i="1"/>
  <c r="CA134" i="1"/>
  <c r="CA228" i="1"/>
  <c r="CA65" i="1"/>
  <c r="CA254" i="1"/>
  <c r="CA42" i="1"/>
  <c r="CA200" i="1"/>
  <c r="CA143" i="1"/>
  <c r="CA8" i="1"/>
  <c r="CA326" i="1"/>
  <c r="CA365" i="1"/>
  <c r="CA384" i="1"/>
  <c r="CA22" i="1"/>
  <c r="CA110" i="1"/>
  <c r="CA162" i="1"/>
  <c r="CA281" i="1"/>
  <c r="CA27" i="1"/>
  <c r="CA402" i="1"/>
  <c r="CA103" i="1"/>
  <c r="CA178" i="1"/>
  <c r="CA28" i="1"/>
  <c r="CA83" i="1"/>
  <c r="CA259" i="1"/>
  <c r="CA245" i="1"/>
  <c r="CA444" i="1"/>
  <c r="CA124" i="1"/>
  <c r="CA116" i="1"/>
  <c r="CA372" i="1"/>
  <c r="CA310" i="1"/>
  <c r="CA428" i="1"/>
  <c r="CA77" i="1"/>
  <c r="CA101" i="1"/>
  <c r="CA422" i="1"/>
  <c r="CA224" i="1"/>
  <c r="CA118" i="1"/>
  <c r="CA226" i="1"/>
  <c r="CA144" i="1"/>
  <c r="CA258" i="1"/>
  <c r="CA327" i="1"/>
  <c r="CA408" i="1"/>
  <c r="CA188" i="1"/>
  <c r="CA76" i="1"/>
  <c r="CA240" i="1"/>
  <c r="CA426" i="1"/>
  <c r="CA318" i="1"/>
  <c r="CA160" i="1"/>
  <c r="CA285" i="1"/>
  <c r="CA356" i="1"/>
  <c r="CA316" i="1"/>
  <c r="CA336" i="1"/>
  <c r="CA274" i="1"/>
  <c r="CA164" i="1"/>
  <c r="CA46" i="1"/>
  <c r="CA230" i="1"/>
  <c r="CA406" i="1"/>
  <c r="CA85" i="1"/>
  <c r="CA246" i="1"/>
  <c r="CA11" i="1"/>
  <c r="CA137" i="1"/>
  <c r="CA105" i="1"/>
  <c r="CA276" i="1"/>
  <c r="CA132" i="1"/>
  <c r="CA381" i="1"/>
  <c r="CA263" i="1"/>
  <c r="CA146" i="1"/>
  <c r="CA154" i="1"/>
  <c r="CA288" i="1"/>
  <c r="CA60" i="1"/>
  <c r="CA319" i="1"/>
  <c r="CA113" i="1"/>
  <c r="CA320" i="1"/>
  <c r="CA302" i="1"/>
  <c r="CA55" i="1"/>
  <c r="CA130" i="1"/>
  <c r="CA21" i="1"/>
  <c r="CA156" i="1"/>
  <c r="CA40" i="1"/>
  <c r="CA191" i="1"/>
  <c r="CA181" i="1"/>
  <c r="CA332" i="1"/>
  <c r="CA157" i="1"/>
  <c r="CA244" i="1"/>
  <c r="CA267" i="1"/>
  <c r="CA308" i="1"/>
  <c r="CA456" i="1"/>
  <c r="CA430" i="1"/>
  <c r="CA434" i="1"/>
  <c r="CA220" i="1"/>
  <c r="CA363" i="1"/>
  <c r="CA205" i="1"/>
  <c r="CA358" i="1"/>
  <c r="CA248" i="1"/>
  <c r="CA374" i="1"/>
  <c r="CA119" i="1"/>
  <c r="CA206" i="1"/>
  <c r="CA159" i="1"/>
  <c r="CA403" i="1"/>
  <c r="CA436" i="1"/>
  <c r="CA82" i="1"/>
  <c r="CA268" i="1"/>
  <c r="CA176" i="1"/>
  <c r="CA81" i="1"/>
  <c r="CA36" i="1"/>
  <c r="CA394" i="1"/>
  <c r="CA128" i="1"/>
  <c r="CA360" i="1"/>
  <c r="CA145" i="1"/>
  <c r="CA290" i="1"/>
  <c r="CA241" i="1"/>
  <c r="CA272" i="1"/>
  <c r="CA367" i="1"/>
  <c r="CA450" i="1"/>
  <c r="CA438" i="1"/>
  <c r="CA114" i="1"/>
  <c r="CA201" i="1"/>
  <c r="CA260" i="1"/>
  <c r="CA432" i="1"/>
  <c r="CA93" i="1"/>
  <c r="CA343" i="1"/>
  <c r="CA170" i="1"/>
  <c r="CA294" i="1"/>
  <c r="CA460" i="1"/>
  <c r="CA59" i="1"/>
  <c r="CA368" i="1"/>
  <c r="CA48" i="1"/>
  <c r="CA129" i="1"/>
  <c r="CA270" i="1"/>
  <c r="CA175" i="1"/>
  <c r="CA62" i="1"/>
  <c r="CA158" i="1"/>
  <c r="CA252" i="1"/>
  <c r="CA234" i="1"/>
  <c r="CA18" i="1"/>
  <c r="CA412" i="1"/>
  <c r="CA138" i="1"/>
  <c r="CA166" i="1"/>
  <c r="CA121" i="1"/>
  <c r="CA131" i="1"/>
  <c r="CA314" i="1"/>
  <c r="CA14" i="1"/>
  <c r="CA229" i="1"/>
  <c r="CA172" i="1"/>
  <c r="CA108" i="1"/>
  <c r="CA424" i="1"/>
  <c r="CA223" i="1"/>
  <c r="CA440" i="1"/>
  <c r="CA50" i="1"/>
  <c r="CA152" i="1"/>
  <c r="CA392" i="1"/>
  <c r="CA207" i="1"/>
  <c r="CA411" i="1"/>
  <c r="CA405" i="1"/>
  <c r="CA148" i="1"/>
  <c r="CA446" i="1"/>
  <c r="CA87" i="1"/>
  <c r="CA373" i="1"/>
  <c r="CA371" i="1"/>
  <c r="CA72" i="1"/>
  <c r="CA49" i="1"/>
  <c r="CA26" i="1"/>
  <c r="CA68" i="1"/>
  <c r="CA418" i="1"/>
  <c r="CA292" i="1"/>
  <c r="CA199" i="1"/>
  <c r="CA396" i="1"/>
  <c r="CA298" i="1"/>
  <c r="CA386" i="1"/>
  <c r="CA107" i="1"/>
  <c r="CA410" i="1"/>
  <c r="CA328" i="1"/>
  <c r="CA238" i="1"/>
  <c r="CA33" i="1"/>
  <c r="CA34" i="1"/>
  <c r="CA253" i="1"/>
  <c r="CA78" i="1"/>
  <c r="CA269" i="1"/>
  <c r="CA75" i="1"/>
  <c r="CA239" i="1"/>
  <c r="CA355" i="1"/>
  <c r="CA180" i="1"/>
  <c r="CA385" i="1"/>
  <c r="CA457" i="1"/>
  <c r="CA425" i="1"/>
  <c r="CA45" i="1"/>
  <c r="CA354" i="1"/>
  <c r="CA25" i="1"/>
  <c r="CA307" i="1"/>
  <c r="CA321" i="1"/>
  <c r="CA306" i="1"/>
  <c r="CA257" i="1"/>
  <c r="CA53" i="1"/>
  <c r="CA330" i="1"/>
  <c r="CA369" i="1"/>
  <c r="CA4" i="1"/>
  <c r="CA215" i="1"/>
  <c r="CA208" i="1"/>
  <c r="CA352" i="1"/>
  <c r="CA217" i="1"/>
  <c r="CA387" i="1"/>
  <c r="CA419" i="1"/>
  <c r="CA334" i="1"/>
  <c r="CA420" i="1"/>
  <c r="CA335" i="1"/>
  <c r="CA204" i="1"/>
  <c r="CA237" i="1"/>
  <c r="CA458" i="1"/>
  <c r="CA322" i="1"/>
  <c r="CA452" i="1"/>
  <c r="CA111" i="1"/>
  <c r="CA88" i="1"/>
  <c r="CA349" i="1"/>
  <c r="CA231" i="1"/>
  <c r="CA109" i="1"/>
  <c r="CA309" i="1"/>
  <c r="CA56" i="1"/>
  <c r="CA447" i="1"/>
  <c r="CA43" i="1"/>
  <c r="CA390" i="1"/>
  <c r="CA317" i="1"/>
  <c r="CA19" i="1"/>
  <c r="CA376" i="1"/>
  <c r="CA169" i="1"/>
  <c r="CA338" i="1"/>
  <c r="CA324" i="1"/>
  <c r="CA293" i="1"/>
  <c r="CA61" i="1"/>
  <c r="CA221" i="1"/>
  <c r="CA212" i="1"/>
  <c r="CA391" i="1"/>
  <c r="CA37" i="1"/>
  <c r="CA427" i="1"/>
  <c r="CA15" i="1"/>
  <c r="CA333" i="1"/>
  <c r="CA283" i="1"/>
  <c r="CA287" i="1"/>
  <c r="CA400" i="1"/>
  <c r="CA225" i="1"/>
  <c r="CA150" i="1"/>
  <c r="CA393" i="1"/>
  <c r="CA115" i="1"/>
  <c r="CA315" i="1"/>
  <c r="CA413" i="1"/>
  <c r="CA399" i="1"/>
  <c r="CA445" i="1"/>
  <c r="CA255" i="1"/>
  <c r="CA195" i="1"/>
  <c r="CA251" i="1"/>
  <c r="CA89" i="1"/>
  <c r="CA299" i="1"/>
  <c r="CA13" i="1"/>
  <c r="CA282" i="1"/>
  <c r="CA123" i="1"/>
  <c r="CA79" i="1"/>
  <c r="CA357" i="1"/>
  <c r="CA271" i="1"/>
  <c r="CA63" i="1"/>
  <c r="CA192" i="1"/>
  <c r="CA331" i="1"/>
  <c r="CA125" i="1"/>
  <c r="CA54" i="1"/>
  <c r="CA203" i="1"/>
  <c r="CA186" i="1"/>
  <c r="CA382" i="1"/>
  <c r="CA277" i="1"/>
  <c r="CA453" i="1"/>
  <c r="CA91" i="1"/>
  <c r="CA71" i="1"/>
  <c r="CA35" i="1"/>
  <c r="CA439" i="1"/>
  <c r="CA342" i="1"/>
  <c r="CA196" i="1"/>
  <c r="CA17" i="1"/>
  <c r="CA448" i="1"/>
  <c r="CA459" i="1"/>
  <c r="CA262" i="1"/>
  <c r="CA23" i="1"/>
  <c r="CA193" i="1"/>
  <c r="CA185" i="1"/>
  <c r="CA423" i="1"/>
  <c r="CA94" i="1"/>
  <c r="CA173" i="1"/>
  <c r="CA417" i="1"/>
  <c r="CA278" i="1"/>
  <c r="CA389" i="1"/>
  <c r="CA337" i="1"/>
  <c r="CA443" i="1"/>
  <c r="CA211" i="1"/>
  <c r="CA51" i="1"/>
  <c r="CA213" i="1"/>
  <c r="CA375" i="1"/>
  <c r="CA216" i="1"/>
  <c r="CA5" i="1"/>
  <c r="CA347" i="1"/>
  <c r="CA304" i="1"/>
  <c r="CA84" i="1"/>
  <c r="CA47" i="1"/>
  <c r="CA149" i="1"/>
  <c r="CA359" i="1"/>
  <c r="CA117" i="1"/>
  <c r="CA279" i="1"/>
  <c r="CA366" i="1"/>
  <c r="CA219" i="1"/>
  <c r="CA197" i="1"/>
  <c r="CA31" i="1"/>
  <c r="CA97" i="1"/>
  <c r="CA273" i="1"/>
  <c r="CA227" i="1"/>
  <c r="CA187" i="1"/>
  <c r="CA361" i="1"/>
  <c r="CA265" i="1"/>
  <c r="CA57" i="1"/>
  <c r="CA421" i="1"/>
  <c r="CA177" i="1"/>
  <c r="CA380" i="1"/>
  <c r="CA397" i="1"/>
  <c r="CA153" i="1"/>
  <c r="CA165" i="1"/>
  <c r="CA9" i="1"/>
  <c r="CA151" i="1"/>
  <c r="CA429" i="1"/>
  <c r="CA235" i="1"/>
  <c r="CA67" i="1"/>
  <c r="CA133" i="1"/>
  <c r="CA379" i="1"/>
  <c r="CA437" i="1"/>
  <c r="CA291" i="1"/>
  <c r="CA126" i="1"/>
  <c r="CA247" i="1"/>
  <c r="CA261" i="1"/>
  <c r="CA69" i="1"/>
  <c r="CA301" i="1"/>
  <c r="CA364" i="1"/>
  <c r="CA451" i="1"/>
  <c r="CA29" i="1"/>
  <c r="CA407" i="1"/>
  <c r="CA102" i="1"/>
  <c r="CA2" i="1"/>
  <c r="CA163" i="1"/>
  <c r="CA179" i="1"/>
  <c r="CA139" i="1"/>
  <c r="CA325" i="1"/>
  <c r="CA167" i="1"/>
  <c r="CA431" i="1"/>
  <c r="CA41" i="1"/>
  <c r="CA463" i="1"/>
  <c r="CA122" i="1"/>
  <c r="CA433" i="1"/>
  <c r="CA461" i="1"/>
  <c r="CA249" i="1"/>
  <c r="CA295" i="1"/>
  <c r="CA140" i="1"/>
  <c r="CB346" i="1"/>
  <c r="CB398" i="1"/>
  <c r="CB353" i="1"/>
  <c r="CB6" i="1"/>
  <c r="CB388" i="1"/>
  <c r="CB350" i="1"/>
  <c r="CB286" i="1"/>
  <c r="CB341" i="1"/>
  <c r="CB296" i="1"/>
  <c r="CB462" i="1"/>
  <c r="CB104" i="1"/>
  <c r="CB312" i="1"/>
  <c r="CB416" i="1"/>
  <c r="CB171" i="1"/>
  <c r="CB182" i="1"/>
  <c r="CB266" i="1"/>
  <c r="CB92" i="1"/>
  <c r="CB30" i="1"/>
  <c r="CB20" i="1"/>
  <c r="CB74" i="1"/>
  <c r="CB90" i="1"/>
  <c r="CB70" i="1"/>
  <c r="CB142" i="1"/>
  <c r="CB64" i="1"/>
  <c r="CB362" i="1"/>
  <c r="CB96" i="1"/>
  <c r="CB404" i="1"/>
  <c r="CB184" i="1"/>
  <c r="CB198" i="1"/>
  <c r="CB275" i="1"/>
  <c r="CB38" i="1"/>
  <c r="CB280" i="1"/>
  <c r="CB348" i="1"/>
  <c r="CB344" i="1"/>
  <c r="CB232" i="1"/>
  <c r="CB98" i="1"/>
  <c r="CB39" i="1"/>
  <c r="CB442" i="1"/>
  <c r="CB284" i="1"/>
  <c r="CB210" i="1"/>
  <c r="CB190" i="1"/>
  <c r="CB414" i="1"/>
  <c r="CB136" i="1"/>
  <c r="CB454" i="1"/>
  <c r="CB378" i="1"/>
  <c r="CB233" i="1"/>
  <c r="CB313" i="1"/>
  <c r="CB340" i="1"/>
  <c r="CB218" i="1"/>
  <c r="CB242" i="1"/>
  <c r="CB370" i="1"/>
  <c r="CB300" i="1"/>
  <c r="CB99" i="1"/>
  <c r="CB12" i="1"/>
  <c r="CB134" i="1"/>
  <c r="CB228" i="1"/>
  <c r="CB65" i="1"/>
  <c r="CB254" i="1"/>
  <c r="CB42" i="1"/>
  <c r="CB200" i="1"/>
  <c r="CB143" i="1"/>
  <c r="CB8" i="1"/>
  <c r="CB326" i="1"/>
  <c r="CB365" i="1"/>
  <c r="CB384" i="1"/>
  <c r="CB22" i="1"/>
  <c r="CB110" i="1"/>
  <c r="CB162" i="1"/>
  <c r="CB281" i="1"/>
  <c r="CB27" i="1"/>
  <c r="CB402" i="1"/>
  <c r="CB103" i="1"/>
  <c r="CB86" i="1"/>
  <c r="CB178" i="1"/>
  <c r="CB28" i="1"/>
  <c r="CB83" i="1"/>
  <c r="CB444" i="1"/>
  <c r="CB124" i="1"/>
  <c r="CB95" i="1"/>
  <c r="CB116" i="1"/>
  <c r="CB372" i="1"/>
  <c r="CB310" i="1"/>
  <c r="CB428" i="1"/>
  <c r="CB77" i="1"/>
  <c r="CB101" i="1"/>
  <c r="CB422" i="1"/>
  <c r="CB224" i="1"/>
  <c r="CB118" i="1"/>
  <c r="CB226" i="1"/>
  <c r="CB144" i="1"/>
  <c r="CB258" i="1"/>
  <c r="CB327" i="1"/>
  <c r="CB408" i="1"/>
  <c r="CB188" i="1"/>
  <c r="CB76" i="1"/>
  <c r="CB240" i="1"/>
  <c r="CB426" i="1"/>
  <c r="CB318" i="1"/>
  <c r="CB160" i="1"/>
  <c r="CB285" i="1"/>
  <c r="CB356" i="1"/>
  <c r="CB316" i="1"/>
  <c r="CB336" i="1"/>
  <c r="CB274" i="1"/>
  <c r="CB164" i="1"/>
  <c r="CB46" i="1"/>
  <c r="CB127" i="1"/>
  <c r="CB230" i="1"/>
  <c r="CB406" i="1"/>
  <c r="CB85" i="1"/>
  <c r="CB246" i="1"/>
  <c r="CB11" i="1"/>
  <c r="CB137" i="1"/>
  <c r="CB105" i="1"/>
  <c r="CB135" i="1"/>
  <c r="CB276" i="1"/>
  <c r="CB132" i="1"/>
  <c r="CB381" i="1"/>
  <c r="CB263" i="1"/>
  <c r="CB146" i="1"/>
  <c r="CB154" i="1"/>
  <c r="CB288" i="1"/>
  <c r="CB60" i="1"/>
  <c r="CB319" i="1"/>
  <c r="CB113" i="1"/>
  <c r="CB147" i="1"/>
  <c r="CB320" i="1"/>
  <c r="CB302" i="1"/>
  <c r="CB55" i="1"/>
  <c r="CB130" i="1"/>
  <c r="CB21" i="1"/>
  <c r="CB156" i="1"/>
  <c r="CB40" i="1"/>
  <c r="CB191" i="1"/>
  <c r="CB181" i="1"/>
  <c r="CB332" i="1"/>
  <c r="CB157" i="1"/>
  <c r="CB244" i="1"/>
  <c r="CB267" i="1"/>
  <c r="CB308" i="1"/>
  <c r="CB456" i="1"/>
  <c r="CB430" i="1"/>
  <c r="CB434" i="1"/>
  <c r="CB220" i="1"/>
  <c r="CB363" i="1"/>
  <c r="CB205" i="1"/>
  <c r="CB358" i="1"/>
  <c r="CB248" i="1"/>
  <c r="CB374" i="1"/>
  <c r="CB119" i="1"/>
  <c r="CB174" i="1"/>
  <c r="CB206" i="1"/>
  <c r="CB159" i="1"/>
  <c r="CB403" i="1"/>
  <c r="CB436" i="1"/>
  <c r="CB82" i="1"/>
  <c r="CB268" i="1"/>
  <c r="CB176" i="1"/>
  <c r="CB183" i="1"/>
  <c r="CB81" i="1"/>
  <c r="CB36" i="1"/>
  <c r="CB394" i="1"/>
  <c r="CB128" i="1"/>
  <c r="CB360" i="1"/>
  <c r="CB145" i="1"/>
  <c r="CB290" i="1"/>
  <c r="CB241" i="1"/>
  <c r="CB272" i="1"/>
  <c r="CB367" i="1"/>
  <c r="CB194" i="1"/>
  <c r="CB450" i="1"/>
  <c r="CB438" i="1"/>
  <c r="CB114" i="1"/>
  <c r="CB201" i="1"/>
  <c r="CB260" i="1"/>
  <c r="CB432" i="1"/>
  <c r="CB93" i="1"/>
  <c r="CB202" i="1"/>
  <c r="CB343" i="1"/>
  <c r="CB170" i="1"/>
  <c r="CB294" i="1"/>
  <c r="CB460" i="1"/>
  <c r="CB59" i="1"/>
  <c r="CB368" i="1"/>
  <c r="CB48" i="1"/>
  <c r="CB129" i="1"/>
  <c r="CB270" i="1"/>
  <c r="CB175" i="1"/>
  <c r="CB214" i="1"/>
  <c r="CB62" i="1"/>
  <c r="CB158" i="1"/>
  <c r="CB252" i="1"/>
  <c r="CB234" i="1"/>
  <c r="CB18" i="1"/>
  <c r="CB412" i="1"/>
  <c r="CB138" i="1"/>
  <c r="CB222" i="1"/>
  <c r="CB166" i="1"/>
  <c r="CB121" i="1"/>
  <c r="CB131" i="1"/>
  <c r="CB314" i="1"/>
  <c r="CB14" i="1"/>
  <c r="CB172" i="1"/>
  <c r="CB108" i="1"/>
  <c r="CB424" i="1"/>
  <c r="CB223" i="1"/>
  <c r="CB440" i="1"/>
  <c r="CB50" i="1"/>
  <c r="CB152" i="1"/>
  <c r="CB392" i="1"/>
  <c r="CB207" i="1"/>
  <c r="CB411" i="1"/>
  <c r="CB405" i="1"/>
  <c r="CB148" i="1"/>
  <c r="CB243" i="1"/>
  <c r="CB446" i="1"/>
  <c r="CB87" i="1"/>
  <c r="CB373" i="1"/>
  <c r="CB371" i="1"/>
  <c r="CB72" i="1"/>
  <c r="CB49" i="1"/>
  <c r="CB26" i="1"/>
  <c r="CB250" i="1"/>
  <c r="CB68" i="1"/>
  <c r="CB418" i="1"/>
  <c r="CB292" i="1"/>
  <c r="CB199" i="1"/>
  <c r="CB396" i="1"/>
  <c r="CB298" i="1"/>
  <c r="CB386" i="1"/>
  <c r="CB107" i="1"/>
  <c r="CB410" i="1"/>
  <c r="CB328" i="1"/>
  <c r="CB238" i="1"/>
  <c r="CB33" i="1"/>
  <c r="CB34" i="1"/>
  <c r="CB253" i="1"/>
  <c r="CB78" i="1"/>
  <c r="CB75" i="1"/>
  <c r="CB239" i="1"/>
  <c r="CB355" i="1"/>
  <c r="CB180" i="1"/>
  <c r="CB385" i="1"/>
  <c r="CB457" i="1"/>
  <c r="CB425" i="1"/>
  <c r="CB45" i="1"/>
  <c r="CB354" i="1"/>
  <c r="CB25" i="1"/>
  <c r="CB307" i="1"/>
  <c r="CB321" i="1"/>
  <c r="CB306" i="1"/>
  <c r="CB257" i="1"/>
  <c r="CB53" i="1"/>
  <c r="CB330" i="1"/>
  <c r="CB369" i="1"/>
  <c r="CB4" i="1"/>
  <c r="CB215" i="1"/>
  <c r="CB208" i="1"/>
  <c r="CB352" i="1"/>
  <c r="CB217" i="1"/>
  <c r="CB387" i="1"/>
  <c r="CB419" i="1"/>
  <c r="CB334" i="1"/>
  <c r="CB420" i="1"/>
  <c r="CB335" i="1"/>
  <c r="CB204" i="1"/>
  <c r="CB237" i="1"/>
  <c r="CB458" i="1"/>
  <c r="CB322" i="1"/>
  <c r="CB303" i="1"/>
  <c r="CB452" i="1"/>
  <c r="CB111" i="1"/>
  <c r="CB88" i="1"/>
  <c r="CB349" i="1"/>
  <c r="CB231" i="1"/>
  <c r="CB109" i="1"/>
  <c r="CB311" i="1"/>
  <c r="CB309" i="1"/>
  <c r="CB56" i="1"/>
  <c r="CB447" i="1"/>
  <c r="CB43" i="1"/>
  <c r="CB390" i="1"/>
  <c r="CB19" i="1"/>
  <c r="CB376" i="1"/>
  <c r="CB169" i="1"/>
  <c r="CB338" i="1"/>
  <c r="CB324" i="1"/>
  <c r="CB323" i="1"/>
  <c r="CB293" i="1"/>
  <c r="CB61" i="1"/>
  <c r="CB221" i="1"/>
  <c r="CB212" i="1"/>
  <c r="CB391" i="1"/>
  <c r="CB37" i="1"/>
  <c r="CB427" i="1"/>
  <c r="CB15" i="1"/>
  <c r="CB283" i="1"/>
  <c r="CB287" i="1"/>
  <c r="CB400" i="1"/>
  <c r="CB225" i="1"/>
  <c r="CB150" i="1"/>
  <c r="CB339" i="1"/>
  <c r="CB393" i="1"/>
  <c r="CB115" i="1"/>
  <c r="CB315" i="1"/>
  <c r="CB413" i="1"/>
  <c r="CB399" i="1"/>
  <c r="CB445" i="1"/>
  <c r="CB255" i="1"/>
  <c r="CB195" i="1"/>
  <c r="CB251" i="1"/>
  <c r="CB89" i="1"/>
  <c r="CB351" i="1"/>
  <c r="CB299" i="1"/>
  <c r="CB13" i="1"/>
  <c r="CB282" i="1"/>
  <c r="CB123" i="1"/>
  <c r="CB79" i="1"/>
  <c r="CB271" i="1"/>
  <c r="CB63" i="1"/>
  <c r="CB192" i="1"/>
  <c r="CB331" i="1"/>
  <c r="CB125" i="1"/>
  <c r="CB54" i="1"/>
  <c r="CB203" i="1"/>
  <c r="CB186" i="1"/>
  <c r="CB382" i="1"/>
  <c r="CB277" i="1"/>
  <c r="CB453" i="1"/>
  <c r="CB71" i="1"/>
  <c r="CB35" i="1"/>
  <c r="CB439" i="1"/>
  <c r="CB342" i="1"/>
  <c r="CB196" i="1"/>
  <c r="CB17" i="1"/>
  <c r="CB448" i="1"/>
  <c r="CB459" i="1"/>
  <c r="CB262" i="1"/>
  <c r="CB23" i="1"/>
  <c r="CB193" i="1"/>
  <c r="CB185" i="1"/>
  <c r="CB383" i="1"/>
  <c r="CB423" i="1"/>
  <c r="CB94" i="1"/>
  <c r="CB173" i="1"/>
  <c r="CB417" i="1"/>
  <c r="CB278" i="1"/>
  <c r="CB337" i="1"/>
  <c r="CB443" i="1"/>
  <c r="CB211" i="1"/>
  <c r="CB51" i="1"/>
  <c r="CB213" i="1"/>
  <c r="CB395" i="1"/>
  <c r="CB375" i="1"/>
  <c r="CB216" i="1"/>
  <c r="CB5" i="1"/>
  <c r="CB347" i="1"/>
  <c r="CB304" i="1"/>
  <c r="CB84" i="1"/>
  <c r="CB47" i="1"/>
  <c r="CB149" i="1"/>
  <c r="CB359" i="1"/>
  <c r="CB117" i="1"/>
  <c r="CB279" i="1"/>
  <c r="CB366" i="1"/>
  <c r="CB219" i="1"/>
  <c r="CB197" i="1"/>
  <c r="CB31" i="1"/>
  <c r="CB97" i="1"/>
  <c r="CB273" i="1"/>
  <c r="CB415" i="1"/>
  <c r="CB227" i="1"/>
  <c r="CB187" i="1"/>
  <c r="CB361" i="1"/>
  <c r="CB265" i="1"/>
  <c r="CB57" i="1"/>
  <c r="CB177" i="1"/>
  <c r="CB380" i="1"/>
  <c r="CB397" i="1"/>
  <c r="CB153" i="1"/>
  <c r="CB165" i="1"/>
  <c r="CB9" i="1"/>
  <c r="CB151" i="1"/>
  <c r="CB235" i="1"/>
  <c r="CB67" i="1"/>
  <c r="CB133" i="1"/>
  <c r="CB379" i="1"/>
  <c r="CB437" i="1"/>
  <c r="CB435" i="1"/>
  <c r="CB291" i="1"/>
  <c r="CB126" i="1"/>
  <c r="CB247" i="1"/>
  <c r="CB261" i="1"/>
  <c r="CB69" i="1"/>
  <c r="CB301" i="1"/>
  <c r="CB364" i="1"/>
  <c r="CB451" i="1"/>
  <c r="CB29" i="1"/>
  <c r="CB407" i="1"/>
  <c r="CB102" i="1"/>
  <c r="CB2" i="1"/>
  <c r="CB163" i="1"/>
  <c r="CB179" i="1"/>
  <c r="CB139" i="1"/>
  <c r="CB325" i="1"/>
  <c r="CB167" i="1"/>
  <c r="CB455" i="1"/>
  <c r="CB431" i="1"/>
  <c r="CB41" i="1"/>
  <c r="CB463" i="1"/>
  <c r="CB122" i="1"/>
  <c r="CB433" i="1"/>
  <c r="CB249" i="1"/>
  <c r="CB295" i="1"/>
  <c r="CB140" i="1"/>
  <c r="BZ346" i="1"/>
  <c r="BZ398" i="1"/>
  <c r="BZ353" i="1"/>
  <c r="BZ7" i="1"/>
  <c r="BZ388" i="1"/>
  <c r="BZ350" i="1"/>
  <c r="BZ286" i="1"/>
  <c r="BZ341" i="1"/>
  <c r="BZ296" i="1"/>
  <c r="BZ462" i="1"/>
  <c r="BZ104" i="1"/>
  <c r="BZ16" i="1"/>
  <c r="BZ312" i="1"/>
  <c r="BZ416" i="1"/>
  <c r="BZ171" i="1"/>
  <c r="BZ182" i="1"/>
  <c r="BZ266" i="1"/>
  <c r="BZ92" i="1"/>
  <c r="BZ30" i="1"/>
  <c r="BZ24" i="1"/>
  <c r="BZ20" i="1"/>
  <c r="BZ74" i="1"/>
  <c r="BZ90" i="1"/>
  <c r="BZ70" i="1"/>
  <c r="BZ142" i="1"/>
  <c r="BZ64" i="1"/>
  <c r="BZ362" i="1"/>
  <c r="BZ32" i="1"/>
  <c r="BZ96" i="1"/>
  <c r="BZ404" i="1"/>
  <c r="BZ184" i="1"/>
  <c r="BZ198" i="1"/>
  <c r="BZ275" i="1"/>
  <c r="BZ280" i="1"/>
  <c r="BZ348" i="1"/>
  <c r="BZ344" i="1"/>
  <c r="BZ232" i="1"/>
  <c r="BZ98" i="1"/>
  <c r="BZ44" i="1"/>
  <c r="BZ39" i="1"/>
  <c r="BZ442" i="1"/>
  <c r="BZ284" i="1"/>
  <c r="BZ210" i="1"/>
  <c r="BZ190" i="1"/>
  <c r="BZ414" i="1"/>
  <c r="BZ136" i="1"/>
  <c r="BZ52" i="1"/>
  <c r="BZ454" i="1"/>
  <c r="BZ378" i="1"/>
  <c r="BZ233" i="1"/>
  <c r="BZ313" i="1"/>
  <c r="BZ340" i="1"/>
  <c r="BZ218" i="1"/>
  <c r="BZ242" i="1"/>
  <c r="BZ370" i="1"/>
  <c r="BZ300" i="1"/>
  <c r="BZ99" i="1"/>
  <c r="BZ12" i="1"/>
  <c r="BZ134" i="1"/>
  <c r="BZ228" i="1"/>
  <c r="BZ65" i="1"/>
  <c r="BZ254" i="1"/>
  <c r="BZ42" i="1"/>
  <c r="BZ200" i="1"/>
  <c r="BZ73" i="1"/>
  <c r="BZ143" i="1"/>
  <c r="BZ8" i="1"/>
  <c r="BZ326" i="1"/>
  <c r="BZ365" i="1"/>
  <c r="BZ384" i="1"/>
  <c r="BZ22" i="1"/>
  <c r="BZ110" i="1"/>
  <c r="BZ80" i="1"/>
  <c r="BZ162" i="1"/>
  <c r="BZ281" i="1"/>
  <c r="BZ27" i="1"/>
  <c r="BZ402" i="1"/>
  <c r="BZ103" i="1"/>
  <c r="BZ178" i="1"/>
  <c r="BZ28" i="1"/>
  <c r="BZ83" i="1"/>
  <c r="BZ259" i="1"/>
  <c r="BZ245" i="1"/>
  <c r="BZ444" i="1"/>
  <c r="BZ124" i="1"/>
  <c r="BZ116" i="1"/>
  <c r="BZ372" i="1"/>
  <c r="BZ310" i="1"/>
  <c r="BZ428" i="1"/>
  <c r="BZ77" i="1"/>
  <c r="BZ100" i="1"/>
  <c r="BZ101" i="1"/>
  <c r="BZ422" i="1"/>
  <c r="BZ224" i="1"/>
  <c r="BZ118" i="1"/>
  <c r="BZ226" i="1"/>
  <c r="BZ144" i="1"/>
  <c r="BZ258" i="1"/>
  <c r="BZ327" i="1"/>
  <c r="BZ408" i="1"/>
  <c r="BZ188" i="1"/>
  <c r="BZ112" i="1"/>
  <c r="BZ76" i="1"/>
  <c r="BZ240" i="1"/>
  <c r="BZ426" i="1"/>
  <c r="BZ318" i="1"/>
  <c r="BZ160" i="1"/>
  <c r="BZ285" i="1"/>
  <c r="BZ356" i="1"/>
  <c r="BZ120" i="1"/>
  <c r="BZ316" i="1"/>
  <c r="BZ336" i="1"/>
  <c r="BZ274" i="1"/>
  <c r="BZ164" i="1"/>
  <c r="BZ46" i="1"/>
  <c r="BZ230" i="1"/>
  <c r="BZ406" i="1"/>
  <c r="BZ85" i="1"/>
  <c r="BZ246" i="1"/>
  <c r="BZ11" i="1"/>
  <c r="BZ137" i="1"/>
  <c r="BZ105" i="1"/>
  <c r="BZ276" i="1"/>
  <c r="BZ132" i="1"/>
  <c r="BZ381" i="1"/>
  <c r="BZ263" i="1"/>
  <c r="BZ146" i="1"/>
  <c r="BZ141" i="1"/>
  <c r="BZ154" i="1"/>
  <c r="BZ288" i="1"/>
  <c r="BZ60" i="1"/>
  <c r="BZ319" i="1"/>
  <c r="BZ113" i="1"/>
  <c r="BZ320" i="1"/>
  <c r="BZ302" i="1"/>
  <c r="BZ55" i="1"/>
  <c r="BZ130" i="1"/>
  <c r="BZ21" i="1"/>
  <c r="BZ156" i="1"/>
  <c r="BZ40" i="1"/>
  <c r="BZ191" i="1"/>
  <c r="BZ181" i="1"/>
  <c r="BZ332" i="1"/>
  <c r="BZ157" i="1"/>
  <c r="BZ244" i="1"/>
  <c r="BZ161" i="1"/>
  <c r="BZ267" i="1"/>
  <c r="BZ308" i="1"/>
  <c r="BZ456" i="1"/>
  <c r="BZ430" i="1"/>
  <c r="BZ434" i="1"/>
  <c r="BZ220" i="1"/>
  <c r="BZ363" i="1"/>
  <c r="BZ168" i="1"/>
  <c r="BZ205" i="1"/>
  <c r="BZ358" i="1"/>
  <c r="BZ248" i="1"/>
  <c r="BZ374" i="1"/>
  <c r="BZ119" i="1"/>
  <c r="BZ206" i="1"/>
  <c r="BZ159" i="1"/>
  <c r="BZ403" i="1"/>
  <c r="BZ436" i="1"/>
  <c r="BZ82" i="1"/>
  <c r="BZ268" i="1"/>
  <c r="BZ176" i="1"/>
  <c r="BZ81" i="1"/>
  <c r="BZ36" i="1"/>
  <c r="BZ394" i="1"/>
  <c r="BZ128" i="1"/>
  <c r="BZ360" i="1"/>
  <c r="BZ189" i="1"/>
  <c r="BZ145" i="1"/>
  <c r="BZ290" i="1"/>
  <c r="BZ241" i="1"/>
  <c r="BZ272" i="1"/>
  <c r="BZ367" i="1"/>
  <c r="BZ450" i="1"/>
  <c r="BZ438" i="1"/>
  <c r="BZ114" i="1"/>
  <c r="BZ201" i="1"/>
  <c r="BZ260" i="1"/>
  <c r="BZ432" i="1"/>
  <c r="BZ93" i="1"/>
  <c r="BZ343" i="1"/>
  <c r="BZ170" i="1"/>
  <c r="BZ294" i="1"/>
  <c r="BZ460" i="1"/>
  <c r="BZ59" i="1"/>
  <c r="BZ209" i="1"/>
  <c r="BZ368" i="1"/>
  <c r="BZ48" i="1"/>
  <c r="BZ129" i="1"/>
  <c r="BZ270" i="1"/>
  <c r="BZ175" i="1"/>
  <c r="BZ62" i="1"/>
  <c r="BZ158" i="1"/>
  <c r="BZ252" i="1"/>
  <c r="BZ234" i="1"/>
  <c r="BZ18" i="1"/>
  <c r="BZ412" i="1"/>
  <c r="BZ138" i="1"/>
  <c r="BZ166" i="1"/>
  <c r="BZ121" i="1"/>
  <c r="BZ131" i="1"/>
  <c r="BZ314" i="1"/>
  <c r="BZ14" i="1"/>
  <c r="BZ229" i="1"/>
  <c r="BZ172" i="1"/>
  <c r="BZ108" i="1"/>
  <c r="BZ424" i="1"/>
  <c r="BZ223" i="1"/>
  <c r="BZ440" i="1"/>
  <c r="BZ50" i="1"/>
  <c r="BZ152" i="1"/>
  <c r="BZ236" i="1"/>
  <c r="BZ392" i="1"/>
  <c r="BZ207" i="1"/>
  <c r="BZ411" i="1"/>
  <c r="BZ405" i="1"/>
  <c r="BZ148" i="1"/>
  <c r="BZ446" i="1"/>
  <c r="BZ87" i="1"/>
  <c r="BZ373" i="1"/>
  <c r="BZ371" i="1"/>
  <c r="BZ72" i="1"/>
  <c r="BZ49" i="1"/>
  <c r="BZ26" i="1"/>
  <c r="BZ68" i="1"/>
  <c r="BZ418" i="1"/>
  <c r="BZ292" i="1"/>
  <c r="BZ199" i="1"/>
  <c r="BZ396" i="1"/>
  <c r="BZ256" i="1"/>
  <c r="BZ298" i="1"/>
  <c r="BZ386" i="1"/>
  <c r="BZ107" i="1"/>
  <c r="BZ410" i="1"/>
  <c r="BZ328" i="1"/>
  <c r="BZ238" i="1"/>
  <c r="BZ33" i="1"/>
  <c r="BZ264" i="1"/>
  <c r="BZ34" i="1"/>
  <c r="BZ253" i="1"/>
  <c r="BZ78" i="1"/>
  <c r="BZ269" i="1"/>
  <c r="BZ75" i="1"/>
  <c r="BZ239" i="1"/>
  <c r="BZ355" i="1"/>
  <c r="BZ180" i="1"/>
  <c r="BZ385" i="1"/>
  <c r="BZ457" i="1"/>
  <c r="BZ425" i="1"/>
  <c r="BZ45" i="1"/>
  <c r="BZ354" i="1"/>
  <c r="BZ25" i="1"/>
  <c r="BZ307" i="1"/>
  <c r="BZ321" i="1"/>
  <c r="BZ306" i="1"/>
  <c r="BZ257" i="1"/>
  <c r="BZ53" i="1"/>
  <c r="BZ330" i="1"/>
  <c r="BZ369" i="1"/>
  <c r="BZ4" i="1"/>
  <c r="BZ215" i="1"/>
  <c r="BZ289" i="1"/>
  <c r="BZ208" i="1"/>
  <c r="BZ352" i="1"/>
  <c r="BZ217" i="1"/>
  <c r="BZ387" i="1"/>
  <c r="BZ419" i="1"/>
  <c r="BZ334" i="1"/>
  <c r="BZ420" i="1"/>
  <c r="BZ297" i="1"/>
  <c r="BZ335" i="1"/>
  <c r="BZ204" i="1"/>
  <c r="BZ237" i="1"/>
  <c r="BZ458" i="1"/>
  <c r="BZ322" i="1"/>
  <c r="BZ452" i="1"/>
  <c r="BZ111" i="1"/>
  <c r="BZ88" i="1"/>
  <c r="BZ349" i="1"/>
  <c r="BZ231" i="1"/>
  <c r="BZ109" i="1"/>
  <c r="BZ309" i="1"/>
  <c r="BZ56" i="1"/>
  <c r="BZ447" i="1"/>
  <c r="BZ43" i="1"/>
  <c r="BZ390" i="1"/>
  <c r="BZ317" i="1"/>
  <c r="BZ19" i="1"/>
  <c r="BZ376" i="1"/>
  <c r="BZ169" i="1"/>
  <c r="BZ338" i="1"/>
  <c r="BZ324" i="1"/>
  <c r="BZ293" i="1"/>
  <c r="BZ61" i="1"/>
  <c r="BZ221" i="1"/>
  <c r="BZ212" i="1"/>
  <c r="BZ391" i="1"/>
  <c r="BZ37" i="1"/>
  <c r="BZ427" i="1"/>
  <c r="BZ15" i="1"/>
  <c r="BZ333" i="1"/>
  <c r="BZ283" i="1"/>
  <c r="BZ287" i="1"/>
  <c r="BZ400" i="1"/>
  <c r="BZ225" i="1"/>
  <c r="BZ150" i="1"/>
  <c r="BZ393" i="1"/>
  <c r="BZ115" i="1"/>
  <c r="BZ315" i="1"/>
  <c r="BZ413" i="1"/>
  <c r="BZ399" i="1"/>
  <c r="BZ345" i="1"/>
  <c r="BZ445" i="1"/>
  <c r="BZ255" i="1"/>
  <c r="BZ195" i="1"/>
  <c r="BZ251" i="1"/>
  <c r="BZ89" i="1"/>
  <c r="BZ299" i="1"/>
  <c r="BZ13" i="1"/>
  <c r="BZ282" i="1"/>
  <c r="BZ123" i="1"/>
  <c r="BZ79" i="1"/>
  <c r="BZ357" i="1"/>
  <c r="BZ271" i="1"/>
  <c r="BZ63" i="1"/>
  <c r="BZ192" i="1"/>
  <c r="BZ331" i="1"/>
  <c r="BZ125" i="1"/>
  <c r="BZ54" i="1"/>
  <c r="BZ203" i="1"/>
  <c r="BZ186" i="1"/>
  <c r="BZ382" i="1"/>
  <c r="BZ277" i="1"/>
  <c r="BZ453" i="1"/>
  <c r="BZ91" i="1"/>
  <c r="BZ71" i="1"/>
  <c r="BZ35" i="1"/>
  <c r="BZ439" i="1"/>
  <c r="BZ342" i="1"/>
  <c r="BZ196" i="1"/>
  <c r="BZ17" i="1"/>
  <c r="BZ448" i="1"/>
  <c r="BZ377" i="1"/>
  <c r="BZ459" i="1"/>
  <c r="BZ262" i="1"/>
  <c r="BZ23" i="1"/>
  <c r="BZ193" i="1"/>
  <c r="BZ185" i="1"/>
  <c r="BZ423" i="1"/>
  <c r="BZ94" i="1"/>
  <c r="BZ173" i="1"/>
  <c r="BZ417" i="1"/>
  <c r="BZ278" i="1"/>
  <c r="BZ389" i="1"/>
  <c r="BZ337" i="1"/>
  <c r="BZ443" i="1"/>
  <c r="BZ211" i="1"/>
  <c r="BZ51" i="1"/>
  <c r="BZ213" i="1"/>
  <c r="BZ375" i="1"/>
  <c r="BZ216" i="1"/>
  <c r="BZ5" i="1"/>
  <c r="BZ347" i="1"/>
  <c r="BZ304" i="1"/>
  <c r="BZ401" i="1"/>
  <c r="BZ84" i="1"/>
  <c r="BZ47" i="1"/>
  <c r="BZ149" i="1"/>
  <c r="BZ359" i="1"/>
  <c r="BZ117" i="1"/>
  <c r="BZ279" i="1"/>
  <c r="BZ366" i="1"/>
  <c r="BZ409" i="1"/>
  <c r="BZ219" i="1"/>
  <c r="BZ197" i="1"/>
  <c r="BZ31" i="1"/>
  <c r="BZ97" i="1"/>
  <c r="BZ273" i="1"/>
  <c r="BZ227" i="1"/>
  <c r="BZ187" i="1"/>
  <c r="BZ361" i="1"/>
  <c r="BZ265" i="1"/>
  <c r="BZ57" i="1"/>
  <c r="BZ421" i="1"/>
  <c r="BZ177" i="1"/>
  <c r="BZ380" i="1"/>
  <c r="BZ397" i="1"/>
  <c r="BZ153" i="1"/>
  <c r="BZ165" i="1"/>
  <c r="BZ9" i="1"/>
  <c r="BZ151" i="1"/>
  <c r="BZ429" i="1"/>
  <c r="BZ235" i="1"/>
  <c r="BZ67" i="1"/>
  <c r="BZ133" i="1"/>
  <c r="BZ379" i="1"/>
  <c r="BZ437" i="1"/>
  <c r="BZ291" i="1"/>
  <c r="BZ126" i="1"/>
  <c r="BZ247" i="1"/>
  <c r="BZ261" i="1"/>
  <c r="BZ69" i="1"/>
  <c r="BZ441" i="1"/>
  <c r="BZ301" i="1"/>
  <c r="BZ364" i="1"/>
  <c r="BZ451" i="1"/>
  <c r="BZ29" i="1"/>
  <c r="BZ407" i="1"/>
  <c r="BZ102" i="1"/>
  <c r="BZ2" i="1"/>
  <c r="BZ449" i="1"/>
  <c r="BZ163" i="1"/>
  <c r="BZ179" i="1"/>
  <c r="BZ139" i="1"/>
  <c r="BZ325" i="1"/>
  <c r="BZ167" i="1"/>
  <c r="BZ431" i="1"/>
  <c r="BZ41" i="1"/>
  <c r="BZ463" i="1"/>
  <c r="BZ122" i="1"/>
  <c r="BZ433" i="1"/>
  <c r="BZ461" i="1"/>
  <c r="BZ249" i="1"/>
  <c r="BZ295" i="1"/>
  <c r="BZ140" i="1"/>
  <c r="F395" i="7"/>
  <c r="F396" i="7" s="1"/>
  <c r="C403" i="7" s="1"/>
  <c r="C395" i="7"/>
  <c r="B395" i="7"/>
  <c r="A395" i="7"/>
  <c r="AT7" i="11" s="1"/>
  <c r="J394" i="7"/>
  <c r="K394" i="7" s="1"/>
  <c r="J393" i="7"/>
  <c r="K393" i="7" s="1"/>
  <c r="J392" i="7"/>
  <c r="K392" i="7" s="1"/>
  <c r="J391" i="7"/>
  <c r="K391" i="7" s="1"/>
  <c r="J390" i="7"/>
  <c r="K390" i="7" s="1"/>
  <c r="J389" i="7"/>
  <c r="K389" i="7" s="1"/>
  <c r="J388" i="7"/>
  <c r="K388" i="7" s="1"/>
  <c r="J387" i="7"/>
  <c r="K387" i="7" s="1"/>
  <c r="J386" i="7"/>
  <c r="K386" i="7" s="1"/>
  <c r="J385" i="7"/>
  <c r="K385" i="7" s="1"/>
  <c r="J384" i="7"/>
  <c r="K384" i="7" s="1"/>
  <c r="J383" i="7"/>
  <c r="K383" i="7" s="1"/>
  <c r="J382" i="7"/>
  <c r="K382" i="7" s="1"/>
  <c r="J381" i="7"/>
  <c r="K381" i="7" s="1"/>
  <c r="J380" i="7"/>
  <c r="K380" i="7" s="1"/>
  <c r="J379" i="7"/>
  <c r="K379" i="7" s="1"/>
  <c r="J378" i="7"/>
  <c r="K378" i="7" s="1"/>
  <c r="J377" i="7"/>
  <c r="K377" i="7" s="1"/>
  <c r="J376" i="7"/>
  <c r="K376" i="7" s="1"/>
  <c r="J375" i="7"/>
  <c r="K375" i="7" s="1"/>
  <c r="J374" i="7"/>
  <c r="K374" i="7" s="1"/>
  <c r="J373" i="7"/>
  <c r="K373" i="7" s="1"/>
  <c r="J372" i="7"/>
  <c r="K372" i="7" s="1"/>
  <c r="J371" i="7"/>
  <c r="K371" i="7" s="1"/>
  <c r="J370" i="7"/>
  <c r="K370" i="7" s="1"/>
  <c r="J369" i="7"/>
  <c r="K369" i="7" s="1"/>
  <c r="J368" i="7"/>
  <c r="K368" i="7" s="1"/>
  <c r="J367" i="7"/>
  <c r="K367" i="7" s="1"/>
  <c r="J366" i="7"/>
  <c r="K366" i="7" s="1"/>
  <c r="J365" i="7"/>
  <c r="K365" i="7" s="1"/>
  <c r="J364" i="7"/>
  <c r="K364" i="7" s="1"/>
  <c r="K363" i="7"/>
  <c r="J363" i="7"/>
  <c r="J362" i="7"/>
  <c r="K362" i="7" s="1"/>
  <c r="J361" i="7"/>
  <c r="K361" i="7" s="1"/>
  <c r="J360" i="7"/>
  <c r="K360" i="7" s="1"/>
  <c r="J359" i="7"/>
  <c r="K359" i="7" s="1"/>
  <c r="J358" i="7"/>
  <c r="K358" i="7" s="1"/>
  <c r="J357" i="7"/>
  <c r="K357" i="7" s="1"/>
  <c r="J356" i="7"/>
  <c r="K356" i="7" s="1"/>
  <c r="J355" i="7"/>
  <c r="K355" i="7" s="1"/>
  <c r="J354" i="7"/>
  <c r="K354" i="7" s="1"/>
  <c r="J353" i="7"/>
  <c r="K353" i="7" s="1"/>
  <c r="J352" i="7"/>
  <c r="K352" i="7" s="1"/>
  <c r="J351" i="7"/>
  <c r="K351" i="7" s="1"/>
  <c r="J350" i="7"/>
  <c r="K350" i="7" s="1"/>
  <c r="J349" i="7"/>
  <c r="K349" i="7" s="1"/>
  <c r="J348" i="7"/>
  <c r="K348" i="7" s="1"/>
  <c r="J347" i="7"/>
  <c r="K347" i="7" s="1"/>
  <c r="J346" i="7"/>
  <c r="K346" i="7" s="1"/>
  <c r="J345" i="7"/>
  <c r="K345" i="7" s="1"/>
  <c r="J344" i="7"/>
  <c r="K344" i="7" s="1"/>
  <c r="J343" i="7"/>
  <c r="K343" i="7" s="1"/>
  <c r="J342" i="7"/>
  <c r="K342" i="7" s="1"/>
  <c r="J341" i="7"/>
  <c r="K341" i="7" s="1"/>
  <c r="J340" i="7"/>
  <c r="K340" i="7" s="1"/>
  <c r="J339" i="7"/>
  <c r="K339" i="7" s="1"/>
  <c r="J338" i="7"/>
  <c r="K338" i="7" s="1"/>
  <c r="J337" i="7"/>
  <c r="K337" i="7" s="1"/>
  <c r="J336" i="7"/>
  <c r="K336" i="7" s="1"/>
  <c r="J335" i="7"/>
  <c r="K335" i="7" s="1"/>
  <c r="J334" i="7"/>
  <c r="K334" i="7" s="1"/>
  <c r="J333" i="7"/>
  <c r="K333" i="7" s="1"/>
  <c r="J332" i="7"/>
  <c r="K332" i="7" s="1"/>
  <c r="J331" i="7"/>
  <c r="K331" i="7" s="1"/>
  <c r="J330" i="7"/>
  <c r="K330" i="7" s="1"/>
  <c r="J329" i="7"/>
  <c r="K329" i="7" s="1"/>
  <c r="J328" i="7"/>
  <c r="K328" i="7" s="1"/>
  <c r="J327" i="7"/>
  <c r="K327" i="7" s="1"/>
  <c r="J326" i="7"/>
  <c r="K326" i="7" s="1"/>
  <c r="J325" i="7"/>
  <c r="K325" i="7" s="1"/>
  <c r="J324" i="7"/>
  <c r="K324" i="7" s="1"/>
  <c r="J323" i="7"/>
  <c r="K323" i="7" s="1"/>
  <c r="J322" i="7"/>
  <c r="K322" i="7" s="1"/>
  <c r="K321" i="7"/>
  <c r="J321" i="7"/>
  <c r="J320" i="7"/>
  <c r="K320" i="7" s="1"/>
  <c r="J319" i="7"/>
  <c r="K319" i="7" s="1"/>
  <c r="J318" i="7"/>
  <c r="K318" i="7" s="1"/>
  <c r="J317" i="7"/>
  <c r="K317" i="7" s="1"/>
  <c r="J316" i="7"/>
  <c r="K316" i="7" s="1"/>
  <c r="J315" i="7"/>
  <c r="K315" i="7" s="1"/>
  <c r="J314" i="7"/>
  <c r="K314" i="7" s="1"/>
  <c r="J313" i="7"/>
  <c r="K313" i="7" s="1"/>
  <c r="J312" i="7"/>
  <c r="K312" i="7" s="1"/>
  <c r="J311" i="7"/>
  <c r="K311" i="7" s="1"/>
  <c r="J310" i="7"/>
  <c r="K310" i="7" s="1"/>
  <c r="J309" i="7"/>
  <c r="K309" i="7" s="1"/>
  <c r="J308" i="7"/>
  <c r="K308" i="7" s="1"/>
  <c r="J307" i="7"/>
  <c r="K307" i="7" s="1"/>
  <c r="J306" i="7"/>
  <c r="K306" i="7" s="1"/>
  <c r="J305" i="7"/>
  <c r="K305" i="7" s="1"/>
  <c r="J304" i="7"/>
  <c r="K304" i="7" s="1"/>
  <c r="J303" i="7"/>
  <c r="K303" i="7" s="1"/>
  <c r="J302" i="7"/>
  <c r="K302" i="7" s="1"/>
  <c r="J301" i="7"/>
  <c r="K301" i="7" s="1"/>
  <c r="J300" i="7"/>
  <c r="K300" i="7" s="1"/>
  <c r="J299" i="7"/>
  <c r="K299" i="7" s="1"/>
  <c r="J298" i="7"/>
  <c r="K298" i="7" s="1"/>
  <c r="J297" i="7"/>
  <c r="K297" i="7" s="1"/>
  <c r="J296" i="7"/>
  <c r="K296" i="7" s="1"/>
  <c r="J295" i="7"/>
  <c r="K295" i="7" s="1"/>
  <c r="J294" i="7"/>
  <c r="K294" i="7" s="1"/>
  <c r="J293" i="7"/>
  <c r="K293" i="7" s="1"/>
  <c r="J292" i="7"/>
  <c r="K292" i="7" s="1"/>
  <c r="J291" i="7"/>
  <c r="K291" i="7" s="1"/>
  <c r="J290" i="7"/>
  <c r="K290" i="7" s="1"/>
  <c r="J289" i="7"/>
  <c r="K289" i="7" s="1"/>
  <c r="J288" i="7"/>
  <c r="K288" i="7" s="1"/>
  <c r="J287" i="7"/>
  <c r="K287" i="7" s="1"/>
  <c r="J286" i="7"/>
  <c r="K286" i="7" s="1"/>
  <c r="J285" i="7"/>
  <c r="K285" i="7" s="1"/>
  <c r="J284" i="7"/>
  <c r="K284" i="7" s="1"/>
  <c r="J283" i="7"/>
  <c r="K283" i="7" s="1"/>
  <c r="J282" i="7"/>
  <c r="K282" i="7" s="1"/>
  <c r="J281" i="7"/>
  <c r="K281" i="7" s="1"/>
  <c r="J280" i="7"/>
  <c r="K280" i="7" s="1"/>
  <c r="J279" i="7"/>
  <c r="K279" i="7" s="1"/>
  <c r="J278" i="7"/>
  <c r="K278" i="7" s="1"/>
  <c r="J277" i="7"/>
  <c r="K277" i="7" s="1"/>
  <c r="J276" i="7"/>
  <c r="K276" i="7" s="1"/>
  <c r="J275" i="7"/>
  <c r="K275" i="7" s="1"/>
  <c r="J274" i="7"/>
  <c r="K274" i="7" s="1"/>
  <c r="J273" i="7"/>
  <c r="K273" i="7" s="1"/>
  <c r="J272" i="7"/>
  <c r="K272" i="7" s="1"/>
  <c r="J271" i="7"/>
  <c r="K271" i="7" s="1"/>
  <c r="J270" i="7"/>
  <c r="K270" i="7" s="1"/>
  <c r="J269" i="7"/>
  <c r="K269" i="7" s="1"/>
  <c r="J268" i="7"/>
  <c r="K268" i="7" s="1"/>
  <c r="J267" i="7"/>
  <c r="K267" i="7" s="1"/>
  <c r="J266" i="7"/>
  <c r="K266" i="7" s="1"/>
  <c r="J265" i="7"/>
  <c r="K265" i="7" s="1"/>
  <c r="J264" i="7"/>
  <c r="K264" i="7" s="1"/>
  <c r="J263" i="7"/>
  <c r="K263" i="7" s="1"/>
  <c r="J262" i="7"/>
  <c r="K262" i="7" s="1"/>
  <c r="J261" i="7"/>
  <c r="K261" i="7" s="1"/>
  <c r="J260" i="7"/>
  <c r="K260" i="7" s="1"/>
  <c r="K259" i="7"/>
  <c r="J259" i="7"/>
  <c r="J258" i="7"/>
  <c r="K258" i="7" s="1"/>
  <c r="J257" i="7"/>
  <c r="K257" i="7" s="1"/>
  <c r="J256" i="7"/>
  <c r="K256" i="7" s="1"/>
  <c r="J255" i="7"/>
  <c r="K255" i="7" s="1"/>
  <c r="J254" i="7"/>
  <c r="K254" i="7" s="1"/>
  <c r="J253" i="7"/>
  <c r="K253" i="7" s="1"/>
  <c r="J252" i="7"/>
  <c r="K252" i="7" s="1"/>
  <c r="J251" i="7"/>
  <c r="K251" i="7" s="1"/>
  <c r="J250" i="7"/>
  <c r="K250" i="7" s="1"/>
  <c r="J249" i="7"/>
  <c r="K249" i="7" s="1"/>
  <c r="J248" i="7"/>
  <c r="K248" i="7" s="1"/>
  <c r="J247" i="7"/>
  <c r="K247" i="7" s="1"/>
  <c r="J246" i="7"/>
  <c r="K246" i="7" s="1"/>
  <c r="J245" i="7"/>
  <c r="K245" i="7" s="1"/>
  <c r="J244" i="7"/>
  <c r="K244" i="7" s="1"/>
  <c r="J243" i="7"/>
  <c r="K243" i="7" s="1"/>
  <c r="J242" i="7"/>
  <c r="K242" i="7" s="1"/>
  <c r="J241" i="7"/>
  <c r="K241" i="7" s="1"/>
  <c r="J240" i="7"/>
  <c r="K240" i="7" s="1"/>
  <c r="J239" i="7"/>
  <c r="K239" i="7" s="1"/>
  <c r="J238" i="7"/>
  <c r="K238" i="7" s="1"/>
  <c r="J237" i="7"/>
  <c r="K237" i="7" s="1"/>
  <c r="J236" i="7"/>
  <c r="K236" i="7" s="1"/>
  <c r="J235" i="7"/>
  <c r="K235" i="7" s="1"/>
  <c r="J234" i="7"/>
  <c r="K234" i="7" s="1"/>
  <c r="J233" i="7"/>
  <c r="K233" i="7" s="1"/>
  <c r="J232" i="7"/>
  <c r="K232" i="7" s="1"/>
  <c r="J231" i="7"/>
  <c r="K231" i="7" s="1"/>
  <c r="J230" i="7"/>
  <c r="K230" i="7" s="1"/>
  <c r="J229" i="7"/>
  <c r="K229" i="7" s="1"/>
  <c r="J228" i="7"/>
  <c r="K228" i="7" s="1"/>
  <c r="J227" i="7"/>
  <c r="K227" i="7" s="1"/>
  <c r="J226" i="7"/>
  <c r="K226" i="7" s="1"/>
  <c r="J225" i="7"/>
  <c r="K225" i="7" s="1"/>
  <c r="J224" i="7"/>
  <c r="K224" i="7" s="1"/>
  <c r="J223" i="7"/>
  <c r="K223" i="7" s="1"/>
  <c r="J222" i="7"/>
  <c r="K222" i="7" s="1"/>
  <c r="J221" i="7"/>
  <c r="K221" i="7" s="1"/>
  <c r="J220" i="7"/>
  <c r="K220" i="7" s="1"/>
  <c r="J219" i="7"/>
  <c r="K219" i="7" s="1"/>
  <c r="J218" i="7"/>
  <c r="K218" i="7" s="1"/>
  <c r="J217" i="7"/>
  <c r="K217" i="7" s="1"/>
  <c r="J216" i="7"/>
  <c r="K216" i="7" s="1"/>
  <c r="J215" i="7"/>
  <c r="K215" i="7" s="1"/>
  <c r="J214" i="7"/>
  <c r="K214" i="7" s="1"/>
  <c r="J213" i="7"/>
  <c r="K213" i="7" s="1"/>
  <c r="J212" i="7"/>
  <c r="K212" i="7" s="1"/>
  <c r="J211" i="7"/>
  <c r="K211" i="7" s="1"/>
  <c r="J210" i="7"/>
  <c r="K210" i="7" s="1"/>
  <c r="J209" i="7"/>
  <c r="K209" i="7" s="1"/>
  <c r="J208" i="7"/>
  <c r="K208" i="7" s="1"/>
  <c r="J207" i="7"/>
  <c r="K207" i="7" s="1"/>
  <c r="J206" i="7"/>
  <c r="K206" i="7" s="1"/>
  <c r="J205" i="7"/>
  <c r="K205" i="7" s="1"/>
  <c r="J204" i="7"/>
  <c r="K204" i="7" s="1"/>
  <c r="J203" i="7"/>
  <c r="K203" i="7" s="1"/>
  <c r="J202" i="7"/>
  <c r="K202" i="7" s="1"/>
  <c r="J201" i="7"/>
  <c r="K201" i="7" s="1"/>
  <c r="J200" i="7"/>
  <c r="K200" i="7" s="1"/>
  <c r="J199" i="7"/>
  <c r="K199" i="7" s="1"/>
  <c r="J198" i="7"/>
  <c r="K198" i="7" s="1"/>
  <c r="J197" i="7"/>
  <c r="K197" i="7" s="1"/>
  <c r="J196" i="7"/>
  <c r="K196" i="7" s="1"/>
  <c r="J195" i="7"/>
  <c r="K195" i="7" s="1"/>
  <c r="J194" i="7"/>
  <c r="K194" i="7" s="1"/>
  <c r="J193" i="7"/>
  <c r="K193" i="7" s="1"/>
  <c r="J192" i="7"/>
  <c r="K192" i="7" s="1"/>
  <c r="J191" i="7"/>
  <c r="K191" i="7" s="1"/>
  <c r="J190" i="7"/>
  <c r="K190" i="7" s="1"/>
  <c r="J189" i="7"/>
  <c r="K189" i="7" s="1"/>
  <c r="J188" i="7"/>
  <c r="K188" i="7" s="1"/>
  <c r="J187" i="7"/>
  <c r="K187" i="7" s="1"/>
  <c r="J186" i="7"/>
  <c r="K186" i="7" s="1"/>
  <c r="J185" i="7"/>
  <c r="K185" i="7" s="1"/>
  <c r="J184" i="7"/>
  <c r="K184" i="7" s="1"/>
  <c r="J183" i="7"/>
  <c r="K183" i="7" s="1"/>
  <c r="J182" i="7"/>
  <c r="K182" i="7" s="1"/>
  <c r="J181" i="7"/>
  <c r="K181" i="7" s="1"/>
  <c r="J180" i="7"/>
  <c r="K180" i="7" s="1"/>
  <c r="J179" i="7"/>
  <c r="K179" i="7" s="1"/>
  <c r="J178" i="7"/>
  <c r="K178" i="7" s="1"/>
  <c r="J177" i="7"/>
  <c r="K177" i="7" s="1"/>
  <c r="J176" i="7"/>
  <c r="K176" i="7" s="1"/>
  <c r="J175" i="7"/>
  <c r="K175" i="7" s="1"/>
  <c r="J174" i="7"/>
  <c r="K174" i="7" s="1"/>
  <c r="J173" i="7"/>
  <c r="K173" i="7" s="1"/>
  <c r="J172" i="7"/>
  <c r="K172" i="7" s="1"/>
  <c r="J171" i="7"/>
  <c r="K171" i="7" s="1"/>
  <c r="J170" i="7"/>
  <c r="K170" i="7" s="1"/>
  <c r="J169" i="7"/>
  <c r="K169" i="7" s="1"/>
  <c r="J168" i="7"/>
  <c r="K168" i="7" s="1"/>
  <c r="J167" i="7"/>
  <c r="K167" i="7" s="1"/>
  <c r="J166" i="7"/>
  <c r="K166" i="7" s="1"/>
  <c r="J165" i="7"/>
  <c r="K165" i="7" s="1"/>
  <c r="J164" i="7"/>
  <c r="K164" i="7" s="1"/>
  <c r="J163" i="7"/>
  <c r="K163" i="7" s="1"/>
  <c r="J162" i="7"/>
  <c r="K162" i="7" s="1"/>
  <c r="J161" i="7"/>
  <c r="K161" i="7" s="1"/>
  <c r="J160" i="7"/>
  <c r="K160" i="7" s="1"/>
  <c r="J159" i="7"/>
  <c r="K159" i="7" s="1"/>
  <c r="J158" i="7"/>
  <c r="K158" i="7" s="1"/>
  <c r="J157" i="7"/>
  <c r="K157" i="7" s="1"/>
  <c r="J156" i="7"/>
  <c r="K156" i="7" s="1"/>
  <c r="J155" i="7"/>
  <c r="K155" i="7" s="1"/>
  <c r="J154" i="7"/>
  <c r="K154" i="7" s="1"/>
  <c r="J153" i="7"/>
  <c r="K153" i="7" s="1"/>
  <c r="J152" i="7"/>
  <c r="K152" i="7" s="1"/>
  <c r="J151" i="7"/>
  <c r="K151" i="7" s="1"/>
  <c r="J150" i="7"/>
  <c r="K150" i="7" s="1"/>
  <c r="J149" i="7"/>
  <c r="K149" i="7" s="1"/>
  <c r="J148" i="7"/>
  <c r="K148" i="7" s="1"/>
  <c r="J147" i="7"/>
  <c r="K147" i="7" s="1"/>
  <c r="J146" i="7"/>
  <c r="K146" i="7" s="1"/>
  <c r="J145" i="7"/>
  <c r="K145" i="7" s="1"/>
  <c r="J144" i="7"/>
  <c r="K144" i="7" s="1"/>
  <c r="J143" i="7"/>
  <c r="K143" i="7" s="1"/>
  <c r="J142" i="7"/>
  <c r="K142" i="7" s="1"/>
  <c r="J141" i="7"/>
  <c r="K141" i="7" s="1"/>
  <c r="J140" i="7"/>
  <c r="K140" i="7" s="1"/>
  <c r="J139" i="7"/>
  <c r="K139" i="7" s="1"/>
  <c r="J138" i="7"/>
  <c r="K138" i="7" s="1"/>
  <c r="J137" i="7"/>
  <c r="K137" i="7" s="1"/>
  <c r="J136" i="7"/>
  <c r="K136" i="7" s="1"/>
  <c r="J135" i="7"/>
  <c r="K135" i="7" s="1"/>
  <c r="J134" i="7"/>
  <c r="K134" i="7" s="1"/>
  <c r="J133" i="7"/>
  <c r="K133" i="7" s="1"/>
  <c r="J132" i="7"/>
  <c r="K132" i="7" s="1"/>
  <c r="K131" i="7"/>
  <c r="J131" i="7"/>
  <c r="J130" i="7"/>
  <c r="K130" i="7" s="1"/>
  <c r="J129" i="7"/>
  <c r="K129" i="7" s="1"/>
  <c r="J128" i="7"/>
  <c r="K128" i="7" s="1"/>
  <c r="J127" i="7"/>
  <c r="K127" i="7" s="1"/>
  <c r="J126" i="7"/>
  <c r="K126" i="7" s="1"/>
  <c r="J125" i="7"/>
  <c r="K125" i="7" s="1"/>
  <c r="J124" i="7"/>
  <c r="K124" i="7" s="1"/>
  <c r="J123" i="7"/>
  <c r="K123" i="7" s="1"/>
  <c r="J122" i="7"/>
  <c r="K122" i="7" s="1"/>
  <c r="J121" i="7"/>
  <c r="K121" i="7" s="1"/>
  <c r="J120" i="7"/>
  <c r="K120" i="7" s="1"/>
  <c r="J119" i="7"/>
  <c r="K119" i="7" s="1"/>
  <c r="J118" i="7"/>
  <c r="K118" i="7" s="1"/>
  <c r="J117" i="7"/>
  <c r="K117" i="7" s="1"/>
  <c r="J116" i="7"/>
  <c r="K116" i="7" s="1"/>
  <c r="J115" i="7"/>
  <c r="K115" i="7" s="1"/>
  <c r="J114" i="7"/>
  <c r="K114" i="7" s="1"/>
  <c r="J113" i="7"/>
  <c r="K113" i="7" s="1"/>
  <c r="J112" i="7"/>
  <c r="K112" i="7" s="1"/>
  <c r="J111" i="7"/>
  <c r="K111" i="7" s="1"/>
  <c r="J110" i="7"/>
  <c r="K110" i="7" s="1"/>
  <c r="J109" i="7"/>
  <c r="K109" i="7" s="1"/>
  <c r="J108" i="7"/>
  <c r="K108" i="7" s="1"/>
  <c r="J107" i="7"/>
  <c r="K107" i="7" s="1"/>
  <c r="J106" i="7"/>
  <c r="K106" i="7" s="1"/>
  <c r="J105" i="7"/>
  <c r="K105" i="7" s="1"/>
  <c r="J104" i="7"/>
  <c r="K104" i="7" s="1"/>
  <c r="J103" i="7"/>
  <c r="K103" i="7" s="1"/>
  <c r="J102" i="7"/>
  <c r="K102" i="7" s="1"/>
  <c r="J101" i="7"/>
  <c r="K101" i="7" s="1"/>
  <c r="J100" i="7"/>
  <c r="K100" i="7" s="1"/>
  <c r="J99" i="7"/>
  <c r="K99" i="7" s="1"/>
  <c r="J98" i="7"/>
  <c r="K98" i="7" s="1"/>
  <c r="J97" i="7"/>
  <c r="K97" i="7" s="1"/>
  <c r="J96" i="7"/>
  <c r="K96" i="7" s="1"/>
  <c r="J95" i="7"/>
  <c r="K95" i="7" s="1"/>
  <c r="J94" i="7"/>
  <c r="K94" i="7" s="1"/>
  <c r="J93" i="7"/>
  <c r="K93" i="7" s="1"/>
  <c r="J92" i="7"/>
  <c r="K92" i="7" s="1"/>
  <c r="J91" i="7"/>
  <c r="K91" i="7" s="1"/>
  <c r="J90" i="7"/>
  <c r="K90" i="7" s="1"/>
  <c r="J89" i="7"/>
  <c r="K89" i="7" s="1"/>
  <c r="J88" i="7"/>
  <c r="K88" i="7" s="1"/>
  <c r="J87" i="7"/>
  <c r="K87" i="7" s="1"/>
  <c r="J86" i="7"/>
  <c r="K86" i="7" s="1"/>
  <c r="J85" i="7"/>
  <c r="K85" i="7" s="1"/>
  <c r="J84" i="7"/>
  <c r="K84" i="7" s="1"/>
  <c r="J83" i="7"/>
  <c r="K83" i="7" s="1"/>
  <c r="J82" i="7"/>
  <c r="K82" i="7" s="1"/>
  <c r="J81" i="7"/>
  <c r="K81" i="7" s="1"/>
  <c r="J80" i="7"/>
  <c r="K80" i="7" s="1"/>
  <c r="J79" i="7"/>
  <c r="K79" i="7" s="1"/>
  <c r="J78" i="7"/>
  <c r="K78" i="7" s="1"/>
  <c r="J77" i="7"/>
  <c r="K77" i="7" s="1"/>
  <c r="J76" i="7"/>
  <c r="K76" i="7" s="1"/>
  <c r="J75" i="7"/>
  <c r="K75" i="7" s="1"/>
  <c r="J74" i="7"/>
  <c r="K74" i="7" s="1"/>
  <c r="J73" i="7"/>
  <c r="K73" i="7" s="1"/>
  <c r="J72" i="7"/>
  <c r="K72" i="7" s="1"/>
  <c r="J71" i="7"/>
  <c r="K71" i="7" s="1"/>
  <c r="J70" i="7"/>
  <c r="K70" i="7" s="1"/>
  <c r="J69" i="7"/>
  <c r="K69" i="7" s="1"/>
  <c r="J68" i="7"/>
  <c r="K68" i="7" s="1"/>
  <c r="J67" i="7"/>
  <c r="K67" i="7" s="1"/>
  <c r="J66" i="7"/>
  <c r="K66" i="7" s="1"/>
  <c r="J65" i="7"/>
  <c r="K65" i="7" s="1"/>
  <c r="J64" i="7"/>
  <c r="K64" i="7" s="1"/>
  <c r="J63" i="7"/>
  <c r="K63" i="7" s="1"/>
  <c r="J62" i="7"/>
  <c r="K62" i="7" s="1"/>
  <c r="J61" i="7"/>
  <c r="K61" i="7" s="1"/>
  <c r="J60" i="7"/>
  <c r="K60" i="7" s="1"/>
  <c r="J59" i="7"/>
  <c r="K59" i="7" s="1"/>
  <c r="J58" i="7"/>
  <c r="K58" i="7" s="1"/>
  <c r="J57" i="7"/>
  <c r="K57" i="7" s="1"/>
  <c r="J56" i="7"/>
  <c r="K56" i="7" s="1"/>
  <c r="J55" i="7"/>
  <c r="K55" i="7" s="1"/>
  <c r="J54" i="7"/>
  <c r="K54" i="7" s="1"/>
  <c r="J53" i="7"/>
  <c r="K53" i="7" s="1"/>
  <c r="J52" i="7"/>
  <c r="K52" i="7" s="1"/>
  <c r="J51" i="7"/>
  <c r="K51" i="7" s="1"/>
  <c r="J50" i="7"/>
  <c r="K50" i="7" s="1"/>
  <c r="J49" i="7"/>
  <c r="K49" i="7" s="1"/>
  <c r="J48" i="7"/>
  <c r="K48" i="7" s="1"/>
  <c r="J47" i="7"/>
  <c r="K47" i="7" s="1"/>
  <c r="J46" i="7"/>
  <c r="K46" i="7" s="1"/>
  <c r="J45" i="7"/>
  <c r="K45" i="7" s="1"/>
  <c r="J44" i="7"/>
  <c r="K44" i="7" s="1"/>
  <c r="J43" i="7"/>
  <c r="K43" i="7" s="1"/>
  <c r="J42" i="7"/>
  <c r="K42" i="7" s="1"/>
  <c r="J41" i="7"/>
  <c r="K41" i="7" s="1"/>
  <c r="J40" i="7"/>
  <c r="K40" i="7" s="1"/>
  <c r="J39" i="7"/>
  <c r="K39" i="7" s="1"/>
  <c r="J38" i="7"/>
  <c r="K38" i="7" s="1"/>
  <c r="J37" i="7"/>
  <c r="K37" i="7" s="1"/>
  <c r="J36" i="7"/>
  <c r="K36" i="7" s="1"/>
  <c r="J35" i="7"/>
  <c r="K35" i="7" s="1"/>
  <c r="J34" i="7"/>
  <c r="K34" i="7" s="1"/>
  <c r="J33" i="7"/>
  <c r="K33" i="7" s="1"/>
  <c r="J32" i="7"/>
  <c r="K32" i="7" s="1"/>
  <c r="J31" i="7"/>
  <c r="K31" i="7" s="1"/>
  <c r="J30" i="7"/>
  <c r="K30" i="7" s="1"/>
  <c r="J29" i="7"/>
  <c r="K29" i="7" s="1"/>
  <c r="J28" i="7"/>
  <c r="K28" i="7" s="1"/>
  <c r="J27" i="7"/>
  <c r="K27" i="7" s="1"/>
  <c r="J26" i="7"/>
  <c r="K26" i="7" s="1"/>
  <c r="J25" i="7"/>
  <c r="K25" i="7" s="1"/>
  <c r="J24" i="7"/>
  <c r="K24" i="7" s="1"/>
  <c r="J23" i="7"/>
  <c r="K23" i="7" s="1"/>
  <c r="J22" i="7"/>
  <c r="K22" i="7" s="1"/>
  <c r="J21" i="7"/>
  <c r="K21" i="7" s="1"/>
  <c r="J20" i="7"/>
  <c r="K20" i="7" s="1"/>
  <c r="J19" i="7"/>
  <c r="K19" i="7" s="1"/>
  <c r="J18" i="7"/>
  <c r="K18" i="7" s="1"/>
  <c r="J17" i="7"/>
  <c r="K17" i="7" s="1"/>
  <c r="J16" i="7"/>
  <c r="K16" i="7" s="1"/>
  <c r="J15" i="7"/>
  <c r="K15" i="7" s="1"/>
  <c r="J14" i="7"/>
  <c r="K14" i="7" s="1"/>
  <c r="J13" i="7"/>
  <c r="K13" i="7" s="1"/>
  <c r="J12" i="7"/>
  <c r="K12" i="7" s="1"/>
  <c r="J11" i="7"/>
  <c r="K11" i="7" s="1"/>
  <c r="J10" i="7"/>
  <c r="K10" i="7" s="1"/>
  <c r="J9" i="7"/>
  <c r="K9" i="7" s="1"/>
  <c r="J8" i="7"/>
  <c r="K8" i="7" s="1"/>
  <c r="J7" i="7"/>
  <c r="K7" i="7" s="1"/>
  <c r="J6" i="7"/>
  <c r="K6" i="7" s="1"/>
  <c r="J5" i="7"/>
  <c r="K5" i="7" s="1"/>
  <c r="J4" i="7"/>
  <c r="K4" i="7" s="1"/>
  <c r="J3" i="7"/>
  <c r="K3" i="7" s="1"/>
  <c r="J2" i="7"/>
  <c r="K2" i="7" s="1"/>
  <c r="BZ395" i="1" l="1"/>
  <c r="BZ250" i="1"/>
  <c r="CB264" i="1"/>
  <c r="CB168" i="1"/>
  <c r="CB73" i="1"/>
  <c r="CA183" i="1"/>
  <c r="CA135" i="1"/>
  <c r="CA6" i="1"/>
  <c r="AW80" i="8"/>
  <c r="AS154" i="8"/>
  <c r="AW208" i="8"/>
  <c r="BZ329" i="1"/>
  <c r="CB7" i="1"/>
  <c r="AS6" i="8"/>
  <c r="AX16" i="8"/>
  <c r="AX32" i="8"/>
  <c r="AS38" i="8"/>
  <c r="AX80" i="8"/>
  <c r="AS86" i="8"/>
  <c r="AX112" i="8"/>
  <c r="AW154" i="8"/>
  <c r="AS182" i="8"/>
  <c r="AX208" i="8"/>
  <c r="AS214" i="8"/>
  <c r="AX256" i="8"/>
  <c r="AX305" i="8"/>
  <c r="AW394" i="8"/>
  <c r="CA100" i="1"/>
  <c r="CA52" i="1"/>
  <c r="AW6" i="8"/>
  <c r="AW38" i="8"/>
  <c r="AW86" i="8"/>
  <c r="AX154" i="8"/>
  <c r="AS160" i="8"/>
  <c r="AW182" i="8"/>
  <c r="AW214" i="8"/>
  <c r="AS288" i="8"/>
  <c r="AX394" i="8"/>
  <c r="AS400" i="8"/>
  <c r="AS448" i="8"/>
  <c r="AS16" i="11"/>
  <c r="AU16" i="11" s="1"/>
  <c r="AS24" i="11"/>
  <c r="AU24" i="11" s="1"/>
  <c r="AS32" i="11"/>
  <c r="AU32" i="11" s="1"/>
  <c r="AS44" i="11"/>
  <c r="AU44" i="11" s="1"/>
  <c r="AS52" i="11"/>
  <c r="AU52" i="11" s="1"/>
  <c r="AS72" i="11"/>
  <c r="AU72" i="11" s="1"/>
  <c r="AS80" i="11"/>
  <c r="AU80" i="11" s="1"/>
  <c r="AS100" i="11"/>
  <c r="AU100" i="11" s="1"/>
  <c r="AS112" i="11"/>
  <c r="AU112" i="11" s="1"/>
  <c r="AS120" i="11"/>
  <c r="AU120" i="11" s="1"/>
  <c r="AS140" i="11"/>
  <c r="AU140" i="11" s="1"/>
  <c r="AS160" i="11"/>
  <c r="AU160" i="11" s="1"/>
  <c r="AS168" i="11"/>
  <c r="AU168" i="11" s="1"/>
  <c r="AS188" i="11"/>
  <c r="AU188" i="11" s="1"/>
  <c r="AS208" i="11"/>
  <c r="AU208" i="11" s="1"/>
  <c r="AS228" i="11"/>
  <c r="AU228" i="11" s="1"/>
  <c r="AS236" i="11"/>
  <c r="AU236" i="11" s="1"/>
  <c r="AS256" i="11"/>
  <c r="AU256" i="11" s="1"/>
  <c r="AS264" i="11"/>
  <c r="AU264" i="11" s="1"/>
  <c r="AS268" i="11"/>
  <c r="AU268" i="11" s="1"/>
  <c r="AS288" i="11"/>
  <c r="AU288" i="11" s="1"/>
  <c r="AS296" i="11"/>
  <c r="AU296" i="11" s="1"/>
  <c r="AS316" i="11"/>
  <c r="AU316" i="11" s="1"/>
  <c r="AS332" i="11"/>
  <c r="AU332" i="11" s="1"/>
  <c r="AS344" i="11"/>
  <c r="AU344" i="11" s="1"/>
  <c r="AS356" i="11"/>
  <c r="AU356" i="11" s="1"/>
  <c r="AS376" i="11"/>
  <c r="AU376" i="11" s="1"/>
  <c r="AS388" i="11"/>
  <c r="AU388" i="11" s="1"/>
  <c r="AS400" i="11"/>
  <c r="AU400" i="11" s="1"/>
  <c r="AS408" i="11"/>
  <c r="AU408" i="11" s="1"/>
  <c r="AS420" i="11"/>
  <c r="AU420" i="11" s="1"/>
  <c r="AS428" i="11"/>
  <c r="AU428" i="11" s="1"/>
  <c r="AS440" i="11"/>
  <c r="AU440" i="11" s="1"/>
  <c r="AS448" i="11"/>
  <c r="AU448" i="11" s="1"/>
  <c r="AS460" i="11"/>
  <c r="AU460" i="11" s="1"/>
  <c r="CA3" i="1"/>
  <c r="AX6" i="8"/>
  <c r="AX38" i="8"/>
  <c r="AS44" i="8"/>
  <c r="AX86" i="8"/>
  <c r="AW160" i="8"/>
  <c r="AX182" i="8"/>
  <c r="AX214" i="8"/>
  <c r="AS236" i="8"/>
  <c r="AW288" i="8"/>
  <c r="AW400" i="8"/>
  <c r="AW448" i="8"/>
  <c r="AX16" i="11"/>
  <c r="AX24" i="11"/>
  <c r="AX32" i="11"/>
  <c r="AX44" i="11"/>
  <c r="AX52" i="11"/>
  <c r="AX72" i="11"/>
  <c r="AX80" i="11"/>
  <c r="AX100" i="11"/>
  <c r="AX112" i="11"/>
  <c r="AX120" i="11"/>
  <c r="AX140" i="11"/>
  <c r="AX160" i="11"/>
  <c r="AX168" i="11"/>
  <c r="AX188" i="11"/>
  <c r="AX208" i="11"/>
  <c r="AX228" i="11"/>
  <c r="AX236" i="11"/>
  <c r="AX256" i="11"/>
  <c r="AX264" i="11"/>
  <c r="AX268" i="11"/>
  <c r="AX288" i="11"/>
  <c r="AX296" i="11"/>
  <c r="AX316" i="11"/>
  <c r="AX332" i="11"/>
  <c r="AX344" i="11"/>
  <c r="AX356" i="11"/>
  <c r="AX376" i="11"/>
  <c r="AX388" i="11"/>
  <c r="AX400" i="11"/>
  <c r="AX408" i="11"/>
  <c r="AX420" i="11"/>
  <c r="AX428" i="11"/>
  <c r="AX440" i="11"/>
  <c r="AX448" i="11"/>
  <c r="AX460" i="11"/>
  <c r="BZ455" i="1"/>
  <c r="BZ311" i="1"/>
  <c r="BZ183" i="1"/>
  <c r="BZ135" i="1"/>
  <c r="BZ6" i="1"/>
  <c r="CB389" i="1"/>
  <c r="CB229" i="1"/>
  <c r="CB100" i="1"/>
  <c r="CB52" i="1"/>
  <c r="CA435" i="1"/>
  <c r="CA339" i="1"/>
  <c r="CA194" i="1"/>
  <c r="CA66" i="1"/>
  <c r="AS7" i="8"/>
  <c r="AW236" i="8"/>
  <c r="AX400" i="8"/>
  <c r="AX448" i="8"/>
  <c r="AS454" i="8"/>
  <c r="AT16" i="11"/>
  <c r="AT24" i="11"/>
  <c r="AT32" i="11"/>
  <c r="AT44" i="11"/>
  <c r="AT52" i="11"/>
  <c r="AT72" i="11"/>
  <c r="AT80" i="11"/>
  <c r="AT100" i="11"/>
  <c r="AT112" i="11"/>
  <c r="AT120" i="11"/>
  <c r="AT140" i="11"/>
  <c r="AT160" i="11"/>
  <c r="AT168" i="11"/>
  <c r="AT188" i="11"/>
  <c r="AT208" i="11"/>
  <c r="AT228" i="11"/>
  <c r="AT236" i="11"/>
  <c r="AT256" i="11"/>
  <c r="AT264" i="11"/>
  <c r="AT268" i="11"/>
  <c r="AT288" i="11"/>
  <c r="AT296" i="11"/>
  <c r="AT316" i="11"/>
  <c r="AT332" i="11"/>
  <c r="AT344" i="11"/>
  <c r="AT356" i="11"/>
  <c r="AT376" i="11"/>
  <c r="AT388" i="11"/>
  <c r="AT400" i="11"/>
  <c r="AT408" i="11"/>
  <c r="AT420" i="11"/>
  <c r="AT428" i="11"/>
  <c r="AT440" i="11"/>
  <c r="AT448" i="11"/>
  <c r="AT460" i="11"/>
  <c r="BZ214" i="1"/>
  <c r="BZ86" i="1"/>
  <c r="BZ38" i="1"/>
  <c r="CB421" i="1"/>
  <c r="CB357" i="1"/>
  <c r="CA323" i="1"/>
  <c r="CA243" i="1"/>
  <c r="CA147" i="1"/>
  <c r="AW44" i="8"/>
  <c r="AS134" i="8"/>
  <c r="AX160" i="8"/>
  <c r="AX288" i="8"/>
  <c r="AS310" i="8"/>
  <c r="CB3" i="1"/>
  <c r="CA305" i="1"/>
  <c r="AS3" i="8"/>
  <c r="AW7" i="8"/>
  <c r="AX44" i="8"/>
  <c r="AS66" i="8"/>
  <c r="AW134" i="8"/>
  <c r="AS194" i="8"/>
  <c r="AX236" i="8"/>
  <c r="AW310" i="8"/>
  <c r="AS338" i="8"/>
  <c r="AW454" i="8"/>
  <c r="CB66" i="1"/>
  <c r="CA449" i="1"/>
  <c r="CA401" i="1"/>
  <c r="CA289" i="1"/>
  <c r="CA256" i="1"/>
  <c r="CA209" i="1"/>
  <c r="CA161" i="1"/>
  <c r="CA112" i="1"/>
  <c r="CA80" i="1"/>
  <c r="CA32" i="1"/>
  <c r="CA16" i="1"/>
  <c r="AW3" i="8"/>
  <c r="AX7" i="8"/>
  <c r="AW66" i="8"/>
  <c r="AX134" i="8"/>
  <c r="AS140" i="8"/>
  <c r="AS188" i="8"/>
  <c r="AW194" i="8"/>
  <c r="AS268" i="8"/>
  <c r="AX310" i="8"/>
  <c r="AS316" i="8"/>
  <c r="AS332" i="8"/>
  <c r="AW338" i="8"/>
  <c r="AS428" i="8"/>
  <c r="AX454" i="8"/>
  <c r="AS460" i="8"/>
  <c r="AS305" i="11"/>
  <c r="AU305" i="11" s="1"/>
  <c r="AS329" i="11"/>
  <c r="AU329" i="11" s="1"/>
  <c r="CB305" i="1"/>
  <c r="AX3" i="8"/>
  <c r="AS24" i="8"/>
  <c r="AX66" i="8"/>
  <c r="AS72" i="8"/>
  <c r="AS120" i="8"/>
  <c r="AW140" i="8"/>
  <c r="AS168" i="8"/>
  <c r="AW188" i="8"/>
  <c r="AX194" i="8"/>
  <c r="AS264" i="8"/>
  <c r="AW268" i="8"/>
  <c r="AW316" i="8"/>
  <c r="AW332" i="8"/>
  <c r="AX338" i="8"/>
  <c r="AW428" i="8"/>
  <c r="AW460" i="8"/>
  <c r="AX305" i="11"/>
  <c r="AX329" i="11"/>
  <c r="BZ3" i="1"/>
  <c r="BZ323" i="1"/>
  <c r="BZ243" i="1"/>
  <c r="BZ194" i="1"/>
  <c r="BZ147" i="1"/>
  <c r="CB449" i="1"/>
  <c r="CB256" i="1"/>
  <c r="CB209" i="1"/>
  <c r="CB80" i="1"/>
  <c r="CB32" i="1"/>
  <c r="CA351" i="1"/>
  <c r="CA174" i="1"/>
  <c r="CA127" i="1"/>
  <c r="AW24" i="8"/>
  <c r="AX140" i="8"/>
  <c r="AW168" i="8"/>
  <c r="AS242" i="8"/>
  <c r="AW264" i="8"/>
  <c r="AX268" i="8"/>
  <c r="AX316" i="8"/>
  <c r="AS322" i="8"/>
  <c r="AX332" i="8"/>
  <c r="AX428" i="8"/>
  <c r="AS434" i="8"/>
  <c r="AX460" i="8"/>
  <c r="AT305" i="11"/>
  <c r="AT329" i="11"/>
  <c r="B396" i="7"/>
  <c r="BZ435" i="1"/>
  <c r="BZ339" i="1"/>
  <c r="BZ66" i="1"/>
  <c r="CB401" i="1"/>
  <c r="CB289" i="1"/>
  <c r="CB161" i="1"/>
  <c r="CB112" i="1"/>
  <c r="CB16" i="1"/>
  <c r="CA415" i="1"/>
  <c r="CA383" i="1"/>
  <c r="CA303" i="1"/>
  <c r="CA222" i="1"/>
  <c r="CA95" i="1"/>
  <c r="AW72" i="8"/>
  <c r="AW120" i="8"/>
  <c r="AS146" i="8"/>
  <c r="AX188" i="8"/>
  <c r="C396" i="7"/>
  <c r="C400" i="7" s="1"/>
  <c r="BZ305" i="1"/>
  <c r="AX24" i="8"/>
  <c r="AX72" i="8"/>
  <c r="AS94" i="8"/>
  <c r="AX120" i="8"/>
  <c r="AW146" i="8"/>
  <c r="AX168" i="8"/>
  <c r="AS174" i="8"/>
  <c r="AS222" i="8"/>
  <c r="AW242" i="8"/>
  <c r="AX264" i="8"/>
  <c r="AW322" i="8"/>
  <c r="AS350" i="8"/>
  <c r="AW434" i="8"/>
  <c r="CA236" i="1"/>
  <c r="CA189" i="1"/>
  <c r="CA141" i="1"/>
  <c r="CA44" i="1"/>
  <c r="AW94" i="8"/>
  <c r="AX146" i="8"/>
  <c r="AW174" i="8"/>
  <c r="AW222" i="8"/>
  <c r="AX242" i="8"/>
  <c r="AS296" i="8"/>
  <c r="AX322" i="8"/>
  <c r="AS329" i="8"/>
  <c r="AS344" i="8"/>
  <c r="AW350" i="8"/>
  <c r="AS376" i="8"/>
  <c r="AS408" i="8"/>
  <c r="AX434" i="8"/>
  <c r="AS440" i="8"/>
  <c r="AS6" i="11"/>
  <c r="AU6" i="11" s="1"/>
  <c r="AS10" i="11"/>
  <c r="AU10" i="11" s="1"/>
  <c r="AS38" i="11"/>
  <c r="AU38" i="11" s="1"/>
  <c r="AS58" i="11"/>
  <c r="AU58" i="11" s="1"/>
  <c r="AS66" i="11"/>
  <c r="AU66" i="11" s="1"/>
  <c r="AS86" i="11"/>
  <c r="AU86" i="11" s="1"/>
  <c r="AS94" i="11"/>
  <c r="AU94" i="11" s="1"/>
  <c r="AS106" i="11"/>
  <c r="AU106" i="11" s="1"/>
  <c r="AS126" i="11"/>
  <c r="AU126" i="11" s="1"/>
  <c r="AS134" i="11"/>
  <c r="AU134" i="11" s="1"/>
  <c r="AS146" i="11"/>
  <c r="AU146" i="11" s="1"/>
  <c r="AS154" i="11"/>
  <c r="AU154" i="11" s="1"/>
  <c r="AS174" i="11"/>
  <c r="AU174" i="11" s="1"/>
  <c r="AS182" i="11"/>
  <c r="AU182" i="11" s="1"/>
  <c r="AS194" i="11"/>
  <c r="AU194" i="11" s="1"/>
  <c r="AS202" i="11"/>
  <c r="AU202" i="11" s="1"/>
  <c r="AS214" i="11"/>
  <c r="AU214" i="11" s="1"/>
  <c r="AS222" i="11"/>
  <c r="AU222" i="11" s="1"/>
  <c r="AS242" i="11"/>
  <c r="AU242" i="11" s="1"/>
  <c r="AS250" i="11"/>
  <c r="AU250" i="11" s="1"/>
  <c r="AS302" i="11"/>
  <c r="AU302" i="11" s="1"/>
  <c r="AS310" i="11"/>
  <c r="AU310" i="11" s="1"/>
  <c r="AS322" i="11"/>
  <c r="AU322" i="11" s="1"/>
  <c r="AS338" i="11"/>
  <c r="AU338" i="11" s="1"/>
  <c r="AS350" i="11"/>
  <c r="AU350" i="11" s="1"/>
  <c r="AS382" i="11"/>
  <c r="AU382" i="11" s="1"/>
  <c r="AS394" i="11"/>
  <c r="AU394" i="11" s="1"/>
  <c r="AS414" i="11"/>
  <c r="AU414" i="11" s="1"/>
  <c r="AS434" i="11"/>
  <c r="AU434" i="11" s="1"/>
  <c r="AS454" i="11"/>
  <c r="AU454" i="11" s="1"/>
  <c r="AS52" i="8"/>
  <c r="AX94" i="8"/>
  <c r="AS100" i="8"/>
  <c r="AX174" i="8"/>
  <c r="AX222" i="8"/>
  <c r="AW296" i="8"/>
  <c r="AW329" i="8"/>
  <c r="AW344" i="8"/>
  <c r="AX350" i="8"/>
  <c r="AW376" i="8"/>
  <c r="AW408" i="8"/>
  <c r="AW440" i="8"/>
  <c r="AX6" i="11"/>
  <c r="AX10" i="11"/>
  <c r="AX38" i="11"/>
  <c r="AX58" i="11"/>
  <c r="AX66" i="11"/>
  <c r="AX86" i="11"/>
  <c r="AX94" i="11"/>
  <c r="AX106" i="11"/>
  <c r="AX126" i="11"/>
  <c r="AX134" i="11"/>
  <c r="AX146" i="11"/>
  <c r="AX154" i="11"/>
  <c r="AX174" i="11"/>
  <c r="AX182" i="11"/>
  <c r="AX194" i="11"/>
  <c r="AX202" i="11"/>
  <c r="AX214" i="11"/>
  <c r="AX222" i="11"/>
  <c r="AX242" i="11"/>
  <c r="AX250" i="11"/>
  <c r="AX302" i="11"/>
  <c r="AX310" i="11"/>
  <c r="AX322" i="11"/>
  <c r="AX338" i="11"/>
  <c r="AX350" i="11"/>
  <c r="AX382" i="11"/>
  <c r="AX394" i="11"/>
  <c r="AX414" i="11"/>
  <c r="AX434" i="11"/>
  <c r="AX454" i="11"/>
  <c r="BZ351" i="1"/>
  <c r="BZ303" i="1"/>
  <c r="BZ222" i="1"/>
  <c r="BZ127" i="1"/>
  <c r="CB429" i="1"/>
  <c r="CB317" i="1"/>
  <c r="CB189" i="1"/>
  <c r="CB44" i="1"/>
  <c r="CA202" i="1"/>
  <c r="AW52" i="8"/>
  <c r="AW100" i="8"/>
  <c r="AS126" i="8"/>
  <c r="AX296" i="8"/>
  <c r="AS302" i="8"/>
  <c r="AX329" i="8"/>
  <c r="AX344" i="8"/>
  <c r="AX376" i="8"/>
  <c r="AS382" i="8"/>
  <c r="AX408" i="8"/>
  <c r="AS414" i="8"/>
  <c r="AX440" i="8"/>
  <c r="AT6" i="11"/>
  <c r="AT10" i="11"/>
  <c r="AT38" i="11"/>
  <c r="AT58" i="11"/>
  <c r="AT66" i="11"/>
  <c r="AT86" i="11"/>
  <c r="AT94" i="11"/>
  <c r="AT106" i="11"/>
  <c r="AT126" i="11"/>
  <c r="AT134" i="11"/>
  <c r="AT146" i="11"/>
  <c r="AT154" i="11"/>
  <c r="AT174" i="11"/>
  <c r="AT182" i="11"/>
  <c r="AT194" i="11"/>
  <c r="AT202" i="11"/>
  <c r="AT214" i="11"/>
  <c r="AT222" i="11"/>
  <c r="AT242" i="11"/>
  <c r="AT250" i="11"/>
  <c r="AT302" i="11"/>
  <c r="AT310" i="11"/>
  <c r="AT322" i="11"/>
  <c r="AT338" i="11"/>
  <c r="AT350" i="11"/>
  <c r="AT382" i="11"/>
  <c r="AT394" i="11"/>
  <c r="AT414" i="11"/>
  <c r="AT434" i="11"/>
  <c r="AT454" i="11"/>
  <c r="BZ415" i="1"/>
  <c r="BZ383" i="1"/>
  <c r="BZ174" i="1"/>
  <c r="BZ95" i="1"/>
  <c r="CB461" i="1"/>
  <c r="CB333" i="1"/>
  <c r="CB269" i="1"/>
  <c r="CB236" i="1"/>
  <c r="CB141" i="1"/>
  <c r="CA395" i="1"/>
  <c r="CA250" i="1"/>
  <c r="CA155" i="1"/>
  <c r="CA106" i="1"/>
  <c r="CA58" i="1"/>
  <c r="CA10" i="1"/>
  <c r="CA329" i="1"/>
  <c r="AS10" i="8"/>
  <c r="AX52" i="8"/>
  <c r="AS58" i="8"/>
  <c r="AX100" i="8"/>
  <c r="AS106" i="8"/>
  <c r="AW126" i="8"/>
  <c r="AS202" i="8"/>
  <c r="AS250" i="8"/>
  <c r="AW302" i="8"/>
  <c r="AW382" i="8"/>
  <c r="AW414" i="8"/>
  <c r="CB155" i="1"/>
  <c r="CB106" i="1"/>
  <c r="CB58" i="1"/>
  <c r="CB10" i="1"/>
  <c r="CA441" i="1"/>
  <c r="CA409" i="1"/>
  <c r="CA377" i="1"/>
  <c r="CA345" i="1"/>
  <c r="CA297" i="1"/>
  <c r="CA264" i="1"/>
  <c r="CA168" i="1"/>
  <c r="CA120" i="1"/>
  <c r="CA73" i="1"/>
  <c r="CA24" i="1"/>
  <c r="AW10" i="8"/>
  <c r="AW58" i="8"/>
  <c r="AW106" i="8"/>
  <c r="AX126" i="8"/>
  <c r="AW202" i="8"/>
  <c r="AS228" i="8"/>
  <c r="AW250" i="8"/>
  <c r="AX302" i="8"/>
  <c r="AS356" i="8"/>
  <c r="AX382" i="8"/>
  <c r="AS388" i="8"/>
  <c r="AX414" i="8"/>
  <c r="AS420" i="8"/>
  <c r="AS3" i="11"/>
  <c r="AU3" i="11" s="1"/>
  <c r="AS7" i="11"/>
  <c r="AU7" i="11" s="1"/>
  <c r="CB329" i="1"/>
  <c r="CA7" i="1"/>
  <c r="AX10" i="8"/>
  <c r="AS16" i="8"/>
  <c r="AS32" i="8"/>
  <c r="AX58" i="8"/>
  <c r="AS80" i="8"/>
  <c r="AX106" i="8"/>
  <c r="AS112" i="8"/>
  <c r="AX202" i="8"/>
  <c r="AS208" i="8"/>
  <c r="AW228" i="8"/>
  <c r="AX250" i="8"/>
  <c r="AS256" i="8"/>
  <c r="AS305" i="8"/>
  <c r="AW356" i="8"/>
  <c r="AW388" i="8"/>
  <c r="AW420" i="8"/>
  <c r="AX3" i="11"/>
  <c r="AX7" i="11"/>
  <c r="BZ202" i="1"/>
  <c r="BZ155" i="1"/>
  <c r="BZ106" i="1"/>
  <c r="BZ58" i="1"/>
  <c r="BZ10" i="1"/>
  <c r="CB441" i="1"/>
  <c r="CB409" i="1"/>
  <c r="CB377" i="1"/>
  <c r="CB345" i="1"/>
  <c r="CB297" i="1"/>
  <c r="CB120" i="1"/>
  <c r="CB24" i="1"/>
  <c r="CA455" i="1"/>
  <c r="CA311" i="1"/>
  <c r="CA214" i="1"/>
  <c r="CA86" i="1"/>
  <c r="CA38" i="1"/>
  <c r="AW16" i="8"/>
  <c r="AW32" i="8"/>
  <c r="AW112" i="8"/>
  <c r="AX228" i="8"/>
  <c r="AW256" i="8"/>
  <c r="AW305" i="8"/>
  <c r="AX356" i="8"/>
  <c r="AX388" i="8"/>
  <c r="AS394" i="8"/>
  <c r="AX420" i="8"/>
  <c r="AT3" i="11"/>
  <c r="K395" i="7"/>
  <c r="L396" i="7" s="1"/>
  <c r="C404" i="7" s="1"/>
  <c r="C399" i="7"/>
  <c r="C397" i="7"/>
  <c r="J395" i="7"/>
  <c r="K396" i="7" s="1"/>
  <c r="C401"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CC04D3-3BE1-4165-97B0-706243986582}" keepAlive="1" name="Query - data_cloud" description="Connection to the 'data_cloud' query in the workbook." type="5" refreshedVersion="8" background="1" saveData="1">
    <dbPr connection="Provider=Microsoft.Mashup.OleDb.1;Data Source=$Workbook$;Location=data_cloud;Extended Properties=&quot;&quot;" command="SELECT * FROM [data_cloud]"/>
  </connection>
  <connection id="2" xr16:uid="{8C34F931-E947-409E-838C-32B5FAC78C27}" keepAlive="1" name="Query - data_cloud (2)" description="Connection to the 'data_cloud (2)' query in the workbook." type="5" refreshedVersion="8" background="1" saveData="1">
    <dbPr connection="Provider=Microsoft.Mashup.OleDb.1;Data Source=$Workbook$;Location=&quot;data_cloud (2)&quot;;Extended Properties=&quot;&quot;" command="SELECT * FROM [data_cloud (2)]"/>
  </connection>
  <connection id="3" xr16:uid="{C69B8967-2953-480B-8CFA-1EE8847C5636}" keepAlive="1" name="Query - data_localhost" description="Connection to the 'data_localhost' query in the workbook." type="5" refreshedVersion="8" background="1" saveData="1">
    <dbPr connection="Provider=Microsoft.Mashup.OleDb.1;Data Source=$Workbook$;Location=data_localhost;Extended Properties=&quot;&quot;" command="SELECT * FROM [data_localhost]"/>
  </connection>
  <connection id="4" xr16:uid="{12A9F3D2-E121-42DB-9BD8-96ABFF8A260C}" keepAlive="1" name="Query - merged_files" description="Connection to the 'merged_files' query in the workbook." type="5" refreshedVersion="8" background="1" saveData="1">
    <dbPr connection="Provider=Microsoft.Mashup.OleDb.1;Data Source=$Workbook$;Location=merged_files;Extended Properties=&quot;&quot;" command="SELECT * FROM [merged_files]"/>
  </connection>
</connections>
</file>

<file path=xl/sharedStrings.xml><?xml version="1.0" encoding="utf-8"?>
<sst xmlns="http://schemas.openxmlformats.org/spreadsheetml/2006/main" count="20155" uniqueCount="1394">
  <si>
    <t>product_id</t>
  </si>
  <si>
    <t>shot_position</t>
  </si>
  <si>
    <t>timestamp</t>
  </si>
  <si>
    <t>weight</t>
  </si>
  <si>
    <t>batch</t>
  </si>
  <si>
    <t>Protocol cycle counter</t>
  </si>
  <si>
    <t>Spitzenwert Werkzeug, Istwert</t>
  </si>
  <si>
    <t>Spitzenwert Schnecke, Istwert</t>
  </si>
  <si>
    <t>Machine cycle counter</t>
  </si>
  <si>
    <t>Good parts</t>
  </si>
  <si>
    <t>Bad parts</t>
  </si>
  <si>
    <t>Cylinder heating zone 1, actual value</t>
  </si>
  <si>
    <t>Cylinder heating zone 2, actual value</t>
  </si>
  <si>
    <t>Cylinder heating zone 3, actual value</t>
  </si>
  <si>
    <t>Cylinder heating zone 4, actual value</t>
  </si>
  <si>
    <t>Part identification, finished part</t>
  </si>
  <si>
    <t>Integral, Istwert</t>
  </si>
  <si>
    <t>Maximum injection pressure , actual value</t>
  </si>
  <si>
    <t>Switch-over pressure , actual value</t>
  </si>
  <si>
    <t>Time</t>
  </si>
  <si>
    <t>Day.month</t>
  </si>
  <si>
    <t>Peak value of mould, actual value</t>
  </si>
  <si>
    <t>Peak value of ejector, actual value</t>
  </si>
  <si>
    <t>Threshold value of screw, actual value</t>
  </si>
  <si>
    <t>Peak value of screw, actual value</t>
  </si>
  <si>
    <t>Cycle time, actual value</t>
  </si>
  <si>
    <t>Dosing time , actual value</t>
  </si>
  <si>
    <t>Injection time , actual value</t>
  </si>
  <si>
    <t>Variable injection time, actual value</t>
  </si>
  <si>
    <t>Mould protection time, actual value</t>
  </si>
  <si>
    <t>Temperature of feed yoke, actual value</t>
  </si>
  <si>
    <t>Material cushion , actual value</t>
  </si>
  <si>
    <t>Switch-over volume, actual value</t>
  </si>
  <si>
    <t>Cylinder heating zone 5, actual value</t>
  </si>
  <si>
    <t>tempSetValue</t>
  </si>
  <si>
    <t>tempActualValue</t>
  </si>
  <si>
    <t>tempMainLine</t>
  </si>
  <si>
    <t>tempReturnLine</t>
  </si>
  <si>
    <t>SLPThresholdPostGate</t>
  </si>
  <si>
    <t>SLPThresholdEndOfFill</t>
  </si>
  <si>
    <t>Temperature_MeasureStartEndOfFill</t>
  </si>
  <si>
    <t>Temperature_OverallMaximumEndOfFill</t>
  </si>
  <si>
    <t>Temperature_OverallMaximumTimeEndOfFill</t>
  </si>
  <si>
    <t>MaximumPressurePostGate</t>
  </si>
  <si>
    <t>MaximumPressureEndOfFill</t>
  </si>
  <si>
    <t>MaximumPressureTimePostGate</t>
  </si>
  <si>
    <t>MaximumPressureTimeEndOfFill</t>
  </si>
  <si>
    <t>Integral_CycleStartCycleEndPostGate</t>
  </si>
  <si>
    <t>Integral_CycleStartCycleEndEndOfFill</t>
  </si>
  <si>
    <t>Integral_CycleStartMaxValuePostGate</t>
  </si>
  <si>
    <t>Integral_CycleStartMaxValueEndOfFill</t>
  </si>
  <si>
    <t>Integral_MaxValueCycleEndPostGate</t>
  </si>
  <si>
    <t>Integral_MaxValueCycleEndEndOfFill</t>
  </si>
  <si>
    <t>DeltaTimePostGate</t>
  </si>
  <si>
    <t>DeltaTimeEndOfFill</t>
  </si>
  <si>
    <t>QR_data</t>
  </si>
  <si>
    <t>QR_Product_ID</t>
  </si>
  <si>
    <t>QR_Read_Data_Length</t>
  </si>
  <si>
    <t>QR_Position_X</t>
  </si>
  <si>
    <t>QR_Position_Y</t>
  </si>
  <si>
    <t>QR_Detected_Angle</t>
  </si>
  <si>
    <t>QR_Detected_Code_Resolution</t>
  </si>
  <si>
    <t>Code_Angle</t>
  </si>
  <si>
    <t>Edge_Width</t>
  </si>
  <si>
    <t>Position_X</t>
  </si>
  <si>
    <t>Position_Y</t>
  </si>
  <si>
    <t>Angle</t>
  </si>
  <si>
    <t>Match_%</t>
  </si>
  <si>
    <t>Pattern_Scale</t>
  </si>
  <si>
    <t>Width</t>
  </si>
  <si>
    <t>Length</t>
  </si>
  <si>
    <t>Anomaly_Score_Texture</t>
  </si>
  <si>
    <t>Anomaly_Texture_Judgment</t>
  </si>
  <si>
    <t>Anomaly_Texture_Threshold</t>
  </si>
  <si>
    <t>Anomaly_Score_Shape</t>
  </si>
  <si>
    <t>Anomaly_Shape_Judgment</t>
  </si>
  <si>
    <t>Anomaly_Shape_Threshold</t>
  </si>
  <si>
    <t>kWrzrFJz-A</t>
  </si>
  <si>
    <t>A</t>
  </si>
  <si>
    <t/>
  </si>
  <si>
    <t>prod_run_1</t>
  </si>
  <si>
    <t>ARBURG-264227-14462-14</t>
  </si>
  <si>
    <t>-</t>
  </si>
  <si>
    <t>http://192.168.0.116:4200/products/kWrzrFJz-A</t>
  </si>
  <si>
    <t>7apAqLV7-B</t>
  </si>
  <si>
    <t>B</t>
  </si>
  <si>
    <t>O1Mb91q8-A</t>
  </si>
  <si>
    <t>ARBURG-264227-14463-15</t>
  </si>
  <si>
    <t>http://192.168.0.116:4200/products/O1Mb91q8-A</t>
  </si>
  <si>
    <t>wLvkBZGx-B</t>
  </si>
  <si>
    <t>http://192.168.0.116:4200/products/wLvkBZGx-B</t>
  </si>
  <si>
    <t>ObzdpL7t-A</t>
  </si>
  <si>
    <t>ARBURG-264227-14464-16</t>
  </si>
  <si>
    <t>Qw6SO4H8-B</t>
  </si>
  <si>
    <t>Yh5AlWLl-A</t>
  </si>
  <si>
    <t>ARBURG-264227-14465-17</t>
  </si>
  <si>
    <t>http://192.168.0.116:4200/products/Yh5AlWLl-A</t>
  </si>
  <si>
    <t>ayNgRCih-B</t>
  </si>
  <si>
    <t>http://192.168.0.116:4200/products/ayNgRCih-B</t>
  </si>
  <si>
    <t>GWKTW5zE-A</t>
  </si>
  <si>
    <t>ARBURG-264227-14466-18</t>
  </si>
  <si>
    <t>EVw7ZtuB-B</t>
  </si>
  <si>
    <t>http://192.168.0.116:4200/products/EVw7ZtuB-B</t>
  </si>
  <si>
    <t>9EYPkOnv-A</t>
  </si>
  <si>
    <t>ARBURG-264227-14467-19</t>
  </si>
  <si>
    <t>http://192.168.0.116:4200/products/9EYPkOnv-A</t>
  </si>
  <si>
    <t>sMqX2HDs-B</t>
  </si>
  <si>
    <t>http://192.168.0.116:4200/products/sMqX2HDs-B</t>
  </si>
  <si>
    <t>KW7t3AND-A</t>
  </si>
  <si>
    <t>ARBURG-264227-14468-20</t>
  </si>
  <si>
    <t>http://192.168.0.116:4200/products/KW7t3AND-A</t>
  </si>
  <si>
    <t>qUrvNkGa-B</t>
  </si>
  <si>
    <t>http://192.168.0.116:4200/products/qUrvNkGa-B</t>
  </si>
  <si>
    <t>fieoysL0-A</t>
  </si>
  <si>
    <t>ARBURG-264227-14469-21</t>
  </si>
  <si>
    <t>U9caxqqo-B</t>
  </si>
  <si>
    <t>http://192.168.0.116:4200/products/U9caxqqo-B</t>
  </si>
  <si>
    <t>CBCOGox7-A</t>
  </si>
  <si>
    <t>ARBURG-264227-14470-22</t>
  </si>
  <si>
    <t>http://192.168.0.116:4200/products/CBCOGox7-A</t>
  </si>
  <si>
    <t>PzDZs6QK-B</t>
  </si>
  <si>
    <t>http://192.168.0.116:4200/products/PzDZs6QK-B</t>
  </si>
  <si>
    <t>Gbd7Sbi0-A</t>
  </si>
  <si>
    <t>ARBURG-264227-14471-23</t>
  </si>
  <si>
    <t>http://192.168.0.116:4200/products/Gbd7Sbi0-A</t>
  </si>
  <si>
    <t>2fcADIav-B</t>
  </si>
  <si>
    <t>http://192.168.0.116:4200/products/2fcADIav-B</t>
  </si>
  <si>
    <t>Bbh4Y1h1-A</t>
  </si>
  <si>
    <t>ARBURG-264227-14472-24</t>
  </si>
  <si>
    <t>http://192.168.0.116:4200/products/Bbh4Y1h1-A</t>
  </si>
  <si>
    <t>V3BuSxiH-B</t>
  </si>
  <si>
    <t>http://192.168.0.116:4200/products/V3BuSxiH-B</t>
  </si>
  <si>
    <t>4cbIJX8x-A</t>
  </si>
  <si>
    <t>ARBURG-264227-14473-25</t>
  </si>
  <si>
    <t>nlHJqt1w-B</t>
  </si>
  <si>
    <t>http://192.168.0.116:4200/products/nlHJqt1w-B</t>
  </si>
  <si>
    <t>KFwm7SuI-A</t>
  </si>
  <si>
    <t>ARBURG-264227-14474-26</t>
  </si>
  <si>
    <t>http://192.168.0.116:4200/products/KFwm7SuI-A</t>
  </si>
  <si>
    <t>bIyKIaHB-B</t>
  </si>
  <si>
    <t>http://192.168.0.116:4200/products/bIyKIaHB-B</t>
  </si>
  <si>
    <t>BU1MYGd5-A</t>
  </si>
  <si>
    <t>ARBURG-264227-14475-27</t>
  </si>
  <si>
    <t>http://192.168.0.116:4200/products/BU1MYGd5-A</t>
  </si>
  <si>
    <t>z5ANWVKs-B</t>
  </si>
  <si>
    <t>http://192.168.0.116:4200/products/z5ANWVKs-B</t>
  </si>
  <si>
    <t>XNHX4HsN-A</t>
  </si>
  <si>
    <t>ARBURG-264227-14476-28</t>
  </si>
  <si>
    <t>http://192.168.0.116:4200/products/XNHX4HsN-A</t>
  </si>
  <si>
    <t>29KdYtAm-B</t>
  </si>
  <si>
    <t>http://192.168.0.116:4200/products/29KdYtAm-B</t>
  </si>
  <si>
    <t>IHFRvR0C-A</t>
  </si>
  <si>
    <t>ARBURG-264227-14477-29</t>
  </si>
  <si>
    <t>MfkmBnBs-B</t>
  </si>
  <si>
    <t>http://192.168.0.116:4200/products/MfkmBnBs-B</t>
  </si>
  <si>
    <t>mI6uEMnO-A</t>
  </si>
  <si>
    <t>ARBURG-264227-14478-30</t>
  </si>
  <si>
    <t>http://192.168.0.116:4200/products/mI6uEMnO-A</t>
  </si>
  <si>
    <t>tTyyohtR-B</t>
  </si>
  <si>
    <t>http://192.168.0.116:4200/products/tTyyohtR-B</t>
  </si>
  <si>
    <t>QRu82yQx-A</t>
  </si>
  <si>
    <t>ARBURG-264227-14479-31</t>
  </si>
  <si>
    <t>http://192.168.0.116:4200/products/QRu82yQx-A</t>
  </si>
  <si>
    <t>ICK9PmVM-B</t>
  </si>
  <si>
    <t>http://192.168.0.116:4200/products/ICK9PmVM-B</t>
  </si>
  <si>
    <t>lAat3ppc-A</t>
  </si>
  <si>
    <t>ARBURG-264227-14480-32</t>
  </si>
  <si>
    <t>5Ql8ZqSA-B</t>
  </si>
  <si>
    <t>http://192.168.0.116:4200/products/5Ql8ZqSA-B</t>
  </si>
  <si>
    <t>Gd3tTbla-A</t>
  </si>
  <si>
    <t>ARBURG-264227-14481-33</t>
  </si>
  <si>
    <t>http://192.168.0.116:4200/products/Gd3tTbla-A</t>
  </si>
  <si>
    <t>ZLSbTK9M-B</t>
  </si>
  <si>
    <t>http://192.168.0.116:4200/products/ZLSbTK9M-B</t>
  </si>
  <si>
    <t>PWE1wad8-A</t>
  </si>
  <si>
    <t>ARBURG-264227-14482-34</t>
  </si>
  <si>
    <t>http://192.168.0.116:4200/products/PWE1wad8-A</t>
  </si>
  <si>
    <t>AqXHGqkj-B</t>
  </si>
  <si>
    <t>http://192.168.0.116:4200/products/AqXHGqkj-B</t>
  </si>
  <si>
    <t>XzAfslM5-A</t>
  </si>
  <si>
    <t>ARBURG-264227-14483-35</t>
  </si>
  <si>
    <t>NBiC3PlE-B</t>
  </si>
  <si>
    <t>http://192.168.0.116:4200/products/NBiC3PlE-B</t>
  </si>
  <si>
    <t>X5X7hLM9-A</t>
  </si>
  <si>
    <t>ARBURG-264227-14484-36</t>
  </si>
  <si>
    <t>http://192.168.0.116:4200/products/X5X7hLM9-A</t>
  </si>
  <si>
    <t>ElKmZT0r-B</t>
  </si>
  <si>
    <t>http://192.168.0.116:4200/products/ElKmZT0r-B</t>
  </si>
  <si>
    <t>LmGLWn61-A</t>
  </si>
  <si>
    <t>ARBURG-264227-14485-37</t>
  </si>
  <si>
    <t>http://192.168.0.116:4200/products/LmGLWn61-A</t>
  </si>
  <si>
    <t>k3NOI1Bh-B</t>
  </si>
  <si>
    <t>http://192.168.0.116:4200/products/k3NOI1Bh-B</t>
  </si>
  <si>
    <t>kZXU6rEm-A</t>
  </si>
  <si>
    <t>ARBURG-264227-14486-38</t>
  </si>
  <si>
    <t>http://192.168.0.116:4200/products/kZXU6rEm-A</t>
  </si>
  <si>
    <t>w2HQFQLv-B</t>
  </si>
  <si>
    <t>http://192.168.0.116:4200/products/w2HQFQLv-B</t>
  </si>
  <si>
    <t>slESTkmW-A</t>
  </si>
  <si>
    <t>ARBURG-264227-14487-39</t>
  </si>
  <si>
    <t>nxdrXGWQ-B</t>
  </si>
  <si>
    <t>http://192.168.0.116:4200/products/nxdrXGWQ-B</t>
  </si>
  <si>
    <t>g8hKT5wq-A</t>
  </si>
  <si>
    <t>ARBURG-264227-14488-40</t>
  </si>
  <si>
    <t>http://192.168.0.116:4200/products/g8hKT5wq-A</t>
  </si>
  <si>
    <t>eIFdKQnp-B</t>
  </si>
  <si>
    <t>http://192.168.0.116:4200/products/eIFdKQnp-B</t>
  </si>
  <si>
    <t>PiJjq5mZ-A</t>
  </si>
  <si>
    <t>ARBURG-264227-14489-41</t>
  </si>
  <si>
    <t>http://192.168.0.116:4200/products/PiJjq5mZ-A</t>
  </si>
  <si>
    <t>xVMGPnae-B</t>
  </si>
  <si>
    <t>http://192.168.0.116:4200/products/xVMGPnae-B</t>
  </si>
  <si>
    <t>WY0OxQEJ-A</t>
  </si>
  <si>
    <t>ARBURG-264227-14490-42</t>
  </si>
  <si>
    <t>JVg7Wjud-B</t>
  </si>
  <si>
    <t>http://192.168.0.116:4200/products/JVg7Wjud-B</t>
  </si>
  <si>
    <t>FM469hKw-A</t>
  </si>
  <si>
    <t>ARBURG-264227-14491-43</t>
  </si>
  <si>
    <t>http://192.168.0.116:4200/products/FM469hKw-A</t>
  </si>
  <si>
    <t>QEGoXmJ5-B</t>
  </si>
  <si>
    <t>http://192.168.0.116:4200/products/QEGoXmJ5-B</t>
  </si>
  <si>
    <t>k7HArZKe-A</t>
  </si>
  <si>
    <t>ARBURG-264227-14492-44</t>
  </si>
  <si>
    <t>http://192.168.0.116:4200/products/k7HArZKe-A</t>
  </si>
  <si>
    <t>SyWqf99l-B</t>
  </si>
  <si>
    <t>http://192.168.0.116:4200/products/SyWqf99l-B</t>
  </si>
  <si>
    <t>AHG6rG6k-A</t>
  </si>
  <si>
    <t>ARBURG-264227-14493-45</t>
  </si>
  <si>
    <t>http://192.168.0.116:4200/products/AHG6rG6k-A</t>
  </si>
  <si>
    <t>4Tad1J2w-B</t>
  </si>
  <si>
    <t>http://192.168.0.116:4200/products/4Tad1J2w-B</t>
  </si>
  <si>
    <t>2HtMqvrg-A</t>
  </si>
  <si>
    <t>ARBURG-264227-14494-46</t>
  </si>
  <si>
    <t>YnFD0NLc-B</t>
  </si>
  <si>
    <t>http://192.168.0.116:4200/products/YnFD0NLc-B</t>
  </si>
  <si>
    <t>YZKjCtCb-A</t>
  </si>
  <si>
    <t>ARBURG-264227-14495-47</t>
  </si>
  <si>
    <t>http://192.168.0.116:4200/products/YZKjCtCb-A</t>
  </si>
  <si>
    <t>loTCWJEF-B</t>
  </si>
  <si>
    <t>http://192.168.0.116:4200/products/loTCWJEF-B</t>
  </si>
  <si>
    <t>2yinRz2I-A</t>
  </si>
  <si>
    <t>ARBURG-264227-14496-48</t>
  </si>
  <si>
    <t>http://192.168.0.116:4200/products/2yinRz2I-A</t>
  </si>
  <si>
    <t>TtHRnrET-B</t>
  </si>
  <si>
    <t>http://192.168.0.116:4200/products/TtHRnrET-B</t>
  </si>
  <si>
    <t>he8CHPfj-A</t>
  </si>
  <si>
    <t>ARBURG-264227-14497-49</t>
  </si>
  <si>
    <t>f9cX6Erb-B</t>
  </si>
  <si>
    <t>http://192.168.0.116:4200/products/f9cX6Erb-B</t>
  </si>
  <si>
    <t>zpe09xpY-A</t>
  </si>
  <si>
    <t>ARBURG-264227-14498-50</t>
  </si>
  <si>
    <t>http://192.168.0.116:4200/products/zpe09xpY-A</t>
  </si>
  <si>
    <t>mPKodJPU-B</t>
  </si>
  <si>
    <t>http://192.168.0.116:4200/products/mPKodJPU-B</t>
  </si>
  <si>
    <t>cl3vDpiT-A</t>
  </si>
  <si>
    <t>ARBURG-264227-14499-51</t>
  </si>
  <si>
    <t>http://192.168.0.116:4200/products/cl3vDpiT-A</t>
  </si>
  <si>
    <t>TIM2k7RE-B</t>
  </si>
  <si>
    <t>http://192.168.0.116:4200/products/TIM2k7RE-B</t>
  </si>
  <si>
    <t>mlpwU1kv-A</t>
  </si>
  <si>
    <t>ARBURG-264227-14500-52</t>
  </si>
  <si>
    <t>http://192.168.0.116:4200/products/mlpwU1kv-A</t>
  </si>
  <si>
    <t>sWVYTJiZ-B</t>
  </si>
  <si>
    <t>http://192.168.0.116:4200/products/sWVYTJiZ-B</t>
  </si>
  <si>
    <t>vuWWHBZN-A</t>
  </si>
  <si>
    <t>ARBURG-264227-14501-53</t>
  </si>
  <si>
    <t>I3kxPQpn-B</t>
  </si>
  <si>
    <t>http://192.168.0.116:4200/products/I3kxPQpn-B</t>
  </si>
  <si>
    <t>BxFXGIwf-A</t>
  </si>
  <si>
    <t>ARBURG-264227-14502-54</t>
  </si>
  <si>
    <t>http://192.168.0.116:4200/products/BxFXGIwf-A</t>
  </si>
  <si>
    <t>sta54Qhb-B</t>
  </si>
  <si>
    <t>http://192.168.0.116:4200/products/sta54Qhb-B</t>
  </si>
  <si>
    <t>eRYOuWRa-A</t>
  </si>
  <si>
    <t>ARBURG-264227-14503-55</t>
  </si>
  <si>
    <t>http://192.168.0.116:4200/products/eRYOuWRa-A</t>
  </si>
  <si>
    <t>5ZupxGfz-B</t>
  </si>
  <si>
    <t>http://192.168.0.116:4200/products/5ZupxGfz-B</t>
  </si>
  <si>
    <t>2a6jh65o-A</t>
  </si>
  <si>
    <t>ARBURG-264227-14504-56</t>
  </si>
  <si>
    <t>lfBMua2r-B</t>
  </si>
  <si>
    <t>http://192.168.0.116:4200/products/lfBMua2r-B</t>
  </si>
  <si>
    <t>pb0MbwhU-A</t>
  </si>
  <si>
    <t>ARBURG-264227-14505-57</t>
  </si>
  <si>
    <t>http://192.168.0.116:4200/products/pb0MbwhU-A</t>
  </si>
  <si>
    <t>sKZjbkFq-B</t>
  </si>
  <si>
    <t>http://192.168.0.116:4200/products/sKZjbkFq-B</t>
  </si>
  <si>
    <t>2qduxrUc-A</t>
  </si>
  <si>
    <t>ARBURG-264227-14506-58</t>
  </si>
  <si>
    <t>http://192.168.0.116:4200/products/2qduxrUc-A</t>
  </si>
  <si>
    <t>TSHXdtPi-B</t>
  </si>
  <si>
    <t>http://192.168.0.116:4200/products/TSHXdtPi-B</t>
  </si>
  <si>
    <t>JJV0yVGW-A</t>
  </si>
  <si>
    <t>ARBURG-264227-14507-59</t>
  </si>
  <si>
    <t>http://192.168.0.116:4200/products/JJV0yVGW-A</t>
  </si>
  <si>
    <t>243L05vF-B</t>
  </si>
  <si>
    <t>http://192.168.0.116:4200/products/243L05vF-B</t>
  </si>
  <si>
    <t>sWnErRMq-A</t>
  </si>
  <si>
    <t>ARBURG-264227-14508-60</t>
  </si>
  <si>
    <t>Jnu6CDuX-B</t>
  </si>
  <si>
    <t>http://192.168.0.116:4200/products/Jnu6CDuX-B</t>
  </si>
  <si>
    <t>4KnbVcdq-A</t>
  </si>
  <si>
    <t>ARBURG-264227-14509-61</t>
  </si>
  <si>
    <t>http://192.168.0.116:4200/products/4KnbVcdq-A</t>
  </si>
  <si>
    <t>xNNIHI1i-B</t>
  </si>
  <si>
    <t>http://192.168.0.116:4200/products/xNNIHI1i-B</t>
  </si>
  <si>
    <t>9ENwUm2K-A</t>
  </si>
  <si>
    <t>ARBURG-264227-14510-62</t>
  </si>
  <si>
    <t>http://192.168.0.116:4200/products/9ENwUm2K-A</t>
  </si>
  <si>
    <t>5kVnQisD-B</t>
  </si>
  <si>
    <t>http://192.168.0.116:4200/products/5kVnQisD-B</t>
  </si>
  <si>
    <t>RlQig4jo-A</t>
  </si>
  <si>
    <t>ARBURG-264227-14511-63</t>
  </si>
  <si>
    <t>cReSMevJ-B</t>
  </si>
  <si>
    <t>http://192.168.0.116:4200/products/cReSMevJ-B</t>
  </si>
  <si>
    <t>bNHRlpuS-A</t>
  </si>
  <si>
    <t>ARBURG-264227-14512-64</t>
  </si>
  <si>
    <t>http://192.168.0.116:4200/products/bNHRlpuS-A</t>
  </si>
  <si>
    <t>WT3Rn57X-B</t>
  </si>
  <si>
    <t>http://192.168.0.116:4200/products/WT3Rn57X-B</t>
  </si>
  <si>
    <t>f5n21KrH-A</t>
  </si>
  <si>
    <t>ARBURG-264227-14513-65</t>
  </si>
  <si>
    <t>http://192.168.0.116:4200/products/f5n21KrH-A</t>
  </si>
  <si>
    <t>1iweNTrA-B</t>
  </si>
  <si>
    <t>http://192.168.0.116:4200/products/1iweNTrA-B</t>
  </si>
  <si>
    <t>T39tFrdc-A</t>
  </si>
  <si>
    <t>ARBURG-264227-14514-66</t>
  </si>
  <si>
    <t>Lx9vonxH-B</t>
  </si>
  <si>
    <t>http://192.168.0.116:4200/products/Lx9vonxH-B</t>
  </si>
  <si>
    <t>PfMamkgf-A</t>
  </si>
  <si>
    <t>ARBURG-264227-14515-67</t>
  </si>
  <si>
    <t>http://192.168.0.116:4200/products/PfMamkgf-A</t>
  </si>
  <si>
    <t>NSB6AzyM-B</t>
  </si>
  <si>
    <t>http://192.168.0.116:4200/products/NSB6AzyM-B</t>
  </si>
  <si>
    <t>bcI7aGnI-A</t>
  </si>
  <si>
    <t>ARBURG-264227-14516-68</t>
  </si>
  <si>
    <t>http://192.168.0.116:4200/products/bcI7aGnI-A</t>
  </si>
  <si>
    <t>pASGkvBf-B</t>
  </si>
  <si>
    <t>http://192.168.0.116:4200/products/pASGkvBf-B</t>
  </si>
  <si>
    <t>INpzrPJI-A</t>
  </si>
  <si>
    <t>ARBURG-264227-14517-69</t>
  </si>
  <si>
    <t>fXvr0UgW-B</t>
  </si>
  <si>
    <t>http://192.168.0.116:4200/products/fXvr0UgW-B</t>
  </si>
  <si>
    <t>r6ablGO6-A</t>
  </si>
  <si>
    <t>ARBURG-264227-14518-70</t>
  </si>
  <si>
    <t>http://192.168.0.116:4200/products/r6ablGO6-A</t>
  </si>
  <si>
    <t>JcbLjPDm-B</t>
  </si>
  <si>
    <t>http://192.168.0.116:4200/products/JcbLjPDm-B</t>
  </si>
  <si>
    <t>YwzS45sF-A</t>
  </si>
  <si>
    <t>ARBURG-264227-14519-71</t>
  </si>
  <si>
    <t>http://192.168.0.116:4200/products/YwzS45sF-A</t>
  </si>
  <si>
    <t>XddCCF0O-B</t>
  </si>
  <si>
    <t>http://192.168.0.116:4200/products/XddCCF0O-B</t>
  </si>
  <si>
    <t>D1rY18AV-A</t>
  </si>
  <si>
    <t>ARBURG-264227-14520-72</t>
  </si>
  <si>
    <t>http://192.168.0.116:4200/products/D1rY18AV-A</t>
  </si>
  <si>
    <t>hnTacx3x-B</t>
  </si>
  <si>
    <t>http://192.168.0.116:4200/products/hnTacx3x-B</t>
  </si>
  <si>
    <t>TDkk4RHA-A</t>
  </si>
  <si>
    <t>ARBURG-264227-14521-73</t>
  </si>
  <si>
    <t>KORgMoNe-B</t>
  </si>
  <si>
    <t>http://192.168.0.116:4200/products/KORgMoNe-B</t>
  </si>
  <si>
    <t>gAnMRAgr-A</t>
  </si>
  <si>
    <t>ARBURG-264227-14522-74</t>
  </si>
  <si>
    <t>http://192.168.0.116:4200/products/gAnMRAgr-A</t>
  </si>
  <si>
    <t>SugPsuJw-B</t>
  </si>
  <si>
    <t>http://192.168.0.116:4200/products/SugPsuJw-B</t>
  </si>
  <si>
    <t>caRVHcOj-A</t>
  </si>
  <si>
    <t>ARBURG-264227-14523-75</t>
  </si>
  <si>
    <t>http://192.168.0.116:4200/products/caRVHcOj-A</t>
  </si>
  <si>
    <t>t56F9HXE-B</t>
  </si>
  <si>
    <t>http://192.168.0.116:4200/products/t56F9HXE-B</t>
  </si>
  <si>
    <t>LPmz8vFD-A</t>
  </si>
  <si>
    <t>ARBURG-264227-14524-76</t>
  </si>
  <si>
    <t>ECr0MXG7-B</t>
  </si>
  <si>
    <t>http://192.168.0.116:4200/products/ECr0MXG7-B</t>
  </si>
  <si>
    <t>k3sP05G7-A</t>
  </si>
  <si>
    <t>ARBURG-264227-14525-77</t>
  </si>
  <si>
    <t>http://192.168.0.116:4200/products/k3sP05G7-A</t>
  </si>
  <si>
    <t>iERWt59C-B</t>
  </si>
  <si>
    <t>http://192.168.0.116:4200/products/iERWt59C-B</t>
  </si>
  <si>
    <t>kpYlbNMt-A</t>
  </si>
  <si>
    <t>ARBURG-264227-14526-78</t>
  </si>
  <si>
    <t>http://192.168.0.116:4200/products/kpYlbNMt-A</t>
  </si>
  <si>
    <t>q2yJqPzc-B</t>
  </si>
  <si>
    <t>http://192.168.0.116:4200/products/q2yJqPzc-B</t>
  </si>
  <si>
    <t>YpU1zGcc-A</t>
  </si>
  <si>
    <t>ARBURG-264227-14527-79</t>
  </si>
  <si>
    <t>http://192.168.0.116:4200/products/YpU1zGcc-A</t>
  </si>
  <si>
    <t>fBbQfvAH-B</t>
  </si>
  <si>
    <t>http://192.168.0.116:4200/products/fBbQfvAH-B</t>
  </si>
  <si>
    <t>PwEkWPbZ-A</t>
  </si>
  <si>
    <t>ARBURG-264227-14528-80</t>
  </si>
  <si>
    <t>9FLp4hHU-B</t>
  </si>
  <si>
    <t>http://192.168.0.116:4200/products/9FLp4hHU-B</t>
  </si>
  <si>
    <t>EyQ2bpid-A</t>
  </si>
  <si>
    <t>ARBURG-264227-14529-81</t>
  </si>
  <si>
    <t>http://192.168.0.116:4200/products/EyQ2bpid-A</t>
  </si>
  <si>
    <t>6Gx3GHyY-B</t>
  </si>
  <si>
    <t>http://192.168.0.116:4200/products/6Gx3GHyY-B</t>
  </si>
  <si>
    <t>zgD4iZtI-A</t>
  </si>
  <si>
    <t>ARBURG-264227-14530-82</t>
  </si>
  <si>
    <t>http://192.168.0.116:4200/products/zgD4iZtI-A</t>
  </si>
  <si>
    <t>Kl4DrL3U-B</t>
  </si>
  <si>
    <t>http://192.168.0.116:4200/products/Kl4DrL3U-B</t>
  </si>
  <si>
    <t>2wynLhlE-A</t>
  </si>
  <si>
    <t>ARBURG-264227-14531-83</t>
  </si>
  <si>
    <t>7TeDiefK-B</t>
  </si>
  <si>
    <t>http://192.168.0.116:4200/products/7TeDiefK-B</t>
  </si>
  <si>
    <t>3eIMFkIl-A</t>
  </si>
  <si>
    <t>ARBURG-264227-14532-84</t>
  </si>
  <si>
    <t>http://192.168.0.116:4200/products/3eIMFkIl-A</t>
  </si>
  <si>
    <t>AYkdt4cd-B</t>
  </si>
  <si>
    <t>http://192.168.0.116:4200/products/AYkdt4cd-B</t>
  </si>
  <si>
    <t>ijwSZRBx-A</t>
  </si>
  <si>
    <t>ARBURG-264227-14533-85</t>
  </si>
  <si>
    <t>http://192.168.0.116:4200/products/ijwSZRBx-A</t>
  </si>
  <si>
    <t>dEXeNSPj-B</t>
  </si>
  <si>
    <t>http://192.168.0.116:4200/products/dEXeNSPj-B</t>
  </si>
  <si>
    <t>MQl2TEKs-A</t>
  </si>
  <si>
    <t>ARBURG-264227-14534-86</t>
  </si>
  <si>
    <t>fgIBNPig-B</t>
  </si>
  <si>
    <t>http://192.168.0.116:4200/products/fgIBNPig-B</t>
  </si>
  <si>
    <t>X6gAO8va-A</t>
  </si>
  <si>
    <t>ARBURG-264227-14535-87</t>
  </si>
  <si>
    <t>http://192.168.0.116:4200/products/X6gAO8va-A</t>
  </si>
  <si>
    <t>TxexTGSn-B</t>
  </si>
  <si>
    <t>http://192.168.0.116:4200/products/TxexTGSn-B</t>
  </si>
  <si>
    <t>YiziM4nS-A</t>
  </si>
  <si>
    <t>ARBURG-264227-14536-88</t>
  </si>
  <si>
    <t>http://192.168.0.116:4200/products/YiziM4nS-A</t>
  </si>
  <si>
    <t>r35cgHHJ-B</t>
  </si>
  <si>
    <t>http://192.168.0.116:4200/products/r35cgHHJ-B</t>
  </si>
  <si>
    <t>L1WDt7TO-A</t>
  </si>
  <si>
    <t>ARBURG-264227-14537-89</t>
  </si>
  <si>
    <t>http://192.168.0.116:4200/products/L1WDt7TO-A</t>
  </si>
  <si>
    <t>Ye6UXUpF-B</t>
  </si>
  <si>
    <t>http://192.168.0.116:4200/products/Ye6UXUpF-B</t>
  </si>
  <si>
    <t>LuIQFhKm-A</t>
  </si>
  <si>
    <t>ARBURG-264227-14538-90</t>
  </si>
  <si>
    <t>Fj4W8YDN-B</t>
  </si>
  <si>
    <t>http://192.168.0.116:4200/products/Fj4W8YDN-B</t>
  </si>
  <si>
    <t>gg3vP0Fh-A</t>
  </si>
  <si>
    <t>ARBURG-264227-14539-91</t>
  </si>
  <si>
    <t>http://192.168.0.116:4200/products/gg3vP0Fh-A</t>
  </si>
  <si>
    <t>0egH4hnm-B</t>
  </si>
  <si>
    <t>http://192.168.0.116:4200/products/0egH4hnm-B</t>
  </si>
  <si>
    <t>hQ53rMoN-A</t>
  </si>
  <si>
    <t>ARBURG-264227-14540-92</t>
  </si>
  <si>
    <t>http://192.168.0.116:4200/products/hQ53rMoN-A</t>
  </si>
  <si>
    <t>0uLqo0rR-B</t>
  </si>
  <si>
    <t>http://192.168.0.116:4200/products/0uLqo0rR-B</t>
  </si>
  <si>
    <t>vAqXR7kM-A</t>
  </si>
  <si>
    <t>ARBURG-264227-14541-93</t>
  </si>
  <si>
    <t>Dz8NNRBX-B</t>
  </si>
  <si>
    <t>http://192.168.0.116:4200/products/Dz8NNRBX-B</t>
  </si>
  <si>
    <t>bgWSRvva-A</t>
  </si>
  <si>
    <t>ARBURG-264227-14542-94</t>
  </si>
  <si>
    <t>http://192.168.0.116:4200/products/bgWSRvva-A</t>
  </si>
  <si>
    <t>zcPwOsIA-B</t>
  </si>
  <si>
    <t>http://192.168.0.116:4200/products/zcPwOsIA-B</t>
  </si>
  <si>
    <t>YF9BzgJg-A</t>
  </si>
  <si>
    <t>ARBURG-264227-14543-95</t>
  </si>
  <si>
    <t>http://192.168.0.116:4200/products/YF9BzgJg-A</t>
  </si>
  <si>
    <t>EKBGcNJ1-B</t>
  </si>
  <si>
    <t>http://192.168.0.116:4200/products/EKBGcNJ1-B</t>
  </si>
  <si>
    <t>zIySNLnS-A</t>
  </si>
  <si>
    <t>ARBURG-264227-14544-96</t>
  </si>
  <si>
    <t>http://192.168.0.116:4200/products/zIySNLnS-A</t>
  </si>
  <si>
    <t>knf25hwO-B</t>
  </si>
  <si>
    <t>http://192.168.0.116:4200/products/knf25hwO-B</t>
  </si>
  <si>
    <t>Az7MRDON-A</t>
  </si>
  <si>
    <t>ARBURG-264227-14545-97</t>
  </si>
  <si>
    <t>Q2MINMVn-B</t>
  </si>
  <si>
    <t>http://192.168.0.116:4200/products/Q2MINMVn-B</t>
  </si>
  <si>
    <t>zZj24aNO-A</t>
  </si>
  <si>
    <t>ARBURG-264227-14546-98</t>
  </si>
  <si>
    <t>http://192.168.0.116:4200/products/zZj24aNO-A</t>
  </si>
  <si>
    <t>1U0oalIs-B</t>
  </si>
  <si>
    <t>http://192.168.0.116:4200/products/1U0oalIs-B</t>
  </si>
  <si>
    <t>kWOTHCa7-A</t>
  </si>
  <si>
    <t>ARBURG-264227-14547-99</t>
  </si>
  <si>
    <t>http://192.168.0.116:4200/products/kWOTHCa7-A</t>
  </si>
  <si>
    <t>vUHZFbCh-B</t>
  </si>
  <si>
    <t>http://192.168.0.116:4200/products/vUHZFbCh-B</t>
  </si>
  <si>
    <t>1Bt8t6rX-A</t>
  </si>
  <si>
    <t>ARBURG-264227-14548-100</t>
  </si>
  <si>
    <t>K5C90mQp-B</t>
  </si>
  <si>
    <t>http://192.168.0.116:4200/products/K5C90mQp-B</t>
  </si>
  <si>
    <t>i0qrwOef-A</t>
  </si>
  <si>
    <t>ARBURG-264227-14549-101</t>
  </si>
  <si>
    <t>http://192.168.0.116:4200/products/i0qrwOef-A</t>
  </si>
  <si>
    <t>y36zUNCi-B</t>
  </si>
  <si>
    <t>http://192.168.0.116:4200/products/y36zUNCi-B</t>
  </si>
  <si>
    <t>zf1ZmQ8l-A</t>
  </si>
  <si>
    <t>ARBURG-264227-14550-102</t>
  </si>
  <si>
    <t>http://192.168.0.116:4200/products/zf1ZmQ8l-A</t>
  </si>
  <si>
    <t>BOF8GbmK-B</t>
  </si>
  <si>
    <t>http://192.168.0.116:4200/products/BOF8GbmK-B</t>
  </si>
  <si>
    <t>GFeTKdFS-A</t>
  </si>
  <si>
    <t>ARBURG-264227-14551-103</t>
  </si>
  <si>
    <t>http://192.168.0.116:4200/products/GFeTKdFS-A</t>
  </si>
  <si>
    <t>5spmiI9b-B</t>
  </si>
  <si>
    <t>http://192.168.0.116:4200/products/5spmiI9b-B</t>
  </si>
  <si>
    <t>ITMWMrgG-A</t>
  </si>
  <si>
    <t>ARBURG-264227-14552-104</t>
  </si>
  <si>
    <t>lDXEM6Ow-B</t>
  </si>
  <si>
    <t>http://192.168.0.116:4200/products/lDXEM6Ow-B</t>
  </si>
  <si>
    <t>4QaGVWBW-A</t>
  </si>
  <si>
    <t>ARBURG-264227-14553-105</t>
  </si>
  <si>
    <t>http://192.168.0.116:4200/products/4QaGVWBW-A</t>
  </si>
  <si>
    <t>VAQZY3nG-B</t>
  </si>
  <si>
    <t>http://192.168.0.116:4200/products/VAQZY3nG-B</t>
  </si>
  <si>
    <t>XqBzPUj6-A</t>
  </si>
  <si>
    <t>ARBURG-264227-14554-106</t>
  </si>
  <si>
    <t>http://192.168.0.116:4200/products/XqBzPUj6-A</t>
  </si>
  <si>
    <t>tgsfJbih-B</t>
  </si>
  <si>
    <t>http://192.168.0.116:4200/products/tgsfJbih-B</t>
  </si>
  <si>
    <t>8QaqzveR-A</t>
  </si>
  <si>
    <t>ARBURG-264227-14555-107</t>
  </si>
  <si>
    <t>DLN0wfyA-B</t>
  </si>
  <si>
    <t>http://192.168.0.116:4200/products/DLN0wfyA-B</t>
  </si>
  <si>
    <t>Ge1umxvF-A</t>
  </si>
  <si>
    <t>ARBURG-264227-14556-108</t>
  </si>
  <si>
    <t>http://192.168.0.116:4200/products/Ge1umxvF-A</t>
  </si>
  <si>
    <t>67xVs1k0-B</t>
  </si>
  <si>
    <t>http://192.168.0.116:4200/products/67xVs1k0-B</t>
  </si>
  <si>
    <t>T3JxNKWi-A</t>
  </si>
  <si>
    <t>ARBURG-264227-14557-109</t>
  </si>
  <si>
    <t>http://192.168.0.116:4200/products/T3JxNKWi-A</t>
  </si>
  <si>
    <t>V6m26pln-B</t>
  </si>
  <si>
    <t>http://192.168.0.116:4200/products/V6m26pln-B</t>
  </si>
  <si>
    <t>aMXnacfi-A</t>
  </si>
  <si>
    <t>ARBURG-264227-14558-110</t>
  </si>
  <si>
    <t>S0cJbqMJ-B</t>
  </si>
  <si>
    <t>http://192.168.0.116:4200/products/S0cJbqMJ-B</t>
  </si>
  <si>
    <t>xmcqShHa-A</t>
  </si>
  <si>
    <t>ARBURG-264227-14559-111</t>
  </si>
  <si>
    <t>http://192.168.0.116:4200/products/xmcqShHa-A</t>
  </si>
  <si>
    <t>u6bQQO1b-B</t>
  </si>
  <si>
    <t>http://192.168.0.116:4200/products/u6bQQO1b-B</t>
  </si>
  <si>
    <t>4sDoZ6Nt-A</t>
  </si>
  <si>
    <t>ARBURG-264227-14560-112</t>
  </si>
  <si>
    <t>http://192.168.0.116:4200/products/4sDoZ6Nt-A</t>
  </si>
  <si>
    <t>LSKLDAnx-B</t>
  </si>
  <si>
    <t>http://192.168.0.116:4200/products/LSKLDAnx-B</t>
  </si>
  <si>
    <t>atezP6Vl-A</t>
  </si>
  <si>
    <t>ARBURG-264227-14561-113</t>
  </si>
  <si>
    <t>http://192.168.0.116:4200/products/atezP6Vl-A</t>
  </si>
  <si>
    <t>jCYIbbSo-B</t>
  </si>
  <si>
    <t>http://192.168.0.116:4200/products/jCYIbbSo-B</t>
  </si>
  <si>
    <t>dkRZcCb6-A</t>
  </si>
  <si>
    <t>ARBURG-264227-14562-114</t>
  </si>
  <si>
    <t>TEF5STES-B</t>
  </si>
  <si>
    <t>http://192.168.0.116:4200/products/TEF5STES-B</t>
  </si>
  <si>
    <t>GBXyoUxD-A</t>
  </si>
  <si>
    <t>ARBURG-264227-14563-115</t>
  </si>
  <si>
    <t>http://192.168.0.116:4200/products/GBXyoUxD-A</t>
  </si>
  <si>
    <t>H4x8YTCO-B</t>
  </si>
  <si>
    <t>http://192.168.0.116:4200/products/H4x8YTCO-B</t>
  </si>
  <si>
    <t>hO8M6iT8-A</t>
  </si>
  <si>
    <t>ARBURG-264227-14564-116</t>
  </si>
  <si>
    <t>http://192.168.0.116:4200/products/hO8M6iT8-A</t>
  </si>
  <si>
    <t>L7l7WyMn-B</t>
  </si>
  <si>
    <t>http://192.168.0.116:4200/products/L7l7WyMn-B</t>
  </si>
  <si>
    <t>nkqF0mq0-A</t>
  </si>
  <si>
    <t>ARBURG-264227-14565-117</t>
  </si>
  <si>
    <t>odULTNrv-B</t>
  </si>
  <si>
    <t>http://192.168.0.116:4200/products/odULTNrv-B</t>
  </si>
  <si>
    <t>654424Eg-A</t>
  </si>
  <si>
    <t>ARBURG-264227-14566-118</t>
  </si>
  <si>
    <t>http://192.168.0.116:4200/products/654424Eg-A</t>
  </si>
  <si>
    <t>vZAX17dH-B</t>
  </si>
  <si>
    <t>http://192.168.0.116:4200/products/vZAX17dH-B</t>
  </si>
  <si>
    <t>qjeOsrSh-A</t>
  </si>
  <si>
    <t>ARBURG-264227-14567-119</t>
  </si>
  <si>
    <t>http://192.168.0.116:4200/products/qjeOsrSh-A</t>
  </si>
  <si>
    <t>Waw5CCiB-B</t>
  </si>
  <si>
    <t>http://192.168.0.116:4200/products/Waw5CCiB-B</t>
  </si>
  <si>
    <t>wc7q0beI-A</t>
  </si>
  <si>
    <t>ARBURG-264227-14568-120</t>
  </si>
  <si>
    <t>o5QyPFJp-B</t>
  </si>
  <si>
    <t>http://192.168.0.116:4200/products/o5QyPFJp-B</t>
  </si>
  <si>
    <t>KalgzKCF-A</t>
  </si>
  <si>
    <t>ARBURG-264227-14569-121</t>
  </si>
  <si>
    <t>http://192.168.0.116:4200/products/KalgzKCF-A</t>
  </si>
  <si>
    <t>oGfg7WqF-B</t>
  </si>
  <si>
    <t>http://192.168.0.116:4200/products/oGfg7WqF-B</t>
  </si>
  <si>
    <t>xm84GIZN-A</t>
  </si>
  <si>
    <t>ARBURG-264227-14570-122</t>
  </si>
  <si>
    <t>http://192.168.0.116:4200/products/xm84GIZN-A</t>
  </si>
  <si>
    <t>0OolrbSd-B</t>
  </si>
  <si>
    <t>http://192.168.0.116:4200/products/0OolrbSd-B</t>
  </si>
  <si>
    <t>QGZJxEhJ-A</t>
  </si>
  <si>
    <t>ARBURG-264227-14571-123</t>
  </si>
  <si>
    <t>http://192.168.0.116:4200/products/QGZJxEhJ-A</t>
  </si>
  <si>
    <t>niaVIdl7-B</t>
  </si>
  <si>
    <t>http://192.168.0.116:4200/products/niaVIdl7-B</t>
  </si>
  <si>
    <t>SbNNPLz4-A</t>
  </si>
  <si>
    <t>ARBURG-264227-14572-124</t>
  </si>
  <si>
    <t>kyINiuLT-B</t>
  </si>
  <si>
    <t>http://192.168.0.116:4200/products/kyINiuLT-B</t>
  </si>
  <si>
    <t>cZPhmcxG-A</t>
  </si>
  <si>
    <t>ARBURG-264227-14573-125</t>
  </si>
  <si>
    <t>http://192.168.0.116:4200/products/cZPhmcxG-A</t>
  </si>
  <si>
    <t>R0G6N5qR-B</t>
  </si>
  <si>
    <t>http://192.168.0.116:4200/products/R0G6N5qR-B</t>
  </si>
  <si>
    <t>xpZTH7i3-A</t>
  </si>
  <si>
    <t>ARBURG-264227-14574-126</t>
  </si>
  <si>
    <t>http://192.168.0.116:4200/products/xpZTH7i3-A</t>
  </si>
  <si>
    <t>DcSQIqJb-B</t>
  </si>
  <si>
    <t>http://192.168.0.116:4200/products/DcSQIqJb-B</t>
  </si>
  <si>
    <t>1DY11RoZ-A</t>
  </si>
  <si>
    <t>ARBURG-264227-14575-127</t>
  </si>
  <si>
    <t>9z6iaP5l-B</t>
  </si>
  <si>
    <t>http://192.168.0.116:4200/products/9z6iaP5l-B</t>
  </si>
  <si>
    <t>pbx8bIlX-A</t>
  </si>
  <si>
    <t>ARBURG-264227-14576-128</t>
  </si>
  <si>
    <t>http://192.168.0.116:4200/products/pbx8bIlX-A</t>
  </si>
  <si>
    <t>Eo7IZFSq-B</t>
  </si>
  <si>
    <t>http://192.168.0.116:4200/products/Eo7IZFSq-B</t>
  </si>
  <si>
    <t>5KHRxwXS-A</t>
  </si>
  <si>
    <t>ARBURG-264227-14577-129</t>
  </si>
  <si>
    <t>http://192.168.0.116:4200/products/5KHRxwXS-A</t>
  </si>
  <si>
    <t>72wHsKo5-B</t>
  </si>
  <si>
    <t>http://192.168.0.116:4200/products/72wHsKo5-B</t>
  </si>
  <si>
    <t>kdsnGqqT-A</t>
  </si>
  <si>
    <t>ARBURG-264227-14578-130</t>
  </si>
  <si>
    <t>http://192.168.0.116:4200/products/kdsnGqqT-A</t>
  </si>
  <si>
    <t>ylXeRhQ3-B</t>
  </si>
  <si>
    <t>http://192.168.0.116:4200/products/ylXeRhQ3-B</t>
  </si>
  <si>
    <t>z2zeHr9l-A</t>
  </si>
  <si>
    <t>ARBURG-264227-14579-131</t>
  </si>
  <si>
    <t>OXpoZKBi-B</t>
  </si>
  <si>
    <t>http://192.168.0.116:4200/products/OXpoZKBi-B</t>
  </si>
  <si>
    <t>Mqk77lMy-A</t>
  </si>
  <si>
    <t>ARBURG-264227-14580-132</t>
  </si>
  <si>
    <t>http://192.168.0.116:4200/products/Mqk77lMy-A</t>
  </si>
  <si>
    <t>MEJOlivc-B</t>
  </si>
  <si>
    <t>http://192.168.0.116:4200/products/MEJOlivc-B</t>
  </si>
  <si>
    <t>iqJ79RqR-A</t>
  </si>
  <si>
    <t>ARBURG-264227-14581-133</t>
  </si>
  <si>
    <t>http://192.168.0.116:4200/products/iqJ79RqR-A</t>
  </si>
  <si>
    <t>mRkPU0RZ-B</t>
  </si>
  <si>
    <t>http://192.168.0.116:4200/products/mRkPU0RZ-B</t>
  </si>
  <si>
    <t>O27Ty4ZQ-A</t>
  </si>
  <si>
    <t>ARBURG-264227-14582-134</t>
  </si>
  <si>
    <t>94KmPnjv-B</t>
  </si>
  <si>
    <t>http://192.168.0.116:4200/products/94KmPnjv-B</t>
  </si>
  <si>
    <t>jNnYi2yg-A</t>
  </si>
  <si>
    <t>ARBURG-264227-14583-135</t>
  </si>
  <si>
    <t>http://192.168.0.116:4200/products/jNnYi2yg-A</t>
  </si>
  <si>
    <t>CA3mLO0q-B</t>
  </si>
  <si>
    <t>http://192.168.0.116:4200/products/CA3mLO0q-B</t>
  </si>
  <si>
    <t>yxutmqEH-A</t>
  </si>
  <si>
    <t>ARBURG-264227-14584-136</t>
  </si>
  <si>
    <t>http://192.168.0.116:4200/products/yxutmqEH-A</t>
  </si>
  <si>
    <t>iirhjmaE-B</t>
  </si>
  <si>
    <t>http://192.168.0.116:4200/products/iirhjmaE-B</t>
  </si>
  <si>
    <t>ZPP27odh-A</t>
  </si>
  <si>
    <t>ARBURG-264227-14585-137</t>
  </si>
  <si>
    <t>http://192.168.0.116:4200/products/ZPP27odh-A</t>
  </si>
  <si>
    <t>hLBNyX1Z-B</t>
  </si>
  <si>
    <t>http://192.168.0.116:4200/products/hLBNyX1Z-B</t>
  </si>
  <si>
    <t>gmJ6XJVg-A</t>
  </si>
  <si>
    <t>ARBURG-264227-14586-138</t>
  </si>
  <si>
    <t>S8HtCunE-B</t>
  </si>
  <si>
    <t>http://192.168.0.116:4200/products/S8HtCunE-B</t>
  </si>
  <si>
    <t>miEr3UC6-A</t>
  </si>
  <si>
    <t>ARBURG-264227-14587-139</t>
  </si>
  <si>
    <t>http://192.168.0.116:4200/products/miEr3UC6-A</t>
  </si>
  <si>
    <t>kCeedOH3-B</t>
  </si>
  <si>
    <t>http://192.168.0.116:4200/products/kCeedOH3-B</t>
  </si>
  <si>
    <t>ZBb88eXk-A</t>
  </si>
  <si>
    <t>ARBURG-264227-14588-140</t>
  </si>
  <si>
    <t>http://192.168.0.116:4200/products/ZBb88eXk-A</t>
  </si>
  <si>
    <t>rgVphAZO-B</t>
  </si>
  <si>
    <t>http://192.168.0.116:4200/products/rgVphAZO-B</t>
  </si>
  <si>
    <t>QnHHKSxP-A</t>
  </si>
  <si>
    <t>ARBURG-264227-14589-141</t>
  </si>
  <si>
    <t>nVoMX0GG-B</t>
  </si>
  <si>
    <t>http://192.168.0.116:4200/products/nVoMX0GG-B</t>
  </si>
  <si>
    <t>dGiN3j3R-A</t>
  </si>
  <si>
    <t>ARBURG-264227-14590-142</t>
  </si>
  <si>
    <t>http://192.168.0.116:4200/products/dGiN3j3R-A</t>
  </si>
  <si>
    <t>BY9OpboE-B</t>
  </si>
  <si>
    <t>http://192.168.0.116:4200/products/BY9OpboE-B</t>
  </si>
  <si>
    <t>YY5GtIyU-A</t>
  </si>
  <si>
    <t>ARBURG-264227-14591-143</t>
  </si>
  <si>
    <t>http://192.168.0.116:4200/products/YY5GtIyU-A</t>
  </si>
  <si>
    <t>4Bt5zzsl-B</t>
  </si>
  <si>
    <t>http://192.168.0.116:4200/products/4Bt5zzsl-B</t>
  </si>
  <si>
    <t>MUr4kZOK-A</t>
  </si>
  <si>
    <t>ARBURG-264227-14592-144</t>
  </si>
  <si>
    <t>http://192.168.0.116:4200/products/MUr4kZOK-A</t>
  </si>
  <si>
    <t>fCvm1M6Y-B</t>
  </si>
  <si>
    <t>http://192.168.0.116:4200/products/fCvm1M6Y-B</t>
  </si>
  <si>
    <t>5FIAClC7-A</t>
  </si>
  <si>
    <t>ARBURG-264227-14593-145</t>
  </si>
  <si>
    <t>XVIcKDzU-B</t>
  </si>
  <si>
    <t>http://192.168.0.116:4200/products/XVIcKDzU-B</t>
  </si>
  <si>
    <t>GJPsLjr5-A</t>
  </si>
  <si>
    <t>ARBURG-264227-14594-146</t>
  </si>
  <si>
    <t>http://192.168.0.116:4200/products/GJPsLjr5-A</t>
  </si>
  <si>
    <t>22DOmqED-B</t>
  </si>
  <si>
    <t>http://192.168.0.116:4200/products/22DOmqED-B</t>
  </si>
  <si>
    <t>w2uzv3yV-A</t>
  </si>
  <si>
    <t>ARBURG-264227-14595-147</t>
  </si>
  <si>
    <t>HXuCymzC-B</t>
  </si>
  <si>
    <t>http://192.168.0.116:4200/products/HXuCymzC-B</t>
  </si>
  <si>
    <t>zaOYowfr-A</t>
  </si>
  <si>
    <t>ARBURG-264227-14662-214</t>
  </si>
  <si>
    <t>http://192.168.0.116:4200/products/zaOYowfr-A</t>
  </si>
  <si>
    <t>vPHWInWq-B</t>
  </si>
  <si>
    <t>http://192.168.0.116:4200/products/vPHWInWq-B</t>
  </si>
  <si>
    <t>AHyp6kd8-A</t>
  </si>
  <si>
    <t>ARBURG-264227-14663-215</t>
  </si>
  <si>
    <t>http://192.168.0.116:4200/products/AHyp6kd8-A</t>
  </si>
  <si>
    <t>izCBieBv-B</t>
  </si>
  <si>
    <t>http://192.168.0.116:4200/products/izCBieBv-B</t>
  </si>
  <si>
    <t>jwlIkLxi-A</t>
  </si>
  <si>
    <t>ARBURG-264227-14664-216</t>
  </si>
  <si>
    <t>http://192.168.0.116:4200/products/jwlIkLxi-A</t>
  </si>
  <si>
    <t>nzM4JwcT-B</t>
  </si>
  <si>
    <t>http://192.168.0.116:4200/products/nzM4JwcT-B</t>
  </si>
  <si>
    <t>9BaSdCRq-A</t>
  </si>
  <si>
    <t>ARBURG-264227-14665-217</t>
  </si>
  <si>
    <t>http://192.168.0.116:4200/products/9BaSdCRq-A</t>
  </si>
  <si>
    <t>Li0rMq5G-B</t>
  </si>
  <si>
    <t>http://192.168.0.116:4200/products/Li0rMq5G-B</t>
  </si>
  <si>
    <t>Cgajxhe7-A</t>
  </si>
  <si>
    <t>ARBURG-264227-14666-218</t>
  </si>
  <si>
    <t>http://192.168.0.116:4200/products/Cgajxhe7-A</t>
  </si>
  <si>
    <t>lfoC2RbU-B</t>
  </si>
  <si>
    <t>http://192.168.0.116:4200/products/lfoC2RbU-B</t>
  </si>
  <si>
    <t>hLXPAXrb-A</t>
  </si>
  <si>
    <t>ARBURG-264227-14667-219</t>
  </si>
  <si>
    <t>http://192.168.0.116:4200/products/hLXPAXrb-A</t>
  </si>
  <si>
    <t>WFSVVQF7-B</t>
  </si>
  <si>
    <t>http://192.168.0.116:4200/products/WFSVVQF7-B</t>
  </si>
  <si>
    <t>JGQyMydh-A</t>
  </si>
  <si>
    <t>ARBURG-264227-14668-220</t>
  </si>
  <si>
    <t>Q1elj4RC-B</t>
  </si>
  <si>
    <t>http://192.168.0.116:4200/products/Q1elj4RC-B</t>
  </si>
  <si>
    <t>70HNSwg8-A</t>
  </si>
  <si>
    <t>ARBURG-264227-14669-221</t>
  </si>
  <si>
    <t>http://192.168.0.116:4200/products/70HNSwg8-A</t>
  </si>
  <si>
    <t>YPyRMtZS-B</t>
  </si>
  <si>
    <t>http://192.168.0.116:4200/products/YPyRMtZS-B</t>
  </si>
  <si>
    <t>FcMhLeyF-A</t>
  </si>
  <si>
    <t>ARBURG-264227-14670-222</t>
  </si>
  <si>
    <t>http://192.168.0.116:4200/products/FcMhLeyF-A</t>
  </si>
  <si>
    <t>L9v9RYuL-B</t>
  </si>
  <si>
    <t>http://192.168.0.116:4200/products/L9v9RYuL-B</t>
  </si>
  <si>
    <t>kS3I2LNy-A</t>
  </si>
  <si>
    <t>ARBURG-264227-14671-223</t>
  </si>
  <si>
    <t>6CVw1jc9-B</t>
  </si>
  <si>
    <t>http://192.168.0.116:4200/products/6CVw1jc9-B</t>
  </si>
  <si>
    <t>mzhP4RZ4-A</t>
  </si>
  <si>
    <t>ARBURG-264227-14672-224</t>
  </si>
  <si>
    <t>http://192.168.0.116:4200/products/mzhP4RZ4-A</t>
  </si>
  <si>
    <t>b3J5KZz0-B</t>
  </si>
  <si>
    <t>http://192.168.0.116:4200/products/b3J5KZz0-B</t>
  </si>
  <si>
    <t>oiSk1eL9-A</t>
  </si>
  <si>
    <t>ARBURG-264227-14673-225</t>
  </si>
  <si>
    <t>http://192.168.0.116:4200/products/oiSk1eL9-A</t>
  </si>
  <si>
    <t>LV3eacsd-B</t>
  </si>
  <si>
    <t>http://192.168.0.116:4200/products/LV3eacsd-B</t>
  </si>
  <si>
    <t>6xNPgLFQ-A</t>
  </si>
  <si>
    <t>ARBURG-264227-14674-226</t>
  </si>
  <si>
    <t>0seg2XbU-B</t>
  </si>
  <si>
    <t>http://192.168.0.116:4200/products/0seg2XbU-B</t>
  </si>
  <si>
    <t>pX2KNicl-A</t>
  </si>
  <si>
    <t>ARBURG-264227-14675-227</t>
  </si>
  <si>
    <t>http://192.168.0.116:4200/products/pX2KNicl-A</t>
  </si>
  <si>
    <t>qONcC1Z7-B</t>
  </si>
  <si>
    <t>http://192.168.0.116:4200/products/qONcC1Z7-B</t>
  </si>
  <si>
    <t>l43iY6gD-A</t>
  </si>
  <si>
    <t>ARBURG-264227-14676-228</t>
  </si>
  <si>
    <t>http://192.168.0.116:4200/products/l43iY6gD-A</t>
  </si>
  <si>
    <t>r4C1V5Uy-B</t>
  </si>
  <si>
    <t>http://192.168.0.116:4200/products/r4C1V5Uy-B</t>
  </si>
  <si>
    <t>z0NTJXGp-A</t>
  </si>
  <si>
    <t>ARBURG-264227-14677-229</t>
  </si>
  <si>
    <t>IcWrlGgM-B</t>
  </si>
  <si>
    <t>http://192.168.0.116:4200/products/IcWrlGgM-B</t>
  </si>
  <si>
    <t>YCe7qXjn-A</t>
  </si>
  <si>
    <t>ARBURG-264227-14678-230</t>
  </si>
  <si>
    <t>http://192.168.0.116:4200/products/YCe7qXjn-A</t>
  </si>
  <si>
    <t>LsPdxbLw-B</t>
  </si>
  <si>
    <t>http://192.168.0.116:4200/products/LsPdxbLw-B</t>
  </si>
  <si>
    <t>0J8fPICD-A</t>
  </si>
  <si>
    <t>ARBURG-264227-14679-231</t>
  </si>
  <si>
    <t>http://192.168.0.116:4200/products/0J8fPICD-A</t>
  </si>
  <si>
    <t>rblq6UpV-B</t>
  </si>
  <si>
    <t>http://192.168.0.116:4200/products/rblq6UpV-B</t>
  </si>
  <si>
    <t>yU3jJrSu-A</t>
  </si>
  <si>
    <t>ARBURG-264227-14680-232</t>
  </si>
  <si>
    <t>QWvc5es2-B</t>
  </si>
  <si>
    <t>http://192.168.0.116:4200/products/QWvc5es2-B</t>
  </si>
  <si>
    <t>BLNeEJsL-A</t>
  </si>
  <si>
    <t>ARBURG-264227-14681-233</t>
  </si>
  <si>
    <t>http://192.168.0.116:4200/products/BLNeEJsL-A</t>
  </si>
  <si>
    <t>HTtwzCiI-B</t>
  </si>
  <si>
    <t>http://192.168.0.116:4200/products/HTtwzCiI-B</t>
  </si>
  <si>
    <t>4Pv0YC5r-A</t>
  </si>
  <si>
    <t>ARBURG-264227-14682-234</t>
  </si>
  <si>
    <t>http://192.168.0.116:4200/products/4Pv0YC5r-A</t>
  </si>
  <si>
    <t>LC6oPoja-B</t>
  </si>
  <si>
    <t>http://192.168.0.116:4200/products/LC6oPoja-B</t>
  </si>
  <si>
    <t>Z9M9NoqX-A</t>
  </si>
  <si>
    <t>ARBURG-264227-14683-235</t>
  </si>
  <si>
    <t>http://192.168.0.116:4200/products/Z9M9NoqX-A</t>
  </si>
  <si>
    <t>eonk8jmV-B</t>
  </si>
  <si>
    <t>http://192.168.0.116:4200/products/eonk8jmV-B</t>
  </si>
  <si>
    <t>q9BpZezc-A</t>
  </si>
  <si>
    <t>ARBURG-264227-14684-236</t>
  </si>
  <si>
    <t>dkWykghX-B</t>
  </si>
  <si>
    <t>http://192.168.0.116:4200/products/dkWykghX-B</t>
  </si>
  <si>
    <t>jDHaWwZE-A</t>
  </si>
  <si>
    <t>ARBURG-264227-14685-237</t>
  </si>
  <si>
    <t>http://192.168.0.116:4200/products/jDHaWwZE-A</t>
  </si>
  <si>
    <t>kxp5VZjQ-B</t>
  </si>
  <si>
    <t>http://192.168.0.116:4200/products/kxp5VZjQ-B</t>
  </si>
  <si>
    <t>KJ2IHGtP-A</t>
  </si>
  <si>
    <t>ARBURG-264227-14686-238</t>
  </si>
  <si>
    <t>http://192.168.0.116:4200/products/KJ2IHGtP-A</t>
  </si>
  <si>
    <t>RAWLzWFF-B</t>
  </si>
  <si>
    <t>http://192.168.0.116:4200/products/RAWLzWFF-B</t>
  </si>
  <si>
    <t>vHtRoXdw-A</t>
  </si>
  <si>
    <t>ARBURG-264227-14687-239</t>
  </si>
  <si>
    <t>J4gL3Tzl-B</t>
  </si>
  <si>
    <t>http://192.168.0.116:4200/products/J4gL3Tzl-B</t>
  </si>
  <si>
    <t>VUnG134V-A</t>
  </si>
  <si>
    <t>ARBURG-264227-14688-240</t>
  </si>
  <si>
    <t>http://192.168.0.116:4200/products/VUnG134V-A</t>
  </si>
  <si>
    <t>1Nj7BP3b-B</t>
  </si>
  <si>
    <t>http://192.168.0.116:4200/products/1Nj7BP3b-B</t>
  </si>
  <si>
    <t>lP3M7LZW-A</t>
  </si>
  <si>
    <t>ARBURG-264227-14689-241</t>
  </si>
  <si>
    <t>http://192.168.0.116:4200/products/lP3M7LZW-A</t>
  </si>
  <si>
    <t>oJIlvSwg-B</t>
  </si>
  <si>
    <t>http://192.168.0.116:4200/products/oJIlvSwg-B</t>
  </si>
  <si>
    <t>5VcyIxkl-A</t>
  </si>
  <si>
    <t>ARBURG-264227-14690-242</t>
  </si>
  <si>
    <t>oWDQ0rhV-B</t>
  </si>
  <si>
    <t>http://192.168.0.116:4200/products/oWDQ0rhV-B</t>
  </si>
  <si>
    <t>vjc8pSIM-A</t>
  </si>
  <si>
    <t>ARBURG-264227-14691-243</t>
  </si>
  <si>
    <t>http://192.168.0.116:4200/products/vjc8pSIM-A</t>
  </si>
  <si>
    <t>cvqZVI20-B</t>
  </si>
  <si>
    <t>http://192.168.0.116:4200/products/cvqZVI20-B</t>
  </si>
  <si>
    <t>Urexb4sh-A</t>
  </si>
  <si>
    <t>ARBURG-264227-14692-244</t>
  </si>
  <si>
    <t>http://192.168.0.116:4200/products/Urexb4sh-A</t>
  </si>
  <si>
    <t>Nbbb0f5H-B</t>
  </si>
  <si>
    <t>http://192.168.0.116:4200/products/Nbbb0f5H-B</t>
  </si>
  <si>
    <t>QrV7jr86-A</t>
  </si>
  <si>
    <t>ARBURG-264227-14693-245</t>
  </si>
  <si>
    <t>http://192.168.0.116:4200/products/QrV7jr86-A</t>
  </si>
  <si>
    <t>dUWE4wQd-B</t>
  </si>
  <si>
    <t>http://192.168.0.116:4200/products/dUWE4wQd-B</t>
  </si>
  <si>
    <t>3u4D9ZjV-A</t>
  </si>
  <si>
    <t>ARBURG-264227-14694-246</t>
  </si>
  <si>
    <t>ci8jsVBb-B</t>
  </si>
  <si>
    <t>http://192.168.0.116:4200/products/ci8jsVBb-B</t>
  </si>
  <si>
    <t>zJNKf9yg-A</t>
  </si>
  <si>
    <t>ARBURG-264227-14695-247</t>
  </si>
  <si>
    <t>http://192.168.0.116:4200/products/zJNKf9yg-A</t>
  </si>
  <si>
    <t>gWdNSGya-B</t>
  </si>
  <si>
    <t>http://192.168.0.116:4200/products/gWdNSGya-B</t>
  </si>
  <si>
    <t>zPlIkLpg-A</t>
  </si>
  <si>
    <t>ARBURG-264227-14696-248</t>
  </si>
  <si>
    <t>http://192.168.0.116:4200/products/zPlIkLpg-A</t>
  </si>
  <si>
    <t>jHtYH85V-B</t>
  </si>
  <si>
    <t>http://192.168.0.116:4200/products/jHtYH85V-B</t>
  </si>
  <si>
    <t>XUqA5Xu5-A</t>
  </si>
  <si>
    <t>ARBURG-264227-14697-249</t>
  </si>
  <si>
    <t>Gx1OgG6R-B</t>
  </si>
  <si>
    <t>http://192.168.0.116:4200/products/Gx1OgG6R-B</t>
  </si>
  <si>
    <t>yr5GlYR0-A</t>
  </si>
  <si>
    <t>ARBURG-264227-14698-250</t>
  </si>
  <si>
    <t>http://192.168.0.116:4200/products/yr5GlYR0-A</t>
  </si>
  <si>
    <t>hUyFhhNC-B</t>
  </si>
  <si>
    <t>http://192.168.0.116:4200/products/hUyFhhNC-B</t>
  </si>
  <si>
    <t>k5803vyl-A</t>
  </si>
  <si>
    <t>ARBURG-264227-14699-251</t>
  </si>
  <si>
    <t>http://192.168.0.116:4200/products/k5803vyl-A</t>
  </si>
  <si>
    <t>tuerjlCm-B</t>
  </si>
  <si>
    <t>http://192.168.0.116:4200/products/tuerjlCm-B</t>
  </si>
  <si>
    <t>MU8yBarQ-A</t>
  </si>
  <si>
    <t>ARBURG-264227-14700-252</t>
  </si>
  <si>
    <t>KYYe9JS0-B</t>
  </si>
  <si>
    <t>http://192.168.0.116:4200/products/KYYe9JS0-B</t>
  </si>
  <si>
    <t>sXwicJrf-A</t>
  </si>
  <si>
    <t>ARBURG-264227-14701-253</t>
  </si>
  <si>
    <t>http://192.168.0.116:4200/products/sXwicJrf-A</t>
  </si>
  <si>
    <t>vylQmJQO-B</t>
  </si>
  <si>
    <t>http://192.168.0.116:4200/products/vylQmJQO-B</t>
  </si>
  <si>
    <t>RDQO4eK3-A</t>
  </si>
  <si>
    <t>ARBURG-264227-14702-254</t>
  </si>
  <si>
    <t>http://192.168.0.116:4200/products/RDQO4eK3-A</t>
  </si>
  <si>
    <t>cAKSdaEg-B</t>
  </si>
  <si>
    <t>http://192.168.0.116:4200/products/cAKSdaEg-B</t>
  </si>
  <si>
    <t>PUKDYD6C-A</t>
  </si>
  <si>
    <t>ARBURG-264227-14703-255</t>
  </si>
  <si>
    <t>http://192.168.0.116:4200/products/PUKDYD6C-A</t>
  </si>
  <si>
    <t>lEhP57bt-B</t>
  </si>
  <si>
    <t>http://192.168.0.116:4200/products/lEhP57bt-B</t>
  </si>
  <si>
    <t>43lEhW59-A</t>
  </si>
  <si>
    <t>ARBURG-264227-14704-0</t>
  </si>
  <si>
    <t>UdSGv7HZ-B</t>
  </si>
  <si>
    <t>http://192.168.0.116:4200/products/UdSGv7HZ-B</t>
  </si>
  <si>
    <t>IZMdathA-A</t>
  </si>
  <si>
    <t>ARBURG-264227-14705-1</t>
  </si>
  <si>
    <t>http://192.168.0.116:4200/products/IZMdathA-A</t>
  </si>
  <si>
    <t>Z3DEAXe0-B</t>
  </si>
  <si>
    <t>http://192.168.0.116:4200/products/Z3DEAXe0-B</t>
  </si>
  <si>
    <t>tiPoZwgj-A</t>
  </si>
  <si>
    <t>ARBURG-264227-14706-2</t>
  </si>
  <si>
    <t>http://192.168.0.116:4200/products/tiPoZwgj-A</t>
  </si>
  <si>
    <t>PagOtqs6-B</t>
  </si>
  <si>
    <t>http://192.168.0.116:4200/products/PagOtqs6-B</t>
  </si>
  <si>
    <t>QuhzkJXG-A</t>
  </si>
  <si>
    <t>ARBURG-264227-14707-3</t>
  </si>
  <si>
    <t>6Zvbmg5s-B</t>
  </si>
  <si>
    <t>http://192.168.0.116:4200/products/6Zvbmg5s-B</t>
  </si>
  <si>
    <t>GSRo9mKB-A</t>
  </si>
  <si>
    <t>ARBURG-264227-14708-4</t>
  </si>
  <si>
    <t>http://192.168.0.116:4200/products/GSRo9mKB-A</t>
  </si>
  <si>
    <t>N2VJEQBQ-B</t>
  </si>
  <si>
    <t>http://192.168.0.116:4200/products/N2VJEQBQ-B</t>
  </si>
  <si>
    <t>uGt7fLKt-A</t>
  </si>
  <si>
    <t>ARBURG-264227-14709-5</t>
  </si>
  <si>
    <t>http://192.168.0.116:4200/products/uGt7fLKt-A</t>
  </si>
  <si>
    <t>OZga7zzE-B</t>
  </si>
  <si>
    <t>http://192.168.0.116:4200/products/OZga7zzE-B</t>
  </si>
  <si>
    <t>b19ojULi-A</t>
  </si>
  <si>
    <t>ARBURG-264227-14710-6</t>
  </si>
  <si>
    <t>jTkyU01g-B</t>
  </si>
  <si>
    <t>http://192.168.0.116:4200/products/jTkyU01g-B</t>
  </si>
  <si>
    <t>zMyOP1Rq-A</t>
  </si>
  <si>
    <t>ARBURG-264227-14711-7</t>
  </si>
  <si>
    <t>http://192.168.0.116:4200/products/zMyOP1Rq-A</t>
  </si>
  <si>
    <t>1fsOrEmx-B</t>
  </si>
  <si>
    <t>http://192.168.0.116:4200/products/1fsOrEmx-B</t>
  </si>
  <si>
    <t>xpcW5WlC-A</t>
  </si>
  <si>
    <t>ARBURG-264227-14615-167</t>
  </si>
  <si>
    <t>http://192.168.0.116:4200/products/xpcW5WlC-A</t>
  </si>
  <si>
    <t>iqQkB9UC-B</t>
  </si>
  <si>
    <t>http://192.168.0.116:4200/products/iqQkB9UC-B</t>
  </si>
  <si>
    <t>LmYnsosG-A</t>
  </si>
  <si>
    <t>ARBURG-264227-14616-168</t>
  </si>
  <si>
    <t>http://192.168.0.116:4200/products/LmYnsosG-A</t>
  </si>
  <si>
    <t>T8QJnlkp-B</t>
  </si>
  <si>
    <t>http://192.168.0.116:4200/products/T8QJnlkp-B</t>
  </si>
  <si>
    <t>3NzcKc1H-A</t>
  </si>
  <si>
    <t>ARBURG-264227-14617-169</t>
  </si>
  <si>
    <t>http://192.168.0.116:4200/products/3NzcKc1H-A</t>
  </si>
  <si>
    <t>LkJ5Xmr9-B</t>
  </si>
  <si>
    <t>http://192.168.0.116:4200/products/LkJ5Xmr9-B</t>
  </si>
  <si>
    <t>2KLh9Q1F-A</t>
  </si>
  <si>
    <t>ARBURG-264227-14618-170</t>
  </si>
  <si>
    <t>http://192.168.0.116:4200/products/2KLh9Q1F-A</t>
  </si>
  <si>
    <t>dlYlCAtn-B</t>
  </si>
  <si>
    <t>http://192.168.0.116:4200/products/dlYlCAtn-B</t>
  </si>
  <si>
    <t>VvC8XI3x-A</t>
  </si>
  <si>
    <t>ARBURG-264227-14619-171</t>
  </si>
  <si>
    <t>http://192.168.0.116:4200/products/VvC8XI3x-A</t>
  </si>
  <si>
    <t>XekExB0v-B</t>
  </si>
  <si>
    <t>http://192.168.0.116:4200/products/XekExB0v-B</t>
  </si>
  <si>
    <t>BhYFbjlX-A</t>
  </si>
  <si>
    <t>ARBURG-264227-14620-172</t>
  </si>
  <si>
    <t>http://192.168.0.116:4200/products/BhYFbjlX-A</t>
  </si>
  <si>
    <t>4Ty3DVvK-B</t>
  </si>
  <si>
    <t>http://192.168.0.116:4200/products/4Ty3DVvK-B</t>
  </si>
  <si>
    <t>1UDIKKIe-A</t>
  </si>
  <si>
    <t>ARBURG-264227-14621-173</t>
  </si>
  <si>
    <t>http://192.168.0.116:4200/products/1UDIKKIe-A</t>
  </si>
  <si>
    <t>Qv9KCsU0-B</t>
  </si>
  <si>
    <t>http://192.168.0.116:4200/products/Qv9KCsU0-B</t>
  </si>
  <si>
    <t>OwVpL9XL-A</t>
  </si>
  <si>
    <t>ARBURG-264227-14622-174</t>
  </si>
  <si>
    <t>http://192.168.0.116:4200/products/OwVpL9XL-A</t>
  </si>
  <si>
    <t>E7NYjI43-B</t>
  </si>
  <si>
    <t>http://192.168.0.116:4200/products/E7NYjI43-B</t>
  </si>
  <si>
    <t>qWJCXeAx-A</t>
  </si>
  <si>
    <t>ARBURG-264227-14623-175</t>
  </si>
  <si>
    <t>http://192.168.0.116:4200/products/qWJCXeAx-A</t>
  </si>
  <si>
    <t>0ZOnERmD-B</t>
  </si>
  <si>
    <t>http://192.168.0.116:4200/products/0ZOnERmD-B</t>
  </si>
  <si>
    <t>wynbKIuh-A</t>
  </si>
  <si>
    <t>ARBURG-264227-14624-176</t>
  </si>
  <si>
    <t>fL8KBlwW-B</t>
  </si>
  <si>
    <t>http://192.168.0.116:4200/products/fL8KBlwW-B</t>
  </si>
  <si>
    <t>YrG4F8CX-A</t>
  </si>
  <si>
    <t>ARBURG-264227-14625-177</t>
  </si>
  <si>
    <t>http://192.168.0.116:4200/products/YrG4F8CX-A</t>
  </si>
  <si>
    <t>iQcbJ9GO-B</t>
  </si>
  <si>
    <t>http://192.168.0.116:4200/products/iQcbJ9GO-B</t>
  </si>
  <si>
    <t>QD7YpTFq-A</t>
  </si>
  <si>
    <t>ARBURG-264227-14626-178</t>
  </si>
  <si>
    <t>http://192.168.0.116:4200/products/QD7YpTFq-A</t>
  </si>
  <si>
    <t>LQctcuz2-B</t>
  </si>
  <si>
    <t>http://192.168.0.116:4200/products/LQctcuz2-B</t>
  </si>
  <si>
    <t>ObC0gRwD-A</t>
  </si>
  <si>
    <t>ARBURG-264227-14627-179</t>
  </si>
  <si>
    <t>http://192.168.0.116:4200/products/ObC0gRwD-A</t>
  </si>
  <si>
    <t>ZRPlZ4jC-B</t>
  </si>
  <si>
    <t>http://192.168.0.116:4200/products/ZRPlZ4jC-B</t>
  </si>
  <si>
    <t>6iDHEhjX-A</t>
  </si>
  <si>
    <t>ARBURG-264227-14628-180</t>
  </si>
  <si>
    <t>16taNFya-B</t>
  </si>
  <si>
    <t>http://192.168.0.116:4200/products/16taNFya-B</t>
  </si>
  <si>
    <t>LtQEgJsv-A</t>
  </si>
  <si>
    <t>ARBURG-264227-14629-181</t>
  </si>
  <si>
    <t>http://192.168.0.116:4200/products/LtQEgJsv-A</t>
  </si>
  <si>
    <t>Sl7raojX-B</t>
  </si>
  <si>
    <t>http://192.168.0.116:4200/products/Sl7raojX-B</t>
  </si>
  <si>
    <t>9CwVtTdU-A</t>
  </si>
  <si>
    <t>ARBURG-264227-14630-182</t>
  </si>
  <si>
    <t>http://192.168.0.116:4200/products/9CwVtTdU-A</t>
  </si>
  <si>
    <t>yZN7D4aR-B</t>
  </si>
  <si>
    <t>http://192.168.0.116:4200/products/yZN7D4aR-B</t>
  </si>
  <si>
    <t>ckTte3pA-A</t>
  </si>
  <si>
    <t>ARBURG-264227-14631-183</t>
  </si>
  <si>
    <t>g60pzcpc-B</t>
  </si>
  <si>
    <t>http://192.168.0.116:4200/products/g60pzcpc-B</t>
  </si>
  <si>
    <t>wgDgRt4K-A</t>
  </si>
  <si>
    <t>ARBURG-264227-14632-184</t>
  </si>
  <si>
    <t>http://192.168.0.116:4200/products/wgDgRt4K-A</t>
  </si>
  <si>
    <t>3cCEhehY-B</t>
  </si>
  <si>
    <t>8GEkZVUC-A</t>
  </si>
  <si>
    <t>ARBURG-264227-14633-185</t>
  </si>
  <si>
    <t>http://192.168.0.116:4200/products/8GEkZVUC-A</t>
  </si>
  <si>
    <t>NmD5U5oR-B</t>
  </si>
  <si>
    <t>http://192.168.0.116:4200/products/NmD5U5oR-B</t>
  </si>
  <si>
    <t>PH9Q6m0g-A</t>
  </si>
  <si>
    <t>ARBURG-264227-14634-186</t>
  </si>
  <si>
    <t>http://192.168.0.116:4200/products/PH9Q6m0g-A</t>
  </si>
  <si>
    <t>gQ8VAZXQ-B</t>
  </si>
  <si>
    <t>http://192.168.0.116:4200/products/gQ8VAZXQ-B</t>
  </si>
  <si>
    <t>R1PJbx69-A</t>
  </si>
  <si>
    <t>ARBURG-264227-14635-187</t>
  </si>
  <si>
    <t>Chwdn8uA-B</t>
  </si>
  <si>
    <t>http://192.168.0.116:4200/products/Chwdn8uA-B</t>
  </si>
  <si>
    <t>7BxDl7sP-A</t>
  </si>
  <si>
    <t>ARBURG-264227-14636-188</t>
  </si>
  <si>
    <t>http://192.168.0.116:4200/products/7BxDl7sP-A</t>
  </si>
  <si>
    <t>1mtXswrP-B</t>
  </si>
  <si>
    <t>http://192.168.0.116:4200/products/1mtXswrP-B</t>
  </si>
  <si>
    <t>R6zcPyhM-A</t>
  </si>
  <si>
    <t>ARBURG-264227-14637-189</t>
  </si>
  <si>
    <t>http://192.168.0.116:4200/products/R6zcPyhM-A</t>
  </si>
  <si>
    <t>KR1LgO3p-B</t>
  </si>
  <si>
    <t>http://192.168.0.116:4200/products/KR1LgO3p-B</t>
  </si>
  <si>
    <t>id4op1mn-A</t>
  </si>
  <si>
    <t>ARBURG-264227-14638-190</t>
  </si>
  <si>
    <t>Eboe8SfZ-B</t>
  </si>
  <si>
    <t>http://192.168.0.116:4200/products/Eboe8SfZ-B</t>
  </si>
  <si>
    <t>dyO9gXfx-A</t>
  </si>
  <si>
    <t>ARBURG-264227-14639-191</t>
  </si>
  <si>
    <t>http://192.168.0.116:4200/products/dyO9gXfx-A</t>
  </si>
  <si>
    <t>fTsqsCS7-B</t>
  </si>
  <si>
    <t>http://192.168.0.116:4200/products/fTsqsCS7-B</t>
  </si>
  <si>
    <t>fZmDvzHB-A</t>
  </si>
  <si>
    <t>ARBURG-264227-14640-192</t>
  </si>
  <si>
    <t>http://192.168.0.116:4200/products/fZmDvzHB-A</t>
  </si>
  <si>
    <t>NPRcN4wK-B</t>
  </si>
  <si>
    <t>http://192.168.0.116:4200/products/NPRcN4wK-B</t>
  </si>
  <si>
    <t>OcJRWMUN-A</t>
  </si>
  <si>
    <t>ARBURG-264227-14641-193</t>
  </si>
  <si>
    <t>p2daOPRp-B</t>
  </si>
  <si>
    <t>http://192.168.0.116:4200/products/p2daOPRp-B</t>
  </si>
  <si>
    <t>q8HrpuRH-A</t>
  </si>
  <si>
    <t>ARBURG-264227-14642-194</t>
  </si>
  <si>
    <t>http://192.168.0.116:4200/products/q8HrpuRH-A</t>
  </si>
  <si>
    <t>ZIWrUh24-B</t>
  </si>
  <si>
    <t>http://192.168.0.116:4200/products/ZIWrUh24-B</t>
  </si>
  <si>
    <t>aZgTbifA-A</t>
  </si>
  <si>
    <t>ARBURG-264227-14643-195</t>
  </si>
  <si>
    <t>http://192.168.0.116:4200/products/aZgTbifA-A</t>
  </si>
  <si>
    <t>dIZawcNI-B</t>
  </si>
  <si>
    <t>http://192.168.0.116:4200/products/dIZawcNI-B</t>
  </si>
  <si>
    <t>mE9nWtv2-A</t>
  </si>
  <si>
    <t>ARBURG-264227-14644-196</t>
  </si>
  <si>
    <t>http://192.168.0.116:4200/products/mE9nWtv2-A</t>
  </si>
  <si>
    <t>0nvp6BSu-B</t>
  </si>
  <si>
    <t>T4FbUp4B-A</t>
  </si>
  <si>
    <t>ARBURG-264227-14645-197</t>
  </si>
  <si>
    <t>http://192.168.0.116:4200/products/T4FbUp4B-A</t>
  </si>
  <si>
    <t>nZKXCwKv-B</t>
  </si>
  <si>
    <t>http://192.168.0.116:4200/products/nZKXCwKv-B</t>
  </si>
  <si>
    <t>53JdNwvq-A</t>
  </si>
  <si>
    <t>ARBURG-264227-14646-198</t>
  </si>
  <si>
    <t>GfkN5SqN-B</t>
  </si>
  <si>
    <t>http://192.168.0.116:4200/products/GfkN5SqN-B</t>
  </si>
  <si>
    <t>otxQBoQn-A</t>
  </si>
  <si>
    <t>ARBURG-264227-14647-199</t>
  </si>
  <si>
    <t>http://192.168.0.116:4200/products/otxQBoQn-A</t>
  </si>
  <si>
    <t>OWkennFV-B</t>
  </si>
  <si>
    <t>http://192.168.0.116:4200/products/OWkennFV-B</t>
  </si>
  <si>
    <t>vXkrdQQE-A</t>
  </si>
  <si>
    <t>ARBURG-264227-14648-200</t>
  </si>
  <si>
    <t>http://192.168.0.116:4200/products/vXkrdQQE-A</t>
  </si>
  <si>
    <t>h0dNrKnW-B</t>
  </si>
  <si>
    <t>http://192.168.0.116:4200/products/h0dNrKnW-B</t>
  </si>
  <si>
    <t>zz8eqUSl-A</t>
  </si>
  <si>
    <t>ARBURG-264227-14649-201</t>
  </si>
  <si>
    <t>Z3CvduZn-B</t>
  </si>
  <si>
    <t>http://192.168.0.116:4200/products/Z3CvduZn-B</t>
  </si>
  <si>
    <t>GyZSseqa-A</t>
  </si>
  <si>
    <t>ARBURG-264227-14650-202</t>
  </si>
  <si>
    <t>http://192.168.0.116:4200/products/GyZSseqa-A</t>
  </si>
  <si>
    <t>0Zw0dBdi-B</t>
  </si>
  <si>
    <t>http://192.168.0.116:4200/products/0Zw0dBdi-B</t>
  </si>
  <si>
    <t>jmjV9xNC-A</t>
  </si>
  <si>
    <t>ARBURG-264227-14651-203</t>
  </si>
  <si>
    <t>http://192.168.0.116:4200/products/jmjV9xNC-A</t>
  </si>
  <si>
    <t>b2QKLtTp-B</t>
  </si>
  <si>
    <t>http://192.168.0.116:4200/products/b2QKLtTp-B</t>
  </si>
  <si>
    <t>lc20FrMI-A</t>
  </si>
  <si>
    <t>ARBURG-264227-14652-204</t>
  </si>
  <si>
    <t>5e6FuWjI-B</t>
  </si>
  <si>
    <t>http://192.168.0.116:4200/products/5e6FuWjI-B</t>
  </si>
  <si>
    <t>Duh21G05-A</t>
  </si>
  <si>
    <t>ARBURG-264227-14653-205</t>
  </si>
  <si>
    <t>http://192.168.0.116:4200/products/Duh21G05-A</t>
  </si>
  <si>
    <t>WQNnVgsc-B</t>
  </si>
  <si>
    <t>http://192.168.0.116:4200/products/WQNnVgsc-B</t>
  </si>
  <si>
    <t>pBwFppE0-A</t>
  </si>
  <si>
    <t>ARBURG-264227-14654-206</t>
  </si>
  <si>
    <t>http://192.168.0.116:4200/products/pBwFppE0-A</t>
  </si>
  <si>
    <t>5bwDOvTh-B</t>
  </si>
  <si>
    <t>http://192.168.0.116:4200/products/5bwDOvTh-B</t>
  </si>
  <si>
    <t>cJBh4Vn0-A</t>
  </si>
  <si>
    <t>ARBURG-264227-14655-207</t>
  </si>
  <si>
    <t>xH4NmmLv-B</t>
  </si>
  <si>
    <t>http://192.168.0.116:4200/products/xH4NmmLv-B</t>
  </si>
  <si>
    <t>GioxDP2k-A</t>
  </si>
  <si>
    <t>ARBURG-264227-14656-208</t>
  </si>
  <si>
    <t>http://192.168.0.116:4200/products/GioxDP2k-A</t>
  </si>
  <si>
    <t>Y9Q96eoM-B</t>
  </si>
  <si>
    <t>http://192.168.0.116:4200/products/Y9Q96eoM-B</t>
  </si>
  <si>
    <t>esHwKNnr-A</t>
  </si>
  <si>
    <t>ARBURG-264227-14657-209</t>
  </si>
  <si>
    <t>http://192.168.0.116:4200/products/esHwKNnr-A</t>
  </si>
  <si>
    <t>thVHEt2u-B</t>
  </si>
  <si>
    <t>http://192.168.0.116:4200/products/thVHEt2u-B</t>
  </si>
  <si>
    <t>XsAKRItq-A</t>
  </si>
  <si>
    <t>ARBURG-264227-14658-210</t>
  </si>
  <si>
    <t>e8I03qPN-B</t>
  </si>
  <si>
    <t>http://192.168.0.116:4200/products/e8I03qPN-B</t>
  </si>
  <si>
    <t>hIpwbPgi-A</t>
  </si>
  <si>
    <t>ARBURG-264227-14659-211</t>
  </si>
  <si>
    <t>http://192.168.0.116:4200/products/hIpwbPgi-A</t>
  </si>
  <si>
    <t>X7ml6o2p-B</t>
  </si>
  <si>
    <t>http://192.168.0.116:4200/products/X7ml6o2p-B</t>
  </si>
  <si>
    <t>xQxCT4Fl-A</t>
  </si>
  <si>
    <t>ARBURG-264227-14660-212</t>
  </si>
  <si>
    <t>http://192.168.0.116:4200/products/xQxCT4Fl-A</t>
  </si>
  <si>
    <t>M4GhpvNe-B</t>
  </si>
  <si>
    <t>http://192.168.0.116:4200/products/M4GhpvNe-B</t>
  </si>
  <si>
    <t>hV3T8ujn-A</t>
  </si>
  <si>
    <t>ARBURG-264227-14661-213</t>
  </si>
  <si>
    <t>http://192.168.0.116:4200/products/hV3T8ujn-A</t>
  </si>
  <si>
    <t>x5of8woV-B</t>
  </si>
  <si>
    <t>http://192.168.0.116:4200/products/x5of8woV-B</t>
  </si>
  <si>
    <t>Ground truth (1 = ok; 0 = NOK)_ground_truth</t>
  </si>
  <si>
    <t>Comments</t>
  </si>
  <si>
    <t>Comments.1_ground_truth</t>
  </si>
  <si>
    <t>Good product - cam</t>
  </si>
  <si>
    <t>Good judgement?</t>
  </si>
  <si>
    <t>anomaly due to position against the edge of the FOV;Streaks</t>
  </si>
  <si>
    <t>Streaks</t>
  </si>
  <si>
    <t>Circ section</t>
  </si>
  <si>
    <t>QR-code visible in shape image =&gt; burnt streaks not detected!</t>
  </si>
  <si>
    <t>Burnt</t>
  </si>
  <si>
    <t>anomaly due to conveyor belt error in detection ROI</t>
  </si>
  <si>
    <t>White mark</t>
  </si>
  <si>
    <t>anomaly due to position against the edge of the FOV</t>
  </si>
  <si>
    <t>QR-code visible in shape image</t>
  </si>
  <si>
    <t xml:space="preserve">Conveyor issue </t>
  </si>
  <si>
    <t>Discoloration</t>
  </si>
  <si>
    <t>Streaks; black dot</t>
  </si>
  <si>
    <t>anomaly due to position against the edge of the FOV; errors</t>
  </si>
  <si>
    <t>Ruler lines more visible in other section compared to other images</t>
  </si>
  <si>
    <t>no error</t>
  </si>
  <si>
    <t>Should have been detected by texture AD (lower threshold?)</t>
  </si>
  <si>
    <t>error; also outside FOV</t>
  </si>
  <si>
    <t>conveyor dirt</t>
  </si>
  <si>
    <t>Black spots</t>
  </si>
  <si>
    <t>Bad product - camera</t>
  </si>
  <si>
    <t>Total bad products according to camera</t>
  </si>
  <si>
    <t>Total bad products according to manual check</t>
  </si>
  <si>
    <t>Times the camera screwed up</t>
  </si>
  <si>
    <t>Column1</t>
  </si>
  <si>
    <t>Column2</t>
  </si>
  <si>
    <t>"Raw_data+manual_check" contains the data after merging the Cloud data set with the local data set, and adding the manual anomaly classification by Maarten</t>
  </si>
  <si>
    <t>Pattern_Scale, 	Width, Length, Anomaly_Score_Texture, Anomaly_Score_Shape, Anomaly_Texture_Judgment, Anomaly_Shape_Judgment, Ground truth (1 = ok; 0 = NOK)_ground_truth</t>
  </si>
  <si>
    <t>To get a usable CSV, select the relevant data from the "Raw_data_+manual_check-sort+fil" sheet and export as CSV. (Make sure to work on a copy of the document)</t>
  </si>
  <si>
    <t>Column3</t>
  </si>
  <si>
    <t>CALC_Delta_time (s)</t>
  </si>
  <si>
    <t xml:space="preserve">CALC_Delta_time (s) was calculated and added to find delta time since the last product, as this may have an influence as well. </t>
  </si>
  <si>
    <t xml:space="preserve">Sorted first on shot position (to get a nice AB AB AB structure), and then on cycle count, to get the order correct. </t>
  </si>
  <si>
    <t>"+sort" contains the same data, with the output qualities grouped after the input, and all non-numerical data placed at the very end. Quality parameters shown below</t>
  </si>
  <si>
    <t>"+filer" is the same as the previous sheet, but this has a filter applied on the QR-data field to filter out the "blank" rows (which don't have quality data)</t>
  </si>
  <si>
    <t>Column4</t>
  </si>
  <si>
    <t>Column5</t>
  </si>
  <si>
    <t>ground_truth</t>
  </si>
  <si>
    <t>Protokollzyklenzähler</t>
  </si>
  <si>
    <t>Zyklenzähler Maschine</t>
  </si>
  <si>
    <t>Gutteile</t>
  </si>
  <si>
    <t>Schlechtteile</t>
  </si>
  <si>
    <t>Zylinderheizzone 1, Istwert</t>
  </si>
  <si>
    <t>Zylinderheizzone 2, Istwert</t>
  </si>
  <si>
    <t>Zylinderheizzone 3, Istwert</t>
  </si>
  <si>
    <t>Zylinderheizzone 4, Istwert</t>
  </si>
  <si>
    <t>Teile-Identifikation, Fertigteil</t>
  </si>
  <si>
    <t>maximaler Spritzdruck, Istwert</t>
  </si>
  <si>
    <t>Umschaltspritzdruck, Istwert</t>
  </si>
  <si>
    <t>Uhrzeit</t>
  </si>
  <si>
    <t>Tag.Monat</t>
  </si>
  <si>
    <t>Schwellenwert Schnecke, Istwert</t>
  </si>
  <si>
    <t>Zykluszeit, Istwert</t>
  </si>
  <si>
    <t>Dosierzeit, Istwert</t>
  </si>
  <si>
    <t>Einspritzzeit, Istwert</t>
  </si>
  <si>
    <t>variable Einspritzzeit, Istwert</t>
  </si>
  <si>
    <t>Werkzeugsicherungszeit, Istwert</t>
  </si>
  <si>
    <t>Temperatur Aufnahmegehäuse, Istwert</t>
  </si>
  <si>
    <t>Massepolster, Istwert</t>
  </si>
  <si>
    <t>Umschaltvolumen, Istwert</t>
  </si>
  <si>
    <t>Zylinderheizzone 5, Istwert</t>
  </si>
  <si>
    <t>4X4oaJMN-A</t>
  </si>
  <si>
    <t>gelb1LiL-B</t>
  </si>
  <si>
    <t>ground_thruth_inverted</t>
  </si>
  <si>
    <t>Stats</t>
  </si>
  <si>
    <t>Raw</t>
  </si>
  <si>
    <t>Missing vision data</t>
  </si>
  <si>
    <t>Complete data</t>
  </si>
  <si>
    <t>Name</t>
  </si>
  <si>
    <t>Translation</t>
  </si>
  <si>
    <t>Explanation</t>
  </si>
  <si>
    <t>Product ID</t>
  </si>
  <si>
    <t xml:space="preserve">Unique identifier, generated by the data collection system and assigned to each individual product. </t>
  </si>
  <si>
    <t>Shot position</t>
  </si>
  <si>
    <t>Position of the mould cavity of the product in the mould.</t>
  </si>
  <si>
    <t>Timestamp</t>
  </si>
  <si>
    <t>Weight</t>
  </si>
  <si>
    <t>Batch</t>
  </si>
  <si>
    <t>Time at the start of injection</t>
  </si>
  <si>
    <t>Meisured product weight</t>
  </si>
  <si>
    <t>Unique batch ID to indicate to which larger run of parts this product belongs.</t>
  </si>
  <si>
    <t>Count of shot after start of the current production protocol</t>
  </si>
  <si>
    <t>???</t>
  </si>
  <si>
    <t xml:space="preserve">Good parts </t>
  </si>
  <si>
    <t>Count of good parts according to the Arburg</t>
  </si>
  <si>
    <t>Count of bad parts according to the Arburg</t>
  </si>
  <si>
    <t xml:space="preserve">Bad parts </t>
  </si>
  <si>
    <t>Shot ID defined by the Arburg.</t>
  </si>
  <si>
    <t>???? psi*s</t>
  </si>
  <si>
    <t>Integral, actual value</t>
  </si>
  <si>
    <t xml:space="preserve">Time </t>
  </si>
  <si>
    <t>Production time according to the arburg</t>
  </si>
  <si>
    <t>Day &amp; month</t>
  </si>
  <si>
    <t>Production date according to the Arburg</t>
  </si>
  <si>
    <t>EMPTY</t>
  </si>
  <si>
    <t>refers to the peak value (e.g., pressure or force) reached in the mould during the injection process, actual value</t>
  </si>
  <si>
    <t>refers to the peak value of the screw's performance (such as pressure or velocity) during the injection process, actual value</t>
  </si>
  <si>
    <t>Measured temperature of heating zone 1</t>
  </si>
  <si>
    <t>Measured temperature of heating zone 2</t>
  </si>
  <si>
    <t>Measured temperature of heating zone 3</t>
  </si>
  <si>
    <t>Measured temperature of heating zone 4</t>
  </si>
  <si>
    <t>Measured temperature of heating zone 5</t>
  </si>
  <si>
    <t xml:space="preserve">Measured maximum injection pressure </t>
  </si>
  <si>
    <t>Measured switch-over pressure</t>
  </si>
  <si>
    <t>Measured peak value of mould</t>
  </si>
  <si>
    <t>Measured peak value of ejector</t>
  </si>
  <si>
    <t>Measured cycle time</t>
  </si>
  <si>
    <t>Measured dosing time</t>
  </si>
  <si>
    <t>Measured injection time</t>
  </si>
  <si>
    <t>Measured mould protection time</t>
  </si>
  <si>
    <t>Measured temperature of feed yoke</t>
  </si>
  <si>
    <t>Measured material cushion</t>
  </si>
  <si>
    <t>Measured switch-over volume</t>
  </si>
  <si>
    <t>Set temperature mould tempering</t>
  </si>
  <si>
    <t>Measured temperature mould tempering</t>
  </si>
  <si>
    <t>Measured temperature main line mould tempering</t>
  </si>
  <si>
    <t>the threshold value for the cavity pressure measured after the gate (the point where molten material enters the mould cavity)</t>
  </si>
  <si>
    <t xml:space="preserve">Switching Limit Pressure Threshold Post-Gate </t>
  </si>
  <si>
    <t>Switching Limit Pressure Threshold End of fill</t>
  </si>
  <si>
    <t>the threshold value for switching based on cavity pressure measured at the end of the filling phase of the injection moulding process. This threshold is used to ensure that the mould cavity is properly filled with material and helps in controlling the transition from the filling phase to the packing or holding phase, ensuring part quality and consistency.</t>
  </si>
  <si>
    <t>Start to End of Fill Temperature</t>
  </si>
  <si>
    <t>The temperature measured from the beginning to the end of the filling phase in the mould cavity.</t>
  </si>
  <si>
    <t>Max Temperature at End of Fill</t>
  </si>
  <si>
    <t>The highest temperature recorded at the end of the filling phase.</t>
  </si>
  <si>
    <t>Max Temperature Time at End of Fill</t>
  </si>
  <si>
    <t>The point in time during the filling process when the maximum temperature was recorded.</t>
  </si>
  <si>
    <t>Max Pressure After Gate</t>
  </si>
  <si>
    <t>The highest pressure measured after the gate, where molten material enters the mould cavity.</t>
  </si>
  <si>
    <t>Max Pressure at End of Fill</t>
  </si>
  <si>
    <t>The maximum pressure reached at the end of the filling phase of the moulding process.</t>
  </si>
  <si>
    <t>Time of Max Pressure After Gate</t>
  </si>
  <si>
    <t>The time at which the highest pressure after the gate was recorded.</t>
  </si>
  <si>
    <t>Time of Max Pressure at End of Fill</t>
  </si>
  <si>
    <t>The moment when the maximum pressure is reached at the end of the filling phase.</t>
  </si>
  <si>
    <t>Pressure Integral from Start to End Post-Gate</t>
  </si>
  <si>
    <t>The total pressure applied over time from the start to the end of the cycle, measured after the gate.</t>
  </si>
  <si>
    <t>Pressure Integral from Start to End of Fill</t>
  </si>
  <si>
    <t>The total pressure applied over time from the start to the end of the filling phase.</t>
  </si>
  <si>
    <t>Pressure Integral from Start to Max Value Post-Gate</t>
  </si>
  <si>
    <t>The accumulated pressure over time from the start of the cycle to the point of maximum pressure after the gate.</t>
  </si>
  <si>
    <t>Pressure Integral from Start to Max Value End of Fill</t>
  </si>
  <si>
    <t>The accumulated pressure over time from the start of the cycle to the point of maximum pressure at the end of fill.</t>
  </si>
  <si>
    <t>Pressure Integral from Max to End Post-Gate</t>
  </si>
  <si>
    <t>The total pressure applied from the point of maximum pressure to the end of the cycle, measured after the gate.</t>
  </si>
  <si>
    <t>Pressure Integral from Max to End of Fill</t>
  </si>
  <si>
    <t>The total pressure applied from the point of maximum pressure to the end of the filling phase.</t>
  </si>
  <si>
    <t>Time Difference After Gate</t>
  </si>
  <si>
    <t>The time difference between key events or phases after the gate in the moulding process.</t>
  </si>
  <si>
    <t>Time Difference at End of Fill</t>
  </si>
  <si>
    <t>The time difference between specific events or phases at the end of the filling process.</t>
  </si>
  <si>
    <t>QR Code Data</t>
  </si>
  <si>
    <t>QR Product Identifier</t>
  </si>
  <si>
    <t>Length of QR Code Data</t>
  </si>
  <si>
    <t>The length of the data string extracted from the QR code.</t>
  </si>
  <si>
    <t>QR Code Position X</t>
  </si>
  <si>
    <t>The X-coordinate of the QR code’s position as detected by the scanning system.</t>
  </si>
  <si>
    <t>QR Code Position Y</t>
  </si>
  <si>
    <t>The Y-coordinate of the QR code’s position as detected by the scanning system.</t>
  </si>
  <si>
    <t>QR Code Detected Angle</t>
  </si>
  <si>
    <t>The angle at which the QR code was detected relative to the scanner or the reference point.</t>
  </si>
  <si>
    <t>QR Code Resolution</t>
  </si>
  <si>
    <t>Code Angle</t>
  </si>
  <si>
    <t>The angle of the QR code as detected during scanning, relative to a reference angle.</t>
  </si>
  <si>
    <t>Edge Width</t>
  </si>
  <si>
    <t>The width of the QR code edges as detected, which can influence scan quality and precision.</t>
  </si>
  <si>
    <t>Position X</t>
  </si>
  <si>
    <t>Position Y</t>
  </si>
  <si>
    <t>Detected Angle</t>
  </si>
  <si>
    <t>Match Percentage</t>
  </si>
  <si>
    <t>Pattern Scale</t>
  </si>
  <si>
    <t>The scale factor of the detected pattern, used to determine if the scanned pattern matches the expected dimensions.</t>
  </si>
  <si>
    <t>Texture Anomaly Threshold</t>
  </si>
  <si>
    <t>The threshold value for detecting texture anomalies in the part, used to flag quality issues.</t>
  </si>
  <si>
    <t>Texture Anomaly Score</t>
  </si>
  <si>
    <t>The calculated score indicating the severity or likelihood of a texture anomaly in the part.</t>
  </si>
  <si>
    <t>Texture Anomaly Judgment</t>
  </si>
  <si>
    <t>The final decision or judgment based on the texture anomaly score, determining whether the part passes or fails inspection.</t>
  </si>
  <si>
    <t>Shape Anomaly Threshold</t>
  </si>
  <si>
    <t>The threshold value for detecting shape anomalies in the part, used to flag quality issues.</t>
  </si>
  <si>
    <t>Shape Anomaly Score</t>
  </si>
  <si>
    <t>The calculated score indicating the severity or likelihood of a shape anomaly in the part.</t>
  </si>
  <si>
    <t>Shape Anomaly Judgment</t>
  </si>
  <si>
    <t>The final decision or judgment based on the shape anomaly score, determining whether the part passes or fails inspection.</t>
  </si>
  <si>
    <t>Ground Truth</t>
  </si>
  <si>
    <t>The actual condition of the part (good or faulty), used as a reference for validation against predictions or judgments.</t>
  </si>
  <si>
    <t>General remarks or observations related to the inspection or process data.</t>
  </si>
  <si>
    <t>Ground Truth Comments</t>
  </si>
  <si>
    <t>Additional remarks specifically related to the ground truth of the part, such as details about why it is classified as good or faulty.</t>
  </si>
  <si>
    <t>The data extracted from the scanned QR code.</t>
  </si>
  <si>
    <t>The unique product ID retrieved from the QR code.</t>
  </si>
  <si>
    <t>The resolution of the detected QR code.</t>
  </si>
  <si>
    <t>The X-coordinate of the part.</t>
  </si>
  <si>
    <t>The Y-coordinate of the part.</t>
  </si>
  <si>
    <t>The angle of the part.</t>
  </si>
  <si>
    <t>The percentage match between the trained model and the part.</t>
  </si>
  <si>
    <t>The measured width of the part.</t>
  </si>
  <si>
    <t>The measured length of the part.</t>
  </si>
  <si>
    <t>Errors</t>
  </si>
  <si>
    <t>black spots</t>
  </si>
  <si>
    <t>circ section</t>
  </si>
  <si>
    <t>discoloration</t>
  </si>
  <si>
    <t>streaks</t>
  </si>
  <si>
    <t>Complete set</t>
  </si>
  <si>
    <t>A or B cavity</t>
  </si>
  <si>
    <t>pressure value?</t>
  </si>
  <si>
    <t>Jus a collected data</t>
  </si>
  <si>
    <t>Arburg IM machine given values</t>
  </si>
  <si>
    <t>Meta data (given by SW processing?)</t>
  </si>
  <si>
    <t>Mould  Water cooling system data (HB Term)</t>
  </si>
  <si>
    <t>In-mould sensors - ComoNeo</t>
  </si>
  <si>
    <t>AI Camera data (?)</t>
  </si>
  <si>
    <t>Manual calculation or evaluation</t>
  </si>
  <si>
    <t>Computed time between this part start of injection and the previous one (start of injection) - so is like the time spent for the previous part (?)</t>
  </si>
  <si>
    <t>PostGate is a pressure sensor and endOfFill is anothere pressure sensor?</t>
  </si>
  <si>
    <t xml:space="preserve"> But EndOfFill is also a moment in time? (used for temperature)</t>
  </si>
  <si>
    <t>Where is the T sensor?</t>
  </si>
  <si>
    <t>Integral from Start to End of Fill</t>
  </si>
  <si>
    <t>T max from start to end of fill (not an integral)</t>
  </si>
  <si>
    <t>(single value p not an integral)</t>
  </si>
  <si>
    <t>I also guess that all the times here has as a 0 the timestam of the part (start of injection)(?) my guess</t>
  </si>
  <si>
    <t>corresponds to the mould closure? So is the start time of the part I guess?</t>
  </si>
  <si>
    <t>Is this correct? Not better to make the computation between the actual time stamp and the next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</si>
</sst>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Aptos Narrow"/>
      <family val="2"/>
      <scheme val="minor"/>
    </font>
    <font>
      <b/>
      <sz val="11"/>
      <color theme="1"/>
      <name val="Consolas"/>
      <family val="3"/>
    </font>
    <font>
      <sz val="11"/>
      <color theme="1"/>
      <name val="Consolas"/>
      <family val="3"/>
    </font>
    <font>
      <b/>
      <sz val="11"/>
      <color theme="0"/>
      <name val="Consolas"/>
      <family val="3"/>
    </font>
    <font>
      <sz val="8"/>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b/>
      <sz val="11"/>
      <color rgb="FFFF0000"/>
      <name val="Aptos Narrow"/>
      <family val="2"/>
      <scheme val="minor"/>
    </font>
    <font>
      <b/>
      <i/>
      <sz val="11"/>
      <color theme="1"/>
      <name val="Aptos Narrow"/>
      <family val="2"/>
      <scheme val="minor"/>
    </font>
  </fonts>
  <fills count="5">
    <fill>
      <patternFill patternType="none"/>
    </fill>
    <fill>
      <patternFill patternType="gray125"/>
    </fill>
    <fill>
      <patternFill patternType="solid">
        <fgColor theme="9"/>
        <bgColor theme="9"/>
      </patternFill>
    </fill>
    <fill>
      <patternFill patternType="solid">
        <fgColor theme="5" tint="0.79998168889431442"/>
        <bgColor indexed="64"/>
      </patternFill>
    </fill>
    <fill>
      <patternFill patternType="solid">
        <fgColor theme="2" tint="-9.9978637043366805E-2"/>
        <bgColor indexed="64"/>
      </patternFill>
    </fill>
  </fills>
  <borders count="4">
    <border>
      <left/>
      <right/>
      <top/>
      <bottom/>
      <diagonal/>
    </border>
    <border>
      <left/>
      <right/>
      <top style="thin">
        <color theme="9" tint="0.39997558519241921"/>
      </top>
      <bottom style="thin">
        <color theme="9" tint="0.39997558519241921"/>
      </bottom>
      <diagonal/>
    </border>
    <border>
      <left/>
      <right/>
      <top style="double">
        <color theme="9"/>
      </top>
      <bottom style="thin">
        <color theme="9" tint="0.39997558519241921"/>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1" fontId="2" fillId="0" borderId="0" xfId="0" applyNumberFormat="1" applyFont="1"/>
    <xf numFmtId="0" fontId="3" fillId="2" borderId="1" xfId="0" applyFont="1" applyFill="1" applyBorder="1"/>
    <xf numFmtId="0" fontId="1" fillId="0" borderId="2" xfId="0" applyFont="1" applyBorder="1"/>
    <xf numFmtId="0" fontId="2" fillId="0" borderId="3" xfId="0" applyFont="1" applyBorder="1"/>
    <xf numFmtId="0" fontId="2" fillId="0" borderId="0" xfId="0" applyFont="1" applyAlignment="1">
      <alignment horizontal="right"/>
    </xf>
    <xf numFmtId="0" fontId="0" fillId="0" borderId="0" xfId="0"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0" fillId="0" borderId="0" xfId="0" applyNumberFormat="1"/>
    <xf numFmtId="22" fontId="0" fillId="0" borderId="0" xfId="0" applyNumberFormat="1"/>
    <xf numFmtId="0" fontId="6" fillId="0" borderId="0" xfId="0" applyFont="1"/>
    <xf numFmtId="0" fontId="5" fillId="0" borderId="0" xfId="0" applyFont="1"/>
    <xf numFmtId="0" fontId="0" fillId="0" borderId="0" xfId="0" applyAlignment="1">
      <alignment vertical="center" wrapText="1"/>
    </xf>
    <xf numFmtId="0" fontId="5" fillId="0" borderId="0" xfId="0" applyFont="1" applyAlignment="1">
      <alignment vertical="center" wrapText="1"/>
    </xf>
    <xf numFmtId="0" fontId="7" fillId="0" borderId="0" xfId="0" applyFont="1" applyAlignment="1">
      <alignment vertical="center" wrapText="1"/>
    </xf>
    <xf numFmtId="0" fontId="0" fillId="0" borderId="0" xfId="0" applyAlignment="1">
      <alignment textRotation="90"/>
    </xf>
    <xf numFmtId="0" fontId="0" fillId="0" borderId="0" xfId="0" applyAlignment="1">
      <alignment wrapText="1"/>
    </xf>
    <xf numFmtId="0" fontId="0" fillId="0" borderId="0" xfId="0" applyAlignment="1">
      <alignment horizontal="center" vertical="center" textRotation="90"/>
    </xf>
    <xf numFmtId="0" fontId="8" fillId="3" borderId="0" xfId="0" applyFont="1" applyFill="1"/>
    <xf numFmtId="0" fontId="9" fillId="0" borderId="0" xfId="0" applyFont="1"/>
    <xf numFmtId="0" fontId="6" fillId="4" borderId="0" xfId="0" applyFont="1" applyFill="1"/>
  </cellXfs>
  <cellStyles count="1">
    <cellStyle name="Normal" xfId="0" builtinId="0"/>
  </cellStyles>
  <dxfs count="3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dd/mm/yyyy\ hh:mm"/>
    </dxf>
    <dxf>
      <numFmt numFmtId="0" formatCode="General"/>
    </dxf>
    <dxf>
      <numFmt numFmtId="0" formatCode="General"/>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numFmt numFmtId="0" formatCode="General"/>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numFmt numFmtId="0" formatCode="General"/>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dxf>
    <dxf>
      <font>
        <strike val="0"/>
        <outline val="0"/>
        <shadow val="0"/>
        <u val="none"/>
        <vertAlign val="baseline"/>
        <sz val="11"/>
        <name val="Consolas"/>
        <family val="3"/>
        <scheme val="none"/>
      </font>
      <numFmt numFmtId="0" formatCode="General"/>
    </dxf>
    <dxf>
      <font>
        <strike val="0"/>
        <outline val="0"/>
        <shadow val="0"/>
        <u val="none"/>
        <vertAlign val="baseline"/>
        <sz val="11"/>
        <name val="Consolas"/>
        <family val="3"/>
        <scheme val="none"/>
      </font>
    </dxf>
    <dxf>
      <font>
        <strike val="0"/>
        <outline val="0"/>
        <shadow val="0"/>
        <u val="none"/>
        <vertAlign val="baseline"/>
        <sz val="11"/>
        <name val="Consolas"/>
        <family val="3"/>
        <scheme val="none"/>
      </font>
    </dxf>
    <dxf>
      <font>
        <strike val="0"/>
        <outline val="0"/>
        <shadow val="0"/>
        <u val="none"/>
        <vertAlign val="baseline"/>
        <sz val="11"/>
        <name val="Consolas"/>
        <family val="3"/>
        <scheme val="none"/>
      </font>
    </dxf>
    <dxf>
      <font>
        <b val="0"/>
        <i val="0"/>
        <strike val="0"/>
        <condense val="0"/>
        <extend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lef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rgb="FF000000"/>
        <name val="Consolas"/>
        <family val="3"/>
        <scheme val="none"/>
      </font>
      <alignment horizontal="right" vertical="bottom" textRotation="0" wrapText="0" indent="0" justifyLastLine="0" shrinkToFit="0" readingOrder="0"/>
    </dxf>
    <dxf>
      <font>
        <strike val="0"/>
        <outline val="0"/>
        <shadow val="0"/>
        <u val="none"/>
        <vertAlign val="baseline"/>
        <sz val="11"/>
        <color rgb="FF000000"/>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lef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dxf>
    <dxf>
      <font>
        <b val="0"/>
        <i val="0"/>
        <strike val="0"/>
        <condense val="0"/>
        <extend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numFmt numFmtId="164" formatCode="0.000"/>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right" vertical="bottom" textRotation="0" wrapText="0" indent="0" justifyLastLine="0" shrinkToFit="0" readingOrder="0"/>
    </dxf>
    <dxf>
      <font>
        <strike val="0"/>
        <outline val="0"/>
        <shadow val="0"/>
        <u val="none"/>
        <vertAlign val="baseline"/>
        <sz val="11"/>
        <color theme="1"/>
        <name val="Consolas"/>
        <family val="3"/>
        <scheme val="none"/>
      </font>
      <alignment horizontal="left" vertical="bottom" textRotation="0" wrapText="0" indent="0" justifyLastLine="0" shrinkToFit="0" readingOrder="0"/>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dxf>
    <dxf>
      <font>
        <strike val="0"/>
        <outline val="0"/>
        <shadow val="0"/>
        <u val="none"/>
        <vertAlign val="baseline"/>
        <sz val="11"/>
        <color theme="1"/>
        <name val="Consolas"/>
        <family val="3"/>
        <scheme val="none"/>
      </font>
    </dxf>
    <dxf>
      <alignment horizontal="center" vertical="center"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dLbls>
          <c:showLegendKey val="0"/>
          <c:showVal val="0"/>
          <c:showCatName val="0"/>
          <c:showSerName val="0"/>
          <c:showPercent val="0"/>
          <c:showBubbleSize val="0"/>
        </c:dLbls>
        <c:marker val="1"/>
        <c:smooth val="0"/>
        <c:axId val="624842479"/>
        <c:axId val="624841999"/>
      </c:lineChart>
      <c:catAx>
        <c:axId val="624842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4841999"/>
        <c:crosses val="autoZero"/>
        <c:auto val="1"/>
        <c:lblAlgn val="ctr"/>
        <c:lblOffset val="100"/>
        <c:noMultiLvlLbl val="0"/>
      </c:catAx>
      <c:valAx>
        <c:axId val="62484199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484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dLbls>
          <c:showLegendKey val="0"/>
          <c:showVal val="0"/>
          <c:showCatName val="0"/>
          <c:showSerName val="0"/>
          <c:showPercent val="0"/>
          <c:showBubbleSize val="0"/>
        </c:dLbls>
        <c:marker val="1"/>
        <c:smooth val="0"/>
        <c:axId val="624842479"/>
        <c:axId val="624841999"/>
      </c:lineChart>
      <c:catAx>
        <c:axId val="62484247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4841999"/>
        <c:crosses val="autoZero"/>
        <c:auto val="1"/>
        <c:lblAlgn val="ctr"/>
        <c:lblOffset val="100"/>
        <c:noMultiLvlLbl val="0"/>
      </c:catAx>
      <c:valAx>
        <c:axId val="624841999"/>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2484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 since last shot + defects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1"/>
          <c:order val="1"/>
          <c:tx>
            <c:v>defects</c:v>
          </c:tx>
          <c:spPr>
            <a:solidFill>
              <a:schemeClr val="accent2"/>
            </a:solidFill>
            <a:ln>
              <a:noFill/>
            </a:ln>
            <a:effectLst/>
          </c:spPr>
          <c:invertIfNegative val="0"/>
          <c:cat>
            <c:numRef>
              <c:f>for_pretty_charts!$A$2:$A$1048341</c:f>
              <c:numCache>
                <c:formatCode>General</c:formatCode>
                <c:ptCount val="1048340"/>
                <c:pt idx="0">
                  <c:v>2</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154</c:v>
                </c:pt>
                <c:pt idx="133">
                  <c:v>155</c:v>
                </c:pt>
                <c:pt idx="134">
                  <c:v>156</c:v>
                </c:pt>
                <c:pt idx="135">
                  <c:v>157</c:v>
                </c:pt>
                <c:pt idx="136">
                  <c:v>158</c:v>
                </c:pt>
                <c:pt idx="137">
                  <c:v>159</c:v>
                </c:pt>
                <c:pt idx="138">
                  <c:v>160</c:v>
                </c:pt>
                <c:pt idx="139">
                  <c:v>161</c:v>
                </c:pt>
                <c:pt idx="140">
                  <c:v>162</c:v>
                </c:pt>
                <c:pt idx="141">
                  <c:v>163</c:v>
                </c:pt>
                <c:pt idx="142">
                  <c:v>164</c:v>
                </c:pt>
                <c:pt idx="143">
                  <c:v>165</c:v>
                </c:pt>
                <c:pt idx="144">
                  <c:v>166</c:v>
                </c:pt>
                <c:pt idx="145">
                  <c:v>167</c:v>
                </c:pt>
                <c:pt idx="146">
                  <c:v>168</c:v>
                </c:pt>
                <c:pt idx="147">
                  <c:v>169</c:v>
                </c:pt>
                <c:pt idx="148">
                  <c:v>170</c:v>
                </c:pt>
                <c:pt idx="149">
                  <c:v>172</c:v>
                </c:pt>
                <c:pt idx="150">
                  <c:v>173</c:v>
                </c:pt>
                <c:pt idx="151">
                  <c:v>174</c:v>
                </c:pt>
                <c:pt idx="152">
                  <c:v>175</c:v>
                </c:pt>
                <c:pt idx="153">
                  <c:v>176</c:v>
                </c:pt>
                <c:pt idx="154">
                  <c:v>177</c:v>
                </c:pt>
                <c:pt idx="155">
                  <c:v>178</c:v>
                </c:pt>
                <c:pt idx="156">
                  <c:v>179</c:v>
                </c:pt>
                <c:pt idx="157">
                  <c:v>180</c:v>
                </c:pt>
                <c:pt idx="158">
                  <c:v>181</c:v>
                </c:pt>
                <c:pt idx="159">
                  <c:v>182</c:v>
                </c:pt>
                <c:pt idx="160">
                  <c:v>184</c:v>
                </c:pt>
                <c:pt idx="161">
                  <c:v>185</c:v>
                </c:pt>
                <c:pt idx="162">
                  <c:v>186</c:v>
                </c:pt>
                <c:pt idx="163">
                  <c:v>187</c:v>
                </c:pt>
                <c:pt idx="164">
                  <c:v>188</c:v>
                </c:pt>
                <c:pt idx="165">
                  <c:v>189</c:v>
                </c:pt>
                <c:pt idx="166">
                  <c:v>190</c:v>
                </c:pt>
                <c:pt idx="167">
                  <c:v>191</c:v>
                </c:pt>
                <c:pt idx="168">
                  <c:v>192</c:v>
                </c:pt>
                <c:pt idx="169">
                  <c:v>193</c:v>
                </c:pt>
                <c:pt idx="170">
                  <c:v>194</c:v>
                </c:pt>
                <c:pt idx="171">
                  <c:v>195</c:v>
                </c:pt>
                <c:pt idx="172">
                  <c:v>196</c:v>
                </c:pt>
                <c:pt idx="173">
                  <c:v>197</c:v>
                </c:pt>
                <c:pt idx="174">
                  <c:v>198</c:v>
                </c:pt>
                <c:pt idx="175">
                  <c:v>199</c:v>
                </c:pt>
                <c:pt idx="176">
                  <c:v>200</c:v>
                </c:pt>
                <c:pt idx="177">
                  <c:v>201</c:v>
                </c:pt>
                <c:pt idx="178">
                  <c:v>202</c:v>
                </c:pt>
                <c:pt idx="179">
                  <c:v>203</c:v>
                </c:pt>
                <c:pt idx="180">
                  <c:v>204</c:v>
                </c:pt>
                <c:pt idx="181">
                  <c:v>205</c:v>
                </c:pt>
                <c:pt idx="182">
                  <c:v>206</c:v>
                </c:pt>
                <c:pt idx="183">
                  <c:v>207</c:v>
                </c:pt>
                <c:pt idx="184">
                  <c:v>208</c:v>
                </c:pt>
                <c:pt idx="185">
                  <c:v>209</c:v>
                </c:pt>
                <c:pt idx="186">
                  <c:v>210</c:v>
                </c:pt>
                <c:pt idx="187">
                  <c:v>211</c:v>
                </c:pt>
                <c:pt idx="188">
                  <c:v>212</c:v>
                </c:pt>
                <c:pt idx="189">
                  <c:v>213</c:v>
                </c:pt>
                <c:pt idx="190">
                  <c:v>214</c:v>
                </c:pt>
                <c:pt idx="191">
                  <c:v>215</c:v>
                </c:pt>
                <c:pt idx="192">
                  <c:v>216</c:v>
                </c:pt>
                <c:pt idx="193">
                  <c:v>217</c:v>
                </c:pt>
                <c:pt idx="194">
                  <c:v>218</c:v>
                </c:pt>
                <c:pt idx="195">
                  <c:v>219</c:v>
                </c:pt>
                <c:pt idx="196">
                  <c:v>220</c:v>
                </c:pt>
                <c:pt idx="197">
                  <c:v>221</c:v>
                </c:pt>
                <c:pt idx="198">
                  <c:v>222</c:v>
                </c:pt>
                <c:pt idx="199">
                  <c:v>223</c:v>
                </c:pt>
                <c:pt idx="200">
                  <c:v>224</c:v>
                </c:pt>
                <c:pt idx="201">
                  <c:v>225</c:v>
                </c:pt>
                <c:pt idx="202">
                  <c:v>226</c:v>
                </c:pt>
                <c:pt idx="203">
                  <c:v>227</c:v>
                </c:pt>
                <c:pt idx="204">
                  <c:v>228</c:v>
                </c:pt>
                <c:pt idx="205">
                  <c:v>229</c:v>
                </c:pt>
                <c:pt idx="206">
                  <c:v>230</c:v>
                </c:pt>
                <c:pt idx="207">
                  <c:v>231</c:v>
                </c:pt>
                <c:pt idx="208">
                  <c:v>232</c:v>
                </c:pt>
                <c:pt idx="209">
                  <c:v>233</c:v>
                </c:pt>
                <c:pt idx="210">
                  <c:v>234</c:v>
                </c:pt>
                <c:pt idx="211">
                  <c:v>235</c:v>
                </c:pt>
                <c:pt idx="212">
                  <c:v>236</c:v>
                </c:pt>
                <c:pt idx="213">
                  <c:v>237</c:v>
                </c:pt>
                <c:pt idx="214">
                  <c:v>238</c:v>
                </c:pt>
                <c:pt idx="215">
                  <c:v>239</c:v>
                </c:pt>
                <c:pt idx="216">
                  <c:v>240</c:v>
                </c:pt>
                <c:pt idx="217">
                  <c:v>241</c:v>
                </c:pt>
                <c:pt idx="218">
                  <c:v>242</c:v>
                </c:pt>
                <c:pt idx="219">
                  <c:v>243</c:v>
                </c:pt>
                <c:pt idx="220">
                  <c:v>244</c:v>
                </c:pt>
                <c:pt idx="221">
                  <c:v>245</c:v>
                </c:pt>
                <c:pt idx="222">
                  <c:v>246</c:v>
                </c:pt>
                <c:pt idx="223">
                  <c:v>247</c:v>
                </c:pt>
                <c:pt idx="224">
                  <c:v>248</c:v>
                </c:pt>
                <c:pt idx="225">
                  <c:v>249</c:v>
                </c:pt>
                <c:pt idx="226">
                  <c:v>250</c:v>
                </c:pt>
              </c:numCache>
            </c:numRef>
          </c:cat>
          <c:val>
            <c:numRef>
              <c:f>for_pretty_charts!$C$2:$C$1048341</c:f>
              <c:numCache>
                <c:formatCode>General</c:formatCode>
                <c:ptCount val="104834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1</c:v>
                </c:pt>
                <c:pt idx="30">
                  <c:v>0</c:v>
                </c:pt>
                <c:pt idx="31">
                  <c:v>0</c:v>
                </c:pt>
                <c:pt idx="32">
                  <c:v>0</c:v>
                </c:pt>
                <c:pt idx="33">
                  <c:v>1</c:v>
                </c:pt>
                <c:pt idx="34">
                  <c:v>0</c:v>
                </c:pt>
                <c:pt idx="35">
                  <c:v>1</c:v>
                </c:pt>
                <c:pt idx="36">
                  <c:v>0</c:v>
                </c:pt>
                <c:pt idx="37">
                  <c:v>0</c:v>
                </c:pt>
                <c:pt idx="38">
                  <c:v>1</c:v>
                </c:pt>
                <c:pt idx="39">
                  <c:v>1</c:v>
                </c:pt>
                <c:pt idx="40">
                  <c:v>0</c:v>
                </c:pt>
                <c:pt idx="41">
                  <c:v>0</c:v>
                </c:pt>
                <c:pt idx="42">
                  <c:v>0</c:v>
                </c:pt>
                <c:pt idx="43">
                  <c:v>0</c:v>
                </c:pt>
                <c:pt idx="44">
                  <c:v>1</c:v>
                </c:pt>
                <c:pt idx="45">
                  <c:v>0</c:v>
                </c:pt>
                <c:pt idx="46">
                  <c:v>0</c:v>
                </c:pt>
                <c:pt idx="47">
                  <c:v>0</c:v>
                </c:pt>
                <c:pt idx="48">
                  <c:v>1</c:v>
                </c:pt>
                <c:pt idx="49">
                  <c:v>0</c:v>
                </c:pt>
                <c:pt idx="50">
                  <c:v>0</c:v>
                </c:pt>
                <c:pt idx="51">
                  <c:v>1</c:v>
                </c:pt>
                <c:pt idx="52">
                  <c:v>0</c:v>
                </c:pt>
                <c:pt idx="53">
                  <c:v>0</c:v>
                </c:pt>
                <c:pt idx="54">
                  <c:v>0</c:v>
                </c:pt>
                <c:pt idx="55">
                  <c:v>0</c:v>
                </c:pt>
                <c:pt idx="56">
                  <c:v>0</c:v>
                </c:pt>
                <c:pt idx="57">
                  <c:v>0</c:v>
                </c:pt>
                <c:pt idx="58">
                  <c:v>0</c:v>
                </c:pt>
                <c:pt idx="59">
                  <c:v>0</c:v>
                </c:pt>
                <c:pt idx="60">
                  <c:v>1</c:v>
                </c:pt>
                <c:pt idx="61">
                  <c:v>0</c:v>
                </c:pt>
                <c:pt idx="62">
                  <c:v>1</c:v>
                </c:pt>
                <c:pt idx="63">
                  <c:v>0</c:v>
                </c:pt>
                <c:pt idx="64">
                  <c:v>0</c:v>
                </c:pt>
                <c:pt idx="65">
                  <c:v>0</c:v>
                </c:pt>
                <c:pt idx="66">
                  <c:v>0</c:v>
                </c:pt>
                <c:pt idx="67">
                  <c:v>1</c:v>
                </c:pt>
                <c:pt idx="68">
                  <c:v>0</c:v>
                </c:pt>
                <c:pt idx="69">
                  <c:v>0</c:v>
                </c:pt>
                <c:pt idx="70">
                  <c:v>0</c:v>
                </c:pt>
                <c:pt idx="71">
                  <c:v>1</c:v>
                </c:pt>
                <c:pt idx="72">
                  <c:v>0</c:v>
                </c:pt>
                <c:pt idx="73">
                  <c:v>0</c:v>
                </c:pt>
                <c:pt idx="74">
                  <c:v>0</c:v>
                </c:pt>
                <c:pt idx="75">
                  <c:v>1</c:v>
                </c:pt>
                <c:pt idx="76">
                  <c:v>1</c:v>
                </c:pt>
                <c:pt idx="77">
                  <c:v>0</c:v>
                </c:pt>
                <c:pt idx="78">
                  <c:v>0</c:v>
                </c:pt>
                <c:pt idx="79">
                  <c:v>0</c:v>
                </c:pt>
                <c:pt idx="80">
                  <c:v>0</c:v>
                </c:pt>
                <c:pt idx="81">
                  <c:v>0</c:v>
                </c:pt>
                <c:pt idx="82">
                  <c:v>0</c:v>
                </c:pt>
                <c:pt idx="83">
                  <c:v>0</c:v>
                </c:pt>
                <c:pt idx="84">
                  <c:v>0</c:v>
                </c:pt>
                <c:pt idx="85">
                  <c:v>0</c:v>
                </c:pt>
                <c:pt idx="86">
                  <c:v>0</c:v>
                </c:pt>
                <c:pt idx="87">
                  <c:v>1</c:v>
                </c:pt>
                <c:pt idx="88">
                  <c:v>1</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1</c:v>
                </c:pt>
                <c:pt idx="107">
                  <c:v>1</c:v>
                </c:pt>
                <c:pt idx="108">
                  <c:v>0</c:v>
                </c:pt>
                <c:pt idx="109">
                  <c:v>0</c:v>
                </c:pt>
                <c:pt idx="110">
                  <c:v>0</c:v>
                </c:pt>
                <c:pt idx="111">
                  <c:v>0</c:v>
                </c:pt>
                <c:pt idx="112">
                  <c:v>0</c:v>
                </c:pt>
                <c:pt idx="113">
                  <c:v>0</c:v>
                </c:pt>
                <c:pt idx="114">
                  <c:v>0</c:v>
                </c:pt>
                <c:pt idx="115">
                  <c:v>0</c:v>
                </c:pt>
                <c:pt idx="116">
                  <c:v>0</c:v>
                </c:pt>
                <c:pt idx="117">
                  <c:v>1</c:v>
                </c:pt>
                <c:pt idx="118">
                  <c:v>0</c:v>
                </c:pt>
                <c:pt idx="119">
                  <c:v>0</c:v>
                </c:pt>
                <c:pt idx="120">
                  <c:v>1</c:v>
                </c:pt>
                <c:pt idx="121">
                  <c:v>0</c:v>
                </c:pt>
                <c:pt idx="122">
                  <c:v>0</c:v>
                </c:pt>
                <c:pt idx="123">
                  <c:v>0</c:v>
                </c:pt>
                <c:pt idx="124">
                  <c:v>0</c:v>
                </c:pt>
                <c:pt idx="125">
                  <c:v>0</c:v>
                </c:pt>
                <c:pt idx="126">
                  <c:v>0</c:v>
                </c:pt>
                <c:pt idx="127">
                  <c:v>1</c:v>
                </c:pt>
                <c:pt idx="128">
                  <c:v>0</c:v>
                </c:pt>
                <c:pt idx="129">
                  <c:v>0</c:v>
                </c:pt>
                <c:pt idx="130">
                  <c:v>0</c:v>
                </c:pt>
                <c:pt idx="131">
                  <c:v>0</c:v>
                </c:pt>
                <c:pt idx="132">
                  <c:v>1</c:v>
                </c:pt>
                <c:pt idx="133">
                  <c:v>1</c:v>
                </c:pt>
                <c:pt idx="134">
                  <c:v>1</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1</c:v>
                </c:pt>
                <c:pt idx="164">
                  <c:v>1</c:v>
                </c:pt>
                <c:pt idx="165">
                  <c:v>0</c:v>
                </c:pt>
                <c:pt idx="166">
                  <c:v>1</c:v>
                </c:pt>
                <c:pt idx="167">
                  <c:v>0</c:v>
                </c:pt>
                <c:pt idx="168">
                  <c:v>0</c:v>
                </c:pt>
                <c:pt idx="169">
                  <c:v>0</c:v>
                </c:pt>
                <c:pt idx="170">
                  <c:v>1</c:v>
                </c:pt>
                <c:pt idx="171">
                  <c:v>1</c:v>
                </c:pt>
                <c:pt idx="172">
                  <c:v>1</c:v>
                </c:pt>
                <c:pt idx="173">
                  <c:v>0</c:v>
                </c:pt>
                <c:pt idx="174">
                  <c:v>0</c:v>
                </c:pt>
                <c:pt idx="175">
                  <c:v>1</c:v>
                </c:pt>
                <c:pt idx="176">
                  <c:v>1</c:v>
                </c:pt>
                <c:pt idx="177">
                  <c:v>1</c:v>
                </c:pt>
                <c:pt idx="178">
                  <c:v>0</c:v>
                </c:pt>
                <c:pt idx="179">
                  <c:v>0</c:v>
                </c:pt>
                <c:pt idx="180">
                  <c:v>0</c:v>
                </c:pt>
                <c:pt idx="181">
                  <c:v>0</c:v>
                </c:pt>
                <c:pt idx="182">
                  <c:v>0</c:v>
                </c:pt>
                <c:pt idx="183">
                  <c:v>0</c:v>
                </c:pt>
                <c:pt idx="184">
                  <c:v>0</c:v>
                </c:pt>
                <c:pt idx="185">
                  <c:v>1</c:v>
                </c:pt>
                <c:pt idx="186">
                  <c:v>1</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numCache>
            </c:numRef>
          </c:val>
          <c:extLst>
            <c:ext xmlns:c16="http://schemas.microsoft.com/office/drawing/2014/chart" uri="{C3380CC4-5D6E-409C-BE32-E72D297353CC}">
              <c16:uniqueId val="{00000003-FE0D-4093-AF39-C5FC3620C0FF}"/>
            </c:ext>
          </c:extLst>
        </c:ser>
        <c:dLbls>
          <c:showLegendKey val="0"/>
          <c:showVal val="0"/>
          <c:showCatName val="0"/>
          <c:showSerName val="0"/>
          <c:showPercent val="0"/>
          <c:showBubbleSize val="0"/>
        </c:dLbls>
        <c:gapWidth val="150"/>
        <c:axId val="24496255"/>
        <c:axId val="571409888"/>
      </c:barChart>
      <c:scatterChart>
        <c:scatterStyle val="smoothMarker"/>
        <c:varyColors val="0"/>
        <c:ser>
          <c:idx val="0"/>
          <c:order val="0"/>
          <c:tx>
            <c:strRef>
              <c:f> </c:f>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for_pretty_charts!$A$2:$A$1048341</c:f>
              <c:numCache>
                <c:formatCode>General</c:formatCode>
                <c:ptCount val="1048340"/>
                <c:pt idx="0">
                  <c:v>2</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154</c:v>
                </c:pt>
                <c:pt idx="133">
                  <c:v>155</c:v>
                </c:pt>
                <c:pt idx="134">
                  <c:v>156</c:v>
                </c:pt>
                <c:pt idx="135">
                  <c:v>157</c:v>
                </c:pt>
                <c:pt idx="136">
                  <c:v>158</c:v>
                </c:pt>
                <c:pt idx="137">
                  <c:v>159</c:v>
                </c:pt>
                <c:pt idx="138">
                  <c:v>160</c:v>
                </c:pt>
                <c:pt idx="139">
                  <c:v>161</c:v>
                </c:pt>
                <c:pt idx="140">
                  <c:v>162</c:v>
                </c:pt>
                <c:pt idx="141">
                  <c:v>163</c:v>
                </c:pt>
                <c:pt idx="142">
                  <c:v>164</c:v>
                </c:pt>
                <c:pt idx="143">
                  <c:v>165</c:v>
                </c:pt>
                <c:pt idx="144">
                  <c:v>166</c:v>
                </c:pt>
                <c:pt idx="145">
                  <c:v>167</c:v>
                </c:pt>
                <c:pt idx="146">
                  <c:v>168</c:v>
                </c:pt>
                <c:pt idx="147">
                  <c:v>169</c:v>
                </c:pt>
                <c:pt idx="148">
                  <c:v>170</c:v>
                </c:pt>
                <c:pt idx="149">
                  <c:v>172</c:v>
                </c:pt>
                <c:pt idx="150">
                  <c:v>173</c:v>
                </c:pt>
                <c:pt idx="151">
                  <c:v>174</c:v>
                </c:pt>
                <c:pt idx="152">
                  <c:v>175</c:v>
                </c:pt>
                <c:pt idx="153">
                  <c:v>176</c:v>
                </c:pt>
                <c:pt idx="154">
                  <c:v>177</c:v>
                </c:pt>
                <c:pt idx="155">
                  <c:v>178</c:v>
                </c:pt>
                <c:pt idx="156">
                  <c:v>179</c:v>
                </c:pt>
                <c:pt idx="157">
                  <c:v>180</c:v>
                </c:pt>
                <c:pt idx="158">
                  <c:v>181</c:v>
                </c:pt>
                <c:pt idx="159">
                  <c:v>182</c:v>
                </c:pt>
                <c:pt idx="160">
                  <c:v>184</c:v>
                </c:pt>
                <c:pt idx="161">
                  <c:v>185</c:v>
                </c:pt>
                <c:pt idx="162">
                  <c:v>186</c:v>
                </c:pt>
                <c:pt idx="163">
                  <c:v>187</c:v>
                </c:pt>
                <c:pt idx="164">
                  <c:v>188</c:v>
                </c:pt>
                <c:pt idx="165">
                  <c:v>189</c:v>
                </c:pt>
                <c:pt idx="166">
                  <c:v>190</c:v>
                </c:pt>
                <c:pt idx="167">
                  <c:v>191</c:v>
                </c:pt>
                <c:pt idx="168">
                  <c:v>192</c:v>
                </c:pt>
                <c:pt idx="169">
                  <c:v>193</c:v>
                </c:pt>
                <c:pt idx="170">
                  <c:v>194</c:v>
                </c:pt>
                <c:pt idx="171">
                  <c:v>195</c:v>
                </c:pt>
                <c:pt idx="172">
                  <c:v>196</c:v>
                </c:pt>
                <c:pt idx="173">
                  <c:v>197</c:v>
                </c:pt>
                <c:pt idx="174">
                  <c:v>198</c:v>
                </c:pt>
                <c:pt idx="175">
                  <c:v>199</c:v>
                </c:pt>
                <c:pt idx="176">
                  <c:v>200</c:v>
                </c:pt>
                <c:pt idx="177">
                  <c:v>201</c:v>
                </c:pt>
                <c:pt idx="178">
                  <c:v>202</c:v>
                </c:pt>
                <c:pt idx="179">
                  <c:v>203</c:v>
                </c:pt>
                <c:pt idx="180">
                  <c:v>204</c:v>
                </c:pt>
                <c:pt idx="181">
                  <c:v>205</c:v>
                </c:pt>
                <c:pt idx="182">
                  <c:v>206</c:v>
                </c:pt>
                <c:pt idx="183">
                  <c:v>207</c:v>
                </c:pt>
                <c:pt idx="184">
                  <c:v>208</c:v>
                </c:pt>
                <c:pt idx="185">
                  <c:v>209</c:v>
                </c:pt>
                <c:pt idx="186">
                  <c:v>210</c:v>
                </c:pt>
                <c:pt idx="187">
                  <c:v>211</c:v>
                </c:pt>
                <c:pt idx="188">
                  <c:v>212</c:v>
                </c:pt>
                <c:pt idx="189">
                  <c:v>213</c:v>
                </c:pt>
                <c:pt idx="190">
                  <c:v>214</c:v>
                </c:pt>
                <c:pt idx="191">
                  <c:v>215</c:v>
                </c:pt>
                <c:pt idx="192">
                  <c:v>216</c:v>
                </c:pt>
                <c:pt idx="193">
                  <c:v>217</c:v>
                </c:pt>
                <c:pt idx="194">
                  <c:v>218</c:v>
                </c:pt>
                <c:pt idx="195">
                  <c:v>219</c:v>
                </c:pt>
                <c:pt idx="196">
                  <c:v>220</c:v>
                </c:pt>
                <c:pt idx="197">
                  <c:v>221</c:v>
                </c:pt>
                <c:pt idx="198">
                  <c:v>222</c:v>
                </c:pt>
                <c:pt idx="199">
                  <c:v>223</c:v>
                </c:pt>
                <c:pt idx="200">
                  <c:v>224</c:v>
                </c:pt>
                <c:pt idx="201">
                  <c:v>225</c:v>
                </c:pt>
                <c:pt idx="202">
                  <c:v>226</c:v>
                </c:pt>
                <c:pt idx="203">
                  <c:v>227</c:v>
                </c:pt>
                <c:pt idx="204">
                  <c:v>228</c:v>
                </c:pt>
                <c:pt idx="205">
                  <c:v>229</c:v>
                </c:pt>
                <c:pt idx="206">
                  <c:v>230</c:v>
                </c:pt>
                <c:pt idx="207">
                  <c:v>231</c:v>
                </c:pt>
                <c:pt idx="208">
                  <c:v>232</c:v>
                </c:pt>
                <c:pt idx="209">
                  <c:v>233</c:v>
                </c:pt>
                <c:pt idx="210">
                  <c:v>234</c:v>
                </c:pt>
                <c:pt idx="211">
                  <c:v>235</c:v>
                </c:pt>
                <c:pt idx="212">
                  <c:v>236</c:v>
                </c:pt>
                <c:pt idx="213">
                  <c:v>237</c:v>
                </c:pt>
                <c:pt idx="214">
                  <c:v>238</c:v>
                </c:pt>
                <c:pt idx="215">
                  <c:v>239</c:v>
                </c:pt>
                <c:pt idx="216">
                  <c:v>240</c:v>
                </c:pt>
                <c:pt idx="217">
                  <c:v>241</c:v>
                </c:pt>
                <c:pt idx="218">
                  <c:v>242</c:v>
                </c:pt>
                <c:pt idx="219">
                  <c:v>243</c:v>
                </c:pt>
                <c:pt idx="220">
                  <c:v>244</c:v>
                </c:pt>
                <c:pt idx="221">
                  <c:v>245</c:v>
                </c:pt>
                <c:pt idx="222">
                  <c:v>246</c:v>
                </c:pt>
                <c:pt idx="223">
                  <c:v>247</c:v>
                </c:pt>
                <c:pt idx="224">
                  <c:v>248</c:v>
                </c:pt>
                <c:pt idx="225">
                  <c:v>249</c:v>
                </c:pt>
                <c:pt idx="226">
                  <c:v>250</c:v>
                </c:pt>
              </c:numCache>
            </c:numRef>
          </c:xVal>
          <c:yVal>
            <c:numRef>
              <c:f>for_pretty_charts!$B$2:$B$1048341</c:f>
              <c:numCache>
                <c:formatCode>0.000</c:formatCode>
                <c:ptCount val="1048340"/>
                <c:pt idx="0">
                  <c:v>23.976000258699059</c:v>
                </c:pt>
                <c:pt idx="1">
                  <c:v>28.347999905236065</c:v>
                </c:pt>
                <c:pt idx="2">
                  <c:v>20.929999882355332</c:v>
                </c:pt>
                <c:pt idx="3">
                  <c:v>24.680000287480652</c:v>
                </c:pt>
                <c:pt idx="4">
                  <c:v>23.964000097475946</c:v>
                </c:pt>
                <c:pt idx="5">
                  <c:v>23.990000132471323</c:v>
                </c:pt>
                <c:pt idx="6">
                  <c:v>24.06700006686151</c:v>
                </c:pt>
                <c:pt idx="7">
                  <c:v>24.98299980070442</c:v>
                </c:pt>
                <c:pt idx="8">
                  <c:v>24.268999951891601</c:v>
                </c:pt>
                <c:pt idx="9">
                  <c:v>23.691000044345856</c:v>
                </c:pt>
                <c:pt idx="10">
                  <c:v>25.003999611362815</c:v>
                </c:pt>
                <c:pt idx="11">
                  <c:v>24.059000588022172</c:v>
                </c:pt>
                <c:pt idx="12">
                  <c:v>25.004999781958759</c:v>
                </c:pt>
                <c:pt idx="13">
                  <c:v>23.977999971248209</c:v>
                </c:pt>
                <c:pt idx="14">
                  <c:v>24.024999816901982</c:v>
                </c:pt>
                <c:pt idx="15">
                  <c:v>25.023999880068004</c:v>
                </c:pt>
                <c:pt idx="16">
                  <c:v>23.971000034362078</c:v>
                </c:pt>
                <c:pt idx="17">
                  <c:v>24.023000104352832</c:v>
                </c:pt>
                <c:pt idx="18">
                  <c:v>24.999000015668571</c:v>
                </c:pt>
                <c:pt idx="19">
                  <c:v>24.001000123098493</c:v>
                </c:pt>
                <c:pt idx="20">
                  <c:v>24.024999816901982</c:v>
                </c:pt>
                <c:pt idx="21">
                  <c:v>25.042999978177249</c:v>
                </c:pt>
                <c:pt idx="22">
                  <c:v>23.988000419922173</c:v>
                </c:pt>
                <c:pt idx="23">
                  <c:v>24.03099958319217</c:v>
                </c:pt>
                <c:pt idx="24">
                  <c:v>25.008000293746591</c:v>
                </c:pt>
                <c:pt idx="25">
                  <c:v>23.969999863766134</c:v>
                </c:pt>
                <c:pt idx="26">
                  <c:v>24.827000219374895</c:v>
                </c:pt>
                <c:pt idx="27">
                  <c:v>24.293999816291034</c:v>
                </c:pt>
                <c:pt idx="28">
                  <c:v>23.995999898761511</c:v>
                </c:pt>
                <c:pt idx="29">
                  <c:v>24.772000266239047</c:v>
                </c:pt>
                <c:pt idx="30">
                  <c:v>24.181000026874244</c:v>
                </c:pt>
                <c:pt idx="31">
                  <c:v>24.024999816901982</c:v>
                </c:pt>
                <c:pt idx="32">
                  <c:v>24.735999782569706</c:v>
                </c:pt>
                <c:pt idx="33">
                  <c:v>24.282000283710659</c:v>
                </c:pt>
                <c:pt idx="34">
                  <c:v>24.035999807529151</c:v>
                </c:pt>
                <c:pt idx="35">
                  <c:v>24.717999855056405</c:v>
                </c:pt>
                <c:pt idx="36">
                  <c:v>24.29099993314594</c:v>
                </c:pt>
                <c:pt idx="37">
                  <c:v>24.046000256203115</c:v>
                </c:pt>
                <c:pt idx="38">
                  <c:v>24.701000098139048</c:v>
                </c:pt>
                <c:pt idx="39">
                  <c:v>24.30399963632226</c:v>
                </c:pt>
                <c:pt idx="40">
                  <c:v>24.031000211834908</c:v>
                </c:pt>
                <c:pt idx="41">
                  <c:v>24.628000217489898</c:v>
                </c:pt>
                <c:pt idx="42">
                  <c:v>23.976999800652266</c:v>
                </c:pt>
                <c:pt idx="43">
                  <c:v>24.986999854445457</c:v>
                </c:pt>
                <c:pt idx="44">
                  <c:v>23.995000356808305</c:v>
                </c:pt>
                <c:pt idx="45">
                  <c:v>24.071000120602548</c:v>
                </c:pt>
                <c:pt idx="46">
                  <c:v>24.98299980070442</c:v>
                </c:pt>
                <c:pt idx="47">
                  <c:v>23.990999674424529</c:v>
                </c:pt>
                <c:pt idx="48">
                  <c:v>23.969000321812928</c:v>
                </c:pt>
                <c:pt idx="49">
                  <c:v>24.985000141896307</c:v>
                </c:pt>
                <c:pt idx="50">
                  <c:v>23.979999683797359</c:v>
                </c:pt>
                <c:pt idx="51">
                  <c:v>24.076999886892736</c:v>
                </c:pt>
                <c:pt idx="52">
                  <c:v>24.989000195637345</c:v>
                </c:pt>
                <c:pt idx="53">
                  <c:v>23.979000141844153</c:v>
                </c:pt>
                <c:pt idx="54">
                  <c:v>23.982000024989247</c:v>
                </c:pt>
                <c:pt idx="55">
                  <c:v>24.98299980070442</c:v>
                </c:pt>
                <c:pt idx="56">
                  <c:v>24.080999940633774</c:v>
                </c:pt>
                <c:pt idx="57">
                  <c:v>23.979000141844153</c:v>
                </c:pt>
                <c:pt idx="58">
                  <c:v>24.985000141896307</c:v>
                </c:pt>
                <c:pt idx="59">
                  <c:v>23.999999952502549</c:v>
                </c:pt>
                <c:pt idx="60">
                  <c:v>23.962999926880002</c:v>
                </c:pt>
                <c:pt idx="61">
                  <c:v>25.067999842576683</c:v>
                </c:pt>
                <c:pt idx="62">
                  <c:v>23.993000015616417</c:v>
                </c:pt>
                <c:pt idx="63">
                  <c:v>25.030999816954136</c:v>
                </c:pt>
                <c:pt idx="64">
                  <c:v>23.970000492408872</c:v>
                </c:pt>
                <c:pt idx="65">
                  <c:v>24.023000104352832</c:v>
                </c:pt>
                <c:pt idx="66">
                  <c:v>25.023999880068004</c:v>
                </c:pt>
                <c:pt idx="67">
                  <c:v>23.961999756284058</c:v>
                </c:pt>
                <c:pt idx="68">
                  <c:v>24.032999924384058</c:v>
                </c:pt>
                <c:pt idx="69">
                  <c:v>25.112999975681305</c:v>
                </c:pt>
                <c:pt idx="70">
                  <c:v>23.958000331185758</c:v>
                </c:pt>
                <c:pt idx="71">
                  <c:v>23.973999917507172</c:v>
                </c:pt>
                <c:pt idx="72">
                  <c:v>25.053999968804419</c:v>
                </c:pt>
                <c:pt idx="73">
                  <c:v>24.071000120602548</c:v>
                </c:pt>
                <c:pt idx="74">
                  <c:v>23.931999667547643</c:v>
                </c:pt>
                <c:pt idx="75">
                  <c:v>25.038999924436212</c:v>
                </c:pt>
                <c:pt idx="76">
                  <c:v>23.972000204958022</c:v>
                </c:pt>
                <c:pt idx="77">
                  <c:v>24.056000076234341</c:v>
                </c:pt>
                <c:pt idx="78">
                  <c:v>24.935999955050647</c:v>
                </c:pt>
                <c:pt idx="79">
                  <c:v>24.126000073738396</c:v>
                </c:pt>
                <c:pt idx="80">
                  <c:v>23.991999845020473</c:v>
                </c:pt>
                <c:pt idx="81">
                  <c:v>24.978000205010176</c:v>
                </c:pt>
                <c:pt idx="82">
                  <c:v>23.700999864377081</c:v>
                </c:pt>
                <c:pt idx="83">
                  <c:v>23.977999971248209</c:v>
                </c:pt>
                <c:pt idx="84">
                  <c:v>24.990999908186495</c:v>
                </c:pt>
                <c:pt idx="85">
                  <c:v>24.419000395573676</c:v>
                </c:pt>
                <c:pt idx="86">
                  <c:v>24.651999911293387</c:v>
                </c:pt>
                <c:pt idx="87">
                  <c:v>24.014999996870756</c:v>
                </c:pt>
                <c:pt idx="88">
                  <c:v>23.949999595060945</c:v>
                </c:pt>
                <c:pt idx="89">
                  <c:v>24.0870003355667</c:v>
                </c:pt>
                <c:pt idx="90">
                  <c:v>24.986999854445457</c:v>
                </c:pt>
                <c:pt idx="91">
                  <c:v>24.0160001674667</c:v>
                </c:pt>
                <c:pt idx="92">
                  <c:v>24.867000128142536</c:v>
                </c:pt>
                <c:pt idx="93">
                  <c:v>24.07999977003783</c:v>
                </c:pt>
                <c:pt idx="94">
                  <c:v>24.116999795660377</c:v>
                </c:pt>
                <c:pt idx="95">
                  <c:v>23.977000429295003</c:v>
                </c:pt>
                <c:pt idx="96">
                  <c:v>24.961999990046024</c:v>
                </c:pt>
                <c:pt idx="97">
                  <c:v>23.997999611310661</c:v>
                </c:pt>
                <c:pt idx="98">
                  <c:v>24.854999966919422</c:v>
                </c:pt>
                <c:pt idx="99">
                  <c:v>24.152000108733773</c:v>
                </c:pt>
                <c:pt idx="100">
                  <c:v>24.032999924384058</c:v>
                </c:pt>
                <c:pt idx="101">
                  <c:v>24.854999966919422</c:v>
                </c:pt>
                <c:pt idx="102">
                  <c:v>24.22900004312396</c:v>
                </c:pt>
                <c:pt idx="103">
                  <c:v>24.023000104352832</c:v>
                </c:pt>
                <c:pt idx="104">
                  <c:v>23.976999800652266</c:v>
                </c:pt>
                <c:pt idx="105">
                  <c:v>25.038999924436212</c:v>
                </c:pt>
                <c:pt idx="106">
                  <c:v>24.723000079393387</c:v>
                </c:pt>
                <c:pt idx="107">
                  <c:v>23.977999971248209</c:v>
                </c:pt>
                <c:pt idx="108">
                  <c:v>24.343000003136694</c:v>
                </c:pt>
                <c:pt idx="109">
                  <c:v>23.988999961875379</c:v>
                </c:pt>
                <c:pt idx="110">
                  <c:v>24.714000429958105</c:v>
                </c:pt>
                <c:pt idx="111">
                  <c:v>24.281000113114715</c:v>
                </c:pt>
                <c:pt idx="112">
                  <c:v>24.01799988001585</c:v>
                </c:pt>
                <c:pt idx="113">
                  <c:v>24.6460001450032</c:v>
                </c:pt>
                <c:pt idx="114">
                  <c:v>24.435999523848295</c:v>
                </c:pt>
                <c:pt idx="115">
                  <c:v>23.968000151216984</c:v>
                </c:pt>
                <c:pt idx="116">
                  <c:v>24.640999920666218</c:v>
                </c:pt>
                <c:pt idx="117">
                  <c:v>23.979000141844153</c:v>
                </c:pt>
                <c:pt idx="118">
                  <c:v>24.993999791331589</c:v>
                </c:pt>
                <c:pt idx="119">
                  <c:v>23.979000141844153</c:v>
                </c:pt>
                <c:pt idx="120">
                  <c:v>24.07600034493953</c:v>
                </c:pt>
                <c:pt idx="121">
                  <c:v>24.980999459512532</c:v>
                </c:pt>
                <c:pt idx="122">
                  <c:v>23.990000132471323</c:v>
                </c:pt>
                <c:pt idx="123">
                  <c:v>23.969999863766134</c:v>
                </c:pt>
                <c:pt idx="124">
                  <c:v>23.977000429295003</c:v>
                </c:pt>
                <c:pt idx="125">
                  <c:v>24.990999908186495</c:v>
                </c:pt>
                <c:pt idx="126">
                  <c:v>24.082999653182924</c:v>
                </c:pt>
                <c:pt idx="127">
                  <c:v>24.986000312492251</c:v>
                </c:pt>
                <c:pt idx="128">
                  <c:v>23.990999674424529</c:v>
                </c:pt>
                <c:pt idx="129">
                  <c:v>23.979000141844153</c:v>
                </c:pt>
                <c:pt idx="130">
                  <c:v>24.986000312492251</c:v>
                </c:pt>
                <c:pt idx="131">
                  <c:v>23.982999566942453</c:v>
                </c:pt>
                <c:pt idx="132">
                  <c:v>2131.2290003523231</c:v>
                </c:pt>
                <c:pt idx="133">
                  <c:v>134.90400009322912</c:v>
                </c:pt>
                <c:pt idx="134">
                  <c:v>24.072999833151698</c:v>
                </c:pt>
                <c:pt idx="135">
                  <c:v>23.980999854393303</c:v>
                </c:pt>
                <c:pt idx="136">
                  <c:v>24.983999971300364</c:v>
                </c:pt>
                <c:pt idx="137">
                  <c:v>23.982000024989247</c:v>
                </c:pt>
                <c:pt idx="138">
                  <c:v>24.071000120602548</c:v>
                </c:pt>
                <c:pt idx="139">
                  <c:v>24.975999863818288</c:v>
                </c:pt>
                <c:pt idx="140">
                  <c:v>23.982000024989247</c:v>
                </c:pt>
                <c:pt idx="141">
                  <c:v>23.983000195585191</c:v>
                </c:pt>
                <c:pt idx="142">
                  <c:v>24.986999854445457</c:v>
                </c:pt>
                <c:pt idx="143">
                  <c:v>23.975000088103116</c:v>
                </c:pt>
                <c:pt idx="144">
                  <c:v>24.07800005748868</c:v>
                </c:pt>
                <c:pt idx="145">
                  <c:v>25.141999893821776</c:v>
                </c:pt>
                <c:pt idx="146">
                  <c:v>23.818999878130853</c:v>
                </c:pt>
                <c:pt idx="147">
                  <c:v>24.990999908186495</c:v>
                </c:pt>
                <c:pt idx="148">
                  <c:v>23.980000312440097</c:v>
                </c:pt>
                <c:pt idx="149">
                  <c:v>23.975000088103116</c:v>
                </c:pt>
                <c:pt idx="150">
                  <c:v>24.98499951325357</c:v>
                </c:pt>
                <c:pt idx="151">
                  <c:v>24.004000006243587</c:v>
                </c:pt>
                <c:pt idx="152">
                  <c:v>23.972000204958022</c:v>
                </c:pt>
                <c:pt idx="153">
                  <c:v>25.189999910071492</c:v>
                </c:pt>
                <c:pt idx="154">
                  <c:v>23.865000181831419</c:v>
                </c:pt>
                <c:pt idx="155">
                  <c:v>24.994999961927533</c:v>
                </c:pt>
                <c:pt idx="156">
                  <c:v>23.979000141844153</c:v>
                </c:pt>
                <c:pt idx="157">
                  <c:v>24.034000094980001</c:v>
                </c:pt>
                <c:pt idx="158">
                  <c:v>25.006999494507909</c:v>
                </c:pt>
                <c:pt idx="159">
                  <c:v>24.132000468671322</c:v>
                </c:pt>
                <c:pt idx="160">
                  <c:v>25.333999958820641</c:v>
                </c:pt>
                <c:pt idx="161">
                  <c:v>23.722000303678215</c:v>
                </c:pt>
                <c:pt idx="162">
                  <c:v>23.961999756284058</c:v>
                </c:pt>
                <c:pt idx="163">
                  <c:v>25.20300024189055</c:v>
                </c:pt>
                <c:pt idx="164">
                  <c:v>23.993000015616417</c:v>
                </c:pt>
                <c:pt idx="165">
                  <c:v>24.712999630719423</c:v>
                </c:pt>
                <c:pt idx="166">
                  <c:v>24.186000251211226</c:v>
                </c:pt>
                <c:pt idx="167">
                  <c:v>23.91600008122623</c:v>
                </c:pt>
                <c:pt idx="168">
                  <c:v>24.941000179387629</c:v>
                </c:pt>
                <c:pt idx="169">
                  <c:v>24.225999531336129</c:v>
                </c:pt>
                <c:pt idx="170">
                  <c:v>24.001000123098493</c:v>
                </c:pt>
                <c:pt idx="171">
                  <c:v>23.708000429905951</c:v>
                </c:pt>
                <c:pt idx="172">
                  <c:v>25.381999975070357</c:v>
                </c:pt>
                <c:pt idx="173">
                  <c:v>23.909999686293304</c:v>
                </c:pt>
                <c:pt idx="174">
                  <c:v>23.831000039353967</c:v>
                </c:pt>
                <c:pt idx="175">
                  <c:v>90.922999964095652</c:v>
                </c:pt>
                <c:pt idx="176">
                  <c:v>24.134000181220472</c:v>
                </c:pt>
                <c:pt idx="177">
                  <c:v>24.010999943129718</c:v>
                </c:pt>
                <c:pt idx="178">
                  <c:v>24.952999711968005</c:v>
                </c:pt>
                <c:pt idx="179">
                  <c:v>24.061000300571322</c:v>
                </c:pt>
                <c:pt idx="180">
                  <c:v>24.078999599441886</c:v>
                </c:pt>
                <c:pt idx="181">
                  <c:v>24.954000511206686</c:v>
                </c:pt>
                <c:pt idx="182">
                  <c:v>23.976999800652266</c:v>
                </c:pt>
                <c:pt idx="183">
                  <c:v>24.776999861933291</c:v>
                </c:pt>
                <c:pt idx="184">
                  <c:v>24.227000330574811</c:v>
                </c:pt>
                <c:pt idx="185">
                  <c:v>24.104000092484057</c:v>
                </c:pt>
                <c:pt idx="186">
                  <c:v>24.713999801315367</c:v>
                </c:pt>
                <c:pt idx="187">
                  <c:v>24.223999818786979</c:v>
                </c:pt>
                <c:pt idx="188">
                  <c:v>24.006000347435474</c:v>
                </c:pt>
                <c:pt idx="189">
                  <c:v>24.067999608814716</c:v>
                </c:pt>
                <c:pt idx="190">
                  <c:v>24.98299980070442</c:v>
                </c:pt>
                <c:pt idx="191">
                  <c:v>23.989000590518117</c:v>
                </c:pt>
                <c:pt idx="192">
                  <c:v>24.731999728828669</c:v>
                </c:pt>
                <c:pt idx="193">
                  <c:v>23.972000204958022</c:v>
                </c:pt>
                <c:pt idx="194">
                  <c:v>24.400999839417636</c:v>
                </c:pt>
                <c:pt idx="195">
                  <c:v>23.953999648801982</c:v>
                </c:pt>
                <c:pt idx="196">
                  <c:v>24.687000224366784</c:v>
                </c:pt>
                <c:pt idx="197">
                  <c:v>24.375999975018203</c:v>
                </c:pt>
                <c:pt idx="198">
                  <c:v>24.592000362463295</c:v>
                </c:pt>
                <c:pt idx="199">
                  <c:v>23.975999630056322</c:v>
                </c:pt>
                <c:pt idx="200">
                  <c:v>23.983000195585191</c:v>
                </c:pt>
                <c:pt idx="201">
                  <c:v>25.086999940685928</c:v>
                </c:pt>
                <c:pt idx="202">
                  <c:v>23.972000204958022</c:v>
                </c:pt>
                <c:pt idx="203">
                  <c:v>23.978999513201416</c:v>
                </c:pt>
                <c:pt idx="204">
                  <c:v>24.982000258751214</c:v>
                </c:pt>
                <c:pt idx="205">
                  <c:v>23.979999683797359</c:v>
                </c:pt>
                <c:pt idx="206">
                  <c:v>24.07600034493953</c:v>
                </c:pt>
                <c:pt idx="207">
                  <c:v>24.985000141896307</c:v>
                </c:pt>
                <c:pt idx="208">
                  <c:v>23.982000024989247</c:v>
                </c:pt>
                <c:pt idx="209">
                  <c:v>23.975000088103116</c:v>
                </c:pt>
                <c:pt idx="210">
                  <c:v>24.98499951325357</c:v>
                </c:pt>
                <c:pt idx="211">
                  <c:v>24.082000111229718</c:v>
                </c:pt>
                <c:pt idx="212">
                  <c:v>23.980000312440097</c:v>
                </c:pt>
                <c:pt idx="213">
                  <c:v>24.990999908186495</c:v>
                </c:pt>
                <c:pt idx="214">
                  <c:v>23.979000141844153</c:v>
                </c:pt>
                <c:pt idx="215">
                  <c:v>23.980999854393303</c:v>
                </c:pt>
                <c:pt idx="216">
                  <c:v>25.025000050663948</c:v>
                </c:pt>
                <c:pt idx="217">
                  <c:v>24.042999744415283</c:v>
                </c:pt>
                <c:pt idx="218">
                  <c:v>23.976999800652266</c:v>
                </c:pt>
                <c:pt idx="219">
                  <c:v>24.98100008815527</c:v>
                </c:pt>
                <c:pt idx="220">
                  <c:v>24.00300046429038</c:v>
                </c:pt>
                <c:pt idx="221">
                  <c:v>24.990999908186495</c:v>
                </c:pt>
                <c:pt idx="222">
                  <c:v>24.081997596658766</c:v>
                </c:pt>
                <c:pt idx="223">
                  <c:v>23.945002513937652</c:v>
                </c:pt>
                <c:pt idx="224">
                  <c:v>23.982999566942453</c:v>
                </c:pt>
                <c:pt idx="225">
                  <c:v>25.03199998755008</c:v>
                </c:pt>
                <c:pt idx="226">
                  <c:v>24.087999877519906</c:v>
                </c:pt>
              </c:numCache>
            </c:numRef>
          </c:yVal>
          <c:smooth val="1"/>
          <c:extLst>
            <c:ext xmlns:c16="http://schemas.microsoft.com/office/drawing/2014/chart" uri="{C3380CC4-5D6E-409C-BE32-E72D297353CC}">
              <c16:uniqueId val="{00000000-FE0D-4093-AF39-C5FC3620C0FF}"/>
            </c:ext>
          </c:extLst>
        </c:ser>
        <c:dLbls>
          <c:showLegendKey val="0"/>
          <c:showVal val="0"/>
          <c:showCatName val="0"/>
          <c:showSerName val="0"/>
          <c:showPercent val="0"/>
          <c:showBubbleSize val="0"/>
        </c:dLbls>
        <c:axId val="562521376"/>
        <c:axId val="98518927"/>
      </c:scatterChart>
      <c:valAx>
        <c:axId val="562521376"/>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8518927"/>
        <c:crosses val="autoZero"/>
        <c:crossBetween val="midCat"/>
      </c:valAx>
      <c:valAx>
        <c:axId val="98518927"/>
        <c:scaling>
          <c:orientation val="minMax"/>
          <c:min val="0"/>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2521376"/>
        <c:crosses val="autoZero"/>
        <c:crossBetween val="midCat"/>
      </c:valAx>
      <c:valAx>
        <c:axId val="571409888"/>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4496255"/>
        <c:crosses val="max"/>
        <c:crossBetween val="between"/>
      </c:valAx>
      <c:catAx>
        <c:axId val="24496255"/>
        <c:scaling>
          <c:orientation val="minMax"/>
        </c:scaling>
        <c:delete val="1"/>
        <c:axPos val="b"/>
        <c:numFmt formatCode="General" sourceLinked="1"/>
        <c:majorTickMark val="out"/>
        <c:minorTickMark val="none"/>
        <c:tickLblPos val="nextTo"/>
        <c:crossAx val="5714098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v>defects</c:v>
          </c:tx>
          <c:spPr>
            <a:solidFill>
              <a:schemeClr val="accent2"/>
            </a:solidFill>
            <a:ln w="25400">
              <a:noFill/>
            </a:ln>
            <a:effectLst/>
          </c:spPr>
          <c:invertIfNegative val="0"/>
          <c:cat>
            <c:numRef>
              <c:f>for_pretty_charts!$A$2:$A$1048341</c:f>
              <c:numCache>
                <c:formatCode>General</c:formatCode>
                <c:ptCount val="1048340"/>
                <c:pt idx="0">
                  <c:v>2</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154</c:v>
                </c:pt>
                <c:pt idx="133">
                  <c:v>155</c:v>
                </c:pt>
                <c:pt idx="134">
                  <c:v>156</c:v>
                </c:pt>
                <c:pt idx="135">
                  <c:v>157</c:v>
                </c:pt>
                <c:pt idx="136">
                  <c:v>158</c:v>
                </c:pt>
                <c:pt idx="137">
                  <c:v>159</c:v>
                </c:pt>
                <c:pt idx="138">
                  <c:v>160</c:v>
                </c:pt>
                <c:pt idx="139">
                  <c:v>161</c:v>
                </c:pt>
                <c:pt idx="140">
                  <c:v>162</c:v>
                </c:pt>
                <c:pt idx="141">
                  <c:v>163</c:v>
                </c:pt>
                <c:pt idx="142">
                  <c:v>164</c:v>
                </c:pt>
                <c:pt idx="143">
                  <c:v>165</c:v>
                </c:pt>
                <c:pt idx="144">
                  <c:v>166</c:v>
                </c:pt>
                <c:pt idx="145">
                  <c:v>167</c:v>
                </c:pt>
                <c:pt idx="146">
                  <c:v>168</c:v>
                </c:pt>
                <c:pt idx="147">
                  <c:v>169</c:v>
                </c:pt>
                <c:pt idx="148">
                  <c:v>170</c:v>
                </c:pt>
                <c:pt idx="149">
                  <c:v>172</c:v>
                </c:pt>
                <c:pt idx="150">
                  <c:v>173</c:v>
                </c:pt>
                <c:pt idx="151">
                  <c:v>174</c:v>
                </c:pt>
                <c:pt idx="152">
                  <c:v>175</c:v>
                </c:pt>
                <c:pt idx="153">
                  <c:v>176</c:v>
                </c:pt>
                <c:pt idx="154">
                  <c:v>177</c:v>
                </c:pt>
                <c:pt idx="155">
                  <c:v>178</c:v>
                </c:pt>
                <c:pt idx="156">
                  <c:v>179</c:v>
                </c:pt>
                <c:pt idx="157">
                  <c:v>180</c:v>
                </c:pt>
                <c:pt idx="158">
                  <c:v>181</c:v>
                </c:pt>
                <c:pt idx="159">
                  <c:v>182</c:v>
                </c:pt>
                <c:pt idx="160">
                  <c:v>184</c:v>
                </c:pt>
                <c:pt idx="161">
                  <c:v>185</c:v>
                </c:pt>
                <c:pt idx="162">
                  <c:v>186</c:v>
                </c:pt>
                <c:pt idx="163">
                  <c:v>187</c:v>
                </c:pt>
                <c:pt idx="164">
                  <c:v>188</c:v>
                </c:pt>
                <c:pt idx="165">
                  <c:v>189</c:v>
                </c:pt>
                <c:pt idx="166">
                  <c:v>190</c:v>
                </c:pt>
                <c:pt idx="167">
                  <c:v>191</c:v>
                </c:pt>
                <c:pt idx="168">
                  <c:v>192</c:v>
                </c:pt>
                <c:pt idx="169">
                  <c:v>193</c:v>
                </c:pt>
                <c:pt idx="170">
                  <c:v>194</c:v>
                </c:pt>
                <c:pt idx="171">
                  <c:v>195</c:v>
                </c:pt>
                <c:pt idx="172">
                  <c:v>196</c:v>
                </c:pt>
                <c:pt idx="173">
                  <c:v>197</c:v>
                </c:pt>
                <c:pt idx="174">
                  <c:v>198</c:v>
                </c:pt>
                <c:pt idx="175">
                  <c:v>199</c:v>
                </c:pt>
                <c:pt idx="176">
                  <c:v>200</c:v>
                </c:pt>
                <c:pt idx="177">
                  <c:v>201</c:v>
                </c:pt>
                <c:pt idx="178">
                  <c:v>202</c:v>
                </c:pt>
                <c:pt idx="179">
                  <c:v>203</c:v>
                </c:pt>
                <c:pt idx="180">
                  <c:v>204</c:v>
                </c:pt>
                <c:pt idx="181">
                  <c:v>205</c:v>
                </c:pt>
                <c:pt idx="182">
                  <c:v>206</c:v>
                </c:pt>
                <c:pt idx="183">
                  <c:v>207</c:v>
                </c:pt>
                <c:pt idx="184">
                  <c:v>208</c:v>
                </c:pt>
                <c:pt idx="185">
                  <c:v>209</c:v>
                </c:pt>
                <c:pt idx="186">
                  <c:v>210</c:v>
                </c:pt>
                <c:pt idx="187">
                  <c:v>211</c:v>
                </c:pt>
                <c:pt idx="188">
                  <c:v>212</c:v>
                </c:pt>
                <c:pt idx="189">
                  <c:v>213</c:v>
                </c:pt>
                <c:pt idx="190">
                  <c:v>214</c:v>
                </c:pt>
                <c:pt idx="191">
                  <c:v>215</c:v>
                </c:pt>
                <c:pt idx="192">
                  <c:v>216</c:v>
                </c:pt>
                <c:pt idx="193">
                  <c:v>217</c:v>
                </c:pt>
                <c:pt idx="194">
                  <c:v>218</c:v>
                </c:pt>
                <c:pt idx="195">
                  <c:v>219</c:v>
                </c:pt>
                <c:pt idx="196">
                  <c:v>220</c:v>
                </c:pt>
                <c:pt idx="197">
                  <c:v>221</c:v>
                </c:pt>
                <c:pt idx="198">
                  <c:v>222</c:v>
                </c:pt>
                <c:pt idx="199">
                  <c:v>223</c:v>
                </c:pt>
                <c:pt idx="200">
                  <c:v>224</c:v>
                </c:pt>
                <c:pt idx="201">
                  <c:v>225</c:v>
                </c:pt>
                <c:pt idx="202">
                  <c:v>226</c:v>
                </c:pt>
                <c:pt idx="203">
                  <c:v>227</c:v>
                </c:pt>
                <c:pt idx="204">
                  <c:v>228</c:v>
                </c:pt>
                <c:pt idx="205">
                  <c:v>229</c:v>
                </c:pt>
                <c:pt idx="206">
                  <c:v>230</c:v>
                </c:pt>
                <c:pt idx="207">
                  <c:v>231</c:v>
                </c:pt>
                <c:pt idx="208">
                  <c:v>232</c:v>
                </c:pt>
                <c:pt idx="209">
                  <c:v>233</c:v>
                </c:pt>
                <c:pt idx="210">
                  <c:v>234</c:v>
                </c:pt>
                <c:pt idx="211">
                  <c:v>235</c:v>
                </c:pt>
                <c:pt idx="212">
                  <c:v>236</c:v>
                </c:pt>
                <c:pt idx="213">
                  <c:v>237</c:v>
                </c:pt>
                <c:pt idx="214">
                  <c:v>238</c:v>
                </c:pt>
                <c:pt idx="215">
                  <c:v>239</c:v>
                </c:pt>
                <c:pt idx="216">
                  <c:v>240</c:v>
                </c:pt>
                <c:pt idx="217">
                  <c:v>241</c:v>
                </c:pt>
                <c:pt idx="218">
                  <c:v>242</c:v>
                </c:pt>
                <c:pt idx="219">
                  <c:v>243</c:v>
                </c:pt>
                <c:pt idx="220">
                  <c:v>244</c:v>
                </c:pt>
                <c:pt idx="221">
                  <c:v>245</c:v>
                </c:pt>
                <c:pt idx="222">
                  <c:v>246</c:v>
                </c:pt>
                <c:pt idx="223">
                  <c:v>247</c:v>
                </c:pt>
                <c:pt idx="224">
                  <c:v>248</c:v>
                </c:pt>
                <c:pt idx="225">
                  <c:v>249</c:v>
                </c:pt>
                <c:pt idx="226">
                  <c:v>250</c:v>
                </c:pt>
              </c:numCache>
            </c:numRef>
          </c:cat>
          <c:val>
            <c:numRef>
              <c:f>for_pretty_charts!$C$2:$C$1048341</c:f>
              <c:numCache>
                <c:formatCode>General</c:formatCode>
                <c:ptCount val="104834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1</c:v>
                </c:pt>
                <c:pt idx="30">
                  <c:v>0</c:v>
                </c:pt>
                <c:pt idx="31">
                  <c:v>0</c:v>
                </c:pt>
                <c:pt idx="32">
                  <c:v>0</c:v>
                </c:pt>
                <c:pt idx="33">
                  <c:v>1</c:v>
                </c:pt>
                <c:pt idx="34">
                  <c:v>0</c:v>
                </c:pt>
                <c:pt idx="35">
                  <c:v>1</c:v>
                </c:pt>
                <c:pt idx="36">
                  <c:v>0</c:v>
                </c:pt>
                <c:pt idx="37">
                  <c:v>0</c:v>
                </c:pt>
                <c:pt idx="38">
                  <c:v>1</c:v>
                </c:pt>
                <c:pt idx="39">
                  <c:v>1</c:v>
                </c:pt>
                <c:pt idx="40">
                  <c:v>0</c:v>
                </c:pt>
                <c:pt idx="41">
                  <c:v>0</c:v>
                </c:pt>
                <c:pt idx="42">
                  <c:v>0</c:v>
                </c:pt>
                <c:pt idx="43">
                  <c:v>0</c:v>
                </c:pt>
                <c:pt idx="44">
                  <c:v>1</c:v>
                </c:pt>
                <c:pt idx="45">
                  <c:v>0</c:v>
                </c:pt>
                <c:pt idx="46">
                  <c:v>0</c:v>
                </c:pt>
                <c:pt idx="47">
                  <c:v>0</c:v>
                </c:pt>
                <c:pt idx="48">
                  <c:v>1</c:v>
                </c:pt>
                <c:pt idx="49">
                  <c:v>0</c:v>
                </c:pt>
                <c:pt idx="50">
                  <c:v>0</c:v>
                </c:pt>
                <c:pt idx="51">
                  <c:v>1</c:v>
                </c:pt>
                <c:pt idx="52">
                  <c:v>0</c:v>
                </c:pt>
                <c:pt idx="53">
                  <c:v>0</c:v>
                </c:pt>
                <c:pt idx="54">
                  <c:v>0</c:v>
                </c:pt>
                <c:pt idx="55">
                  <c:v>0</c:v>
                </c:pt>
                <c:pt idx="56">
                  <c:v>0</c:v>
                </c:pt>
                <c:pt idx="57">
                  <c:v>0</c:v>
                </c:pt>
                <c:pt idx="58">
                  <c:v>0</c:v>
                </c:pt>
                <c:pt idx="59">
                  <c:v>0</c:v>
                </c:pt>
                <c:pt idx="60">
                  <c:v>1</c:v>
                </c:pt>
                <c:pt idx="61">
                  <c:v>0</c:v>
                </c:pt>
                <c:pt idx="62">
                  <c:v>1</c:v>
                </c:pt>
                <c:pt idx="63">
                  <c:v>0</c:v>
                </c:pt>
                <c:pt idx="64">
                  <c:v>0</c:v>
                </c:pt>
                <c:pt idx="65">
                  <c:v>0</c:v>
                </c:pt>
                <c:pt idx="66">
                  <c:v>0</c:v>
                </c:pt>
                <c:pt idx="67">
                  <c:v>1</c:v>
                </c:pt>
                <c:pt idx="68">
                  <c:v>0</c:v>
                </c:pt>
                <c:pt idx="69">
                  <c:v>0</c:v>
                </c:pt>
                <c:pt idx="70">
                  <c:v>0</c:v>
                </c:pt>
                <c:pt idx="71">
                  <c:v>1</c:v>
                </c:pt>
                <c:pt idx="72">
                  <c:v>0</c:v>
                </c:pt>
                <c:pt idx="73">
                  <c:v>0</c:v>
                </c:pt>
                <c:pt idx="74">
                  <c:v>0</c:v>
                </c:pt>
                <c:pt idx="75">
                  <c:v>1</c:v>
                </c:pt>
                <c:pt idx="76">
                  <c:v>1</c:v>
                </c:pt>
                <c:pt idx="77">
                  <c:v>0</c:v>
                </c:pt>
                <c:pt idx="78">
                  <c:v>0</c:v>
                </c:pt>
                <c:pt idx="79">
                  <c:v>0</c:v>
                </c:pt>
                <c:pt idx="80">
                  <c:v>0</c:v>
                </c:pt>
                <c:pt idx="81">
                  <c:v>0</c:v>
                </c:pt>
                <c:pt idx="82">
                  <c:v>0</c:v>
                </c:pt>
                <c:pt idx="83">
                  <c:v>0</c:v>
                </c:pt>
                <c:pt idx="84">
                  <c:v>0</c:v>
                </c:pt>
                <c:pt idx="85">
                  <c:v>0</c:v>
                </c:pt>
                <c:pt idx="86">
                  <c:v>0</c:v>
                </c:pt>
                <c:pt idx="87">
                  <c:v>1</c:v>
                </c:pt>
                <c:pt idx="88">
                  <c:v>1</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1</c:v>
                </c:pt>
                <c:pt idx="107">
                  <c:v>1</c:v>
                </c:pt>
                <c:pt idx="108">
                  <c:v>0</c:v>
                </c:pt>
                <c:pt idx="109">
                  <c:v>0</c:v>
                </c:pt>
                <c:pt idx="110">
                  <c:v>0</c:v>
                </c:pt>
                <c:pt idx="111">
                  <c:v>0</c:v>
                </c:pt>
                <c:pt idx="112">
                  <c:v>0</c:v>
                </c:pt>
                <c:pt idx="113">
                  <c:v>0</c:v>
                </c:pt>
                <c:pt idx="114">
                  <c:v>0</c:v>
                </c:pt>
                <c:pt idx="115">
                  <c:v>0</c:v>
                </c:pt>
                <c:pt idx="116">
                  <c:v>0</c:v>
                </c:pt>
                <c:pt idx="117">
                  <c:v>1</c:v>
                </c:pt>
                <c:pt idx="118">
                  <c:v>0</c:v>
                </c:pt>
                <c:pt idx="119">
                  <c:v>0</c:v>
                </c:pt>
                <c:pt idx="120">
                  <c:v>1</c:v>
                </c:pt>
                <c:pt idx="121">
                  <c:v>0</c:v>
                </c:pt>
                <c:pt idx="122">
                  <c:v>0</c:v>
                </c:pt>
                <c:pt idx="123">
                  <c:v>0</c:v>
                </c:pt>
                <c:pt idx="124">
                  <c:v>0</c:v>
                </c:pt>
                <c:pt idx="125">
                  <c:v>0</c:v>
                </c:pt>
                <c:pt idx="126">
                  <c:v>0</c:v>
                </c:pt>
                <c:pt idx="127">
                  <c:v>1</c:v>
                </c:pt>
                <c:pt idx="128">
                  <c:v>0</c:v>
                </c:pt>
                <c:pt idx="129">
                  <c:v>0</c:v>
                </c:pt>
                <c:pt idx="130">
                  <c:v>0</c:v>
                </c:pt>
                <c:pt idx="131">
                  <c:v>0</c:v>
                </c:pt>
                <c:pt idx="132">
                  <c:v>1</c:v>
                </c:pt>
                <c:pt idx="133">
                  <c:v>1</c:v>
                </c:pt>
                <c:pt idx="134">
                  <c:v>1</c:v>
                </c:pt>
                <c:pt idx="135">
                  <c:v>1</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1</c:v>
                </c:pt>
                <c:pt idx="164">
                  <c:v>1</c:v>
                </c:pt>
                <c:pt idx="165">
                  <c:v>0</c:v>
                </c:pt>
                <c:pt idx="166">
                  <c:v>1</c:v>
                </c:pt>
                <c:pt idx="167">
                  <c:v>0</c:v>
                </c:pt>
                <c:pt idx="168">
                  <c:v>0</c:v>
                </c:pt>
                <c:pt idx="169">
                  <c:v>0</c:v>
                </c:pt>
                <c:pt idx="170">
                  <c:v>1</c:v>
                </c:pt>
                <c:pt idx="171">
                  <c:v>1</c:v>
                </c:pt>
                <c:pt idx="172">
                  <c:v>1</c:v>
                </c:pt>
                <c:pt idx="173">
                  <c:v>0</c:v>
                </c:pt>
                <c:pt idx="174">
                  <c:v>0</c:v>
                </c:pt>
                <c:pt idx="175">
                  <c:v>1</c:v>
                </c:pt>
                <c:pt idx="176">
                  <c:v>1</c:v>
                </c:pt>
                <c:pt idx="177">
                  <c:v>1</c:v>
                </c:pt>
                <c:pt idx="178">
                  <c:v>0</c:v>
                </c:pt>
                <c:pt idx="179">
                  <c:v>0</c:v>
                </c:pt>
                <c:pt idx="180">
                  <c:v>0</c:v>
                </c:pt>
                <c:pt idx="181">
                  <c:v>0</c:v>
                </c:pt>
                <c:pt idx="182">
                  <c:v>0</c:v>
                </c:pt>
                <c:pt idx="183">
                  <c:v>0</c:v>
                </c:pt>
                <c:pt idx="184">
                  <c:v>0</c:v>
                </c:pt>
                <c:pt idx="185">
                  <c:v>1</c:v>
                </c:pt>
                <c:pt idx="186">
                  <c:v>1</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1</c:v>
                </c:pt>
                <c:pt idx="201">
                  <c:v>0</c:v>
                </c:pt>
                <c:pt idx="202">
                  <c:v>1</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numCache>
            </c:numRef>
          </c:val>
          <c:extLst>
            <c:ext xmlns:c16="http://schemas.microsoft.com/office/drawing/2014/chart" uri="{C3380CC4-5D6E-409C-BE32-E72D297353CC}">
              <c16:uniqueId val="{00000002-AFF5-4277-B749-71B7C9E05E57}"/>
            </c:ext>
          </c:extLst>
        </c:ser>
        <c:dLbls>
          <c:showLegendKey val="0"/>
          <c:showVal val="0"/>
          <c:showCatName val="0"/>
          <c:showSerName val="0"/>
          <c:showPercent val="0"/>
          <c:showBubbleSize val="0"/>
        </c:dLbls>
        <c:gapWidth val="150"/>
        <c:axId val="571408928"/>
        <c:axId val="24498175"/>
      </c:barChart>
      <c:scatterChart>
        <c:scatterStyle val="lineMarker"/>
        <c:varyColors val="0"/>
        <c:ser>
          <c:idx val="0"/>
          <c:order val="0"/>
          <c:tx>
            <c:strRef>
              <c:f>for_pretty_charts!$D$1</c:f>
              <c:strCache>
                <c:ptCount val="1"/>
                <c:pt idx="0">
                  <c:v>tempReturnLine</c:v>
                </c:pt>
              </c:strCache>
            </c:strRef>
          </c:tx>
          <c:spPr>
            <a:ln w="38100" cap="rnd">
              <a:noFill/>
              <a:round/>
            </a:ln>
            <a:effectLst/>
          </c:spPr>
          <c:marker>
            <c:symbol val="circle"/>
            <c:size val="5"/>
            <c:spPr>
              <a:solidFill>
                <a:schemeClr val="accent1"/>
              </a:solidFill>
              <a:ln w="9525">
                <a:solidFill>
                  <a:schemeClr val="accent1"/>
                </a:solidFill>
              </a:ln>
              <a:effectLst/>
            </c:spPr>
          </c:marker>
          <c:xVal>
            <c:numRef>
              <c:f>for_pretty_charts!$A$2:$A$1048341</c:f>
              <c:numCache>
                <c:formatCode>General</c:formatCode>
                <c:ptCount val="1048340"/>
                <c:pt idx="0">
                  <c:v>2</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154</c:v>
                </c:pt>
                <c:pt idx="133">
                  <c:v>155</c:v>
                </c:pt>
                <c:pt idx="134">
                  <c:v>156</c:v>
                </c:pt>
                <c:pt idx="135">
                  <c:v>157</c:v>
                </c:pt>
                <c:pt idx="136">
                  <c:v>158</c:v>
                </c:pt>
                <c:pt idx="137">
                  <c:v>159</c:v>
                </c:pt>
                <c:pt idx="138">
                  <c:v>160</c:v>
                </c:pt>
                <c:pt idx="139">
                  <c:v>161</c:v>
                </c:pt>
                <c:pt idx="140">
                  <c:v>162</c:v>
                </c:pt>
                <c:pt idx="141">
                  <c:v>163</c:v>
                </c:pt>
                <c:pt idx="142">
                  <c:v>164</c:v>
                </c:pt>
                <c:pt idx="143">
                  <c:v>165</c:v>
                </c:pt>
                <c:pt idx="144">
                  <c:v>166</c:v>
                </c:pt>
                <c:pt idx="145">
                  <c:v>167</c:v>
                </c:pt>
                <c:pt idx="146">
                  <c:v>168</c:v>
                </c:pt>
                <c:pt idx="147">
                  <c:v>169</c:v>
                </c:pt>
                <c:pt idx="148">
                  <c:v>170</c:v>
                </c:pt>
                <c:pt idx="149">
                  <c:v>172</c:v>
                </c:pt>
                <c:pt idx="150">
                  <c:v>173</c:v>
                </c:pt>
                <c:pt idx="151">
                  <c:v>174</c:v>
                </c:pt>
                <c:pt idx="152">
                  <c:v>175</c:v>
                </c:pt>
                <c:pt idx="153">
                  <c:v>176</c:v>
                </c:pt>
                <c:pt idx="154">
                  <c:v>177</c:v>
                </c:pt>
                <c:pt idx="155">
                  <c:v>178</c:v>
                </c:pt>
                <c:pt idx="156">
                  <c:v>179</c:v>
                </c:pt>
                <c:pt idx="157">
                  <c:v>180</c:v>
                </c:pt>
                <c:pt idx="158">
                  <c:v>181</c:v>
                </c:pt>
                <c:pt idx="159">
                  <c:v>182</c:v>
                </c:pt>
                <c:pt idx="160">
                  <c:v>184</c:v>
                </c:pt>
                <c:pt idx="161">
                  <c:v>185</c:v>
                </c:pt>
                <c:pt idx="162">
                  <c:v>186</c:v>
                </c:pt>
                <c:pt idx="163">
                  <c:v>187</c:v>
                </c:pt>
                <c:pt idx="164">
                  <c:v>188</c:v>
                </c:pt>
                <c:pt idx="165">
                  <c:v>189</c:v>
                </c:pt>
                <c:pt idx="166">
                  <c:v>190</c:v>
                </c:pt>
                <c:pt idx="167">
                  <c:v>191</c:v>
                </c:pt>
                <c:pt idx="168">
                  <c:v>192</c:v>
                </c:pt>
                <c:pt idx="169">
                  <c:v>193</c:v>
                </c:pt>
                <c:pt idx="170">
                  <c:v>194</c:v>
                </c:pt>
                <c:pt idx="171">
                  <c:v>195</c:v>
                </c:pt>
                <c:pt idx="172">
                  <c:v>196</c:v>
                </c:pt>
                <c:pt idx="173">
                  <c:v>197</c:v>
                </c:pt>
                <c:pt idx="174">
                  <c:v>198</c:v>
                </c:pt>
                <c:pt idx="175">
                  <c:v>199</c:v>
                </c:pt>
                <c:pt idx="176">
                  <c:v>200</c:v>
                </c:pt>
                <c:pt idx="177">
                  <c:v>201</c:v>
                </c:pt>
                <c:pt idx="178">
                  <c:v>202</c:v>
                </c:pt>
                <c:pt idx="179">
                  <c:v>203</c:v>
                </c:pt>
                <c:pt idx="180">
                  <c:v>204</c:v>
                </c:pt>
                <c:pt idx="181">
                  <c:v>205</c:v>
                </c:pt>
                <c:pt idx="182">
                  <c:v>206</c:v>
                </c:pt>
                <c:pt idx="183">
                  <c:v>207</c:v>
                </c:pt>
                <c:pt idx="184">
                  <c:v>208</c:v>
                </c:pt>
                <c:pt idx="185">
                  <c:v>209</c:v>
                </c:pt>
                <c:pt idx="186">
                  <c:v>210</c:v>
                </c:pt>
                <c:pt idx="187">
                  <c:v>211</c:v>
                </c:pt>
                <c:pt idx="188">
                  <c:v>212</c:v>
                </c:pt>
                <c:pt idx="189">
                  <c:v>213</c:v>
                </c:pt>
                <c:pt idx="190">
                  <c:v>214</c:v>
                </c:pt>
                <c:pt idx="191">
                  <c:v>215</c:v>
                </c:pt>
                <c:pt idx="192">
                  <c:v>216</c:v>
                </c:pt>
                <c:pt idx="193">
                  <c:v>217</c:v>
                </c:pt>
                <c:pt idx="194">
                  <c:v>218</c:v>
                </c:pt>
                <c:pt idx="195">
                  <c:v>219</c:v>
                </c:pt>
                <c:pt idx="196">
                  <c:v>220</c:v>
                </c:pt>
                <c:pt idx="197">
                  <c:v>221</c:v>
                </c:pt>
                <c:pt idx="198">
                  <c:v>222</c:v>
                </c:pt>
                <c:pt idx="199">
                  <c:v>223</c:v>
                </c:pt>
                <c:pt idx="200">
                  <c:v>224</c:v>
                </c:pt>
                <c:pt idx="201">
                  <c:v>225</c:v>
                </c:pt>
                <c:pt idx="202">
                  <c:v>226</c:v>
                </c:pt>
                <c:pt idx="203">
                  <c:v>227</c:v>
                </c:pt>
                <c:pt idx="204">
                  <c:v>228</c:v>
                </c:pt>
                <c:pt idx="205">
                  <c:v>229</c:v>
                </c:pt>
                <c:pt idx="206">
                  <c:v>230</c:v>
                </c:pt>
                <c:pt idx="207">
                  <c:v>231</c:v>
                </c:pt>
                <c:pt idx="208">
                  <c:v>232</c:v>
                </c:pt>
                <c:pt idx="209">
                  <c:v>233</c:v>
                </c:pt>
                <c:pt idx="210">
                  <c:v>234</c:v>
                </c:pt>
                <c:pt idx="211">
                  <c:v>235</c:v>
                </c:pt>
                <c:pt idx="212">
                  <c:v>236</c:v>
                </c:pt>
                <c:pt idx="213">
                  <c:v>237</c:v>
                </c:pt>
                <c:pt idx="214">
                  <c:v>238</c:v>
                </c:pt>
                <c:pt idx="215">
                  <c:v>239</c:v>
                </c:pt>
                <c:pt idx="216">
                  <c:v>240</c:v>
                </c:pt>
                <c:pt idx="217">
                  <c:v>241</c:v>
                </c:pt>
                <c:pt idx="218">
                  <c:v>242</c:v>
                </c:pt>
                <c:pt idx="219">
                  <c:v>243</c:v>
                </c:pt>
                <c:pt idx="220">
                  <c:v>244</c:v>
                </c:pt>
                <c:pt idx="221">
                  <c:v>245</c:v>
                </c:pt>
                <c:pt idx="222">
                  <c:v>246</c:v>
                </c:pt>
                <c:pt idx="223">
                  <c:v>247</c:v>
                </c:pt>
                <c:pt idx="224">
                  <c:v>248</c:v>
                </c:pt>
                <c:pt idx="225">
                  <c:v>249</c:v>
                </c:pt>
                <c:pt idx="226">
                  <c:v>250</c:v>
                </c:pt>
              </c:numCache>
            </c:numRef>
          </c:xVal>
          <c:yVal>
            <c:numRef>
              <c:f>for_pretty_charts!$D$2:$D$1048341</c:f>
              <c:numCache>
                <c:formatCode>0.000</c:formatCode>
                <c:ptCount val="1048340"/>
                <c:pt idx="0">
                  <c:v>58</c:v>
                </c:pt>
                <c:pt idx="1">
                  <c:v>58.900002000000001</c:v>
                </c:pt>
                <c:pt idx="2">
                  <c:v>59.200001</c:v>
                </c:pt>
                <c:pt idx="3">
                  <c:v>59.5</c:v>
                </c:pt>
                <c:pt idx="4">
                  <c:v>59.700001</c:v>
                </c:pt>
                <c:pt idx="5">
                  <c:v>59.900002000000001</c:v>
                </c:pt>
                <c:pt idx="6">
                  <c:v>60</c:v>
                </c:pt>
                <c:pt idx="7">
                  <c:v>60.099997999999999</c:v>
                </c:pt>
                <c:pt idx="8">
                  <c:v>60.200001</c:v>
                </c:pt>
                <c:pt idx="9">
                  <c:v>60.200001</c:v>
                </c:pt>
                <c:pt idx="10">
                  <c:v>60.200001</c:v>
                </c:pt>
                <c:pt idx="11">
                  <c:v>60.299999</c:v>
                </c:pt>
                <c:pt idx="12">
                  <c:v>60.299999</c:v>
                </c:pt>
                <c:pt idx="13">
                  <c:v>60.400002000000001</c:v>
                </c:pt>
                <c:pt idx="14">
                  <c:v>60.400002000000001</c:v>
                </c:pt>
                <c:pt idx="15">
                  <c:v>60.400002000000001</c:v>
                </c:pt>
                <c:pt idx="16">
                  <c:v>60.400002000000001</c:v>
                </c:pt>
                <c:pt idx="17">
                  <c:v>60.400002000000001</c:v>
                </c:pt>
                <c:pt idx="18">
                  <c:v>60.5</c:v>
                </c:pt>
                <c:pt idx="19">
                  <c:v>60.5</c:v>
                </c:pt>
                <c:pt idx="20">
                  <c:v>60.5</c:v>
                </c:pt>
                <c:pt idx="21">
                  <c:v>60.599997999999999</c:v>
                </c:pt>
                <c:pt idx="22">
                  <c:v>60.599997999999999</c:v>
                </c:pt>
                <c:pt idx="23">
                  <c:v>60.599997999999999</c:v>
                </c:pt>
                <c:pt idx="24">
                  <c:v>60.599997999999999</c:v>
                </c:pt>
                <c:pt idx="25">
                  <c:v>60.599997999999999</c:v>
                </c:pt>
                <c:pt idx="26">
                  <c:v>60.599997999999999</c:v>
                </c:pt>
                <c:pt idx="27">
                  <c:v>60.599997999999999</c:v>
                </c:pt>
                <c:pt idx="28">
                  <c:v>60.599997999999999</c:v>
                </c:pt>
                <c:pt idx="29">
                  <c:v>60.599997999999999</c:v>
                </c:pt>
                <c:pt idx="30">
                  <c:v>60.599997999999999</c:v>
                </c:pt>
                <c:pt idx="31">
                  <c:v>60.599997999999999</c:v>
                </c:pt>
                <c:pt idx="32">
                  <c:v>60.599997999999999</c:v>
                </c:pt>
                <c:pt idx="33">
                  <c:v>60.599997999999999</c:v>
                </c:pt>
                <c:pt idx="34">
                  <c:v>60.599997999999999</c:v>
                </c:pt>
                <c:pt idx="35">
                  <c:v>60.700001</c:v>
                </c:pt>
                <c:pt idx="36">
                  <c:v>60.700001</c:v>
                </c:pt>
                <c:pt idx="37">
                  <c:v>60.700001</c:v>
                </c:pt>
                <c:pt idx="38">
                  <c:v>60.700001</c:v>
                </c:pt>
                <c:pt idx="39">
                  <c:v>60.700001</c:v>
                </c:pt>
                <c:pt idx="40">
                  <c:v>60.700001</c:v>
                </c:pt>
                <c:pt idx="41">
                  <c:v>60.700001</c:v>
                </c:pt>
                <c:pt idx="42">
                  <c:v>60.700001</c:v>
                </c:pt>
                <c:pt idx="43">
                  <c:v>60.700001</c:v>
                </c:pt>
                <c:pt idx="44">
                  <c:v>60.700001</c:v>
                </c:pt>
                <c:pt idx="45">
                  <c:v>60.700001</c:v>
                </c:pt>
                <c:pt idx="46">
                  <c:v>60.700001</c:v>
                </c:pt>
                <c:pt idx="47">
                  <c:v>60.700001</c:v>
                </c:pt>
                <c:pt idx="48">
                  <c:v>60.799999</c:v>
                </c:pt>
                <c:pt idx="49">
                  <c:v>60.799999</c:v>
                </c:pt>
                <c:pt idx="50">
                  <c:v>60.799999</c:v>
                </c:pt>
                <c:pt idx="51">
                  <c:v>60.799999</c:v>
                </c:pt>
                <c:pt idx="52">
                  <c:v>60.799999</c:v>
                </c:pt>
                <c:pt idx="53">
                  <c:v>60.799999</c:v>
                </c:pt>
                <c:pt idx="54">
                  <c:v>60.799999</c:v>
                </c:pt>
                <c:pt idx="55">
                  <c:v>60.799999</c:v>
                </c:pt>
                <c:pt idx="56">
                  <c:v>60.799999</c:v>
                </c:pt>
                <c:pt idx="57">
                  <c:v>60.799999</c:v>
                </c:pt>
                <c:pt idx="58">
                  <c:v>60.799999</c:v>
                </c:pt>
                <c:pt idx="59">
                  <c:v>60.799999</c:v>
                </c:pt>
                <c:pt idx="60">
                  <c:v>60.799999</c:v>
                </c:pt>
                <c:pt idx="61">
                  <c:v>60.799999</c:v>
                </c:pt>
                <c:pt idx="62">
                  <c:v>60.799999</c:v>
                </c:pt>
                <c:pt idx="63">
                  <c:v>60.799999</c:v>
                </c:pt>
                <c:pt idx="64">
                  <c:v>60.799999</c:v>
                </c:pt>
                <c:pt idx="65">
                  <c:v>60.799999</c:v>
                </c:pt>
                <c:pt idx="66">
                  <c:v>60.799999</c:v>
                </c:pt>
                <c:pt idx="67">
                  <c:v>60.900002000000001</c:v>
                </c:pt>
                <c:pt idx="68">
                  <c:v>60.799999</c:v>
                </c:pt>
                <c:pt idx="69">
                  <c:v>60.900002000000001</c:v>
                </c:pt>
                <c:pt idx="70">
                  <c:v>60.900002000000001</c:v>
                </c:pt>
                <c:pt idx="71">
                  <c:v>60.799999</c:v>
                </c:pt>
                <c:pt idx="72">
                  <c:v>60.900002000000001</c:v>
                </c:pt>
                <c:pt idx="73">
                  <c:v>60.900002000000001</c:v>
                </c:pt>
                <c:pt idx="74">
                  <c:v>60.900002000000001</c:v>
                </c:pt>
                <c:pt idx="75">
                  <c:v>60.900002000000001</c:v>
                </c:pt>
                <c:pt idx="76">
                  <c:v>60.900002000000001</c:v>
                </c:pt>
                <c:pt idx="77">
                  <c:v>60.900002000000001</c:v>
                </c:pt>
                <c:pt idx="78">
                  <c:v>60.900002000000001</c:v>
                </c:pt>
                <c:pt idx="79">
                  <c:v>60.900002000000001</c:v>
                </c:pt>
                <c:pt idx="80">
                  <c:v>60.900002000000001</c:v>
                </c:pt>
                <c:pt idx="81">
                  <c:v>60.900002000000001</c:v>
                </c:pt>
                <c:pt idx="82">
                  <c:v>60.900002000000001</c:v>
                </c:pt>
                <c:pt idx="83">
                  <c:v>60.900002000000001</c:v>
                </c:pt>
                <c:pt idx="84">
                  <c:v>60.900002000000001</c:v>
                </c:pt>
                <c:pt idx="85">
                  <c:v>60.900002000000001</c:v>
                </c:pt>
                <c:pt idx="86">
                  <c:v>60.900002000000001</c:v>
                </c:pt>
                <c:pt idx="87">
                  <c:v>60.900002000000001</c:v>
                </c:pt>
                <c:pt idx="88">
                  <c:v>60.900002000000001</c:v>
                </c:pt>
                <c:pt idx="89">
                  <c:v>60.900002000000001</c:v>
                </c:pt>
                <c:pt idx="90">
                  <c:v>60.900002000000001</c:v>
                </c:pt>
                <c:pt idx="91">
                  <c:v>60.900002000000001</c:v>
                </c:pt>
                <c:pt idx="92">
                  <c:v>60.900002000000001</c:v>
                </c:pt>
                <c:pt idx="93">
                  <c:v>60.900002000000001</c:v>
                </c:pt>
                <c:pt idx="94">
                  <c:v>60.900002000000001</c:v>
                </c:pt>
                <c:pt idx="95">
                  <c:v>60.900002000000001</c:v>
                </c:pt>
                <c:pt idx="96">
                  <c:v>60.900002000000001</c:v>
                </c:pt>
                <c:pt idx="97">
                  <c:v>60.900002000000001</c:v>
                </c:pt>
                <c:pt idx="98">
                  <c:v>60.900002000000001</c:v>
                </c:pt>
                <c:pt idx="99">
                  <c:v>60.900002000000001</c:v>
                </c:pt>
                <c:pt idx="100">
                  <c:v>60.900002000000001</c:v>
                </c:pt>
                <c:pt idx="101">
                  <c:v>60.900002000000001</c:v>
                </c:pt>
                <c:pt idx="102">
                  <c:v>60.900002000000001</c:v>
                </c:pt>
                <c:pt idx="103">
                  <c:v>60.900002000000001</c:v>
                </c:pt>
                <c:pt idx="104">
                  <c:v>60.900002000000001</c:v>
                </c:pt>
                <c:pt idx="105">
                  <c:v>60.900002000000001</c:v>
                </c:pt>
                <c:pt idx="106">
                  <c:v>60.900002000000001</c:v>
                </c:pt>
                <c:pt idx="107">
                  <c:v>60.900002000000001</c:v>
                </c:pt>
                <c:pt idx="108">
                  <c:v>60.900002000000001</c:v>
                </c:pt>
                <c:pt idx="109">
                  <c:v>60.900002000000001</c:v>
                </c:pt>
                <c:pt idx="110">
                  <c:v>60.900002000000001</c:v>
                </c:pt>
                <c:pt idx="111">
                  <c:v>60.900002000000001</c:v>
                </c:pt>
                <c:pt idx="112">
                  <c:v>60.900002000000001</c:v>
                </c:pt>
                <c:pt idx="113">
                  <c:v>60.900002000000001</c:v>
                </c:pt>
                <c:pt idx="114">
                  <c:v>60.900002000000001</c:v>
                </c:pt>
                <c:pt idx="115">
                  <c:v>60.900002000000001</c:v>
                </c:pt>
                <c:pt idx="116">
                  <c:v>60.900002000000001</c:v>
                </c:pt>
                <c:pt idx="117">
                  <c:v>61</c:v>
                </c:pt>
                <c:pt idx="118">
                  <c:v>60.900002000000001</c:v>
                </c:pt>
                <c:pt idx="119">
                  <c:v>60.900002000000001</c:v>
                </c:pt>
                <c:pt idx="120">
                  <c:v>61</c:v>
                </c:pt>
                <c:pt idx="121">
                  <c:v>60.900002000000001</c:v>
                </c:pt>
                <c:pt idx="122">
                  <c:v>61</c:v>
                </c:pt>
                <c:pt idx="123">
                  <c:v>60.900002000000001</c:v>
                </c:pt>
                <c:pt idx="124">
                  <c:v>60.900002000000001</c:v>
                </c:pt>
                <c:pt idx="125">
                  <c:v>61</c:v>
                </c:pt>
                <c:pt idx="126">
                  <c:v>60.900002000000001</c:v>
                </c:pt>
                <c:pt idx="127">
                  <c:v>61</c:v>
                </c:pt>
                <c:pt idx="128">
                  <c:v>61</c:v>
                </c:pt>
                <c:pt idx="129">
                  <c:v>61</c:v>
                </c:pt>
                <c:pt idx="130">
                  <c:v>61</c:v>
                </c:pt>
                <c:pt idx="131">
                  <c:v>61</c:v>
                </c:pt>
                <c:pt idx="132">
                  <c:v>58.099997999999999</c:v>
                </c:pt>
                <c:pt idx="133">
                  <c:v>58.299999</c:v>
                </c:pt>
                <c:pt idx="134">
                  <c:v>58.400002000000001</c:v>
                </c:pt>
                <c:pt idx="135">
                  <c:v>58.700001</c:v>
                </c:pt>
                <c:pt idx="136">
                  <c:v>59.099997999999999</c:v>
                </c:pt>
                <c:pt idx="137">
                  <c:v>59.400002000000001</c:v>
                </c:pt>
                <c:pt idx="138">
                  <c:v>59.599997999999999</c:v>
                </c:pt>
                <c:pt idx="139">
                  <c:v>59.900002000000001</c:v>
                </c:pt>
                <c:pt idx="140">
                  <c:v>60</c:v>
                </c:pt>
                <c:pt idx="141">
                  <c:v>60.099997999999999</c:v>
                </c:pt>
                <c:pt idx="142">
                  <c:v>60.200001</c:v>
                </c:pt>
                <c:pt idx="143">
                  <c:v>60.299999</c:v>
                </c:pt>
                <c:pt idx="144">
                  <c:v>60.400002000000001</c:v>
                </c:pt>
                <c:pt idx="145">
                  <c:v>60.400002000000001</c:v>
                </c:pt>
                <c:pt idx="146">
                  <c:v>60.400002000000001</c:v>
                </c:pt>
                <c:pt idx="147">
                  <c:v>60.5</c:v>
                </c:pt>
                <c:pt idx="148">
                  <c:v>60.5</c:v>
                </c:pt>
                <c:pt idx="149">
                  <c:v>60.599997999999999</c:v>
                </c:pt>
                <c:pt idx="150">
                  <c:v>60.599997999999999</c:v>
                </c:pt>
                <c:pt idx="151">
                  <c:v>60.599997999999999</c:v>
                </c:pt>
                <c:pt idx="152">
                  <c:v>60.599997999999999</c:v>
                </c:pt>
                <c:pt idx="153">
                  <c:v>60.599997999999999</c:v>
                </c:pt>
                <c:pt idx="154">
                  <c:v>60.700001</c:v>
                </c:pt>
                <c:pt idx="155">
                  <c:v>60.700001</c:v>
                </c:pt>
                <c:pt idx="156">
                  <c:v>60.700001</c:v>
                </c:pt>
                <c:pt idx="157">
                  <c:v>60.700001</c:v>
                </c:pt>
                <c:pt idx="158">
                  <c:v>60.700001</c:v>
                </c:pt>
                <c:pt idx="159">
                  <c:v>60.700001</c:v>
                </c:pt>
                <c:pt idx="160">
                  <c:v>60.700001</c:v>
                </c:pt>
                <c:pt idx="161">
                  <c:v>60.700001</c:v>
                </c:pt>
                <c:pt idx="162">
                  <c:v>60.700001</c:v>
                </c:pt>
                <c:pt idx="163">
                  <c:v>60.700001</c:v>
                </c:pt>
                <c:pt idx="164">
                  <c:v>60.799999</c:v>
                </c:pt>
                <c:pt idx="165">
                  <c:v>60.799999</c:v>
                </c:pt>
                <c:pt idx="166">
                  <c:v>60.799999</c:v>
                </c:pt>
                <c:pt idx="167">
                  <c:v>60.799999</c:v>
                </c:pt>
                <c:pt idx="168">
                  <c:v>60.799999</c:v>
                </c:pt>
                <c:pt idx="169">
                  <c:v>60.799999</c:v>
                </c:pt>
                <c:pt idx="170">
                  <c:v>60.799999</c:v>
                </c:pt>
                <c:pt idx="171">
                  <c:v>60.799999</c:v>
                </c:pt>
                <c:pt idx="172">
                  <c:v>60.799999</c:v>
                </c:pt>
                <c:pt idx="173">
                  <c:v>60.900002000000001</c:v>
                </c:pt>
                <c:pt idx="174">
                  <c:v>60.799999</c:v>
                </c:pt>
                <c:pt idx="175">
                  <c:v>60.099997999999999</c:v>
                </c:pt>
                <c:pt idx="176">
                  <c:v>59.799999</c:v>
                </c:pt>
                <c:pt idx="177">
                  <c:v>59.900002000000001</c:v>
                </c:pt>
                <c:pt idx="178">
                  <c:v>60.099997999999999</c:v>
                </c:pt>
                <c:pt idx="179">
                  <c:v>60.299999</c:v>
                </c:pt>
                <c:pt idx="180">
                  <c:v>60.400002000000001</c:v>
                </c:pt>
                <c:pt idx="181">
                  <c:v>60.5</c:v>
                </c:pt>
                <c:pt idx="182">
                  <c:v>60.599997999999999</c:v>
                </c:pt>
                <c:pt idx="183">
                  <c:v>60.700001</c:v>
                </c:pt>
                <c:pt idx="184">
                  <c:v>60.700001</c:v>
                </c:pt>
                <c:pt idx="185">
                  <c:v>60.799999</c:v>
                </c:pt>
                <c:pt idx="186">
                  <c:v>60.900002000000001</c:v>
                </c:pt>
                <c:pt idx="187">
                  <c:v>60.900002000000001</c:v>
                </c:pt>
                <c:pt idx="188">
                  <c:v>60.900002000000001</c:v>
                </c:pt>
                <c:pt idx="189">
                  <c:v>60.900002000000001</c:v>
                </c:pt>
                <c:pt idx="190">
                  <c:v>60.900002000000001</c:v>
                </c:pt>
                <c:pt idx="191">
                  <c:v>60.900002000000001</c:v>
                </c:pt>
                <c:pt idx="192">
                  <c:v>60.900002000000001</c:v>
                </c:pt>
                <c:pt idx="193">
                  <c:v>60.900002000000001</c:v>
                </c:pt>
                <c:pt idx="194">
                  <c:v>60.900002000000001</c:v>
                </c:pt>
                <c:pt idx="195">
                  <c:v>60.900002000000001</c:v>
                </c:pt>
                <c:pt idx="196">
                  <c:v>60.900002000000001</c:v>
                </c:pt>
                <c:pt idx="197">
                  <c:v>60.900002000000001</c:v>
                </c:pt>
                <c:pt idx="198">
                  <c:v>60.900002000000001</c:v>
                </c:pt>
                <c:pt idx="199">
                  <c:v>60.900002000000001</c:v>
                </c:pt>
                <c:pt idx="200">
                  <c:v>60.900002000000001</c:v>
                </c:pt>
                <c:pt idx="201">
                  <c:v>60.900002000000001</c:v>
                </c:pt>
                <c:pt idx="202">
                  <c:v>61</c:v>
                </c:pt>
                <c:pt idx="203">
                  <c:v>60.900002000000001</c:v>
                </c:pt>
                <c:pt idx="204">
                  <c:v>61</c:v>
                </c:pt>
                <c:pt idx="205">
                  <c:v>60.900002000000001</c:v>
                </c:pt>
                <c:pt idx="206">
                  <c:v>60.900002000000001</c:v>
                </c:pt>
                <c:pt idx="207">
                  <c:v>61</c:v>
                </c:pt>
                <c:pt idx="208">
                  <c:v>60.900002000000001</c:v>
                </c:pt>
                <c:pt idx="209">
                  <c:v>61</c:v>
                </c:pt>
                <c:pt idx="210">
                  <c:v>61</c:v>
                </c:pt>
                <c:pt idx="211">
                  <c:v>60.900002000000001</c:v>
                </c:pt>
                <c:pt idx="212">
                  <c:v>61</c:v>
                </c:pt>
                <c:pt idx="213">
                  <c:v>61</c:v>
                </c:pt>
                <c:pt idx="214">
                  <c:v>61</c:v>
                </c:pt>
                <c:pt idx="215">
                  <c:v>61</c:v>
                </c:pt>
                <c:pt idx="216">
                  <c:v>61</c:v>
                </c:pt>
                <c:pt idx="217">
                  <c:v>61</c:v>
                </c:pt>
                <c:pt idx="218">
                  <c:v>61</c:v>
                </c:pt>
                <c:pt idx="219">
                  <c:v>61</c:v>
                </c:pt>
                <c:pt idx="220">
                  <c:v>61</c:v>
                </c:pt>
                <c:pt idx="221">
                  <c:v>61</c:v>
                </c:pt>
                <c:pt idx="222">
                  <c:v>61</c:v>
                </c:pt>
                <c:pt idx="223">
                  <c:v>61</c:v>
                </c:pt>
                <c:pt idx="224">
                  <c:v>61</c:v>
                </c:pt>
                <c:pt idx="225">
                  <c:v>61</c:v>
                </c:pt>
                <c:pt idx="226">
                  <c:v>61</c:v>
                </c:pt>
              </c:numCache>
            </c:numRef>
          </c:yVal>
          <c:smooth val="0"/>
          <c:extLst>
            <c:ext xmlns:c16="http://schemas.microsoft.com/office/drawing/2014/chart" uri="{C3380CC4-5D6E-409C-BE32-E72D297353CC}">
              <c16:uniqueId val="{00000000-AFF5-4277-B749-71B7C9E05E57}"/>
            </c:ext>
          </c:extLst>
        </c:ser>
        <c:dLbls>
          <c:showLegendKey val="0"/>
          <c:showVal val="0"/>
          <c:showCatName val="0"/>
          <c:showSerName val="0"/>
          <c:showPercent val="0"/>
          <c:showBubbleSize val="0"/>
        </c:dLbls>
        <c:axId val="1151017856"/>
        <c:axId val="1151016896"/>
      </c:scatterChart>
      <c:valAx>
        <c:axId val="115101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51016896"/>
        <c:crosses val="autoZero"/>
        <c:crossBetween val="midCat"/>
      </c:valAx>
      <c:valAx>
        <c:axId val="11510168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51017856"/>
        <c:crosses val="autoZero"/>
        <c:crossBetween val="midCat"/>
      </c:valAx>
      <c:valAx>
        <c:axId val="24498175"/>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71408928"/>
        <c:crosses val="max"/>
        <c:crossBetween val="between"/>
      </c:valAx>
      <c:catAx>
        <c:axId val="571408928"/>
        <c:scaling>
          <c:orientation val="minMax"/>
        </c:scaling>
        <c:delete val="1"/>
        <c:axPos val="b"/>
        <c:numFmt formatCode="General" sourceLinked="1"/>
        <c:majorTickMark val="out"/>
        <c:minorTickMark val="none"/>
        <c:tickLblPos val="nextTo"/>
        <c:crossAx val="24498175"/>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976312</xdr:colOff>
      <xdr:row>464</xdr:row>
      <xdr:rowOff>157162</xdr:rowOff>
    </xdr:from>
    <xdr:to>
      <xdr:col>15</xdr:col>
      <xdr:colOff>1052512</xdr:colOff>
      <xdr:row>479</xdr:row>
      <xdr:rowOff>42862</xdr:rowOff>
    </xdr:to>
    <xdr:graphicFrame macro="">
      <xdr:nvGraphicFramePr>
        <xdr:cNvPr id="4" name="Chart 6">
          <a:extLst>
            <a:ext uri="{FF2B5EF4-FFF2-40B4-BE49-F238E27FC236}">
              <a16:creationId xmlns:a16="http://schemas.microsoft.com/office/drawing/2014/main" id="{6F175BF2-C514-03DB-8D25-28E5AECCEF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976312</xdr:colOff>
      <xdr:row>464</xdr:row>
      <xdr:rowOff>157162</xdr:rowOff>
    </xdr:from>
    <xdr:to>
      <xdr:col>15</xdr:col>
      <xdr:colOff>1052512</xdr:colOff>
      <xdr:row>479</xdr:row>
      <xdr:rowOff>42862</xdr:rowOff>
    </xdr:to>
    <xdr:graphicFrame macro="">
      <xdr:nvGraphicFramePr>
        <xdr:cNvPr id="2" name="Chart 6">
          <a:extLst>
            <a:ext uri="{FF2B5EF4-FFF2-40B4-BE49-F238E27FC236}">
              <a16:creationId xmlns:a16="http://schemas.microsoft.com/office/drawing/2014/main" id="{0A3D8BD9-0B59-40DC-ADF5-35B3FB763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423862</xdr:colOff>
      <xdr:row>7</xdr:row>
      <xdr:rowOff>80962</xdr:rowOff>
    </xdr:from>
    <xdr:to>
      <xdr:col>34</xdr:col>
      <xdr:colOff>419100</xdr:colOff>
      <xdr:row>33</xdr:row>
      <xdr:rowOff>133350</xdr:rowOff>
    </xdr:to>
    <xdr:graphicFrame macro="">
      <xdr:nvGraphicFramePr>
        <xdr:cNvPr id="2" name="Chart 1">
          <a:extLst>
            <a:ext uri="{FF2B5EF4-FFF2-40B4-BE49-F238E27FC236}">
              <a16:creationId xmlns:a16="http://schemas.microsoft.com/office/drawing/2014/main" id="{D077A988-87B1-984F-E12A-CFF1F7C6C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500062</xdr:colOff>
      <xdr:row>7</xdr:row>
      <xdr:rowOff>80961</xdr:rowOff>
    </xdr:from>
    <xdr:to>
      <xdr:col>19</xdr:col>
      <xdr:colOff>152400</xdr:colOff>
      <xdr:row>33</xdr:row>
      <xdr:rowOff>152400</xdr:rowOff>
    </xdr:to>
    <xdr:graphicFrame macro="">
      <xdr:nvGraphicFramePr>
        <xdr:cNvPr id="4" name="Chart 3">
          <a:extLst>
            <a:ext uri="{FF2B5EF4-FFF2-40B4-BE49-F238E27FC236}">
              <a16:creationId xmlns:a16="http://schemas.microsoft.com/office/drawing/2014/main" id="{21084994-1A25-D045-DC1F-B8AD094EE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2887B7C9-9D70-4172-A4C7-1C578D8C0AB4}" autoFormatId="16" applyNumberFormats="0" applyBorderFormats="0" applyFontFormats="0" applyPatternFormats="0" applyAlignmentFormats="0" applyWidthHeightFormats="0">
  <queryTableRefresh nextId="21">
    <queryTableFields count="8">
      <queryTableField id="1" name="product_id" tableColumnId="1"/>
      <queryTableField id="2" name="Anomaly_Shape_Judgment" tableColumnId="2"/>
      <queryTableField id="3" name="Anomaly_Texture_Judgment" tableColumnId="3"/>
      <queryTableField id="4" name="Anomaly_Score_Texture" tableColumnId="4"/>
      <queryTableField id="5" name="Anomaly_Score_Shape" tableColumnId="5"/>
      <queryTableField id="17" name="Ground truth (1 = ok; 0 = NOK)_ground_truth" tableColumnId="17"/>
      <queryTableField id="15" name="Comments_ground_truth" tableColumnId="15"/>
      <queryTableField id="18" name="Comments.1_ground_truth" tableColumnId="18"/>
    </queryTableFields>
    <queryTableDeletedFields count="11">
      <deletedField name="Comments"/>
      <deletedField name="True/False positive"/>
      <deletedField name="Ground truth (1 = ok; 0 = NOK)"/>
      <deletedField name="Comments.1"/>
      <deletedField name="Checked with new dataset"/>
      <deletedField name="Anomaly_Shape_Judgment_ground_truth"/>
      <deletedField name="Anomaly_Texture_Judgment_ground_truth"/>
      <deletedField name="Anomaly_Score_Texture_ground_truth"/>
      <deletedField name="Anomaly_Score_Shape_ground_truth"/>
      <deletedField name="Checked with new dataset_ground_truth"/>
      <deletedField name="True/False positive_ground_truth"/>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3CE17EAC-838E-4ED4-BD62-85B5E92F26B0}" autoFormatId="16" applyNumberFormats="0" applyBorderFormats="0" applyFontFormats="0" applyPatternFormats="0" applyAlignmentFormats="0" applyWidthHeightFormats="0">
  <queryTableRefresh nextId="76">
    <queryTableFields count="75">
      <queryTableField id="1" name="product_id" tableColumnId="1"/>
      <queryTableField id="2" name="shot_position" tableColumnId="2"/>
      <queryTableField id="3" name="timestamp" tableColumnId="3"/>
      <queryTableField id="4" name="weight" tableColumnId="4"/>
      <queryTableField id="5" name="batch" tableColumnId="5"/>
      <queryTableField id="6" name="Protokollzyklenzähler" tableColumnId="6"/>
      <queryTableField id="7" name="Spitzenwert Werkzeug, Istwert" tableColumnId="7"/>
      <queryTableField id="8" name="Spitzenwert Schnecke, Istwert" tableColumnId="8"/>
      <queryTableField id="9" name="Zyklenzähler Maschine" tableColumnId="9"/>
      <queryTableField id="10" name="Gutteile" tableColumnId="10"/>
      <queryTableField id="11" name="Schlechtteile" tableColumnId="11"/>
      <queryTableField id="12" name="Zylinderheizzone 1, Istwert" tableColumnId="12"/>
      <queryTableField id="13" name="Zylinderheizzone 2, Istwert" tableColumnId="13"/>
      <queryTableField id="14" name="Zylinderheizzone 3, Istwert" tableColumnId="14"/>
      <queryTableField id="15" name="Zylinderheizzone 4, Istwert" tableColumnId="15"/>
      <queryTableField id="16" name="Teile-Identifikation, Fertigteil" tableColumnId="16"/>
      <queryTableField id="17" name="Integral, Istwert" tableColumnId="17"/>
      <queryTableField id="18" name="maximaler Spritzdruck, Istwert" tableColumnId="18"/>
      <queryTableField id="19" name="Umschaltspritzdruck, Istwert" tableColumnId="19"/>
      <queryTableField id="20" name="Uhrzeit" tableColumnId="20"/>
      <queryTableField id="21" name="Tag.Monat" tableColumnId="21"/>
      <queryTableField id="22" name="Schwellenwert Schnecke, Istwert" tableColumnId="22"/>
      <queryTableField id="23" name="Zykluszeit, Istwert" tableColumnId="23"/>
      <queryTableField id="24" name="Dosierzeit, Istwert" tableColumnId="24"/>
      <queryTableField id="25" name="Einspritzzeit, Istwert" tableColumnId="25"/>
      <queryTableField id="26" name="variable Einspritzzeit, Istwert" tableColumnId="26"/>
      <queryTableField id="27" name="Werkzeugsicherungszeit, Istwert" tableColumnId="27"/>
      <queryTableField id="28" name="Temperatur Aufnahmegehäuse, Istwert" tableColumnId="28"/>
      <queryTableField id="29" name="Massepolster, Istwert" tableColumnId="29"/>
      <queryTableField id="30" name="Umschaltvolumen, Istwert" tableColumnId="30"/>
      <queryTableField id="31" name="Zylinderheizzone 5, Istwert" tableColumnId="31"/>
      <queryTableField id="32" name="tempSetValue" tableColumnId="32"/>
      <queryTableField id="33" name="tempActualValue" tableColumnId="33"/>
      <queryTableField id="34" name="tempMainLine" tableColumnId="34"/>
      <queryTableField id="35" name="tempReturnLine" tableColumnId="35"/>
      <queryTableField id="36" name="SLPThresholdPostGate" tableColumnId="36"/>
      <queryTableField id="37" name="SLPThresholdEndOfFill" tableColumnId="37"/>
      <queryTableField id="38" name="Temperature_MeasureStartEndOfFill" tableColumnId="38"/>
      <queryTableField id="39" name="Temperature_OverallMaximumEndOfFill" tableColumnId="39"/>
      <queryTableField id="40" name="Temperature_OverallMaximumTimeEndOfFill" tableColumnId="40"/>
      <queryTableField id="41" name="MaximumPressurePostGate" tableColumnId="41"/>
      <queryTableField id="42" name="MaximumPressureEndOfFill" tableColumnId="42"/>
      <queryTableField id="43" name="MaximumPressureTimePostGate" tableColumnId="43"/>
      <queryTableField id="44" name="MaximumPressureTimeEndOfFill" tableColumnId="44"/>
      <queryTableField id="45" name="Integral_CycleStartCycleEndPostGate" tableColumnId="45"/>
      <queryTableField id="46" name="Integral_CycleStartCycleEndEndOfFill" tableColumnId="46"/>
      <queryTableField id="47" name="Integral_CycleStartMaxValuePostGate" tableColumnId="47"/>
      <queryTableField id="48" name="Integral_CycleStartMaxValueEndOfFill" tableColumnId="48"/>
      <queryTableField id="49" name="Integral_MaxValueCycleEndPostGate" tableColumnId="49"/>
      <queryTableField id="50" name="Integral_MaxValueCycleEndEndOfFill" tableColumnId="50"/>
      <queryTableField id="51" name="DeltaTimePostGate" tableColumnId="51"/>
      <queryTableField id="52" name="DeltaTimeEndOfFill" tableColumnId="52"/>
      <queryTableField id="53" name="Column1" tableColumnId="53"/>
      <queryTableField id="54" name="QR_data" tableColumnId="54"/>
      <queryTableField id="55" name="QR_Product_ID" tableColumnId="55"/>
      <queryTableField id="56" name="QR_Read_Data_Length" tableColumnId="56"/>
      <queryTableField id="57" name="QR_Position_X" tableColumnId="57"/>
      <queryTableField id="58" name="QR_Position_Y" tableColumnId="58"/>
      <queryTableField id="59" name="QR_Detected_Angle" tableColumnId="59"/>
      <queryTableField id="60" name="QR_Detected_Code_Resolution" tableColumnId="60"/>
      <queryTableField id="61" name="Code_Angle" tableColumnId="61"/>
      <queryTableField id="62" name="Edge_Width" tableColumnId="62"/>
      <queryTableField id="63" name="Position_X" tableColumnId="63"/>
      <queryTableField id="64" name="Position_Y" tableColumnId="64"/>
      <queryTableField id="65" name="Angle" tableColumnId="65"/>
      <queryTableField id="66" name="Match_%" tableColumnId="66"/>
      <queryTableField id="67" name="Pattern_Scale" tableColumnId="67"/>
      <queryTableField id="68" name="Width" tableColumnId="68"/>
      <queryTableField id="69" name="Length" tableColumnId="69"/>
      <queryTableField id="70" name="Anomaly_Score_Texture" tableColumnId="70"/>
      <queryTableField id="71" name="Anomaly_Texture_Judgment" tableColumnId="71"/>
      <queryTableField id="72" name="Anomaly_Texture_Threshold" tableColumnId="72"/>
      <queryTableField id="73" name="Anomaly_Score_Shape" tableColumnId="73"/>
      <queryTableField id="74" name="Anomaly_Shape_Judgment" tableColumnId="74"/>
      <queryTableField id="75" name="Anomaly_Shape_Threshold" tableColumnId="7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6D82F22E-E97A-47E5-AC99-65C27349F972}" autoFormatId="16" applyNumberFormats="0" applyBorderFormats="0" applyFontFormats="0" applyPatternFormats="0" applyAlignmentFormats="0" applyWidthHeightFormats="0">
  <queryTableRefresh nextId="79">
    <queryTableFields count="78">
      <queryTableField id="1" name="product_id" tableColumnId="1"/>
      <queryTableField id="2" name="shot_position" tableColumnId="2"/>
      <queryTableField id="3" name="timestamp" tableColumnId="3"/>
      <queryTableField id="4" name="weight" tableColumnId="4"/>
      <queryTableField id="5" name="batch" tableColumnId="5"/>
      <queryTableField id="6" name="Protocol cycle counter" tableColumnId="6"/>
      <queryTableField id="7" name="Spitzenwert Werkzeug, Istwert" tableColumnId="7"/>
      <queryTableField id="8" name="Spitzenwert Schnecke, Istwert" tableColumnId="8"/>
      <queryTableField id="9" name="Machine cycle counter" tableColumnId="9"/>
      <queryTableField id="10" name="Good parts" tableColumnId="10"/>
      <queryTableField id="11" name="Bad parts" tableColumnId="11"/>
      <queryTableField id="12" name="Cylinder heating zone 1, actual value" tableColumnId="12"/>
      <queryTableField id="13" name="Cylinder heating zone 2, actual value" tableColumnId="13"/>
      <queryTableField id="14" name="Cylinder heating zone 3, actual value" tableColumnId="14"/>
      <queryTableField id="15" name="Cylinder heating zone 4, actual value" tableColumnId="15"/>
      <queryTableField id="16" name="Part identification, finished part" tableColumnId="16"/>
      <queryTableField id="17" name="Integral, Istwert" tableColumnId="17"/>
      <queryTableField id="18" name="Maximum injection pressure , actual value" tableColumnId="18"/>
      <queryTableField id="19" name="Switch-over pressure , actual value" tableColumnId="19"/>
      <queryTableField id="20" name="Time" tableColumnId="20"/>
      <queryTableField id="21" name="Day.month" tableColumnId="21"/>
      <queryTableField id="22" name="Peak value of mould, actual value" tableColumnId="22"/>
      <queryTableField id="23" name="Peak value of ejector, actual value" tableColumnId="23"/>
      <queryTableField id="24" name="Threshold value of screw, actual value" tableColumnId="24"/>
      <queryTableField id="25" name="Peak value of screw, actual value" tableColumnId="25"/>
      <queryTableField id="26" name="Cycle time, actual value" tableColumnId="26"/>
      <queryTableField id="27" name="Dosing time , actual value" tableColumnId="27"/>
      <queryTableField id="28" name="Injection time , actual value" tableColumnId="28"/>
      <queryTableField id="29" name="Variable injection time, actual value" tableColumnId="29"/>
      <queryTableField id="30" name="Mould protection time, actual value" tableColumnId="30"/>
      <queryTableField id="31" name="Temperature of feed yoke, actual value" tableColumnId="31"/>
      <queryTableField id="32" name="Material cushion , actual value" tableColumnId="32"/>
      <queryTableField id="33" name="Switch-over volume, actual value" tableColumnId="33"/>
      <queryTableField id="34" name="Cylinder heating zone 5, actual value" tableColumnId="34"/>
      <queryTableField id="35" name="tempSetValue" tableColumnId="35"/>
      <queryTableField id="36" name="tempActualValue" tableColumnId="36"/>
      <queryTableField id="37" name="tempMainLine" tableColumnId="37"/>
      <queryTableField id="38" name="tempReturnLine" tableColumnId="38"/>
      <queryTableField id="39" name="SLPThresholdPostGate" tableColumnId="39"/>
      <queryTableField id="40" name="SLPThresholdEndOfFill" tableColumnId="40"/>
      <queryTableField id="41" name="Temperature_MeasureStartEndOfFill" tableColumnId="41"/>
      <queryTableField id="42" name="Temperature_OverallMaximumEndOfFill" tableColumnId="42"/>
      <queryTableField id="43" name="Temperature_OverallMaximumTimeEndOfFill" tableColumnId="43"/>
      <queryTableField id="44" name="MaximumPressurePostGate" tableColumnId="44"/>
      <queryTableField id="45" name="MaximumPressureEndOfFill" tableColumnId="45"/>
      <queryTableField id="46" name="MaximumPressureTimePostGate" tableColumnId="46"/>
      <queryTableField id="47" name="MaximumPressureTimeEndOfFill" tableColumnId="47"/>
      <queryTableField id="48" name="Integral_CycleStartCycleEndPostGate" tableColumnId="48"/>
      <queryTableField id="49" name="Integral_CycleStartCycleEndEndOfFill" tableColumnId="49"/>
      <queryTableField id="50" name="Integral_CycleStartMaxValuePostGate" tableColumnId="50"/>
      <queryTableField id="51" name="Integral_CycleStartMaxValueEndOfFill" tableColumnId="51"/>
      <queryTableField id="52" name="Integral_MaxValueCycleEndPostGate" tableColumnId="52"/>
      <queryTableField id="53" name="Integral_MaxValueCycleEndEndOfFill" tableColumnId="53"/>
      <queryTableField id="54" name="DeltaTimePostGate" tableColumnId="54"/>
      <queryTableField id="55" name="DeltaTimeEndOfFill" tableColumnId="55"/>
      <queryTableField id="56" name="Column1" tableColumnId="56"/>
      <queryTableField id="57" name="QR_data" tableColumnId="57"/>
      <queryTableField id="58" name="QR_Product_ID" tableColumnId="58"/>
      <queryTableField id="59" name="QR_Read_Data_Length" tableColumnId="59"/>
      <queryTableField id="60" name="QR_Position_X" tableColumnId="60"/>
      <queryTableField id="61" name="QR_Position_Y" tableColumnId="61"/>
      <queryTableField id="62" name="QR_Detected_Angle" tableColumnId="62"/>
      <queryTableField id="63" name="QR_Detected_Code_Resolution" tableColumnId="63"/>
      <queryTableField id="64" name="Code_Angle" tableColumnId="64"/>
      <queryTableField id="65" name="Edge_Width" tableColumnId="65"/>
      <queryTableField id="66" name="Position_X" tableColumnId="66"/>
      <queryTableField id="67" name="Position_Y" tableColumnId="67"/>
      <queryTableField id="68" name="Angle" tableColumnId="68"/>
      <queryTableField id="69" name="Match_%" tableColumnId="69"/>
      <queryTableField id="70" name="Pattern_Scale" tableColumnId="70"/>
      <queryTableField id="71" name="Width" tableColumnId="71"/>
      <queryTableField id="72" name="Length" tableColumnId="72"/>
      <queryTableField id="73" name="Anomaly_Score_Texture" tableColumnId="73"/>
      <queryTableField id="74" name="Anomaly_Texture_Judgment" tableColumnId="74"/>
      <queryTableField id="75" name="Anomaly_Texture_Threshold" tableColumnId="75"/>
      <queryTableField id="76" name="Anomaly_Score_Shape" tableColumnId="76"/>
      <queryTableField id="77" name="Anomaly_Shape_Judgment" tableColumnId="77"/>
      <queryTableField id="78" name="Anomaly_Shape_Threshold" tableColumnId="78"/>
    </queryTableFields>
  </queryTableRefresh>
</queryTable>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0BEED-F6FA-44AD-950B-F543A1DBB39E}" name="data_cloud__2" displayName="data_cloud__2" ref="A1:CB463" headerRowDxfId="312" totalsRowDxfId="311">
  <autoFilter ref="A1:CB463" xr:uid="{5BD0BEED-F6FA-44AD-950B-F543A1DBB39E}">
    <filterColumn colId="79">
      <customFilters>
        <customFilter operator="notEqual" val=" "/>
      </customFilters>
    </filterColumn>
  </autoFilter>
  <sortState xmlns:xlrd2="http://schemas.microsoft.com/office/spreadsheetml/2017/richdata2" ref="A2:CB442">
    <sortCondition ref="CB1:CB463"/>
  </sortState>
  <tableColumns count="80">
    <tableColumn id="1" xr3:uid="{32F213D8-F124-4325-BCED-9DCBBC071411}" name="product_id" totalsRowLabel="Total"/>
    <tableColumn id="2" xr3:uid="{2A139047-BD26-440F-AB6B-EA9BBD73855B}" name="shot_position"/>
    <tableColumn id="3" xr3:uid="{C450FB81-8633-4C1C-B1A3-1047178559A1}" name="timestamp"/>
    <tableColumn id="4" xr3:uid="{C2A39470-536E-490A-946E-25738DB77FE7}" name="weight"/>
    <tableColumn id="5" xr3:uid="{80676769-44CD-494A-8066-8C5D2E23EE61}" name="batch"/>
    <tableColumn id="6" xr3:uid="{01F68B1F-F820-4474-8859-A892F3D0CB77}" name="Protocol cycle counter"/>
    <tableColumn id="9" xr3:uid="{26C178D8-D0ED-4225-9D62-495DA2FB3A92}" name="Machine cycle counter"/>
    <tableColumn id="10" xr3:uid="{23F9B95F-1D5E-4AA7-85CA-129C63336743}" name="Good parts"/>
    <tableColumn id="11" xr3:uid="{4DCA67D7-B771-470B-9721-777152603A7B}" name="Bad parts"/>
    <tableColumn id="16" xr3:uid="{F9DA3A82-3EA3-4FEE-BD04-0C37C50C2542}" name="Part identification, finished part"/>
    <tableColumn id="17" xr3:uid="{5E43205D-5011-4165-899E-E2A8C9427237}" name="Integral, Istwert"/>
    <tableColumn id="20" xr3:uid="{9970EE99-A801-4C65-B5EB-04C7F23677BD}" name="Time"/>
    <tableColumn id="21" xr3:uid="{3BF78780-69E5-441D-A6A5-5C2DE01EA796}" name="Day.month"/>
    <tableColumn id="24" xr3:uid="{8EDFB626-B141-4574-96A0-E14618C769D4}" name="Threshold value of screw, actual value"/>
    <tableColumn id="25" xr3:uid="{AB7C9377-FB75-4444-98AF-65BB146FB4D4}" name="Peak value of screw, actual value"/>
    <tableColumn id="29" xr3:uid="{87D76F14-E1D6-40DA-AFAB-DEB20FB17178}" name="Variable injection time, actual value"/>
    <tableColumn id="7" xr3:uid="{A7CC8107-700A-412F-86D9-5B5B84C002CF}" name="Spitzenwert Werkzeug, Istwert"/>
    <tableColumn id="8" xr3:uid="{6415C055-9363-41C9-8A0F-B19934CC6F74}" name="Spitzenwert Schnecke, Istwert"/>
    <tableColumn id="12" xr3:uid="{0EFED748-F13F-4192-8AF9-6551F87C1D82}" name="Cylinder heating zone 1, actual value"/>
    <tableColumn id="13" xr3:uid="{FE736DF4-966D-4AE5-BE3A-B140424C3629}" name="Cylinder heating zone 2, actual value"/>
    <tableColumn id="14" xr3:uid="{DC7F7BEC-2971-47CA-A25F-CDB240728FE4}" name="Cylinder heating zone 3, actual value"/>
    <tableColumn id="15" xr3:uid="{21F0AD71-7F83-4595-89F4-A20C84A31FAD}" name="Cylinder heating zone 4, actual value"/>
    <tableColumn id="18" xr3:uid="{84D6FF68-FBA3-4212-8346-5E7AD6A488ED}" name="Maximum injection pressure , actual value"/>
    <tableColumn id="19" xr3:uid="{FA859D22-CA12-45F4-93DD-7645F3654B9A}" name="Switch-over pressure , actual value"/>
    <tableColumn id="22" xr3:uid="{BE410C61-BCF6-47B2-B64E-4DE128FF982A}" name="Peak value of mould, actual value"/>
    <tableColumn id="23" xr3:uid="{618353CF-432B-44EF-A0B2-1B2C8801FB7E}" name="Peak value of ejector, actual value"/>
    <tableColumn id="26" xr3:uid="{C19032D8-F419-4785-9817-4FDB6FC3568E}" name="Cycle time, actual value"/>
    <tableColumn id="27" xr3:uid="{ACE65688-3CD5-49ED-97F4-A1FF4B8C26AA}" name="Dosing time , actual value"/>
    <tableColumn id="28" xr3:uid="{E612F9A6-6C75-44F8-96CF-BDCC1C26A9B3}" name="Injection time , actual value"/>
    <tableColumn id="30" xr3:uid="{685AADB5-3B82-40C3-B927-5010922601D0}" name="Mould protection time, actual value"/>
    <tableColumn id="31" xr3:uid="{4918FBB5-5DE5-4CD9-9947-422D884DC63F}" name="Temperature of feed yoke, actual value"/>
    <tableColumn id="32" xr3:uid="{57D3F088-A6B6-4FCB-B76F-D34EB0FA206A}" name="Material cushion , actual value"/>
    <tableColumn id="33" xr3:uid="{69F6323B-3425-4F8A-9EFC-D51CECAD371D}" name="Switch-over volume, actual value"/>
    <tableColumn id="34" xr3:uid="{6E74E863-EAC4-4A05-B291-5C7725355F9E}" name="Cylinder heating zone 5, actual value"/>
    <tableColumn id="35" xr3:uid="{FE952D22-BE9A-41AF-BADC-23F9AC2F177E}" name="tempSetValue"/>
    <tableColumn id="36" xr3:uid="{95EDAF9F-61E7-47AF-BE59-3D154A1361DA}" name="tempActualValue"/>
    <tableColumn id="37" xr3:uid="{9A0FF00C-0FBF-4A1F-A715-D7687B47D51F}" name="tempMainLine"/>
    <tableColumn id="38" xr3:uid="{08FD903A-5683-450D-A13D-BEC6900880FF}" name="tempReturnLine"/>
    <tableColumn id="39" xr3:uid="{8FFFED7C-D719-4F62-B1E2-600F69D050AA}" name="SLPThresholdPostGate"/>
    <tableColumn id="40" xr3:uid="{EAB0BC26-9B5E-436B-895A-9E1D4B6637B2}" name="SLPThresholdEndOfFill"/>
    <tableColumn id="41" xr3:uid="{EBB0FF4D-5D8C-4300-95C7-403CA21F497E}" name="Temperature_MeasureStartEndOfFill"/>
    <tableColumn id="42" xr3:uid="{19112519-DE65-47B1-A954-07AF5B478D59}" name="Temperature_OverallMaximumEndOfFill"/>
    <tableColumn id="43" xr3:uid="{A585B9C0-3E69-453C-861D-039F93534F57}" name="Temperature_OverallMaximumTimeEndOfFill"/>
    <tableColumn id="44" xr3:uid="{374CA37A-C1C2-45B8-8488-0F1F36CD080D}" name="MaximumPressurePostGate"/>
    <tableColumn id="45" xr3:uid="{8673D418-B2E4-4F01-A380-C35D6177CF35}" name="MaximumPressureEndOfFill"/>
    <tableColumn id="46" xr3:uid="{562936F8-64C2-4F37-8FF7-9069C463AA5F}" name="MaximumPressureTimePostGate"/>
    <tableColumn id="47" xr3:uid="{21A509C3-2005-4AA9-A37A-64A4AB48DC87}" name="MaximumPressureTimeEndOfFill"/>
    <tableColumn id="48" xr3:uid="{590B224D-0CE0-4A13-8CB2-EAB27F3062B4}" name="Integral_CycleStartCycleEndPostGate"/>
    <tableColumn id="49" xr3:uid="{518BEB4F-AAFD-4E02-8C86-7B45A3C7A610}" name="Integral_CycleStartCycleEndEndOfFill"/>
    <tableColumn id="50" xr3:uid="{C30D8D3C-36AC-4D9C-AB78-75CF43141EB8}" name="Integral_CycleStartMaxValuePostGate"/>
    <tableColumn id="51" xr3:uid="{8ADD51BA-4724-45B9-BA5E-A95522C772CB}" name="Integral_CycleStartMaxValueEndOfFill"/>
    <tableColumn id="52" xr3:uid="{74412A71-0F31-4CEF-8AAA-7CBC3549E73A}" name="Integral_MaxValueCycleEndPostGate"/>
    <tableColumn id="53" xr3:uid="{F733F512-878D-4EBB-9ED7-2D6053DBC839}" name="Integral_MaxValueCycleEndEndOfFill"/>
    <tableColumn id="54" xr3:uid="{5437AA53-CDBD-4900-A5AF-2D277EEA3872}" name="DeltaTimePostGate"/>
    <tableColumn id="55" xr3:uid="{6DC094DE-E4F2-462A-BF4F-7122406B5A44}" name="DeltaTimeEndOfFill"/>
    <tableColumn id="57" xr3:uid="{9B9727A5-3B0F-40B2-ADED-8BB223189C2C}" name="QR_data"/>
    <tableColumn id="58" xr3:uid="{FD04D9E7-BFE4-414D-9ACF-C312FADD3F25}" name="QR_Product_ID"/>
    <tableColumn id="59" xr3:uid="{63BBC234-7C74-4C02-85D6-19BBCF2922B6}" name="QR_Read_Data_Length"/>
    <tableColumn id="60" xr3:uid="{1387CE67-BFED-4620-B479-C6745CE2C9F7}" name="QR_Position_X"/>
    <tableColumn id="61" xr3:uid="{72C9ECDE-5096-4572-8CE9-50D137444A83}" name="QR_Position_Y"/>
    <tableColumn id="62" xr3:uid="{D30F7245-225A-4D30-BC0A-AC4CAC7EF3D2}" name="QR_Detected_Angle"/>
    <tableColumn id="63" xr3:uid="{04DF6DF4-2E90-48D0-A3F9-BF13881BA607}" name="QR_Detected_Code_Resolution"/>
    <tableColumn id="64" xr3:uid="{05F03759-D63B-4931-940C-7785357315F8}" name="Code_Angle"/>
    <tableColumn id="65" xr3:uid="{3D6ADAB4-0EF2-412F-9247-6BCFC4D14587}" name="Edge_Width"/>
    <tableColumn id="66" xr3:uid="{AB2FFEF0-58D0-4931-B47A-2A477760D34B}" name="Position_X"/>
    <tableColumn id="67" xr3:uid="{A461C306-0B16-4B26-9D7D-06B9232F6530}" name="Position_Y"/>
    <tableColumn id="68" xr3:uid="{3F426B29-A1FB-43F2-99C3-F7A39B87EDD8}" name="Angle"/>
    <tableColumn id="69" xr3:uid="{D40E5BBE-5F3B-4092-8938-08BEFF7A624C}" name="Match_%"/>
    <tableColumn id="70" xr3:uid="{6C1A3FD9-7036-479B-A328-3F6323BDCDD5}" name="Pattern_Scale"/>
    <tableColumn id="71" xr3:uid="{30DB4942-2A8C-4068-99B4-6FEF587066B6}" name="Width"/>
    <tableColumn id="72" xr3:uid="{60AB5667-466F-46BC-968F-642105451846}" name="Length"/>
    <tableColumn id="75" xr3:uid="{4A1EEACA-3FF2-4CC4-9211-201B25CA91B4}" name="Anomaly_Texture_Threshold"/>
    <tableColumn id="73" xr3:uid="{311970B2-2E29-46A9-8B0C-E0C55308AED0}" name="Anomaly_Score_Texture"/>
    <tableColumn id="74" xr3:uid="{3C37EF35-FBAC-44B0-AD7E-9A4BE0E00254}" name="Anomaly_Texture_Judgment"/>
    <tableColumn id="78" xr3:uid="{4B395818-262C-4334-AB27-C06C068487A2}" name="Anomaly_Shape_Threshold" totalsRowFunction="sum"/>
    <tableColumn id="76" xr3:uid="{2AFDE1AA-24C6-490B-9534-2D66877EA30D}" name="Anomaly_Score_Shape"/>
    <tableColumn id="77" xr3:uid="{2C2D5303-9257-4DC7-AC02-91F08BA7A5F5}" name="Anomaly_Shape_Judgment"/>
    <tableColumn id="56" xr3:uid="{58D98414-94F6-4460-AC23-F68364B07DC1}" name="ground_truth">
      <calculatedColumnFormula>_xlfn.XLOOKUP(data_cloud__2[[#This Row],[product_id]], manual_check_maarten!A:A,manual_check_maarten!F:F,  "")</calculatedColumnFormula>
    </tableColumn>
    <tableColumn id="79" xr3:uid="{32BDBBB3-37E1-42EF-AE22-259A01724A36}" name="Comments" totalsRowDxfId="310">
      <calculatedColumnFormula>_xlfn.XLOOKUP(data_cloud__2[[#This Row],[product_id]], manual_check_maarten!A:A,manual_check_maarten!G:G,  "")</calculatedColumnFormula>
    </tableColumn>
    <tableColumn id="80" xr3:uid="{F913620E-D276-4FA3-8FBC-8FB2CB735050}" name="Comments.1_ground_truth" totalsRowDxfId="309">
      <calculatedColumnFormula>_xlfn.XLOOKUP(data_cloud__2[[#This Row],[product_id]], manual_check_maarten!A:A,manual_check_maarten!H:H,  "")</calculatedColumnFormula>
    </tableColumn>
  </tableColumns>
  <tableStyleInfo name="TableStyleMedium5"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A22AE66-737D-48C6-927A-6A44F9BDD8C6}" name="data_cloud__26" displayName="data_cloud__26" ref="A1:CH463" headerRowDxfId="308" dataDxfId="307" totalsRowDxfId="306">
  <autoFilter ref="A1:CH463" xr:uid="{6A22AE66-737D-48C6-927A-6A44F9BDD8C6}"/>
  <sortState xmlns:xlrd2="http://schemas.microsoft.com/office/spreadsheetml/2017/richdata2" ref="A2:CH463">
    <sortCondition ref="BB1:BB463"/>
  </sortState>
  <tableColumns count="86">
    <tableColumn id="7" xr3:uid="{F4C4B059-3454-4CC1-BB22-26B53A41973E}" name="Spitzenwert Werkzeug, Istwert" dataDxfId="305"/>
    <tableColumn id="8" xr3:uid="{114D5B8B-43F3-4BAB-B9A4-2C9CFDD69AE7}" name="Spitzenwert Schnecke, Istwert" dataDxfId="304"/>
    <tableColumn id="12" xr3:uid="{0E385ADD-F37F-4FEB-A64F-A46E765260B4}" name="Cylinder heating zone 1, actual value" dataDxfId="303"/>
    <tableColumn id="13" xr3:uid="{95D8C327-0E63-4A30-B23E-9940B064F11C}" name="Cylinder heating zone 2, actual value" dataDxfId="302"/>
    <tableColumn id="14" xr3:uid="{D8BAF154-2F0B-449E-9D57-DF91D3C2B1E5}" name="Cylinder heating zone 3, actual value" dataDxfId="301"/>
    <tableColumn id="15" xr3:uid="{8D0334BB-74FC-4AC5-9FB0-846F9F59908B}" name="Cylinder heating zone 4, actual value" dataDxfId="300"/>
    <tableColumn id="18" xr3:uid="{79664446-FC31-40C6-AE55-613581EC92DE}" name="Maximum injection pressure , actual value" dataDxfId="299"/>
    <tableColumn id="19" xr3:uid="{7D401382-223C-4F76-BC15-D0A198E3FC86}" name="Switch-over pressure , actual value" dataDxfId="298"/>
    <tableColumn id="22" xr3:uid="{23E9DAA4-1DA0-4441-898E-076CC886DD62}" name="Peak value of mould, actual value" dataDxfId="297"/>
    <tableColumn id="23" xr3:uid="{47EA2857-8215-45ED-A658-5AD05B418CE7}" name="Peak value of ejector, actual value" dataDxfId="296"/>
    <tableColumn id="26" xr3:uid="{D88E241B-CB32-44BE-A08B-BD43EA597D97}" name="Cycle time, actual value" dataDxfId="295"/>
    <tableColumn id="27" xr3:uid="{92CD9208-EEF8-4AB6-9900-AAFA290A43C6}" name="Dosing time , actual value" dataDxfId="294"/>
    <tableColumn id="28" xr3:uid="{067D3A03-0D3D-48B3-8369-58AFE63D4379}" name="Injection time , actual value" dataDxfId="293"/>
    <tableColumn id="30" xr3:uid="{C4EF5FE4-A3A1-4420-9E21-97BF159F08EF}" name="Mould protection time, actual value" dataDxfId="292"/>
    <tableColumn id="31" xr3:uid="{948BACF0-9913-4774-B697-3F668A31030F}" name="Temperature of feed yoke, actual value" dataDxfId="291"/>
    <tableColumn id="32" xr3:uid="{0BDDCA63-8DAB-40B0-A3F8-ED7754F9E2C2}" name="Material cushion , actual value" dataDxfId="290"/>
    <tableColumn id="33" xr3:uid="{3D655B4C-2ABF-42B3-AA17-411B0B7BEE3D}" name="Switch-over volume, actual value" dataDxfId="289"/>
    <tableColumn id="34" xr3:uid="{3626D82A-C29E-470A-8618-58CCFD89F5D0}" name="Cylinder heating zone 5, actual value" dataDxfId="288"/>
    <tableColumn id="36" xr3:uid="{D9F7E6FD-E045-4FC3-B3B7-1B5DF3DEE3CA}" name="tempActualValue" dataDxfId="287"/>
    <tableColumn id="37" xr3:uid="{630C46F1-503D-4AD0-A45E-18BC1641DD73}" name="tempMainLine" dataDxfId="286"/>
    <tableColumn id="38" xr3:uid="{CF8E8DF8-460D-4D25-9AD8-B7F1FFB40AD4}" name="tempReturnLine" dataDxfId="285"/>
    <tableColumn id="39" xr3:uid="{D7BC6272-0C80-4FB7-8AD5-F1E6038C8A4C}" name="SLPThresholdPostGate" dataDxfId="284"/>
    <tableColumn id="40" xr3:uid="{3114A0A7-C461-4305-A600-309FB604F0EE}" name="SLPThresholdEndOfFill" dataDxfId="283"/>
    <tableColumn id="41" xr3:uid="{ACACA862-B021-4F95-B49D-0D0503B65277}" name="Temperature_MeasureStartEndOfFill" dataDxfId="282"/>
    <tableColumn id="42" xr3:uid="{A54D7BEF-A5BF-4573-B30E-D6AAC9BA304F}" name="Temperature_OverallMaximumEndOfFill" dataDxfId="281"/>
    <tableColumn id="43" xr3:uid="{B16E2ECF-0A84-4EB9-A9DC-0CBF52DC0B96}" name="Temperature_OverallMaximumTimeEndOfFill" dataDxfId="280"/>
    <tableColumn id="44" xr3:uid="{10B116AD-BA55-4E94-8107-582DE238627F}" name="MaximumPressurePostGate" dataDxfId="279"/>
    <tableColumn id="45" xr3:uid="{3C6CB32D-7AF6-43D5-AC64-C67B7109423B}" name="MaximumPressureEndOfFill" dataDxfId="278"/>
    <tableColumn id="46" xr3:uid="{825C718D-65B2-4E32-8A81-D545A5FC90FB}" name="MaximumPressureTimePostGate" dataDxfId="277"/>
    <tableColumn id="47" xr3:uid="{6BA55EFA-F9F7-46F8-9F97-597D219828FE}" name="MaximumPressureTimeEndOfFill" dataDxfId="276"/>
    <tableColumn id="48" xr3:uid="{B3EA8364-3BE0-443C-B05A-760A64E7037F}" name="Integral_CycleStartCycleEndPostGate" dataDxfId="275"/>
    <tableColumn id="49" xr3:uid="{75C9AA03-DB77-49DB-B187-2ED65CC00145}" name="Integral_CycleStartCycleEndEndOfFill" dataDxfId="274"/>
    <tableColumn id="50" xr3:uid="{9A16B88D-BFF1-4B8E-952A-BC7853E869A2}" name="Integral_CycleStartMaxValuePostGate" dataDxfId="273"/>
    <tableColumn id="51" xr3:uid="{9D429895-9984-4A4B-AFDB-50FB0CED8C93}" name="Integral_CycleStartMaxValueEndOfFill" dataDxfId="272"/>
    <tableColumn id="52" xr3:uid="{C32E2A18-7DCF-48E7-A844-C199A1797154}" name="Integral_MaxValueCycleEndPostGate" dataDxfId="271"/>
    <tableColumn id="53" xr3:uid="{2C75A3BF-2BB6-4511-A923-70AAE1284C7D}" name="Integral_MaxValueCycleEndEndOfFill" dataDxfId="270"/>
    <tableColumn id="83" xr3:uid="{B10B5552-2C0E-4476-909B-9E584E72F4AF}" name="CALC_Delta_time (s)" dataDxfId="269" totalsRowDxfId="268"/>
    <tableColumn id="70" xr3:uid="{9AEC64BD-DD5B-4C39-860B-CBB9BBE5B911}" name="Pattern_Scale" dataDxfId="267"/>
    <tableColumn id="71" xr3:uid="{B87288E2-A567-4E55-9574-692FB51B114C}" name="Width" dataDxfId="266"/>
    <tableColumn id="72" xr3:uid="{9E0B4FB9-F3DE-4535-AAA4-7DD7DA85A70B}" name="Length" dataDxfId="265"/>
    <tableColumn id="73" xr3:uid="{C11A7DAE-D67A-4477-B1FD-B4A8B31D022B}" name="Anomaly_Score_Texture" dataDxfId="264"/>
    <tableColumn id="76" xr3:uid="{D9CF4182-58BC-48E0-B523-F8455D8014E4}" name="Anomaly_Score_Shape" dataDxfId="263"/>
    <tableColumn id="74" xr3:uid="{CD61225E-5476-4B30-A663-23EE476CBEE6}" name="Anomaly_Texture_Judgment" dataDxfId="262"/>
    <tableColumn id="77" xr3:uid="{1CB82520-6E1C-4179-BE9D-EDE020AEF141}" name="Anomaly_Shape_Judgment" dataDxfId="261"/>
    <tableColumn id="56" xr3:uid="{B3F83A78-6CB3-4DF2-8138-C3567AC15860}" name="ground_truth" dataDxfId="260">
      <calculatedColumnFormula>_xlfn.XLOOKUP(data_cloud__26[[#This Row],[product_id]], manual_check_maarten!A:A,manual_check_maarten!F:F,  "")</calculatedColumnFormula>
    </tableColumn>
    <tableColumn id="86" xr3:uid="{814CD6DC-8FDC-49F6-BA07-17181BE82029}" name="Column5" dataDxfId="259"/>
    <tableColumn id="85" xr3:uid="{6DB9DCD5-78DE-4C8A-BBD7-BFAC14C36004}" name="Column4" dataDxfId="258"/>
    <tableColumn id="84" xr3:uid="{E99A959A-592D-4F20-B856-17BABA1DCFAC}" name="Column3" dataDxfId="257"/>
    <tableColumn id="79" xr3:uid="{4C40A272-754A-46D3-AA39-6EE261CDCA87}" name="Comments" dataDxfId="256" totalsRowDxfId="255">
      <calculatedColumnFormula>_xlfn.XLOOKUP(data_cloud__26[[#This Row],[product_id]], manual_check_maarten!A:A,manual_check_maarten!G:G,  "")</calculatedColumnFormula>
    </tableColumn>
    <tableColumn id="80" xr3:uid="{CDBC9184-70AE-4984-B1B6-4F53430A7E35}" name="Comments.1_ground_truth" dataDxfId="254" totalsRowDxfId="253">
      <calculatedColumnFormula>_xlfn.XLOOKUP(data_cloud__26[[#This Row],[product_id]], manual_check_maarten!A:A,manual_check_maarten!H:H,  "")</calculatedColumnFormula>
    </tableColumn>
    <tableColumn id="82" xr3:uid="{AADAC466-4443-48E7-A8AF-D31B0AE0D905}" name="Column2" dataDxfId="252" totalsRowDxfId="251"/>
    <tableColumn id="81" xr3:uid="{5FE4BB3B-91EB-4CE8-81EA-960B07F2DF0A}" name="Column1" dataDxfId="250" totalsRowDxfId="249"/>
    <tableColumn id="1" xr3:uid="{AFE4D957-EE0E-4FCA-A7B2-CE0C667D7A92}" name="product_id" totalsRowLabel="Total" dataDxfId="248" totalsRowDxfId="247"/>
    <tableColumn id="6" xr3:uid="{06E46CCC-14EA-44C0-AD6A-414C969C1D57}" name="Protocol cycle counter" dataDxfId="246" totalsRowDxfId="245"/>
    <tableColumn id="2" xr3:uid="{E98CCEC3-3233-4F44-86F8-65D5A4480086}" name="shot_position" dataDxfId="244" totalsRowDxfId="243"/>
    <tableColumn id="3" xr3:uid="{84AA8EA9-50E1-464A-BC06-1D029DD34586}" name="timestamp" dataDxfId="242" totalsRowDxfId="241"/>
    <tableColumn id="4" xr3:uid="{BDA5F767-714D-4F64-8530-65C01644E1CC}" name="weight" dataDxfId="240" totalsRowDxfId="239"/>
    <tableColumn id="5" xr3:uid="{96B3D44E-357F-49F9-B865-A088101D70E2}" name="batch" dataDxfId="238" totalsRowDxfId="237"/>
    <tableColumn id="9" xr3:uid="{73A759AB-A6A8-4203-A469-949677FAC8D9}" name="Machine cycle counter" dataDxfId="236" totalsRowDxfId="235"/>
    <tableColumn id="10" xr3:uid="{387EF628-06E8-4C41-A1E9-491B9BEE8E8C}" name="Good parts" dataDxfId="234" totalsRowDxfId="233"/>
    <tableColumn id="11" xr3:uid="{671EA918-BB58-4D5A-AADA-0294A5C83026}" name="Bad parts" dataDxfId="232" totalsRowDxfId="231"/>
    <tableColumn id="16" xr3:uid="{20ABE055-8F4D-401F-BD2B-59043163855C}" name="Part identification, finished part" dataDxfId="230" totalsRowDxfId="229"/>
    <tableColumn id="17" xr3:uid="{1EAAE452-C006-41C1-9DBD-47F42A71BDEC}" name="Integral, Istwert" dataDxfId="228" totalsRowDxfId="227"/>
    <tableColumn id="20" xr3:uid="{EDE656E9-7152-4568-A295-E58EFADFE059}" name="Time" dataDxfId="226" totalsRowDxfId="225"/>
    <tableColumn id="21" xr3:uid="{A1033B58-F957-4D45-AA73-5FAF1E96E8DF}" name="Day.month" dataDxfId="224" totalsRowDxfId="223"/>
    <tableColumn id="24" xr3:uid="{A100A5F9-CBB3-4742-9558-E4A0FEE21D54}" name="Threshold value of screw, actual value" dataDxfId="222" totalsRowDxfId="221"/>
    <tableColumn id="25" xr3:uid="{91AFF83D-22FF-4614-BCD9-E0699338B55D}" name="Peak value of screw, actual value" dataDxfId="220" totalsRowDxfId="219"/>
    <tableColumn id="29" xr3:uid="{2DCBA711-A154-4FA3-8379-A530C92FE6CE}" name="Variable injection time, actual value" dataDxfId="218" totalsRowDxfId="217"/>
    <tableColumn id="35" xr3:uid="{A9156324-DAC9-4DE8-A470-F451E192575B}" name="tempSetValue" dataDxfId="216" totalsRowDxfId="215"/>
    <tableColumn id="54" xr3:uid="{B5BCA92D-1DDB-44C0-80BA-B2F4E953D34D}" name="DeltaTimePostGate" dataDxfId="214" totalsRowDxfId="213"/>
    <tableColumn id="55" xr3:uid="{902DD859-89D7-4A41-BDA8-7CFDFD016B79}" name="DeltaTimeEndOfFill" dataDxfId="212" totalsRowDxfId="211"/>
    <tableColumn id="57" xr3:uid="{9DD5C982-AD8B-40AB-9572-E0086C685EBC}" name="QR_data" dataDxfId="210" totalsRowDxfId="209"/>
    <tableColumn id="58" xr3:uid="{6DCCB31D-4F62-4A13-B1A3-90C4430C7A17}" name="QR_Product_ID" dataDxfId="208" totalsRowDxfId="207"/>
    <tableColumn id="78" xr3:uid="{70BAB327-3CE6-447E-BA88-E5800B4AC070}" name="Anomaly_Shape_Threshold" totalsRowFunction="sum" dataDxfId="206" totalsRowDxfId="205"/>
    <tableColumn id="75" xr3:uid="{F941AEFF-0FFB-4217-AC22-53F8DD781AE5}" name="Anomaly_Texture_Threshold" dataDxfId="204" totalsRowDxfId="203"/>
    <tableColumn id="59" xr3:uid="{3555852A-C68B-4DF3-AF4E-9E4B41C5777A}" name="QR_Read_Data_Length" dataDxfId="202" totalsRowDxfId="201"/>
    <tableColumn id="60" xr3:uid="{52E77E0C-BB3D-4812-A2DD-984496792236}" name="QR_Position_X" dataDxfId="200" totalsRowDxfId="199"/>
    <tableColumn id="61" xr3:uid="{7C067366-6A18-4582-83EF-584FE2949966}" name="QR_Position_Y" dataDxfId="198" totalsRowDxfId="197"/>
    <tableColumn id="62" xr3:uid="{19A89F16-E35F-4AA0-92B3-03ED78C2B43E}" name="QR_Detected_Angle" dataDxfId="196" totalsRowDxfId="195"/>
    <tableColumn id="63" xr3:uid="{26F2CB14-63E4-4F9F-9168-C69FAE516CD1}" name="QR_Detected_Code_Resolution" dataDxfId="194" totalsRowDxfId="193"/>
    <tableColumn id="64" xr3:uid="{253F1A39-8869-4BBD-9F8E-2760B1A50E95}" name="Code_Angle" dataDxfId="192" totalsRowDxfId="191"/>
    <tableColumn id="65" xr3:uid="{7C5B6DD3-5FD0-474C-91C5-77385153B1F7}" name="Edge_Width" dataDxfId="190" totalsRowDxfId="189"/>
    <tableColumn id="66" xr3:uid="{1027B0C4-2F64-4ADD-9DA7-9DA11F964E1C}" name="Position_X" dataDxfId="188" totalsRowDxfId="187"/>
    <tableColumn id="67" xr3:uid="{E78FFF2F-A92A-4AE9-AADA-80E07478450E}" name="Position_Y" dataDxfId="186" totalsRowDxfId="185"/>
    <tableColumn id="68" xr3:uid="{C8CD91A8-ADE5-46D0-AA2B-91DDC9FB034A}" name="Angle" dataDxfId="184" totalsRowDxfId="183"/>
    <tableColumn id="69" xr3:uid="{78412B87-B9CA-4A19-A2A4-F6C919A87FDA}" name="Match_%" dataDxfId="182" totalsRowDxfId="181"/>
  </tableColumns>
  <tableStyleInfo name="TableStyleMedium5"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A1965C-6AE7-4110-AAB3-E73C027760FA}" name="data_cloud__263" displayName="data_cloud__263" ref="A1:CH463" headerRowDxfId="180" dataDxfId="179" totalsRowDxfId="178">
  <autoFilter ref="A1:CH463" xr:uid="{6A22AE66-737D-48C6-927A-6A44F9BDD8C6}">
    <filterColumn colId="71">
      <customFilters>
        <customFilter operator="notEqual" val=" "/>
      </customFilters>
    </filterColumn>
  </autoFilter>
  <sortState xmlns:xlrd2="http://schemas.microsoft.com/office/spreadsheetml/2017/richdata2" ref="A2:CH463">
    <sortCondition ref="BB1:BB463"/>
  </sortState>
  <tableColumns count="86">
    <tableColumn id="7" xr3:uid="{E2BE6A57-6556-4334-81E2-8E232C8B22A0}" name="Spitzenwert Werkzeug, Istwert" dataDxfId="177"/>
    <tableColumn id="8" xr3:uid="{71B44B32-D410-46B2-B766-BB979E3CC632}" name="Spitzenwert Schnecke, Istwert" dataDxfId="176"/>
    <tableColumn id="12" xr3:uid="{8E52CF57-7AB2-4888-B00B-9E909B4390FA}" name="Cylinder heating zone 1, actual value" dataDxfId="175"/>
    <tableColumn id="13" xr3:uid="{8977A209-4223-404D-BD45-0BCDA6FDA3BB}" name="Cylinder heating zone 2, actual value" dataDxfId="174"/>
    <tableColumn id="14" xr3:uid="{AD658982-B1E4-4D35-BED2-F36C5A79AB57}" name="Cylinder heating zone 3, actual value" dataDxfId="173"/>
    <tableColumn id="15" xr3:uid="{C6AFF975-912A-4569-B605-2C1869A2D2ED}" name="Cylinder heating zone 4, actual value" dataDxfId="172"/>
    <tableColumn id="18" xr3:uid="{A833CDAD-C466-49C1-B3F9-BFD502057A57}" name="Maximum injection pressure , actual value" dataDxfId="171"/>
    <tableColumn id="19" xr3:uid="{215B0B47-0C56-4EB0-A862-EA764022DE22}" name="Switch-over pressure , actual value" dataDxfId="170"/>
    <tableColumn id="22" xr3:uid="{C9FC35AB-3456-48E9-B530-37A9FAACCACA}" name="Peak value of mould, actual value" dataDxfId="169"/>
    <tableColumn id="23" xr3:uid="{0B6A8C12-1FC2-405D-AD13-FA178987FDB3}" name="Peak value of ejector, actual value" dataDxfId="168"/>
    <tableColumn id="26" xr3:uid="{D43B6543-5B47-4EF0-A157-72D2357E95ED}" name="Cycle time, actual value" dataDxfId="167"/>
    <tableColumn id="27" xr3:uid="{1D58C0A8-AA4B-4532-AC82-6723DC1B363A}" name="Dosing time , actual value" dataDxfId="166"/>
    <tableColumn id="28" xr3:uid="{E21FA86A-9F1E-42C1-8ABA-AC972B57E284}" name="Injection time , actual value" dataDxfId="165"/>
    <tableColumn id="30" xr3:uid="{4D6B32BC-D470-42FD-B47F-D1969D93EF54}" name="Mould protection time, actual value" dataDxfId="164"/>
    <tableColumn id="31" xr3:uid="{7409D30A-D1EB-4354-84E3-04BC6C6F41B4}" name="Temperature of feed yoke, actual value" dataDxfId="163"/>
    <tableColumn id="32" xr3:uid="{835237C4-5528-4A3F-BB69-8D3A58DC3F9D}" name="Material cushion , actual value" dataDxfId="162"/>
    <tableColumn id="33" xr3:uid="{D7CB5BE1-62F0-41EE-A0D0-BFE82B07204E}" name="Switch-over volume, actual value" dataDxfId="161"/>
    <tableColumn id="34" xr3:uid="{7FFB99A8-945A-42AE-A07D-F562B3525228}" name="Cylinder heating zone 5, actual value" dataDxfId="160"/>
    <tableColumn id="36" xr3:uid="{A6C74D92-5012-46C3-99A4-CD9FF9D0D1DF}" name="tempActualValue" dataDxfId="159"/>
    <tableColumn id="37" xr3:uid="{4C98E416-A07C-4EF1-B03F-DFF3721D8CE9}" name="tempMainLine" dataDxfId="158"/>
    <tableColumn id="38" xr3:uid="{1C5ED7AA-D06A-418E-A539-58473A0F92D5}" name="tempReturnLine" dataDxfId="157"/>
    <tableColumn id="39" xr3:uid="{CF8627A6-6D6B-4349-A040-EF2FD4C8489D}" name="SLPThresholdPostGate" dataDxfId="156"/>
    <tableColumn id="40" xr3:uid="{928AA3EF-A484-4919-84BB-6757068818AB}" name="SLPThresholdEndOfFill" dataDxfId="155"/>
    <tableColumn id="41" xr3:uid="{71093AC5-6166-483A-A814-151DD97A74A2}" name="Temperature_MeasureStartEndOfFill" dataDxfId="154"/>
    <tableColumn id="42" xr3:uid="{94ACEF80-88B1-4DD8-BEC0-858905146841}" name="Temperature_OverallMaximumEndOfFill" dataDxfId="153"/>
    <tableColumn id="43" xr3:uid="{893A0E71-081B-4EB0-BBBF-24175D3C7DDA}" name="Temperature_OverallMaximumTimeEndOfFill" dataDxfId="152"/>
    <tableColumn id="44" xr3:uid="{27ECCD21-B42A-4F54-B52A-BB4F32D678E3}" name="MaximumPressurePostGate" dataDxfId="151"/>
    <tableColumn id="45" xr3:uid="{9C9A90CC-6F67-4AF4-B80F-B009B38AABFC}" name="MaximumPressureEndOfFill" dataDxfId="150"/>
    <tableColumn id="46" xr3:uid="{3DE2E5FF-F272-4213-89E6-BEEAF7F5358A}" name="MaximumPressureTimePostGate" dataDxfId="149"/>
    <tableColumn id="47" xr3:uid="{92ECB610-06D6-48B2-88E1-758A77438059}" name="MaximumPressureTimeEndOfFill" dataDxfId="148"/>
    <tableColumn id="48" xr3:uid="{E61F0615-6D93-4319-ABFB-23033FBD318D}" name="Integral_CycleStartCycleEndPostGate" dataDxfId="147"/>
    <tableColumn id="49" xr3:uid="{908B414F-9412-4B75-878D-EED0A93B51CB}" name="Integral_CycleStartCycleEndEndOfFill" dataDxfId="146"/>
    <tableColumn id="50" xr3:uid="{E5958ED6-7EDE-48CB-B749-88AD59871479}" name="Integral_CycleStartMaxValuePostGate" dataDxfId="145"/>
    <tableColumn id="51" xr3:uid="{F8A9E1FB-B1CD-45B6-AF08-06154278B4D1}" name="Integral_CycleStartMaxValueEndOfFill" dataDxfId="144"/>
    <tableColumn id="52" xr3:uid="{20E5411B-6528-4E02-B313-80742D898039}" name="Integral_MaxValueCycleEndPostGate" dataDxfId="143"/>
    <tableColumn id="53" xr3:uid="{CAEC5F9D-AC2C-4419-AAB3-92E65FC3918A}" name="Integral_MaxValueCycleEndEndOfFill" dataDxfId="142"/>
    <tableColumn id="83" xr3:uid="{D24A90E6-394E-421A-B298-8C29BBFED874}" name="CALC_Delta_time (s)" dataDxfId="141" totalsRowDxfId="140"/>
    <tableColumn id="70" xr3:uid="{4A7A6CBF-A087-406E-835C-10BD9041255E}" name="Pattern_Scale" dataDxfId="139"/>
    <tableColumn id="71" xr3:uid="{07DC0712-0A93-4977-8A14-C688E7EC5B91}" name="Width" dataDxfId="138"/>
    <tableColumn id="72" xr3:uid="{FD0EC9F3-92F5-4513-B542-9FC3220E7D68}" name="Length" dataDxfId="137"/>
    <tableColumn id="73" xr3:uid="{FB6F8E40-9A05-4535-891E-D8191D1ABA8C}" name="Anomaly_Score_Texture" dataDxfId="136"/>
    <tableColumn id="76" xr3:uid="{CF2BF601-D9EA-4F67-9B3D-143FD0D96D70}" name="Anomaly_Score_Shape" dataDxfId="135"/>
    <tableColumn id="74" xr3:uid="{A1EDC6E2-139A-4743-BEC8-76AFD33562F4}" name="Anomaly_Texture_Judgment" dataDxfId="134"/>
    <tableColumn id="77" xr3:uid="{BDE56D28-A7CA-4689-AF34-78A8A58F979C}" name="Anomaly_Shape_Judgment" dataDxfId="133"/>
    <tableColumn id="56" xr3:uid="{C2F1E68A-46FB-4772-A8EA-14CE837907B2}" name="ground_truth" dataDxfId="132">
      <calculatedColumnFormula>_xlfn.XLOOKUP(data_cloud__263[[#This Row],[product_id]], manual_check_maarten!A:A,manual_check_maarten!F:F,  "")</calculatedColumnFormula>
    </tableColumn>
    <tableColumn id="80" xr3:uid="{D218E2DC-18FE-4647-8E03-45FCEF18762F}" name="Comments.1_ground_truth" dataDxfId="131" totalsRowDxfId="130">
      <calculatedColumnFormula>_xlfn.XLOOKUP(data_cloud__263[[#This Row],[product_id]], manual_check_maarten!A:A,manual_check_maarten!H:H,  "")</calculatedColumnFormula>
    </tableColumn>
    <tableColumn id="86" xr3:uid="{C6A12426-59C7-41A2-8720-888F83407E6E}" name="ground_thruth_inverted" dataDxfId="129">
      <calculatedColumnFormula>IF(data_cloud__263[[#This Row],[ground_truth]]=0,1,0)</calculatedColumnFormula>
    </tableColumn>
    <tableColumn id="85" xr3:uid="{0DF0522B-8C58-48C6-92A7-0FB186B9150C}" name="Column4" dataDxfId="128"/>
    <tableColumn id="84" xr3:uid="{5C00EAB3-7B7D-4612-AF0E-2EA8E8107A31}" name="Column3" dataDxfId="127"/>
    <tableColumn id="79" xr3:uid="{481B9CE1-AD6B-4003-BD02-A2496B83D6E6}" name="Comments" dataDxfId="126" totalsRowDxfId="125">
      <calculatedColumnFormula>_xlfn.XLOOKUP(data_cloud__263[[#This Row],[product_id]], manual_check_maarten!A:A,manual_check_maarten!G:G,  "")</calculatedColumnFormula>
    </tableColumn>
    <tableColumn id="82" xr3:uid="{D90C69AE-06EE-4592-8A79-555B0C72905E}" name="Column2" dataDxfId="124" totalsRowDxfId="123"/>
    <tableColumn id="81" xr3:uid="{1C1D851D-3577-4998-BA69-225AA31BC88A}" name="Column1" dataDxfId="122" totalsRowDxfId="121"/>
    <tableColumn id="1" xr3:uid="{DC99739D-124B-4714-A7E1-EA4790B8A9B2}" name="product_id" totalsRowLabel="Total" dataDxfId="120" totalsRowDxfId="119"/>
    <tableColumn id="6" xr3:uid="{34361B19-2B43-453F-BCDC-B234647D24E5}" name="Protocol cycle counter" dataDxfId="118" totalsRowDxfId="117"/>
    <tableColumn id="2" xr3:uid="{D13D5D42-B7FA-4995-94E5-3F6F5B127384}" name="shot_position" dataDxfId="116" totalsRowDxfId="115"/>
    <tableColumn id="3" xr3:uid="{F7D1B3A6-0180-4A37-B182-99C18C6083FC}" name="timestamp" dataDxfId="114" totalsRowDxfId="113"/>
    <tableColumn id="4" xr3:uid="{796CAAFF-1E1C-47E8-BB36-F587A161BEC2}" name="weight" dataDxfId="112" totalsRowDxfId="111"/>
    <tableColumn id="5" xr3:uid="{4D8230FA-6E00-4A3C-9302-55DA2787BF35}" name="batch" dataDxfId="110" totalsRowDxfId="109"/>
    <tableColumn id="9" xr3:uid="{61540FEC-0CE3-47A2-A426-AE029F74FD22}" name="Machine cycle counter" dataDxfId="108" totalsRowDxfId="107"/>
    <tableColumn id="10" xr3:uid="{F5E147E1-DEE0-4B23-991D-6E1A1D2A31D0}" name="Good parts" dataDxfId="106" totalsRowDxfId="105"/>
    <tableColumn id="11" xr3:uid="{8E271855-74DB-477F-A341-1E04A20592BC}" name="Bad parts" dataDxfId="104" totalsRowDxfId="103"/>
    <tableColumn id="16" xr3:uid="{95E369EA-430D-409A-A460-405F5E899FFB}" name="Part identification, finished part" dataDxfId="102" totalsRowDxfId="101"/>
    <tableColumn id="17" xr3:uid="{E4DAD2C3-EB70-465C-8260-CA71F5B3BE89}" name="Integral, Istwert" dataDxfId="100" totalsRowDxfId="99"/>
    <tableColumn id="20" xr3:uid="{33BCF106-08C5-4585-9AB0-77E4CFC0DC1A}" name="Time" dataDxfId="98" totalsRowDxfId="97"/>
    <tableColumn id="21" xr3:uid="{0130910F-8FD9-460C-A8F4-DB6CB394284F}" name="Day.month" dataDxfId="96" totalsRowDxfId="95"/>
    <tableColumn id="24" xr3:uid="{CDF3BFD7-9383-47EC-9942-EE5AED2EE5C3}" name="Threshold value of screw, actual value" dataDxfId="94" totalsRowDxfId="93"/>
    <tableColumn id="25" xr3:uid="{C37BFF17-1DA3-4268-9431-C96E351E47DA}" name="Peak value of screw, actual value" dataDxfId="92" totalsRowDxfId="91"/>
    <tableColumn id="29" xr3:uid="{314CD882-8E51-4916-84A7-E4AEB3BBF7A3}" name="Variable injection time, actual value" dataDxfId="90" totalsRowDxfId="89"/>
    <tableColumn id="35" xr3:uid="{EA4BFF1C-F4CD-48C7-BA64-E241E3E96EC5}" name="tempSetValue" dataDxfId="88" totalsRowDxfId="87"/>
    <tableColumn id="54" xr3:uid="{AF7B50F8-24F2-4818-81B3-5664B13B0DDE}" name="DeltaTimePostGate" dataDxfId="86" totalsRowDxfId="85"/>
    <tableColumn id="55" xr3:uid="{9D9BFE88-EA98-4048-A5B6-FDB320A5A17A}" name="DeltaTimeEndOfFill" dataDxfId="84" totalsRowDxfId="83"/>
    <tableColumn id="57" xr3:uid="{21B20242-5856-46C1-A255-2D1E3BCD8FFA}" name="QR_data" dataDxfId="82" totalsRowDxfId="81"/>
    <tableColumn id="58" xr3:uid="{573866C2-3958-473F-91C0-80F269E30A21}" name="QR_Product_ID" dataDxfId="80" totalsRowDxfId="79"/>
    <tableColumn id="78" xr3:uid="{EB13B25F-9BE0-46F5-9A81-6558A0461055}" name="Anomaly_Shape_Threshold" totalsRowFunction="sum" dataDxfId="78" totalsRowDxfId="77"/>
    <tableColumn id="75" xr3:uid="{0623B0EF-61F3-4A04-9909-1E10ABF9B921}" name="Anomaly_Texture_Threshold" dataDxfId="76" totalsRowDxfId="75"/>
    <tableColumn id="59" xr3:uid="{67195B3D-B12A-4771-8D21-9D1FB255A0CF}" name="QR_Read_Data_Length" dataDxfId="74" totalsRowDxfId="73"/>
    <tableColumn id="60" xr3:uid="{834D6CBE-E9DC-47EA-A49C-D0539FEC0796}" name="QR_Position_X" dataDxfId="72" totalsRowDxfId="71"/>
    <tableColumn id="61" xr3:uid="{F83301A2-05E3-475B-A61E-41F0EBAD79D3}" name="QR_Position_Y" dataDxfId="70" totalsRowDxfId="69"/>
    <tableColumn id="62" xr3:uid="{9643A63D-5ED4-4395-86CC-79AC2668869C}" name="QR_Detected_Angle" dataDxfId="68" totalsRowDxfId="67"/>
    <tableColumn id="63" xr3:uid="{4CAAB721-80ED-4E05-A34D-AEF29DFE7444}" name="QR_Detected_Code_Resolution" dataDxfId="66" totalsRowDxfId="65"/>
    <tableColumn id="64" xr3:uid="{63436F8E-58B5-478D-BADF-C560BC67012A}" name="Code_Angle" dataDxfId="64" totalsRowDxfId="63"/>
    <tableColumn id="65" xr3:uid="{8E039F35-A12C-48B0-9086-DA58578F0706}" name="Edge_Width" dataDxfId="62" totalsRowDxfId="61"/>
    <tableColumn id="66" xr3:uid="{130A19D4-AC9E-4D6C-919E-146C30274119}" name="Position_X" dataDxfId="60" totalsRowDxfId="59"/>
    <tableColumn id="67" xr3:uid="{56797C97-7A35-4D82-ACE7-F77F9B12454F}" name="Position_Y" dataDxfId="58" totalsRowDxfId="57"/>
    <tableColumn id="68" xr3:uid="{58872E61-8815-4F6D-B05A-C0A2816A6E62}" name="Angle" dataDxfId="56" totalsRowDxfId="55"/>
    <tableColumn id="69" xr3:uid="{962D49BB-E8C9-4C05-8CDA-65E56DD3CC8B}" name="Match_%" dataDxfId="54" totalsRowDxfId="53"/>
  </tableColumns>
  <tableStyleInfo name="TableStyleMedium5" showFirstColumn="1"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556E17-723C-49AC-B9A0-5CEE760EABD4}" name="Table8" displayName="Table8" ref="A1:D228" totalsRowShown="0" headerRowDxfId="52">
  <autoFilter ref="A1:D228" xr:uid="{7A556E17-723C-49AC-B9A0-5CEE760EABD4}"/>
  <tableColumns count="4">
    <tableColumn id="1" xr3:uid="{91DAB6C3-1265-4DC1-AB05-00E6097EC753}" name="Protocol cycle counter" dataDxfId="51"/>
    <tableColumn id="2" xr3:uid="{60568ECE-D12F-4F46-8812-4221CECB6FD7}" name="CALC_Delta_time (s)" dataDxfId="50"/>
    <tableColumn id="3" xr3:uid="{B3BD0767-57A7-45B2-8804-3C804DEACF80}" name="ground_thruth_inverted" dataDxfId="49"/>
    <tableColumn id="4" xr3:uid="{19D95E62-1A00-40BC-A9FB-3A00F5978F09}" name="tempReturnLine" dataDxfId="48"/>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554F6C3-4D5E-4BF7-B5B5-953313B4AA38}" name="merged_files" displayName="merged_files" ref="A1:H395" tableType="queryTable" totalsRowCount="1" headerRowDxfId="47" dataDxfId="46" totalsRowDxfId="45">
  <autoFilter ref="A1:H394" xr:uid="{414398D8-A7D3-43A5-95C4-47883599C0E2}"/>
  <sortState xmlns:xlrd2="http://schemas.microsoft.com/office/spreadsheetml/2017/richdata2" ref="A2:H394">
    <sortCondition descending="1" ref="H1:H394"/>
  </sortState>
  <tableColumns count="8">
    <tableColumn id="1" xr3:uid="{19182BCA-44D3-4CC9-9138-33C5DEA090A8}" uniqueName="1" name="product_id" totalsRowFunction="custom" queryTableFieldId="1" dataDxfId="44" totalsRowDxfId="43">
      <totalsRowFormula>ROWS(merged_files[product_id])</totalsRowFormula>
    </tableColumn>
    <tableColumn id="2" xr3:uid="{2B3AFB07-B5AF-457B-8620-ADE2B7B88E7C}" uniqueName="2" name="Anomaly_Shape_Judgment" totalsRowFunction="custom" queryTableFieldId="2" dataDxfId="42" totalsRowDxfId="41">
      <totalsRowFormula>SUM(merged_files[Anomaly_Shape_Judgment])</totalsRowFormula>
    </tableColumn>
    <tableColumn id="3" xr3:uid="{BA4ABA54-7B5F-448E-9093-DFA476CBB3D8}" uniqueName="3" name="Anomaly_Texture_Judgment" totalsRowFunction="custom" queryTableFieldId="3" dataDxfId="40" totalsRowDxfId="39">
      <totalsRowFormula>SUM(merged_files[Anomaly_Texture_Judgment])</totalsRowFormula>
    </tableColumn>
    <tableColumn id="4" xr3:uid="{E24CC8CB-72A6-4773-A068-AC516EB47111}" uniqueName="4" name="Anomaly_Score_Texture" queryTableFieldId="4" dataDxfId="38" totalsRowDxfId="37"/>
    <tableColumn id="5" xr3:uid="{E22F778C-8552-4B50-807E-7AD495F01694}" uniqueName="5" name="Anomaly_Score_Shape" queryTableFieldId="5" dataDxfId="36" totalsRowDxfId="35"/>
    <tableColumn id="17" xr3:uid="{7960FE7F-2B4C-4514-BCFF-A06FC83FD19B}" uniqueName="17" name="Ground truth (1 = ok; 0 = NOK)_ground_truth" totalsRowFunction="custom" queryTableFieldId="17" dataDxfId="34" totalsRowDxfId="33">
      <totalsRowFormula>SUM(merged_files[Ground truth (1 = ok; 0 = NOK)_ground_truth])</totalsRowFormula>
    </tableColumn>
    <tableColumn id="15" xr3:uid="{812C91B4-E409-4A99-9F21-C6615568000F}" uniqueName="15" name="Comments" queryTableFieldId="15" dataDxfId="32" totalsRowDxfId="31"/>
    <tableColumn id="18" xr3:uid="{A9B025E4-CCB6-47F1-8CAB-F8D40683B144}" uniqueName="18" name="Comments.1_ground_truth" queryTableFieldId="18" dataDxfId="30" totalsRowDxfId="29"/>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F4E644-0AFB-4ACB-B7A5-C080C29F40C8}" name="data_localhost" displayName="data_localhost" ref="A1:BW195" tableType="queryTable" totalsRowShown="0">
  <autoFilter ref="A1:BW195" xr:uid="{CEF4E644-0AFB-4ACB-B7A5-C080C29F40C8}"/>
  <tableColumns count="75">
    <tableColumn id="1" xr3:uid="{A9660D26-761A-43FA-871B-04043DF5A077}" uniqueName="1" name="product_id" queryTableFieldId="1" dataDxfId="28"/>
    <tableColumn id="2" xr3:uid="{81AE81F7-855C-4953-8CF6-0D7C4DF1D11D}" uniqueName="2" name="shot_position" queryTableFieldId="2" dataDxfId="27"/>
    <tableColumn id="3" xr3:uid="{A73B043F-DCDA-4768-A3A7-CCBE9DE6F2AA}" uniqueName="3" name="timestamp" queryTableFieldId="3" dataDxfId="26"/>
    <tableColumn id="4" xr3:uid="{A27FECFB-B6AB-4A2D-B884-388AADF89009}" uniqueName="4" name="weight" queryTableFieldId="4" dataDxfId="25"/>
    <tableColumn id="5" xr3:uid="{95DCB787-5AD8-47FD-BDAB-A53D262676D6}" uniqueName="5" name="batch" queryTableFieldId="5" dataDxfId="24"/>
    <tableColumn id="6" xr3:uid="{9FF0D351-680F-443B-A70E-FA2482F94137}" uniqueName="6" name="Protokollzyklenzähler" queryTableFieldId="6"/>
    <tableColumn id="7" xr3:uid="{3C4E4085-B10A-4568-A469-8E9178CF388B}" uniqueName="7" name="Spitzenwert Werkzeug, Istwert" queryTableFieldId="7"/>
    <tableColumn id="8" xr3:uid="{C00B39EA-4DF8-491F-9D95-87DD90E7EB12}" uniqueName="8" name="Spitzenwert Schnecke, Istwert" queryTableFieldId="8"/>
    <tableColumn id="9" xr3:uid="{5573DE9F-58FC-4F5C-864E-6001CE18538B}" uniqueName="9" name="Zyklenzähler Maschine" queryTableFieldId="9"/>
    <tableColumn id="10" xr3:uid="{92F09FF4-640E-48BF-BA50-A24F86EFBFBA}" uniqueName="10" name="Gutteile" queryTableFieldId="10"/>
    <tableColumn id="11" xr3:uid="{FFF627C2-BB69-4082-A4CD-080D1DB4A65B}" uniqueName="11" name="Schlechtteile" queryTableFieldId="11"/>
    <tableColumn id="12" xr3:uid="{9FDC05EE-C166-421E-A5F9-CBF7673745FB}" uniqueName="12" name="Zylinderheizzone 1, Istwert" queryTableFieldId="12"/>
    <tableColumn id="13" xr3:uid="{E065BA2E-90D0-4CC5-9A19-7A6270DCF5FB}" uniqueName="13" name="Zylinderheizzone 2, Istwert" queryTableFieldId="13"/>
    <tableColumn id="14" xr3:uid="{62A87818-20EA-44CC-93E5-CFE125D9585C}" uniqueName="14" name="Zylinderheizzone 3, Istwert" queryTableFieldId="14"/>
    <tableColumn id="15" xr3:uid="{EB4E0515-05CA-422D-97E3-17F7DDA5986A}" uniqueName="15" name="Zylinderheizzone 4, Istwert" queryTableFieldId="15"/>
    <tableColumn id="16" xr3:uid="{7236523C-14C9-4FD0-97C8-6709B938F881}" uniqueName="16" name="Teile-Identifikation, Fertigteil" queryTableFieldId="16" dataDxfId="23"/>
    <tableColumn id="17" xr3:uid="{BA3DBBCC-9322-4250-895A-47187FB26EC1}" uniqueName="17" name="Integral, Istwert" queryTableFieldId="17" dataDxfId="22"/>
    <tableColumn id="18" xr3:uid="{4995E4C1-8289-4D9C-8A80-E03C5AFBEC72}" uniqueName="18" name="maximaler Spritzdruck, Istwert" queryTableFieldId="18"/>
    <tableColumn id="19" xr3:uid="{7142C1E2-CDC5-40CF-9F8B-79A74B726E0C}" uniqueName="19" name="Umschaltspritzdruck, Istwert" queryTableFieldId="19"/>
    <tableColumn id="20" xr3:uid="{13FD4AEF-DDDA-433A-963B-253618AEC369}" uniqueName="20" name="Uhrzeit" queryTableFieldId="20"/>
    <tableColumn id="21" xr3:uid="{DEA5FA8D-C1DD-49E3-AFDE-577557D6F688}" uniqueName="21" name="Tag.Monat" queryTableFieldId="21"/>
    <tableColumn id="22" xr3:uid="{590A460D-01C3-4532-8014-2965ED9F9707}" uniqueName="22" name="Schwellenwert Schnecke, Istwert" queryTableFieldId="22" dataDxfId="21"/>
    <tableColumn id="23" xr3:uid="{23C04383-527E-411C-85D9-9E849E562565}" uniqueName="23" name="Zykluszeit, Istwert" queryTableFieldId="23"/>
    <tableColumn id="24" xr3:uid="{32F0E75D-1A41-402D-AA78-6F00CA04FF23}" uniqueName="24" name="Dosierzeit, Istwert" queryTableFieldId="24"/>
    <tableColumn id="25" xr3:uid="{D8917DD8-AE00-4C81-A73F-C3623CAE4EEE}" uniqueName="25" name="Einspritzzeit, Istwert" queryTableFieldId="25"/>
    <tableColumn id="26" xr3:uid="{A8620954-9082-44B1-B7EF-81A32C6A38C0}" uniqueName="26" name="variable Einspritzzeit, Istwert" queryTableFieldId="26"/>
    <tableColumn id="27" xr3:uid="{977B5EFA-3B1F-4C8E-80BA-7C98832C6A36}" uniqueName="27" name="Werkzeugsicherungszeit, Istwert" queryTableFieldId="27"/>
    <tableColumn id="28" xr3:uid="{10573778-0A60-448F-ADE9-4ECB63C5BCCF}" uniqueName="28" name="Temperatur Aufnahmegehäuse, Istwert" queryTableFieldId="28"/>
    <tableColumn id="29" xr3:uid="{A76BCC70-761B-484B-ADCD-7DFBF7775C9B}" uniqueName="29" name="Massepolster, Istwert" queryTableFieldId="29"/>
    <tableColumn id="30" xr3:uid="{2546E017-CE9B-4987-8E60-37F9DCF4AB8E}" uniqueName="30" name="Umschaltvolumen, Istwert" queryTableFieldId="30"/>
    <tableColumn id="31" xr3:uid="{C2F51D61-CA6E-41F8-9B31-9045A3E1A615}" uniqueName="31" name="Zylinderheizzone 5, Istwert" queryTableFieldId="31"/>
    <tableColumn id="32" xr3:uid="{8AD87263-EE53-4CF4-B9D9-A5EB1ADCC359}" uniqueName="32" name="tempSetValue" queryTableFieldId="32"/>
    <tableColumn id="33" xr3:uid="{9D059F78-9928-45DE-B6C8-A634B541EDB1}" uniqueName="33" name="tempActualValue" queryTableFieldId="33"/>
    <tableColumn id="34" xr3:uid="{4FDED92B-D4D0-4AE0-84B2-F3E845829AB2}" uniqueName="34" name="tempMainLine" queryTableFieldId="34"/>
    <tableColumn id="35" xr3:uid="{4998CD9E-A801-48D8-9111-E5AFA958F7BC}" uniqueName="35" name="tempReturnLine" queryTableFieldId="35"/>
    <tableColumn id="36" xr3:uid="{B4606861-B65C-4A59-BA9D-B2B62C3C439D}" uniqueName="36" name="SLPThresholdPostGate" queryTableFieldId="36"/>
    <tableColumn id="37" xr3:uid="{B2EAF9C2-42D3-4B55-B472-0A6F1DBAADCF}" uniqueName="37" name="SLPThresholdEndOfFill" queryTableFieldId="37"/>
    <tableColumn id="38" xr3:uid="{9F812C38-017A-4F06-B08E-B2DAEABA6D11}" uniqueName="38" name="Temperature_MeasureStartEndOfFill" queryTableFieldId="38"/>
    <tableColumn id="39" xr3:uid="{98DD84C5-AF62-47C8-BF20-CB42A62C5413}" uniqueName="39" name="Temperature_OverallMaximumEndOfFill" queryTableFieldId="39"/>
    <tableColumn id="40" xr3:uid="{88FE5AFA-DAA4-4915-A244-D7E6668A1B44}" uniqueName="40" name="Temperature_OverallMaximumTimeEndOfFill" queryTableFieldId="40"/>
    <tableColumn id="41" xr3:uid="{A216685D-5594-46C7-992C-58A9AA5B38D0}" uniqueName="41" name="MaximumPressurePostGate" queryTableFieldId="41"/>
    <tableColumn id="42" xr3:uid="{FDA80188-A44A-4721-AFDF-3AF18492FFCA}" uniqueName="42" name="MaximumPressureEndOfFill" queryTableFieldId="42"/>
    <tableColumn id="43" xr3:uid="{8C798AF5-1A85-4DCC-9845-92673C75AE00}" uniqueName="43" name="MaximumPressureTimePostGate" queryTableFieldId="43"/>
    <tableColumn id="44" xr3:uid="{94BBF1DB-103D-47EC-A950-DD4E36436D15}" uniqueName="44" name="MaximumPressureTimeEndOfFill" queryTableFieldId="44"/>
    <tableColumn id="45" xr3:uid="{4D673CE1-943E-4CEC-AC51-85A5774FF892}" uniqueName="45" name="Integral_CycleStartCycleEndPostGate" queryTableFieldId="45"/>
    <tableColumn id="46" xr3:uid="{920AFFDF-56E5-47C2-AD63-A8D8443D8824}" uniqueName="46" name="Integral_CycleStartCycleEndEndOfFill" queryTableFieldId="46"/>
    <tableColumn id="47" xr3:uid="{39DC653C-9F45-4B26-B595-7C416F4910AC}" uniqueName="47" name="Integral_CycleStartMaxValuePostGate" queryTableFieldId="47"/>
    <tableColumn id="48" xr3:uid="{AE36286F-80F0-4519-876A-ECAF0E2E3F69}" uniqueName="48" name="Integral_CycleStartMaxValueEndOfFill" queryTableFieldId="48"/>
    <tableColumn id="49" xr3:uid="{47699D05-CB7A-4736-B12C-40AC34676F03}" uniqueName="49" name="Integral_MaxValueCycleEndPostGate" queryTableFieldId="49"/>
    <tableColumn id="50" xr3:uid="{7C1A7854-4D2E-4E5C-8DE9-D4E85936224E}" uniqueName="50" name="Integral_MaxValueCycleEndEndOfFill" queryTableFieldId="50"/>
    <tableColumn id="51" xr3:uid="{04EF6D3E-3A66-4460-9C47-4685D5CE7B79}" uniqueName="51" name="DeltaTimePostGate" queryTableFieldId="51"/>
    <tableColumn id="52" xr3:uid="{FECFC39B-4C72-4A5E-8E7C-B4AFF7B52003}" uniqueName="52" name="DeltaTimeEndOfFill" queryTableFieldId="52"/>
    <tableColumn id="53" xr3:uid="{523EC859-EC9B-4ED1-B88C-88BCE20384E4}" uniqueName="53" name="Column1" queryTableFieldId="53" dataDxfId="20"/>
    <tableColumn id="54" xr3:uid="{64F00A0D-A792-4B84-9BF3-507E8AE7DE99}" uniqueName="54" name="QR_data" queryTableFieldId="54" dataDxfId="19"/>
    <tableColumn id="55" xr3:uid="{16ED4D92-35E2-4F81-BBE6-E6D86ECC8EF9}" uniqueName="55" name="QR_Product_ID" queryTableFieldId="55" dataDxfId="18"/>
    <tableColumn id="56" xr3:uid="{77AFF67C-E887-4A21-81A4-165AFCE29D49}" uniqueName="56" name="QR_Read_Data_Length" queryTableFieldId="56"/>
    <tableColumn id="57" xr3:uid="{078D16F2-F2DA-49E6-B3D5-42BA38C48073}" uniqueName="57" name="QR_Position_X" queryTableFieldId="57"/>
    <tableColumn id="58" xr3:uid="{4BB551DF-1D67-4920-9CF1-5B114211A6C9}" uniqueName="58" name="QR_Position_Y" queryTableFieldId="58"/>
    <tableColumn id="59" xr3:uid="{C5330EDA-964F-4984-84E1-C6EBAC807B3A}" uniqueName="59" name="QR_Detected_Angle" queryTableFieldId="59"/>
    <tableColumn id="60" xr3:uid="{9B4D5E9E-6D9E-44F1-BA3B-839747857163}" uniqueName="60" name="QR_Detected_Code_Resolution" queryTableFieldId="60"/>
    <tableColumn id="61" xr3:uid="{FEAC054C-8609-4C66-A965-F73246D66633}" uniqueName="61" name="Code_Angle" queryTableFieldId="61"/>
    <tableColumn id="62" xr3:uid="{47737C6B-8A12-41D3-85FC-AB03F5F713BB}" uniqueName="62" name="Edge_Width" queryTableFieldId="62"/>
    <tableColumn id="63" xr3:uid="{C0440606-4C96-476E-91D0-E7116EC2A948}" uniqueName="63" name="Position_X" queryTableFieldId="63"/>
    <tableColumn id="64" xr3:uid="{063BE808-8039-403A-A478-D605DE80C116}" uniqueName="64" name="Position_Y" queryTableFieldId="64"/>
    <tableColumn id="65" xr3:uid="{DC55E1DA-31DA-4314-B00E-E0AF9E8EC6BD}" uniqueName="65" name="Angle" queryTableFieldId="65"/>
    <tableColumn id="66" xr3:uid="{30E73B05-9E91-469B-8C0E-9F64B048B15F}" uniqueName="66" name="Match_%" queryTableFieldId="66"/>
    <tableColumn id="67" xr3:uid="{716E2622-784C-41C7-8F3A-5ABE4C144CFC}" uniqueName="67" name="Pattern_Scale" queryTableFieldId="67"/>
    <tableColumn id="68" xr3:uid="{DCC4D2E9-CB77-4A91-B24B-C1C85530AB00}" uniqueName="68" name="Width" queryTableFieldId="68"/>
    <tableColumn id="69" xr3:uid="{056C2D40-5209-46F1-BAB1-F2F9C8F6E799}" uniqueName="69" name="Length" queryTableFieldId="69"/>
    <tableColumn id="70" xr3:uid="{7549A066-4CF6-4DD0-BED9-B797C3492CD9}" uniqueName="70" name="Anomaly_Score_Texture" queryTableFieldId="70"/>
    <tableColumn id="71" xr3:uid="{AA169CF1-AE77-43E5-B3FE-BE640134F797}" uniqueName="71" name="Anomaly_Texture_Judgment" queryTableFieldId="71"/>
    <tableColumn id="72" xr3:uid="{A37216FC-C9E6-450A-9369-C1EBF2385CFD}" uniqueName="72" name="Anomaly_Texture_Threshold" queryTableFieldId="72"/>
    <tableColumn id="73" xr3:uid="{BDCAE15E-37AA-4D78-9A2B-5194711883AE}" uniqueName="73" name="Anomaly_Score_Shape" queryTableFieldId="73"/>
    <tableColumn id="74" xr3:uid="{56967A72-7315-45DD-98ED-124059C390C1}" uniqueName="74" name="Anomaly_Shape_Judgment" queryTableFieldId="74"/>
    <tableColumn id="75" xr3:uid="{91C9AC12-822D-4BBD-81FA-F6DD31C5A6F9}" uniqueName="75" name="Anomaly_Shape_Threshold" queryTableFieldId="7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C5391B-FF07-4A6D-B95F-E166AA85DD5C}" name="data_cloud" displayName="data_cloud" ref="A1:BZ271" tableType="queryTable" totalsRowShown="0">
  <autoFilter ref="A1:BZ271" xr:uid="{EDC5391B-FF07-4A6D-B95F-E166AA85DD5C}"/>
  <tableColumns count="78">
    <tableColumn id="1" xr3:uid="{C8B6F4B5-EBD4-4BB7-AA75-4E6AC42655F8}" uniqueName="1" name="product_id" queryTableFieldId="1" dataDxfId="17"/>
    <tableColumn id="2" xr3:uid="{EC1F70F8-5604-479C-9B72-EDE176716876}" uniqueName="2" name="shot_position" queryTableFieldId="2" dataDxfId="16"/>
    <tableColumn id="3" xr3:uid="{000FBD78-F986-4A93-8554-F50E366B6790}" uniqueName="3" name="timestamp" queryTableFieldId="3" dataDxfId="15"/>
    <tableColumn id="4" xr3:uid="{6D94C017-1481-4FE2-AA4C-DB072ED1B5C0}" uniqueName="4" name="weight" queryTableFieldId="4" dataDxfId="14"/>
    <tableColumn id="5" xr3:uid="{1A5FBEB9-B6EB-436A-85A2-C08340D2E927}" uniqueName="5" name="batch" queryTableFieldId="5" dataDxfId="13"/>
    <tableColumn id="6" xr3:uid="{1BAA27E5-5123-49DB-A542-BA46A7F30D4A}" uniqueName="6" name="Protocol cycle counter" queryTableFieldId="6"/>
    <tableColumn id="7" xr3:uid="{22DCA43A-9AA6-4993-B73A-42F22CD31227}" uniqueName="7" name="Spitzenwert Werkzeug, Istwert" queryTableFieldId="7"/>
    <tableColumn id="8" xr3:uid="{3713C4B7-AE4C-437A-B2B7-0B30C5B64398}" uniqueName="8" name="Spitzenwert Schnecke, Istwert" queryTableFieldId="8"/>
    <tableColumn id="9" xr3:uid="{E582E3BF-85BC-477B-87E3-84971949066A}" uniqueName="9" name="Machine cycle counter" queryTableFieldId="9"/>
    <tableColumn id="10" xr3:uid="{DD244BE6-8155-496B-8714-A25BE0EF355A}" uniqueName="10" name="Good parts" queryTableFieldId="10"/>
    <tableColumn id="11" xr3:uid="{BE61A4E6-B29F-4964-83F0-EDA526965E4F}" uniqueName="11" name="Bad parts" queryTableFieldId="11"/>
    <tableColumn id="12" xr3:uid="{CE2A237B-5D1E-4148-A287-65A7159FEC4E}" uniqueName="12" name="Cylinder heating zone 1, actual value" queryTableFieldId="12"/>
    <tableColumn id="13" xr3:uid="{10E29D4D-8E60-4F7E-8EE1-F99BD96C6E76}" uniqueName="13" name="Cylinder heating zone 2, actual value" queryTableFieldId="13"/>
    <tableColumn id="14" xr3:uid="{DD3F656E-E2B4-46D3-A675-BFC713EC6346}" uniqueName="14" name="Cylinder heating zone 3, actual value" queryTableFieldId="14"/>
    <tableColumn id="15" xr3:uid="{E55B5BF3-847D-478D-9354-C2DBA08AA7D1}" uniqueName="15" name="Cylinder heating zone 4, actual value" queryTableFieldId="15"/>
    <tableColumn id="16" xr3:uid="{38A7B1C5-CCBC-46BA-9A76-98195D208967}" uniqueName="16" name="Part identification, finished part" queryTableFieldId="16" dataDxfId="12"/>
    <tableColumn id="17" xr3:uid="{5765EAF7-1615-4255-9B55-2199B86C905E}" uniqueName="17" name="Integral, Istwert" queryTableFieldId="17" dataDxfId="11"/>
    <tableColumn id="18" xr3:uid="{08E30B38-ECED-48E5-8BC7-BE45698FDF19}" uniqueName="18" name="Maximum injection pressure , actual value" queryTableFieldId="18"/>
    <tableColumn id="19" xr3:uid="{D6B0DF14-EDA9-4563-B41C-D2A4E60E7C87}" uniqueName="19" name="Switch-over pressure , actual value" queryTableFieldId="19"/>
    <tableColumn id="20" xr3:uid="{4CF8245F-A3DF-4940-8B82-071AD9C204BE}" uniqueName="20" name="Time" queryTableFieldId="20"/>
    <tableColumn id="21" xr3:uid="{08DD190E-14F0-417F-8289-216722950F44}" uniqueName="21" name="Day.month" queryTableFieldId="21"/>
    <tableColumn id="22" xr3:uid="{8BEE7210-9414-46AC-A7DE-32AFB02CE7B8}" uniqueName="22" name="Peak value of mould, actual value" queryTableFieldId="22"/>
    <tableColumn id="23" xr3:uid="{BFEA3ECF-CDAF-4285-9392-55259F35871C}" uniqueName="23" name="Peak value of ejector, actual value" queryTableFieldId="23"/>
    <tableColumn id="24" xr3:uid="{748D8DEC-D6FF-4B4E-800A-9D21868123ED}" uniqueName="24" name="Threshold value of screw, actual value" queryTableFieldId="24" dataDxfId="10"/>
    <tableColumn id="25" xr3:uid="{6CAC43A5-6E71-4308-AC81-2E5DAE8532C4}" uniqueName="25" name="Peak value of screw, actual value" queryTableFieldId="25" dataDxfId="9"/>
    <tableColumn id="26" xr3:uid="{A43B51A3-F092-4D36-9586-E449E9BC24B5}" uniqueName="26" name="Cycle time, actual value" queryTableFieldId="26"/>
    <tableColumn id="27" xr3:uid="{2C4A9239-34CB-4686-8728-5517C456FE3E}" uniqueName="27" name="Dosing time , actual value" queryTableFieldId="27"/>
    <tableColumn id="28" xr3:uid="{161E705C-9C47-4EF8-B31D-B86CED04EC4F}" uniqueName="28" name="Injection time , actual value" queryTableFieldId="28"/>
    <tableColumn id="29" xr3:uid="{16EF4649-FF88-482E-9CB0-CE8DDD995D26}" uniqueName="29" name="Variable injection time, actual value" queryTableFieldId="29"/>
    <tableColumn id="30" xr3:uid="{67080E7F-60FC-4D1D-A8B3-025E7C34A00F}" uniqueName="30" name="Mould protection time, actual value" queryTableFieldId="30"/>
    <tableColumn id="31" xr3:uid="{C228A3A4-5736-48CD-9AD6-6B8878BDAC24}" uniqueName="31" name="Temperature of feed yoke, actual value" queryTableFieldId="31"/>
    <tableColumn id="32" xr3:uid="{240A466D-E4F4-4215-BB47-7134E527ED93}" uniqueName="32" name="Material cushion , actual value" queryTableFieldId="32"/>
    <tableColumn id="33" xr3:uid="{FCE6B3DF-C20A-4CC0-91D4-CE6C2FCB079F}" uniqueName="33" name="Switch-over volume, actual value" queryTableFieldId="33"/>
    <tableColumn id="34" xr3:uid="{FA5000EE-9358-411F-8726-8C1DBFE96275}" uniqueName="34" name="Cylinder heating zone 5, actual value" queryTableFieldId="34"/>
    <tableColumn id="35" xr3:uid="{B48735CB-29C8-4B3F-B2CB-AE6651226661}" uniqueName="35" name="tempSetValue" queryTableFieldId="35"/>
    <tableColumn id="36" xr3:uid="{BDD6D104-CDE3-452B-AD37-5C82C0539691}" uniqueName="36" name="tempActualValue" queryTableFieldId="36"/>
    <tableColumn id="37" xr3:uid="{26EA6894-9672-4DE8-AB10-67A1B5733DF3}" uniqueName="37" name="tempMainLine" queryTableFieldId="37"/>
    <tableColumn id="38" xr3:uid="{C4C1309E-2FA1-4DE5-8238-3982ED2C3829}" uniqueName="38" name="tempReturnLine" queryTableFieldId="38"/>
    <tableColumn id="39" xr3:uid="{77DFF331-D36C-4CD8-B5E7-A043973A8802}" uniqueName="39" name="SLPThresholdPostGate" queryTableFieldId="39"/>
    <tableColumn id="40" xr3:uid="{B66A2451-B281-4D3C-A4FD-D2C2E1D8C719}" uniqueName="40" name="SLPThresholdEndOfFill" queryTableFieldId="40"/>
    <tableColumn id="41" xr3:uid="{12DAA4B5-5442-4F2F-AF05-8CFA4B7232A0}" uniqueName="41" name="Temperature_MeasureStartEndOfFill" queryTableFieldId="41"/>
    <tableColumn id="42" xr3:uid="{70509642-5E4F-49FD-A3B2-AA0F6BCA617C}" uniqueName="42" name="Temperature_OverallMaximumEndOfFill" queryTableFieldId="42"/>
    <tableColumn id="43" xr3:uid="{71868B39-931C-491D-B5D8-CBC1DA0521B3}" uniqueName="43" name="Temperature_OverallMaximumTimeEndOfFill" queryTableFieldId="43"/>
    <tableColumn id="44" xr3:uid="{7638EE43-7B81-4FC5-A29E-0F89FC93A5AC}" uniqueName="44" name="MaximumPressurePostGate" queryTableFieldId="44"/>
    <tableColumn id="45" xr3:uid="{3836F83E-D616-4185-8F9F-909F9363F36C}" uniqueName="45" name="MaximumPressureEndOfFill" queryTableFieldId="45"/>
    <tableColumn id="46" xr3:uid="{A6791BFF-0E78-4FE6-89EE-14A7923F1D14}" uniqueName="46" name="MaximumPressureTimePostGate" queryTableFieldId="46"/>
    <tableColumn id="47" xr3:uid="{5B2B368C-DF44-425D-9022-7E6DA0ACC102}" uniqueName="47" name="MaximumPressureTimeEndOfFill" queryTableFieldId="47"/>
    <tableColumn id="48" xr3:uid="{24CE6905-A32D-40FC-B66B-289EA8846FE7}" uniqueName="48" name="Integral_CycleStartCycleEndPostGate" queryTableFieldId="48"/>
    <tableColumn id="49" xr3:uid="{FCE90A9E-51E9-4819-9783-D76E96A7886A}" uniqueName="49" name="Integral_CycleStartCycleEndEndOfFill" queryTableFieldId="49"/>
    <tableColumn id="50" xr3:uid="{871F8494-D3C2-4531-8A0C-BDAAFDA0ED63}" uniqueName="50" name="Integral_CycleStartMaxValuePostGate" queryTableFieldId="50"/>
    <tableColumn id="51" xr3:uid="{5F9C760E-D673-4509-B85C-CD0488530D26}" uniqueName="51" name="Integral_CycleStartMaxValueEndOfFill" queryTableFieldId="51"/>
    <tableColumn id="52" xr3:uid="{6CCBC7E6-F86B-417E-AB4F-2DA9CA99E323}" uniqueName="52" name="Integral_MaxValueCycleEndPostGate" queryTableFieldId="52"/>
    <tableColumn id="53" xr3:uid="{9C9CE9D4-301B-47F1-9E96-186B2438D388}" uniqueName="53" name="Integral_MaxValueCycleEndEndOfFill" queryTableFieldId="53"/>
    <tableColumn id="54" xr3:uid="{A35F3229-CBBB-4EF8-8C8E-950A0F019770}" uniqueName="54" name="DeltaTimePostGate" queryTableFieldId="54"/>
    <tableColumn id="55" xr3:uid="{7EAB41D4-996F-4D14-8F11-36750381ABD8}" uniqueName="55" name="DeltaTimeEndOfFill" queryTableFieldId="55"/>
    <tableColumn id="56" xr3:uid="{82A670C9-39DB-41AC-B481-172073552A42}" uniqueName="56" name="Column1" queryTableFieldId="56" dataDxfId="8"/>
    <tableColumn id="57" xr3:uid="{A64B34C6-6667-429F-A23A-448AC4B13AA1}" uniqueName="57" name="QR_data" queryTableFieldId="57" dataDxfId="7"/>
    <tableColumn id="58" xr3:uid="{2E8B2652-2D69-4891-B31A-8C5057B7B916}" uniqueName="58" name="QR_Product_ID" queryTableFieldId="58" dataDxfId="6"/>
    <tableColumn id="59" xr3:uid="{080DFBC7-E5B3-44DA-92F5-5CEEFB584912}" uniqueName="59" name="QR_Read_Data_Length" queryTableFieldId="59"/>
    <tableColumn id="60" xr3:uid="{52FA9F72-1883-47DB-B488-C55B17A2B150}" uniqueName="60" name="QR_Position_X" queryTableFieldId="60"/>
    <tableColumn id="61" xr3:uid="{D36BE29C-00D4-4BD8-94E0-B278DE2D8406}" uniqueName="61" name="QR_Position_Y" queryTableFieldId="61"/>
    <tableColumn id="62" xr3:uid="{FFB906B0-B17D-459A-ACE8-55655C07C7E4}" uniqueName="62" name="QR_Detected_Angle" queryTableFieldId="62"/>
    <tableColumn id="63" xr3:uid="{DF913874-91A3-454D-AA77-7DB4D0411289}" uniqueName="63" name="QR_Detected_Code_Resolution" queryTableFieldId="63"/>
    <tableColumn id="64" xr3:uid="{F9B61AD1-18A1-4450-9A18-17DC4BC3A2B7}" uniqueName="64" name="Code_Angle" queryTableFieldId="64"/>
    <tableColumn id="65" xr3:uid="{A0A0C7E8-58D9-486D-97A4-980F016861C4}" uniqueName="65" name="Edge_Width" queryTableFieldId="65"/>
    <tableColumn id="66" xr3:uid="{FB346C49-813F-4D7D-A520-957F8C8C84B2}" uniqueName="66" name="Position_X" queryTableFieldId="66"/>
    <tableColumn id="67" xr3:uid="{E9D03B5A-EE49-484B-B615-AB01317D2E4C}" uniqueName="67" name="Position_Y" queryTableFieldId="67"/>
    <tableColumn id="68" xr3:uid="{687AE8FF-F444-488F-A5DB-F170175EBCD5}" uniqueName="68" name="Angle" queryTableFieldId="68"/>
    <tableColumn id="69" xr3:uid="{CA276716-E01A-4072-AB76-A1C9E526B13A}" uniqueName="69" name="Match_%" queryTableFieldId="69"/>
    <tableColumn id="70" xr3:uid="{D5A6865F-8249-4918-9DEA-4D2D7759B8E3}" uniqueName="70" name="Pattern_Scale" queryTableFieldId="70"/>
    <tableColumn id="71" xr3:uid="{E25A4E8D-B37B-4C27-95B2-C6B07F121833}" uniqueName="71" name="Width" queryTableFieldId="71"/>
    <tableColumn id="72" xr3:uid="{372CFB42-FD2B-4E3D-AD5C-89487CCE8832}" uniqueName="72" name="Length" queryTableFieldId="72"/>
    <tableColumn id="73" xr3:uid="{7BA6BF23-3081-4A63-9916-E882A290F021}" uniqueName="73" name="Anomaly_Score_Texture" queryTableFieldId="73"/>
    <tableColumn id="74" xr3:uid="{59B26D89-233A-4649-94AE-8D1E69DE80F0}" uniqueName="74" name="Anomaly_Texture_Judgment" queryTableFieldId="74"/>
    <tableColumn id="75" xr3:uid="{C3CEB62D-6F30-4F79-A079-0A9C82B2C463}" uniqueName="75" name="Anomaly_Texture_Threshold" queryTableFieldId="75"/>
    <tableColumn id="76" xr3:uid="{E184D630-FF2B-4F8C-9A0B-237F9046D045}" uniqueName="76" name="Anomaly_Score_Shape" queryTableFieldId="76"/>
    <tableColumn id="77" xr3:uid="{C345531C-8EC6-4A0D-85FE-E0B3753556F8}" uniqueName="77" name="Anomaly_Shape_Judgment" queryTableFieldId="77"/>
    <tableColumn id="78" xr3:uid="{C0354461-81C5-41B4-B904-94E21C69450C}" uniqueName="78" name="Anomaly_Shape_Threshold" queryTableFieldId="7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F64C-B35E-4674-882B-EF23730DBB77}">
  <dimension ref="A1:A11"/>
  <sheetViews>
    <sheetView zoomScale="160" zoomScaleNormal="160" workbookViewId="0">
      <selection activeCell="A11" sqref="A11"/>
    </sheetView>
  </sheetViews>
  <sheetFormatPr defaultRowHeight="14.5" x14ac:dyDescent="0.35"/>
  <cols>
    <col min="1" max="1" width="175.08984375" customWidth="1"/>
  </cols>
  <sheetData>
    <row r="1" spans="1:1" x14ac:dyDescent="0.35">
      <c r="A1" t="s">
        <v>1198</v>
      </c>
    </row>
    <row r="3" spans="1:1" x14ac:dyDescent="0.35">
      <c r="A3" t="s">
        <v>1205</v>
      </c>
    </row>
    <row r="4" spans="1:1" x14ac:dyDescent="0.35">
      <c r="A4" t="s">
        <v>1199</v>
      </c>
    </row>
    <row r="5" spans="1:1" x14ac:dyDescent="0.35">
      <c r="A5" t="s">
        <v>1203</v>
      </c>
    </row>
    <row r="6" spans="1:1" x14ac:dyDescent="0.35">
      <c r="A6" t="s">
        <v>1204</v>
      </c>
    </row>
    <row r="9" spans="1:1" x14ac:dyDescent="0.35">
      <c r="A9" t="s">
        <v>1206</v>
      </c>
    </row>
    <row r="11" spans="1:1" x14ac:dyDescent="0.35">
      <c r="A11" t="s">
        <v>1200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1D32-5C5F-4E39-AC82-66EDFEC06FED}">
  <dimension ref="A1:BZ271"/>
  <sheetViews>
    <sheetView topLeftCell="A115" workbookViewId="0">
      <selection activeCell="G181" sqref="G181"/>
    </sheetView>
  </sheetViews>
  <sheetFormatPr defaultRowHeight="14.5" x14ac:dyDescent="0.35"/>
  <cols>
    <col min="1" max="1" width="13.6328125" bestFit="1" customWidth="1"/>
    <col min="2" max="2" width="15.81640625" bestFit="1" customWidth="1"/>
    <col min="3" max="3" width="20.6328125" customWidth="1"/>
    <col min="4" max="4" width="9.1796875" bestFit="1" customWidth="1"/>
    <col min="5" max="5" width="10.90625" bestFit="1" customWidth="1"/>
    <col min="6" max="6" width="23.90625" bestFit="1" customWidth="1"/>
    <col min="7" max="7" width="31.08984375" bestFit="1" customWidth="1"/>
    <col min="8" max="8" width="31" bestFit="1" customWidth="1"/>
    <col min="9" max="9" width="23.90625" bestFit="1" customWidth="1"/>
    <col min="10" max="10" width="13.08984375" bestFit="1" customWidth="1"/>
    <col min="11" max="11" width="11.6328125" bestFit="1" customWidth="1"/>
    <col min="12" max="15" width="36.90625" bestFit="1" customWidth="1"/>
    <col min="16" max="16" width="32.6328125" bestFit="1" customWidth="1"/>
    <col min="17" max="17" width="17.6328125" bestFit="1" customWidth="1"/>
    <col min="18" max="18" width="42" bestFit="1" customWidth="1"/>
    <col min="19" max="19" width="35.1796875" bestFit="1" customWidth="1"/>
    <col min="20" max="20" width="12" bestFit="1" customWidth="1"/>
    <col min="21" max="21" width="13.08984375" bestFit="1" customWidth="1"/>
    <col min="22" max="22" width="33.81640625" bestFit="1" customWidth="1"/>
    <col min="23" max="23" width="34.36328125" bestFit="1" customWidth="1"/>
    <col min="24" max="24" width="38.08984375" bestFit="1" customWidth="1"/>
    <col min="25" max="25" width="33.1796875" bestFit="1" customWidth="1"/>
    <col min="26" max="26" width="25.08984375" bestFit="1" customWidth="1"/>
    <col min="27" max="27" width="26.81640625" bestFit="1" customWidth="1"/>
    <col min="28" max="28" width="28.6328125" bestFit="1" customWidth="1"/>
    <col min="29" max="29" width="36.08984375" bestFit="1" customWidth="1"/>
    <col min="30" max="30" width="35.81640625" bestFit="1" customWidth="1"/>
    <col min="31" max="31" width="39" bestFit="1" customWidth="1"/>
    <col min="32" max="32" width="30.90625" bestFit="1" customWidth="1"/>
    <col min="33" max="33" width="33.6328125" bestFit="1" customWidth="1"/>
    <col min="34" max="34" width="36.90625" bestFit="1" customWidth="1"/>
    <col min="35" max="35" width="16.08984375" bestFit="1" customWidth="1"/>
    <col min="36" max="36" width="18.81640625" bestFit="1" customWidth="1"/>
    <col min="37" max="37" width="16.1796875" bestFit="1" customWidth="1"/>
    <col min="38" max="38" width="18.08984375" bestFit="1" customWidth="1"/>
    <col min="39" max="40" width="24.1796875" bestFit="1" customWidth="1"/>
    <col min="41" max="41" width="36.90625" bestFit="1" customWidth="1"/>
    <col min="42" max="42" width="40" bestFit="1" customWidth="1"/>
    <col min="43" max="43" width="44.81640625" bestFit="1" customWidth="1"/>
    <col min="44" max="45" width="28.90625" bestFit="1" customWidth="1"/>
    <col min="46" max="47" width="33.36328125" bestFit="1" customWidth="1"/>
    <col min="48" max="51" width="38.08984375" bestFit="1" customWidth="1"/>
    <col min="52" max="53" width="37.1796875" bestFit="1" customWidth="1"/>
    <col min="54" max="55" width="21.08984375" bestFit="1" customWidth="1"/>
    <col min="56" max="56" width="11.36328125" bestFit="1" customWidth="1"/>
    <col min="57" max="57" width="45.6328125" bestFit="1" customWidth="1"/>
    <col min="58" max="58" width="16.90625" bestFit="1" customWidth="1"/>
    <col min="59" max="59" width="23.90625" bestFit="1" customWidth="1"/>
    <col min="60" max="61" width="16.36328125" bestFit="1" customWidth="1"/>
    <col min="62" max="62" width="21.36328125" bestFit="1" customWidth="1"/>
    <col min="63" max="63" width="32.36328125" bestFit="1" customWidth="1"/>
    <col min="64" max="65" width="14" bestFit="1" customWidth="1"/>
    <col min="66" max="67" width="12.81640625" bestFit="1" customWidth="1"/>
    <col min="68" max="68" width="8.1796875" bestFit="1" customWidth="1"/>
    <col min="69" max="69" width="11.08984375" bestFit="1" customWidth="1"/>
    <col min="70" max="70" width="15.81640625" bestFit="1" customWidth="1"/>
    <col min="71" max="71" width="8.81640625" bestFit="1" customWidth="1"/>
    <col min="72" max="72" width="9.36328125" bestFit="1" customWidth="1"/>
    <col min="73" max="73" width="25.08984375" bestFit="1" customWidth="1"/>
    <col min="74" max="74" width="28.90625" bestFit="1" customWidth="1"/>
    <col min="75" max="75" width="29.08984375" bestFit="1" customWidth="1"/>
    <col min="76" max="76" width="23.90625" bestFit="1" customWidth="1"/>
    <col min="77" max="77" width="27.36328125" bestFit="1" customWidth="1"/>
    <col min="78" max="78" width="27.90625" bestFit="1" customWidth="1"/>
  </cols>
  <sheetData>
    <row r="1" spans="1:7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1196</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row>
    <row r="2" spans="1:78" x14ac:dyDescent="0.35">
      <c r="A2" s="10" t="s">
        <v>480</v>
      </c>
      <c r="B2" s="10" t="s">
        <v>78</v>
      </c>
      <c r="C2" s="11">
        <v>45566.711329282407</v>
      </c>
      <c r="D2" s="10" t="s">
        <v>79</v>
      </c>
      <c r="E2" s="10" t="s">
        <v>80</v>
      </c>
      <c r="F2">
        <v>86</v>
      </c>
      <c r="G2">
        <v>801.41314697265625</v>
      </c>
      <c r="H2">
        <v>119.90861511230469</v>
      </c>
      <c r="I2">
        <v>86</v>
      </c>
      <c r="J2">
        <v>86</v>
      </c>
      <c r="K2">
        <v>0</v>
      </c>
      <c r="L2">
        <v>214.5</v>
      </c>
      <c r="M2">
        <v>214.80000305175781</v>
      </c>
      <c r="N2">
        <v>219.80000305175781</v>
      </c>
      <c r="O2">
        <v>224.80000305175781</v>
      </c>
      <c r="P2" s="10" t="s">
        <v>481</v>
      </c>
      <c r="Q2" s="10" t="s">
        <v>82</v>
      </c>
      <c r="R2">
        <v>2194.76171875</v>
      </c>
      <c r="S2">
        <v>1853.0111083984375</v>
      </c>
      <c r="T2">
        <v>15.029999732971191</v>
      </c>
      <c r="U2">
        <v>110</v>
      </c>
      <c r="V2">
        <v>2.8060002326965332</v>
      </c>
      <c r="W2">
        <v>0.15000000596046448</v>
      </c>
      <c r="X2" s="10" t="s">
        <v>82</v>
      </c>
      <c r="Y2" s="10" t="s">
        <v>82</v>
      </c>
      <c r="Z2">
        <v>24.340002059936523</v>
      </c>
      <c r="AA2">
        <v>2.0400002002716064</v>
      </c>
      <c r="AB2">
        <v>0.45400002598762512</v>
      </c>
      <c r="AC2">
        <v>0</v>
      </c>
      <c r="AD2">
        <v>0.65600001811981201</v>
      </c>
      <c r="AE2">
        <v>38.900001525878906</v>
      </c>
      <c r="AF2">
        <v>26.513389587402344</v>
      </c>
      <c r="AG2">
        <v>44.963691711425781</v>
      </c>
      <c r="AH2">
        <v>229.80000305175781</v>
      </c>
      <c r="AI2">
        <v>60</v>
      </c>
      <c r="AJ2">
        <v>60</v>
      </c>
      <c r="AK2">
        <v>60</v>
      </c>
      <c r="AL2">
        <v>60.900002000000001</v>
      </c>
      <c r="AM2">
        <v>94.586082458496094</v>
      </c>
      <c r="AN2">
        <v>52.499603271484375</v>
      </c>
      <c r="AO2">
        <v>66.187049865722656</v>
      </c>
      <c r="AP2">
        <v>80.083808898925781</v>
      </c>
      <c r="AQ2">
        <v>3.0099375247955322</v>
      </c>
      <c r="AR2">
        <v>538.96728515625</v>
      </c>
      <c r="AS2">
        <v>492.37692260742188</v>
      </c>
      <c r="AT2">
        <v>4.6278128623962402</v>
      </c>
      <c r="AU2">
        <v>3.7624375820159912</v>
      </c>
      <c r="AV2">
        <v>7610.83935546875</v>
      </c>
      <c r="AW2">
        <v>5268.19189453125</v>
      </c>
      <c r="AX2">
        <v>1611.6455078125</v>
      </c>
      <c r="AY2">
        <v>1006.71142578125</v>
      </c>
      <c r="AZ2">
        <v>5999.19384765625</v>
      </c>
      <c r="BA2">
        <v>4261.48046875</v>
      </c>
      <c r="BB2">
        <v>2.3387432098388672E-2</v>
      </c>
      <c r="BC2">
        <v>0.12135052680969238</v>
      </c>
      <c r="BD2" s="10" t="s">
        <v>79</v>
      </c>
      <c r="BE2" s="10" t="s">
        <v>482</v>
      </c>
      <c r="BF2" s="10" t="s">
        <v>480</v>
      </c>
      <c r="BG2">
        <v>45000</v>
      </c>
      <c r="BH2">
        <v>890459</v>
      </c>
      <c r="BI2">
        <v>1050462</v>
      </c>
      <c r="BJ2">
        <v>3131</v>
      </c>
      <c r="BK2">
        <v>4190</v>
      </c>
      <c r="BL2">
        <v>95440</v>
      </c>
      <c r="BM2">
        <v>2054458</v>
      </c>
      <c r="BN2">
        <v>865660</v>
      </c>
      <c r="BO2">
        <v>1160903</v>
      </c>
      <c r="BP2">
        <v>6545</v>
      </c>
      <c r="BQ2">
        <v>98425</v>
      </c>
      <c r="BR2">
        <v>1003</v>
      </c>
      <c r="BS2">
        <v>423719</v>
      </c>
      <c r="BT2">
        <v>2054458</v>
      </c>
      <c r="BU2">
        <v>4997</v>
      </c>
      <c r="BV2">
        <v>1</v>
      </c>
      <c r="BW2">
        <v>30000</v>
      </c>
      <c r="BX2">
        <v>22786</v>
      </c>
      <c r="BY2">
        <v>1</v>
      </c>
      <c r="BZ2">
        <v>30000</v>
      </c>
    </row>
    <row r="3" spans="1:78" x14ac:dyDescent="0.35">
      <c r="A3" s="10" t="s">
        <v>483</v>
      </c>
      <c r="B3" s="10" t="s">
        <v>85</v>
      </c>
      <c r="C3" s="11">
        <v>45566.711329282407</v>
      </c>
      <c r="D3" s="10" t="s">
        <v>79</v>
      </c>
      <c r="E3" s="10" t="s">
        <v>80</v>
      </c>
      <c r="F3">
        <v>86</v>
      </c>
      <c r="G3">
        <v>801.41314697265625</v>
      </c>
      <c r="H3">
        <v>119.90861511230469</v>
      </c>
      <c r="I3">
        <v>86</v>
      </c>
      <c r="J3">
        <v>86</v>
      </c>
      <c r="K3">
        <v>0</v>
      </c>
      <c r="L3">
        <v>214.5</v>
      </c>
      <c r="M3">
        <v>214.80000305175781</v>
      </c>
      <c r="N3">
        <v>219.80000305175781</v>
      </c>
      <c r="O3">
        <v>224.80000305175781</v>
      </c>
      <c r="P3" s="10" t="s">
        <v>481</v>
      </c>
      <c r="Q3" s="10" t="s">
        <v>82</v>
      </c>
      <c r="R3">
        <v>2194.76171875</v>
      </c>
      <c r="S3">
        <v>1853.0111083984375</v>
      </c>
      <c r="T3">
        <v>15.029999732971191</v>
      </c>
      <c r="U3">
        <v>110</v>
      </c>
      <c r="V3">
        <v>2.8060002326965332</v>
      </c>
      <c r="W3">
        <v>0.15000000596046448</v>
      </c>
      <c r="X3" s="10" t="s">
        <v>82</v>
      </c>
      <c r="Y3" s="10" t="s">
        <v>82</v>
      </c>
      <c r="Z3">
        <v>24.340002059936523</v>
      </c>
      <c r="AA3">
        <v>2.0400002002716064</v>
      </c>
      <c r="AB3">
        <v>0.45400002598762512</v>
      </c>
      <c r="AC3">
        <v>0</v>
      </c>
      <c r="AD3">
        <v>0.65600001811981201</v>
      </c>
      <c r="AE3">
        <v>38.900001525878906</v>
      </c>
      <c r="AF3">
        <v>26.513389587402344</v>
      </c>
      <c r="AG3">
        <v>44.963691711425781</v>
      </c>
      <c r="AH3">
        <v>229.80000305175781</v>
      </c>
      <c r="AI3">
        <v>60</v>
      </c>
      <c r="AJ3">
        <v>60</v>
      </c>
      <c r="AK3">
        <v>60</v>
      </c>
      <c r="AL3">
        <v>60.900002000000001</v>
      </c>
      <c r="AM3">
        <v>137.79624938964844</v>
      </c>
      <c r="AN3">
        <v>52.49993896484375</v>
      </c>
      <c r="AO3">
        <v>66.966835021972656</v>
      </c>
      <c r="AP3">
        <v>82.526710510253906</v>
      </c>
      <c r="AQ3">
        <v>2.4455626010894775</v>
      </c>
      <c r="AR3">
        <v>539.0631103515625</v>
      </c>
      <c r="AS3">
        <v>490.08511352539063</v>
      </c>
      <c r="AT3">
        <v>4.9288125038146973</v>
      </c>
      <c r="AU3">
        <v>3.9129376411437988</v>
      </c>
      <c r="AV3">
        <v>7739.19091796875</v>
      </c>
      <c r="AW3">
        <v>5837.9609375</v>
      </c>
      <c r="AX3">
        <v>1781.4541015625</v>
      </c>
      <c r="AY3">
        <v>1097.353515625</v>
      </c>
      <c r="AZ3">
        <v>5957.73681640625</v>
      </c>
      <c r="BA3">
        <v>4740.607421875</v>
      </c>
      <c r="BD3" s="10" t="s">
        <v>79</v>
      </c>
      <c r="BE3" s="10" t="s">
        <v>484</v>
      </c>
      <c r="BF3" s="10" t="s">
        <v>483</v>
      </c>
      <c r="BG3">
        <v>45000</v>
      </c>
      <c r="BH3">
        <v>1238559</v>
      </c>
      <c r="BI3">
        <v>936060</v>
      </c>
      <c r="BJ3">
        <v>-1851</v>
      </c>
      <c r="BK3">
        <v>4077</v>
      </c>
      <c r="BL3">
        <v>90458</v>
      </c>
      <c r="BM3">
        <v>2056166</v>
      </c>
      <c r="BN3">
        <v>1231105</v>
      </c>
      <c r="BO3">
        <v>1243214</v>
      </c>
      <c r="BP3">
        <v>-178214</v>
      </c>
      <c r="BQ3">
        <v>99999</v>
      </c>
      <c r="BR3">
        <v>1005</v>
      </c>
      <c r="BS3">
        <v>424493</v>
      </c>
      <c r="BT3">
        <v>2056166</v>
      </c>
      <c r="BU3">
        <v>8976</v>
      </c>
      <c r="BV3">
        <v>1</v>
      </c>
      <c r="BW3">
        <v>30000</v>
      </c>
      <c r="BX3">
        <v>30208</v>
      </c>
      <c r="BY3">
        <v>1</v>
      </c>
      <c r="BZ3">
        <v>30000</v>
      </c>
    </row>
    <row r="4" spans="1:78" x14ac:dyDescent="0.35">
      <c r="A4" s="10" t="s">
        <v>485</v>
      </c>
      <c r="B4" s="10" t="s">
        <v>78</v>
      </c>
      <c r="C4" s="11">
        <v>45566.711618530091</v>
      </c>
      <c r="D4" s="10" t="s">
        <v>79</v>
      </c>
      <c r="E4" s="10" t="s">
        <v>80</v>
      </c>
      <c r="F4">
        <v>87</v>
      </c>
      <c r="G4">
        <v>801.41314697265625</v>
      </c>
      <c r="H4">
        <v>119.90861511230469</v>
      </c>
      <c r="I4">
        <v>87</v>
      </c>
      <c r="J4">
        <v>87</v>
      </c>
      <c r="K4">
        <v>0</v>
      </c>
      <c r="L4">
        <v>214.30000305175781</v>
      </c>
      <c r="M4">
        <v>214.60000610351563</v>
      </c>
      <c r="N4">
        <v>219.80000305175781</v>
      </c>
      <c r="O4">
        <v>225</v>
      </c>
      <c r="P4" s="10" t="s">
        <v>486</v>
      </c>
      <c r="Q4" s="10" t="s">
        <v>82</v>
      </c>
      <c r="R4">
        <v>2208.2646484375</v>
      </c>
      <c r="S4">
        <v>1846.69677734375</v>
      </c>
      <c r="T4">
        <v>15.029999732971191</v>
      </c>
      <c r="U4">
        <v>110</v>
      </c>
      <c r="V4">
        <v>3.7160000801086426</v>
      </c>
      <c r="W4">
        <v>0.14800000190734863</v>
      </c>
      <c r="X4" s="10" t="s">
        <v>82</v>
      </c>
      <c r="Y4" s="10" t="s">
        <v>82</v>
      </c>
      <c r="Z4">
        <v>24.340002059936523</v>
      </c>
      <c r="AA4">
        <v>2.0380001068115234</v>
      </c>
      <c r="AB4">
        <v>0.45400002598762512</v>
      </c>
      <c r="AC4">
        <v>0</v>
      </c>
      <c r="AD4">
        <v>0.65600001811981201</v>
      </c>
      <c r="AE4">
        <v>39</v>
      </c>
      <c r="AF4">
        <v>26.222873687744141</v>
      </c>
      <c r="AG4">
        <v>44.984077453613281</v>
      </c>
      <c r="AH4">
        <v>229.80000305175781</v>
      </c>
      <c r="AI4">
        <v>60</v>
      </c>
      <c r="AJ4">
        <v>60</v>
      </c>
      <c r="AK4">
        <v>60</v>
      </c>
      <c r="AL4">
        <v>60.900002000000001</v>
      </c>
      <c r="AM4">
        <v>94.586082458496094</v>
      </c>
      <c r="AN4">
        <v>52.499603271484375</v>
      </c>
      <c r="AO4">
        <v>66.142959594726563</v>
      </c>
      <c r="AP4">
        <v>80.001663208007813</v>
      </c>
      <c r="AQ4">
        <v>3.3109376430511475</v>
      </c>
      <c r="AR4">
        <v>536.72320556640625</v>
      </c>
      <c r="AS4">
        <v>489.04534912109375</v>
      </c>
      <c r="AT4">
        <v>4.7030625343322754</v>
      </c>
      <c r="AU4">
        <v>3.7624375820159912</v>
      </c>
      <c r="AV4">
        <v>7572.4345703125</v>
      </c>
      <c r="AW4">
        <v>5204.55517578125</v>
      </c>
      <c r="AX4">
        <v>1630.5</v>
      </c>
      <c r="AY4">
        <v>983.970703125</v>
      </c>
      <c r="AZ4">
        <v>5941.9345703125</v>
      </c>
      <c r="BA4">
        <v>4220.58447265625</v>
      </c>
      <c r="BB4">
        <v>3.5312056541442871E-2</v>
      </c>
      <c r="BC4">
        <v>0.11777400970458984</v>
      </c>
      <c r="BD4" s="10" t="s">
        <v>79</v>
      </c>
      <c r="BE4" s="10" t="s">
        <v>79</v>
      </c>
      <c r="BF4" s="10" t="s">
        <v>79</v>
      </c>
    </row>
    <row r="5" spans="1:78" x14ac:dyDescent="0.35">
      <c r="A5" s="10" t="s">
        <v>487</v>
      </c>
      <c r="B5" s="10" t="s">
        <v>85</v>
      </c>
      <c r="C5" s="11">
        <v>45566.711618530091</v>
      </c>
      <c r="D5" s="10" t="s">
        <v>79</v>
      </c>
      <c r="E5" s="10" t="s">
        <v>80</v>
      </c>
      <c r="F5">
        <v>87</v>
      </c>
      <c r="G5">
        <v>801.41314697265625</v>
      </c>
      <c r="H5">
        <v>119.90861511230469</v>
      </c>
      <c r="I5">
        <v>87</v>
      </c>
      <c r="J5">
        <v>87</v>
      </c>
      <c r="K5">
        <v>0</v>
      </c>
      <c r="L5">
        <v>214.30000305175781</v>
      </c>
      <c r="M5">
        <v>214.60000610351563</v>
      </c>
      <c r="N5">
        <v>219.80000305175781</v>
      </c>
      <c r="O5">
        <v>225</v>
      </c>
      <c r="P5" s="10" t="s">
        <v>486</v>
      </c>
      <c r="Q5" s="10" t="s">
        <v>82</v>
      </c>
      <c r="R5">
        <v>2208.2646484375</v>
      </c>
      <c r="S5">
        <v>1846.69677734375</v>
      </c>
      <c r="T5">
        <v>15.029999732971191</v>
      </c>
      <c r="U5">
        <v>110</v>
      </c>
      <c r="V5">
        <v>3.7160000801086426</v>
      </c>
      <c r="W5">
        <v>0.14800000190734863</v>
      </c>
      <c r="X5" s="10" t="s">
        <v>82</v>
      </c>
      <c r="Y5" s="10" t="s">
        <v>82</v>
      </c>
      <c r="Z5">
        <v>24.340002059936523</v>
      </c>
      <c r="AA5">
        <v>2.0380001068115234</v>
      </c>
      <c r="AB5">
        <v>0.45400002598762512</v>
      </c>
      <c r="AC5">
        <v>0</v>
      </c>
      <c r="AD5">
        <v>0.65600001811981201</v>
      </c>
      <c r="AE5">
        <v>39</v>
      </c>
      <c r="AF5">
        <v>26.222873687744141</v>
      </c>
      <c r="AG5">
        <v>44.984077453613281</v>
      </c>
      <c r="AH5">
        <v>229.80000305175781</v>
      </c>
      <c r="AI5">
        <v>60</v>
      </c>
      <c r="AJ5">
        <v>60</v>
      </c>
      <c r="AK5">
        <v>60</v>
      </c>
      <c r="AL5">
        <v>60.900002000000001</v>
      </c>
      <c r="AM5">
        <v>137.79624938964844</v>
      </c>
      <c r="AN5">
        <v>52.49993896484375</v>
      </c>
      <c r="AO5">
        <v>67.011703491210938</v>
      </c>
      <c r="AP5">
        <v>82.712295532226563</v>
      </c>
      <c r="AQ5">
        <v>1.5049375295639038</v>
      </c>
      <c r="AR5">
        <v>536.31365966796875</v>
      </c>
      <c r="AS5">
        <v>486.67523193359375</v>
      </c>
      <c r="AT5">
        <v>5.0040626525878906</v>
      </c>
      <c r="AU5">
        <v>3.9129376411437988</v>
      </c>
      <c r="AV5">
        <v>7696.158203125</v>
      </c>
      <c r="AW5">
        <v>5743.46240234375</v>
      </c>
      <c r="AX5">
        <v>1796.46728515625</v>
      </c>
      <c r="AY5">
        <v>1073.55322265625</v>
      </c>
      <c r="AZ5">
        <v>5899.69091796875</v>
      </c>
      <c r="BA5">
        <v>4669.9091796875</v>
      </c>
      <c r="BD5" s="10" t="s">
        <v>79</v>
      </c>
      <c r="BE5" s="10" t="s">
        <v>488</v>
      </c>
      <c r="BF5" s="10" t="s">
        <v>487</v>
      </c>
      <c r="BG5">
        <v>45000</v>
      </c>
      <c r="BH5">
        <v>1243781</v>
      </c>
      <c r="BI5">
        <v>753769</v>
      </c>
      <c r="BJ5">
        <v>-1610</v>
      </c>
      <c r="BK5">
        <v>4004</v>
      </c>
      <c r="BL5">
        <v>90699</v>
      </c>
      <c r="BM5">
        <v>2056434</v>
      </c>
      <c r="BN5">
        <v>1237066</v>
      </c>
      <c r="BO5">
        <v>1065502</v>
      </c>
      <c r="BP5">
        <v>-178236</v>
      </c>
      <c r="BQ5">
        <v>97244</v>
      </c>
      <c r="BR5">
        <v>1004</v>
      </c>
      <c r="BS5">
        <v>424377</v>
      </c>
      <c r="BT5">
        <v>2056434</v>
      </c>
      <c r="BU5">
        <v>10066</v>
      </c>
      <c r="BV5">
        <v>1</v>
      </c>
      <c r="BW5">
        <v>30000</v>
      </c>
      <c r="BX5">
        <v>86564</v>
      </c>
      <c r="BY5">
        <v>0</v>
      </c>
      <c r="BZ5">
        <v>30000</v>
      </c>
    </row>
    <row r="6" spans="1:78" x14ac:dyDescent="0.35">
      <c r="A6" s="10" t="s">
        <v>489</v>
      </c>
      <c r="B6" s="10" t="s">
        <v>78</v>
      </c>
      <c r="C6" s="11">
        <v>45566.71190115741</v>
      </c>
      <c r="D6" s="10" t="s">
        <v>79</v>
      </c>
      <c r="E6" s="10" t="s">
        <v>80</v>
      </c>
      <c r="F6">
        <v>88</v>
      </c>
      <c r="G6">
        <v>801.41314697265625</v>
      </c>
      <c r="H6">
        <v>119.90861511230469</v>
      </c>
      <c r="I6">
        <v>88</v>
      </c>
      <c r="J6">
        <v>88</v>
      </c>
      <c r="K6">
        <v>0</v>
      </c>
      <c r="L6">
        <v>214.60000610351563</v>
      </c>
      <c r="M6">
        <v>214.80000305175781</v>
      </c>
      <c r="N6">
        <v>219.80000305175781</v>
      </c>
      <c r="O6">
        <v>225</v>
      </c>
      <c r="P6" s="10" t="s">
        <v>490</v>
      </c>
      <c r="Q6" s="10" t="s">
        <v>82</v>
      </c>
      <c r="R6">
        <v>2216.32763671875</v>
      </c>
      <c r="S6">
        <v>1855.634033203125</v>
      </c>
      <c r="T6">
        <v>15.039999961853027</v>
      </c>
      <c r="U6">
        <v>110</v>
      </c>
      <c r="V6">
        <v>2.7940001487731934</v>
      </c>
      <c r="W6">
        <v>0.14600001275539398</v>
      </c>
      <c r="X6" s="10" t="s">
        <v>82</v>
      </c>
      <c r="Y6" s="10" t="s">
        <v>82</v>
      </c>
      <c r="Z6">
        <v>24.342000961303711</v>
      </c>
      <c r="AA6">
        <v>2.0340001583099365</v>
      </c>
      <c r="AB6">
        <v>0.45600003004074097</v>
      </c>
      <c r="AC6">
        <v>0</v>
      </c>
      <c r="AD6">
        <v>0.65400004386901855</v>
      </c>
      <c r="AE6">
        <v>39.200000762939453</v>
      </c>
      <c r="AF6">
        <v>25.89668083190918</v>
      </c>
      <c r="AG6">
        <v>44.984077453613281</v>
      </c>
      <c r="AH6">
        <v>229.80000305175781</v>
      </c>
      <c r="AI6">
        <v>60</v>
      </c>
      <c r="AJ6">
        <v>60.099997999999999</v>
      </c>
      <c r="AK6">
        <v>60.099997999999999</v>
      </c>
      <c r="AL6">
        <v>60.900002000000001</v>
      </c>
      <c r="AM6">
        <v>94.586082458496094</v>
      </c>
      <c r="AN6">
        <v>52.499603271484375</v>
      </c>
      <c r="AO6">
        <v>66.172119140625</v>
      </c>
      <c r="AP6">
        <v>79.863021850585938</v>
      </c>
      <c r="AQ6">
        <v>3.4238126277923584</v>
      </c>
      <c r="AR6">
        <v>536.72259521484375</v>
      </c>
      <c r="AS6">
        <v>488.42291259765625</v>
      </c>
      <c r="AT6">
        <v>4.7406878471374512</v>
      </c>
      <c r="AU6">
        <v>3.8000626564025879</v>
      </c>
      <c r="AV6">
        <v>7561.59326171875</v>
      </c>
      <c r="AW6">
        <v>5187.95654296875</v>
      </c>
      <c r="AX6">
        <v>1640.9677734375</v>
      </c>
      <c r="AY6">
        <v>990.28955078125</v>
      </c>
      <c r="AZ6">
        <v>5920.62548828125</v>
      </c>
      <c r="BA6">
        <v>4197.6669921875</v>
      </c>
      <c r="BB6">
        <v>3.4276247024536133E-2</v>
      </c>
      <c r="BC6">
        <v>0.12304222583770752</v>
      </c>
      <c r="BD6" s="10" t="s">
        <v>79</v>
      </c>
      <c r="BE6" s="10" t="s">
        <v>491</v>
      </c>
      <c r="BF6" s="10" t="s">
        <v>489</v>
      </c>
      <c r="BG6">
        <v>45000</v>
      </c>
      <c r="BH6">
        <v>889467</v>
      </c>
      <c r="BI6">
        <v>1054517</v>
      </c>
      <c r="BJ6">
        <v>3263</v>
      </c>
      <c r="BK6">
        <v>4047</v>
      </c>
      <c r="BL6">
        <v>95572</v>
      </c>
      <c r="BM6">
        <v>2054308</v>
      </c>
      <c r="BN6">
        <v>865683</v>
      </c>
      <c r="BO6">
        <v>1163929</v>
      </c>
      <c r="BP6">
        <v>6567</v>
      </c>
      <c r="BQ6">
        <v>96063</v>
      </c>
      <c r="BR6">
        <v>1003</v>
      </c>
      <c r="BS6">
        <v>423606</v>
      </c>
      <c r="BT6">
        <v>2054308</v>
      </c>
      <c r="BU6">
        <v>9847</v>
      </c>
      <c r="BV6">
        <v>1</v>
      </c>
      <c r="BW6">
        <v>30000</v>
      </c>
      <c r="BX6">
        <v>26716</v>
      </c>
      <c r="BY6">
        <v>1</v>
      </c>
      <c r="BZ6">
        <v>30000</v>
      </c>
    </row>
    <row r="7" spans="1:78" x14ac:dyDescent="0.35">
      <c r="A7" s="10" t="s">
        <v>492</v>
      </c>
      <c r="B7" s="10" t="s">
        <v>85</v>
      </c>
      <c r="C7" s="11">
        <v>45566.71190115741</v>
      </c>
      <c r="D7" s="10" t="s">
        <v>79</v>
      </c>
      <c r="E7" s="10" t="s">
        <v>80</v>
      </c>
      <c r="F7">
        <v>88</v>
      </c>
      <c r="G7">
        <v>801.41314697265625</v>
      </c>
      <c r="H7">
        <v>119.90861511230469</v>
      </c>
      <c r="I7">
        <v>88</v>
      </c>
      <c r="J7">
        <v>88</v>
      </c>
      <c r="K7">
        <v>0</v>
      </c>
      <c r="L7">
        <v>214.60000610351563</v>
      </c>
      <c r="M7">
        <v>214.80000305175781</v>
      </c>
      <c r="N7">
        <v>219.80000305175781</v>
      </c>
      <c r="O7">
        <v>225</v>
      </c>
      <c r="P7" s="10" t="s">
        <v>490</v>
      </c>
      <c r="Q7" s="10" t="s">
        <v>82</v>
      </c>
      <c r="R7">
        <v>2216.32763671875</v>
      </c>
      <c r="S7">
        <v>1855.634033203125</v>
      </c>
      <c r="T7">
        <v>15.039999961853027</v>
      </c>
      <c r="U7">
        <v>110</v>
      </c>
      <c r="V7">
        <v>2.7940001487731934</v>
      </c>
      <c r="W7">
        <v>0.14600001275539398</v>
      </c>
      <c r="X7" s="10" t="s">
        <v>82</v>
      </c>
      <c r="Y7" s="10" t="s">
        <v>82</v>
      </c>
      <c r="Z7">
        <v>24.342000961303711</v>
      </c>
      <c r="AA7">
        <v>2.0340001583099365</v>
      </c>
      <c r="AB7">
        <v>0.45600003004074097</v>
      </c>
      <c r="AC7">
        <v>0</v>
      </c>
      <c r="AD7">
        <v>0.65400004386901855</v>
      </c>
      <c r="AE7">
        <v>39.200000762939453</v>
      </c>
      <c r="AF7">
        <v>25.89668083190918</v>
      </c>
      <c r="AG7">
        <v>44.984077453613281</v>
      </c>
      <c r="AH7">
        <v>229.80000305175781</v>
      </c>
      <c r="AI7">
        <v>60</v>
      </c>
      <c r="AJ7">
        <v>60.099997999999999</v>
      </c>
      <c r="AK7">
        <v>60.099997999999999</v>
      </c>
      <c r="AL7">
        <v>60.900002000000001</v>
      </c>
      <c r="AM7">
        <v>137.79624938964844</v>
      </c>
      <c r="AN7">
        <v>52.49993896484375</v>
      </c>
      <c r="AO7">
        <v>66.936553955078125</v>
      </c>
      <c r="AP7">
        <v>82.720901489257813</v>
      </c>
      <c r="AQ7">
        <v>1.6178126335144043</v>
      </c>
      <c r="AR7">
        <v>534.63739013671875</v>
      </c>
      <c r="AS7">
        <v>484.5235595703125</v>
      </c>
      <c r="AT7">
        <v>4.8911876678466797</v>
      </c>
      <c r="AU7">
        <v>3.9505627155303955</v>
      </c>
      <c r="AV7">
        <v>7659.62744140625</v>
      </c>
      <c r="AW7">
        <v>5663.81494140625</v>
      </c>
      <c r="AX7">
        <v>1719.0341796875</v>
      </c>
      <c r="AY7">
        <v>1075.71826171875</v>
      </c>
      <c r="AZ7">
        <v>5940.59326171875</v>
      </c>
      <c r="BA7">
        <v>4588.0966796875</v>
      </c>
      <c r="BD7" s="10" t="s">
        <v>79</v>
      </c>
      <c r="BE7" s="10" t="s">
        <v>493</v>
      </c>
      <c r="BF7" s="10" t="s">
        <v>492</v>
      </c>
      <c r="BG7">
        <v>45000</v>
      </c>
      <c r="BH7">
        <v>1240688</v>
      </c>
      <c r="BI7">
        <v>792966</v>
      </c>
      <c r="BJ7">
        <v>-1851</v>
      </c>
      <c r="BK7">
        <v>4041</v>
      </c>
      <c r="BL7">
        <v>90458</v>
      </c>
      <c r="BM7">
        <v>2056349</v>
      </c>
      <c r="BN7">
        <v>1234376</v>
      </c>
      <c r="BO7">
        <v>1103775</v>
      </c>
      <c r="BP7">
        <v>-178320</v>
      </c>
      <c r="BQ7">
        <v>99999</v>
      </c>
      <c r="BR7">
        <v>1005</v>
      </c>
      <c r="BS7">
        <v>424397</v>
      </c>
      <c r="BT7">
        <v>2056349</v>
      </c>
      <c r="BU7">
        <v>6924</v>
      </c>
      <c r="BV7">
        <v>1</v>
      </c>
      <c r="BW7">
        <v>30000</v>
      </c>
      <c r="BX7">
        <v>33726</v>
      </c>
      <c r="BY7">
        <v>1</v>
      </c>
      <c r="BZ7">
        <v>30000</v>
      </c>
    </row>
    <row r="8" spans="1:78" x14ac:dyDescent="0.35">
      <c r="A8" s="10" t="s">
        <v>494</v>
      </c>
      <c r="B8" s="10" t="s">
        <v>78</v>
      </c>
      <c r="C8" s="11">
        <v>45566.712186481484</v>
      </c>
      <c r="D8" s="10" t="s">
        <v>79</v>
      </c>
      <c r="E8" s="10" t="s">
        <v>80</v>
      </c>
      <c r="F8">
        <v>89</v>
      </c>
      <c r="G8">
        <v>801.22869873046875</v>
      </c>
      <c r="H8">
        <v>119.90861511230469</v>
      </c>
      <c r="I8">
        <v>89</v>
      </c>
      <c r="J8">
        <v>89</v>
      </c>
      <c r="K8">
        <v>0</v>
      </c>
      <c r="L8">
        <v>214.60000610351563</v>
      </c>
      <c r="M8">
        <v>214.80000305175781</v>
      </c>
      <c r="N8">
        <v>219.80000305175781</v>
      </c>
      <c r="O8">
        <v>225</v>
      </c>
      <c r="P8" s="10" t="s">
        <v>495</v>
      </c>
      <c r="Q8" s="10" t="s">
        <v>82</v>
      </c>
      <c r="R8">
        <v>2207.584716796875</v>
      </c>
      <c r="S8">
        <v>1841.839599609375</v>
      </c>
      <c r="T8">
        <v>15.039999961853027</v>
      </c>
      <c r="U8">
        <v>110</v>
      </c>
      <c r="V8">
        <v>2.9540002346038818</v>
      </c>
      <c r="W8">
        <v>0.15200001001358032</v>
      </c>
      <c r="X8" s="10" t="s">
        <v>82</v>
      </c>
      <c r="Y8" s="10" t="s">
        <v>82</v>
      </c>
      <c r="Z8">
        <v>24.340002059936523</v>
      </c>
      <c r="AA8">
        <v>2.0420000553131104</v>
      </c>
      <c r="AB8">
        <v>0.45400002598762512</v>
      </c>
      <c r="AC8">
        <v>0</v>
      </c>
      <c r="AD8">
        <v>0.65800005197525024</v>
      </c>
      <c r="AE8">
        <v>39.200000762939453</v>
      </c>
      <c r="AF8">
        <v>25.830423355102539</v>
      </c>
      <c r="AG8">
        <v>44.984077453613281</v>
      </c>
      <c r="AH8">
        <v>229.80000305175781</v>
      </c>
      <c r="AI8">
        <v>60</v>
      </c>
      <c r="AJ8">
        <v>59.900002000000001</v>
      </c>
      <c r="AK8">
        <v>59.900002000000001</v>
      </c>
      <c r="AL8">
        <v>60.900002000000001</v>
      </c>
      <c r="AM8">
        <v>94.586082458496094</v>
      </c>
      <c r="AN8">
        <v>52.499603271484375</v>
      </c>
      <c r="AO8">
        <v>66.013023376464844</v>
      </c>
      <c r="AP8">
        <v>79.878555297851563</v>
      </c>
      <c r="AQ8">
        <v>2.934687614440918</v>
      </c>
      <c r="AR8">
        <v>536.0699462890625</v>
      </c>
      <c r="AS8">
        <v>487.47357177734375</v>
      </c>
      <c r="AT8">
        <v>4.6654376983642578</v>
      </c>
      <c r="AU8">
        <v>3.8000626564025879</v>
      </c>
      <c r="AV8">
        <v>7554.47802734375</v>
      </c>
      <c r="AW8">
        <v>5148.69677734375</v>
      </c>
      <c r="AX8">
        <v>1596.80078125</v>
      </c>
      <c r="AY8">
        <v>986.4638671875</v>
      </c>
      <c r="AZ8">
        <v>5957.67724609375</v>
      </c>
      <c r="BA8">
        <v>4162.23291015625</v>
      </c>
      <c r="BB8">
        <v>3.8289189338684082E-2</v>
      </c>
      <c r="BC8">
        <v>0.1144866943359375</v>
      </c>
      <c r="BD8" s="10" t="s">
        <v>79</v>
      </c>
      <c r="BE8" s="10" t="s">
        <v>496</v>
      </c>
      <c r="BF8" s="10" t="s">
        <v>494</v>
      </c>
      <c r="BG8">
        <v>45000</v>
      </c>
      <c r="BH8">
        <v>865526</v>
      </c>
      <c r="BI8">
        <v>1169637</v>
      </c>
      <c r="BJ8">
        <v>2680</v>
      </c>
      <c r="BK8">
        <v>4205</v>
      </c>
      <c r="BL8">
        <v>94989</v>
      </c>
      <c r="BM8">
        <v>2055406</v>
      </c>
      <c r="BN8">
        <v>843748</v>
      </c>
      <c r="BO8">
        <v>1276807</v>
      </c>
      <c r="BP8">
        <v>5427</v>
      </c>
      <c r="BQ8">
        <v>98425</v>
      </c>
      <c r="BR8">
        <v>1003</v>
      </c>
      <c r="BS8">
        <v>423499</v>
      </c>
      <c r="BT8">
        <v>2055406</v>
      </c>
      <c r="BU8">
        <v>5980</v>
      </c>
      <c r="BV8">
        <v>1</v>
      </c>
      <c r="BW8">
        <v>30000</v>
      </c>
      <c r="BX8">
        <v>24622</v>
      </c>
      <c r="BY8">
        <v>1</v>
      </c>
      <c r="BZ8">
        <v>30000</v>
      </c>
    </row>
    <row r="9" spans="1:78" x14ac:dyDescent="0.35">
      <c r="A9" s="10" t="s">
        <v>497</v>
      </c>
      <c r="B9" s="10" t="s">
        <v>85</v>
      </c>
      <c r="C9" s="11">
        <v>45566.712186481484</v>
      </c>
      <c r="D9" s="10" t="s">
        <v>79</v>
      </c>
      <c r="E9" s="10" t="s">
        <v>80</v>
      </c>
      <c r="F9">
        <v>89</v>
      </c>
      <c r="G9">
        <v>801.22869873046875</v>
      </c>
      <c r="H9">
        <v>119.90861511230469</v>
      </c>
      <c r="I9">
        <v>89</v>
      </c>
      <c r="J9">
        <v>89</v>
      </c>
      <c r="K9">
        <v>0</v>
      </c>
      <c r="L9">
        <v>214.60000610351563</v>
      </c>
      <c r="M9">
        <v>214.80000305175781</v>
      </c>
      <c r="N9">
        <v>219.80000305175781</v>
      </c>
      <c r="O9">
        <v>225</v>
      </c>
      <c r="P9" s="10" t="s">
        <v>495</v>
      </c>
      <c r="Q9" s="10" t="s">
        <v>82</v>
      </c>
      <c r="R9">
        <v>2207.584716796875</v>
      </c>
      <c r="S9">
        <v>1841.839599609375</v>
      </c>
      <c r="T9">
        <v>15.039999961853027</v>
      </c>
      <c r="U9">
        <v>110</v>
      </c>
      <c r="V9">
        <v>2.9540002346038818</v>
      </c>
      <c r="W9">
        <v>0.15200001001358032</v>
      </c>
      <c r="X9" s="10" t="s">
        <v>82</v>
      </c>
      <c r="Y9" s="10" t="s">
        <v>82</v>
      </c>
      <c r="Z9">
        <v>24.340002059936523</v>
      </c>
      <c r="AA9">
        <v>2.0420000553131104</v>
      </c>
      <c r="AB9">
        <v>0.45400002598762512</v>
      </c>
      <c r="AC9">
        <v>0</v>
      </c>
      <c r="AD9">
        <v>0.65800005197525024</v>
      </c>
      <c r="AE9">
        <v>39.200000762939453</v>
      </c>
      <c r="AF9">
        <v>25.830423355102539</v>
      </c>
      <c r="AG9">
        <v>44.984077453613281</v>
      </c>
      <c r="AH9">
        <v>229.80000305175781</v>
      </c>
      <c r="AI9">
        <v>60</v>
      </c>
      <c r="AJ9">
        <v>59.900002000000001</v>
      </c>
      <c r="AK9">
        <v>59.900002000000001</v>
      </c>
      <c r="AL9">
        <v>60.900002000000001</v>
      </c>
      <c r="AM9">
        <v>137.79624938964844</v>
      </c>
      <c r="AN9">
        <v>52.49993896484375</v>
      </c>
      <c r="AO9">
        <v>66.901458740234375</v>
      </c>
      <c r="AP9">
        <v>82.566764831542969</v>
      </c>
      <c r="AQ9">
        <v>1.5049375295639038</v>
      </c>
      <c r="AR9">
        <v>535.21356201171875</v>
      </c>
      <c r="AS9">
        <v>483.98184204101563</v>
      </c>
      <c r="AT9">
        <v>4.9288125038146973</v>
      </c>
      <c r="AU9">
        <v>3.9505627155303955</v>
      </c>
      <c r="AV9">
        <v>7668.3369140625</v>
      </c>
      <c r="AW9">
        <v>5655.037109375</v>
      </c>
      <c r="AX9">
        <v>1738.88671875</v>
      </c>
      <c r="AY9">
        <v>1071.494140625</v>
      </c>
      <c r="AZ9">
        <v>5929.4501953125</v>
      </c>
      <c r="BA9">
        <v>4583.54296875</v>
      </c>
      <c r="BD9" s="10" t="s">
        <v>79</v>
      </c>
      <c r="BE9" s="10" t="s">
        <v>498</v>
      </c>
      <c r="BF9" s="10" t="s">
        <v>497</v>
      </c>
      <c r="BG9">
        <v>45000</v>
      </c>
      <c r="BH9">
        <v>1241203</v>
      </c>
      <c r="BI9">
        <v>807656</v>
      </c>
      <c r="BJ9">
        <v>-2309</v>
      </c>
      <c r="BK9">
        <v>4027</v>
      </c>
      <c r="BL9">
        <v>90000</v>
      </c>
      <c r="BM9">
        <v>2056332</v>
      </c>
      <c r="BN9">
        <v>1234413</v>
      </c>
      <c r="BO9">
        <v>1118185</v>
      </c>
      <c r="BP9">
        <v>-178258</v>
      </c>
      <c r="BQ9">
        <v>99999</v>
      </c>
      <c r="BR9">
        <v>1005</v>
      </c>
      <c r="BS9">
        <v>424487</v>
      </c>
      <c r="BT9">
        <v>2056332</v>
      </c>
      <c r="BU9">
        <v>6271</v>
      </c>
      <c r="BV9">
        <v>1</v>
      </c>
      <c r="BW9">
        <v>30000</v>
      </c>
      <c r="BX9">
        <v>29267</v>
      </c>
      <c r="BY9">
        <v>1</v>
      </c>
      <c r="BZ9">
        <v>30000</v>
      </c>
    </row>
    <row r="10" spans="1:78" x14ac:dyDescent="0.35">
      <c r="A10" s="10" t="s">
        <v>499</v>
      </c>
      <c r="B10" s="10" t="s">
        <v>78</v>
      </c>
      <c r="C10" s="11">
        <v>45566.712464432872</v>
      </c>
      <c r="D10" s="10" t="s">
        <v>79</v>
      </c>
      <c r="E10" s="10" t="s">
        <v>80</v>
      </c>
      <c r="F10">
        <v>90</v>
      </c>
      <c r="G10">
        <v>801.59759521484375</v>
      </c>
      <c r="H10">
        <v>119.90861511230469</v>
      </c>
      <c r="I10">
        <v>90</v>
      </c>
      <c r="J10">
        <v>90</v>
      </c>
      <c r="K10">
        <v>0</v>
      </c>
      <c r="L10">
        <v>214.5</v>
      </c>
      <c r="M10">
        <v>214.80000305175781</v>
      </c>
      <c r="N10">
        <v>219.80000305175781</v>
      </c>
      <c r="O10">
        <v>225</v>
      </c>
      <c r="P10" s="10" t="s">
        <v>500</v>
      </c>
      <c r="Q10" s="10" t="s">
        <v>82</v>
      </c>
      <c r="R10">
        <v>2211.761962890625</v>
      </c>
      <c r="S10">
        <v>1835.42822265625</v>
      </c>
      <c r="T10">
        <v>15.049999237060547</v>
      </c>
      <c r="U10">
        <v>110</v>
      </c>
      <c r="V10">
        <v>3.132000207901001</v>
      </c>
      <c r="W10">
        <v>0.15000000596046448</v>
      </c>
      <c r="X10" s="10" t="s">
        <v>82</v>
      </c>
      <c r="Y10" s="10" t="s">
        <v>82</v>
      </c>
      <c r="Z10">
        <v>24.340002059936523</v>
      </c>
      <c r="AA10">
        <v>2.0600001811981201</v>
      </c>
      <c r="AB10">
        <v>0.45400002598762512</v>
      </c>
      <c r="AC10">
        <v>0</v>
      </c>
      <c r="AD10">
        <v>0.6600000262260437</v>
      </c>
      <c r="AE10">
        <v>39.700000762939453</v>
      </c>
      <c r="AF10">
        <v>26.024099349975586</v>
      </c>
      <c r="AG10">
        <v>44.968788146972656</v>
      </c>
      <c r="AH10">
        <v>229.80000305175781</v>
      </c>
      <c r="AI10">
        <v>60</v>
      </c>
      <c r="AJ10">
        <v>60</v>
      </c>
      <c r="AK10">
        <v>60</v>
      </c>
      <c r="AL10">
        <v>60.900002000000001</v>
      </c>
      <c r="AM10">
        <v>94.586082458496094</v>
      </c>
      <c r="AN10">
        <v>52.499603271484375</v>
      </c>
      <c r="AO10">
        <v>66.232398986816406</v>
      </c>
      <c r="AP10">
        <v>79.766487121582031</v>
      </c>
      <c r="AQ10">
        <v>2.8594377040863037</v>
      </c>
      <c r="AR10">
        <v>536.3560791015625</v>
      </c>
      <c r="AS10">
        <v>487.91091918945313</v>
      </c>
      <c r="AT10">
        <v>4.6654376983642578</v>
      </c>
      <c r="AU10">
        <v>3.7624375820159912</v>
      </c>
      <c r="AV10">
        <v>7564.005859375</v>
      </c>
      <c r="AW10">
        <v>5160.5029296875</v>
      </c>
      <c r="AX10">
        <v>1605.10205078125</v>
      </c>
      <c r="AY10">
        <v>976.958984375</v>
      </c>
      <c r="AZ10">
        <v>5958.90380859375</v>
      </c>
      <c r="BA10">
        <v>4183.5439453125</v>
      </c>
      <c r="BB10">
        <v>3.3689498901367188E-2</v>
      </c>
      <c r="BC10">
        <v>0.12318623065948486</v>
      </c>
      <c r="BD10" s="10" t="s">
        <v>79</v>
      </c>
      <c r="BE10" s="10" t="s">
        <v>501</v>
      </c>
      <c r="BF10" s="10" t="s">
        <v>499</v>
      </c>
      <c r="BG10">
        <v>45000</v>
      </c>
      <c r="BH10">
        <v>865757</v>
      </c>
      <c r="BI10">
        <v>1191256</v>
      </c>
      <c r="BJ10">
        <v>2455</v>
      </c>
      <c r="BK10">
        <v>4197</v>
      </c>
      <c r="BL10">
        <v>94764</v>
      </c>
      <c r="BM10">
        <v>2056082</v>
      </c>
      <c r="BN10">
        <v>844031</v>
      </c>
      <c r="BO10">
        <v>1299255</v>
      </c>
      <c r="BP10">
        <v>5478</v>
      </c>
      <c r="BQ10">
        <v>99999</v>
      </c>
      <c r="BR10">
        <v>1004</v>
      </c>
      <c r="BS10">
        <v>423577</v>
      </c>
      <c r="BT10">
        <v>2056082</v>
      </c>
      <c r="BU10">
        <v>9442</v>
      </c>
      <c r="BV10">
        <v>1</v>
      </c>
      <c r="BW10">
        <v>30000</v>
      </c>
      <c r="BX10">
        <v>23827</v>
      </c>
      <c r="BY10">
        <v>1</v>
      </c>
      <c r="BZ10">
        <v>30000</v>
      </c>
    </row>
    <row r="11" spans="1:78" x14ac:dyDescent="0.35">
      <c r="A11" s="10" t="s">
        <v>502</v>
      </c>
      <c r="B11" s="10" t="s">
        <v>85</v>
      </c>
      <c r="C11" s="11">
        <v>45566.712464432872</v>
      </c>
      <c r="D11" s="10" t="s">
        <v>79</v>
      </c>
      <c r="E11" s="10" t="s">
        <v>80</v>
      </c>
      <c r="F11">
        <v>90</v>
      </c>
      <c r="G11">
        <v>801.59759521484375</v>
      </c>
      <c r="H11">
        <v>119.90861511230469</v>
      </c>
      <c r="I11">
        <v>90</v>
      </c>
      <c r="J11">
        <v>90</v>
      </c>
      <c r="K11">
        <v>0</v>
      </c>
      <c r="L11">
        <v>214.5</v>
      </c>
      <c r="M11">
        <v>214.80000305175781</v>
      </c>
      <c r="N11">
        <v>219.80000305175781</v>
      </c>
      <c r="O11">
        <v>225</v>
      </c>
      <c r="P11" s="10" t="s">
        <v>500</v>
      </c>
      <c r="Q11" s="10" t="s">
        <v>82</v>
      </c>
      <c r="R11">
        <v>2211.761962890625</v>
      </c>
      <c r="S11">
        <v>1835.42822265625</v>
      </c>
      <c r="T11">
        <v>15.049999237060547</v>
      </c>
      <c r="U11">
        <v>110</v>
      </c>
      <c r="V11">
        <v>3.132000207901001</v>
      </c>
      <c r="W11">
        <v>0.15000000596046448</v>
      </c>
      <c r="X11" s="10" t="s">
        <v>82</v>
      </c>
      <c r="Y11" s="10" t="s">
        <v>82</v>
      </c>
      <c r="Z11">
        <v>24.340002059936523</v>
      </c>
      <c r="AA11">
        <v>2.0600001811981201</v>
      </c>
      <c r="AB11">
        <v>0.45400002598762512</v>
      </c>
      <c r="AC11">
        <v>0</v>
      </c>
      <c r="AD11">
        <v>0.6600000262260437</v>
      </c>
      <c r="AE11">
        <v>39.700000762939453</v>
      </c>
      <c r="AF11">
        <v>26.024099349975586</v>
      </c>
      <c r="AG11">
        <v>44.968788146972656</v>
      </c>
      <c r="AH11">
        <v>229.80000305175781</v>
      </c>
      <c r="AI11">
        <v>60</v>
      </c>
      <c r="AJ11">
        <v>60</v>
      </c>
      <c r="AK11">
        <v>60</v>
      </c>
      <c r="AL11">
        <v>60.900002000000001</v>
      </c>
      <c r="AM11">
        <v>137.79624938964844</v>
      </c>
      <c r="AN11">
        <v>52.49993896484375</v>
      </c>
      <c r="AO11">
        <v>66.836189270019531</v>
      </c>
      <c r="AP11">
        <v>82.500930786132813</v>
      </c>
      <c r="AQ11">
        <v>2.3703126907348633</v>
      </c>
      <c r="AR11">
        <v>536.032470703125</v>
      </c>
      <c r="AS11">
        <v>486.1119384765625</v>
      </c>
      <c r="AT11">
        <v>4.966437816619873</v>
      </c>
      <c r="AU11">
        <v>3.9505627155303955</v>
      </c>
      <c r="AV11">
        <v>7685.4111328125</v>
      </c>
      <c r="AW11">
        <v>5706.93115234375</v>
      </c>
      <c r="AX11">
        <v>1772.9453125</v>
      </c>
      <c r="AY11">
        <v>1087.849609375</v>
      </c>
      <c r="AZ11">
        <v>5912.4658203125</v>
      </c>
      <c r="BA11">
        <v>4619.08154296875</v>
      </c>
      <c r="BD11" s="10" t="s">
        <v>79</v>
      </c>
      <c r="BE11" s="10" t="s">
        <v>503</v>
      </c>
      <c r="BF11" s="10" t="s">
        <v>502</v>
      </c>
      <c r="BG11">
        <v>45000</v>
      </c>
      <c r="BH11">
        <v>1192645</v>
      </c>
      <c r="BI11">
        <v>1120131</v>
      </c>
      <c r="BJ11">
        <v>-3673</v>
      </c>
      <c r="BK11">
        <v>4082</v>
      </c>
      <c r="BL11">
        <v>88636</v>
      </c>
      <c r="BM11">
        <v>2053515</v>
      </c>
      <c r="BN11">
        <v>1196263</v>
      </c>
      <c r="BO11">
        <v>1426734</v>
      </c>
      <c r="BP11">
        <v>179949</v>
      </c>
      <c r="BQ11">
        <v>97244</v>
      </c>
      <c r="BR11">
        <v>1004</v>
      </c>
      <c r="BS11">
        <v>424543</v>
      </c>
      <c r="BT11">
        <v>2053515</v>
      </c>
      <c r="BU11">
        <v>49178</v>
      </c>
      <c r="BV11">
        <v>0</v>
      </c>
      <c r="BW11">
        <v>30000</v>
      </c>
      <c r="BX11">
        <v>33356</v>
      </c>
      <c r="BY11">
        <v>1</v>
      </c>
      <c r="BZ11">
        <v>30000</v>
      </c>
    </row>
    <row r="12" spans="1:78" x14ac:dyDescent="0.35">
      <c r="A12" s="10" t="s">
        <v>504</v>
      </c>
      <c r="B12" s="10" t="s">
        <v>78</v>
      </c>
      <c r="C12" s="11">
        <v>45566.712741631942</v>
      </c>
      <c r="D12" s="10" t="s">
        <v>79</v>
      </c>
      <c r="E12" s="10" t="s">
        <v>80</v>
      </c>
      <c r="F12">
        <v>91</v>
      </c>
      <c r="G12">
        <v>801.41314697265625</v>
      </c>
      <c r="H12">
        <v>119.90861511230469</v>
      </c>
      <c r="I12">
        <v>91</v>
      </c>
      <c r="J12">
        <v>91</v>
      </c>
      <c r="K12">
        <v>0</v>
      </c>
      <c r="L12">
        <v>214.80000305175781</v>
      </c>
      <c r="M12">
        <v>214.60000610351563</v>
      </c>
      <c r="N12">
        <v>219.80000305175781</v>
      </c>
      <c r="O12">
        <v>225</v>
      </c>
      <c r="P12" s="10" t="s">
        <v>505</v>
      </c>
      <c r="Q12" s="10" t="s">
        <v>82</v>
      </c>
      <c r="R12">
        <v>2207.098876953125</v>
      </c>
      <c r="S12">
        <v>1843.976806640625</v>
      </c>
      <c r="T12">
        <v>15.049999237060547</v>
      </c>
      <c r="U12">
        <v>110</v>
      </c>
      <c r="V12">
        <v>3.32200026512146</v>
      </c>
      <c r="W12">
        <v>0.15800000727176666</v>
      </c>
      <c r="X12" s="10" t="s">
        <v>82</v>
      </c>
      <c r="Y12" s="10" t="s">
        <v>82</v>
      </c>
      <c r="Z12">
        <v>24.340002059936523</v>
      </c>
      <c r="AA12">
        <v>2.0460000038146973</v>
      </c>
      <c r="AB12">
        <v>0.45400002598762512</v>
      </c>
      <c r="AC12">
        <v>0</v>
      </c>
      <c r="AD12">
        <v>0.65600001811981201</v>
      </c>
      <c r="AE12">
        <v>40</v>
      </c>
      <c r="AF12">
        <v>25.917068481445313</v>
      </c>
      <c r="AG12">
        <v>44.999370574951172</v>
      </c>
      <c r="AH12">
        <v>229.80000305175781</v>
      </c>
      <c r="AI12">
        <v>60</v>
      </c>
      <c r="AJ12">
        <v>60.099997999999999</v>
      </c>
      <c r="AK12">
        <v>60.099997999999999</v>
      </c>
      <c r="AL12">
        <v>60.900002000000001</v>
      </c>
      <c r="AM12">
        <v>94.586082458496094</v>
      </c>
      <c r="AN12">
        <v>52.499603271484375</v>
      </c>
      <c r="AO12">
        <v>66.145393371582031</v>
      </c>
      <c r="AP12">
        <v>79.916770935058594</v>
      </c>
      <c r="AQ12">
        <v>3.6119377613067627</v>
      </c>
      <c r="AR12">
        <v>535.51495361328125</v>
      </c>
      <c r="AS12">
        <v>486.86016845703125</v>
      </c>
      <c r="AT12">
        <v>4.6654376983642578</v>
      </c>
      <c r="AU12">
        <v>3.7248127460479736</v>
      </c>
      <c r="AV12">
        <v>7553.154296875</v>
      </c>
      <c r="AW12">
        <v>5137.1640625</v>
      </c>
      <c r="AX12">
        <v>1595.478515625</v>
      </c>
      <c r="AY12">
        <v>948.7421875</v>
      </c>
      <c r="AZ12">
        <v>5957.67578125</v>
      </c>
      <c r="BA12">
        <v>4188.421875</v>
      </c>
      <c r="BB12">
        <v>1.549232006072998E-2</v>
      </c>
      <c r="BC12">
        <v>0.14763367176055908</v>
      </c>
      <c r="BD12" s="10" t="s">
        <v>79</v>
      </c>
      <c r="BE12" s="10" t="s">
        <v>79</v>
      </c>
      <c r="BF12" s="10" t="s">
        <v>79</v>
      </c>
    </row>
    <row r="13" spans="1:78" x14ac:dyDescent="0.35">
      <c r="A13" s="10" t="s">
        <v>506</v>
      </c>
      <c r="B13" s="10" t="s">
        <v>85</v>
      </c>
      <c r="C13" s="11">
        <v>45566.712741631942</v>
      </c>
      <c r="D13" s="10" t="s">
        <v>79</v>
      </c>
      <c r="E13" s="10" t="s">
        <v>80</v>
      </c>
      <c r="F13">
        <v>91</v>
      </c>
      <c r="G13">
        <v>801.41314697265625</v>
      </c>
      <c r="H13">
        <v>119.90861511230469</v>
      </c>
      <c r="I13">
        <v>91</v>
      </c>
      <c r="J13">
        <v>91</v>
      </c>
      <c r="K13">
        <v>0</v>
      </c>
      <c r="L13">
        <v>214.80000305175781</v>
      </c>
      <c r="M13">
        <v>214.60000610351563</v>
      </c>
      <c r="N13">
        <v>219.80000305175781</v>
      </c>
      <c r="O13">
        <v>225</v>
      </c>
      <c r="P13" s="10" t="s">
        <v>505</v>
      </c>
      <c r="Q13" s="10" t="s">
        <v>82</v>
      </c>
      <c r="R13">
        <v>2207.098876953125</v>
      </c>
      <c r="S13">
        <v>1843.976806640625</v>
      </c>
      <c r="T13">
        <v>15.049999237060547</v>
      </c>
      <c r="U13">
        <v>110</v>
      </c>
      <c r="V13">
        <v>3.32200026512146</v>
      </c>
      <c r="W13">
        <v>0.15800000727176666</v>
      </c>
      <c r="X13" s="10" t="s">
        <v>82</v>
      </c>
      <c r="Y13" s="10" t="s">
        <v>82</v>
      </c>
      <c r="Z13">
        <v>24.340002059936523</v>
      </c>
      <c r="AA13">
        <v>2.0460000038146973</v>
      </c>
      <c r="AB13">
        <v>0.45400002598762512</v>
      </c>
      <c r="AC13">
        <v>0</v>
      </c>
      <c r="AD13">
        <v>0.65600001811981201</v>
      </c>
      <c r="AE13">
        <v>40</v>
      </c>
      <c r="AF13">
        <v>25.917068481445313</v>
      </c>
      <c r="AG13">
        <v>44.999370574951172</v>
      </c>
      <c r="AH13">
        <v>229.80000305175781</v>
      </c>
      <c r="AI13">
        <v>60</v>
      </c>
      <c r="AJ13">
        <v>60.099997999999999</v>
      </c>
      <c r="AK13">
        <v>60.099997999999999</v>
      </c>
      <c r="AL13">
        <v>60.900002000000001</v>
      </c>
      <c r="AM13">
        <v>137.79624938964844</v>
      </c>
      <c r="AN13">
        <v>52.49993896484375</v>
      </c>
      <c r="AO13">
        <v>66.875076293945313</v>
      </c>
      <c r="AP13">
        <v>82.731941223144531</v>
      </c>
      <c r="AQ13">
        <v>1.4673125743865967</v>
      </c>
      <c r="AR13">
        <v>537.09661865234375</v>
      </c>
      <c r="AS13">
        <v>486.7071533203125</v>
      </c>
      <c r="AT13">
        <v>4.9288125038146973</v>
      </c>
      <c r="AU13">
        <v>3.9505627155303955</v>
      </c>
      <c r="AV13">
        <v>7689.78369140625</v>
      </c>
      <c r="AW13">
        <v>5735.8642578125</v>
      </c>
      <c r="AX13">
        <v>1753.8857421875</v>
      </c>
      <c r="AY13">
        <v>1087.38671875</v>
      </c>
      <c r="AZ13">
        <v>5935.89794921875</v>
      </c>
      <c r="BA13">
        <v>4648.4775390625</v>
      </c>
      <c r="BD13" s="10" t="s">
        <v>79</v>
      </c>
      <c r="BE13" s="10" t="s">
        <v>507</v>
      </c>
      <c r="BF13" s="10" t="s">
        <v>506</v>
      </c>
      <c r="BG13">
        <v>45000</v>
      </c>
      <c r="BH13">
        <v>1208526</v>
      </c>
      <c r="BI13">
        <v>688072</v>
      </c>
      <c r="BJ13">
        <v>-4142</v>
      </c>
      <c r="BK13">
        <v>4047</v>
      </c>
      <c r="BL13">
        <v>88167</v>
      </c>
      <c r="BM13">
        <v>0</v>
      </c>
      <c r="BN13">
        <v>1210957</v>
      </c>
      <c r="BO13">
        <v>997066</v>
      </c>
      <c r="BP13">
        <v>179982</v>
      </c>
      <c r="BQ13">
        <v>88583</v>
      </c>
      <c r="BR13">
        <v>1006</v>
      </c>
      <c r="BS13">
        <v>424367</v>
      </c>
      <c r="BT13">
        <v>0</v>
      </c>
      <c r="BU13">
        <v>639949</v>
      </c>
      <c r="BV13">
        <v>0</v>
      </c>
      <c r="BW13">
        <v>30000</v>
      </c>
      <c r="BX13">
        <v>767482</v>
      </c>
      <c r="BY13">
        <v>0</v>
      </c>
      <c r="BZ13">
        <v>30000</v>
      </c>
    </row>
    <row r="14" spans="1:78" x14ac:dyDescent="0.35">
      <c r="A14" s="10" t="s">
        <v>508</v>
      </c>
      <c r="B14" s="10" t="s">
        <v>78</v>
      </c>
      <c r="C14" s="11">
        <v>45566.713020416668</v>
      </c>
      <c r="D14" s="10" t="s">
        <v>79</v>
      </c>
      <c r="E14" s="10" t="s">
        <v>80</v>
      </c>
      <c r="F14">
        <v>92</v>
      </c>
      <c r="G14">
        <v>801.22869873046875</v>
      </c>
      <c r="H14">
        <v>119.90861511230469</v>
      </c>
      <c r="I14">
        <v>92</v>
      </c>
      <c r="J14">
        <v>92</v>
      </c>
      <c r="K14">
        <v>0</v>
      </c>
      <c r="L14">
        <v>214.60000610351563</v>
      </c>
      <c r="M14">
        <v>214.80000305175781</v>
      </c>
      <c r="N14">
        <v>220</v>
      </c>
      <c r="O14">
        <v>225</v>
      </c>
      <c r="P14" s="10" t="s">
        <v>509</v>
      </c>
      <c r="Q14" s="10" t="s">
        <v>82</v>
      </c>
      <c r="R14">
        <v>2206.4189453125</v>
      </c>
      <c r="S14">
        <v>1852.525390625</v>
      </c>
      <c r="T14">
        <v>15.049999237060547</v>
      </c>
      <c r="U14">
        <v>110</v>
      </c>
      <c r="V14">
        <v>3.06600022315979</v>
      </c>
      <c r="W14">
        <v>0.14600001275539398</v>
      </c>
      <c r="X14" s="10" t="s">
        <v>82</v>
      </c>
      <c r="Y14" s="10" t="s">
        <v>82</v>
      </c>
      <c r="Z14">
        <v>24.342000961303711</v>
      </c>
      <c r="AA14">
        <v>2.0140001773834229</v>
      </c>
      <c r="AB14">
        <v>0.45600003004074097</v>
      </c>
      <c r="AC14">
        <v>0</v>
      </c>
      <c r="AD14">
        <v>0.65800005197525024</v>
      </c>
      <c r="AE14">
        <v>40.200000762939453</v>
      </c>
      <c r="AF14">
        <v>25.387002944946289</v>
      </c>
      <c r="AG14">
        <v>44.943305969238281</v>
      </c>
      <c r="AH14">
        <v>229.80000305175781</v>
      </c>
      <c r="AI14">
        <v>60</v>
      </c>
      <c r="AJ14">
        <v>59.900002000000001</v>
      </c>
      <c r="AK14">
        <v>59.900002000000001</v>
      </c>
      <c r="AL14">
        <v>60.900002000000001</v>
      </c>
      <c r="AM14">
        <v>94.586082458496094</v>
      </c>
      <c r="AN14">
        <v>52.499603271484375</v>
      </c>
      <c r="AO14">
        <v>66.091789245605469</v>
      </c>
      <c r="AP14">
        <v>79.864028930664063</v>
      </c>
      <c r="AQ14">
        <v>3.3861875534057617</v>
      </c>
      <c r="AR14">
        <v>535.4013671875</v>
      </c>
      <c r="AS14">
        <v>485.882080078125</v>
      </c>
      <c r="AT14">
        <v>4.6654376983642578</v>
      </c>
      <c r="AU14">
        <v>3.8376877307891846</v>
      </c>
      <c r="AV14">
        <v>7534.81005859375</v>
      </c>
      <c r="AW14">
        <v>5105.09375</v>
      </c>
      <c r="AX14">
        <v>1581.3828125</v>
      </c>
      <c r="AY14">
        <v>987.29541015625</v>
      </c>
      <c r="AZ14">
        <v>5953.42724609375</v>
      </c>
      <c r="BA14">
        <v>4117.79833984375</v>
      </c>
      <c r="BB14">
        <v>2.9458522796630859E-2</v>
      </c>
      <c r="BC14">
        <v>0.1322629451751709</v>
      </c>
      <c r="BD14" s="10" t="s">
        <v>79</v>
      </c>
      <c r="BE14" s="10" t="s">
        <v>510</v>
      </c>
      <c r="BF14" s="10" t="s">
        <v>508</v>
      </c>
      <c r="BG14">
        <v>45000</v>
      </c>
      <c r="BH14">
        <v>823891</v>
      </c>
      <c r="BI14">
        <v>1179819</v>
      </c>
      <c r="BJ14">
        <v>417</v>
      </c>
      <c r="BK14">
        <v>4187</v>
      </c>
      <c r="BL14">
        <v>92726</v>
      </c>
      <c r="BM14">
        <v>2055281</v>
      </c>
      <c r="BN14">
        <v>807185</v>
      </c>
      <c r="BO14">
        <v>1287392</v>
      </c>
      <c r="BP14">
        <v>3114</v>
      </c>
      <c r="BQ14">
        <v>99999</v>
      </c>
      <c r="BR14">
        <v>1003</v>
      </c>
      <c r="BS14">
        <v>423232</v>
      </c>
      <c r="BT14">
        <v>2055281</v>
      </c>
      <c r="BU14">
        <v>6115</v>
      </c>
      <c r="BV14">
        <v>1</v>
      </c>
      <c r="BW14">
        <v>30000</v>
      </c>
      <c r="BX14">
        <v>26155</v>
      </c>
      <c r="BY14">
        <v>1</v>
      </c>
      <c r="BZ14">
        <v>30000</v>
      </c>
    </row>
    <row r="15" spans="1:78" x14ac:dyDescent="0.35">
      <c r="A15" s="10" t="s">
        <v>511</v>
      </c>
      <c r="B15" s="10" t="s">
        <v>85</v>
      </c>
      <c r="C15" s="11">
        <v>45566.713020416668</v>
      </c>
      <c r="D15" s="10" t="s">
        <v>79</v>
      </c>
      <c r="E15" s="10" t="s">
        <v>80</v>
      </c>
      <c r="F15">
        <v>92</v>
      </c>
      <c r="G15">
        <v>801.22869873046875</v>
      </c>
      <c r="H15">
        <v>119.90861511230469</v>
      </c>
      <c r="I15">
        <v>92</v>
      </c>
      <c r="J15">
        <v>92</v>
      </c>
      <c r="K15">
        <v>0</v>
      </c>
      <c r="L15">
        <v>214.60000610351563</v>
      </c>
      <c r="M15">
        <v>214.80000305175781</v>
      </c>
      <c r="N15">
        <v>220</v>
      </c>
      <c r="O15">
        <v>225</v>
      </c>
      <c r="P15" s="10" t="s">
        <v>509</v>
      </c>
      <c r="Q15" s="10" t="s">
        <v>82</v>
      </c>
      <c r="R15">
        <v>2206.4189453125</v>
      </c>
      <c r="S15">
        <v>1852.525390625</v>
      </c>
      <c r="T15">
        <v>15.049999237060547</v>
      </c>
      <c r="U15">
        <v>110</v>
      </c>
      <c r="V15">
        <v>3.06600022315979</v>
      </c>
      <c r="W15">
        <v>0.14600001275539398</v>
      </c>
      <c r="X15" s="10" t="s">
        <v>82</v>
      </c>
      <c r="Y15" s="10" t="s">
        <v>82</v>
      </c>
      <c r="Z15">
        <v>24.342000961303711</v>
      </c>
      <c r="AA15">
        <v>2.0140001773834229</v>
      </c>
      <c r="AB15">
        <v>0.45600003004074097</v>
      </c>
      <c r="AC15">
        <v>0</v>
      </c>
      <c r="AD15">
        <v>0.65800005197525024</v>
      </c>
      <c r="AE15">
        <v>40.200000762939453</v>
      </c>
      <c r="AF15">
        <v>25.387002944946289</v>
      </c>
      <c r="AG15">
        <v>44.943305969238281</v>
      </c>
      <c r="AH15">
        <v>229.80000305175781</v>
      </c>
      <c r="AI15">
        <v>60</v>
      </c>
      <c r="AJ15">
        <v>59.900002000000001</v>
      </c>
      <c r="AK15">
        <v>59.900002000000001</v>
      </c>
      <c r="AL15">
        <v>60.900002000000001</v>
      </c>
      <c r="AM15">
        <v>137.79624938964844</v>
      </c>
      <c r="AN15">
        <v>52.49993896484375</v>
      </c>
      <c r="AO15">
        <v>66.937515258789063</v>
      </c>
      <c r="AP15">
        <v>82.690162658691406</v>
      </c>
      <c r="AQ15">
        <v>1.5801875591278076</v>
      </c>
      <c r="AR15">
        <v>534.303466796875</v>
      </c>
      <c r="AS15">
        <v>483.67037963867188</v>
      </c>
      <c r="AT15">
        <v>5.0040626525878906</v>
      </c>
      <c r="AU15">
        <v>3.9505627155303955</v>
      </c>
      <c r="AV15">
        <v>7644.60107421875</v>
      </c>
      <c r="AW15">
        <v>5632.56787109375</v>
      </c>
      <c r="AX15">
        <v>1765.53076171875</v>
      </c>
      <c r="AY15">
        <v>1060.802734375</v>
      </c>
      <c r="AZ15">
        <v>5879.0703125</v>
      </c>
      <c r="BA15">
        <v>4571.76513671875</v>
      </c>
      <c r="BD15" s="10" t="s">
        <v>79</v>
      </c>
      <c r="BE15" s="10" t="s">
        <v>512</v>
      </c>
      <c r="BF15" s="10" t="s">
        <v>511</v>
      </c>
      <c r="BG15">
        <v>45000</v>
      </c>
      <c r="BH15">
        <v>1236112</v>
      </c>
      <c r="BI15">
        <v>909958</v>
      </c>
      <c r="BJ15">
        <v>-1847</v>
      </c>
      <c r="BK15">
        <v>4027</v>
      </c>
      <c r="BL15">
        <v>90462</v>
      </c>
      <c r="BM15">
        <v>2056312</v>
      </c>
      <c r="BN15">
        <v>1230253</v>
      </c>
      <c r="BO15">
        <v>1219423</v>
      </c>
      <c r="BP15">
        <v>-178321</v>
      </c>
      <c r="BQ15">
        <v>99999</v>
      </c>
      <c r="BR15">
        <v>1005</v>
      </c>
      <c r="BS15">
        <v>424481</v>
      </c>
      <c r="BT15">
        <v>2056312</v>
      </c>
      <c r="BU15">
        <v>7033</v>
      </c>
      <c r="BV15">
        <v>1</v>
      </c>
      <c r="BW15">
        <v>30000</v>
      </c>
      <c r="BX15">
        <v>26464</v>
      </c>
      <c r="BY15">
        <v>1</v>
      </c>
      <c r="BZ15">
        <v>30000</v>
      </c>
    </row>
    <row r="16" spans="1:78" x14ac:dyDescent="0.35">
      <c r="A16" s="10" t="s">
        <v>513</v>
      </c>
      <c r="B16" s="10" t="s">
        <v>78</v>
      </c>
      <c r="C16" s="11">
        <v>45566.713309618055</v>
      </c>
      <c r="D16" s="10" t="s">
        <v>79</v>
      </c>
      <c r="E16" s="10" t="s">
        <v>80</v>
      </c>
      <c r="F16">
        <v>93</v>
      </c>
      <c r="G16">
        <v>801.22869873046875</v>
      </c>
      <c r="H16">
        <v>119.90861511230469</v>
      </c>
      <c r="I16">
        <v>93</v>
      </c>
      <c r="J16">
        <v>93</v>
      </c>
      <c r="K16">
        <v>0</v>
      </c>
      <c r="L16">
        <v>214.60000610351563</v>
      </c>
      <c r="M16">
        <v>214.80000305175781</v>
      </c>
      <c r="N16">
        <v>219.80000305175781</v>
      </c>
      <c r="O16">
        <v>225</v>
      </c>
      <c r="P16" s="10" t="s">
        <v>514</v>
      </c>
      <c r="Q16" s="10" t="s">
        <v>82</v>
      </c>
      <c r="R16">
        <v>2191.653076171875</v>
      </c>
      <c r="S16">
        <v>1869.136962890625</v>
      </c>
      <c r="T16">
        <v>15.059999465942383</v>
      </c>
      <c r="U16">
        <v>110</v>
      </c>
      <c r="V16">
        <v>3.0360002517700195</v>
      </c>
      <c r="W16">
        <v>0.15200001001358032</v>
      </c>
      <c r="X16" s="10" t="s">
        <v>82</v>
      </c>
      <c r="Y16" s="10" t="s">
        <v>82</v>
      </c>
      <c r="Z16">
        <v>24.338001251220703</v>
      </c>
      <c r="AA16">
        <v>2.062000036239624</v>
      </c>
      <c r="AB16">
        <v>0.45200002193450928</v>
      </c>
      <c r="AC16">
        <v>0</v>
      </c>
      <c r="AD16">
        <v>0.65800005197525024</v>
      </c>
      <c r="AE16">
        <v>40.5</v>
      </c>
      <c r="AF16">
        <v>25.560293197631836</v>
      </c>
      <c r="AG16">
        <v>44.989173889160156</v>
      </c>
      <c r="AH16">
        <v>229.80000305175781</v>
      </c>
      <c r="AI16">
        <v>60</v>
      </c>
      <c r="AJ16">
        <v>60</v>
      </c>
      <c r="AK16">
        <v>60</v>
      </c>
      <c r="AL16">
        <v>60.900002000000001</v>
      </c>
      <c r="AM16">
        <v>94.586082458496094</v>
      </c>
      <c r="AN16">
        <v>52.499603271484375</v>
      </c>
      <c r="AO16">
        <v>66.264091491699219</v>
      </c>
      <c r="AP16">
        <v>80.024238586425781</v>
      </c>
      <c r="AQ16">
        <v>3.9505627155303955</v>
      </c>
      <c r="AR16">
        <v>534.64190673828125</v>
      </c>
      <c r="AS16">
        <v>485.09100341796875</v>
      </c>
      <c r="AT16">
        <v>4.7030625343322754</v>
      </c>
      <c r="AU16">
        <v>3.7624375820159912</v>
      </c>
      <c r="AV16">
        <v>7535.06103515625</v>
      </c>
      <c r="AW16">
        <v>5071.81591796875</v>
      </c>
      <c r="AX16">
        <v>1600.79931640625</v>
      </c>
      <c r="AY16">
        <v>952.82763671875</v>
      </c>
      <c r="AZ16">
        <v>5934.26171875</v>
      </c>
      <c r="BA16">
        <v>4118.98828125</v>
      </c>
      <c r="BB16">
        <v>2.3190975189208984E-3</v>
      </c>
      <c r="BC16">
        <v>0.15660607814788818</v>
      </c>
      <c r="BD16" s="10" t="s">
        <v>79</v>
      </c>
      <c r="BE16" s="10" t="s">
        <v>515</v>
      </c>
      <c r="BF16" s="10" t="s">
        <v>513</v>
      </c>
      <c r="BG16">
        <v>45000</v>
      </c>
      <c r="BH16">
        <v>890101</v>
      </c>
      <c r="BI16">
        <v>894271</v>
      </c>
      <c r="BJ16">
        <v>3735</v>
      </c>
      <c r="BK16">
        <v>4274</v>
      </c>
      <c r="BL16">
        <v>96044</v>
      </c>
      <c r="BM16">
        <v>2038834</v>
      </c>
      <c r="BN16">
        <v>866239</v>
      </c>
      <c r="BO16">
        <v>1007903</v>
      </c>
      <c r="BP16">
        <v>6341</v>
      </c>
      <c r="BQ16">
        <v>90945</v>
      </c>
      <c r="BR16">
        <v>1004</v>
      </c>
      <c r="BS16">
        <v>423416</v>
      </c>
      <c r="BT16">
        <v>2038834</v>
      </c>
      <c r="BU16">
        <v>266162</v>
      </c>
      <c r="BV16">
        <v>0</v>
      </c>
      <c r="BW16">
        <v>30000</v>
      </c>
      <c r="BX16">
        <v>487900</v>
      </c>
      <c r="BY16">
        <v>0</v>
      </c>
      <c r="BZ16">
        <v>30000</v>
      </c>
    </row>
    <row r="17" spans="1:78" x14ac:dyDescent="0.35">
      <c r="A17" s="10" t="s">
        <v>516</v>
      </c>
      <c r="B17" s="10" t="s">
        <v>85</v>
      </c>
      <c r="C17" s="11">
        <v>45566.713309618055</v>
      </c>
      <c r="D17" s="10" t="s">
        <v>79</v>
      </c>
      <c r="E17" s="10" t="s">
        <v>80</v>
      </c>
      <c r="F17">
        <v>93</v>
      </c>
      <c r="G17">
        <v>801.22869873046875</v>
      </c>
      <c r="H17">
        <v>119.90861511230469</v>
      </c>
      <c r="I17">
        <v>93</v>
      </c>
      <c r="J17">
        <v>93</v>
      </c>
      <c r="K17">
        <v>0</v>
      </c>
      <c r="L17">
        <v>214.60000610351563</v>
      </c>
      <c r="M17">
        <v>214.80000305175781</v>
      </c>
      <c r="N17">
        <v>219.80000305175781</v>
      </c>
      <c r="O17">
        <v>225</v>
      </c>
      <c r="P17" s="10" t="s">
        <v>514</v>
      </c>
      <c r="Q17" s="10" t="s">
        <v>82</v>
      </c>
      <c r="R17">
        <v>2191.653076171875</v>
      </c>
      <c r="S17">
        <v>1869.136962890625</v>
      </c>
      <c r="T17">
        <v>15.059999465942383</v>
      </c>
      <c r="U17">
        <v>110</v>
      </c>
      <c r="V17">
        <v>3.0360002517700195</v>
      </c>
      <c r="W17">
        <v>0.15200001001358032</v>
      </c>
      <c r="X17" s="10" t="s">
        <v>82</v>
      </c>
      <c r="Y17" s="10" t="s">
        <v>82</v>
      </c>
      <c r="Z17">
        <v>24.338001251220703</v>
      </c>
      <c r="AA17">
        <v>2.062000036239624</v>
      </c>
      <c r="AB17">
        <v>0.45200002193450928</v>
      </c>
      <c r="AC17">
        <v>0</v>
      </c>
      <c r="AD17">
        <v>0.65800005197525024</v>
      </c>
      <c r="AE17">
        <v>40.5</v>
      </c>
      <c r="AF17">
        <v>25.560293197631836</v>
      </c>
      <c r="AG17">
        <v>44.989173889160156</v>
      </c>
      <c r="AH17">
        <v>229.80000305175781</v>
      </c>
      <c r="AI17">
        <v>60</v>
      </c>
      <c r="AJ17">
        <v>60</v>
      </c>
      <c r="AK17">
        <v>60</v>
      </c>
      <c r="AL17">
        <v>60.900002000000001</v>
      </c>
      <c r="AM17">
        <v>137.79624938964844</v>
      </c>
      <c r="AN17">
        <v>52.49993896484375</v>
      </c>
      <c r="AO17">
        <v>66.757652282714844</v>
      </c>
      <c r="AP17">
        <v>82.288558959960938</v>
      </c>
      <c r="AQ17">
        <v>2.4455626010894775</v>
      </c>
      <c r="AR17">
        <v>535.0838623046875</v>
      </c>
      <c r="AS17">
        <v>484.51358032226563</v>
      </c>
      <c r="AT17">
        <v>4.9288125038146973</v>
      </c>
      <c r="AU17">
        <v>4.0258126258850098</v>
      </c>
      <c r="AV17">
        <v>7675.87744140625</v>
      </c>
      <c r="AW17">
        <v>5697.7421875</v>
      </c>
      <c r="AX17">
        <v>1736.8916015625</v>
      </c>
      <c r="AY17">
        <v>1108.55029296875</v>
      </c>
      <c r="AZ17">
        <v>5938.98583984375</v>
      </c>
      <c r="BA17">
        <v>4589.19189453125</v>
      </c>
      <c r="BD17" s="10" t="s">
        <v>79</v>
      </c>
      <c r="BE17" s="10" t="s">
        <v>517</v>
      </c>
      <c r="BF17" s="10" t="s">
        <v>516</v>
      </c>
      <c r="BG17">
        <v>45000</v>
      </c>
      <c r="BH17">
        <v>1232301</v>
      </c>
      <c r="BI17">
        <v>1114023</v>
      </c>
      <c r="BJ17">
        <v>-1627</v>
      </c>
      <c r="BK17">
        <v>4129</v>
      </c>
      <c r="BL17">
        <v>90682</v>
      </c>
      <c r="BM17">
        <v>2053828</v>
      </c>
      <c r="BN17">
        <v>1225354</v>
      </c>
      <c r="BO17">
        <v>1419623</v>
      </c>
      <c r="BP17">
        <v>-178196</v>
      </c>
      <c r="BQ17">
        <v>99999</v>
      </c>
      <c r="BR17">
        <v>1004</v>
      </c>
      <c r="BS17">
        <v>424332</v>
      </c>
      <c r="BT17">
        <v>2053828</v>
      </c>
      <c r="BU17">
        <v>11162</v>
      </c>
      <c r="BV17">
        <v>1</v>
      </c>
      <c r="BW17">
        <v>30000</v>
      </c>
      <c r="BX17">
        <v>29558</v>
      </c>
      <c r="BY17">
        <v>1</v>
      </c>
      <c r="BZ17">
        <v>30000</v>
      </c>
    </row>
    <row r="18" spans="1:78" x14ac:dyDescent="0.35">
      <c r="A18" s="10" t="s">
        <v>518</v>
      </c>
      <c r="B18" s="10" t="s">
        <v>78</v>
      </c>
      <c r="C18" s="11">
        <v>45566.71358758102</v>
      </c>
      <c r="D18" s="10" t="s">
        <v>79</v>
      </c>
      <c r="E18" s="10" t="s">
        <v>80</v>
      </c>
      <c r="F18">
        <v>94</v>
      </c>
      <c r="G18">
        <v>801.0443115234375</v>
      </c>
      <c r="H18">
        <v>119.90861511230469</v>
      </c>
      <c r="I18">
        <v>94</v>
      </c>
      <c r="J18">
        <v>94</v>
      </c>
      <c r="K18">
        <v>0</v>
      </c>
      <c r="L18">
        <v>214.80000305175781</v>
      </c>
      <c r="M18">
        <v>215</v>
      </c>
      <c r="N18">
        <v>220</v>
      </c>
      <c r="O18">
        <v>225</v>
      </c>
      <c r="P18" s="10" t="s">
        <v>519</v>
      </c>
      <c r="Q18" s="10" t="s">
        <v>82</v>
      </c>
      <c r="R18">
        <v>2204.5732421875</v>
      </c>
      <c r="S18">
        <v>1861.9483642578125</v>
      </c>
      <c r="T18">
        <v>15.059999465942383</v>
      </c>
      <c r="U18">
        <v>110</v>
      </c>
      <c r="V18">
        <v>2.8420002460479736</v>
      </c>
      <c r="W18">
        <v>0.14400000870227814</v>
      </c>
      <c r="X18" s="10" t="s">
        <v>82</v>
      </c>
      <c r="Y18" s="10" t="s">
        <v>82</v>
      </c>
      <c r="Z18">
        <v>24.340002059936523</v>
      </c>
      <c r="AA18">
        <v>2.0460000038146973</v>
      </c>
      <c r="AB18">
        <v>0.45400002598762512</v>
      </c>
      <c r="AC18">
        <v>0</v>
      </c>
      <c r="AD18">
        <v>0.65600001811981201</v>
      </c>
      <c r="AE18">
        <v>40.5</v>
      </c>
      <c r="AF18">
        <v>25.504230499267578</v>
      </c>
      <c r="AG18">
        <v>44.968788146972656</v>
      </c>
      <c r="AH18">
        <v>229.80000305175781</v>
      </c>
      <c r="AI18">
        <v>60</v>
      </c>
      <c r="AJ18">
        <v>60.099997999999999</v>
      </c>
      <c r="AK18">
        <v>60.099997999999999</v>
      </c>
      <c r="AL18">
        <v>60.900002000000001</v>
      </c>
      <c r="AM18">
        <v>94.586082458496094</v>
      </c>
      <c r="AN18">
        <v>52.499603271484375</v>
      </c>
      <c r="AO18">
        <v>66.228958129882813</v>
      </c>
      <c r="AP18">
        <v>79.831077575683594</v>
      </c>
      <c r="AQ18">
        <v>3.3109376430511475</v>
      </c>
      <c r="AR18">
        <v>535.004150390625</v>
      </c>
      <c r="AS18">
        <v>485.5416259765625</v>
      </c>
      <c r="AT18">
        <v>4.7783126831054688</v>
      </c>
      <c r="AU18">
        <v>3.7624375820159912</v>
      </c>
      <c r="AV18">
        <v>7533.06005859375</v>
      </c>
      <c r="AW18">
        <v>5100.2138671875</v>
      </c>
      <c r="AX18">
        <v>1641.5732421875</v>
      </c>
      <c r="AY18">
        <v>951.3408203125</v>
      </c>
      <c r="AZ18">
        <v>5891.48681640625</v>
      </c>
      <c r="BA18">
        <v>4148.873046875</v>
      </c>
      <c r="BB18">
        <v>2.4142146110534668E-2</v>
      </c>
      <c r="BC18">
        <v>0.13716769218444824</v>
      </c>
      <c r="BD18" s="10" t="s">
        <v>79</v>
      </c>
      <c r="BE18" s="10" t="s">
        <v>79</v>
      </c>
      <c r="BF18" s="10" t="s">
        <v>79</v>
      </c>
    </row>
    <row r="19" spans="1:78" x14ac:dyDescent="0.35">
      <c r="A19" s="10" t="s">
        <v>520</v>
      </c>
      <c r="B19" s="10" t="s">
        <v>85</v>
      </c>
      <c r="C19" s="11">
        <v>45566.71358758102</v>
      </c>
      <c r="D19" s="10" t="s">
        <v>79</v>
      </c>
      <c r="E19" s="10" t="s">
        <v>80</v>
      </c>
      <c r="F19">
        <v>94</v>
      </c>
      <c r="G19">
        <v>801.0443115234375</v>
      </c>
      <c r="H19">
        <v>119.90861511230469</v>
      </c>
      <c r="I19">
        <v>94</v>
      </c>
      <c r="J19">
        <v>94</v>
      </c>
      <c r="K19">
        <v>0</v>
      </c>
      <c r="L19">
        <v>214.80000305175781</v>
      </c>
      <c r="M19">
        <v>215</v>
      </c>
      <c r="N19">
        <v>220</v>
      </c>
      <c r="O19">
        <v>225</v>
      </c>
      <c r="P19" s="10" t="s">
        <v>519</v>
      </c>
      <c r="Q19" s="10" t="s">
        <v>82</v>
      </c>
      <c r="R19">
        <v>2204.5732421875</v>
      </c>
      <c r="S19">
        <v>1861.9483642578125</v>
      </c>
      <c r="T19">
        <v>15.059999465942383</v>
      </c>
      <c r="U19">
        <v>110</v>
      </c>
      <c r="V19">
        <v>2.8420002460479736</v>
      </c>
      <c r="W19">
        <v>0.14400000870227814</v>
      </c>
      <c r="X19" s="10" t="s">
        <v>82</v>
      </c>
      <c r="Y19" s="10" t="s">
        <v>82</v>
      </c>
      <c r="Z19">
        <v>24.340002059936523</v>
      </c>
      <c r="AA19">
        <v>2.0460000038146973</v>
      </c>
      <c r="AB19">
        <v>0.45400002598762512</v>
      </c>
      <c r="AC19">
        <v>0</v>
      </c>
      <c r="AD19">
        <v>0.65600001811981201</v>
      </c>
      <c r="AE19">
        <v>40.5</v>
      </c>
      <c r="AF19">
        <v>25.504230499267578</v>
      </c>
      <c r="AG19">
        <v>44.968788146972656</v>
      </c>
      <c r="AH19">
        <v>229.80000305175781</v>
      </c>
      <c r="AI19">
        <v>60</v>
      </c>
      <c r="AJ19">
        <v>60.099997999999999</v>
      </c>
      <c r="AK19">
        <v>60.099997999999999</v>
      </c>
      <c r="AL19">
        <v>60.900002000000001</v>
      </c>
      <c r="AM19">
        <v>137.79624938964844</v>
      </c>
      <c r="AN19">
        <v>52.49993896484375</v>
      </c>
      <c r="AO19">
        <v>66.969718933105469</v>
      </c>
      <c r="AP19">
        <v>82.564430236816406</v>
      </c>
      <c r="AQ19">
        <v>2.3326876163482666</v>
      </c>
      <c r="AR19">
        <v>534.7276611328125</v>
      </c>
      <c r="AS19">
        <v>484.5938720703125</v>
      </c>
      <c r="AT19">
        <v>4.966437816619873</v>
      </c>
      <c r="AU19">
        <v>4.0258126258850098</v>
      </c>
      <c r="AV19">
        <v>7645.7275390625</v>
      </c>
      <c r="AW19">
        <v>5673.5703125</v>
      </c>
      <c r="AX19">
        <v>1750.0654296875</v>
      </c>
      <c r="AY19">
        <v>1102.53369140625</v>
      </c>
      <c r="AZ19">
        <v>5895.662109375</v>
      </c>
      <c r="BA19">
        <v>4571.03662109375</v>
      </c>
      <c r="BD19" s="10" t="s">
        <v>79</v>
      </c>
      <c r="BE19" s="10" t="s">
        <v>521</v>
      </c>
      <c r="BF19" s="10" t="s">
        <v>520</v>
      </c>
      <c r="BG19">
        <v>45000</v>
      </c>
      <c r="BH19">
        <v>1236748</v>
      </c>
      <c r="BI19">
        <v>1007056</v>
      </c>
      <c r="BJ19">
        <v>-2309</v>
      </c>
      <c r="BK19">
        <v>3959</v>
      </c>
      <c r="BL19">
        <v>90000</v>
      </c>
      <c r="BM19">
        <v>2055638</v>
      </c>
      <c r="BN19">
        <v>1229697</v>
      </c>
      <c r="BO19">
        <v>1314832</v>
      </c>
      <c r="BP19">
        <v>-178209</v>
      </c>
      <c r="BQ19">
        <v>98425</v>
      </c>
      <c r="BR19">
        <v>1005</v>
      </c>
      <c r="BS19">
        <v>424452</v>
      </c>
      <c r="BT19">
        <v>2055638</v>
      </c>
      <c r="BU19">
        <v>6990</v>
      </c>
      <c r="BV19">
        <v>1</v>
      </c>
      <c r="BW19">
        <v>30000</v>
      </c>
      <c r="BX19">
        <v>20209</v>
      </c>
      <c r="BY19">
        <v>1</v>
      </c>
      <c r="BZ19">
        <v>30000</v>
      </c>
    </row>
    <row r="20" spans="1:78" x14ac:dyDescent="0.35">
      <c r="A20" s="10" t="s">
        <v>522</v>
      </c>
      <c r="B20" s="10" t="s">
        <v>78</v>
      </c>
      <c r="C20" s="11">
        <v>45566.713875393521</v>
      </c>
      <c r="D20" s="10" t="s">
        <v>79</v>
      </c>
      <c r="E20" s="10" t="s">
        <v>80</v>
      </c>
      <c r="F20">
        <v>95</v>
      </c>
      <c r="G20">
        <v>801.59759521484375</v>
      </c>
      <c r="H20">
        <v>119.90861511230469</v>
      </c>
      <c r="I20">
        <v>95</v>
      </c>
      <c r="J20">
        <v>95</v>
      </c>
      <c r="K20">
        <v>0</v>
      </c>
      <c r="L20">
        <v>214.80000305175781</v>
      </c>
      <c r="M20">
        <v>215.10000610351563</v>
      </c>
      <c r="N20">
        <v>220</v>
      </c>
      <c r="O20">
        <v>225</v>
      </c>
      <c r="P20" s="10" t="s">
        <v>523</v>
      </c>
      <c r="Q20" s="10" t="s">
        <v>82</v>
      </c>
      <c r="R20">
        <v>2183.39599609375</v>
      </c>
      <c r="S20">
        <v>1859.0340576171875</v>
      </c>
      <c r="T20">
        <v>15.069999694824219</v>
      </c>
      <c r="U20">
        <v>110</v>
      </c>
      <c r="V20">
        <v>3.2220001220703125</v>
      </c>
      <c r="W20">
        <v>0.15000000596046448</v>
      </c>
      <c r="X20" s="10" t="s">
        <v>82</v>
      </c>
      <c r="Y20" s="10" t="s">
        <v>82</v>
      </c>
      <c r="Z20">
        <v>24.338001251220703</v>
      </c>
      <c r="AA20">
        <v>2.0420000553131104</v>
      </c>
      <c r="AB20">
        <v>0.45200002193450928</v>
      </c>
      <c r="AC20">
        <v>0</v>
      </c>
      <c r="AD20">
        <v>0.65400004386901855</v>
      </c>
      <c r="AE20">
        <v>40.900001525878906</v>
      </c>
      <c r="AF20">
        <v>25.570487976074219</v>
      </c>
      <c r="AG20">
        <v>44.999370574951172</v>
      </c>
      <c r="AH20">
        <v>229.80000305175781</v>
      </c>
      <c r="AI20">
        <v>60</v>
      </c>
      <c r="AJ20">
        <v>59.900002000000001</v>
      </c>
      <c r="AK20">
        <v>59.900002000000001</v>
      </c>
      <c r="AL20">
        <v>60.900002000000001</v>
      </c>
      <c r="AM20">
        <v>94.586082458496094</v>
      </c>
      <c r="AN20">
        <v>52.499603271484375</v>
      </c>
      <c r="AO20">
        <v>66.174644470214844</v>
      </c>
      <c r="AP20">
        <v>79.87774658203125</v>
      </c>
      <c r="AQ20">
        <v>3.2733125686645508</v>
      </c>
      <c r="AR20">
        <v>534.74871826171875</v>
      </c>
      <c r="AS20">
        <v>485.32681274414063</v>
      </c>
      <c r="AT20">
        <v>4.7406878471374512</v>
      </c>
      <c r="AU20">
        <v>3.8376877307891846</v>
      </c>
      <c r="AV20">
        <v>7530.09228515625</v>
      </c>
      <c r="AW20">
        <v>5085.02099609375</v>
      </c>
      <c r="AX20">
        <v>1621.35302734375</v>
      </c>
      <c r="AY20">
        <v>988.3828125</v>
      </c>
      <c r="AZ20">
        <v>5908.7392578125</v>
      </c>
      <c r="BA20">
        <v>4096.63818359375</v>
      </c>
      <c r="BB20">
        <v>2.445220947265625E-3</v>
      </c>
      <c r="BC20">
        <v>0.15977716445922852</v>
      </c>
      <c r="BD20" s="10" t="s">
        <v>79</v>
      </c>
      <c r="BE20" s="10" t="s">
        <v>524</v>
      </c>
      <c r="BF20" s="10" t="s">
        <v>522</v>
      </c>
      <c r="BG20">
        <v>45000</v>
      </c>
      <c r="BH20">
        <v>892731</v>
      </c>
      <c r="BI20">
        <v>996518</v>
      </c>
      <c r="BJ20">
        <v>3196</v>
      </c>
      <c r="BK20">
        <v>4172</v>
      </c>
      <c r="BL20">
        <v>95505</v>
      </c>
      <c r="BM20">
        <v>2053496</v>
      </c>
      <c r="BN20">
        <v>868048</v>
      </c>
      <c r="BO20">
        <v>1107112</v>
      </c>
      <c r="BP20">
        <v>6571</v>
      </c>
      <c r="BQ20">
        <v>98425</v>
      </c>
      <c r="BR20">
        <v>1003</v>
      </c>
      <c r="BS20">
        <v>423521</v>
      </c>
      <c r="BT20">
        <v>2053496</v>
      </c>
      <c r="BU20">
        <v>10388</v>
      </c>
      <c r="BV20">
        <v>1</v>
      </c>
      <c r="BW20">
        <v>30000</v>
      </c>
      <c r="BX20">
        <v>19550</v>
      </c>
      <c r="BY20">
        <v>1</v>
      </c>
      <c r="BZ20">
        <v>30000</v>
      </c>
    </row>
    <row r="21" spans="1:78" x14ac:dyDescent="0.35">
      <c r="A21" s="10" t="s">
        <v>525</v>
      </c>
      <c r="B21" s="10" t="s">
        <v>85</v>
      </c>
      <c r="C21" s="11">
        <v>45566.713875393521</v>
      </c>
      <c r="D21" s="10" t="s">
        <v>79</v>
      </c>
      <c r="E21" s="10" t="s">
        <v>80</v>
      </c>
      <c r="F21">
        <v>95</v>
      </c>
      <c r="G21">
        <v>801.59759521484375</v>
      </c>
      <c r="H21">
        <v>119.90861511230469</v>
      </c>
      <c r="I21">
        <v>95</v>
      </c>
      <c r="J21">
        <v>95</v>
      </c>
      <c r="K21">
        <v>0</v>
      </c>
      <c r="L21">
        <v>214.80000305175781</v>
      </c>
      <c r="M21">
        <v>215.10000610351563</v>
      </c>
      <c r="N21">
        <v>220</v>
      </c>
      <c r="O21">
        <v>225</v>
      </c>
      <c r="P21" s="10" t="s">
        <v>523</v>
      </c>
      <c r="Q21" s="10" t="s">
        <v>82</v>
      </c>
      <c r="R21">
        <v>2183.39599609375</v>
      </c>
      <c r="S21">
        <v>1859.0340576171875</v>
      </c>
      <c r="T21">
        <v>15.069999694824219</v>
      </c>
      <c r="U21">
        <v>110</v>
      </c>
      <c r="V21">
        <v>3.2220001220703125</v>
      </c>
      <c r="W21">
        <v>0.15000000596046448</v>
      </c>
      <c r="X21" s="10" t="s">
        <v>82</v>
      </c>
      <c r="Y21" s="10" t="s">
        <v>82</v>
      </c>
      <c r="Z21">
        <v>24.338001251220703</v>
      </c>
      <c r="AA21">
        <v>2.0420000553131104</v>
      </c>
      <c r="AB21">
        <v>0.45200002193450928</v>
      </c>
      <c r="AC21">
        <v>0</v>
      </c>
      <c r="AD21">
        <v>0.65400004386901855</v>
      </c>
      <c r="AE21">
        <v>40.900001525878906</v>
      </c>
      <c r="AF21">
        <v>25.570487976074219</v>
      </c>
      <c r="AG21">
        <v>44.999370574951172</v>
      </c>
      <c r="AH21">
        <v>229.80000305175781</v>
      </c>
      <c r="AI21">
        <v>60</v>
      </c>
      <c r="AJ21">
        <v>59.900002000000001</v>
      </c>
      <c r="AK21">
        <v>59.900002000000001</v>
      </c>
      <c r="AL21">
        <v>60.900002000000001</v>
      </c>
      <c r="AM21">
        <v>137.79624938964844</v>
      </c>
      <c r="AN21">
        <v>52.49993896484375</v>
      </c>
      <c r="AO21">
        <v>66.954681396484375</v>
      </c>
      <c r="AP21">
        <v>82.72723388671875</v>
      </c>
      <c r="AQ21">
        <v>1.5049375295639038</v>
      </c>
      <c r="AR21">
        <v>535.796630859375</v>
      </c>
      <c r="AS21">
        <v>485.13009643554688</v>
      </c>
      <c r="AT21">
        <v>5.0040626525878906</v>
      </c>
      <c r="AU21">
        <v>3.9881877899169922</v>
      </c>
      <c r="AV21">
        <v>7669.3447265625</v>
      </c>
      <c r="AW21">
        <v>5703.97216796875</v>
      </c>
      <c r="AX21">
        <v>1779.6142578125</v>
      </c>
      <c r="AY21">
        <v>1091.6953125</v>
      </c>
      <c r="AZ21">
        <v>5889.73046875</v>
      </c>
      <c r="BA21">
        <v>4612.27685546875</v>
      </c>
      <c r="BD21" s="10" t="s">
        <v>79</v>
      </c>
      <c r="BE21" s="10" t="s">
        <v>526</v>
      </c>
      <c r="BF21" s="10" t="s">
        <v>525</v>
      </c>
      <c r="BG21">
        <v>45000</v>
      </c>
      <c r="BH21">
        <v>1203767</v>
      </c>
      <c r="BI21">
        <v>996314</v>
      </c>
      <c r="BJ21">
        <v>-3233</v>
      </c>
      <c r="BK21">
        <v>4014</v>
      </c>
      <c r="BL21">
        <v>89076</v>
      </c>
      <c r="BM21">
        <v>2055428</v>
      </c>
      <c r="BN21">
        <v>1205076</v>
      </c>
      <c r="BO21">
        <v>1303460</v>
      </c>
      <c r="BP21">
        <v>-179716</v>
      </c>
      <c r="BQ21">
        <v>98425</v>
      </c>
      <c r="BR21">
        <v>1005</v>
      </c>
      <c r="BS21">
        <v>424617</v>
      </c>
      <c r="BT21">
        <v>2055428</v>
      </c>
      <c r="BU21">
        <v>9027</v>
      </c>
      <c r="BV21">
        <v>1</v>
      </c>
      <c r="BW21">
        <v>30000</v>
      </c>
      <c r="BX21">
        <v>23219</v>
      </c>
      <c r="BY21">
        <v>1</v>
      </c>
      <c r="BZ21">
        <v>30000</v>
      </c>
    </row>
    <row r="22" spans="1:78" x14ac:dyDescent="0.35">
      <c r="A22" s="10" t="s">
        <v>527</v>
      </c>
      <c r="B22" s="10" t="s">
        <v>78</v>
      </c>
      <c r="C22" s="11">
        <v>45566.714154097222</v>
      </c>
      <c r="D22" s="10" t="s">
        <v>79</v>
      </c>
      <c r="E22" s="10" t="s">
        <v>80</v>
      </c>
      <c r="F22">
        <v>96</v>
      </c>
      <c r="G22">
        <v>801.59759521484375</v>
      </c>
      <c r="H22">
        <v>119.90861511230469</v>
      </c>
      <c r="I22">
        <v>96</v>
      </c>
      <c r="J22">
        <v>96</v>
      </c>
      <c r="K22">
        <v>0</v>
      </c>
      <c r="L22">
        <v>214.60000610351563</v>
      </c>
      <c r="M22">
        <v>215</v>
      </c>
      <c r="N22">
        <v>220</v>
      </c>
      <c r="O22">
        <v>225</v>
      </c>
      <c r="P22" s="10" t="s">
        <v>528</v>
      </c>
      <c r="Q22" s="10" t="s">
        <v>82</v>
      </c>
      <c r="R22">
        <v>2201.17333984375</v>
      </c>
      <c r="S22">
        <v>1849.5140380859375</v>
      </c>
      <c r="T22">
        <v>15.069999694824219</v>
      </c>
      <c r="U22">
        <v>110</v>
      </c>
      <c r="V22">
        <v>3.1360001564025879</v>
      </c>
      <c r="W22">
        <v>0.15000000596046448</v>
      </c>
      <c r="X22" s="10" t="s">
        <v>82</v>
      </c>
      <c r="Y22" s="10" t="s">
        <v>82</v>
      </c>
      <c r="Z22">
        <v>24.340002059936523</v>
      </c>
      <c r="AA22">
        <v>2.0400002002716064</v>
      </c>
      <c r="AB22">
        <v>0.45400002598762512</v>
      </c>
      <c r="AC22">
        <v>0</v>
      </c>
      <c r="AD22">
        <v>0.65600001811981201</v>
      </c>
      <c r="AE22">
        <v>41.200000762939453</v>
      </c>
      <c r="AF22">
        <v>25.565391540527344</v>
      </c>
      <c r="AG22">
        <v>44.973884582519531</v>
      </c>
      <c r="AH22">
        <v>229.80000305175781</v>
      </c>
      <c r="AI22">
        <v>60</v>
      </c>
      <c r="AJ22">
        <v>60</v>
      </c>
      <c r="AK22">
        <v>60</v>
      </c>
      <c r="AL22">
        <v>60.900002000000001</v>
      </c>
      <c r="AM22">
        <v>94.586082458496094</v>
      </c>
      <c r="AN22">
        <v>52.499603271484375</v>
      </c>
      <c r="AO22">
        <v>66.241615295410156</v>
      </c>
      <c r="AP22">
        <v>79.890861511230469</v>
      </c>
      <c r="AQ22">
        <v>3.1604375839233398</v>
      </c>
      <c r="AR22">
        <v>535.405029296875</v>
      </c>
      <c r="AS22">
        <v>486.26290893554688</v>
      </c>
      <c r="AT22">
        <v>4.6654376983642578</v>
      </c>
      <c r="AU22">
        <v>3.8000626564025879</v>
      </c>
      <c r="AV22">
        <v>7545.41064453125</v>
      </c>
      <c r="AW22">
        <v>5119.1689453125</v>
      </c>
      <c r="AX22">
        <v>1585.833984375</v>
      </c>
      <c r="AY22">
        <v>975.1171875</v>
      </c>
      <c r="AZ22">
        <v>5959.57666015625</v>
      </c>
      <c r="BA22">
        <v>4144.0517578125</v>
      </c>
      <c r="BB22">
        <v>2.5548338890075684E-2</v>
      </c>
      <c r="BC22">
        <v>0.13181304931640625</v>
      </c>
      <c r="BD22" s="10" t="s">
        <v>79</v>
      </c>
      <c r="BE22" s="10" t="s">
        <v>529</v>
      </c>
      <c r="BF22" s="10" t="s">
        <v>527</v>
      </c>
      <c r="BG22">
        <v>45000</v>
      </c>
      <c r="BH22">
        <v>864642</v>
      </c>
      <c r="BI22">
        <v>1196842</v>
      </c>
      <c r="BJ22">
        <v>3196</v>
      </c>
      <c r="BK22">
        <v>4171</v>
      </c>
      <c r="BL22">
        <v>95505</v>
      </c>
      <c r="BM22">
        <v>2055386</v>
      </c>
      <c r="BN22">
        <v>843266</v>
      </c>
      <c r="BO22">
        <v>1303348</v>
      </c>
      <c r="BP22">
        <v>5435</v>
      </c>
      <c r="BQ22">
        <v>97244</v>
      </c>
      <c r="BR22">
        <v>1003</v>
      </c>
      <c r="BS22">
        <v>423483</v>
      </c>
      <c r="BT22">
        <v>2055386</v>
      </c>
      <c r="BU22">
        <v>8734</v>
      </c>
      <c r="BV22">
        <v>1</v>
      </c>
      <c r="BW22">
        <v>30000</v>
      </c>
      <c r="BX22">
        <v>24158</v>
      </c>
      <c r="BY22">
        <v>1</v>
      </c>
      <c r="BZ22">
        <v>30000</v>
      </c>
    </row>
    <row r="23" spans="1:78" x14ac:dyDescent="0.35">
      <c r="A23" s="10" t="s">
        <v>530</v>
      </c>
      <c r="B23" s="10" t="s">
        <v>85</v>
      </c>
      <c r="C23" s="11">
        <v>45566.714154097222</v>
      </c>
      <c r="D23" s="10" t="s">
        <v>79</v>
      </c>
      <c r="E23" s="10" t="s">
        <v>80</v>
      </c>
      <c r="F23">
        <v>96</v>
      </c>
      <c r="G23">
        <v>801.59759521484375</v>
      </c>
      <c r="H23">
        <v>119.90861511230469</v>
      </c>
      <c r="I23">
        <v>96</v>
      </c>
      <c r="J23">
        <v>96</v>
      </c>
      <c r="K23">
        <v>0</v>
      </c>
      <c r="L23">
        <v>214.60000610351563</v>
      </c>
      <c r="M23">
        <v>215</v>
      </c>
      <c r="N23">
        <v>220</v>
      </c>
      <c r="O23">
        <v>225</v>
      </c>
      <c r="P23" s="10" t="s">
        <v>528</v>
      </c>
      <c r="Q23" s="10" t="s">
        <v>82</v>
      </c>
      <c r="R23">
        <v>2201.17333984375</v>
      </c>
      <c r="S23">
        <v>1849.5140380859375</v>
      </c>
      <c r="T23">
        <v>15.069999694824219</v>
      </c>
      <c r="U23">
        <v>110</v>
      </c>
      <c r="V23">
        <v>3.1360001564025879</v>
      </c>
      <c r="W23">
        <v>0.15000000596046448</v>
      </c>
      <c r="X23" s="10" t="s">
        <v>82</v>
      </c>
      <c r="Y23" s="10" t="s">
        <v>82</v>
      </c>
      <c r="Z23">
        <v>24.340002059936523</v>
      </c>
      <c r="AA23">
        <v>2.0400002002716064</v>
      </c>
      <c r="AB23">
        <v>0.45400002598762512</v>
      </c>
      <c r="AC23">
        <v>0</v>
      </c>
      <c r="AD23">
        <v>0.65600001811981201</v>
      </c>
      <c r="AE23">
        <v>41.200000762939453</v>
      </c>
      <c r="AF23">
        <v>25.565391540527344</v>
      </c>
      <c r="AG23">
        <v>44.973884582519531</v>
      </c>
      <c r="AH23">
        <v>229.80000305175781</v>
      </c>
      <c r="AI23">
        <v>60</v>
      </c>
      <c r="AJ23">
        <v>60</v>
      </c>
      <c r="AK23">
        <v>60</v>
      </c>
      <c r="AL23">
        <v>60.900002000000001</v>
      </c>
      <c r="AM23">
        <v>137.79624938964844</v>
      </c>
      <c r="AN23">
        <v>52.49993896484375</v>
      </c>
      <c r="AO23">
        <v>66.914016723632813</v>
      </c>
      <c r="AP23">
        <v>82.427200317382813</v>
      </c>
      <c r="AQ23">
        <v>2.4831876754760742</v>
      </c>
      <c r="AR23">
        <v>534.837646484375</v>
      </c>
      <c r="AS23">
        <v>484.87115478515625</v>
      </c>
      <c r="AT23">
        <v>4.9288125038146973</v>
      </c>
      <c r="AU23">
        <v>3.9505627155303955</v>
      </c>
      <c r="AV23">
        <v>7654.87353515625</v>
      </c>
      <c r="AW23">
        <v>5680.84814453125</v>
      </c>
      <c r="AX23">
        <v>1733.82763671875</v>
      </c>
      <c r="AY23">
        <v>1070.22998046875</v>
      </c>
      <c r="AZ23">
        <v>5921.0458984375</v>
      </c>
      <c r="BA23">
        <v>4610.6181640625</v>
      </c>
      <c r="BD23" s="10" t="s">
        <v>79</v>
      </c>
      <c r="BE23" s="10" t="s">
        <v>531</v>
      </c>
      <c r="BF23" s="10" t="s">
        <v>530</v>
      </c>
      <c r="BG23">
        <v>45000</v>
      </c>
      <c r="BH23">
        <v>1241901</v>
      </c>
      <c r="BI23">
        <v>796034</v>
      </c>
      <c r="BJ23">
        <v>-1392</v>
      </c>
      <c r="BK23">
        <v>4045</v>
      </c>
      <c r="BL23">
        <v>90917</v>
      </c>
      <c r="BM23">
        <v>2056167</v>
      </c>
      <c r="BN23">
        <v>1235385</v>
      </c>
      <c r="BO23">
        <v>1106713</v>
      </c>
      <c r="BP23">
        <v>-178242</v>
      </c>
      <c r="BQ23">
        <v>99999</v>
      </c>
      <c r="BR23">
        <v>1005</v>
      </c>
      <c r="BS23">
        <v>424458</v>
      </c>
      <c r="BT23">
        <v>2056167</v>
      </c>
      <c r="BU23">
        <v>8669</v>
      </c>
      <c r="BV23">
        <v>1</v>
      </c>
      <c r="BW23">
        <v>30000</v>
      </c>
      <c r="BX23">
        <v>34714</v>
      </c>
      <c r="BY23">
        <v>1</v>
      </c>
      <c r="BZ23">
        <v>30000</v>
      </c>
    </row>
    <row r="24" spans="1:78" x14ac:dyDescent="0.35">
      <c r="A24" s="10" t="s">
        <v>532</v>
      </c>
      <c r="B24" s="10" t="s">
        <v>78</v>
      </c>
      <c r="C24" s="11">
        <v>45566.714433229165</v>
      </c>
      <c r="D24" s="10" t="s">
        <v>79</v>
      </c>
      <c r="E24" s="10" t="s">
        <v>80</v>
      </c>
      <c r="F24">
        <v>97</v>
      </c>
      <c r="G24">
        <v>801.59759521484375</v>
      </c>
      <c r="H24">
        <v>119.90861511230469</v>
      </c>
      <c r="I24">
        <v>97</v>
      </c>
      <c r="J24">
        <v>97</v>
      </c>
      <c r="K24">
        <v>0</v>
      </c>
      <c r="L24">
        <v>214.5</v>
      </c>
      <c r="M24">
        <v>215</v>
      </c>
      <c r="N24">
        <v>220</v>
      </c>
      <c r="O24">
        <v>225</v>
      </c>
      <c r="P24" s="10" t="s">
        <v>533</v>
      </c>
      <c r="Q24" s="10" t="s">
        <v>82</v>
      </c>
      <c r="R24">
        <v>2207.293212890625</v>
      </c>
      <c r="S24">
        <v>1858.0626220703125</v>
      </c>
      <c r="T24">
        <v>15.069999694824219</v>
      </c>
      <c r="U24">
        <v>110</v>
      </c>
      <c r="V24">
        <v>3.0800001621246338</v>
      </c>
      <c r="W24">
        <v>0.14800000190734863</v>
      </c>
      <c r="X24" s="10" t="s">
        <v>82</v>
      </c>
      <c r="Y24" s="10" t="s">
        <v>82</v>
      </c>
      <c r="Z24">
        <v>24.340002059936523</v>
      </c>
      <c r="AA24">
        <v>2.062000036239624</v>
      </c>
      <c r="AB24">
        <v>0.45400002598762512</v>
      </c>
      <c r="AC24">
        <v>0</v>
      </c>
      <c r="AD24">
        <v>0.65800005197525024</v>
      </c>
      <c r="AE24">
        <v>41.400001525878906</v>
      </c>
      <c r="AF24">
        <v>25.850809097290039</v>
      </c>
      <c r="AG24">
        <v>44.958595275878906</v>
      </c>
      <c r="AH24">
        <v>229.80000305175781</v>
      </c>
      <c r="AI24">
        <v>60</v>
      </c>
      <c r="AJ24">
        <v>60</v>
      </c>
      <c r="AK24">
        <v>60</v>
      </c>
      <c r="AL24">
        <v>60.900002000000001</v>
      </c>
      <c r="AM24">
        <v>94.586082458496094</v>
      </c>
      <c r="AN24">
        <v>52.499603271484375</v>
      </c>
      <c r="AO24">
        <v>66.210281372070313</v>
      </c>
      <c r="AP24">
        <v>80.041343688964844</v>
      </c>
      <c r="AQ24">
        <v>2.6336877346038818</v>
      </c>
      <c r="AR24">
        <v>536.0478515625</v>
      </c>
      <c r="AS24">
        <v>487.42706298828125</v>
      </c>
      <c r="AT24">
        <v>4.7406878471374512</v>
      </c>
      <c r="AU24">
        <v>3.7624375820159912</v>
      </c>
      <c r="AV24">
        <v>7564.75439453125</v>
      </c>
      <c r="AW24">
        <v>5147.0751953125</v>
      </c>
      <c r="AX24">
        <v>1635.6533203125</v>
      </c>
      <c r="AY24">
        <v>967.20166015625</v>
      </c>
      <c r="AZ24">
        <v>5929.10107421875</v>
      </c>
      <c r="BA24">
        <v>4179.87353515625</v>
      </c>
      <c r="BB24">
        <v>1.1364340782165527E-2</v>
      </c>
      <c r="BC24">
        <v>0.1440732479095459</v>
      </c>
      <c r="BD24" s="10" t="s">
        <v>79</v>
      </c>
      <c r="BE24" s="10" t="s">
        <v>79</v>
      </c>
      <c r="BF24" s="10" t="s">
        <v>79</v>
      </c>
    </row>
    <row r="25" spans="1:78" x14ac:dyDescent="0.35">
      <c r="A25" s="10" t="s">
        <v>534</v>
      </c>
      <c r="B25" s="10" t="s">
        <v>85</v>
      </c>
      <c r="C25" s="11">
        <v>45566.714433229165</v>
      </c>
      <c r="D25" s="10" t="s">
        <v>79</v>
      </c>
      <c r="E25" s="10" t="s">
        <v>80</v>
      </c>
      <c r="F25">
        <v>97</v>
      </c>
      <c r="G25">
        <v>801.59759521484375</v>
      </c>
      <c r="H25">
        <v>119.90861511230469</v>
      </c>
      <c r="I25">
        <v>97</v>
      </c>
      <c r="J25">
        <v>97</v>
      </c>
      <c r="K25">
        <v>0</v>
      </c>
      <c r="L25">
        <v>214.5</v>
      </c>
      <c r="M25">
        <v>215</v>
      </c>
      <c r="N25">
        <v>220</v>
      </c>
      <c r="O25">
        <v>225</v>
      </c>
      <c r="P25" s="10" t="s">
        <v>533</v>
      </c>
      <c r="Q25" s="10" t="s">
        <v>82</v>
      </c>
      <c r="R25">
        <v>2207.293212890625</v>
      </c>
      <c r="S25">
        <v>1858.0626220703125</v>
      </c>
      <c r="T25">
        <v>15.069999694824219</v>
      </c>
      <c r="U25">
        <v>110</v>
      </c>
      <c r="V25">
        <v>3.0800001621246338</v>
      </c>
      <c r="W25">
        <v>0.14800000190734863</v>
      </c>
      <c r="X25" s="10" t="s">
        <v>82</v>
      </c>
      <c r="Y25" s="10" t="s">
        <v>82</v>
      </c>
      <c r="Z25">
        <v>24.340002059936523</v>
      </c>
      <c r="AA25">
        <v>2.062000036239624</v>
      </c>
      <c r="AB25">
        <v>0.45400002598762512</v>
      </c>
      <c r="AC25">
        <v>0</v>
      </c>
      <c r="AD25">
        <v>0.65800005197525024</v>
      </c>
      <c r="AE25">
        <v>41.400001525878906</v>
      </c>
      <c r="AF25">
        <v>25.850809097290039</v>
      </c>
      <c r="AG25">
        <v>44.958595275878906</v>
      </c>
      <c r="AH25">
        <v>229.80000305175781</v>
      </c>
      <c r="AI25">
        <v>60</v>
      </c>
      <c r="AJ25">
        <v>60</v>
      </c>
      <c r="AK25">
        <v>60</v>
      </c>
      <c r="AL25">
        <v>60.900002000000001</v>
      </c>
      <c r="AM25">
        <v>137.79624938964844</v>
      </c>
      <c r="AN25">
        <v>52.49993896484375</v>
      </c>
      <c r="AO25">
        <v>66.878013610839844</v>
      </c>
      <c r="AP25">
        <v>82.716751098632813</v>
      </c>
      <c r="AQ25">
        <v>1.4673125743865967</v>
      </c>
      <c r="AR25">
        <v>537.52984619140625</v>
      </c>
      <c r="AS25">
        <v>486.8529052734375</v>
      </c>
      <c r="AT25">
        <v>4.8911876678466797</v>
      </c>
      <c r="AU25">
        <v>3.9881877899169922</v>
      </c>
      <c r="AV25">
        <v>7711.9560546875</v>
      </c>
      <c r="AW25">
        <v>5761.90869140625</v>
      </c>
      <c r="AX25">
        <v>1732.6201171875</v>
      </c>
      <c r="AY25">
        <v>1103.06298828125</v>
      </c>
      <c r="AZ25">
        <v>5979.3359375</v>
      </c>
      <c r="BA25">
        <v>4658.845703125</v>
      </c>
      <c r="BD25" s="10" t="s">
        <v>79</v>
      </c>
      <c r="BE25" s="10" t="s">
        <v>535</v>
      </c>
      <c r="BF25" s="10" t="s">
        <v>534</v>
      </c>
      <c r="BG25">
        <v>45000</v>
      </c>
      <c r="BH25">
        <v>1233155</v>
      </c>
      <c r="BI25">
        <v>1101763</v>
      </c>
      <c r="BJ25">
        <v>-2309</v>
      </c>
      <c r="BK25">
        <v>4026</v>
      </c>
      <c r="BL25">
        <v>90000</v>
      </c>
      <c r="BM25">
        <v>2054089</v>
      </c>
      <c r="BN25">
        <v>1226077</v>
      </c>
      <c r="BO25">
        <v>1407759</v>
      </c>
      <c r="BP25">
        <v>-178202</v>
      </c>
      <c r="BQ25">
        <v>97244</v>
      </c>
      <c r="BR25">
        <v>1004</v>
      </c>
      <c r="BS25">
        <v>424443</v>
      </c>
      <c r="BT25">
        <v>2054089</v>
      </c>
      <c r="BU25">
        <v>6711</v>
      </c>
      <c r="BV25">
        <v>1</v>
      </c>
      <c r="BW25">
        <v>30000</v>
      </c>
      <c r="BX25">
        <v>25766</v>
      </c>
      <c r="BY25">
        <v>1</v>
      </c>
      <c r="BZ25">
        <v>30000</v>
      </c>
    </row>
    <row r="26" spans="1:78" x14ac:dyDescent="0.35">
      <c r="A26" s="10" t="s">
        <v>536</v>
      </c>
      <c r="B26" s="10" t="s">
        <v>78</v>
      </c>
      <c r="C26" s="11">
        <v>45566.714710740744</v>
      </c>
      <c r="D26" s="10" t="s">
        <v>79</v>
      </c>
      <c r="E26" s="10" t="s">
        <v>80</v>
      </c>
      <c r="F26">
        <v>98</v>
      </c>
      <c r="G26">
        <v>801.59759521484375</v>
      </c>
      <c r="H26">
        <v>119.90861511230469</v>
      </c>
      <c r="I26">
        <v>98</v>
      </c>
      <c r="J26">
        <v>98</v>
      </c>
      <c r="K26">
        <v>0</v>
      </c>
      <c r="L26">
        <v>214.80000305175781</v>
      </c>
      <c r="M26">
        <v>214.80000305175781</v>
      </c>
      <c r="N26">
        <v>219.80000305175781</v>
      </c>
      <c r="O26">
        <v>224.80000305175781</v>
      </c>
      <c r="P26" s="10" t="s">
        <v>537</v>
      </c>
      <c r="Q26" s="10" t="s">
        <v>82</v>
      </c>
      <c r="R26">
        <v>2195.538818359375</v>
      </c>
      <c r="S26">
        <v>1845.919677734375</v>
      </c>
      <c r="T26">
        <v>15.079999923706055</v>
      </c>
      <c r="U26">
        <v>110</v>
      </c>
      <c r="V26">
        <v>3.3940000534057617</v>
      </c>
      <c r="W26">
        <v>0.14600001275539398</v>
      </c>
      <c r="X26" s="10" t="s">
        <v>82</v>
      </c>
      <c r="Y26" s="10" t="s">
        <v>82</v>
      </c>
      <c r="Z26">
        <v>24.340002059936523</v>
      </c>
      <c r="AA26">
        <v>2.0520000457763672</v>
      </c>
      <c r="AB26">
        <v>0.45400002598762512</v>
      </c>
      <c r="AC26">
        <v>0</v>
      </c>
      <c r="AD26">
        <v>0.65400004386901855</v>
      </c>
      <c r="AE26">
        <v>41.5</v>
      </c>
      <c r="AF26">
        <v>26.1566162109375</v>
      </c>
      <c r="AG26">
        <v>44.958595275878906</v>
      </c>
      <c r="AH26">
        <v>230</v>
      </c>
      <c r="AI26">
        <v>60</v>
      </c>
      <c r="AJ26">
        <v>59.900002000000001</v>
      </c>
      <c r="AK26">
        <v>59.900002000000001</v>
      </c>
      <c r="AL26">
        <v>60.900002000000001</v>
      </c>
      <c r="AM26">
        <v>94.586082458496094</v>
      </c>
      <c r="AN26">
        <v>52.499603271484375</v>
      </c>
      <c r="AO26">
        <v>66.182243347167969</v>
      </c>
      <c r="AP26">
        <v>79.905029296875</v>
      </c>
      <c r="AQ26">
        <v>3.4990627765655518</v>
      </c>
      <c r="AR26">
        <v>539.176025390625</v>
      </c>
      <c r="AS26">
        <v>491.87203979492188</v>
      </c>
      <c r="AT26">
        <v>4.7030625343322754</v>
      </c>
      <c r="AU26">
        <v>3.7248127460479736</v>
      </c>
      <c r="AV26">
        <v>7619.11376953125</v>
      </c>
      <c r="AW26">
        <v>5252.84375</v>
      </c>
      <c r="AX26">
        <v>1644.04443359375</v>
      </c>
      <c r="AY26">
        <v>977.26171875</v>
      </c>
      <c r="AZ26">
        <v>5975.0693359375</v>
      </c>
      <c r="BA26">
        <v>4275.58203125</v>
      </c>
      <c r="BB26">
        <v>3.6038637161254883E-2</v>
      </c>
      <c r="BC26">
        <v>0.11276841163635254</v>
      </c>
      <c r="BD26" s="10" t="s">
        <v>79</v>
      </c>
      <c r="BE26" s="10" t="s">
        <v>538</v>
      </c>
      <c r="BF26" s="10" t="s">
        <v>536</v>
      </c>
      <c r="BG26">
        <v>45000</v>
      </c>
      <c r="BH26">
        <v>862471</v>
      </c>
      <c r="BI26">
        <v>1206444</v>
      </c>
      <c r="BJ26">
        <v>2399</v>
      </c>
      <c r="BK26">
        <v>4164</v>
      </c>
      <c r="BL26">
        <v>94708</v>
      </c>
      <c r="BM26">
        <v>2055785</v>
      </c>
      <c r="BN26">
        <v>841432</v>
      </c>
      <c r="BO26">
        <v>1313390</v>
      </c>
      <c r="BP26">
        <v>5348</v>
      </c>
      <c r="BQ26">
        <v>98425</v>
      </c>
      <c r="BR26">
        <v>1003</v>
      </c>
      <c r="BS26">
        <v>423735</v>
      </c>
      <c r="BT26">
        <v>2055785</v>
      </c>
      <c r="BU26">
        <v>7953</v>
      </c>
      <c r="BV26">
        <v>1</v>
      </c>
      <c r="BW26">
        <v>30000</v>
      </c>
      <c r="BX26">
        <v>21225</v>
      </c>
      <c r="BY26">
        <v>1</v>
      </c>
      <c r="BZ26">
        <v>30000</v>
      </c>
    </row>
    <row r="27" spans="1:78" x14ac:dyDescent="0.35">
      <c r="A27" s="10" t="s">
        <v>539</v>
      </c>
      <c r="B27" s="10" t="s">
        <v>85</v>
      </c>
      <c r="C27" s="11">
        <v>45566.714710740744</v>
      </c>
      <c r="D27" s="10" t="s">
        <v>79</v>
      </c>
      <c r="E27" s="10" t="s">
        <v>80</v>
      </c>
      <c r="F27">
        <v>98</v>
      </c>
      <c r="G27">
        <v>801.59759521484375</v>
      </c>
      <c r="H27">
        <v>119.90861511230469</v>
      </c>
      <c r="I27">
        <v>98</v>
      </c>
      <c r="J27">
        <v>98</v>
      </c>
      <c r="K27">
        <v>0</v>
      </c>
      <c r="L27">
        <v>214.80000305175781</v>
      </c>
      <c r="M27">
        <v>214.80000305175781</v>
      </c>
      <c r="N27">
        <v>219.80000305175781</v>
      </c>
      <c r="O27">
        <v>224.80000305175781</v>
      </c>
      <c r="P27" s="10" t="s">
        <v>537</v>
      </c>
      <c r="Q27" s="10" t="s">
        <v>82</v>
      </c>
      <c r="R27">
        <v>2195.538818359375</v>
      </c>
      <c r="S27">
        <v>1845.919677734375</v>
      </c>
      <c r="T27">
        <v>15.079999923706055</v>
      </c>
      <c r="U27">
        <v>110</v>
      </c>
      <c r="V27">
        <v>3.3940000534057617</v>
      </c>
      <c r="W27">
        <v>0.14600001275539398</v>
      </c>
      <c r="X27" s="10" t="s">
        <v>82</v>
      </c>
      <c r="Y27" s="10" t="s">
        <v>82</v>
      </c>
      <c r="Z27">
        <v>24.340002059936523</v>
      </c>
      <c r="AA27">
        <v>2.0520000457763672</v>
      </c>
      <c r="AB27">
        <v>0.45400002598762512</v>
      </c>
      <c r="AC27">
        <v>0</v>
      </c>
      <c r="AD27">
        <v>0.65400004386901855</v>
      </c>
      <c r="AE27">
        <v>41.5</v>
      </c>
      <c r="AF27">
        <v>26.1566162109375</v>
      </c>
      <c r="AG27">
        <v>44.958595275878906</v>
      </c>
      <c r="AH27">
        <v>230</v>
      </c>
      <c r="AI27">
        <v>60</v>
      </c>
      <c r="AJ27">
        <v>59.900002000000001</v>
      </c>
      <c r="AK27">
        <v>59.900002000000001</v>
      </c>
      <c r="AL27">
        <v>60.900002000000001</v>
      </c>
      <c r="AM27">
        <v>137.79624938964844</v>
      </c>
      <c r="AN27">
        <v>52.49993896484375</v>
      </c>
      <c r="AO27">
        <v>66.868698120117188</v>
      </c>
      <c r="AP27">
        <v>82.68798828125</v>
      </c>
      <c r="AQ27">
        <v>1.4673125743865967</v>
      </c>
      <c r="AR27">
        <v>537.673828125</v>
      </c>
      <c r="AS27">
        <v>488.18170166015625</v>
      </c>
      <c r="AT27">
        <v>4.966437816619873</v>
      </c>
      <c r="AU27">
        <v>3.9505627155303955</v>
      </c>
      <c r="AV27">
        <v>7722.5595703125</v>
      </c>
      <c r="AW27">
        <v>5764.34814453125</v>
      </c>
      <c r="AX27">
        <v>1785.24267578125</v>
      </c>
      <c r="AY27">
        <v>1099.38134765625</v>
      </c>
      <c r="AZ27">
        <v>5937.31689453125</v>
      </c>
      <c r="BA27">
        <v>4664.966796875</v>
      </c>
      <c r="BD27" s="10" t="s">
        <v>79</v>
      </c>
      <c r="BE27" s="10" t="s">
        <v>540</v>
      </c>
      <c r="BF27" s="10" t="s">
        <v>539</v>
      </c>
      <c r="BG27">
        <v>45000</v>
      </c>
      <c r="BH27">
        <v>1235830</v>
      </c>
      <c r="BI27">
        <v>966083</v>
      </c>
      <c r="BJ27">
        <v>-1619</v>
      </c>
      <c r="BK27">
        <v>4029</v>
      </c>
      <c r="BL27">
        <v>90690</v>
      </c>
      <c r="BM27">
        <v>2055750</v>
      </c>
      <c r="BN27">
        <v>1229399</v>
      </c>
      <c r="BO27">
        <v>1274178</v>
      </c>
      <c r="BP27">
        <v>-178291</v>
      </c>
      <c r="BQ27">
        <v>99999</v>
      </c>
      <c r="BR27">
        <v>1005</v>
      </c>
      <c r="BS27">
        <v>424489</v>
      </c>
      <c r="BT27">
        <v>2055750</v>
      </c>
      <c r="BU27">
        <v>5379</v>
      </c>
      <c r="BV27">
        <v>1</v>
      </c>
      <c r="BW27">
        <v>30000</v>
      </c>
      <c r="BX27">
        <v>28213</v>
      </c>
      <c r="BY27">
        <v>1</v>
      </c>
      <c r="BZ27">
        <v>30000</v>
      </c>
    </row>
    <row r="28" spans="1:78" x14ac:dyDescent="0.35">
      <c r="A28" s="10" t="s">
        <v>541</v>
      </c>
      <c r="B28" s="10" t="s">
        <v>78</v>
      </c>
      <c r="C28" s="11">
        <v>45566.714999652781</v>
      </c>
      <c r="D28" s="10" t="s">
        <v>79</v>
      </c>
      <c r="E28" s="10" t="s">
        <v>80</v>
      </c>
      <c r="F28">
        <v>99</v>
      </c>
      <c r="G28">
        <v>801.41314697265625</v>
      </c>
      <c r="H28">
        <v>119.90861511230469</v>
      </c>
      <c r="I28">
        <v>99</v>
      </c>
      <c r="J28">
        <v>99</v>
      </c>
      <c r="K28">
        <v>0</v>
      </c>
      <c r="L28">
        <v>214.60000610351563</v>
      </c>
      <c r="M28">
        <v>215.10000610351563</v>
      </c>
      <c r="N28">
        <v>219.80000305175781</v>
      </c>
      <c r="O28">
        <v>224.80000305175781</v>
      </c>
      <c r="P28" s="10" t="s">
        <v>542</v>
      </c>
      <c r="Q28" s="10" t="s">
        <v>82</v>
      </c>
      <c r="R28">
        <v>2210.40185546875</v>
      </c>
      <c r="S28">
        <v>1835.6224365234375</v>
      </c>
      <c r="T28">
        <v>15.079999923706055</v>
      </c>
      <c r="U28">
        <v>110</v>
      </c>
      <c r="V28">
        <v>3.1560001373291016</v>
      </c>
      <c r="W28">
        <v>0.14400000870227814</v>
      </c>
      <c r="X28" s="10" t="s">
        <v>82</v>
      </c>
      <c r="Y28" s="10" t="s">
        <v>82</v>
      </c>
      <c r="Z28">
        <v>24.340002059936523</v>
      </c>
      <c r="AA28">
        <v>2.0600001811981201</v>
      </c>
      <c r="AB28">
        <v>0.45400002598762512</v>
      </c>
      <c r="AC28">
        <v>0</v>
      </c>
      <c r="AD28">
        <v>0.65600001811981201</v>
      </c>
      <c r="AE28">
        <v>41.700000762939453</v>
      </c>
      <c r="AF28">
        <v>26.36048698425293</v>
      </c>
      <c r="AG28">
        <v>44.994274139404297</v>
      </c>
      <c r="AH28">
        <v>229.80000305175781</v>
      </c>
      <c r="AI28">
        <v>60</v>
      </c>
      <c r="AJ28">
        <v>60.099997999999999</v>
      </c>
      <c r="AK28">
        <v>60.099997999999999</v>
      </c>
      <c r="AL28">
        <v>60.900002000000001</v>
      </c>
      <c r="AM28">
        <v>94.586082458496094</v>
      </c>
      <c r="AN28">
        <v>52.499603271484375</v>
      </c>
      <c r="AO28">
        <v>66.22698974609375</v>
      </c>
      <c r="AP28">
        <v>79.906852722167969</v>
      </c>
      <c r="AQ28">
        <v>3.8000626564025879</v>
      </c>
      <c r="AR28">
        <v>538.9298095703125</v>
      </c>
      <c r="AS28">
        <v>491.09518432617188</v>
      </c>
      <c r="AT28">
        <v>4.5901875495910645</v>
      </c>
      <c r="AU28">
        <v>3.7624375820159912</v>
      </c>
      <c r="AV28">
        <v>7627.3212890625</v>
      </c>
      <c r="AW28">
        <v>5241.60302734375</v>
      </c>
      <c r="AX28">
        <v>1584.28076171875</v>
      </c>
      <c r="AY28">
        <v>995.89501953125</v>
      </c>
      <c r="AZ28">
        <v>6043.04052734375</v>
      </c>
      <c r="BA28">
        <v>4245.7080078125</v>
      </c>
      <c r="BB28">
        <v>2.0744919776916504E-2</v>
      </c>
      <c r="BC28">
        <v>0.13744688034057617</v>
      </c>
      <c r="BD28" s="10" t="s">
        <v>79</v>
      </c>
      <c r="BE28" s="10" t="s">
        <v>543</v>
      </c>
      <c r="BF28" s="10" t="s">
        <v>541</v>
      </c>
      <c r="BG28">
        <v>45000</v>
      </c>
      <c r="BH28">
        <v>891705</v>
      </c>
      <c r="BI28">
        <v>1011619</v>
      </c>
      <c r="BJ28">
        <v>3880</v>
      </c>
      <c r="BK28">
        <v>4254</v>
      </c>
      <c r="BL28">
        <v>96189</v>
      </c>
      <c r="BM28">
        <v>2054108</v>
      </c>
      <c r="BN28">
        <v>867243</v>
      </c>
      <c r="BO28">
        <v>1121786</v>
      </c>
      <c r="BP28">
        <v>6549</v>
      </c>
      <c r="BQ28">
        <v>98425</v>
      </c>
      <c r="BR28">
        <v>1003</v>
      </c>
      <c r="BS28">
        <v>423721</v>
      </c>
      <c r="BT28">
        <v>2054108</v>
      </c>
      <c r="BU28">
        <v>8338</v>
      </c>
      <c r="BV28">
        <v>1</v>
      </c>
      <c r="BW28">
        <v>30000</v>
      </c>
      <c r="BX28">
        <v>25064</v>
      </c>
      <c r="BY28">
        <v>1</v>
      </c>
      <c r="BZ28">
        <v>30000</v>
      </c>
    </row>
    <row r="29" spans="1:78" x14ac:dyDescent="0.35">
      <c r="A29" s="10" t="s">
        <v>544</v>
      </c>
      <c r="B29" s="10" t="s">
        <v>85</v>
      </c>
      <c r="C29" s="11">
        <v>45566.714999652781</v>
      </c>
      <c r="D29" s="10" t="s">
        <v>79</v>
      </c>
      <c r="E29" s="10" t="s">
        <v>80</v>
      </c>
      <c r="F29">
        <v>99</v>
      </c>
      <c r="G29">
        <v>801.41314697265625</v>
      </c>
      <c r="H29">
        <v>119.90861511230469</v>
      </c>
      <c r="I29">
        <v>99</v>
      </c>
      <c r="J29">
        <v>99</v>
      </c>
      <c r="K29">
        <v>0</v>
      </c>
      <c r="L29">
        <v>214.60000610351563</v>
      </c>
      <c r="M29">
        <v>215.10000610351563</v>
      </c>
      <c r="N29">
        <v>219.80000305175781</v>
      </c>
      <c r="O29">
        <v>224.80000305175781</v>
      </c>
      <c r="P29" s="10" t="s">
        <v>542</v>
      </c>
      <c r="Q29" s="10" t="s">
        <v>82</v>
      </c>
      <c r="R29">
        <v>2210.40185546875</v>
      </c>
      <c r="S29">
        <v>1835.6224365234375</v>
      </c>
      <c r="T29">
        <v>15.079999923706055</v>
      </c>
      <c r="U29">
        <v>110</v>
      </c>
      <c r="V29">
        <v>3.1560001373291016</v>
      </c>
      <c r="W29">
        <v>0.14400000870227814</v>
      </c>
      <c r="X29" s="10" t="s">
        <v>82</v>
      </c>
      <c r="Y29" s="10" t="s">
        <v>82</v>
      </c>
      <c r="Z29">
        <v>24.340002059936523</v>
      </c>
      <c r="AA29">
        <v>2.0600001811981201</v>
      </c>
      <c r="AB29">
        <v>0.45400002598762512</v>
      </c>
      <c r="AC29">
        <v>0</v>
      </c>
      <c r="AD29">
        <v>0.65600001811981201</v>
      </c>
      <c r="AE29">
        <v>41.700000762939453</v>
      </c>
      <c r="AF29">
        <v>26.36048698425293</v>
      </c>
      <c r="AG29">
        <v>44.994274139404297</v>
      </c>
      <c r="AH29">
        <v>229.80000305175781</v>
      </c>
      <c r="AI29">
        <v>60</v>
      </c>
      <c r="AJ29">
        <v>60.099997999999999</v>
      </c>
      <c r="AK29">
        <v>60.099997999999999</v>
      </c>
      <c r="AL29">
        <v>60.900002000000001</v>
      </c>
      <c r="AM29">
        <v>137.79624938964844</v>
      </c>
      <c r="AN29">
        <v>52.49993896484375</v>
      </c>
      <c r="AO29">
        <v>66.875381469726563</v>
      </c>
      <c r="AP29">
        <v>82.671684265136719</v>
      </c>
      <c r="AQ29">
        <v>1.4296876192092896</v>
      </c>
      <c r="AR29">
        <v>539.4283447265625</v>
      </c>
      <c r="AS29">
        <v>490.10153198242188</v>
      </c>
      <c r="AT29">
        <v>4.9288125038146973</v>
      </c>
      <c r="AU29">
        <v>3.9505627155303955</v>
      </c>
      <c r="AV29">
        <v>7754.98388671875</v>
      </c>
      <c r="AW29">
        <v>5823.94677734375</v>
      </c>
      <c r="AX29">
        <v>1777.697265625</v>
      </c>
      <c r="AY29">
        <v>1111.89501953125</v>
      </c>
      <c r="AZ29">
        <v>5977.28662109375</v>
      </c>
      <c r="BA29">
        <v>4712.0517578125</v>
      </c>
      <c r="BD29" s="10" t="s">
        <v>79</v>
      </c>
      <c r="BE29" s="10" t="s">
        <v>545</v>
      </c>
      <c r="BF29" s="10" t="s">
        <v>544</v>
      </c>
      <c r="BG29">
        <v>45000</v>
      </c>
      <c r="BH29">
        <v>1236303</v>
      </c>
      <c r="BI29">
        <v>964945</v>
      </c>
      <c r="BJ29">
        <v>-1619</v>
      </c>
      <c r="BK29">
        <v>4104</v>
      </c>
      <c r="BL29">
        <v>90690</v>
      </c>
      <c r="BM29">
        <v>2056132</v>
      </c>
      <c r="BN29">
        <v>1229629</v>
      </c>
      <c r="BO29">
        <v>1271281</v>
      </c>
      <c r="BP29">
        <v>-178250</v>
      </c>
      <c r="BQ29">
        <v>98425</v>
      </c>
      <c r="BR29">
        <v>1005</v>
      </c>
      <c r="BS29">
        <v>424531</v>
      </c>
      <c r="BT29">
        <v>2056132</v>
      </c>
      <c r="BU29">
        <v>6719</v>
      </c>
      <c r="BV29">
        <v>1</v>
      </c>
      <c r="BW29">
        <v>30000</v>
      </c>
      <c r="BX29">
        <v>28531</v>
      </c>
      <c r="BY29">
        <v>1</v>
      </c>
      <c r="BZ29">
        <v>30000</v>
      </c>
    </row>
    <row r="30" spans="1:78" x14ac:dyDescent="0.35">
      <c r="A30" s="10" t="s">
        <v>546</v>
      </c>
      <c r="B30" s="10" t="s">
        <v>78</v>
      </c>
      <c r="C30" s="11">
        <v>45566.715277407406</v>
      </c>
      <c r="D30" s="10" t="s">
        <v>79</v>
      </c>
      <c r="E30" s="10" t="s">
        <v>80</v>
      </c>
      <c r="F30">
        <v>100</v>
      </c>
      <c r="G30">
        <v>801.78204345703125</v>
      </c>
      <c r="H30">
        <v>119.90861511230469</v>
      </c>
      <c r="I30">
        <v>100</v>
      </c>
      <c r="J30">
        <v>100</v>
      </c>
      <c r="K30">
        <v>0</v>
      </c>
      <c r="L30">
        <v>214.80000305175781</v>
      </c>
      <c r="M30">
        <v>215.10000610351563</v>
      </c>
      <c r="N30">
        <v>220</v>
      </c>
      <c r="O30">
        <v>225</v>
      </c>
      <c r="P30" s="10" t="s">
        <v>547</v>
      </c>
      <c r="Q30" s="10" t="s">
        <v>82</v>
      </c>
      <c r="R30">
        <v>2197.870361328125</v>
      </c>
      <c r="S30">
        <v>1813.95947265625</v>
      </c>
      <c r="T30">
        <v>15.089999198913574</v>
      </c>
      <c r="U30">
        <v>110</v>
      </c>
      <c r="V30">
        <v>2.8460001945495605</v>
      </c>
      <c r="W30">
        <v>0.15200001001358032</v>
      </c>
      <c r="X30" s="10" t="s">
        <v>82</v>
      </c>
      <c r="Y30" s="10" t="s">
        <v>82</v>
      </c>
      <c r="Z30">
        <v>24.340002059936523</v>
      </c>
      <c r="AA30">
        <v>2.0500001907348633</v>
      </c>
      <c r="AB30">
        <v>0.45400002598762512</v>
      </c>
      <c r="AC30">
        <v>0</v>
      </c>
      <c r="AD30">
        <v>0.65600001811981201</v>
      </c>
      <c r="AE30">
        <v>42</v>
      </c>
      <c r="AF30">
        <v>26.549066543579102</v>
      </c>
      <c r="AG30">
        <v>44.999370574951172</v>
      </c>
      <c r="AH30">
        <v>229.80000305175781</v>
      </c>
      <c r="AI30">
        <v>60</v>
      </c>
      <c r="AJ30">
        <v>60</v>
      </c>
      <c r="AK30">
        <v>60</v>
      </c>
      <c r="AL30">
        <v>60.900002000000001</v>
      </c>
      <c r="AM30">
        <v>94.586082458496094</v>
      </c>
      <c r="AN30">
        <v>52.499603271484375</v>
      </c>
      <c r="AO30">
        <v>66.346244812011719</v>
      </c>
      <c r="AP30">
        <v>79.941680908203125</v>
      </c>
      <c r="AQ30">
        <v>2.8970625400543213</v>
      </c>
      <c r="AR30">
        <v>538.63818359375</v>
      </c>
      <c r="AS30">
        <v>490.51409912109375</v>
      </c>
      <c r="AT30">
        <v>4.6278128623962402</v>
      </c>
      <c r="AU30">
        <v>3.7248127460479736</v>
      </c>
      <c r="AV30">
        <v>7621.48046875</v>
      </c>
      <c r="AW30">
        <v>5233.6064453125</v>
      </c>
      <c r="AX30">
        <v>1606.32568359375</v>
      </c>
      <c r="AY30">
        <v>979.0869140625</v>
      </c>
      <c r="AZ30">
        <v>6015.15478515625</v>
      </c>
      <c r="BA30">
        <v>4254.51953125</v>
      </c>
      <c r="BB30">
        <v>2.0802021026611328E-2</v>
      </c>
      <c r="BC30">
        <v>0.13417744636535645</v>
      </c>
      <c r="BD30" s="10" t="s">
        <v>79</v>
      </c>
      <c r="BE30" s="10" t="s">
        <v>548</v>
      </c>
      <c r="BF30" s="10" t="s">
        <v>546</v>
      </c>
      <c r="BG30">
        <v>45000</v>
      </c>
      <c r="BH30">
        <v>866834</v>
      </c>
      <c r="BI30">
        <v>1185696</v>
      </c>
      <c r="BJ30">
        <v>2399</v>
      </c>
      <c r="BK30">
        <v>4186</v>
      </c>
      <c r="BL30">
        <v>94708</v>
      </c>
      <c r="BM30">
        <v>2055491</v>
      </c>
      <c r="BN30">
        <v>845101</v>
      </c>
      <c r="BO30">
        <v>1293048</v>
      </c>
      <c r="BP30">
        <v>5548</v>
      </c>
      <c r="BQ30">
        <v>99999</v>
      </c>
      <c r="BR30">
        <v>1003</v>
      </c>
      <c r="BS30">
        <v>423498</v>
      </c>
      <c r="BT30">
        <v>2055491</v>
      </c>
      <c r="BU30">
        <v>7230</v>
      </c>
      <c r="BV30">
        <v>1</v>
      </c>
      <c r="BW30">
        <v>30000</v>
      </c>
      <c r="BX30">
        <v>19799</v>
      </c>
      <c r="BY30">
        <v>1</v>
      </c>
      <c r="BZ30">
        <v>30000</v>
      </c>
    </row>
    <row r="31" spans="1:78" x14ac:dyDescent="0.35">
      <c r="A31" s="10" t="s">
        <v>549</v>
      </c>
      <c r="B31" s="10" t="s">
        <v>85</v>
      </c>
      <c r="C31" s="11">
        <v>45566.715277407406</v>
      </c>
      <c r="D31" s="10" t="s">
        <v>79</v>
      </c>
      <c r="E31" s="10" t="s">
        <v>80</v>
      </c>
      <c r="F31">
        <v>100</v>
      </c>
      <c r="G31">
        <v>801.78204345703125</v>
      </c>
      <c r="H31">
        <v>119.90861511230469</v>
      </c>
      <c r="I31">
        <v>100</v>
      </c>
      <c r="J31">
        <v>100</v>
      </c>
      <c r="K31">
        <v>0</v>
      </c>
      <c r="L31">
        <v>214.80000305175781</v>
      </c>
      <c r="M31">
        <v>215.10000610351563</v>
      </c>
      <c r="N31">
        <v>220</v>
      </c>
      <c r="O31">
        <v>225</v>
      </c>
      <c r="P31" s="10" t="s">
        <v>547</v>
      </c>
      <c r="Q31" s="10" t="s">
        <v>82</v>
      </c>
      <c r="R31">
        <v>2197.870361328125</v>
      </c>
      <c r="S31">
        <v>1813.95947265625</v>
      </c>
      <c r="T31">
        <v>15.089999198913574</v>
      </c>
      <c r="U31">
        <v>110</v>
      </c>
      <c r="V31">
        <v>2.8460001945495605</v>
      </c>
      <c r="W31">
        <v>0.15200001001358032</v>
      </c>
      <c r="X31" s="10" t="s">
        <v>82</v>
      </c>
      <c r="Y31" s="10" t="s">
        <v>82</v>
      </c>
      <c r="Z31">
        <v>24.340002059936523</v>
      </c>
      <c r="AA31">
        <v>2.0500001907348633</v>
      </c>
      <c r="AB31">
        <v>0.45400002598762512</v>
      </c>
      <c r="AC31">
        <v>0</v>
      </c>
      <c r="AD31">
        <v>0.65600001811981201</v>
      </c>
      <c r="AE31">
        <v>42</v>
      </c>
      <c r="AF31">
        <v>26.549066543579102</v>
      </c>
      <c r="AG31">
        <v>44.999370574951172</v>
      </c>
      <c r="AH31">
        <v>229.80000305175781</v>
      </c>
      <c r="AI31">
        <v>60</v>
      </c>
      <c r="AJ31">
        <v>60</v>
      </c>
      <c r="AK31">
        <v>60</v>
      </c>
      <c r="AL31">
        <v>60.900002000000001</v>
      </c>
      <c r="AM31">
        <v>137.79624938964844</v>
      </c>
      <c r="AN31">
        <v>52.49993896484375</v>
      </c>
      <c r="AO31">
        <v>66.920860290527344</v>
      </c>
      <c r="AP31">
        <v>82.512123107910156</v>
      </c>
      <c r="AQ31">
        <v>2.5960626602172852</v>
      </c>
      <c r="AR31">
        <v>539.60858154296875</v>
      </c>
      <c r="AS31">
        <v>490.31146240234375</v>
      </c>
      <c r="AT31">
        <v>4.8535628318786621</v>
      </c>
      <c r="AU31">
        <v>3.9129376411437988</v>
      </c>
      <c r="AV31">
        <v>7752.2587890625</v>
      </c>
      <c r="AW31">
        <v>5841.48193359375</v>
      </c>
      <c r="AX31">
        <v>1741.52294921875</v>
      </c>
      <c r="AY31">
        <v>1096.685546875</v>
      </c>
      <c r="AZ31">
        <v>6010.73583984375</v>
      </c>
      <c r="BA31">
        <v>4744.79638671875</v>
      </c>
      <c r="BD31" s="10" t="s">
        <v>79</v>
      </c>
      <c r="BE31" s="10" t="s">
        <v>550</v>
      </c>
      <c r="BF31" s="10" t="s">
        <v>549</v>
      </c>
      <c r="BG31">
        <v>45000</v>
      </c>
      <c r="BH31">
        <v>1203958</v>
      </c>
      <c r="BI31">
        <v>849819</v>
      </c>
      <c r="BJ31">
        <v>-3673</v>
      </c>
      <c r="BK31">
        <v>4030</v>
      </c>
      <c r="BL31">
        <v>88636</v>
      </c>
      <c r="BM31">
        <v>2056646</v>
      </c>
      <c r="BN31">
        <v>1206771</v>
      </c>
      <c r="BO31">
        <v>1160160</v>
      </c>
      <c r="BP31">
        <v>-179913</v>
      </c>
      <c r="BQ31">
        <v>99999</v>
      </c>
      <c r="BR31">
        <v>1005</v>
      </c>
      <c r="BS31">
        <v>424641</v>
      </c>
      <c r="BT31">
        <v>2056646</v>
      </c>
      <c r="BU31">
        <v>6789</v>
      </c>
      <c r="BV31">
        <v>1</v>
      </c>
      <c r="BW31">
        <v>30000</v>
      </c>
      <c r="BX31">
        <v>30586</v>
      </c>
      <c r="BY31">
        <v>1</v>
      </c>
      <c r="BZ31">
        <v>30000</v>
      </c>
    </row>
    <row r="32" spans="1:78" x14ac:dyDescent="0.35">
      <c r="A32" s="10" t="s">
        <v>551</v>
      </c>
      <c r="B32" s="10" t="s">
        <v>78</v>
      </c>
      <c r="C32" s="11">
        <v>45566.715565081016</v>
      </c>
      <c r="D32" s="10" t="s">
        <v>79</v>
      </c>
      <c r="E32" s="10" t="s">
        <v>80</v>
      </c>
      <c r="F32">
        <v>101</v>
      </c>
      <c r="G32">
        <v>801.78204345703125</v>
      </c>
      <c r="H32">
        <v>119.90861511230469</v>
      </c>
      <c r="I32">
        <v>101</v>
      </c>
      <c r="J32">
        <v>101</v>
      </c>
      <c r="K32">
        <v>0</v>
      </c>
      <c r="L32">
        <v>215.10000610351563</v>
      </c>
      <c r="M32">
        <v>215.10000610351563</v>
      </c>
      <c r="N32">
        <v>220</v>
      </c>
      <c r="O32">
        <v>225</v>
      </c>
      <c r="P32" s="10" t="s">
        <v>552</v>
      </c>
      <c r="Q32" s="10" t="s">
        <v>82</v>
      </c>
      <c r="R32">
        <v>2209.236083984375</v>
      </c>
      <c r="S32">
        <v>1810.6566162109375</v>
      </c>
      <c r="T32">
        <v>15.089999198913574</v>
      </c>
      <c r="U32">
        <v>110</v>
      </c>
      <c r="V32">
        <v>3.3960001468658447</v>
      </c>
      <c r="W32">
        <v>0.15000000596046448</v>
      </c>
      <c r="X32" s="10" t="s">
        <v>82</v>
      </c>
      <c r="Y32" s="10" t="s">
        <v>82</v>
      </c>
      <c r="Z32">
        <v>24.340002059936523</v>
      </c>
      <c r="AA32">
        <v>2.0559999942779541</v>
      </c>
      <c r="AB32">
        <v>0.45400002598762512</v>
      </c>
      <c r="AC32">
        <v>0</v>
      </c>
      <c r="AD32">
        <v>0.65800005197525024</v>
      </c>
      <c r="AE32">
        <v>42.200000762939453</v>
      </c>
      <c r="AF32">
        <v>26.839582443237305</v>
      </c>
      <c r="AG32">
        <v>44.968788146972656</v>
      </c>
      <c r="AH32">
        <v>229.80000305175781</v>
      </c>
      <c r="AI32">
        <v>60</v>
      </c>
      <c r="AJ32">
        <v>60</v>
      </c>
      <c r="AK32">
        <v>60</v>
      </c>
      <c r="AL32">
        <v>60.900002000000001</v>
      </c>
      <c r="AM32">
        <v>94.586082458496094</v>
      </c>
      <c r="AN32">
        <v>52.499603271484375</v>
      </c>
      <c r="AO32">
        <v>66.332115173339844</v>
      </c>
      <c r="AP32">
        <v>80.017349243164063</v>
      </c>
      <c r="AQ32">
        <v>3.0475625991821289</v>
      </c>
      <c r="AR32">
        <v>539.73223876953125</v>
      </c>
      <c r="AS32">
        <v>492.82461547851563</v>
      </c>
      <c r="AT32">
        <v>4.6654376983642578</v>
      </c>
      <c r="AU32">
        <v>3.7248127460479736</v>
      </c>
      <c r="AV32">
        <v>7637.64501953125</v>
      </c>
      <c r="AW32">
        <v>5291.74658203125</v>
      </c>
      <c r="AX32">
        <v>1645.52001953125</v>
      </c>
      <c r="AY32">
        <v>1001.31494140625</v>
      </c>
      <c r="AZ32">
        <v>5992.125</v>
      </c>
      <c r="BA32">
        <v>4290.431640625</v>
      </c>
      <c r="BB32">
        <v>3.0824065208435059E-2</v>
      </c>
      <c r="BC32">
        <v>0.11136543750762939</v>
      </c>
      <c r="BD32" s="10" t="s">
        <v>79</v>
      </c>
      <c r="BE32" s="10" t="s">
        <v>79</v>
      </c>
      <c r="BF32" s="10" t="s">
        <v>79</v>
      </c>
    </row>
    <row r="33" spans="1:78" x14ac:dyDescent="0.35">
      <c r="A33" s="10" t="s">
        <v>553</v>
      </c>
      <c r="B33" s="10" t="s">
        <v>85</v>
      </c>
      <c r="C33" s="11">
        <v>45566.715565081016</v>
      </c>
      <c r="D33" s="10" t="s">
        <v>79</v>
      </c>
      <c r="E33" s="10" t="s">
        <v>80</v>
      </c>
      <c r="F33">
        <v>101</v>
      </c>
      <c r="G33">
        <v>801.78204345703125</v>
      </c>
      <c r="H33">
        <v>119.90861511230469</v>
      </c>
      <c r="I33">
        <v>101</v>
      </c>
      <c r="J33">
        <v>101</v>
      </c>
      <c r="K33">
        <v>0</v>
      </c>
      <c r="L33">
        <v>215.10000610351563</v>
      </c>
      <c r="M33">
        <v>215.10000610351563</v>
      </c>
      <c r="N33">
        <v>220</v>
      </c>
      <c r="O33">
        <v>225</v>
      </c>
      <c r="P33" s="10" t="s">
        <v>552</v>
      </c>
      <c r="Q33" s="10" t="s">
        <v>82</v>
      </c>
      <c r="R33">
        <v>2209.236083984375</v>
      </c>
      <c r="S33">
        <v>1810.6566162109375</v>
      </c>
      <c r="T33">
        <v>15.089999198913574</v>
      </c>
      <c r="U33">
        <v>110</v>
      </c>
      <c r="V33">
        <v>3.3960001468658447</v>
      </c>
      <c r="W33">
        <v>0.15000000596046448</v>
      </c>
      <c r="X33" s="10" t="s">
        <v>82</v>
      </c>
      <c r="Y33" s="10" t="s">
        <v>82</v>
      </c>
      <c r="Z33">
        <v>24.340002059936523</v>
      </c>
      <c r="AA33">
        <v>2.0559999942779541</v>
      </c>
      <c r="AB33">
        <v>0.45400002598762512</v>
      </c>
      <c r="AC33">
        <v>0</v>
      </c>
      <c r="AD33">
        <v>0.65800005197525024</v>
      </c>
      <c r="AE33">
        <v>42.200000762939453</v>
      </c>
      <c r="AF33">
        <v>26.839582443237305</v>
      </c>
      <c r="AG33">
        <v>44.968788146972656</v>
      </c>
      <c r="AH33">
        <v>229.80000305175781</v>
      </c>
      <c r="AI33">
        <v>60</v>
      </c>
      <c r="AJ33">
        <v>60</v>
      </c>
      <c r="AK33">
        <v>60</v>
      </c>
      <c r="AL33">
        <v>60.900002000000001</v>
      </c>
      <c r="AM33">
        <v>137.79624938964844</v>
      </c>
      <c r="AN33">
        <v>52.49993896484375</v>
      </c>
      <c r="AO33">
        <v>66.816490173339844</v>
      </c>
      <c r="AP33">
        <v>82.761665344238281</v>
      </c>
      <c r="AQ33">
        <v>1.4673125743865967</v>
      </c>
      <c r="AR33">
        <v>539.6868896484375</v>
      </c>
      <c r="AS33">
        <v>490.66067504882813</v>
      </c>
      <c r="AT33">
        <v>4.9288125038146973</v>
      </c>
      <c r="AU33">
        <v>3.8753125667572021</v>
      </c>
      <c r="AV33">
        <v>7777.59765625</v>
      </c>
      <c r="AW33">
        <v>5853.6015625</v>
      </c>
      <c r="AX33">
        <v>1791.375</v>
      </c>
      <c r="AY33">
        <v>1088.7314453125</v>
      </c>
      <c r="AZ33">
        <v>5986.22265625</v>
      </c>
      <c r="BA33">
        <v>4764.8701171875</v>
      </c>
      <c r="BD33" s="10" t="s">
        <v>79</v>
      </c>
      <c r="BE33" s="10" t="s">
        <v>554</v>
      </c>
      <c r="BF33" s="10" t="s">
        <v>553</v>
      </c>
      <c r="BG33">
        <v>45000</v>
      </c>
      <c r="BH33">
        <v>1227431</v>
      </c>
      <c r="BI33">
        <v>1071112</v>
      </c>
      <c r="BJ33">
        <v>-1854</v>
      </c>
      <c r="BK33">
        <v>4130</v>
      </c>
      <c r="BL33">
        <v>90455</v>
      </c>
      <c r="BM33">
        <v>2054435</v>
      </c>
      <c r="BN33">
        <v>1221745</v>
      </c>
      <c r="BO33">
        <v>1377160</v>
      </c>
      <c r="BP33">
        <v>-178535</v>
      </c>
      <c r="BQ33">
        <v>98425</v>
      </c>
      <c r="BR33">
        <v>1005</v>
      </c>
      <c r="BS33">
        <v>424581</v>
      </c>
      <c r="BT33">
        <v>2054435</v>
      </c>
      <c r="BU33">
        <v>8063</v>
      </c>
      <c r="BV33">
        <v>1</v>
      </c>
      <c r="BW33">
        <v>30000</v>
      </c>
      <c r="BX33">
        <v>14178</v>
      </c>
      <c r="BY33">
        <v>1</v>
      </c>
      <c r="BZ33">
        <v>30000</v>
      </c>
    </row>
    <row r="34" spans="1:78" x14ac:dyDescent="0.35">
      <c r="A34" s="10" t="s">
        <v>555</v>
      </c>
      <c r="B34" s="10" t="s">
        <v>78</v>
      </c>
      <c r="C34" s="11">
        <v>45566.715844618055</v>
      </c>
      <c r="D34" s="10" t="s">
        <v>79</v>
      </c>
      <c r="E34" s="10" t="s">
        <v>80</v>
      </c>
      <c r="F34">
        <v>102</v>
      </c>
      <c r="G34">
        <v>801.78204345703125</v>
      </c>
      <c r="H34">
        <v>119.90861511230469</v>
      </c>
      <c r="I34">
        <v>102</v>
      </c>
      <c r="J34">
        <v>102</v>
      </c>
      <c r="K34">
        <v>0</v>
      </c>
      <c r="L34">
        <v>215.30000305175781</v>
      </c>
      <c r="M34">
        <v>215.5</v>
      </c>
      <c r="N34">
        <v>220.10000610351563</v>
      </c>
      <c r="O34">
        <v>225</v>
      </c>
      <c r="P34" s="10" t="s">
        <v>556</v>
      </c>
      <c r="Q34" s="10" t="s">
        <v>82</v>
      </c>
      <c r="R34">
        <v>2195.24755859375</v>
      </c>
      <c r="S34">
        <v>1831.2509765625</v>
      </c>
      <c r="T34">
        <v>15.089999198913574</v>
      </c>
      <c r="U34">
        <v>110</v>
      </c>
      <c r="V34">
        <v>2.8960001468658447</v>
      </c>
      <c r="W34">
        <v>0.14800000190734863</v>
      </c>
      <c r="X34" s="10" t="s">
        <v>82</v>
      </c>
      <c r="Y34" s="10" t="s">
        <v>82</v>
      </c>
      <c r="Z34">
        <v>24.340002059936523</v>
      </c>
      <c r="AA34">
        <v>2.0440001487731934</v>
      </c>
      <c r="AB34">
        <v>0.45400002598762512</v>
      </c>
      <c r="AC34">
        <v>0</v>
      </c>
      <c r="AD34">
        <v>0.65400004386901855</v>
      </c>
      <c r="AE34">
        <v>42.400001525878906</v>
      </c>
      <c r="AF34">
        <v>26.742744445800781</v>
      </c>
      <c r="AG34">
        <v>44.968788146972656</v>
      </c>
      <c r="AH34">
        <v>229.80000305175781</v>
      </c>
      <c r="AI34">
        <v>60</v>
      </c>
      <c r="AJ34">
        <v>60.099997999999999</v>
      </c>
      <c r="AK34">
        <v>60.099997999999999</v>
      </c>
      <c r="AL34">
        <v>60.900002000000001</v>
      </c>
      <c r="AM34">
        <v>94.586082458496094</v>
      </c>
      <c r="AN34">
        <v>52.499603271484375</v>
      </c>
      <c r="AO34">
        <v>66.219902038574219</v>
      </c>
      <c r="AP34">
        <v>79.9898681640625</v>
      </c>
      <c r="AQ34">
        <v>2.934687614440918</v>
      </c>
      <c r="AR34">
        <v>540.22833251953125</v>
      </c>
      <c r="AS34">
        <v>493.95840454101563</v>
      </c>
      <c r="AT34">
        <v>4.5901875495910645</v>
      </c>
      <c r="AU34">
        <v>3.7248127460479736</v>
      </c>
      <c r="AV34">
        <v>7638.9990234375</v>
      </c>
      <c r="AW34">
        <v>5313.35546875</v>
      </c>
      <c r="AX34">
        <v>1603.0615234375</v>
      </c>
      <c r="AY34">
        <v>999.5654296875</v>
      </c>
      <c r="AZ34">
        <v>6035.9375</v>
      </c>
      <c r="BA34">
        <v>4313.7900390625</v>
      </c>
      <c r="BB34">
        <v>2.9945015907287598E-2</v>
      </c>
      <c r="BC34">
        <v>0.11330282688140869</v>
      </c>
      <c r="BD34" s="10" t="s">
        <v>79</v>
      </c>
      <c r="BE34" s="10" t="s">
        <v>557</v>
      </c>
      <c r="BF34" s="10" t="s">
        <v>555</v>
      </c>
      <c r="BG34">
        <v>45000</v>
      </c>
      <c r="BH34">
        <v>861093</v>
      </c>
      <c r="BI34">
        <v>1303264</v>
      </c>
      <c r="BJ34">
        <v>2399</v>
      </c>
      <c r="BK34">
        <v>4212</v>
      </c>
      <c r="BL34">
        <v>94708</v>
      </c>
      <c r="BM34">
        <v>2055852</v>
      </c>
      <c r="BN34">
        <v>839426</v>
      </c>
      <c r="BO34">
        <v>1409097</v>
      </c>
      <c r="BP34">
        <v>5408</v>
      </c>
      <c r="BQ34">
        <v>90945</v>
      </c>
      <c r="BR34">
        <v>1003</v>
      </c>
      <c r="BS34">
        <v>423424</v>
      </c>
      <c r="BT34">
        <v>2055852</v>
      </c>
      <c r="BU34">
        <v>8142</v>
      </c>
      <c r="BV34">
        <v>1</v>
      </c>
      <c r="BW34">
        <v>30000</v>
      </c>
      <c r="BX34">
        <v>39711</v>
      </c>
      <c r="BY34">
        <v>1</v>
      </c>
      <c r="BZ34">
        <v>30000</v>
      </c>
    </row>
    <row r="35" spans="1:78" x14ac:dyDescent="0.35">
      <c r="A35" s="10" t="s">
        <v>558</v>
      </c>
      <c r="B35" s="10" t="s">
        <v>85</v>
      </c>
      <c r="C35" s="11">
        <v>45566.715844618055</v>
      </c>
      <c r="D35" s="10" t="s">
        <v>79</v>
      </c>
      <c r="E35" s="10" t="s">
        <v>80</v>
      </c>
      <c r="F35">
        <v>102</v>
      </c>
      <c r="G35">
        <v>801.78204345703125</v>
      </c>
      <c r="H35">
        <v>119.90861511230469</v>
      </c>
      <c r="I35">
        <v>102</v>
      </c>
      <c r="J35">
        <v>102</v>
      </c>
      <c r="K35">
        <v>0</v>
      </c>
      <c r="L35">
        <v>215.30000305175781</v>
      </c>
      <c r="M35">
        <v>215.5</v>
      </c>
      <c r="N35">
        <v>220.10000610351563</v>
      </c>
      <c r="O35">
        <v>225</v>
      </c>
      <c r="P35" s="10" t="s">
        <v>556</v>
      </c>
      <c r="Q35" s="10" t="s">
        <v>82</v>
      </c>
      <c r="R35">
        <v>2195.24755859375</v>
      </c>
      <c r="S35">
        <v>1831.2509765625</v>
      </c>
      <c r="T35">
        <v>15.089999198913574</v>
      </c>
      <c r="U35">
        <v>110</v>
      </c>
      <c r="V35">
        <v>2.8960001468658447</v>
      </c>
      <c r="W35">
        <v>0.14800000190734863</v>
      </c>
      <c r="X35" s="10" t="s">
        <v>82</v>
      </c>
      <c r="Y35" s="10" t="s">
        <v>82</v>
      </c>
      <c r="Z35">
        <v>24.340002059936523</v>
      </c>
      <c r="AA35">
        <v>2.0440001487731934</v>
      </c>
      <c r="AB35">
        <v>0.45400002598762512</v>
      </c>
      <c r="AC35">
        <v>0</v>
      </c>
      <c r="AD35">
        <v>0.65400004386901855</v>
      </c>
      <c r="AE35">
        <v>42.400001525878906</v>
      </c>
      <c r="AF35">
        <v>26.742744445800781</v>
      </c>
      <c r="AG35">
        <v>44.968788146972656</v>
      </c>
      <c r="AH35">
        <v>229.80000305175781</v>
      </c>
      <c r="AI35">
        <v>60</v>
      </c>
      <c r="AJ35">
        <v>60.099997999999999</v>
      </c>
      <c r="AK35">
        <v>60.099997999999999</v>
      </c>
      <c r="AL35">
        <v>60.900002000000001</v>
      </c>
      <c r="AM35">
        <v>137.79624938964844</v>
      </c>
      <c r="AN35">
        <v>52.49993896484375</v>
      </c>
      <c r="AO35">
        <v>66.771629333496094</v>
      </c>
      <c r="AP35">
        <v>82.754524230957031</v>
      </c>
      <c r="AQ35">
        <v>1.4296876192092896</v>
      </c>
      <c r="AR35">
        <v>538.94012451171875</v>
      </c>
      <c r="AS35">
        <v>490.65679931640625</v>
      </c>
      <c r="AT35">
        <v>4.9288125038146973</v>
      </c>
      <c r="AU35">
        <v>3.9129376411437988</v>
      </c>
      <c r="AV35">
        <v>7748.2705078125</v>
      </c>
      <c r="AW35">
        <v>5846.111328125</v>
      </c>
      <c r="AX35">
        <v>1787.23828125</v>
      </c>
      <c r="AY35">
        <v>1104.6435546875</v>
      </c>
      <c r="AZ35">
        <v>5961.0322265625</v>
      </c>
      <c r="BA35">
        <v>4741.4677734375</v>
      </c>
      <c r="BD35" s="10" t="s">
        <v>79</v>
      </c>
      <c r="BE35" s="10" t="s">
        <v>559</v>
      </c>
      <c r="BF35" s="10" t="s">
        <v>558</v>
      </c>
      <c r="BG35">
        <v>45000</v>
      </c>
      <c r="BH35">
        <v>1229954</v>
      </c>
      <c r="BI35">
        <v>1151105</v>
      </c>
      <c r="BJ35">
        <v>-1627</v>
      </c>
      <c r="BK35">
        <v>4077</v>
      </c>
      <c r="BL35">
        <v>90682</v>
      </c>
      <c r="BM35">
        <v>2052879</v>
      </c>
      <c r="BN35">
        <v>1223557</v>
      </c>
      <c r="BO35">
        <v>1456498</v>
      </c>
      <c r="BP35">
        <v>-178252</v>
      </c>
      <c r="BQ35">
        <v>98425</v>
      </c>
      <c r="BR35">
        <v>1004</v>
      </c>
      <c r="BS35">
        <v>424441</v>
      </c>
      <c r="BT35">
        <v>2052879</v>
      </c>
      <c r="BU35">
        <v>6956</v>
      </c>
      <c r="BV35">
        <v>1</v>
      </c>
      <c r="BW35">
        <v>30000</v>
      </c>
      <c r="BX35">
        <v>33773</v>
      </c>
      <c r="BY35">
        <v>1</v>
      </c>
      <c r="BZ35">
        <v>30000</v>
      </c>
    </row>
    <row r="36" spans="1:78" x14ac:dyDescent="0.35">
      <c r="A36" s="10" t="s">
        <v>560</v>
      </c>
      <c r="B36" s="10" t="s">
        <v>78</v>
      </c>
      <c r="C36" s="11">
        <v>45566.716122777776</v>
      </c>
      <c r="D36" s="10" t="s">
        <v>79</v>
      </c>
      <c r="E36" s="10" t="s">
        <v>80</v>
      </c>
      <c r="F36">
        <v>103</v>
      </c>
      <c r="G36">
        <v>801.96649169921875</v>
      </c>
      <c r="H36">
        <v>119.90861511230469</v>
      </c>
      <c r="I36">
        <v>103</v>
      </c>
      <c r="J36">
        <v>103</v>
      </c>
      <c r="K36">
        <v>0</v>
      </c>
      <c r="L36">
        <v>215.10000610351563</v>
      </c>
      <c r="M36">
        <v>215.5</v>
      </c>
      <c r="N36">
        <v>220.10000610351563</v>
      </c>
      <c r="O36">
        <v>225</v>
      </c>
      <c r="P36" s="10" t="s">
        <v>561</v>
      </c>
      <c r="Q36" s="10" t="s">
        <v>82</v>
      </c>
      <c r="R36">
        <v>2197.09326171875</v>
      </c>
      <c r="S36">
        <v>1794.1422119140625</v>
      </c>
      <c r="T36">
        <v>15.09999942779541</v>
      </c>
      <c r="U36">
        <v>110</v>
      </c>
      <c r="V36">
        <v>2.9940001964569092</v>
      </c>
      <c r="W36">
        <v>0.14600001275539398</v>
      </c>
      <c r="X36" s="10" t="s">
        <v>82</v>
      </c>
      <c r="Y36" s="10" t="s">
        <v>82</v>
      </c>
      <c r="Z36">
        <v>24.340002059936523</v>
      </c>
      <c r="AA36">
        <v>2.0820000171661377</v>
      </c>
      <c r="AB36">
        <v>0.45400002598762512</v>
      </c>
      <c r="AC36">
        <v>0</v>
      </c>
      <c r="AD36">
        <v>0.65800005197525024</v>
      </c>
      <c r="AE36">
        <v>42.5</v>
      </c>
      <c r="AF36">
        <v>27.242227554321289</v>
      </c>
      <c r="AG36">
        <v>44.953498840332031</v>
      </c>
      <c r="AH36">
        <v>229.80000305175781</v>
      </c>
      <c r="AI36">
        <v>60</v>
      </c>
      <c r="AJ36">
        <v>59.900002000000001</v>
      </c>
      <c r="AK36">
        <v>59.900002000000001</v>
      </c>
      <c r="AL36">
        <v>60.900002000000001</v>
      </c>
      <c r="AM36">
        <v>94.586082458496094</v>
      </c>
      <c r="AN36">
        <v>52.499603271484375</v>
      </c>
      <c r="AO36">
        <v>66.366233825683594</v>
      </c>
      <c r="AP36">
        <v>79.996192932128906</v>
      </c>
      <c r="AQ36">
        <v>3.3861875534057617</v>
      </c>
      <c r="AR36">
        <v>541.80316162109375</v>
      </c>
      <c r="AS36">
        <v>495.94622802734375</v>
      </c>
      <c r="AT36">
        <v>4.5525627136230469</v>
      </c>
      <c r="AU36">
        <v>3.687187671661377</v>
      </c>
      <c r="AV36">
        <v>7680.81396484375</v>
      </c>
      <c r="AW36">
        <v>5362.84521484375</v>
      </c>
      <c r="AX36">
        <v>1607.85791015625</v>
      </c>
      <c r="AY36">
        <v>1006.205078125</v>
      </c>
      <c r="AZ36">
        <v>6072.9560546875</v>
      </c>
      <c r="BA36">
        <v>4356.64013671875</v>
      </c>
      <c r="BB36">
        <v>3.2048463821411133E-2</v>
      </c>
      <c r="BC36">
        <v>0.106972336769104</v>
      </c>
      <c r="BD36" s="10" t="s">
        <v>79</v>
      </c>
      <c r="BE36" s="10" t="s">
        <v>562</v>
      </c>
      <c r="BF36" s="10" t="s">
        <v>560</v>
      </c>
      <c r="BG36">
        <v>45000</v>
      </c>
      <c r="BH36">
        <v>890142</v>
      </c>
      <c r="BI36">
        <v>1034408</v>
      </c>
      <c r="BJ36">
        <v>3218</v>
      </c>
      <c r="BK36">
        <v>4125</v>
      </c>
      <c r="BL36">
        <v>95528</v>
      </c>
      <c r="BM36">
        <v>2054346</v>
      </c>
      <c r="BN36">
        <v>866729</v>
      </c>
      <c r="BO36">
        <v>1143854</v>
      </c>
      <c r="BP36">
        <v>6571</v>
      </c>
      <c r="BQ36">
        <v>98425</v>
      </c>
      <c r="BR36">
        <v>1003</v>
      </c>
      <c r="BS36">
        <v>423720</v>
      </c>
      <c r="BT36">
        <v>2054346</v>
      </c>
      <c r="BU36">
        <v>14481</v>
      </c>
      <c r="BV36">
        <v>1</v>
      </c>
      <c r="BW36">
        <v>30000</v>
      </c>
      <c r="BX36">
        <v>20463</v>
      </c>
      <c r="BY36">
        <v>1</v>
      </c>
      <c r="BZ36">
        <v>30000</v>
      </c>
    </row>
    <row r="37" spans="1:78" x14ac:dyDescent="0.35">
      <c r="A37" s="10" t="s">
        <v>563</v>
      </c>
      <c r="B37" s="10" t="s">
        <v>85</v>
      </c>
      <c r="C37" s="11">
        <v>45566.716122777776</v>
      </c>
      <c r="D37" s="10" t="s">
        <v>79</v>
      </c>
      <c r="E37" s="10" t="s">
        <v>80</v>
      </c>
      <c r="F37">
        <v>103</v>
      </c>
      <c r="G37">
        <v>801.96649169921875</v>
      </c>
      <c r="H37">
        <v>119.90861511230469</v>
      </c>
      <c r="I37">
        <v>103</v>
      </c>
      <c r="J37">
        <v>103</v>
      </c>
      <c r="K37">
        <v>0</v>
      </c>
      <c r="L37">
        <v>215.10000610351563</v>
      </c>
      <c r="M37">
        <v>215.5</v>
      </c>
      <c r="N37">
        <v>220.10000610351563</v>
      </c>
      <c r="O37">
        <v>225</v>
      </c>
      <c r="P37" s="10" t="s">
        <v>561</v>
      </c>
      <c r="Q37" s="10" t="s">
        <v>82</v>
      </c>
      <c r="R37">
        <v>2197.09326171875</v>
      </c>
      <c r="S37">
        <v>1794.1422119140625</v>
      </c>
      <c r="T37">
        <v>15.09999942779541</v>
      </c>
      <c r="U37">
        <v>110</v>
      </c>
      <c r="V37">
        <v>2.9940001964569092</v>
      </c>
      <c r="W37">
        <v>0.14600001275539398</v>
      </c>
      <c r="X37" s="10" t="s">
        <v>82</v>
      </c>
      <c r="Y37" s="10" t="s">
        <v>82</v>
      </c>
      <c r="Z37">
        <v>24.340002059936523</v>
      </c>
      <c r="AA37">
        <v>2.0820000171661377</v>
      </c>
      <c r="AB37">
        <v>0.45400002598762512</v>
      </c>
      <c r="AC37">
        <v>0</v>
      </c>
      <c r="AD37">
        <v>0.65800005197525024</v>
      </c>
      <c r="AE37">
        <v>42.5</v>
      </c>
      <c r="AF37">
        <v>27.242227554321289</v>
      </c>
      <c r="AG37">
        <v>44.953498840332031</v>
      </c>
      <c r="AH37">
        <v>229.80000305175781</v>
      </c>
      <c r="AI37">
        <v>60</v>
      </c>
      <c r="AJ37">
        <v>59.900002000000001</v>
      </c>
      <c r="AK37">
        <v>59.900002000000001</v>
      </c>
      <c r="AL37">
        <v>60.900002000000001</v>
      </c>
      <c r="AM37">
        <v>137.79624938964844</v>
      </c>
      <c r="AN37">
        <v>52.49993896484375</v>
      </c>
      <c r="AO37">
        <v>66.884956359863281</v>
      </c>
      <c r="AP37">
        <v>82.545745849609375</v>
      </c>
      <c r="AQ37">
        <v>2.182187557220459</v>
      </c>
      <c r="AR37">
        <v>540.1734619140625</v>
      </c>
      <c r="AS37">
        <v>491.74310302734375</v>
      </c>
      <c r="AT37">
        <v>4.8535628318786621</v>
      </c>
      <c r="AU37">
        <v>3.8753125667572021</v>
      </c>
      <c r="AV37">
        <v>7787.302734375</v>
      </c>
      <c r="AW37">
        <v>5878.6044921875</v>
      </c>
      <c r="AX37">
        <v>1768.56640625</v>
      </c>
      <c r="AY37">
        <v>1107.35205078125</v>
      </c>
      <c r="AZ37">
        <v>6018.736328125</v>
      </c>
      <c r="BA37">
        <v>4771.25244140625</v>
      </c>
      <c r="BD37" s="10" t="s">
        <v>79</v>
      </c>
      <c r="BE37" s="10" t="s">
        <v>564</v>
      </c>
      <c r="BF37" s="10" t="s">
        <v>563</v>
      </c>
      <c r="BG37">
        <v>45000</v>
      </c>
      <c r="BH37">
        <v>1238925</v>
      </c>
      <c r="BI37">
        <v>868228</v>
      </c>
      <c r="BJ37">
        <v>-2309</v>
      </c>
      <c r="BK37">
        <v>4078</v>
      </c>
      <c r="BL37">
        <v>90000</v>
      </c>
      <c r="BM37">
        <v>2056401</v>
      </c>
      <c r="BN37">
        <v>1232195</v>
      </c>
      <c r="BO37">
        <v>1179295</v>
      </c>
      <c r="BP37">
        <v>-178305</v>
      </c>
      <c r="BQ37">
        <v>99999</v>
      </c>
      <c r="BR37">
        <v>1005</v>
      </c>
      <c r="BS37">
        <v>424645</v>
      </c>
      <c r="BT37">
        <v>2056401</v>
      </c>
      <c r="BU37">
        <v>12072</v>
      </c>
      <c r="BV37">
        <v>1</v>
      </c>
      <c r="BW37">
        <v>30000</v>
      </c>
      <c r="BX37">
        <v>17074</v>
      </c>
      <c r="BY37">
        <v>1</v>
      </c>
      <c r="BZ37">
        <v>30000</v>
      </c>
    </row>
    <row r="38" spans="1:78" x14ac:dyDescent="0.35">
      <c r="A38" s="10" t="s">
        <v>565</v>
      </c>
      <c r="B38" s="10" t="s">
        <v>78</v>
      </c>
      <c r="C38" s="11">
        <v>45566.716410451387</v>
      </c>
      <c r="D38" s="10" t="s">
        <v>79</v>
      </c>
      <c r="E38" s="10" t="s">
        <v>80</v>
      </c>
      <c r="F38">
        <v>104</v>
      </c>
      <c r="G38">
        <v>801.59759521484375</v>
      </c>
      <c r="H38">
        <v>119.90861511230469</v>
      </c>
      <c r="I38">
        <v>104</v>
      </c>
      <c r="J38">
        <v>104</v>
      </c>
      <c r="K38">
        <v>0</v>
      </c>
      <c r="L38">
        <v>214.60000610351563</v>
      </c>
      <c r="M38">
        <v>215.30000305175781</v>
      </c>
      <c r="N38">
        <v>220.10000610351563</v>
      </c>
      <c r="O38">
        <v>225</v>
      </c>
      <c r="P38" s="10" t="s">
        <v>566</v>
      </c>
      <c r="Q38" s="10" t="s">
        <v>82</v>
      </c>
      <c r="R38">
        <v>2201.658935546875</v>
      </c>
      <c r="S38">
        <v>1800.26220703125</v>
      </c>
      <c r="T38">
        <v>15.09999942779541</v>
      </c>
      <c r="U38">
        <v>110</v>
      </c>
      <c r="V38">
        <v>2.7980000972747803</v>
      </c>
      <c r="W38">
        <v>0.15400001406669617</v>
      </c>
      <c r="X38" s="10" t="s">
        <v>82</v>
      </c>
      <c r="Y38" s="10" t="s">
        <v>82</v>
      </c>
      <c r="Z38">
        <v>24.340002059936523</v>
      </c>
      <c r="AA38">
        <v>2.0480000972747803</v>
      </c>
      <c r="AB38">
        <v>0.45400002598762512</v>
      </c>
      <c r="AC38">
        <v>0</v>
      </c>
      <c r="AD38">
        <v>0.65800005197525024</v>
      </c>
      <c r="AE38">
        <v>42.700000762939453</v>
      </c>
      <c r="AF38">
        <v>27.150485992431641</v>
      </c>
      <c r="AG38">
        <v>44.963691711425781</v>
      </c>
      <c r="AH38">
        <v>229.80000305175781</v>
      </c>
      <c r="AI38">
        <v>60</v>
      </c>
      <c r="AJ38">
        <v>60</v>
      </c>
      <c r="AK38">
        <v>60</v>
      </c>
      <c r="AL38">
        <v>60.900002000000001</v>
      </c>
      <c r="AM38">
        <v>94.586082458496094</v>
      </c>
      <c r="AN38">
        <v>52.499603271484375</v>
      </c>
      <c r="AO38">
        <v>66.129043579101563</v>
      </c>
      <c r="AP38">
        <v>79.962379455566406</v>
      </c>
      <c r="AQ38">
        <v>3.0851876735687256</v>
      </c>
      <c r="AR38">
        <v>539.46148681640625</v>
      </c>
      <c r="AS38">
        <v>493.743896484375</v>
      </c>
      <c r="AT38">
        <v>4.7030625343322754</v>
      </c>
      <c r="AU38">
        <v>3.687187671661377</v>
      </c>
      <c r="AV38">
        <v>7642.96728515625</v>
      </c>
      <c r="AW38">
        <v>5321.8671875</v>
      </c>
      <c r="AX38">
        <v>1676.6240234375</v>
      </c>
      <c r="AY38">
        <v>996.32470703125</v>
      </c>
      <c r="AZ38">
        <v>5966.34326171875</v>
      </c>
      <c r="BA38">
        <v>4325.54248046875</v>
      </c>
      <c r="BB38">
        <v>3.0118823051452637E-2</v>
      </c>
      <c r="BC38">
        <v>0.10896980762481689</v>
      </c>
      <c r="BD38" s="10" t="s">
        <v>79</v>
      </c>
      <c r="BE38" s="10" t="s">
        <v>79</v>
      </c>
      <c r="BF38" s="10" t="s">
        <v>79</v>
      </c>
    </row>
    <row r="39" spans="1:78" x14ac:dyDescent="0.35">
      <c r="A39" s="10" t="s">
        <v>567</v>
      </c>
      <c r="B39" s="10" t="s">
        <v>85</v>
      </c>
      <c r="C39" s="11">
        <v>45566.716410451387</v>
      </c>
      <c r="D39" s="10" t="s">
        <v>79</v>
      </c>
      <c r="E39" s="10" t="s">
        <v>80</v>
      </c>
      <c r="F39">
        <v>104</v>
      </c>
      <c r="G39">
        <v>801.59759521484375</v>
      </c>
      <c r="H39">
        <v>119.90861511230469</v>
      </c>
      <c r="I39">
        <v>104</v>
      </c>
      <c r="J39">
        <v>104</v>
      </c>
      <c r="K39">
        <v>0</v>
      </c>
      <c r="L39">
        <v>214.60000610351563</v>
      </c>
      <c r="M39">
        <v>215.30000305175781</v>
      </c>
      <c r="N39">
        <v>220.10000610351563</v>
      </c>
      <c r="O39">
        <v>225</v>
      </c>
      <c r="P39" s="10" t="s">
        <v>566</v>
      </c>
      <c r="Q39" s="10" t="s">
        <v>82</v>
      </c>
      <c r="R39">
        <v>2201.658935546875</v>
      </c>
      <c r="S39">
        <v>1800.26220703125</v>
      </c>
      <c r="T39">
        <v>15.09999942779541</v>
      </c>
      <c r="U39">
        <v>110</v>
      </c>
      <c r="V39">
        <v>2.7980000972747803</v>
      </c>
      <c r="W39">
        <v>0.15400001406669617</v>
      </c>
      <c r="X39" s="10" t="s">
        <v>82</v>
      </c>
      <c r="Y39" s="10" t="s">
        <v>82</v>
      </c>
      <c r="Z39">
        <v>24.340002059936523</v>
      </c>
      <c r="AA39">
        <v>2.0480000972747803</v>
      </c>
      <c r="AB39">
        <v>0.45400002598762512</v>
      </c>
      <c r="AC39">
        <v>0</v>
      </c>
      <c r="AD39">
        <v>0.65800005197525024</v>
      </c>
      <c r="AE39">
        <v>42.700000762939453</v>
      </c>
      <c r="AF39">
        <v>27.150485992431641</v>
      </c>
      <c r="AG39">
        <v>44.963691711425781</v>
      </c>
      <c r="AH39">
        <v>229.80000305175781</v>
      </c>
      <c r="AI39">
        <v>60</v>
      </c>
      <c r="AJ39">
        <v>60</v>
      </c>
      <c r="AK39">
        <v>60</v>
      </c>
      <c r="AL39">
        <v>60.900002000000001</v>
      </c>
      <c r="AM39">
        <v>137.79624938964844</v>
      </c>
      <c r="AN39">
        <v>52.49993896484375</v>
      </c>
      <c r="AO39">
        <v>66.949165344238281</v>
      </c>
      <c r="AP39">
        <v>82.869522094726563</v>
      </c>
      <c r="AQ39">
        <v>1.4673125743865967</v>
      </c>
      <c r="AR39">
        <v>539.52734375</v>
      </c>
      <c r="AS39">
        <v>490.98538208007813</v>
      </c>
      <c r="AT39">
        <v>4.9288125038146973</v>
      </c>
      <c r="AU39">
        <v>3.9129376411437988</v>
      </c>
      <c r="AV39">
        <v>7773.7080078125</v>
      </c>
      <c r="AW39">
        <v>5869.1708984375</v>
      </c>
      <c r="AX39">
        <v>1802.58447265625</v>
      </c>
      <c r="AY39">
        <v>1120.22265625</v>
      </c>
      <c r="AZ39">
        <v>5971.12353515625</v>
      </c>
      <c r="BA39">
        <v>4748.9482421875</v>
      </c>
      <c r="BD39" s="10" t="s">
        <v>79</v>
      </c>
      <c r="BE39" s="10" t="s">
        <v>568</v>
      </c>
      <c r="BF39" s="10" t="s">
        <v>567</v>
      </c>
      <c r="BG39">
        <v>45000</v>
      </c>
      <c r="BH39">
        <v>1241576</v>
      </c>
      <c r="BI39">
        <v>820646</v>
      </c>
      <c r="BJ39">
        <v>-1392</v>
      </c>
      <c r="BK39">
        <v>4133</v>
      </c>
      <c r="BL39">
        <v>90917</v>
      </c>
      <c r="BM39">
        <v>2056394</v>
      </c>
      <c r="BN39">
        <v>1235111</v>
      </c>
      <c r="BO39">
        <v>1131117</v>
      </c>
      <c r="BP39">
        <v>-178225</v>
      </c>
      <c r="BQ39">
        <v>99999</v>
      </c>
      <c r="BR39">
        <v>1005</v>
      </c>
      <c r="BS39">
        <v>424578</v>
      </c>
      <c r="BT39">
        <v>2056394</v>
      </c>
      <c r="BU39">
        <v>19641</v>
      </c>
      <c r="BV39">
        <v>1</v>
      </c>
      <c r="BW39">
        <v>30000</v>
      </c>
      <c r="BX39">
        <v>24424</v>
      </c>
      <c r="BY39">
        <v>1</v>
      </c>
      <c r="BZ39">
        <v>30000</v>
      </c>
    </row>
    <row r="40" spans="1:78" x14ac:dyDescent="0.35">
      <c r="A40" s="10" t="s">
        <v>569</v>
      </c>
      <c r="B40" s="10" t="s">
        <v>78</v>
      </c>
      <c r="C40" s="11">
        <v>45566.716690879628</v>
      </c>
      <c r="D40" s="10" t="s">
        <v>79</v>
      </c>
      <c r="E40" s="10" t="s">
        <v>80</v>
      </c>
      <c r="F40">
        <v>105</v>
      </c>
      <c r="G40">
        <v>801.96649169921875</v>
      </c>
      <c r="H40">
        <v>119.90861511230469</v>
      </c>
      <c r="I40">
        <v>105</v>
      </c>
      <c r="J40">
        <v>105</v>
      </c>
      <c r="K40">
        <v>0</v>
      </c>
      <c r="L40">
        <v>214.80000305175781</v>
      </c>
      <c r="M40">
        <v>215.10000610351563</v>
      </c>
      <c r="N40">
        <v>220.10000610351563</v>
      </c>
      <c r="O40">
        <v>225</v>
      </c>
      <c r="P40" s="10" t="s">
        <v>570</v>
      </c>
      <c r="Q40" s="10" t="s">
        <v>82</v>
      </c>
      <c r="R40">
        <v>2204.5732421875</v>
      </c>
      <c r="S40">
        <v>1784.7193603515625</v>
      </c>
      <c r="T40">
        <v>15.109999656677246</v>
      </c>
      <c r="U40">
        <v>110</v>
      </c>
      <c r="V40">
        <v>2.9120001792907715</v>
      </c>
      <c r="W40">
        <v>0.15200001001358032</v>
      </c>
      <c r="X40" s="10" t="s">
        <v>82</v>
      </c>
      <c r="Y40" s="10" t="s">
        <v>82</v>
      </c>
      <c r="Z40">
        <v>24.340002059936523</v>
      </c>
      <c r="AA40">
        <v>2.0780000686645508</v>
      </c>
      <c r="AB40">
        <v>0.45400002598762512</v>
      </c>
      <c r="AC40">
        <v>0</v>
      </c>
      <c r="AD40">
        <v>0.65600001811981201</v>
      </c>
      <c r="AE40">
        <v>42.900001525878906</v>
      </c>
      <c r="AF40">
        <v>27.446098327636719</v>
      </c>
      <c r="AG40">
        <v>44.984077453613281</v>
      </c>
      <c r="AH40">
        <v>229.80000305175781</v>
      </c>
      <c r="AI40">
        <v>60</v>
      </c>
      <c r="AJ40">
        <v>60.099997999999999</v>
      </c>
      <c r="AK40">
        <v>60.099997999999999</v>
      </c>
      <c r="AL40">
        <v>60.900002000000001</v>
      </c>
      <c r="AM40">
        <v>94.586082458496094</v>
      </c>
      <c r="AN40">
        <v>52.499603271484375</v>
      </c>
      <c r="AO40">
        <v>66.341384887695313</v>
      </c>
      <c r="AP40">
        <v>80.054351806640625</v>
      </c>
      <c r="AQ40">
        <v>2.7089376449584961</v>
      </c>
      <c r="AR40">
        <v>541.14373779296875</v>
      </c>
      <c r="AS40">
        <v>495.064697265625</v>
      </c>
      <c r="AT40">
        <v>4.6278128623962402</v>
      </c>
      <c r="AU40">
        <v>3.6495625972747803</v>
      </c>
      <c r="AV40">
        <v>7679.18701171875</v>
      </c>
      <c r="AW40">
        <v>5365.26806640625</v>
      </c>
      <c r="AX40">
        <v>1647.29931640625</v>
      </c>
      <c r="AY40">
        <v>987.470703125</v>
      </c>
      <c r="AZ40">
        <v>6031.8876953125</v>
      </c>
      <c r="BA40">
        <v>4377.79736328125</v>
      </c>
      <c r="BB40">
        <v>2.015531063079834E-2</v>
      </c>
      <c r="BC40">
        <v>0.12330043315887451</v>
      </c>
      <c r="BD40" s="10" t="s">
        <v>79</v>
      </c>
      <c r="BE40" s="10" t="s">
        <v>571</v>
      </c>
      <c r="BF40" s="10" t="s">
        <v>569</v>
      </c>
      <c r="BG40">
        <v>45000</v>
      </c>
      <c r="BH40">
        <v>888325</v>
      </c>
      <c r="BI40">
        <v>1099316</v>
      </c>
      <c r="BJ40">
        <v>3131</v>
      </c>
      <c r="BK40">
        <v>4192</v>
      </c>
      <c r="BL40">
        <v>95440</v>
      </c>
      <c r="BM40">
        <v>2055258</v>
      </c>
      <c r="BN40">
        <v>864206</v>
      </c>
      <c r="BO40">
        <v>1208221</v>
      </c>
      <c r="BP40">
        <v>6564</v>
      </c>
      <c r="BQ40">
        <v>99999</v>
      </c>
      <c r="BR40">
        <v>1004</v>
      </c>
      <c r="BS40">
        <v>423920</v>
      </c>
      <c r="BT40">
        <v>2055258</v>
      </c>
      <c r="BU40">
        <v>6758</v>
      </c>
      <c r="BV40">
        <v>1</v>
      </c>
      <c r="BW40">
        <v>30000</v>
      </c>
      <c r="BX40">
        <v>25155</v>
      </c>
      <c r="BY40">
        <v>1</v>
      </c>
      <c r="BZ40">
        <v>30000</v>
      </c>
    </row>
    <row r="41" spans="1:78" x14ac:dyDescent="0.35">
      <c r="A41" s="10" t="s">
        <v>572</v>
      </c>
      <c r="B41" s="10" t="s">
        <v>85</v>
      </c>
      <c r="C41" s="11">
        <v>45566.716690879628</v>
      </c>
      <c r="D41" s="10" t="s">
        <v>79</v>
      </c>
      <c r="E41" s="10" t="s">
        <v>80</v>
      </c>
      <c r="F41">
        <v>105</v>
      </c>
      <c r="G41">
        <v>801.96649169921875</v>
      </c>
      <c r="H41">
        <v>119.90861511230469</v>
      </c>
      <c r="I41">
        <v>105</v>
      </c>
      <c r="J41">
        <v>105</v>
      </c>
      <c r="K41">
        <v>0</v>
      </c>
      <c r="L41">
        <v>214.80000305175781</v>
      </c>
      <c r="M41">
        <v>215.10000610351563</v>
      </c>
      <c r="N41">
        <v>220.10000610351563</v>
      </c>
      <c r="O41">
        <v>225</v>
      </c>
      <c r="P41" s="10" t="s">
        <v>570</v>
      </c>
      <c r="Q41" s="10" t="s">
        <v>82</v>
      </c>
      <c r="R41">
        <v>2204.5732421875</v>
      </c>
      <c r="S41">
        <v>1784.7193603515625</v>
      </c>
      <c r="T41">
        <v>15.109999656677246</v>
      </c>
      <c r="U41">
        <v>110</v>
      </c>
      <c r="V41">
        <v>2.9120001792907715</v>
      </c>
      <c r="W41">
        <v>0.15200001001358032</v>
      </c>
      <c r="X41" s="10" t="s">
        <v>82</v>
      </c>
      <c r="Y41" s="10" t="s">
        <v>82</v>
      </c>
      <c r="Z41">
        <v>24.340002059936523</v>
      </c>
      <c r="AA41">
        <v>2.0780000686645508</v>
      </c>
      <c r="AB41">
        <v>0.45400002598762512</v>
      </c>
      <c r="AC41">
        <v>0</v>
      </c>
      <c r="AD41">
        <v>0.65600001811981201</v>
      </c>
      <c r="AE41">
        <v>42.900001525878906</v>
      </c>
      <c r="AF41">
        <v>27.446098327636719</v>
      </c>
      <c r="AG41">
        <v>44.984077453613281</v>
      </c>
      <c r="AH41">
        <v>229.80000305175781</v>
      </c>
      <c r="AI41">
        <v>60</v>
      </c>
      <c r="AJ41">
        <v>60.099997999999999</v>
      </c>
      <c r="AK41">
        <v>60.099997999999999</v>
      </c>
      <c r="AL41">
        <v>60.900002000000001</v>
      </c>
      <c r="AM41">
        <v>137.79624938964844</v>
      </c>
      <c r="AN41">
        <v>52.49993896484375</v>
      </c>
      <c r="AO41">
        <v>66.738861083984375</v>
      </c>
      <c r="AP41">
        <v>82.844459533691406</v>
      </c>
      <c r="AQ41">
        <v>1.3920625448226929</v>
      </c>
      <c r="AR41">
        <v>541.8377685546875</v>
      </c>
      <c r="AS41">
        <v>493.44110107421875</v>
      </c>
      <c r="AT41">
        <v>4.8535628318786621</v>
      </c>
      <c r="AU41">
        <v>3.8376877307891846</v>
      </c>
      <c r="AV41">
        <v>7826.193359375</v>
      </c>
      <c r="AW41">
        <v>5939.88232421875</v>
      </c>
      <c r="AX41">
        <v>1780.087890625</v>
      </c>
      <c r="AY41">
        <v>1099.7265625</v>
      </c>
      <c r="AZ41">
        <v>6046.10546875</v>
      </c>
      <c r="BA41">
        <v>4840.15576171875</v>
      </c>
      <c r="BD41" s="10" t="s">
        <v>79</v>
      </c>
      <c r="BE41" s="10" t="s">
        <v>573</v>
      </c>
      <c r="BF41" s="10" t="s">
        <v>572</v>
      </c>
      <c r="BG41">
        <v>45000</v>
      </c>
      <c r="BH41">
        <v>1241582</v>
      </c>
      <c r="BI41">
        <v>742453</v>
      </c>
      <c r="BJ41">
        <v>-1851</v>
      </c>
      <c r="BK41">
        <v>4077</v>
      </c>
      <c r="BL41">
        <v>90458</v>
      </c>
      <c r="BM41">
        <v>2056256</v>
      </c>
      <c r="BN41">
        <v>1235423</v>
      </c>
      <c r="BO41">
        <v>1054714</v>
      </c>
      <c r="BP41">
        <v>-178331</v>
      </c>
      <c r="BQ41">
        <v>97244</v>
      </c>
      <c r="BR41">
        <v>1004</v>
      </c>
      <c r="BS41">
        <v>424549</v>
      </c>
      <c r="BT41">
        <v>2056256</v>
      </c>
      <c r="BU41">
        <v>14954</v>
      </c>
      <c r="BV41">
        <v>1</v>
      </c>
      <c r="BW41">
        <v>30000</v>
      </c>
      <c r="BX41">
        <v>187122</v>
      </c>
      <c r="BY41">
        <v>0</v>
      </c>
      <c r="BZ41">
        <v>30000</v>
      </c>
    </row>
    <row r="42" spans="1:78" x14ac:dyDescent="0.35">
      <c r="A42" s="10" t="s">
        <v>574</v>
      </c>
      <c r="B42" s="10" t="s">
        <v>78</v>
      </c>
      <c r="C42" s="11">
        <v>45566.716968923611</v>
      </c>
      <c r="D42" s="10" t="s">
        <v>79</v>
      </c>
      <c r="E42" s="10" t="s">
        <v>80</v>
      </c>
      <c r="F42">
        <v>106</v>
      </c>
      <c r="G42">
        <v>802.15093994140625</v>
      </c>
      <c r="H42">
        <v>119.90861511230469</v>
      </c>
      <c r="I42">
        <v>106</v>
      </c>
      <c r="J42">
        <v>106</v>
      </c>
      <c r="K42">
        <v>0</v>
      </c>
      <c r="L42">
        <v>215.30000305175781</v>
      </c>
      <c r="M42">
        <v>215.10000610351563</v>
      </c>
      <c r="N42">
        <v>220.10000610351563</v>
      </c>
      <c r="O42">
        <v>225</v>
      </c>
      <c r="P42" s="10" t="s">
        <v>575</v>
      </c>
      <c r="Q42" s="10" t="s">
        <v>82</v>
      </c>
      <c r="R42">
        <v>2201.756103515625</v>
      </c>
      <c r="S42">
        <v>1782.3878173828125</v>
      </c>
      <c r="T42">
        <v>15.109999656677246</v>
      </c>
      <c r="U42">
        <v>110</v>
      </c>
      <c r="V42">
        <v>3.3780002593994141</v>
      </c>
      <c r="W42">
        <v>0.15000000596046448</v>
      </c>
      <c r="X42" s="10" t="s">
        <v>82</v>
      </c>
      <c r="Y42" s="10" t="s">
        <v>82</v>
      </c>
      <c r="Z42">
        <v>24.340002059936523</v>
      </c>
      <c r="AA42">
        <v>2.0540001392364502</v>
      </c>
      <c r="AB42">
        <v>0.45400002598762512</v>
      </c>
      <c r="AC42">
        <v>0</v>
      </c>
      <c r="AD42">
        <v>0.65400004386901855</v>
      </c>
      <c r="AE42">
        <v>43</v>
      </c>
      <c r="AF42">
        <v>27.456291198730469</v>
      </c>
      <c r="AG42">
        <v>44.963691711425781</v>
      </c>
      <c r="AH42">
        <v>229.80000305175781</v>
      </c>
      <c r="AI42">
        <v>60</v>
      </c>
      <c r="AJ42">
        <v>59.900002000000001</v>
      </c>
      <c r="AK42">
        <v>59.900002000000001</v>
      </c>
      <c r="AL42">
        <v>60.900002000000001</v>
      </c>
      <c r="AM42">
        <v>94.586082458496094</v>
      </c>
      <c r="AN42">
        <v>52.499603271484375</v>
      </c>
      <c r="AO42">
        <v>66.26849365234375</v>
      </c>
      <c r="AP42">
        <v>80.098487854003906</v>
      </c>
      <c r="AQ42">
        <v>3.1604375839233398</v>
      </c>
      <c r="AR42">
        <v>541.8363037109375</v>
      </c>
      <c r="AS42">
        <v>495.48269653320313</v>
      </c>
      <c r="AT42">
        <v>4.6278128623962402</v>
      </c>
      <c r="AU42">
        <v>3.687187671661377</v>
      </c>
      <c r="AV42">
        <v>7686.7421875</v>
      </c>
      <c r="AW42">
        <v>5344.6162109375</v>
      </c>
      <c r="AX42">
        <v>1650.2763671875</v>
      </c>
      <c r="AY42">
        <v>1005.97998046875</v>
      </c>
      <c r="AZ42">
        <v>6036.4658203125</v>
      </c>
      <c r="BA42">
        <v>4338.63623046875</v>
      </c>
      <c r="BB42">
        <v>5.9859752655029297E-3</v>
      </c>
      <c r="BC42">
        <v>0.14483118057250977</v>
      </c>
      <c r="BD42" s="10" t="s">
        <v>79</v>
      </c>
      <c r="BE42" s="10" t="s">
        <v>576</v>
      </c>
      <c r="BF42" s="10" t="s">
        <v>574</v>
      </c>
      <c r="BG42">
        <v>45000</v>
      </c>
      <c r="BH42">
        <v>875271</v>
      </c>
      <c r="BI42">
        <v>883553</v>
      </c>
      <c r="BJ42">
        <v>2455</v>
      </c>
      <c r="BK42">
        <v>4167</v>
      </c>
      <c r="BL42">
        <v>94764</v>
      </c>
      <c r="BM42">
        <v>2027696</v>
      </c>
      <c r="BN42">
        <v>853302</v>
      </c>
      <c r="BO42">
        <v>995429</v>
      </c>
      <c r="BP42">
        <v>5476</v>
      </c>
      <c r="BQ42">
        <v>87008</v>
      </c>
      <c r="BR42">
        <v>1003</v>
      </c>
      <c r="BS42">
        <v>423389</v>
      </c>
      <c r="BT42">
        <v>2027696</v>
      </c>
      <c r="BU42">
        <v>421098</v>
      </c>
      <c r="BV42">
        <v>0</v>
      </c>
      <c r="BW42">
        <v>30000</v>
      </c>
      <c r="BX42">
        <v>322860</v>
      </c>
      <c r="BY42">
        <v>0</v>
      </c>
      <c r="BZ42">
        <v>30000</v>
      </c>
    </row>
    <row r="43" spans="1:78" x14ac:dyDescent="0.35">
      <c r="A43" s="10" t="s">
        <v>577</v>
      </c>
      <c r="B43" s="10" t="s">
        <v>85</v>
      </c>
      <c r="C43" s="11">
        <v>45566.716968923611</v>
      </c>
      <c r="D43" s="10" t="s">
        <v>79</v>
      </c>
      <c r="E43" s="10" t="s">
        <v>80</v>
      </c>
      <c r="F43">
        <v>106</v>
      </c>
      <c r="G43">
        <v>802.15093994140625</v>
      </c>
      <c r="H43">
        <v>119.90861511230469</v>
      </c>
      <c r="I43">
        <v>106</v>
      </c>
      <c r="J43">
        <v>106</v>
      </c>
      <c r="K43">
        <v>0</v>
      </c>
      <c r="L43">
        <v>215.30000305175781</v>
      </c>
      <c r="M43">
        <v>215.10000610351563</v>
      </c>
      <c r="N43">
        <v>220.10000610351563</v>
      </c>
      <c r="O43">
        <v>225</v>
      </c>
      <c r="P43" s="10" t="s">
        <v>575</v>
      </c>
      <c r="Q43" s="10" t="s">
        <v>82</v>
      </c>
      <c r="R43">
        <v>2201.756103515625</v>
      </c>
      <c r="S43">
        <v>1782.3878173828125</v>
      </c>
      <c r="T43">
        <v>15.109999656677246</v>
      </c>
      <c r="U43">
        <v>110</v>
      </c>
      <c r="V43">
        <v>3.3780002593994141</v>
      </c>
      <c r="W43">
        <v>0.15000000596046448</v>
      </c>
      <c r="X43" s="10" t="s">
        <v>82</v>
      </c>
      <c r="Y43" s="10" t="s">
        <v>82</v>
      </c>
      <c r="Z43">
        <v>24.340002059936523</v>
      </c>
      <c r="AA43">
        <v>2.0540001392364502</v>
      </c>
      <c r="AB43">
        <v>0.45400002598762512</v>
      </c>
      <c r="AC43">
        <v>0</v>
      </c>
      <c r="AD43">
        <v>0.65400004386901855</v>
      </c>
      <c r="AE43">
        <v>43</v>
      </c>
      <c r="AF43">
        <v>27.456291198730469</v>
      </c>
      <c r="AG43">
        <v>44.963691711425781</v>
      </c>
      <c r="AH43">
        <v>229.80000305175781</v>
      </c>
      <c r="AI43">
        <v>60</v>
      </c>
      <c r="AJ43">
        <v>59.900002000000001</v>
      </c>
      <c r="AK43">
        <v>59.900002000000001</v>
      </c>
      <c r="AL43">
        <v>60.900002000000001</v>
      </c>
      <c r="AM43">
        <v>137.79624938964844</v>
      </c>
      <c r="AN43">
        <v>52.49993896484375</v>
      </c>
      <c r="AO43">
        <v>67.040260314941406</v>
      </c>
      <c r="AP43">
        <v>82.71295166015625</v>
      </c>
      <c r="AQ43">
        <v>2.4831876754760742</v>
      </c>
      <c r="AR43">
        <v>542.05938720703125</v>
      </c>
      <c r="AS43">
        <v>494.56033325195313</v>
      </c>
      <c r="AT43">
        <v>4.7783126831054688</v>
      </c>
      <c r="AU43">
        <v>3.8376877307891846</v>
      </c>
      <c r="AV43">
        <v>7829.49755859375</v>
      </c>
      <c r="AW43">
        <v>5956.91796875</v>
      </c>
      <c r="AX43">
        <v>1745.5458984375</v>
      </c>
      <c r="AY43">
        <v>1106.560546875</v>
      </c>
      <c r="AZ43">
        <v>6083.95166015625</v>
      </c>
      <c r="BA43">
        <v>4850.357421875</v>
      </c>
      <c r="BD43" s="10" t="s">
        <v>79</v>
      </c>
      <c r="BE43" s="10" t="s">
        <v>578</v>
      </c>
      <c r="BF43" s="10" t="s">
        <v>577</v>
      </c>
      <c r="BG43">
        <v>45000</v>
      </c>
      <c r="BH43">
        <v>1240904</v>
      </c>
      <c r="BI43">
        <v>835534</v>
      </c>
      <c r="BJ43">
        <v>-2309</v>
      </c>
      <c r="BK43">
        <v>4052</v>
      </c>
      <c r="BL43">
        <v>90000</v>
      </c>
      <c r="BM43">
        <v>2056733</v>
      </c>
      <c r="BN43">
        <v>1233988</v>
      </c>
      <c r="BO43">
        <v>1147425</v>
      </c>
      <c r="BP43">
        <v>-178237</v>
      </c>
      <c r="BQ43">
        <v>99999</v>
      </c>
      <c r="BR43">
        <v>1004</v>
      </c>
      <c r="BS43">
        <v>424659</v>
      </c>
      <c r="BT43">
        <v>2056733</v>
      </c>
      <c r="BU43">
        <v>11019</v>
      </c>
      <c r="BV43">
        <v>1</v>
      </c>
      <c r="BW43">
        <v>30000</v>
      </c>
      <c r="BX43">
        <v>32241</v>
      </c>
      <c r="BY43">
        <v>1</v>
      </c>
      <c r="BZ43">
        <v>30000</v>
      </c>
    </row>
    <row r="44" spans="1:78" x14ac:dyDescent="0.35">
      <c r="A44" s="10" t="s">
        <v>579</v>
      </c>
      <c r="B44" s="10" t="s">
        <v>78</v>
      </c>
      <c r="C44" s="11">
        <v>45566.717246435182</v>
      </c>
      <c r="D44" s="10" t="s">
        <v>79</v>
      </c>
      <c r="E44" s="10" t="s">
        <v>80</v>
      </c>
      <c r="F44">
        <v>107</v>
      </c>
      <c r="G44">
        <v>801.96649169921875</v>
      </c>
      <c r="H44">
        <v>119.90861511230469</v>
      </c>
      <c r="I44">
        <v>107</v>
      </c>
      <c r="J44">
        <v>107</v>
      </c>
      <c r="K44">
        <v>0</v>
      </c>
      <c r="L44">
        <v>215.30000305175781</v>
      </c>
      <c r="M44">
        <v>215.30000305175781</v>
      </c>
      <c r="N44">
        <v>220.10000610351563</v>
      </c>
      <c r="O44">
        <v>225</v>
      </c>
      <c r="P44" s="10" t="s">
        <v>580</v>
      </c>
      <c r="Q44" s="10" t="s">
        <v>82</v>
      </c>
      <c r="R44">
        <v>2205.447509765625</v>
      </c>
      <c r="S44">
        <v>1776.7535400390625</v>
      </c>
      <c r="T44">
        <v>15.109999656677246</v>
      </c>
      <c r="U44">
        <v>110</v>
      </c>
      <c r="V44">
        <v>3.4380002021789551</v>
      </c>
      <c r="W44">
        <v>0.14800000190734863</v>
      </c>
      <c r="X44" s="10" t="s">
        <v>82</v>
      </c>
      <c r="Y44" s="10" t="s">
        <v>82</v>
      </c>
      <c r="Z44">
        <v>24.340002059936523</v>
      </c>
      <c r="AA44">
        <v>2.0720000267028809</v>
      </c>
      <c r="AB44">
        <v>0.45400002598762512</v>
      </c>
      <c r="AC44">
        <v>0</v>
      </c>
      <c r="AD44">
        <v>0.65400004386901855</v>
      </c>
      <c r="AE44">
        <v>43.200000762939453</v>
      </c>
      <c r="AF44">
        <v>27.736614227294922</v>
      </c>
      <c r="AG44">
        <v>44.948402404785156</v>
      </c>
      <c r="AH44">
        <v>229.80000305175781</v>
      </c>
      <c r="AI44">
        <v>60</v>
      </c>
      <c r="AJ44">
        <v>60</v>
      </c>
      <c r="AK44">
        <v>60</v>
      </c>
      <c r="AL44">
        <v>60.900002000000001</v>
      </c>
      <c r="AM44">
        <v>94.586082458496094</v>
      </c>
      <c r="AN44">
        <v>52.499603271484375</v>
      </c>
      <c r="AO44">
        <v>66.348617553710938</v>
      </c>
      <c r="AP44">
        <v>79.943801879882813</v>
      </c>
      <c r="AQ44">
        <v>2.6713125705718994</v>
      </c>
      <c r="AR44">
        <v>542.830322265625</v>
      </c>
      <c r="AS44">
        <v>497.51284790039063</v>
      </c>
      <c r="AT44">
        <v>4.6278128623962402</v>
      </c>
      <c r="AU44">
        <v>3.6495625972747803</v>
      </c>
      <c r="AV44">
        <v>7720.67919921875</v>
      </c>
      <c r="AW44">
        <v>5438.2001953125</v>
      </c>
      <c r="AX44">
        <v>1664.244140625</v>
      </c>
      <c r="AY44">
        <v>1004.25</v>
      </c>
      <c r="AZ44">
        <v>6056.43505859375</v>
      </c>
      <c r="BA44">
        <v>4433.9501953125</v>
      </c>
      <c r="BB44">
        <v>3.3017396926879883E-2</v>
      </c>
      <c r="BC44">
        <v>0.10688173770904541</v>
      </c>
      <c r="BD44" s="10" t="s">
        <v>79</v>
      </c>
      <c r="BE44" s="10" t="s">
        <v>79</v>
      </c>
      <c r="BF44" s="10" t="s">
        <v>79</v>
      </c>
    </row>
    <row r="45" spans="1:78" x14ac:dyDescent="0.35">
      <c r="A45" s="10" t="s">
        <v>581</v>
      </c>
      <c r="B45" s="10" t="s">
        <v>85</v>
      </c>
      <c r="C45" s="11">
        <v>45566.717246435182</v>
      </c>
      <c r="D45" s="10" t="s">
        <v>79</v>
      </c>
      <c r="E45" s="10" t="s">
        <v>80</v>
      </c>
      <c r="F45">
        <v>107</v>
      </c>
      <c r="G45">
        <v>801.96649169921875</v>
      </c>
      <c r="H45">
        <v>119.90861511230469</v>
      </c>
      <c r="I45">
        <v>107</v>
      </c>
      <c r="J45">
        <v>107</v>
      </c>
      <c r="K45">
        <v>0</v>
      </c>
      <c r="L45">
        <v>215.30000305175781</v>
      </c>
      <c r="M45">
        <v>215.30000305175781</v>
      </c>
      <c r="N45">
        <v>220.10000610351563</v>
      </c>
      <c r="O45">
        <v>225</v>
      </c>
      <c r="P45" s="10" t="s">
        <v>580</v>
      </c>
      <c r="Q45" s="10" t="s">
        <v>82</v>
      </c>
      <c r="R45">
        <v>2205.447509765625</v>
      </c>
      <c r="S45">
        <v>1776.7535400390625</v>
      </c>
      <c r="T45">
        <v>15.109999656677246</v>
      </c>
      <c r="U45">
        <v>110</v>
      </c>
      <c r="V45">
        <v>3.4380002021789551</v>
      </c>
      <c r="W45">
        <v>0.14800000190734863</v>
      </c>
      <c r="X45" s="10" t="s">
        <v>82</v>
      </c>
      <c r="Y45" s="10" t="s">
        <v>82</v>
      </c>
      <c r="Z45">
        <v>24.340002059936523</v>
      </c>
      <c r="AA45">
        <v>2.0720000267028809</v>
      </c>
      <c r="AB45">
        <v>0.45400002598762512</v>
      </c>
      <c r="AC45">
        <v>0</v>
      </c>
      <c r="AD45">
        <v>0.65400004386901855</v>
      </c>
      <c r="AE45">
        <v>43.200000762939453</v>
      </c>
      <c r="AF45">
        <v>27.736614227294922</v>
      </c>
      <c r="AG45">
        <v>44.948402404785156</v>
      </c>
      <c r="AH45">
        <v>229.80000305175781</v>
      </c>
      <c r="AI45">
        <v>60</v>
      </c>
      <c r="AJ45">
        <v>60</v>
      </c>
      <c r="AK45">
        <v>60</v>
      </c>
      <c r="AL45">
        <v>60.900002000000001</v>
      </c>
      <c r="AM45">
        <v>137.79624938964844</v>
      </c>
      <c r="AN45">
        <v>52.49993896484375</v>
      </c>
      <c r="AO45">
        <v>67.014892578125</v>
      </c>
      <c r="AP45">
        <v>82.740547180175781</v>
      </c>
      <c r="AQ45">
        <v>1.3920625448226929</v>
      </c>
      <c r="AR45">
        <v>542.16387939453125</v>
      </c>
      <c r="AS45">
        <v>494.19692993164063</v>
      </c>
      <c r="AT45">
        <v>4.8159375190734863</v>
      </c>
      <c r="AU45">
        <v>3.8376877307891846</v>
      </c>
      <c r="AV45">
        <v>7829.4951171875</v>
      </c>
      <c r="AW45">
        <v>5948.91455078125</v>
      </c>
      <c r="AX45">
        <v>1767.9404296875</v>
      </c>
      <c r="AY45">
        <v>1108.48876953125</v>
      </c>
      <c r="AZ45">
        <v>6061.5546875</v>
      </c>
      <c r="BA45">
        <v>4840.42578125</v>
      </c>
      <c r="BD45" s="10" t="s">
        <v>79</v>
      </c>
      <c r="BE45" s="10" t="s">
        <v>582</v>
      </c>
      <c r="BF45" s="10" t="s">
        <v>581</v>
      </c>
      <c r="BG45">
        <v>45000</v>
      </c>
      <c r="BH45">
        <v>1197101</v>
      </c>
      <c r="BI45">
        <v>1108101</v>
      </c>
      <c r="BJ45">
        <v>-2999</v>
      </c>
      <c r="BK45">
        <v>4080</v>
      </c>
      <c r="BL45">
        <v>89310</v>
      </c>
      <c r="BM45">
        <v>2053885</v>
      </c>
      <c r="BN45">
        <v>1199549</v>
      </c>
      <c r="BO45">
        <v>1413155</v>
      </c>
      <c r="BP45">
        <v>-179787</v>
      </c>
      <c r="BQ45">
        <v>98425</v>
      </c>
      <c r="BR45">
        <v>1005</v>
      </c>
      <c r="BS45">
        <v>424674</v>
      </c>
      <c r="BT45">
        <v>2053885</v>
      </c>
      <c r="BU45">
        <v>8291</v>
      </c>
      <c r="BV45">
        <v>1</v>
      </c>
      <c r="BW45">
        <v>30000</v>
      </c>
      <c r="BX45">
        <v>35568</v>
      </c>
      <c r="BY45">
        <v>1</v>
      </c>
      <c r="BZ45">
        <v>30000</v>
      </c>
    </row>
    <row r="46" spans="1:78" x14ac:dyDescent="0.35">
      <c r="A46" s="10" t="s">
        <v>583</v>
      </c>
      <c r="B46" s="10" t="s">
        <v>78</v>
      </c>
      <c r="C46" s="11">
        <v>45566.717536238422</v>
      </c>
      <c r="D46" s="10" t="s">
        <v>79</v>
      </c>
      <c r="E46" s="10" t="s">
        <v>80</v>
      </c>
      <c r="F46">
        <v>108</v>
      </c>
      <c r="G46">
        <v>802.51983642578125</v>
      </c>
      <c r="H46">
        <v>119.90861511230469</v>
      </c>
      <c r="I46">
        <v>108</v>
      </c>
      <c r="J46">
        <v>108</v>
      </c>
      <c r="K46">
        <v>0</v>
      </c>
      <c r="L46">
        <v>215.10000610351563</v>
      </c>
      <c r="M46">
        <v>215.30000305175781</v>
      </c>
      <c r="N46">
        <v>220.10000610351563</v>
      </c>
      <c r="O46">
        <v>225</v>
      </c>
      <c r="P46" s="10" t="s">
        <v>584</v>
      </c>
      <c r="Q46" s="10" t="s">
        <v>82</v>
      </c>
      <c r="R46">
        <v>2198.356201171875</v>
      </c>
      <c r="S46">
        <v>1768.787841796875</v>
      </c>
      <c r="T46">
        <v>15.119999885559082</v>
      </c>
      <c r="U46">
        <v>110</v>
      </c>
      <c r="V46">
        <v>3.1800000667572021</v>
      </c>
      <c r="W46">
        <v>0.14600001275539398</v>
      </c>
      <c r="X46" s="10" t="s">
        <v>82</v>
      </c>
      <c r="Y46" s="10" t="s">
        <v>82</v>
      </c>
      <c r="Z46">
        <v>24.348001480102539</v>
      </c>
      <c r="AA46">
        <v>2.0740001201629639</v>
      </c>
      <c r="AB46">
        <v>0.45400002598762512</v>
      </c>
      <c r="AC46">
        <v>0</v>
      </c>
      <c r="AD46">
        <v>0.65400004386901855</v>
      </c>
      <c r="AE46">
        <v>43.5</v>
      </c>
      <c r="AF46">
        <v>28.027130126953125</v>
      </c>
      <c r="AG46">
        <v>44.994274139404297</v>
      </c>
      <c r="AH46">
        <v>229.80000305175781</v>
      </c>
      <c r="AI46">
        <v>60</v>
      </c>
      <c r="AJ46">
        <v>60</v>
      </c>
      <c r="AK46">
        <v>60</v>
      </c>
      <c r="AL46">
        <v>60.900002000000001</v>
      </c>
      <c r="AM46">
        <v>94.586082458496094</v>
      </c>
      <c r="AN46">
        <v>52.499603271484375</v>
      </c>
      <c r="AO46">
        <v>66.396659851074219</v>
      </c>
      <c r="AP46">
        <v>79.938995361328125</v>
      </c>
      <c r="AQ46">
        <v>3.2733125686645508</v>
      </c>
      <c r="AR46">
        <v>540.58319091796875</v>
      </c>
      <c r="AS46">
        <v>495.90130615234375</v>
      </c>
      <c r="AT46">
        <v>4.6654376983642578</v>
      </c>
      <c r="AU46">
        <v>3.6495625972747803</v>
      </c>
      <c r="AV46">
        <v>7682.61376953125</v>
      </c>
      <c r="AW46">
        <v>5412.65966796875</v>
      </c>
      <c r="AX46">
        <v>1686.9453125</v>
      </c>
      <c r="AY46">
        <v>1010.6494140625</v>
      </c>
      <c r="AZ46">
        <v>5995.66845703125</v>
      </c>
      <c r="BA46">
        <v>4402.01025390625</v>
      </c>
      <c r="BB46">
        <v>2.8008341789245605E-2</v>
      </c>
      <c r="BC46">
        <v>0.11272144317626953</v>
      </c>
      <c r="BD46" s="10" t="s">
        <v>79</v>
      </c>
      <c r="BE46" s="10" t="s">
        <v>585</v>
      </c>
      <c r="BF46" s="10" t="s">
        <v>583</v>
      </c>
      <c r="BG46">
        <v>45000</v>
      </c>
      <c r="BH46">
        <v>861403</v>
      </c>
      <c r="BI46">
        <v>1267665</v>
      </c>
      <c r="BJ46">
        <v>2399</v>
      </c>
      <c r="BK46">
        <v>4264</v>
      </c>
      <c r="BL46">
        <v>94708</v>
      </c>
      <c r="BM46">
        <v>2056023</v>
      </c>
      <c r="BN46">
        <v>840249</v>
      </c>
      <c r="BO46">
        <v>1374186</v>
      </c>
      <c r="BP46">
        <v>5333</v>
      </c>
      <c r="BQ46">
        <v>94882</v>
      </c>
      <c r="BR46">
        <v>1003</v>
      </c>
      <c r="BS46">
        <v>423588</v>
      </c>
      <c r="BT46">
        <v>2056023</v>
      </c>
      <c r="BU46">
        <v>7506</v>
      </c>
      <c r="BV46">
        <v>1</v>
      </c>
      <c r="BW46">
        <v>30000</v>
      </c>
      <c r="BX46">
        <v>39247</v>
      </c>
      <c r="BY46">
        <v>1</v>
      </c>
      <c r="BZ46">
        <v>30000</v>
      </c>
    </row>
    <row r="47" spans="1:78" x14ac:dyDescent="0.35">
      <c r="A47" s="10" t="s">
        <v>586</v>
      </c>
      <c r="B47" s="10" t="s">
        <v>85</v>
      </c>
      <c r="C47" s="11">
        <v>45566.717536238422</v>
      </c>
      <c r="D47" s="10" t="s">
        <v>79</v>
      </c>
      <c r="E47" s="10" t="s">
        <v>80</v>
      </c>
      <c r="F47">
        <v>108</v>
      </c>
      <c r="G47">
        <v>802.51983642578125</v>
      </c>
      <c r="H47">
        <v>119.90861511230469</v>
      </c>
      <c r="I47">
        <v>108</v>
      </c>
      <c r="J47">
        <v>108</v>
      </c>
      <c r="K47">
        <v>0</v>
      </c>
      <c r="L47">
        <v>215.10000610351563</v>
      </c>
      <c r="M47">
        <v>215.30000305175781</v>
      </c>
      <c r="N47">
        <v>220.10000610351563</v>
      </c>
      <c r="O47">
        <v>225</v>
      </c>
      <c r="P47" s="10" t="s">
        <v>584</v>
      </c>
      <c r="Q47" s="10" t="s">
        <v>82</v>
      </c>
      <c r="R47">
        <v>2198.356201171875</v>
      </c>
      <c r="S47">
        <v>1768.787841796875</v>
      </c>
      <c r="T47">
        <v>15.119999885559082</v>
      </c>
      <c r="U47">
        <v>110</v>
      </c>
      <c r="V47">
        <v>3.1800000667572021</v>
      </c>
      <c r="W47">
        <v>0.14600001275539398</v>
      </c>
      <c r="X47" s="10" t="s">
        <v>82</v>
      </c>
      <c r="Y47" s="10" t="s">
        <v>82</v>
      </c>
      <c r="Z47">
        <v>24.348001480102539</v>
      </c>
      <c r="AA47">
        <v>2.0740001201629639</v>
      </c>
      <c r="AB47">
        <v>0.45400002598762512</v>
      </c>
      <c r="AC47">
        <v>0</v>
      </c>
      <c r="AD47">
        <v>0.65400004386901855</v>
      </c>
      <c r="AE47">
        <v>43.5</v>
      </c>
      <c r="AF47">
        <v>28.027130126953125</v>
      </c>
      <c r="AG47">
        <v>44.994274139404297</v>
      </c>
      <c r="AH47">
        <v>229.80000305175781</v>
      </c>
      <c r="AI47">
        <v>60</v>
      </c>
      <c r="AJ47">
        <v>60</v>
      </c>
      <c r="AK47">
        <v>60</v>
      </c>
      <c r="AL47">
        <v>60.900002000000001</v>
      </c>
      <c r="AM47">
        <v>137.79624938964844</v>
      </c>
      <c r="AN47">
        <v>52.49993896484375</v>
      </c>
      <c r="AO47">
        <v>67.048713684082031</v>
      </c>
      <c r="AP47">
        <v>82.902488708496094</v>
      </c>
      <c r="AQ47">
        <v>2.069312572479248</v>
      </c>
      <c r="AR47">
        <v>543.593017578125</v>
      </c>
      <c r="AS47">
        <v>496.5362548828125</v>
      </c>
      <c r="AT47">
        <v>4.8159375190734863</v>
      </c>
      <c r="AU47">
        <v>3.8376877307891846</v>
      </c>
      <c r="AV47">
        <v>7857.14794921875</v>
      </c>
      <c r="AW47">
        <v>6017.8310546875</v>
      </c>
      <c r="AX47">
        <v>1782.0078125</v>
      </c>
      <c r="AY47">
        <v>1124.0341796875</v>
      </c>
      <c r="AZ47">
        <v>6075.14013671875</v>
      </c>
      <c r="BA47">
        <v>4893.796875</v>
      </c>
      <c r="BD47" s="10" t="s">
        <v>79</v>
      </c>
      <c r="BE47" s="10" t="s">
        <v>587</v>
      </c>
      <c r="BF47" s="10" t="s">
        <v>586</v>
      </c>
      <c r="BG47">
        <v>45000</v>
      </c>
      <c r="BH47">
        <v>1221454</v>
      </c>
      <c r="BI47">
        <v>1078308</v>
      </c>
      <c r="BJ47">
        <v>-1627</v>
      </c>
      <c r="BK47">
        <v>4156</v>
      </c>
      <c r="BL47">
        <v>90682</v>
      </c>
      <c r="BM47">
        <v>2054715</v>
      </c>
      <c r="BN47">
        <v>1217934</v>
      </c>
      <c r="BO47">
        <v>1384049</v>
      </c>
      <c r="BP47">
        <v>-178756</v>
      </c>
      <c r="BQ47">
        <v>98425</v>
      </c>
      <c r="BR47">
        <v>1005</v>
      </c>
      <c r="BS47">
        <v>424727</v>
      </c>
      <c r="BT47">
        <v>2054715</v>
      </c>
      <c r="BU47">
        <v>8727</v>
      </c>
      <c r="BV47">
        <v>1</v>
      </c>
      <c r="BW47">
        <v>30000</v>
      </c>
      <c r="BX47">
        <v>24046</v>
      </c>
      <c r="BY47">
        <v>1</v>
      </c>
      <c r="BZ47">
        <v>30000</v>
      </c>
    </row>
    <row r="48" spans="1:78" x14ac:dyDescent="0.35">
      <c r="A48" s="10" t="s">
        <v>588</v>
      </c>
      <c r="B48" s="10" t="s">
        <v>78</v>
      </c>
      <c r="C48" s="11">
        <v>45566.717822384257</v>
      </c>
      <c r="D48" s="10" t="s">
        <v>79</v>
      </c>
      <c r="E48" s="10" t="s">
        <v>80</v>
      </c>
      <c r="F48">
        <v>109</v>
      </c>
      <c r="G48">
        <v>801.96649169921875</v>
      </c>
      <c r="H48">
        <v>119.90861511230469</v>
      </c>
      <c r="I48">
        <v>109</v>
      </c>
      <c r="J48">
        <v>109</v>
      </c>
      <c r="K48">
        <v>0</v>
      </c>
      <c r="L48">
        <v>215.10000610351563</v>
      </c>
      <c r="M48">
        <v>215.30000305175781</v>
      </c>
      <c r="N48">
        <v>220.10000610351563</v>
      </c>
      <c r="O48">
        <v>225</v>
      </c>
      <c r="P48" s="10" t="s">
        <v>589</v>
      </c>
      <c r="Q48" s="10" t="s">
        <v>82</v>
      </c>
      <c r="R48">
        <v>2203.310302734375</v>
      </c>
      <c r="S48">
        <v>1777.044921875</v>
      </c>
      <c r="T48">
        <v>15.119999885559082</v>
      </c>
      <c r="U48">
        <v>110</v>
      </c>
      <c r="V48">
        <v>3.502000093460083</v>
      </c>
      <c r="W48">
        <v>0.14600001275539398</v>
      </c>
      <c r="X48" s="10" t="s">
        <v>82</v>
      </c>
      <c r="Y48" s="10" t="s">
        <v>82</v>
      </c>
      <c r="Z48">
        <v>24.340002059936523</v>
      </c>
      <c r="AA48">
        <v>2.0260000228881836</v>
      </c>
      <c r="AB48">
        <v>0.45400002598762512</v>
      </c>
      <c r="AC48">
        <v>0</v>
      </c>
      <c r="AD48">
        <v>0.65600001811981201</v>
      </c>
      <c r="AE48">
        <v>43.700000762939453</v>
      </c>
      <c r="AF48">
        <v>27.502162933349609</v>
      </c>
      <c r="AG48">
        <v>44.989173889160156</v>
      </c>
      <c r="AH48">
        <v>229.80000305175781</v>
      </c>
      <c r="AI48">
        <v>60</v>
      </c>
      <c r="AJ48">
        <v>59.900002000000001</v>
      </c>
      <c r="AK48">
        <v>59.900002000000001</v>
      </c>
      <c r="AL48">
        <v>60.900002000000001</v>
      </c>
      <c r="AM48">
        <v>94.586082458496094</v>
      </c>
      <c r="AN48">
        <v>52.499603271484375</v>
      </c>
      <c r="AO48">
        <v>66.245361328125</v>
      </c>
      <c r="AP48">
        <v>80.003280639648438</v>
      </c>
      <c r="AQ48">
        <v>3.1228127479553223</v>
      </c>
      <c r="AR48">
        <v>540.28668212890625</v>
      </c>
      <c r="AS48">
        <v>495.40518188476563</v>
      </c>
      <c r="AT48">
        <v>4.6278128623962402</v>
      </c>
      <c r="AU48">
        <v>3.687187671661377</v>
      </c>
      <c r="AV48">
        <v>7658.3056640625</v>
      </c>
      <c r="AW48">
        <v>5383.85205078125</v>
      </c>
      <c r="AX48">
        <v>1647.2373046875</v>
      </c>
      <c r="AY48">
        <v>1008.873046875</v>
      </c>
      <c r="AZ48">
        <v>6011.068359375</v>
      </c>
      <c r="BA48">
        <v>4374.97900390625</v>
      </c>
      <c r="BB48">
        <v>2.7166247367858887E-2</v>
      </c>
      <c r="BC48">
        <v>0.11473739147186279</v>
      </c>
      <c r="BD48" s="10" t="s">
        <v>79</v>
      </c>
      <c r="BE48" s="10" t="s">
        <v>590</v>
      </c>
      <c r="BF48" s="10" t="s">
        <v>588</v>
      </c>
      <c r="BG48">
        <v>45000</v>
      </c>
      <c r="BH48">
        <v>851020</v>
      </c>
      <c r="BI48">
        <v>1201419</v>
      </c>
      <c r="BJ48">
        <v>-1643</v>
      </c>
      <c r="BK48">
        <v>4340</v>
      </c>
      <c r="BL48">
        <v>90666</v>
      </c>
      <c r="BM48">
        <v>2055256</v>
      </c>
      <c r="BN48">
        <v>837683</v>
      </c>
      <c r="BO48">
        <v>1310408</v>
      </c>
      <c r="BP48">
        <v>1041</v>
      </c>
      <c r="BQ48">
        <v>99999</v>
      </c>
      <c r="BR48">
        <v>1003</v>
      </c>
      <c r="BS48">
        <v>423475</v>
      </c>
      <c r="BT48">
        <v>2055256</v>
      </c>
      <c r="BU48">
        <v>7718</v>
      </c>
      <c r="BV48">
        <v>1</v>
      </c>
      <c r="BW48">
        <v>30000</v>
      </c>
      <c r="BX48">
        <v>24722</v>
      </c>
      <c r="BY48">
        <v>1</v>
      </c>
      <c r="BZ48">
        <v>30000</v>
      </c>
    </row>
    <row r="49" spans="1:78" x14ac:dyDescent="0.35">
      <c r="A49" s="10" t="s">
        <v>591</v>
      </c>
      <c r="B49" s="10" t="s">
        <v>85</v>
      </c>
      <c r="C49" s="11">
        <v>45566.717822384257</v>
      </c>
      <c r="D49" s="10" t="s">
        <v>79</v>
      </c>
      <c r="E49" s="10" t="s">
        <v>80</v>
      </c>
      <c r="F49">
        <v>109</v>
      </c>
      <c r="G49">
        <v>801.96649169921875</v>
      </c>
      <c r="H49">
        <v>119.90861511230469</v>
      </c>
      <c r="I49">
        <v>109</v>
      </c>
      <c r="J49">
        <v>109</v>
      </c>
      <c r="K49">
        <v>0</v>
      </c>
      <c r="L49">
        <v>215.10000610351563</v>
      </c>
      <c r="M49">
        <v>215.30000305175781</v>
      </c>
      <c r="N49">
        <v>220.10000610351563</v>
      </c>
      <c r="O49">
        <v>225</v>
      </c>
      <c r="P49" s="10" t="s">
        <v>589</v>
      </c>
      <c r="Q49" s="10" t="s">
        <v>82</v>
      </c>
      <c r="R49">
        <v>2203.310302734375</v>
      </c>
      <c r="S49">
        <v>1777.044921875</v>
      </c>
      <c r="T49">
        <v>15.119999885559082</v>
      </c>
      <c r="U49">
        <v>110</v>
      </c>
      <c r="V49">
        <v>3.502000093460083</v>
      </c>
      <c r="W49">
        <v>0.14600001275539398</v>
      </c>
      <c r="X49" s="10" t="s">
        <v>82</v>
      </c>
      <c r="Y49" s="10" t="s">
        <v>82</v>
      </c>
      <c r="Z49">
        <v>24.340002059936523</v>
      </c>
      <c r="AA49">
        <v>2.0260000228881836</v>
      </c>
      <c r="AB49">
        <v>0.45400002598762512</v>
      </c>
      <c r="AC49">
        <v>0</v>
      </c>
      <c r="AD49">
        <v>0.65600001811981201</v>
      </c>
      <c r="AE49">
        <v>43.700000762939453</v>
      </c>
      <c r="AF49">
        <v>27.502162933349609</v>
      </c>
      <c r="AG49">
        <v>44.989173889160156</v>
      </c>
      <c r="AH49">
        <v>229.80000305175781</v>
      </c>
      <c r="AI49">
        <v>60</v>
      </c>
      <c r="AJ49">
        <v>59.900002000000001</v>
      </c>
      <c r="AK49">
        <v>59.900002000000001</v>
      </c>
      <c r="AL49">
        <v>60.900002000000001</v>
      </c>
      <c r="AM49">
        <v>137.79624938964844</v>
      </c>
      <c r="AN49">
        <v>52.49993896484375</v>
      </c>
      <c r="AO49">
        <v>66.982688903808594</v>
      </c>
      <c r="AP49">
        <v>82.855903625488281</v>
      </c>
      <c r="AQ49">
        <v>1.4296876192092896</v>
      </c>
      <c r="AR49">
        <v>540.878173828125</v>
      </c>
      <c r="AS49">
        <v>492.50634765625</v>
      </c>
      <c r="AT49">
        <v>4.8535628318786621</v>
      </c>
      <c r="AU49">
        <v>3.8753125667572021</v>
      </c>
      <c r="AV49">
        <v>7803.19873046875</v>
      </c>
      <c r="AW49">
        <v>5916.169921875</v>
      </c>
      <c r="AX49">
        <v>1775.9775390625</v>
      </c>
      <c r="AY49">
        <v>1115.2001953125</v>
      </c>
      <c r="AZ49">
        <v>6027.22119140625</v>
      </c>
      <c r="BA49">
        <v>4800.9697265625</v>
      </c>
      <c r="BD49" s="10" t="s">
        <v>79</v>
      </c>
      <c r="BE49" s="10" t="s">
        <v>592</v>
      </c>
      <c r="BF49" s="10" t="s">
        <v>591</v>
      </c>
      <c r="BG49">
        <v>45000</v>
      </c>
      <c r="BH49">
        <v>1235220</v>
      </c>
      <c r="BI49">
        <v>950767</v>
      </c>
      <c r="BJ49">
        <v>-2309</v>
      </c>
      <c r="BK49">
        <v>4130</v>
      </c>
      <c r="BL49">
        <v>90000</v>
      </c>
      <c r="BM49">
        <v>2055992</v>
      </c>
      <c r="BN49">
        <v>1229014</v>
      </c>
      <c r="BO49">
        <v>1259565</v>
      </c>
      <c r="BP49">
        <v>-178294</v>
      </c>
      <c r="BQ49">
        <v>99999</v>
      </c>
      <c r="BR49">
        <v>1004</v>
      </c>
      <c r="BS49">
        <v>424658</v>
      </c>
      <c r="BT49">
        <v>2055992</v>
      </c>
      <c r="BU49">
        <v>23962</v>
      </c>
      <c r="BV49">
        <v>0</v>
      </c>
      <c r="BW49">
        <v>30000</v>
      </c>
      <c r="BX49">
        <v>20992</v>
      </c>
      <c r="BY49">
        <v>1</v>
      </c>
      <c r="BZ49">
        <v>30000</v>
      </c>
    </row>
    <row r="50" spans="1:78" x14ac:dyDescent="0.35">
      <c r="A50" s="10" t="s">
        <v>593</v>
      </c>
      <c r="B50" s="10" t="s">
        <v>78</v>
      </c>
      <c r="C50" s="11">
        <v>45566.718099907404</v>
      </c>
      <c r="D50" s="10" t="s">
        <v>79</v>
      </c>
      <c r="E50" s="10" t="s">
        <v>80</v>
      </c>
      <c r="F50">
        <v>110</v>
      </c>
      <c r="G50">
        <v>802.15093994140625</v>
      </c>
      <c r="H50">
        <v>119.90861511230469</v>
      </c>
      <c r="I50">
        <v>110</v>
      </c>
      <c r="J50">
        <v>110</v>
      </c>
      <c r="K50">
        <v>0</v>
      </c>
      <c r="L50">
        <v>215.10000610351563</v>
      </c>
      <c r="M50">
        <v>215.30000305175781</v>
      </c>
      <c r="N50">
        <v>220.30000305175781</v>
      </c>
      <c r="O50">
        <v>225</v>
      </c>
      <c r="P50" s="10" t="s">
        <v>594</v>
      </c>
      <c r="Q50" s="10" t="s">
        <v>82</v>
      </c>
      <c r="R50">
        <v>2197.384765625</v>
      </c>
      <c r="S50">
        <v>1789.1878662109375</v>
      </c>
      <c r="T50">
        <v>15.130000114440918</v>
      </c>
      <c r="U50">
        <v>110</v>
      </c>
      <c r="V50">
        <v>3.3660001754760742</v>
      </c>
      <c r="W50">
        <v>0.14400000870227814</v>
      </c>
      <c r="X50" s="10" t="s">
        <v>82</v>
      </c>
      <c r="Y50" s="10" t="s">
        <v>82</v>
      </c>
      <c r="Z50">
        <v>24.340002059936523</v>
      </c>
      <c r="AA50">
        <v>2.0540001392364502</v>
      </c>
      <c r="AB50">
        <v>0.45400002598762512</v>
      </c>
      <c r="AC50">
        <v>0</v>
      </c>
      <c r="AD50">
        <v>0.65800005197525024</v>
      </c>
      <c r="AE50">
        <v>43.700000762939453</v>
      </c>
      <c r="AF50">
        <v>27.563323974609375</v>
      </c>
      <c r="AG50">
        <v>44.999370574951172</v>
      </c>
      <c r="AH50">
        <v>229.80000305175781</v>
      </c>
      <c r="AI50">
        <v>60</v>
      </c>
      <c r="AJ50">
        <v>60.099997999999999</v>
      </c>
      <c r="AK50">
        <v>60.099997999999999</v>
      </c>
      <c r="AL50">
        <v>60.900002000000001</v>
      </c>
      <c r="AM50">
        <v>94.586082458496094</v>
      </c>
      <c r="AN50">
        <v>52.499603271484375</v>
      </c>
      <c r="AO50">
        <v>66.307571411132813</v>
      </c>
      <c r="AP50">
        <v>80.116104125976563</v>
      </c>
      <c r="AQ50">
        <v>2.9723126888275146</v>
      </c>
      <c r="AR50">
        <v>539.9029541015625</v>
      </c>
      <c r="AS50">
        <v>494.7626953125</v>
      </c>
      <c r="AT50">
        <v>4.7030625343322754</v>
      </c>
      <c r="AU50">
        <v>3.687187671661377</v>
      </c>
      <c r="AV50">
        <v>7649.626953125</v>
      </c>
      <c r="AW50">
        <v>5363.93115234375</v>
      </c>
      <c r="AX50">
        <v>1687.05029296875</v>
      </c>
      <c r="AY50">
        <v>1008.0048828125</v>
      </c>
      <c r="AZ50">
        <v>5962.57666015625</v>
      </c>
      <c r="BA50">
        <v>4355.92626953125</v>
      </c>
      <c r="BB50">
        <v>1.7827510833740234E-2</v>
      </c>
      <c r="BC50">
        <v>0.12731254100799561</v>
      </c>
      <c r="BD50" s="10" t="s">
        <v>79</v>
      </c>
      <c r="BE50" s="10" t="s">
        <v>595</v>
      </c>
      <c r="BF50" s="10" t="s">
        <v>593</v>
      </c>
      <c r="BG50">
        <v>45000</v>
      </c>
      <c r="BH50">
        <v>861707</v>
      </c>
      <c r="BI50">
        <v>901929</v>
      </c>
      <c r="BJ50">
        <v>-2309</v>
      </c>
      <c r="BK50">
        <v>4082</v>
      </c>
      <c r="BL50">
        <v>90000</v>
      </c>
      <c r="BM50">
        <v>1944150</v>
      </c>
      <c r="BN50">
        <v>848536</v>
      </c>
      <c r="BO50">
        <v>1017521</v>
      </c>
      <c r="BP50">
        <v>1083</v>
      </c>
      <c r="BQ50">
        <v>89764</v>
      </c>
      <c r="BR50">
        <v>1005</v>
      </c>
      <c r="BS50">
        <v>423406</v>
      </c>
      <c r="BT50">
        <v>1944150</v>
      </c>
      <c r="BU50">
        <v>235238</v>
      </c>
      <c r="BV50">
        <v>0</v>
      </c>
      <c r="BW50">
        <v>30000</v>
      </c>
      <c r="BX50">
        <v>368733</v>
      </c>
      <c r="BY50">
        <v>0</v>
      </c>
      <c r="BZ50">
        <v>30000</v>
      </c>
    </row>
    <row r="51" spans="1:78" x14ac:dyDescent="0.35">
      <c r="A51" s="10" t="s">
        <v>596</v>
      </c>
      <c r="B51" s="10" t="s">
        <v>85</v>
      </c>
      <c r="C51" s="11">
        <v>45566.718099907404</v>
      </c>
      <c r="D51" s="10" t="s">
        <v>79</v>
      </c>
      <c r="E51" s="10" t="s">
        <v>80</v>
      </c>
      <c r="F51">
        <v>110</v>
      </c>
      <c r="G51">
        <v>802.15093994140625</v>
      </c>
      <c r="H51">
        <v>119.90861511230469</v>
      </c>
      <c r="I51">
        <v>110</v>
      </c>
      <c r="J51">
        <v>110</v>
      </c>
      <c r="K51">
        <v>0</v>
      </c>
      <c r="L51">
        <v>215.10000610351563</v>
      </c>
      <c r="M51">
        <v>215.30000305175781</v>
      </c>
      <c r="N51">
        <v>220.30000305175781</v>
      </c>
      <c r="O51">
        <v>225</v>
      </c>
      <c r="P51" s="10" t="s">
        <v>594</v>
      </c>
      <c r="Q51" s="10" t="s">
        <v>82</v>
      </c>
      <c r="R51">
        <v>2197.384765625</v>
      </c>
      <c r="S51">
        <v>1789.1878662109375</v>
      </c>
      <c r="T51">
        <v>15.130000114440918</v>
      </c>
      <c r="U51">
        <v>110</v>
      </c>
      <c r="V51">
        <v>3.3660001754760742</v>
      </c>
      <c r="W51">
        <v>0.14400000870227814</v>
      </c>
      <c r="X51" s="10" t="s">
        <v>82</v>
      </c>
      <c r="Y51" s="10" t="s">
        <v>82</v>
      </c>
      <c r="Z51">
        <v>24.340002059936523</v>
      </c>
      <c r="AA51">
        <v>2.0540001392364502</v>
      </c>
      <c r="AB51">
        <v>0.45400002598762512</v>
      </c>
      <c r="AC51">
        <v>0</v>
      </c>
      <c r="AD51">
        <v>0.65800005197525024</v>
      </c>
      <c r="AE51">
        <v>43.700000762939453</v>
      </c>
      <c r="AF51">
        <v>27.563323974609375</v>
      </c>
      <c r="AG51">
        <v>44.999370574951172</v>
      </c>
      <c r="AH51">
        <v>229.80000305175781</v>
      </c>
      <c r="AI51">
        <v>60</v>
      </c>
      <c r="AJ51">
        <v>60.099997999999999</v>
      </c>
      <c r="AK51">
        <v>60.099997999999999</v>
      </c>
      <c r="AL51">
        <v>60.900002000000001</v>
      </c>
      <c r="AM51">
        <v>137.79624938964844</v>
      </c>
      <c r="AN51">
        <v>52.49993896484375</v>
      </c>
      <c r="AO51">
        <v>66.944252014160156</v>
      </c>
      <c r="AP51">
        <v>83.028274536132813</v>
      </c>
      <c r="AQ51">
        <v>1.4296876192092896</v>
      </c>
      <c r="AR51">
        <v>541.597412109375</v>
      </c>
      <c r="AS51">
        <v>493.76742553710938</v>
      </c>
      <c r="AT51">
        <v>4.7783126831054688</v>
      </c>
      <c r="AU51">
        <v>3.8753125667572021</v>
      </c>
      <c r="AV51">
        <v>7811.9580078125</v>
      </c>
      <c r="AW51">
        <v>5950.6455078125</v>
      </c>
      <c r="AX51">
        <v>1740.99755859375</v>
      </c>
      <c r="AY51">
        <v>1121.6982421875</v>
      </c>
      <c r="AZ51">
        <v>6070.96044921875</v>
      </c>
      <c r="BA51">
        <v>4828.947265625</v>
      </c>
      <c r="BD51" s="10" t="s">
        <v>79</v>
      </c>
      <c r="BE51" s="10" t="s">
        <v>597</v>
      </c>
      <c r="BF51" s="10" t="s">
        <v>596</v>
      </c>
      <c r="BG51">
        <v>45000</v>
      </c>
      <c r="BH51">
        <v>1233709</v>
      </c>
      <c r="BI51">
        <v>1091072</v>
      </c>
      <c r="BJ51">
        <v>-1847</v>
      </c>
      <c r="BK51">
        <v>4009</v>
      </c>
      <c r="BL51">
        <v>90462</v>
      </c>
      <c r="BM51">
        <v>2054173</v>
      </c>
      <c r="BN51">
        <v>1226097</v>
      </c>
      <c r="BO51">
        <v>1396563</v>
      </c>
      <c r="BP51">
        <v>-178154</v>
      </c>
      <c r="BQ51">
        <v>99999</v>
      </c>
      <c r="BR51">
        <v>1005</v>
      </c>
      <c r="BS51">
        <v>424718</v>
      </c>
      <c r="BT51">
        <v>2054173</v>
      </c>
      <c r="BU51">
        <v>21848</v>
      </c>
      <c r="BV51">
        <v>0</v>
      </c>
      <c r="BW51">
        <v>30000</v>
      </c>
      <c r="BX51">
        <v>27476</v>
      </c>
      <c r="BY51">
        <v>1</v>
      </c>
      <c r="BZ51">
        <v>30000</v>
      </c>
    </row>
    <row r="52" spans="1:78" x14ac:dyDescent="0.35">
      <c r="A52" s="10" t="s">
        <v>598</v>
      </c>
      <c r="B52" s="10" t="s">
        <v>78</v>
      </c>
      <c r="C52" s="11">
        <v>45566.71838165509</v>
      </c>
      <c r="D52" s="10" t="s">
        <v>79</v>
      </c>
      <c r="E52" s="10" t="s">
        <v>80</v>
      </c>
      <c r="F52">
        <v>111</v>
      </c>
      <c r="G52">
        <v>801.96649169921875</v>
      </c>
      <c r="H52">
        <v>119.90861511230469</v>
      </c>
      <c r="I52">
        <v>111</v>
      </c>
      <c r="J52">
        <v>111</v>
      </c>
      <c r="K52">
        <v>0</v>
      </c>
      <c r="L52">
        <v>215</v>
      </c>
      <c r="M52">
        <v>215.10000610351563</v>
      </c>
      <c r="N52">
        <v>220.30000305175781</v>
      </c>
      <c r="O52">
        <v>225</v>
      </c>
      <c r="P52" s="10" t="s">
        <v>599</v>
      </c>
      <c r="Q52" s="10" t="s">
        <v>82</v>
      </c>
      <c r="R52">
        <v>2192.916015625</v>
      </c>
      <c r="S52">
        <v>1770.7305908203125</v>
      </c>
      <c r="T52">
        <v>15.130000114440918</v>
      </c>
      <c r="U52">
        <v>110</v>
      </c>
      <c r="V52">
        <v>3.4000000953674316</v>
      </c>
      <c r="W52">
        <v>0.14400000870227814</v>
      </c>
      <c r="X52" s="10" t="s">
        <v>82</v>
      </c>
      <c r="Y52" s="10" t="s">
        <v>82</v>
      </c>
      <c r="Z52">
        <v>24.340002059936523</v>
      </c>
      <c r="AA52">
        <v>2.0559999942779541</v>
      </c>
      <c r="AB52">
        <v>0.45400002598762512</v>
      </c>
      <c r="AC52">
        <v>0</v>
      </c>
      <c r="AD52">
        <v>0.65800005197525024</v>
      </c>
      <c r="AE52">
        <v>44</v>
      </c>
      <c r="AF52">
        <v>27.649969100952148</v>
      </c>
      <c r="AG52">
        <v>44.948402404785156</v>
      </c>
      <c r="AH52">
        <v>230</v>
      </c>
      <c r="AI52">
        <v>60</v>
      </c>
      <c r="AJ52">
        <v>59.900002000000001</v>
      </c>
      <c r="AK52">
        <v>59.900002000000001</v>
      </c>
      <c r="AL52">
        <v>60.900002000000001</v>
      </c>
      <c r="AM52">
        <v>94.586082458496094</v>
      </c>
      <c r="AN52">
        <v>52.499603271484375</v>
      </c>
      <c r="AO52">
        <v>66.350746154785156</v>
      </c>
      <c r="AP52">
        <v>80.06787109375</v>
      </c>
      <c r="AQ52">
        <v>3.687187671661377</v>
      </c>
      <c r="AR52">
        <v>541.14373779296875</v>
      </c>
      <c r="AS52">
        <v>495.89938354492188</v>
      </c>
      <c r="AT52">
        <v>4.6654376983642578</v>
      </c>
      <c r="AU52">
        <v>3.6495625972747803</v>
      </c>
      <c r="AV52">
        <v>7681.74609375</v>
      </c>
      <c r="AW52">
        <v>5389.8720703125</v>
      </c>
      <c r="AX52">
        <v>1679.6416015625</v>
      </c>
      <c r="AY52">
        <v>1001.0322265625</v>
      </c>
      <c r="AZ52">
        <v>6002.1044921875</v>
      </c>
      <c r="BA52">
        <v>4388.83984375</v>
      </c>
      <c r="BB52">
        <v>2.8455138206481934E-2</v>
      </c>
      <c r="BC52">
        <v>0.11057627201080322</v>
      </c>
      <c r="BD52" s="10" t="s">
        <v>79</v>
      </c>
      <c r="BE52" s="10" t="s">
        <v>79</v>
      </c>
      <c r="BF52" s="10" t="s">
        <v>79</v>
      </c>
    </row>
    <row r="53" spans="1:78" x14ac:dyDescent="0.35">
      <c r="A53" s="10" t="s">
        <v>600</v>
      </c>
      <c r="B53" s="10" t="s">
        <v>85</v>
      </c>
      <c r="C53" s="11">
        <v>45566.71838165509</v>
      </c>
      <c r="D53" s="10" t="s">
        <v>79</v>
      </c>
      <c r="E53" s="10" t="s">
        <v>80</v>
      </c>
      <c r="F53">
        <v>111</v>
      </c>
      <c r="G53">
        <v>801.96649169921875</v>
      </c>
      <c r="H53">
        <v>119.90861511230469</v>
      </c>
      <c r="I53">
        <v>111</v>
      </c>
      <c r="J53">
        <v>111</v>
      </c>
      <c r="K53">
        <v>0</v>
      </c>
      <c r="L53">
        <v>215</v>
      </c>
      <c r="M53">
        <v>215.10000610351563</v>
      </c>
      <c r="N53">
        <v>220.30000305175781</v>
      </c>
      <c r="O53">
        <v>225</v>
      </c>
      <c r="P53" s="10" t="s">
        <v>599</v>
      </c>
      <c r="Q53" s="10" t="s">
        <v>82</v>
      </c>
      <c r="R53">
        <v>2192.916015625</v>
      </c>
      <c r="S53">
        <v>1770.7305908203125</v>
      </c>
      <c r="T53">
        <v>15.130000114440918</v>
      </c>
      <c r="U53">
        <v>110</v>
      </c>
      <c r="V53">
        <v>3.4000000953674316</v>
      </c>
      <c r="W53">
        <v>0.14400000870227814</v>
      </c>
      <c r="X53" s="10" t="s">
        <v>82</v>
      </c>
      <c r="Y53" s="10" t="s">
        <v>82</v>
      </c>
      <c r="Z53">
        <v>24.340002059936523</v>
      </c>
      <c r="AA53">
        <v>2.0559999942779541</v>
      </c>
      <c r="AB53">
        <v>0.45400002598762512</v>
      </c>
      <c r="AC53">
        <v>0</v>
      </c>
      <c r="AD53">
        <v>0.65800005197525024</v>
      </c>
      <c r="AE53">
        <v>44</v>
      </c>
      <c r="AF53">
        <v>27.649969100952148</v>
      </c>
      <c r="AG53">
        <v>44.948402404785156</v>
      </c>
      <c r="AH53">
        <v>230</v>
      </c>
      <c r="AI53">
        <v>60</v>
      </c>
      <c r="AJ53">
        <v>59.900002000000001</v>
      </c>
      <c r="AK53">
        <v>59.900002000000001</v>
      </c>
      <c r="AL53">
        <v>60.900002000000001</v>
      </c>
      <c r="AM53">
        <v>137.79624938964844</v>
      </c>
      <c r="AN53">
        <v>52.49993896484375</v>
      </c>
      <c r="AO53">
        <v>67.063552856445313</v>
      </c>
      <c r="AP53">
        <v>82.884513854980469</v>
      </c>
      <c r="AQ53">
        <v>1.5801875591278076</v>
      </c>
      <c r="AR53">
        <v>542.17425537109375</v>
      </c>
      <c r="AS53">
        <v>494.4903564453125</v>
      </c>
      <c r="AT53">
        <v>4.8159375190734863</v>
      </c>
      <c r="AU53">
        <v>3.8376877307891846</v>
      </c>
      <c r="AV53">
        <v>7833.0693359375</v>
      </c>
      <c r="AW53">
        <v>5951.2568359375</v>
      </c>
      <c r="AX53">
        <v>1769.1455078125</v>
      </c>
      <c r="AY53">
        <v>1110.56494140625</v>
      </c>
      <c r="AZ53">
        <v>6063.923828125</v>
      </c>
      <c r="BA53">
        <v>4840.69189453125</v>
      </c>
      <c r="BD53" s="10" t="s">
        <v>79</v>
      </c>
      <c r="BE53" s="10" t="s">
        <v>601</v>
      </c>
      <c r="BF53" s="10" t="s">
        <v>600</v>
      </c>
      <c r="BG53">
        <v>45000</v>
      </c>
      <c r="BH53">
        <v>1198015</v>
      </c>
      <c r="BI53">
        <v>1050149</v>
      </c>
      <c r="BJ53">
        <v>-3218</v>
      </c>
      <c r="BK53">
        <v>4097</v>
      </c>
      <c r="BL53">
        <v>89091</v>
      </c>
      <c r="BM53">
        <v>2054878</v>
      </c>
      <c r="BN53">
        <v>1200167</v>
      </c>
      <c r="BO53">
        <v>1357774</v>
      </c>
      <c r="BP53">
        <v>-179885</v>
      </c>
      <c r="BQ53">
        <v>99999</v>
      </c>
      <c r="BR53">
        <v>1005</v>
      </c>
      <c r="BS53">
        <v>424822</v>
      </c>
      <c r="BT53">
        <v>2054878</v>
      </c>
      <c r="BU53">
        <v>4676</v>
      </c>
      <c r="BV53">
        <v>1</v>
      </c>
      <c r="BW53">
        <v>30000</v>
      </c>
      <c r="BX53">
        <v>23361</v>
      </c>
      <c r="BY53">
        <v>1</v>
      </c>
      <c r="BZ53">
        <v>30000</v>
      </c>
    </row>
    <row r="54" spans="1:78" x14ac:dyDescent="0.35">
      <c r="A54" s="10" t="s">
        <v>602</v>
      </c>
      <c r="B54" s="10" t="s">
        <v>78</v>
      </c>
      <c r="C54" s="11">
        <v>45566.718659305552</v>
      </c>
      <c r="D54" s="10" t="s">
        <v>79</v>
      </c>
      <c r="E54" s="10" t="s">
        <v>80</v>
      </c>
      <c r="F54">
        <v>112</v>
      </c>
      <c r="G54">
        <v>801.96649169921875</v>
      </c>
      <c r="H54">
        <v>119.90861511230469</v>
      </c>
      <c r="I54">
        <v>112</v>
      </c>
      <c r="J54">
        <v>112</v>
      </c>
      <c r="K54">
        <v>0</v>
      </c>
      <c r="L54">
        <v>214.30000305175781</v>
      </c>
      <c r="M54">
        <v>214.80000305175781</v>
      </c>
      <c r="N54">
        <v>220.10000610351563</v>
      </c>
      <c r="O54">
        <v>225</v>
      </c>
      <c r="P54" s="10" t="s">
        <v>603</v>
      </c>
      <c r="Q54" s="10" t="s">
        <v>82</v>
      </c>
      <c r="R54">
        <v>2179.51025390625</v>
      </c>
      <c r="S54">
        <v>1758.879150390625</v>
      </c>
      <c r="T54">
        <v>15.130000114440918</v>
      </c>
      <c r="U54">
        <v>110</v>
      </c>
      <c r="V54">
        <v>2.9000000953674316</v>
      </c>
      <c r="W54">
        <v>0.15000000596046448</v>
      </c>
      <c r="X54" s="10" t="s">
        <v>82</v>
      </c>
      <c r="Y54" s="10" t="s">
        <v>82</v>
      </c>
      <c r="Z54">
        <v>24.338001251220703</v>
      </c>
      <c r="AA54">
        <v>2.062000036239624</v>
      </c>
      <c r="AB54">
        <v>0.45200002193450928</v>
      </c>
      <c r="AC54">
        <v>0</v>
      </c>
      <c r="AD54">
        <v>0.65600001811981201</v>
      </c>
      <c r="AE54">
        <v>44.200000762939453</v>
      </c>
      <c r="AF54">
        <v>27.721323013305664</v>
      </c>
      <c r="AG54">
        <v>44.984077453613281</v>
      </c>
      <c r="AH54">
        <v>229.80000305175781</v>
      </c>
      <c r="AI54">
        <v>60</v>
      </c>
      <c r="AJ54">
        <v>60</v>
      </c>
      <c r="AK54">
        <v>60</v>
      </c>
      <c r="AL54">
        <v>60.900002000000001</v>
      </c>
      <c r="AM54">
        <v>94.586082458496094</v>
      </c>
      <c r="AN54">
        <v>52.499603271484375</v>
      </c>
      <c r="AO54">
        <v>66.257965087890625</v>
      </c>
      <c r="AP54">
        <v>80.2413330078125</v>
      </c>
      <c r="AQ54">
        <v>3.1228127479553223</v>
      </c>
      <c r="AR54">
        <v>541.22479248046875</v>
      </c>
      <c r="AS54">
        <v>494.65963745117188</v>
      </c>
      <c r="AT54">
        <v>4.6654376983642578</v>
      </c>
      <c r="AU54">
        <v>3.687187671661377</v>
      </c>
      <c r="AV54">
        <v>7699.67626953125</v>
      </c>
      <c r="AW54">
        <v>5355.19921875</v>
      </c>
      <c r="AX54">
        <v>1677.4443359375</v>
      </c>
      <c r="AY54">
        <v>1015.361328125</v>
      </c>
      <c r="AZ54">
        <v>6022.23193359375</v>
      </c>
      <c r="BA54">
        <v>4339.837890625</v>
      </c>
      <c r="BB54">
        <v>2.5748729705810547E-2</v>
      </c>
      <c r="BC54">
        <v>0.11180508136749268</v>
      </c>
      <c r="BD54" s="10" t="s">
        <v>79</v>
      </c>
      <c r="BE54" s="10" t="s">
        <v>604</v>
      </c>
      <c r="BF54" s="10" t="s">
        <v>602</v>
      </c>
      <c r="BG54">
        <v>45000</v>
      </c>
      <c r="BH54">
        <v>868713</v>
      </c>
      <c r="BI54">
        <v>919889</v>
      </c>
      <c r="BJ54">
        <v>1777</v>
      </c>
      <c r="BK54">
        <v>4137</v>
      </c>
      <c r="BL54">
        <v>94086</v>
      </c>
      <c r="BM54">
        <v>2051777</v>
      </c>
      <c r="BN54">
        <v>847483</v>
      </c>
      <c r="BO54">
        <v>1034723</v>
      </c>
      <c r="BP54">
        <v>5177</v>
      </c>
      <c r="BQ54">
        <v>96063</v>
      </c>
      <c r="BR54">
        <v>1004</v>
      </c>
      <c r="BS54">
        <v>423569</v>
      </c>
      <c r="BT54">
        <v>2051777</v>
      </c>
      <c r="BU54">
        <v>41994</v>
      </c>
      <c r="BV54">
        <v>0</v>
      </c>
      <c r="BW54">
        <v>30000</v>
      </c>
      <c r="BX54">
        <v>200429</v>
      </c>
      <c r="BY54">
        <v>0</v>
      </c>
      <c r="BZ54">
        <v>30000</v>
      </c>
    </row>
    <row r="55" spans="1:78" x14ac:dyDescent="0.35">
      <c r="A55" s="10" t="s">
        <v>605</v>
      </c>
      <c r="B55" s="10" t="s">
        <v>85</v>
      </c>
      <c r="C55" s="11">
        <v>45566.718659305552</v>
      </c>
      <c r="D55" s="10" t="s">
        <v>79</v>
      </c>
      <c r="E55" s="10" t="s">
        <v>80</v>
      </c>
      <c r="F55">
        <v>112</v>
      </c>
      <c r="G55">
        <v>801.96649169921875</v>
      </c>
      <c r="H55">
        <v>119.90861511230469</v>
      </c>
      <c r="I55">
        <v>112</v>
      </c>
      <c r="J55">
        <v>112</v>
      </c>
      <c r="K55">
        <v>0</v>
      </c>
      <c r="L55">
        <v>214.30000305175781</v>
      </c>
      <c r="M55">
        <v>214.80000305175781</v>
      </c>
      <c r="N55">
        <v>220.10000610351563</v>
      </c>
      <c r="O55">
        <v>225</v>
      </c>
      <c r="P55" s="10" t="s">
        <v>603</v>
      </c>
      <c r="Q55" s="10" t="s">
        <v>82</v>
      </c>
      <c r="R55">
        <v>2179.51025390625</v>
      </c>
      <c r="S55">
        <v>1758.879150390625</v>
      </c>
      <c r="T55">
        <v>15.130000114440918</v>
      </c>
      <c r="U55">
        <v>110</v>
      </c>
      <c r="V55">
        <v>2.9000000953674316</v>
      </c>
      <c r="W55">
        <v>0.15000000596046448</v>
      </c>
      <c r="X55" s="10" t="s">
        <v>82</v>
      </c>
      <c r="Y55" s="10" t="s">
        <v>82</v>
      </c>
      <c r="Z55">
        <v>24.338001251220703</v>
      </c>
      <c r="AA55">
        <v>2.062000036239624</v>
      </c>
      <c r="AB55">
        <v>0.45200002193450928</v>
      </c>
      <c r="AC55">
        <v>0</v>
      </c>
      <c r="AD55">
        <v>0.65600001811981201</v>
      </c>
      <c r="AE55">
        <v>44.200000762939453</v>
      </c>
      <c r="AF55">
        <v>27.721323013305664</v>
      </c>
      <c r="AG55">
        <v>44.984077453613281</v>
      </c>
      <c r="AH55">
        <v>229.80000305175781</v>
      </c>
      <c r="AI55">
        <v>60</v>
      </c>
      <c r="AJ55">
        <v>60</v>
      </c>
      <c r="AK55">
        <v>60</v>
      </c>
      <c r="AL55">
        <v>60.900002000000001</v>
      </c>
      <c r="AM55">
        <v>137.79624938964844</v>
      </c>
      <c r="AN55">
        <v>52.49993896484375</v>
      </c>
      <c r="AO55">
        <v>67.091102600097656</v>
      </c>
      <c r="AP55">
        <v>82.544631958007813</v>
      </c>
      <c r="AQ55">
        <v>2.2198126316070557</v>
      </c>
      <c r="AR55">
        <v>542.10662841796875</v>
      </c>
      <c r="AS55">
        <v>493.42111206054688</v>
      </c>
      <c r="AT55">
        <v>4.7783126831054688</v>
      </c>
      <c r="AU55">
        <v>3.8753125667572021</v>
      </c>
      <c r="AV55">
        <v>7855.529296875</v>
      </c>
      <c r="AW55">
        <v>5944.04638671875</v>
      </c>
      <c r="AX55">
        <v>1745.5390625</v>
      </c>
      <c r="AY55">
        <v>1123.68212890625</v>
      </c>
      <c r="AZ55">
        <v>6109.990234375</v>
      </c>
      <c r="BA55">
        <v>4820.3642578125</v>
      </c>
      <c r="BD55" s="10" t="s">
        <v>79</v>
      </c>
      <c r="BE55" s="10" t="s">
        <v>606</v>
      </c>
      <c r="BF55" s="10" t="s">
        <v>605</v>
      </c>
      <c r="BG55">
        <v>45000</v>
      </c>
      <c r="BH55">
        <v>1230638</v>
      </c>
      <c r="BI55">
        <v>948414</v>
      </c>
      <c r="BJ55">
        <v>-2309</v>
      </c>
      <c r="BK55">
        <v>4004</v>
      </c>
      <c r="BL55">
        <v>90000</v>
      </c>
      <c r="BM55">
        <v>2055862</v>
      </c>
      <c r="BN55">
        <v>1225561</v>
      </c>
      <c r="BO55">
        <v>1256388</v>
      </c>
      <c r="BP55">
        <v>-178540</v>
      </c>
      <c r="BQ55">
        <v>99999</v>
      </c>
      <c r="BR55">
        <v>1005</v>
      </c>
      <c r="BS55">
        <v>424702</v>
      </c>
      <c r="BT55">
        <v>2055862</v>
      </c>
      <c r="BU55">
        <v>8221</v>
      </c>
      <c r="BV55">
        <v>1</v>
      </c>
      <c r="BW55">
        <v>30000</v>
      </c>
      <c r="BX55">
        <v>17943</v>
      </c>
      <c r="BY55">
        <v>1</v>
      </c>
      <c r="BZ55">
        <v>30000</v>
      </c>
    </row>
    <row r="56" spans="1:78" x14ac:dyDescent="0.35">
      <c r="A56" s="10" t="s">
        <v>607</v>
      </c>
      <c r="B56" s="10" t="s">
        <v>78</v>
      </c>
      <c r="C56" s="11">
        <v>45566.718945347224</v>
      </c>
      <c r="D56" s="10" t="s">
        <v>79</v>
      </c>
      <c r="E56" s="10" t="s">
        <v>80</v>
      </c>
      <c r="F56">
        <v>113</v>
      </c>
      <c r="G56">
        <v>802.15093994140625</v>
      </c>
      <c r="H56">
        <v>119.90861511230469</v>
      </c>
      <c r="I56">
        <v>113</v>
      </c>
      <c r="J56">
        <v>113</v>
      </c>
      <c r="K56">
        <v>0</v>
      </c>
      <c r="L56">
        <v>214.80000305175781</v>
      </c>
      <c r="M56">
        <v>214.80000305175781</v>
      </c>
      <c r="N56">
        <v>220.10000610351563</v>
      </c>
      <c r="O56">
        <v>225</v>
      </c>
      <c r="P56" s="10" t="s">
        <v>608</v>
      </c>
      <c r="Q56" s="10" t="s">
        <v>82</v>
      </c>
      <c r="R56">
        <v>2200.4931640625</v>
      </c>
      <c r="S56">
        <v>1729.638916015625</v>
      </c>
      <c r="T56">
        <v>15.139999389648438</v>
      </c>
      <c r="U56">
        <v>110</v>
      </c>
      <c r="V56">
        <v>2.9500000476837158</v>
      </c>
      <c r="W56">
        <v>0.15000000596046448</v>
      </c>
      <c r="X56" s="10" t="s">
        <v>82</v>
      </c>
      <c r="Y56" s="10" t="s">
        <v>82</v>
      </c>
      <c r="Z56">
        <v>24.340002059936523</v>
      </c>
      <c r="AA56">
        <v>2.0720000267028809</v>
      </c>
      <c r="AB56">
        <v>0.45400002598762512</v>
      </c>
      <c r="AC56">
        <v>0</v>
      </c>
      <c r="AD56">
        <v>0.65600001811981201</v>
      </c>
      <c r="AE56">
        <v>44.200000762939453</v>
      </c>
      <c r="AF56">
        <v>28.027130126953125</v>
      </c>
      <c r="AG56">
        <v>44.984077453613281</v>
      </c>
      <c r="AH56">
        <v>229.80000305175781</v>
      </c>
      <c r="AI56">
        <v>60</v>
      </c>
      <c r="AJ56">
        <v>60.099997999999999</v>
      </c>
      <c r="AK56">
        <v>60.099997999999999</v>
      </c>
      <c r="AL56">
        <v>60.900002000000001</v>
      </c>
      <c r="AM56">
        <v>94.586082458496094</v>
      </c>
      <c r="AN56">
        <v>52.499603271484375</v>
      </c>
      <c r="AO56">
        <v>66.221420288085938</v>
      </c>
      <c r="AP56">
        <v>80.01239013671875</v>
      </c>
      <c r="AQ56">
        <v>3.1228127479553223</v>
      </c>
      <c r="AR56">
        <v>538.68359375</v>
      </c>
      <c r="AS56">
        <v>493.97842407226563</v>
      </c>
      <c r="AT56">
        <v>4.5525627136230469</v>
      </c>
      <c r="AU56">
        <v>3.5366876125335693</v>
      </c>
      <c r="AV56">
        <v>7669.2060546875</v>
      </c>
      <c r="AW56">
        <v>5316.45703125</v>
      </c>
      <c r="AX56">
        <v>1623.3173828125</v>
      </c>
      <c r="AY56">
        <v>950.7939453125</v>
      </c>
      <c r="AZ56">
        <v>6045.888671875</v>
      </c>
      <c r="BA56">
        <v>4365.6630859375</v>
      </c>
      <c r="BB56">
        <v>2.0037174224853516E-2</v>
      </c>
      <c r="BC56">
        <v>0.11745810508728027</v>
      </c>
      <c r="BD56" s="10" t="s">
        <v>79</v>
      </c>
      <c r="BE56" s="10" t="s">
        <v>609</v>
      </c>
      <c r="BF56" s="10" t="s">
        <v>607</v>
      </c>
      <c r="BG56">
        <v>45000</v>
      </c>
      <c r="BH56">
        <v>855415</v>
      </c>
      <c r="BI56">
        <v>1251070</v>
      </c>
      <c r="BJ56">
        <v>1682</v>
      </c>
      <c r="BK56">
        <v>4310</v>
      </c>
      <c r="BL56">
        <v>93991</v>
      </c>
      <c r="BM56">
        <v>2055950</v>
      </c>
      <c r="BN56">
        <v>834830</v>
      </c>
      <c r="BO56">
        <v>1358376</v>
      </c>
      <c r="BP56">
        <v>4932</v>
      </c>
      <c r="BQ56">
        <v>97244</v>
      </c>
      <c r="BR56">
        <v>1003</v>
      </c>
      <c r="BS56">
        <v>423578</v>
      </c>
      <c r="BT56">
        <v>2055950</v>
      </c>
      <c r="BU56">
        <v>4736</v>
      </c>
      <c r="BV56">
        <v>1</v>
      </c>
      <c r="BW56">
        <v>30000</v>
      </c>
      <c r="BX56">
        <v>24810</v>
      </c>
      <c r="BY56">
        <v>1</v>
      </c>
      <c r="BZ56">
        <v>30000</v>
      </c>
    </row>
    <row r="57" spans="1:78" x14ac:dyDescent="0.35">
      <c r="A57" s="10" t="s">
        <v>610</v>
      </c>
      <c r="B57" s="10" t="s">
        <v>85</v>
      </c>
      <c r="C57" s="11">
        <v>45566.718945347224</v>
      </c>
      <c r="D57" s="10" t="s">
        <v>79</v>
      </c>
      <c r="E57" s="10" t="s">
        <v>80</v>
      </c>
      <c r="F57">
        <v>113</v>
      </c>
      <c r="G57">
        <v>802.15093994140625</v>
      </c>
      <c r="H57">
        <v>119.90861511230469</v>
      </c>
      <c r="I57">
        <v>113</v>
      </c>
      <c r="J57">
        <v>113</v>
      </c>
      <c r="K57">
        <v>0</v>
      </c>
      <c r="L57">
        <v>214.80000305175781</v>
      </c>
      <c r="M57">
        <v>214.80000305175781</v>
      </c>
      <c r="N57">
        <v>220.10000610351563</v>
      </c>
      <c r="O57">
        <v>225</v>
      </c>
      <c r="P57" s="10" t="s">
        <v>608</v>
      </c>
      <c r="Q57" s="10" t="s">
        <v>82</v>
      </c>
      <c r="R57">
        <v>2200.4931640625</v>
      </c>
      <c r="S57">
        <v>1729.638916015625</v>
      </c>
      <c r="T57">
        <v>15.139999389648438</v>
      </c>
      <c r="U57">
        <v>110</v>
      </c>
      <c r="V57">
        <v>2.9500000476837158</v>
      </c>
      <c r="W57">
        <v>0.15000000596046448</v>
      </c>
      <c r="X57" s="10" t="s">
        <v>82</v>
      </c>
      <c r="Y57" s="10" t="s">
        <v>82</v>
      </c>
      <c r="Z57">
        <v>24.340002059936523</v>
      </c>
      <c r="AA57">
        <v>2.0720000267028809</v>
      </c>
      <c r="AB57">
        <v>0.45400002598762512</v>
      </c>
      <c r="AC57">
        <v>0</v>
      </c>
      <c r="AD57">
        <v>0.65600001811981201</v>
      </c>
      <c r="AE57">
        <v>44.200000762939453</v>
      </c>
      <c r="AF57">
        <v>28.027130126953125</v>
      </c>
      <c r="AG57">
        <v>44.984077453613281</v>
      </c>
      <c r="AH57">
        <v>229.80000305175781</v>
      </c>
      <c r="AI57">
        <v>60</v>
      </c>
      <c r="AJ57">
        <v>60.099997999999999</v>
      </c>
      <c r="AK57">
        <v>60.099997999999999</v>
      </c>
      <c r="AL57">
        <v>60.900002000000001</v>
      </c>
      <c r="AM57">
        <v>137.79624938964844</v>
      </c>
      <c r="AN57">
        <v>52.49993896484375</v>
      </c>
      <c r="AO57">
        <v>67.069374084472656</v>
      </c>
      <c r="AP57">
        <v>82.8800048828125</v>
      </c>
      <c r="AQ57">
        <v>1.3544375896453857</v>
      </c>
      <c r="AR57">
        <v>539.32000732421875</v>
      </c>
      <c r="AS57">
        <v>492.2042236328125</v>
      </c>
      <c r="AT57">
        <v>4.7783126831054688</v>
      </c>
      <c r="AU57">
        <v>3.7624375820159912</v>
      </c>
      <c r="AV57">
        <v>7819.50537109375</v>
      </c>
      <c r="AW57">
        <v>5910.9794921875</v>
      </c>
      <c r="AX57">
        <v>1753.55029296875</v>
      </c>
      <c r="AY57">
        <v>1079.240234375</v>
      </c>
      <c r="AZ57">
        <v>6065.955078125</v>
      </c>
      <c r="BA57">
        <v>4831.7392578125</v>
      </c>
      <c r="BD57" s="10" t="s">
        <v>79</v>
      </c>
      <c r="BE57" s="10" t="s">
        <v>611</v>
      </c>
      <c r="BF57" s="10" t="s">
        <v>610</v>
      </c>
      <c r="BG57">
        <v>45000</v>
      </c>
      <c r="BH57">
        <v>1238538</v>
      </c>
      <c r="BI57">
        <v>909441</v>
      </c>
      <c r="BJ57">
        <v>-1847</v>
      </c>
      <c r="BK57">
        <v>4045</v>
      </c>
      <c r="BL57">
        <v>90462</v>
      </c>
      <c r="BM57">
        <v>2056459</v>
      </c>
      <c r="BN57">
        <v>1231794</v>
      </c>
      <c r="BO57">
        <v>1218620</v>
      </c>
      <c r="BP57">
        <v>-178230</v>
      </c>
      <c r="BQ57">
        <v>99999</v>
      </c>
      <c r="BR57">
        <v>1005</v>
      </c>
      <c r="BS57">
        <v>424650</v>
      </c>
      <c r="BT57">
        <v>2056459</v>
      </c>
      <c r="BU57">
        <v>4634</v>
      </c>
      <c r="BV57">
        <v>1</v>
      </c>
      <c r="BW57">
        <v>30000</v>
      </c>
      <c r="BX57">
        <v>25216</v>
      </c>
      <c r="BY57">
        <v>1</v>
      </c>
      <c r="BZ57">
        <v>30000</v>
      </c>
    </row>
    <row r="58" spans="1:78" x14ac:dyDescent="0.35">
      <c r="A58" s="10" t="s">
        <v>612</v>
      </c>
      <c r="B58" s="10" t="s">
        <v>78</v>
      </c>
      <c r="C58" s="11">
        <v>45566.719226377318</v>
      </c>
      <c r="D58" s="10" t="s">
        <v>79</v>
      </c>
      <c r="E58" s="10" t="s">
        <v>80</v>
      </c>
      <c r="F58">
        <v>114</v>
      </c>
      <c r="G58">
        <v>802.15093994140625</v>
      </c>
      <c r="H58">
        <v>119.90861511230469</v>
      </c>
      <c r="I58">
        <v>114</v>
      </c>
      <c r="J58">
        <v>114</v>
      </c>
      <c r="K58">
        <v>0</v>
      </c>
      <c r="L58">
        <v>215.10000610351563</v>
      </c>
      <c r="M58">
        <v>215</v>
      </c>
      <c r="N58">
        <v>220.10000610351563</v>
      </c>
      <c r="O58">
        <v>225</v>
      </c>
      <c r="P58" s="10" t="s">
        <v>613</v>
      </c>
      <c r="Q58" s="10" t="s">
        <v>82</v>
      </c>
      <c r="R58">
        <v>2200.78466796875</v>
      </c>
      <c r="S58">
        <v>1768.1077880859375</v>
      </c>
      <c r="T58">
        <v>15.139999389648438</v>
      </c>
      <c r="U58">
        <v>110</v>
      </c>
      <c r="V58">
        <v>2.9580001831054688</v>
      </c>
      <c r="W58">
        <v>0.14800000190734863</v>
      </c>
      <c r="X58" s="10" t="s">
        <v>82</v>
      </c>
      <c r="Y58" s="10" t="s">
        <v>82</v>
      </c>
      <c r="Z58">
        <v>24.340002059936523</v>
      </c>
      <c r="AA58">
        <v>2.0500001907348633</v>
      </c>
      <c r="AB58">
        <v>0.45400002598762512</v>
      </c>
      <c r="AC58">
        <v>0</v>
      </c>
      <c r="AD58">
        <v>0.65600001811981201</v>
      </c>
      <c r="AE58">
        <v>44.5</v>
      </c>
      <c r="AF58">
        <v>27.940485000610352</v>
      </c>
      <c r="AG58">
        <v>44.999370574951172</v>
      </c>
      <c r="AH58">
        <v>229.80000305175781</v>
      </c>
      <c r="AI58">
        <v>60</v>
      </c>
      <c r="AJ58">
        <v>60</v>
      </c>
      <c r="AK58">
        <v>60</v>
      </c>
      <c r="AL58">
        <v>60.900002000000001</v>
      </c>
      <c r="AM58">
        <v>94.586082458496094</v>
      </c>
      <c r="AN58">
        <v>52.499603271484375</v>
      </c>
      <c r="AO58">
        <v>66.476127624511719</v>
      </c>
      <c r="AP58">
        <v>80.071662902832031</v>
      </c>
      <c r="AQ58">
        <v>3.1228127479553223</v>
      </c>
      <c r="AR58">
        <v>543.50811767578125</v>
      </c>
      <c r="AS58">
        <v>498.65921020507813</v>
      </c>
      <c r="AT58">
        <v>4.6278128623962402</v>
      </c>
      <c r="AU58">
        <v>3.6495625972747803</v>
      </c>
      <c r="AV58">
        <v>7723.0849609375</v>
      </c>
      <c r="AW58">
        <v>5483.68408203125</v>
      </c>
      <c r="AX58">
        <v>1670.3857421875</v>
      </c>
      <c r="AY58">
        <v>1011.94580078125</v>
      </c>
      <c r="AZ58">
        <v>6052.69921875</v>
      </c>
      <c r="BA58">
        <v>4471.73828125</v>
      </c>
      <c r="BB58">
        <v>2.3883700370788574E-2</v>
      </c>
      <c r="BC58">
        <v>0.11812257766723633</v>
      </c>
      <c r="BD58" s="10" t="s">
        <v>79</v>
      </c>
      <c r="BE58" s="10" t="s">
        <v>79</v>
      </c>
      <c r="BF58" s="10" t="s">
        <v>79</v>
      </c>
    </row>
    <row r="59" spans="1:78" x14ac:dyDescent="0.35">
      <c r="A59" s="10" t="s">
        <v>614</v>
      </c>
      <c r="B59" s="10" t="s">
        <v>85</v>
      </c>
      <c r="C59" s="11">
        <v>45566.719226377318</v>
      </c>
      <c r="D59" s="10" t="s">
        <v>79</v>
      </c>
      <c r="E59" s="10" t="s">
        <v>80</v>
      </c>
      <c r="F59">
        <v>114</v>
      </c>
      <c r="G59">
        <v>802.15093994140625</v>
      </c>
      <c r="H59">
        <v>119.90861511230469</v>
      </c>
      <c r="I59">
        <v>114</v>
      </c>
      <c r="J59">
        <v>114</v>
      </c>
      <c r="K59">
        <v>0</v>
      </c>
      <c r="L59">
        <v>215.10000610351563</v>
      </c>
      <c r="M59">
        <v>215</v>
      </c>
      <c r="N59">
        <v>220.10000610351563</v>
      </c>
      <c r="O59">
        <v>225</v>
      </c>
      <c r="P59" s="10" t="s">
        <v>613</v>
      </c>
      <c r="Q59" s="10" t="s">
        <v>82</v>
      </c>
      <c r="R59">
        <v>2200.78466796875</v>
      </c>
      <c r="S59">
        <v>1768.1077880859375</v>
      </c>
      <c r="T59">
        <v>15.139999389648438</v>
      </c>
      <c r="U59">
        <v>110</v>
      </c>
      <c r="V59">
        <v>2.9580001831054688</v>
      </c>
      <c r="W59">
        <v>0.14800000190734863</v>
      </c>
      <c r="X59" s="10" t="s">
        <v>82</v>
      </c>
      <c r="Y59" s="10" t="s">
        <v>82</v>
      </c>
      <c r="Z59">
        <v>24.340002059936523</v>
      </c>
      <c r="AA59">
        <v>2.0500001907348633</v>
      </c>
      <c r="AB59">
        <v>0.45400002598762512</v>
      </c>
      <c r="AC59">
        <v>0</v>
      </c>
      <c r="AD59">
        <v>0.65600001811981201</v>
      </c>
      <c r="AE59">
        <v>44.5</v>
      </c>
      <c r="AF59">
        <v>27.940485000610352</v>
      </c>
      <c r="AG59">
        <v>44.999370574951172</v>
      </c>
      <c r="AH59">
        <v>229.80000305175781</v>
      </c>
      <c r="AI59">
        <v>60</v>
      </c>
      <c r="AJ59">
        <v>60</v>
      </c>
      <c r="AK59">
        <v>60</v>
      </c>
      <c r="AL59">
        <v>60.900002000000001</v>
      </c>
      <c r="AM59">
        <v>137.79624938964844</v>
      </c>
      <c r="AN59">
        <v>52.49993896484375</v>
      </c>
      <c r="AO59">
        <v>67.165336608886719</v>
      </c>
      <c r="AP59">
        <v>82.634056091308594</v>
      </c>
      <c r="AQ59">
        <v>2.1069376468658447</v>
      </c>
      <c r="AR59">
        <v>543.60687255859375</v>
      </c>
      <c r="AS59">
        <v>495.33871459960938</v>
      </c>
      <c r="AT59">
        <v>4.8159375190734863</v>
      </c>
      <c r="AU59">
        <v>3.8753125667572021</v>
      </c>
      <c r="AV59">
        <v>7860.9208984375</v>
      </c>
      <c r="AW59">
        <v>6003.5302734375</v>
      </c>
      <c r="AX59">
        <v>1778.27001953125</v>
      </c>
      <c r="AY59">
        <v>1137.205078125</v>
      </c>
      <c r="AZ59">
        <v>6082.65087890625</v>
      </c>
      <c r="BA59">
        <v>4866.3251953125</v>
      </c>
      <c r="BD59" s="10" t="s">
        <v>79</v>
      </c>
      <c r="BE59" s="10" t="s">
        <v>615</v>
      </c>
      <c r="BF59" s="10" t="s">
        <v>614</v>
      </c>
      <c r="BG59">
        <v>45000</v>
      </c>
      <c r="BH59">
        <v>1234036</v>
      </c>
      <c r="BI59">
        <v>972122</v>
      </c>
      <c r="BJ59">
        <v>-1627</v>
      </c>
      <c r="BK59">
        <v>4104</v>
      </c>
      <c r="BL59">
        <v>90682</v>
      </c>
      <c r="BM59">
        <v>2056124</v>
      </c>
      <c r="BN59">
        <v>1227905</v>
      </c>
      <c r="BO59">
        <v>1279063</v>
      </c>
      <c r="BP59">
        <v>-178315</v>
      </c>
      <c r="BQ59">
        <v>99999</v>
      </c>
      <c r="BR59">
        <v>1005</v>
      </c>
      <c r="BS59">
        <v>424641</v>
      </c>
      <c r="BT59">
        <v>2056124</v>
      </c>
      <c r="BU59">
        <v>8142</v>
      </c>
      <c r="BV59">
        <v>1</v>
      </c>
      <c r="BW59">
        <v>30000</v>
      </c>
      <c r="BX59">
        <v>19131</v>
      </c>
      <c r="BY59">
        <v>1</v>
      </c>
      <c r="BZ59">
        <v>30000</v>
      </c>
    </row>
    <row r="60" spans="1:78" x14ac:dyDescent="0.35">
      <c r="A60" s="10" t="s">
        <v>616</v>
      </c>
      <c r="B60" s="10" t="s">
        <v>78</v>
      </c>
      <c r="C60" s="11">
        <v>45566.719504363427</v>
      </c>
      <c r="D60" s="10" t="s">
        <v>79</v>
      </c>
      <c r="E60" s="10" t="s">
        <v>80</v>
      </c>
      <c r="F60">
        <v>115</v>
      </c>
      <c r="G60">
        <v>802.15093994140625</v>
      </c>
      <c r="H60">
        <v>119.90861511230469</v>
      </c>
      <c r="I60">
        <v>115</v>
      </c>
      <c r="J60">
        <v>115</v>
      </c>
      <c r="K60">
        <v>0</v>
      </c>
      <c r="L60">
        <v>215.30000305175781</v>
      </c>
      <c r="M60">
        <v>215.10000610351563</v>
      </c>
      <c r="N60">
        <v>220.10000610351563</v>
      </c>
      <c r="O60">
        <v>225</v>
      </c>
      <c r="P60" s="10" t="s">
        <v>617</v>
      </c>
      <c r="Q60" s="10" t="s">
        <v>82</v>
      </c>
      <c r="R60">
        <v>2206.90478515625</v>
      </c>
      <c r="S60">
        <v>1756.06201171875</v>
      </c>
      <c r="T60">
        <v>15.149999618530273</v>
      </c>
      <c r="U60">
        <v>110</v>
      </c>
      <c r="V60">
        <v>3.4000000953674316</v>
      </c>
      <c r="W60">
        <v>0.14600001275539398</v>
      </c>
      <c r="X60" s="10" t="s">
        <v>82</v>
      </c>
      <c r="Y60" s="10" t="s">
        <v>82</v>
      </c>
      <c r="Z60">
        <v>24.340002059936523</v>
      </c>
      <c r="AA60">
        <v>2.0680000782012939</v>
      </c>
      <c r="AB60">
        <v>0.45400002598762512</v>
      </c>
      <c r="AC60">
        <v>0</v>
      </c>
      <c r="AD60">
        <v>0.65600001811981201</v>
      </c>
      <c r="AE60">
        <v>44.5</v>
      </c>
      <c r="AF60">
        <v>28.072999954223633</v>
      </c>
      <c r="AG60">
        <v>44.963691711425781</v>
      </c>
      <c r="AH60">
        <v>229.80000305175781</v>
      </c>
      <c r="AI60">
        <v>60</v>
      </c>
      <c r="AJ60">
        <v>60</v>
      </c>
      <c r="AK60">
        <v>60</v>
      </c>
      <c r="AL60">
        <v>60.900002000000001</v>
      </c>
      <c r="AM60">
        <v>94.586082458496094</v>
      </c>
      <c r="AN60">
        <v>52.499603271484375</v>
      </c>
      <c r="AO60">
        <v>66.386024475097656</v>
      </c>
      <c r="AP60">
        <v>80.101882934570313</v>
      </c>
      <c r="AQ60">
        <v>2.821812629699707</v>
      </c>
      <c r="AR60">
        <v>542.6915283203125</v>
      </c>
      <c r="AS60">
        <v>497.65011596679688</v>
      </c>
      <c r="AT60">
        <v>4.6654376983642578</v>
      </c>
      <c r="AU60">
        <v>3.687187671661377</v>
      </c>
      <c r="AV60">
        <v>7722.2119140625</v>
      </c>
      <c r="AW60">
        <v>5448.671875</v>
      </c>
      <c r="AX60">
        <v>1692.9150390625</v>
      </c>
      <c r="AY60">
        <v>1033.31689453125</v>
      </c>
      <c r="AZ60">
        <v>6029.296875</v>
      </c>
      <c r="BA60">
        <v>4415.35498046875</v>
      </c>
      <c r="BB60">
        <v>2.9590368270874023E-2</v>
      </c>
      <c r="BC60">
        <v>0.11493837833404541</v>
      </c>
      <c r="BD60" s="10" t="s">
        <v>79</v>
      </c>
      <c r="BE60" s="10" t="s">
        <v>618</v>
      </c>
      <c r="BF60" s="10" t="s">
        <v>616</v>
      </c>
      <c r="BG60">
        <v>45000</v>
      </c>
      <c r="BH60">
        <v>890725</v>
      </c>
      <c r="BI60">
        <v>1007125</v>
      </c>
      <c r="BJ60">
        <v>3806</v>
      </c>
      <c r="BK60">
        <v>4171</v>
      </c>
      <c r="BL60">
        <v>96115</v>
      </c>
      <c r="BM60">
        <v>2053955</v>
      </c>
      <c r="BN60">
        <v>866945</v>
      </c>
      <c r="BO60">
        <v>1117794</v>
      </c>
      <c r="BP60">
        <v>6597</v>
      </c>
      <c r="BQ60">
        <v>97244</v>
      </c>
      <c r="BR60">
        <v>1003</v>
      </c>
      <c r="BS60">
        <v>423738</v>
      </c>
      <c r="BT60">
        <v>2053955</v>
      </c>
      <c r="BU60">
        <v>8431</v>
      </c>
      <c r="BV60">
        <v>1</v>
      </c>
      <c r="BW60">
        <v>30000</v>
      </c>
      <c r="BX60">
        <v>27515</v>
      </c>
      <c r="BY60">
        <v>1</v>
      </c>
      <c r="BZ60">
        <v>30000</v>
      </c>
    </row>
    <row r="61" spans="1:78" x14ac:dyDescent="0.35">
      <c r="A61" s="10" t="s">
        <v>619</v>
      </c>
      <c r="B61" s="10" t="s">
        <v>85</v>
      </c>
      <c r="C61" s="11">
        <v>45566.719504363427</v>
      </c>
      <c r="D61" s="10" t="s">
        <v>79</v>
      </c>
      <c r="E61" s="10" t="s">
        <v>80</v>
      </c>
      <c r="F61">
        <v>115</v>
      </c>
      <c r="G61">
        <v>802.15093994140625</v>
      </c>
      <c r="H61">
        <v>119.90861511230469</v>
      </c>
      <c r="I61">
        <v>115</v>
      </c>
      <c r="J61">
        <v>115</v>
      </c>
      <c r="K61">
        <v>0</v>
      </c>
      <c r="L61">
        <v>215.30000305175781</v>
      </c>
      <c r="M61">
        <v>215.10000610351563</v>
      </c>
      <c r="N61">
        <v>220.10000610351563</v>
      </c>
      <c r="O61">
        <v>225</v>
      </c>
      <c r="P61" s="10" t="s">
        <v>617</v>
      </c>
      <c r="Q61" s="10" t="s">
        <v>82</v>
      </c>
      <c r="R61">
        <v>2206.90478515625</v>
      </c>
      <c r="S61">
        <v>1756.06201171875</v>
      </c>
      <c r="T61">
        <v>15.149999618530273</v>
      </c>
      <c r="U61">
        <v>110</v>
      </c>
      <c r="V61">
        <v>3.4000000953674316</v>
      </c>
      <c r="W61">
        <v>0.14600001275539398</v>
      </c>
      <c r="X61" s="10" t="s">
        <v>82</v>
      </c>
      <c r="Y61" s="10" t="s">
        <v>82</v>
      </c>
      <c r="Z61">
        <v>24.340002059936523</v>
      </c>
      <c r="AA61">
        <v>2.0680000782012939</v>
      </c>
      <c r="AB61">
        <v>0.45400002598762512</v>
      </c>
      <c r="AC61">
        <v>0</v>
      </c>
      <c r="AD61">
        <v>0.65600001811981201</v>
      </c>
      <c r="AE61">
        <v>44.5</v>
      </c>
      <c r="AF61">
        <v>28.072999954223633</v>
      </c>
      <c r="AG61">
        <v>44.963691711425781</v>
      </c>
      <c r="AH61">
        <v>229.80000305175781</v>
      </c>
      <c r="AI61">
        <v>60</v>
      </c>
      <c r="AJ61">
        <v>60</v>
      </c>
      <c r="AK61">
        <v>60</v>
      </c>
      <c r="AL61">
        <v>60.900002000000001</v>
      </c>
      <c r="AM61">
        <v>137.79624938964844</v>
      </c>
      <c r="AN61">
        <v>52.49993896484375</v>
      </c>
      <c r="AO61">
        <v>66.847785949707031</v>
      </c>
      <c r="AP61">
        <v>82.791694641113281</v>
      </c>
      <c r="AQ61">
        <v>2.1069376468658447</v>
      </c>
      <c r="AR61">
        <v>542.59649658203125</v>
      </c>
      <c r="AS61">
        <v>495.39190673828125</v>
      </c>
      <c r="AT61">
        <v>4.8159375190734863</v>
      </c>
      <c r="AU61">
        <v>3.8376877307891846</v>
      </c>
      <c r="AV61">
        <v>7856.255859375</v>
      </c>
      <c r="AW61">
        <v>5997.70947265625</v>
      </c>
      <c r="AX61">
        <v>1780.08447265625</v>
      </c>
      <c r="AY61">
        <v>1122.89306640625</v>
      </c>
      <c r="AZ61">
        <v>6076.17138671875</v>
      </c>
      <c r="BA61">
        <v>4874.81640625</v>
      </c>
      <c r="BD61" s="10" t="s">
        <v>79</v>
      </c>
      <c r="BE61" s="10" t="s">
        <v>620</v>
      </c>
      <c r="BF61" s="10" t="s">
        <v>619</v>
      </c>
      <c r="BG61">
        <v>45000</v>
      </c>
      <c r="BH61">
        <v>1225629</v>
      </c>
      <c r="BI61">
        <v>1088695</v>
      </c>
      <c r="BJ61">
        <v>-2309</v>
      </c>
      <c r="BK61">
        <v>4028</v>
      </c>
      <c r="BL61">
        <v>90000</v>
      </c>
      <c r="BM61">
        <v>2054492</v>
      </c>
      <c r="BN61">
        <v>1220839</v>
      </c>
      <c r="BO61">
        <v>1394694</v>
      </c>
      <c r="BP61">
        <v>-178507</v>
      </c>
      <c r="BQ61">
        <v>99999</v>
      </c>
      <c r="BR61">
        <v>1005</v>
      </c>
      <c r="BS61">
        <v>424661</v>
      </c>
      <c r="BT61">
        <v>2054492</v>
      </c>
      <c r="BU61">
        <v>8836</v>
      </c>
      <c r="BV61">
        <v>1</v>
      </c>
      <c r="BW61">
        <v>30000</v>
      </c>
      <c r="BX61">
        <v>32298</v>
      </c>
      <c r="BY61">
        <v>1</v>
      </c>
      <c r="BZ61">
        <v>30000</v>
      </c>
    </row>
    <row r="62" spans="1:78" x14ac:dyDescent="0.35">
      <c r="A62" s="10" t="s">
        <v>621</v>
      </c>
      <c r="B62" s="10" t="s">
        <v>78</v>
      </c>
      <c r="C62" s="11">
        <v>45566.719789618059</v>
      </c>
      <c r="D62" s="10" t="s">
        <v>79</v>
      </c>
      <c r="E62" s="10" t="s">
        <v>80</v>
      </c>
      <c r="F62">
        <v>116</v>
      </c>
      <c r="G62">
        <v>802.33538818359375</v>
      </c>
      <c r="H62">
        <v>119.90861511230469</v>
      </c>
      <c r="I62">
        <v>116</v>
      </c>
      <c r="J62">
        <v>116</v>
      </c>
      <c r="K62">
        <v>0</v>
      </c>
      <c r="L62">
        <v>215</v>
      </c>
      <c r="M62">
        <v>215.10000610351563</v>
      </c>
      <c r="N62">
        <v>220.10000610351563</v>
      </c>
      <c r="O62">
        <v>225</v>
      </c>
      <c r="P62" s="10" t="s">
        <v>622</v>
      </c>
      <c r="Q62" s="10" t="s">
        <v>82</v>
      </c>
      <c r="R62">
        <v>2200.201904296875</v>
      </c>
      <c r="S62">
        <v>1768.399169921875</v>
      </c>
      <c r="T62">
        <v>15.149999618530273</v>
      </c>
      <c r="U62">
        <v>110</v>
      </c>
      <c r="V62">
        <v>3.2340002059936523</v>
      </c>
      <c r="W62">
        <v>0.14400000870227814</v>
      </c>
      <c r="X62" s="10" t="s">
        <v>82</v>
      </c>
      <c r="Y62" s="10" t="s">
        <v>82</v>
      </c>
      <c r="Z62">
        <v>24.340002059936523</v>
      </c>
      <c r="AA62">
        <v>2.0440001487731934</v>
      </c>
      <c r="AB62">
        <v>0.45400002598762512</v>
      </c>
      <c r="AC62">
        <v>0</v>
      </c>
      <c r="AD62">
        <v>0.65600001811981201</v>
      </c>
      <c r="AE62">
        <v>44.700000762939453</v>
      </c>
      <c r="AF62">
        <v>27.853839874267578</v>
      </c>
      <c r="AG62">
        <v>44.984077453613281</v>
      </c>
      <c r="AH62">
        <v>229.80000305175781</v>
      </c>
      <c r="AI62">
        <v>60</v>
      </c>
      <c r="AJ62">
        <v>60.099997999999999</v>
      </c>
      <c r="AK62">
        <v>60.099997999999999</v>
      </c>
      <c r="AL62">
        <v>60.900002000000001</v>
      </c>
      <c r="AM62">
        <v>94.586082458496094</v>
      </c>
      <c r="AN62">
        <v>52.499603271484375</v>
      </c>
      <c r="AO62">
        <v>66.346443176269531</v>
      </c>
      <c r="AP62">
        <v>80.026969909667969</v>
      </c>
      <c r="AQ62">
        <v>2.7089376449584961</v>
      </c>
      <c r="AR62">
        <v>541.816650390625</v>
      </c>
      <c r="AS62">
        <v>496.829345703125</v>
      </c>
      <c r="AT62">
        <v>4.5149378776550293</v>
      </c>
      <c r="AU62">
        <v>3.687187671661377</v>
      </c>
      <c r="AV62">
        <v>7695.48876953125</v>
      </c>
      <c r="AW62">
        <v>5426.03271484375</v>
      </c>
      <c r="AX62">
        <v>1601.84912109375</v>
      </c>
      <c r="AY62">
        <v>1023.40234375</v>
      </c>
      <c r="AZ62">
        <v>6093.6396484375</v>
      </c>
      <c r="BA62">
        <v>4402.63037109375</v>
      </c>
      <c r="BB62">
        <v>2.5728225708007813E-2</v>
      </c>
      <c r="BC62">
        <v>0.11479401588439941</v>
      </c>
      <c r="BD62" s="10" t="s">
        <v>79</v>
      </c>
      <c r="BE62" s="10" t="s">
        <v>623</v>
      </c>
      <c r="BF62" s="10" t="s">
        <v>621</v>
      </c>
      <c r="BG62">
        <v>45000</v>
      </c>
      <c r="BH62">
        <v>880779</v>
      </c>
      <c r="BI62">
        <v>1163200</v>
      </c>
      <c r="BJ62">
        <v>3131</v>
      </c>
      <c r="BK62">
        <v>4163</v>
      </c>
      <c r="BL62">
        <v>95440</v>
      </c>
      <c r="BM62">
        <v>2055599</v>
      </c>
      <c r="BN62">
        <v>857770</v>
      </c>
      <c r="BO62">
        <v>1270964</v>
      </c>
      <c r="BP62">
        <v>6301</v>
      </c>
      <c r="BQ62">
        <v>99999</v>
      </c>
      <c r="BR62">
        <v>1004</v>
      </c>
      <c r="BS62">
        <v>423746</v>
      </c>
      <c r="BT62">
        <v>2055599</v>
      </c>
      <c r="BU62">
        <v>5088</v>
      </c>
      <c r="BV62">
        <v>1</v>
      </c>
      <c r="BW62">
        <v>30000</v>
      </c>
      <c r="BX62">
        <v>26658</v>
      </c>
      <c r="BY62">
        <v>1</v>
      </c>
      <c r="BZ62">
        <v>30000</v>
      </c>
    </row>
    <row r="63" spans="1:78" x14ac:dyDescent="0.35">
      <c r="A63" s="10" t="s">
        <v>624</v>
      </c>
      <c r="B63" s="10" t="s">
        <v>85</v>
      </c>
      <c r="C63" s="11">
        <v>45566.719789618059</v>
      </c>
      <c r="D63" s="10" t="s">
        <v>79</v>
      </c>
      <c r="E63" s="10" t="s">
        <v>80</v>
      </c>
      <c r="F63">
        <v>116</v>
      </c>
      <c r="G63">
        <v>802.33538818359375</v>
      </c>
      <c r="H63">
        <v>119.90861511230469</v>
      </c>
      <c r="I63">
        <v>116</v>
      </c>
      <c r="J63">
        <v>116</v>
      </c>
      <c r="K63">
        <v>0</v>
      </c>
      <c r="L63">
        <v>215</v>
      </c>
      <c r="M63">
        <v>215.10000610351563</v>
      </c>
      <c r="N63">
        <v>220.10000610351563</v>
      </c>
      <c r="O63">
        <v>225</v>
      </c>
      <c r="P63" s="10" t="s">
        <v>622</v>
      </c>
      <c r="Q63" s="10" t="s">
        <v>82</v>
      </c>
      <c r="R63">
        <v>2200.201904296875</v>
      </c>
      <c r="S63">
        <v>1768.399169921875</v>
      </c>
      <c r="T63">
        <v>15.149999618530273</v>
      </c>
      <c r="U63">
        <v>110</v>
      </c>
      <c r="V63">
        <v>3.2340002059936523</v>
      </c>
      <c r="W63">
        <v>0.14400000870227814</v>
      </c>
      <c r="X63" s="10" t="s">
        <v>82</v>
      </c>
      <c r="Y63" s="10" t="s">
        <v>82</v>
      </c>
      <c r="Z63">
        <v>24.340002059936523</v>
      </c>
      <c r="AA63">
        <v>2.0440001487731934</v>
      </c>
      <c r="AB63">
        <v>0.45400002598762512</v>
      </c>
      <c r="AC63">
        <v>0</v>
      </c>
      <c r="AD63">
        <v>0.65600001811981201</v>
      </c>
      <c r="AE63">
        <v>44.700000762939453</v>
      </c>
      <c r="AF63">
        <v>27.853839874267578</v>
      </c>
      <c r="AG63">
        <v>44.984077453613281</v>
      </c>
      <c r="AH63">
        <v>229.80000305175781</v>
      </c>
      <c r="AI63">
        <v>60</v>
      </c>
      <c r="AJ63">
        <v>60.099997999999999</v>
      </c>
      <c r="AK63">
        <v>60.099997999999999</v>
      </c>
      <c r="AL63">
        <v>60.900002000000001</v>
      </c>
      <c r="AM63">
        <v>137.79624938964844</v>
      </c>
      <c r="AN63">
        <v>52.49993896484375</v>
      </c>
      <c r="AO63">
        <v>66.840797424316406</v>
      </c>
      <c r="AP63">
        <v>82.713714599609375</v>
      </c>
      <c r="AQ63">
        <v>2.4831876754760742</v>
      </c>
      <c r="AR63">
        <v>542.05517578125</v>
      </c>
      <c r="AS63">
        <v>494.72314453125</v>
      </c>
      <c r="AT63">
        <v>4.8159375190734863</v>
      </c>
      <c r="AU63">
        <v>3.8376877307891846</v>
      </c>
      <c r="AV63">
        <v>7827.9951171875</v>
      </c>
      <c r="AW63">
        <v>5965.54345703125</v>
      </c>
      <c r="AX63">
        <v>1772.412109375</v>
      </c>
      <c r="AY63">
        <v>1114.80078125</v>
      </c>
      <c r="AZ63">
        <v>6055.5830078125</v>
      </c>
      <c r="BA63">
        <v>4850.74267578125</v>
      </c>
      <c r="BD63" s="10" t="s">
        <v>79</v>
      </c>
      <c r="BE63" s="10" t="s">
        <v>625</v>
      </c>
      <c r="BF63" s="10" t="s">
        <v>624</v>
      </c>
      <c r="BG63">
        <v>45000</v>
      </c>
      <c r="BH63">
        <v>1216023</v>
      </c>
      <c r="BI63">
        <v>958348</v>
      </c>
      <c r="BJ63">
        <v>-2309</v>
      </c>
      <c r="BK63">
        <v>4078</v>
      </c>
      <c r="BL63">
        <v>90000</v>
      </c>
      <c r="BM63">
        <v>2055988</v>
      </c>
      <c r="BN63">
        <v>1214598</v>
      </c>
      <c r="BO63">
        <v>1265795</v>
      </c>
      <c r="BP63">
        <v>-179180</v>
      </c>
      <c r="BQ63">
        <v>98425</v>
      </c>
      <c r="BR63">
        <v>1005</v>
      </c>
      <c r="BS63">
        <v>424742</v>
      </c>
      <c r="BT63">
        <v>2055988</v>
      </c>
      <c r="BU63">
        <v>10183</v>
      </c>
      <c r="BV63">
        <v>1</v>
      </c>
      <c r="BW63">
        <v>30000</v>
      </c>
      <c r="BX63">
        <v>22270</v>
      </c>
      <c r="BY63">
        <v>1</v>
      </c>
      <c r="BZ63">
        <v>30000</v>
      </c>
    </row>
    <row r="64" spans="1:78" x14ac:dyDescent="0.35">
      <c r="A64" s="10" t="s">
        <v>626</v>
      </c>
      <c r="B64" s="10" t="s">
        <v>78</v>
      </c>
      <c r="C64" s="11">
        <v>45566.720072442127</v>
      </c>
      <c r="D64" s="10" t="s">
        <v>79</v>
      </c>
      <c r="E64" s="10" t="s">
        <v>80</v>
      </c>
      <c r="F64">
        <v>117</v>
      </c>
      <c r="G64">
        <v>802.51983642578125</v>
      </c>
      <c r="H64">
        <v>119.90861511230469</v>
      </c>
      <c r="I64">
        <v>117</v>
      </c>
      <c r="J64">
        <v>117</v>
      </c>
      <c r="K64">
        <v>0</v>
      </c>
      <c r="L64">
        <v>214.60000610351563</v>
      </c>
      <c r="M64">
        <v>215.10000610351563</v>
      </c>
      <c r="N64">
        <v>220.10000610351563</v>
      </c>
      <c r="O64">
        <v>225</v>
      </c>
      <c r="P64" s="10" t="s">
        <v>627</v>
      </c>
      <c r="Q64" s="10" t="s">
        <v>82</v>
      </c>
      <c r="R64">
        <v>2195.05322265625</v>
      </c>
      <c r="S64">
        <v>1754.3133544921875</v>
      </c>
      <c r="T64">
        <v>15.159999847412109</v>
      </c>
      <c r="U64">
        <v>110</v>
      </c>
      <c r="V64">
        <v>3.4520001411437988</v>
      </c>
      <c r="W64">
        <v>0.14400000870227814</v>
      </c>
      <c r="X64" s="10" t="s">
        <v>82</v>
      </c>
      <c r="Y64" s="10" t="s">
        <v>82</v>
      </c>
      <c r="Z64">
        <v>24.338001251220703</v>
      </c>
      <c r="AA64">
        <v>2.124000072479248</v>
      </c>
      <c r="AB64">
        <v>0.45200002193450928</v>
      </c>
      <c r="AC64">
        <v>0</v>
      </c>
      <c r="AD64">
        <v>0.6600000262260437</v>
      </c>
      <c r="AE64">
        <v>44.700000762939453</v>
      </c>
      <c r="AF64">
        <v>28.592870712280273</v>
      </c>
      <c r="AG64">
        <v>44.994274139404297</v>
      </c>
      <c r="AH64">
        <v>229.80000305175781</v>
      </c>
      <c r="AI64">
        <v>60</v>
      </c>
      <c r="AJ64">
        <v>59.900002000000001</v>
      </c>
      <c r="AK64">
        <v>59.900002000000001</v>
      </c>
      <c r="AL64">
        <v>60.900002000000001</v>
      </c>
      <c r="AM64">
        <v>94.586082458496094</v>
      </c>
      <c r="AN64">
        <v>52.499603271484375</v>
      </c>
      <c r="AO64">
        <v>66.314552307128906</v>
      </c>
      <c r="AP64">
        <v>80.210914611816406</v>
      </c>
      <c r="AQ64">
        <v>3.0851876735687256</v>
      </c>
      <c r="AR64">
        <v>546.83148193359375</v>
      </c>
      <c r="AS64">
        <v>503.52798461914063</v>
      </c>
      <c r="AT64">
        <v>4.5901875495910645</v>
      </c>
      <c r="AU64">
        <v>3.6495625972747803</v>
      </c>
      <c r="AV64">
        <v>7800.52978515625</v>
      </c>
      <c r="AW64">
        <v>5602.4521484375</v>
      </c>
      <c r="AX64">
        <v>1687.14208984375</v>
      </c>
      <c r="AY64">
        <v>1049.94873046875</v>
      </c>
      <c r="AZ64">
        <v>6113.3876953125</v>
      </c>
      <c r="BA64">
        <v>4552.50341796875</v>
      </c>
      <c r="BB64">
        <v>3.0660152435302734E-2</v>
      </c>
      <c r="BC64">
        <v>9.4484686851501465E-2</v>
      </c>
      <c r="BD64" s="10" t="s">
        <v>79</v>
      </c>
      <c r="BE64" s="10" t="s">
        <v>628</v>
      </c>
      <c r="BF64" s="10" t="s">
        <v>626</v>
      </c>
      <c r="BG64">
        <v>45000</v>
      </c>
      <c r="BH64">
        <v>873788</v>
      </c>
      <c r="BI64">
        <v>976508</v>
      </c>
      <c r="BJ64">
        <v>2512</v>
      </c>
      <c r="BK64">
        <v>4193</v>
      </c>
      <c r="BL64">
        <v>94821</v>
      </c>
      <c r="BM64">
        <v>2052977</v>
      </c>
      <c r="BN64">
        <v>851689</v>
      </c>
      <c r="BO64">
        <v>1087041</v>
      </c>
      <c r="BP64">
        <v>5520</v>
      </c>
      <c r="BQ64">
        <v>99999</v>
      </c>
      <c r="BR64">
        <v>1003</v>
      </c>
      <c r="BS64">
        <v>423595</v>
      </c>
      <c r="BT64">
        <v>2052977</v>
      </c>
      <c r="BU64">
        <v>8424</v>
      </c>
      <c r="BV64">
        <v>1</v>
      </c>
      <c r="BW64">
        <v>30000</v>
      </c>
      <c r="BX64">
        <v>27156</v>
      </c>
      <c r="BY64">
        <v>1</v>
      </c>
      <c r="BZ64">
        <v>30000</v>
      </c>
    </row>
    <row r="65" spans="1:78" x14ac:dyDescent="0.35">
      <c r="A65" s="10" t="s">
        <v>629</v>
      </c>
      <c r="B65" s="10" t="s">
        <v>85</v>
      </c>
      <c r="C65" s="11">
        <v>45566.720072442127</v>
      </c>
      <c r="D65" s="10" t="s">
        <v>79</v>
      </c>
      <c r="E65" s="10" t="s">
        <v>80</v>
      </c>
      <c r="F65">
        <v>117</v>
      </c>
      <c r="G65">
        <v>802.51983642578125</v>
      </c>
      <c r="H65">
        <v>119.90861511230469</v>
      </c>
      <c r="I65">
        <v>117</v>
      </c>
      <c r="J65">
        <v>117</v>
      </c>
      <c r="K65">
        <v>0</v>
      </c>
      <c r="L65">
        <v>214.60000610351563</v>
      </c>
      <c r="M65">
        <v>215.10000610351563</v>
      </c>
      <c r="N65">
        <v>220.10000610351563</v>
      </c>
      <c r="O65">
        <v>225</v>
      </c>
      <c r="P65" s="10" t="s">
        <v>627</v>
      </c>
      <c r="Q65" s="10" t="s">
        <v>82</v>
      </c>
      <c r="R65">
        <v>2195.05322265625</v>
      </c>
      <c r="S65">
        <v>1754.3133544921875</v>
      </c>
      <c r="T65">
        <v>15.159999847412109</v>
      </c>
      <c r="U65">
        <v>110</v>
      </c>
      <c r="V65">
        <v>3.4520001411437988</v>
      </c>
      <c r="W65">
        <v>0.14400000870227814</v>
      </c>
      <c r="X65" s="10" t="s">
        <v>82</v>
      </c>
      <c r="Y65" s="10" t="s">
        <v>82</v>
      </c>
      <c r="Z65">
        <v>24.338001251220703</v>
      </c>
      <c r="AA65">
        <v>2.124000072479248</v>
      </c>
      <c r="AB65">
        <v>0.45200002193450928</v>
      </c>
      <c r="AC65">
        <v>0</v>
      </c>
      <c r="AD65">
        <v>0.6600000262260437</v>
      </c>
      <c r="AE65">
        <v>44.700000762939453</v>
      </c>
      <c r="AF65">
        <v>28.592870712280273</v>
      </c>
      <c r="AG65">
        <v>44.994274139404297</v>
      </c>
      <c r="AH65">
        <v>229.80000305175781</v>
      </c>
      <c r="AI65">
        <v>60</v>
      </c>
      <c r="AJ65">
        <v>59.900002000000001</v>
      </c>
      <c r="AK65">
        <v>59.900002000000001</v>
      </c>
      <c r="AL65">
        <v>60.900002000000001</v>
      </c>
      <c r="AM65">
        <v>137.79624938964844</v>
      </c>
      <c r="AN65">
        <v>52.49993896484375</v>
      </c>
      <c r="AO65">
        <v>66.880241394042969</v>
      </c>
      <c r="AP65">
        <v>83.008979797363281</v>
      </c>
      <c r="AQ65">
        <v>1.3920625448226929</v>
      </c>
      <c r="AR65">
        <v>546.81451416015625</v>
      </c>
      <c r="AS65">
        <v>499.36410522460938</v>
      </c>
      <c r="AT65">
        <v>4.8159375190734863</v>
      </c>
      <c r="AU65">
        <v>3.8000626564025879</v>
      </c>
      <c r="AV65">
        <v>7929.46044921875</v>
      </c>
      <c r="AW65">
        <v>6097.04541015625</v>
      </c>
      <c r="AX65">
        <v>1811.7744140625</v>
      </c>
      <c r="AY65">
        <v>1131.427734375</v>
      </c>
      <c r="AZ65">
        <v>6117.68603515625</v>
      </c>
      <c r="BA65">
        <v>4965.61767578125</v>
      </c>
      <c r="BD65" s="10" t="s">
        <v>79</v>
      </c>
      <c r="BE65" s="10" t="s">
        <v>630</v>
      </c>
      <c r="BF65" s="10" t="s">
        <v>629</v>
      </c>
      <c r="BG65">
        <v>45000</v>
      </c>
      <c r="BH65">
        <v>1259015</v>
      </c>
      <c r="BI65">
        <v>1044251</v>
      </c>
      <c r="BJ65">
        <v>-239</v>
      </c>
      <c r="BK65">
        <v>4003</v>
      </c>
      <c r="BL65">
        <v>92070</v>
      </c>
      <c r="BM65">
        <v>2054840</v>
      </c>
      <c r="BN65">
        <v>1244657</v>
      </c>
      <c r="BO65">
        <v>1351453</v>
      </c>
      <c r="BP65">
        <v>-176762</v>
      </c>
      <c r="BQ65">
        <v>99999</v>
      </c>
      <c r="BR65">
        <v>1005</v>
      </c>
      <c r="BS65">
        <v>424719</v>
      </c>
      <c r="BT65">
        <v>2054840</v>
      </c>
      <c r="BU65">
        <v>6584</v>
      </c>
      <c r="BV65">
        <v>1</v>
      </c>
      <c r="BW65">
        <v>30000</v>
      </c>
      <c r="BX65">
        <v>20845</v>
      </c>
      <c r="BY65">
        <v>1</v>
      </c>
      <c r="BZ65">
        <v>30000</v>
      </c>
    </row>
    <row r="66" spans="1:78" x14ac:dyDescent="0.35">
      <c r="A66" s="10" t="s">
        <v>631</v>
      </c>
      <c r="B66" s="10" t="s">
        <v>78</v>
      </c>
      <c r="C66" s="11">
        <v>45566.720349849536</v>
      </c>
      <c r="D66" s="10" t="s">
        <v>79</v>
      </c>
      <c r="E66" s="10" t="s">
        <v>80</v>
      </c>
      <c r="F66">
        <v>118</v>
      </c>
      <c r="G66">
        <v>802.33538818359375</v>
      </c>
      <c r="H66">
        <v>119.90861511230469</v>
      </c>
      <c r="I66">
        <v>118</v>
      </c>
      <c r="J66">
        <v>118</v>
      </c>
      <c r="K66">
        <v>0</v>
      </c>
      <c r="L66">
        <v>215</v>
      </c>
      <c r="M66">
        <v>215</v>
      </c>
      <c r="N66">
        <v>220.10000610351563</v>
      </c>
      <c r="O66">
        <v>225</v>
      </c>
      <c r="P66" s="10" t="s">
        <v>632</v>
      </c>
      <c r="Q66" s="10" t="s">
        <v>82</v>
      </c>
      <c r="R66">
        <v>2199.327392578125</v>
      </c>
      <c r="S66">
        <v>1741.684814453125</v>
      </c>
      <c r="T66">
        <v>15.159999847412109</v>
      </c>
      <c r="U66">
        <v>110</v>
      </c>
      <c r="V66">
        <v>3.5980002880096436</v>
      </c>
      <c r="W66">
        <v>0.15200001001358032</v>
      </c>
      <c r="X66" s="10" t="s">
        <v>82</v>
      </c>
      <c r="Y66" s="10" t="s">
        <v>82</v>
      </c>
      <c r="Z66">
        <v>24.338001251220703</v>
      </c>
      <c r="AA66">
        <v>2.0559999942779541</v>
      </c>
      <c r="AB66">
        <v>0.45200002193450928</v>
      </c>
      <c r="AC66">
        <v>0</v>
      </c>
      <c r="AD66">
        <v>0.65400004386901855</v>
      </c>
      <c r="AE66">
        <v>45</v>
      </c>
      <c r="AF66">
        <v>28.521516799926758</v>
      </c>
      <c r="AG66">
        <v>44.973884582519531</v>
      </c>
      <c r="AH66">
        <v>229.80000305175781</v>
      </c>
      <c r="AI66">
        <v>60</v>
      </c>
      <c r="AJ66">
        <v>60</v>
      </c>
      <c r="AK66">
        <v>60</v>
      </c>
      <c r="AL66">
        <v>60.900002000000001</v>
      </c>
      <c r="AM66">
        <v>94.586082458496094</v>
      </c>
      <c r="AN66">
        <v>52.499603271484375</v>
      </c>
      <c r="AO66">
        <v>66.451271057128906</v>
      </c>
      <c r="AP66">
        <v>80.177963256835938</v>
      </c>
      <c r="AQ66">
        <v>2.6336877346038818</v>
      </c>
      <c r="AR66">
        <v>544.67218017578125</v>
      </c>
      <c r="AS66">
        <v>500.72003173828125</v>
      </c>
      <c r="AT66">
        <v>4.5525627136230469</v>
      </c>
      <c r="AU66">
        <v>3.6495625972747803</v>
      </c>
      <c r="AV66">
        <v>7771.2421875</v>
      </c>
      <c r="AW66">
        <v>5564.25634765625</v>
      </c>
      <c r="AX66">
        <v>1656.75439453125</v>
      </c>
      <c r="AY66">
        <v>1042.4365234375</v>
      </c>
      <c r="AZ66">
        <v>6114.48779296875</v>
      </c>
      <c r="BA66">
        <v>4521.81982421875</v>
      </c>
      <c r="BB66">
        <v>3.291630744934082E-2</v>
      </c>
      <c r="BC66">
        <v>9.4689488410949707E-2</v>
      </c>
      <c r="BD66" s="10" t="s">
        <v>79</v>
      </c>
      <c r="BE66" s="10" t="s">
        <v>79</v>
      </c>
      <c r="BF66" s="10" t="s">
        <v>79</v>
      </c>
    </row>
    <row r="67" spans="1:78" x14ac:dyDescent="0.35">
      <c r="A67" s="10" t="s">
        <v>633</v>
      </c>
      <c r="B67" s="10" t="s">
        <v>85</v>
      </c>
      <c r="C67" s="11">
        <v>45566.720349849536</v>
      </c>
      <c r="D67" s="10" t="s">
        <v>79</v>
      </c>
      <c r="E67" s="10" t="s">
        <v>80</v>
      </c>
      <c r="F67">
        <v>118</v>
      </c>
      <c r="G67">
        <v>802.33538818359375</v>
      </c>
      <c r="H67">
        <v>119.90861511230469</v>
      </c>
      <c r="I67">
        <v>118</v>
      </c>
      <c r="J67">
        <v>118</v>
      </c>
      <c r="K67">
        <v>0</v>
      </c>
      <c r="L67">
        <v>215</v>
      </c>
      <c r="M67">
        <v>215</v>
      </c>
      <c r="N67">
        <v>220.10000610351563</v>
      </c>
      <c r="O67">
        <v>225</v>
      </c>
      <c r="P67" s="10" t="s">
        <v>632</v>
      </c>
      <c r="Q67" s="10" t="s">
        <v>82</v>
      </c>
      <c r="R67">
        <v>2199.327392578125</v>
      </c>
      <c r="S67">
        <v>1741.684814453125</v>
      </c>
      <c r="T67">
        <v>15.159999847412109</v>
      </c>
      <c r="U67">
        <v>110</v>
      </c>
      <c r="V67">
        <v>3.5980002880096436</v>
      </c>
      <c r="W67">
        <v>0.15200001001358032</v>
      </c>
      <c r="X67" s="10" t="s">
        <v>82</v>
      </c>
      <c r="Y67" s="10" t="s">
        <v>82</v>
      </c>
      <c r="Z67">
        <v>24.338001251220703</v>
      </c>
      <c r="AA67">
        <v>2.0559999942779541</v>
      </c>
      <c r="AB67">
        <v>0.45200002193450928</v>
      </c>
      <c r="AC67">
        <v>0</v>
      </c>
      <c r="AD67">
        <v>0.65400004386901855</v>
      </c>
      <c r="AE67">
        <v>45</v>
      </c>
      <c r="AF67">
        <v>28.521516799926758</v>
      </c>
      <c r="AG67">
        <v>44.973884582519531</v>
      </c>
      <c r="AH67">
        <v>229.80000305175781</v>
      </c>
      <c r="AI67">
        <v>60</v>
      </c>
      <c r="AJ67">
        <v>60</v>
      </c>
      <c r="AK67">
        <v>60</v>
      </c>
      <c r="AL67">
        <v>60.900002000000001</v>
      </c>
      <c r="AM67">
        <v>137.79624938964844</v>
      </c>
      <c r="AN67">
        <v>52.49993896484375</v>
      </c>
      <c r="AO67">
        <v>67.027091979980469</v>
      </c>
      <c r="AP67">
        <v>82.716651916503906</v>
      </c>
      <c r="AQ67">
        <v>2.2950625419616699</v>
      </c>
      <c r="AR67">
        <v>543.640869140625</v>
      </c>
      <c r="AS67">
        <v>496.46694946289063</v>
      </c>
      <c r="AT67">
        <v>4.8911876678466797</v>
      </c>
      <c r="AU67">
        <v>3.8376877307891846</v>
      </c>
      <c r="AV67">
        <v>7890.818359375</v>
      </c>
      <c r="AW67">
        <v>6046.82275390625</v>
      </c>
      <c r="AX67">
        <v>1838.478515625</v>
      </c>
      <c r="AY67">
        <v>1140.912109375</v>
      </c>
      <c r="AZ67">
        <v>6052.33984375</v>
      </c>
      <c r="BA67">
        <v>4905.91064453125</v>
      </c>
      <c r="BD67" s="10" t="s">
        <v>79</v>
      </c>
      <c r="BE67" s="10" t="s">
        <v>634</v>
      </c>
      <c r="BF67" s="10" t="s">
        <v>633</v>
      </c>
      <c r="BG67">
        <v>45000</v>
      </c>
      <c r="BH67">
        <v>1240186</v>
      </c>
      <c r="BI67">
        <v>881554</v>
      </c>
      <c r="BJ67">
        <v>-2309</v>
      </c>
      <c r="BK67">
        <v>4074</v>
      </c>
      <c r="BL67">
        <v>90000</v>
      </c>
      <c r="BM67">
        <v>2056373</v>
      </c>
      <c r="BN67">
        <v>1232965</v>
      </c>
      <c r="BO67">
        <v>1191540</v>
      </c>
      <c r="BP67">
        <v>-178243</v>
      </c>
      <c r="BQ67">
        <v>99999</v>
      </c>
      <c r="BR67">
        <v>1005</v>
      </c>
      <c r="BS67">
        <v>424713</v>
      </c>
      <c r="BT67">
        <v>2056373</v>
      </c>
      <c r="BU67">
        <v>18359</v>
      </c>
      <c r="BV67">
        <v>1</v>
      </c>
      <c r="BW67">
        <v>30000</v>
      </c>
      <c r="BX67">
        <v>24142</v>
      </c>
      <c r="BY67">
        <v>1</v>
      </c>
      <c r="BZ67">
        <v>30000</v>
      </c>
    </row>
    <row r="68" spans="1:78" x14ac:dyDescent="0.35">
      <c r="A68" s="10" t="s">
        <v>635</v>
      </c>
      <c r="B68" s="10" t="s">
        <v>78</v>
      </c>
      <c r="C68" s="11">
        <v>45566.720635046295</v>
      </c>
      <c r="D68" s="10" t="s">
        <v>79</v>
      </c>
      <c r="E68" s="10" t="s">
        <v>80</v>
      </c>
      <c r="F68">
        <v>119</v>
      </c>
      <c r="G68">
        <v>802.51983642578125</v>
      </c>
      <c r="H68">
        <v>119.90861511230469</v>
      </c>
      <c r="I68">
        <v>119</v>
      </c>
      <c r="J68">
        <v>119</v>
      </c>
      <c r="K68">
        <v>0</v>
      </c>
      <c r="L68">
        <v>215.30000305175781</v>
      </c>
      <c r="M68">
        <v>215</v>
      </c>
      <c r="N68">
        <v>220.10000610351563</v>
      </c>
      <c r="O68">
        <v>225</v>
      </c>
      <c r="P68" s="10" t="s">
        <v>636</v>
      </c>
      <c r="Q68" s="10" t="s">
        <v>82</v>
      </c>
      <c r="R68">
        <v>2199.23046875</v>
      </c>
      <c r="S68">
        <v>1745.7647705078125</v>
      </c>
      <c r="T68">
        <v>15.159999847412109</v>
      </c>
      <c r="U68">
        <v>110</v>
      </c>
      <c r="V68">
        <v>3.2840001583099365</v>
      </c>
      <c r="W68">
        <v>0.15200001001358032</v>
      </c>
      <c r="X68" s="10" t="s">
        <v>82</v>
      </c>
      <c r="Y68" s="10" t="s">
        <v>82</v>
      </c>
      <c r="Z68">
        <v>24.340002059936523</v>
      </c>
      <c r="AA68">
        <v>2.0480000972747803</v>
      </c>
      <c r="AB68">
        <v>0.45400002598762512</v>
      </c>
      <c r="AC68">
        <v>0</v>
      </c>
      <c r="AD68">
        <v>0.65600001811981201</v>
      </c>
      <c r="AE68">
        <v>45.200000762939453</v>
      </c>
      <c r="AF68">
        <v>28.338033676147461</v>
      </c>
      <c r="AG68">
        <v>44.943305969238281</v>
      </c>
      <c r="AH68">
        <v>229.80000305175781</v>
      </c>
      <c r="AI68">
        <v>60</v>
      </c>
      <c r="AJ68">
        <v>60</v>
      </c>
      <c r="AK68">
        <v>60</v>
      </c>
      <c r="AL68">
        <v>60.900002000000001</v>
      </c>
      <c r="AM68">
        <v>94.586082458496094</v>
      </c>
      <c r="AN68">
        <v>52.499603271484375</v>
      </c>
      <c r="AO68">
        <v>66.250823974609375</v>
      </c>
      <c r="AP68">
        <v>80.013450622558594</v>
      </c>
      <c r="AQ68">
        <v>3.1980626583099365</v>
      </c>
      <c r="AR68">
        <v>545.12835693359375</v>
      </c>
      <c r="AS68">
        <v>501.24105834960938</v>
      </c>
      <c r="AT68">
        <v>4.6654376983642578</v>
      </c>
      <c r="AU68">
        <v>3.6119377613067627</v>
      </c>
      <c r="AV68">
        <v>7768.78271484375</v>
      </c>
      <c r="AW68">
        <v>5562.72021484375</v>
      </c>
      <c r="AX68">
        <v>1713.91357421875</v>
      </c>
      <c r="AY68">
        <v>1016.48095703125</v>
      </c>
      <c r="AZ68">
        <v>6054.869140625</v>
      </c>
      <c r="BA68">
        <v>4546.2392578125</v>
      </c>
      <c r="BB68">
        <v>4.4776797294616699E-2</v>
      </c>
      <c r="BC68">
        <v>8.913731575012207E-2</v>
      </c>
      <c r="BD68" s="10" t="s">
        <v>79</v>
      </c>
      <c r="BE68" s="10" t="s">
        <v>637</v>
      </c>
      <c r="BF68" s="10" t="s">
        <v>635</v>
      </c>
      <c r="BG68">
        <v>45000</v>
      </c>
      <c r="BH68">
        <v>871748</v>
      </c>
      <c r="BI68">
        <v>957220</v>
      </c>
      <c r="BJ68">
        <v>2399</v>
      </c>
      <c r="BK68">
        <v>4240</v>
      </c>
      <c r="BL68">
        <v>94708</v>
      </c>
      <c r="BM68">
        <v>2052891</v>
      </c>
      <c r="BN68">
        <v>849820</v>
      </c>
      <c r="BO68">
        <v>1069166</v>
      </c>
      <c r="BP68">
        <v>5393</v>
      </c>
      <c r="BQ68">
        <v>96063</v>
      </c>
      <c r="BR68">
        <v>1003</v>
      </c>
      <c r="BS68">
        <v>423675</v>
      </c>
      <c r="BT68">
        <v>2052891</v>
      </c>
      <c r="BU68">
        <v>11224</v>
      </c>
      <c r="BV68">
        <v>1</v>
      </c>
      <c r="BW68">
        <v>30000</v>
      </c>
      <c r="BX68">
        <v>25352</v>
      </c>
      <c r="BY68">
        <v>1</v>
      </c>
      <c r="BZ68">
        <v>30000</v>
      </c>
    </row>
    <row r="69" spans="1:78" x14ac:dyDescent="0.35">
      <c r="A69" s="10" t="s">
        <v>638</v>
      </c>
      <c r="B69" s="10" t="s">
        <v>85</v>
      </c>
      <c r="C69" s="11">
        <v>45566.720635046295</v>
      </c>
      <c r="D69" s="10" t="s">
        <v>79</v>
      </c>
      <c r="E69" s="10" t="s">
        <v>80</v>
      </c>
      <c r="F69">
        <v>119</v>
      </c>
      <c r="G69">
        <v>802.51983642578125</v>
      </c>
      <c r="H69">
        <v>119.90861511230469</v>
      </c>
      <c r="I69">
        <v>119</v>
      </c>
      <c r="J69">
        <v>119</v>
      </c>
      <c r="K69">
        <v>0</v>
      </c>
      <c r="L69">
        <v>215.30000305175781</v>
      </c>
      <c r="M69">
        <v>215</v>
      </c>
      <c r="N69">
        <v>220.10000610351563</v>
      </c>
      <c r="O69">
        <v>225</v>
      </c>
      <c r="P69" s="10" t="s">
        <v>636</v>
      </c>
      <c r="Q69" s="10" t="s">
        <v>82</v>
      </c>
      <c r="R69">
        <v>2199.23046875</v>
      </c>
      <c r="S69">
        <v>1745.7647705078125</v>
      </c>
      <c r="T69">
        <v>15.159999847412109</v>
      </c>
      <c r="U69">
        <v>110</v>
      </c>
      <c r="V69">
        <v>3.2840001583099365</v>
      </c>
      <c r="W69">
        <v>0.15200001001358032</v>
      </c>
      <c r="X69" s="10" t="s">
        <v>82</v>
      </c>
      <c r="Y69" s="10" t="s">
        <v>82</v>
      </c>
      <c r="Z69">
        <v>24.340002059936523</v>
      </c>
      <c r="AA69">
        <v>2.0480000972747803</v>
      </c>
      <c r="AB69">
        <v>0.45400002598762512</v>
      </c>
      <c r="AC69">
        <v>0</v>
      </c>
      <c r="AD69">
        <v>0.65600001811981201</v>
      </c>
      <c r="AE69">
        <v>45.200000762939453</v>
      </c>
      <c r="AF69">
        <v>28.338033676147461</v>
      </c>
      <c r="AG69">
        <v>44.943305969238281</v>
      </c>
      <c r="AH69">
        <v>229.80000305175781</v>
      </c>
      <c r="AI69">
        <v>60</v>
      </c>
      <c r="AJ69">
        <v>60</v>
      </c>
      <c r="AK69">
        <v>60</v>
      </c>
      <c r="AL69">
        <v>60.900002000000001</v>
      </c>
      <c r="AM69">
        <v>137.79624938964844</v>
      </c>
      <c r="AN69">
        <v>52.49993896484375</v>
      </c>
      <c r="AO69">
        <v>66.961723327636719</v>
      </c>
      <c r="AP69">
        <v>82.867706298828125</v>
      </c>
      <c r="AQ69">
        <v>2.182187557220459</v>
      </c>
      <c r="AR69">
        <v>544.1168212890625</v>
      </c>
      <c r="AS69">
        <v>496.41952514648438</v>
      </c>
      <c r="AT69">
        <v>4.7783126831054688</v>
      </c>
      <c r="AU69">
        <v>3.8000626564025879</v>
      </c>
      <c r="AV69">
        <v>7879.98046875</v>
      </c>
      <c r="AW69">
        <v>6004.76806640625</v>
      </c>
      <c r="AX69">
        <v>1770.57861328125</v>
      </c>
      <c r="AY69">
        <v>1111.9404296875</v>
      </c>
      <c r="AZ69">
        <v>6109.40185546875</v>
      </c>
      <c r="BA69">
        <v>4892.82763671875</v>
      </c>
      <c r="BD69" s="10" t="s">
        <v>79</v>
      </c>
      <c r="BE69" s="10" t="s">
        <v>639</v>
      </c>
      <c r="BF69" s="10" t="s">
        <v>638</v>
      </c>
      <c r="BG69">
        <v>45000</v>
      </c>
      <c r="BH69">
        <v>1201009</v>
      </c>
      <c r="BI69">
        <v>839464</v>
      </c>
      <c r="BJ69">
        <v>-2991</v>
      </c>
      <c r="BK69">
        <v>4133</v>
      </c>
      <c r="BL69">
        <v>89318</v>
      </c>
      <c r="BM69">
        <v>2056385</v>
      </c>
      <c r="BN69">
        <v>1204509</v>
      </c>
      <c r="BO69">
        <v>1150239</v>
      </c>
      <c r="BP69">
        <v>179923</v>
      </c>
      <c r="BQ69">
        <v>99999</v>
      </c>
      <c r="BR69">
        <v>1005</v>
      </c>
      <c r="BS69">
        <v>424794</v>
      </c>
      <c r="BT69">
        <v>2056385</v>
      </c>
      <c r="BU69">
        <v>26916</v>
      </c>
      <c r="BV69">
        <v>0</v>
      </c>
      <c r="BW69">
        <v>30000</v>
      </c>
      <c r="BX69">
        <v>32128</v>
      </c>
      <c r="BY69">
        <v>1</v>
      </c>
      <c r="BZ69">
        <v>30000</v>
      </c>
    </row>
    <row r="70" spans="1:78" x14ac:dyDescent="0.35">
      <c r="A70" s="10" t="s">
        <v>640</v>
      </c>
      <c r="B70" s="10" t="s">
        <v>78</v>
      </c>
      <c r="C70" s="11">
        <v>45566.720912581019</v>
      </c>
      <c r="D70" s="10" t="s">
        <v>79</v>
      </c>
      <c r="E70" s="10" t="s">
        <v>80</v>
      </c>
      <c r="F70">
        <v>120</v>
      </c>
      <c r="G70">
        <v>802.15093994140625</v>
      </c>
      <c r="H70">
        <v>119.90861511230469</v>
      </c>
      <c r="I70">
        <v>120</v>
      </c>
      <c r="J70">
        <v>120</v>
      </c>
      <c r="K70">
        <v>0</v>
      </c>
      <c r="L70">
        <v>215.10000610351563</v>
      </c>
      <c r="M70">
        <v>215.10000610351563</v>
      </c>
      <c r="N70">
        <v>220.10000610351563</v>
      </c>
      <c r="O70">
        <v>225</v>
      </c>
      <c r="P70" s="10" t="s">
        <v>641</v>
      </c>
      <c r="Q70" s="10" t="s">
        <v>82</v>
      </c>
      <c r="R70">
        <v>2203.990478515625</v>
      </c>
      <c r="S70">
        <v>1756.4505615234375</v>
      </c>
      <c r="T70">
        <v>15.170000076293945</v>
      </c>
      <c r="U70">
        <v>110</v>
      </c>
      <c r="V70">
        <v>2.7380001544952393</v>
      </c>
      <c r="W70">
        <v>0.15000000596046448</v>
      </c>
      <c r="X70" s="10" t="s">
        <v>82</v>
      </c>
      <c r="Y70" s="10" t="s">
        <v>82</v>
      </c>
      <c r="Z70">
        <v>24.340002059936523</v>
      </c>
      <c r="AA70">
        <v>2.0400002002716064</v>
      </c>
      <c r="AB70">
        <v>0.45400002598762512</v>
      </c>
      <c r="AC70">
        <v>0</v>
      </c>
      <c r="AD70">
        <v>0.65600001811981201</v>
      </c>
      <c r="AE70">
        <v>45.200000762939453</v>
      </c>
      <c r="AF70">
        <v>28.078098297119141</v>
      </c>
      <c r="AG70">
        <v>44.963691711425781</v>
      </c>
      <c r="AH70">
        <v>229.80000305175781</v>
      </c>
      <c r="AI70">
        <v>60</v>
      </c>
      <c r="AJ70">
        <v>59.900002000000001</v>
      </c>
      <c r="AK70">
        <v>59.900002000000001</v>
      </c>
      <c r="AL70">
        <v>61</v>
      </c>
      <c r="AM70">
        <v>94.586082458496094</v>
      </c>
      <c r="AN70">
        <v>52.499603271484375</v>
      </c>
      <c r="AO70">
        <v>66.404449462890625</v>
      </c>
      <c r="AP70">
        <v>80.1695556640625</v>
      </c>
      <c r="AQ70">
        <v>3.1228127479553223</v>
      </c>
      <c r="AR70">
        <v>542.19976806640625</v>
      </c>
      <c r="AS70">
        <v>496.032470703125</v>
      </c>
      <c r="AT70">
        <v>4.6654376983642578</v>
      </c>
      <c r="AU70">
        <v>3.687187671661377</v>
      </c>
      <c r="AV70">
        <v>7719.2255859375</v>
      </c>
      <c r="AW70">
        <v>5408.14501953125</v>
      </c>
      <c r="AX70">
        <v>1684.8828125</v>
      </c>
      <c r="AY70">
        <v>1023.44384765625</v>
      </c>
      <c r="AZ70">
        <v>6034.3427734375</v>
      </c>
      <c r="BA70">
        <v>4384.701171875</v>
      </c>
      <c r="BB70">
        <v>6.3859224319458008E-3</v>
      </c>
      <c r="BC70">
        <v>0.14510190486907959</v>
      </c>
      <c r="BD70" s="10" t="s">
        <v>79</v>
      </c>
      <c r="BE70" s="10" t="s">
        <v>642</v>
      </c>
      <c r="BF70" s="10" t="s">
        <v>640</v>
      </c>
      <c r="BG70">
        <v>45000</v>
      </c>
      <c r="BH70">
        <v>892053</v>
      </c>
      <c r="BI70">
        <v>966146</v>
      </c>
      <c r="BJ70">
        <v>3806</v>
      </c>
      <c r="BK70">
        <v>4196</v>
      </c>
      <c r="BL70">
        <v>96115</v>
      </c>
      <c r="BM70">
        <v>2123976</v>
      </c>
      <c r="BN70">
        <v>868315</v>
      </c>
      <c r="BO70">
        <v>1078710</v>
      </c>
      <c r="BP70">
        <v>6578</v>
      </c>
      <c r="BQ70">
        <v>99999</v>
      </c>
      <c r="BR70">
        <v>1003</v>
      </c>
      <c r="BS70">
        <v>423769</v>
      </c>
      <c r="BT70">
        <v>2123976</v>
      </c>
      <c r="BU70">
        <v>5430</v>
      </c>
      <c r="BV70">
        <v>1</v>
      </c>
      <c r="BW70">
        <v>30000</v>
      </c>
      <c r="BX70">
        <v>30432</v>
      </c>
      <c r="BY70">
        <v>1</v>
      </c>
      <c r="BZ70">
        <v>30000</v>
      </c>
    </row>
    <row r="71" spans="1:78" x14ac:dyDescent="0.35">
      <c r="A71" s="10" t="s">
        <v>643</v>
      </c>
      <c r="B71" s="10" t="s">
        <v>85</v>
      </c>
      <c r="C71" s="11">
        <v>45566.720912581019</v>
      </c>
      <c r="D71" s="10" t="s">
        <v>79</v>
      </c>
      <c r="E71" s="10" t="s">
        <v>80</v>
      </c>
      <c r="F71">
        <v>120</v>
      </c>
      <c r="G71">
        <v>802.15093994140625</v>
      </c>
      <c r="H71">
        <v>119.90861511230469</v>
      </c>
      <c r="I71">
        <v>120</v>
      </c>
      <c r="J71">
        <v>120</v>
      </c>
      <c r="K71">
        <v>0</v>
      </c>
      <c r="L71">
        <v>215.10000610351563</v>
      </c>
      <c r="M71">
        <v>215.10000610351563</v>
      </c>
      <c r="N71">
        <v>220.10000610351563</v>
      </c>
      <c r="O71">
        <v>225</v>
      </c>
      <c r="P71" s="10" t="s">
        <v>641</v>
      </c>
      <c r="Q71" s="10" t="s">
        <v>82</v>
      </c>
      <c r="R71">
        <v>2203.990478515625</v>
      </c>
      <c r="S71">
        <v>1756.4505615234375</v>
      </c>
      <c r="T71">
        <v>15.170000076293945</v>
      </c>
      <c r="U71">
        <v>110</v>
      </c>
      <c r="V71">
        <v>2.7380001544952393</v>
      </c>
      <c r="W71">
        <v>0.15000000596046448</v>
      </c>
      <c r="X71" s="10" t="s">
        <v>82</v>
      </c>
      <c r="Y71" s="10" t="s">
        <v>82</v>
      </c>
      <c r="Z71">
        <v>24.340002059936523</v>
      </c>
      <c r="AA71">
        <v>2.0400002002716064</v>
      </c>
      <c r="AB71">
        <v>0.45400002598762512</v>
      </c>
      <c r="AC71">
        <v>0</v>
      </c>
      <c r="AD71">
        <v>0.65600001811981201</v>
      </c>
      <c r="AE71">
        <v>45.200000762939453</v>
      </c>
      <c r="AF71">
        <v>28.078098297119141</v>
      </c>
      <c r="AG71">
        <v>44.963691711425781</v>
      </c>
      <c r="AH71">
        <v>229.80000305175781</v>
      </c>
      <c r="AI71">
        <v>60</v>
      </c>
      <c r="AJ71">
        <v>59.900002000000001</v>
      </c>
      <c r="AK71">
        <v>59.900002000000001</v>
      </c>
      <c r="AL71">
        <v>61</v>
      </c>
      <c r="AM71">
        <v>137.79624938964844</v>
      </c>
      <c r="AN71">
        <v>52.49993896484375</v>
      </c>
      <c r="AO71">
        <v>67.08026123046875</v>
      </c>
      <c r="AP71">
        <v>82.670616149902344</v>
      </c>
      <c r="AQ71">
        <v>2.5208125114440918</v>
      </c>
      <c r="AR71">
        <v>544.08544921875</v>
      </c>
      <c r="AS71">
        <v>496.755859375</v>
      </c>
      <c r="AT71">
        <v>4.8535628318786621</v>
      </c>
      <c r="AU71">
        <v>3.8753125667572021</v>
      </c>
      <c r="AV71">
        <v>7891.4501953125</v>
      </c>
      <c r="AW71">
        <v>6060.74658203125</v>
      </c>
      <c r="AX71">
        <v>1805.89501953125</v>
      </c>
      <c r="AY71">
        <v>1146.38623046875</v>
      </c>
      <c r="AZ71">
        <v>6085.55517578125</v>
      </c>
      <c r="BA71">
        <v>4914.3603515625</v>
      </c>
      <c r="BD71" s="10" t="s">
        <v>79</v>
      </c>
      <c r="BE71" s="10" t="s">
        <v>644</v>
      </c>
      <c r="BF71" s="10" t="s">
        <v>643</v>
      </c>
      <c r="BG71">
        <v>45000</v>
      </c>
      <c r="BH71">
        <v>1208829</v>
      </c>
      <c r="BI71">
        <v>891964</v>
      </c>
      <c r="BJ71">
        <v>-2764</v>
      </c>
      <c r="BK71">
        <v>4079</v>
      </c>
      <c r="BL71">
        <v>89545</v>
      </c>
      <c r="BM71">
        <v>2056542</v>
      </c>
      <c r="BN71">
        <v>1210126</v>
      </c>
      <c r="BO71">
        <v>1202240</v>
      </c>
      <c r="BP71">
        <v>-179629</v>
      </c>
      <c r="BQ71">
        <v>99999</v>
      </c>
      <c r="BR71">
        <v>1005</v>
      </c>
      <c r="BS71">
        <v>424797</v>
      </c>
      <c r="BT71">
        <v>2056542</v>
      </c>
      <c r="BU71">
        <v>11445</v>
      </c>
      <c r="BV71">
        <v>1</v>
      </c>
      <c r="BW71">
        <v>30000</v>
      </c>
      <c r="BX71">
        <v>28857</v>
      </c>
      <c r="BY71">
        <v>1</v>
      </c>
      <c r="BZ71">
        <v>30000</v>
      </c>
    </row>
    <row r="72" spans="1:78" x14ac:dyDescent="0.35">
      <c r="A72" s="10" t="s">
        <v>645</v>
      </c>
      <c r="B72" s="10" t="s">
        <v>78</v>
      </c>
      <c r="C72" s="11">
        <v>45566.721201863424</v>
      </c>
      <c r="D72" s="10" t="s">
        <v>79</v>
      </c>
      <c r="E72" s="10" t="s">
        <v>80</v>
      </c>
      <c r="F72">
        <v>121</v>
      </c>
      <c r="G72">
        <v>802.33538818359375</v>
      </c>
      <c r="H72">
        <v>119.90861511230469</v>
      </c>
      <c r="I72">
        <v>121</v>
      </c>
      <c r="J72">
        <v>121</v>
      </c>
      <c r="K72">
        <v>0</v>
      </c>
      <c r="L72">
        <v>215.10000610351563</v>
      </c>
      <c r="M72">
        <v>215.30000305175781</v>
      </c>
      <c r="N72">
        <v>220.10000610351563</v>
      </c>
      <c r="O72">
        <v>225</v>
      </c>
      <c r="P72" s="10" t="s">
        <v>646</v>
      </c>
      <c r="Q72" s="10" t="s">
        <v>82</v>
      </c>
      <c r="R72">
        <v>2192.916015625</v>
      </c>
      <c r="S72">
        <v>1743.1419677734375</v>
      </c>
      <c r="T72">
        <v>15.170000076293945</v>
      </c>
      <c r="U72">
        <v>110</v>
      </c>
      <c r="V72">
        <v>2.7160000801086426</v>
      </c>
      <c r="W72">
        <v>0.14800000190734863</v>
      </c>
      <c r="X72" s="10" t="s">
        <v>82</v>
      </c>
      <c r="Y72" s="10" t="s">
        <v>82</v>
      </c>
      <c r="Z72">
        <v>24.340002059936523</v>
      </c>
      <c r="AA72">
        <v>2.0740001201629639</v>
      </c>
      <c r="AB72">
        <v>0.45400002598762512</v>
      </c>
      <c r="AC72">
        <v>0</v>
      </c>
      <c r="AD72">
        <v>0.65800005197525024</v>
      </c>
      <c r="AE72">
        <v>45.400001525878906</v>
      </c>
      <c r="AF72">
        <v>28.388999938964844</v>
      </c>
      <c r="AG72">
        <v>44.948402404785156</v>
      </c>
      <c r="AH72">
        <v>229.80000305175781</v>
      </c>
      <c r="AI72">
        <v>60</v>
      </c>
      <c r="AJ72">
        <v>60.099997999999999</v>
      </c>
      <c r="AK72">
        <v>60.099997999999999</v>
      </c>
      <c r="AL72">
        <v>60.900002000000001</v>
      </c>
      <c r="AM72">
        <v>94.586082458496094</v>
      </c>
      <c r="AN72">
        <v>52.499603271484375</v>
      </c>
      <c r="AO72">
        <v>66.32781982421875</v>
      </c>
      <c r="AP72">
        <v>80.149314880371094</v>
      </c>
      <c r="AQ72">
        <v>2.9723126888275146</v>
      </c>
      <c r="AR72">
        <v>541.835693359375</v>
      </c>
      <c r="AS72">
        <v>496.98599243164063</v>
      </c>
      <c r="AT72">
        <v>4.6278128623962402</v>
      </c>
      <c r="AU72">
        <v>3.6119377613067627</v>
      </c>
      <c r="AV72">
        <v>7717.0546875</v>
      </c>
      <c r="AW72">
        <v>5438.96630859375</v>
      </c>
      <c r="AX72">
        <v>1678.3681640625</v>
      </c>
      <c r="AY72">
        <v>1003.41015625</v>
      </c>
      <c r="AZ72">
        <v>6038.6865234375</v>
      </c>
      <c r="BA72">
        <v>4435.55615234375</v>
      </c>
      <c r="BB72">
        <v>1.0292172431945801E-2</v>
      </c>
      <c r="BC72">
        <v>0.13220024108886719</v>
      </c>
      <c r="BD72" s="10" t="s">
        <v>79</v>
      </c>
      <c r="BE72" s="10" t="s">
        <v>79</v>
      </c>
      <c r="BF72" s="10" t="s">
        <v>79</v>
      </c>
    </row>
    <row r="73" spans="1:78" x14ac:dyDescent="0.35">
      <c r="A73" s="10" t="s">
        <v>647</v>
      </c>
      <c r="B73" s="10" t="s">
        <v>85</v>
      </c>
      <c r="C73" s="11">
        <v>45566.721201863424</v>
      </c>
      <c r="D73" s="10" t="s">
        <v>79</v>
      </c>
      <c r="E73" s="10" t="s">
        <v>80</v>
      </c>
      <c r="F73">
        <v>121</v>
      </c>
      <c r="G73">
        <v>802.33538818359375</v>
      </c>
      <c r="H73">
        <v>119.90861511230469</v>
      </c>
      <c r="I73">
        <v>121</v>
      </c>
      <c r="J73">
        <v>121</v>
      </c>
      <c r="K73">
        <v>0</v>
      </c>
      <c r="L73">
        <v>215.10000610351563</v>
      </c>
      <c r="M73">
        <v>215.30000305175781</v>
      </c>
      <c r="N73">
        <v>220.10000610351563</v>
      </c>
      <c r="O73">
        <v>225</v>
      </c>
      <c r="P73" s="10" t="s">
        <v>646</v>
      </c>
      <c r="Q73" s="10" t="s">
        <v>82</v>
      </c>
      <c r="R73">
        <v>2192.916015625</v>
      </c>
      <c r="S73">
        <v>1743.1419677734375</v>
      </c>
      <c r="T73">
        <v>15.170000076293945</v>
      </c>
      <c r="U73">
        <v>110</v>
      </c>
      <c r="V73">
        <v>2.7160000801086426</v>
      </c>
      <c r="W73">
        <v>0.14800000190734863</v>
      </c>
      <c r="X73" s="10" t="s">
        <v>82</v>
      </c>
      <c r="Y73" s="10" t="s">
        <v>82</v>
      </c>
      <c r="Z73">
        <v>24.340002059936523</v>
      </c>
      <c r="AA73">
        <v>2.0740001201629639</v>
      </c>
      <c r="AB73">
        <v>0.45400002598762512</v>
      </c>
      <c r="AC73">
        <v>0</v>
      </c>
      <c r="AD73">
        <v>0.65800005197525024</v>
      </c>
      <c r="AE73">
        <v>45.400001525878906</v>
      </c>
      <c r="AF73">
        <v>28.388999938964844</v>
      </c>
      <c r="AG73">
        <v>44.948402404785156</v>
      </c>
      <c r="AH73">
        <v>229.80000305175781</v>
      </c>
      <c r="AI73">
        <v>60</v>
      </c>
      <c r="AJ73">
        <v>60.099997999999999</v>
      </c>
      <c r="AK73">
        <v>60.099997999999999</v>
      </c>
      <c r="AL73">
        <v>60.900002000000001</v>
      </c>
      <c r="AM73">
        <v>137.79624938964844</v>
      </c>
      <c r="AN73">
        <v>52.49993896484375</v>
      </c>
      <c r="AO73">
        <v>66.933158874511719</v>
      </c>
      <c r="AP73">
        <v>82.606712341308594</v>
      </c>
      <c r="AQ73">
        <v>1.9940625429153442</v>
      </c>
      <c r="AR73">
        <v>545.048583984375</v>
      </c>
      <c r="AS73">
        <v>497.6883544921875</v>
      </c>
      <c r="AT73">
        <v>4.8159375190734863</v>
      </c>
      <c r="AU73">
        <v>3.8753125667572021</v>
      </c>
      <c r="AV73">
        <v>7902.69677734375</v>
      </c>
      <c r="AW73">
        <v>6079.69580078125</v>
      </c>
      <c r="AX73">
        <v>1800.69580078125</v>
      </c>
      <c r="AY73">
        <v>1160.6962890625</v>
      </c>
      <c r="AZ73">
        <v>6102.0009765625</v>
      </c>
      <c r="BA73">
        <v>4918.99951171875</v>
      </c>
      <c r="BD73" s="10" t="s">
        <v>79</v>
      </c>
      <c r="BE73" s="10" t="s">
        <v>648</v>
      </c>
      <c r="BF73" s="10" t="s">
        <v>647</v>
      </c>
      <c r="BG73">
        <v>45000</v>
      </c>
      <c r="BH73">
        <v>1211774</v>
      </c>
      <c r="BI73">
        <v>953347</v>
      </c>
      <c r="BJ73">
        <v>-945</v>
      </c>
      <c r="BK73">
        <v>4076</v>
      </c>
      <c r="BL73">
        <v>91364</v>
      </c>
      <c r="BM73">
        <v>2056126</v>
      </c>
      <c r="BN73">
        <v>1211635</v>
      </c>
      <c r="BO73">
        <v>1261357</v>
      </c>
      <c r="BP73">
        <v>-179407</v>
      </c>
      <c r="BQ73">
        <v>99999</v>
      </c>
      <c r="BR73">
        <v>1005</v>
      </c>
      <c r="BS73">
        <v>424543</v>
      </c>
      <c r="BT73">
        <v>2056126</v>
      </c>
      <c r="BU73">
        <v>9233</v>
      </c>
      <c r="BV73">
        <v>1</v>
      </c>
      <c r="BW73">
        <v>30000</v>
      </c>
      <c r="BX73">
        <v>554257</v>
      </c>
      <c r="BY73">
        <v>0</v>
      </c>
      <c r="BZ73">
        <v>30000</v>
      </c>
    </row>
    <row r="74" spans="1:78" x14ac:dyDescent="0.35">
      <c r="A74" s="10" t="s">
        <v>649</v>
      </c>
      <c r="B74" s="10" t="s">
        <v>78</v>
      </c>
      <c r="C74" s="11">
        <v>45566.721479398147</v>
      </c>
      <c r="D74" s="10" t="s">
        <v>79</v>
      </c>
      <c r="E74" s="10" t="s">
        <v>80</v>
      </c>
      <c r="F74">
        <v>122</v>
      </c>
      <c r="G74">
        <v>802.33538818359375</v>
      </c>
      <c r="H74">
        <v>119.90861511230469</v>
      </c>
      <c r="I74">
        <v>122</v>
      </c>
      <c r="J74">
        <v>122</v>
      </c>
      <c r="K74">
        <v>0</v>
      </c>
      <c r="L74">
        <v>215.10000610351563</v>
      </c>
      <c r="M74">
        <v>215.10000610351563</v>
      </c>
      <c r="N74">
        <v>220.30000305175781</v>
      </c>
      <c r="O74">
        <v>225</v>
      </c>
      <c r="P74" s="10" t="s">
        <v>650</v>
      </c>
      <c r="Q74" s="10" t="s">
        <v>82</v>
      </c>
      <c r="R74">
        <v>2202.7275390625</v>
      </c>
      <c r="S74">
        <v>1749.359130859375</v>
      </c>
      <c r="T74">
        <v>15.179999351501465</v>
      </c>
      <c r="U74">
        <v>110</v>
      </c>
      <c r="V74">
        <v>2.8300001621246338</v>
      </c>
      <c r="W74">
        <v>0.15600000321865082</v>
      </c>
      <c r="X74" s="10" t="s">
        <v>82</v>
      </c>
      <c r="Y74" s="10" t="s">
        <v>82</v>
      </c>
      <c r="Z74">
        <v>24.340002059936523</v>
      </c>
      <c r="AA74">
        <v>2.0600001811981201</v>
      </c>
      <c r="AB74">
        <v>0.45400002598762512</v>
      </c>
      <c r="AC74">
        <v>0</v>
      </c>
      <c r="AD74">
        <v>0.65400004386901855</v>
      </c>
      <c r="AE74">
        <v>45.700000762939453</v>
      </c>
      <c r="AF74">
        <v>28.29216194152832</v>
      </c>
      <c r="AG74">
        <v>44.984077453613281</v>
      </c>
      <c r="AH74">
        <v>229.80000305175781</v>
      </c>
      <c r="AI74">
        <v>60</v>
      </c>
      <c r="AJ74">
        <v>59.900002000000001</v>
      </c>
      <c r="AK74">
        <v>59.900002000000001</v>
      </c>
      <c r="AL74">
        <v>60.900002000000001</v>
      </c>
      <c r="AM74">
        <v>94.586082458496094</v>
      </c>
      <c r="AN74">
        <v>52.499603271484375</v>
      </c>
      <c r="AO74">
        <v>66.331565856933594</v>
      </c>
      <c r="AP74">
        <v>80.204582214355469</v>
      </c>
      <c r="AQ74">
        <v>3.5366876125335693</v>
      </c>
      <c r="AR74">
        <v>540.72869873046875</v>
      </c>
      <c r="AS74">
        <v>495.72076416015625</v>
      </c>
      <c r="AT74">
        <v>4.5525627136230469</v>
      </c>
      <c r="AU74">
        <v>3.6495625972747803</v>
      </c>
      <c r="AV74">
        <v>7682.453125</v>
      </c>
      <c r="AW74">
        <v>5384.9150390625</v>
      </c>
      <c r="AX74">
        <v>1629.234375</v>
      </c>
      <c r="AY74">
        <v>1014.015625</v>
      </c>
      <c r="AZ74">
        <v>6053.21875</v>
      </c>
      <c r="BA74">
        <v>4370.8994140625</v>
      </c>
      <c r="BB74">
        <v>1.4692544937133789E-3</v>
      </c>
      <c r="BC74">
        <v>0.14039492607116699</v>
      </c>
      <c r="BD74" s="10" t="s">
        <v>79</v>
      </c>
      <c r="BE74" s="10" t="s">
        <v>651</v>
      </c>
      <c r="BF74" s="10" t="s">
        <v>649</v>
      </c>
      <c r="BG74">
        <v>45000</v>
      </c>
      <c r="BH74">
        <v>861137</v>
      </c>
      <c r="BI74">
        <v>1277650</v>
      </c>
      <c r="BJ74">
        <v>2512</v>
      </c>
      <c r="BK74">
        <v>4107</v>
      </c>
      <c r="BL74">
        <v>94821</v>
      </c>
      <c r="BM74">
        <v>2056033</v>
      </c>
      <c r="BN74">
        <v>840501</v>
      </c>
      <c r="BO74">
        <v>1382974</v>
      </c>
      <c r="BP74">
        <v>5449</v>
      </c>
      <c r="BQ74">
        <v>93307</v>
      </c>
      <c r="BR74">
        <v>1003</v>
      </c>
      <c r="BS74">
        <v>423680</v>
      </c>
      <c r="BT74">
        <v>2056033</v>
      </c>
      <c r="BU74">
        <v>12151</v>
      </c>
      <c r="BV74">
        <v>1</v>
      </c>
      <c r="BW74">
        <v>30000</v>
      </c>
      <c r="BX74">
        <v>34434</v>
      </c>
      <c r="BY74">
        <v>1</v>
      </c>
      <c r="BZ74">
        <v>30000</v>
      </c>
    </row>
    <row r="75" spans="1:78" x14ac:dyDescent="0.35">
      <c r="A75" s="10" t="s">
        <v>652</v>
      </c>
      <c r="B75" s="10" t="s">
        <v>85</v>
      </c>
      <c r="C75" s="11">
        <v>45566.721479398147</v>
      </c>
      <c r="D75" s="10" t="s">
        <v>79</v>
      </c>
      <c r="E75" s="10" t="s">
        <v>80</v>
      </c>
      <c r="F75">
        <v>122</v>
      </c>
      <c r="G75">
        <v>802.33538818359375</v>
      </c>
      <c r="H75">
        <v>119.90861511230469</v>
      </c>
      <c r="I75">
        <v>122</v>
      </c>
      <c r="J75">
        <v>122</v>
      </c>
      <c r="K75">
        <v>0</v>
      </c>
      <c r="L75">
        <v>215.10000610351563</v>
      </c>
      <c r="M75">
        <v>215.10000610351563</v>
      </c>
      <c r="N75">
        <v>220.30000305175781</v>
      </c>
      <c r="O75">
        <v>225</v>
      </c>
      <c r="P75" s="10" t="s">
        <v>650</v>
      </c>
      <c r="Q75" s="10" t="s">
        <v>82</v>
      </c>
      <c r="R75">
        <v>2202.7275390625</v>
      </c>
      <c r="S75">
        <v>1749.359130859375</v>
      </c>
      <c r="T75">
        <v>15.179999351501465</v>
      </c>
      <c r="U75">
        <v>110</v>
      </c>
      <c r="V75">
        <v>2.8300001621246338</v>
      </c>
      <c r="W75">
        <v>0.15600000321865082</v>
      </c>
      <c r="X75" s="10" t="s">
        <v>82</v>
      </c>
      <c r="Y75" s="10" t="s">
        <v>82</v>
      </c>
      <c r="Z75">
        <v>24.340002059936523</v>
      </c>
      <c r="AA75">
        <v>2.0600001811981201</v>
      </c>
      <c r="AB75">
        <v>0.45400002598762512</v>
      </c>
      <c r="AC75">
        <v>0</v>
      </c>
      <c r="AD75">
        <v>0.65400004386901855</v>
      </c>
      <c r="AE75">
        <v>45.700000762939453</v>
      </c>
      <c r="AF75">
        <v>28.29216194152832</v>
      </c>
      <c r="AG75">
        <v>44.984077453613281</v>
      </c>
      <c r="AH75">
        <v>229.80000305175781</v>
      </c>
      <c r="AI75">
        <v>60</v>
      </c>
      <c r="AJ75">
        <v>59.900002000000001</v>
      </c>
      <c r="AK75">
        <v>59.900002000000001</v>
      </c>
      <c r="AL75">
        <v>60.900002000000001</v>
      </c>
      <c r="AM75">
        <v>137.79624938964844</v>
      </c>
      <c r="AN75">
        <v>52.49993896484375</v>
      </c>
      <c r="AO75">
        <v>67.224380493164063</v>
      </c>
      <c r="AP75">
        <v>82.963813781738281</v>
      </c>
      <c r="AQ75">
        <v>1.6930625438690186</v>
      </c>
      <c r="AR75">
        <v>545.07708740234375</v>
      </c>
      <c r="AS75">
        <v>497.33462524414063</v>
      </c>
      <c r="AT75">
        <v>4.8535628318786621</v>
      </c>
      <c r="AU75">
        <v>3.8376877307891846</v>
      </c>
      <c r="AV75">
        <v>7903.51611328125</v>
      </c>
      <c r="AW75">
        <v>6074.4482421875</v>
      </c>
      <c r="AX75">
        <v>1816.09423828125</v>
      </c>
      <c r="AY75">
        <v>1136.38720703125</v>
      </c>
      <c r="AZ75">
        <v>6087.421875</v>
      </c>
      <c r="BA75">
        <v>4938.06103515625</v>
      </c>
      <c r="BD75" s="10" t="s">
        <v>79</v>
      </c>
      <c r="BE75" s="10" t="s">
        <v>653</v>
      </c>
      <c r="BF75" s="10" t="s">
        <v>652</v>
      </c>
      <c r="BG75">
        <v>45000</v>
      </c>
      <c r="BH75">
        <v>1244104</v>
      </c>
      <c r="BI75">
        <v>788544</v>
      </c>
      <c r="BJ75">
        <v>-1392</v>
      </c>
      <c r="BK75">
        <v>4094</v>
      </c>
      <c r="BL75">
        <v>90917</v>
      </c>
      <c r="BM75">
        <v>2056709</v>
      </c>
      <c r="BN75">
        <v>1237461</v>
      </c>
      <c r="BO75">
        <v>1098948</v>
      </c>
      <c r="BP75">
        <v>-178213</v>
      </c>
      <c r="BQ75">
        <v>99999</v>
      </c>
      <c r="BR75">
        <v>1005</v>
      </c>
      <c r="BS75">
        <v>424646</v>
      </c>
      <c r="BT75">
        <v>2056709</v>
      </c>
      <c r="BU75">
        <v>13153</v>
      </c>
      <c r="BV75">
        <v>1</v>
      </c>
      <c r="BW75">
        <v>30000</v>
      </c>
      <c r="BX75">
        <v>29978</v>
      </c>
      <c r="BY75">
        <v>1</v>
      </c>
      <c r="BZ75">
        <v>30000</v>
      </c>
    </row>
    <row r="76" spans="1:78" x14ac:dyDescent="0.35">
      <c r="A76" s="10" t="s">
        <v>654</v>
      </c>
      <c r="B76" s="10" t="s">
        <v>78</v>
      </c>
      <c r="C76" s="11">
        <v>45566.721758055559</v>
      </c>
      <c r="D76" s="10" t="s">
        <v>79</v>
      </c>
      <c r="E76" s="10" t="s">
        <v>80</v>
      </c>
      <c r="F76">
        <v>123</v>
      </c>
      <c r="G76">
        <v>802.33538818359375</v>
      </c>
      <c r="H76">
        <v>119.90861511230469</v>
      </c>
      <c r="I76">
        <v>123</v>
      </c>
      <c r="J76">
        <v>123</v>
      </c>
      <c r="K76">
        <v>0</v>
      </c>
      <c r="L76">
        <v>215</v>
      </c>
      <c r="M76">
        <v>215.10000610351563</v>
      </c>
      <c r="N76">
        <v>220.10000610351563</v>
      </c>
      <c r="O76">
        <v>225</v>
      </c>
      <c r="P76" s="10" t="s">
        <v>655</v>
      </c>
      <c r="Q76" s="10" t="s">
        <v>82</v>
      </c>
      <c r="R76">
        <v>2206.12744140625</v>
      </c>
      <c r="S76">
        <v>1747.221923828125</v>
      </c>
      <c r="T76">
        <v>15.179999351501465</v>
      </c>
      <c r="U76">
        <v>110</v>
      </c>
      <c r="V76">
        <v>3.1580002307891846</v>
      </c>
      <c r="W76">
        <v>0.14400000870227814</v>
      </c>
      <c r="X76" s="10" t="s">
        <v>82</v>
      </c>
      <c r="Y76" s="10" t="s">
        <v>82</v>
      </c>
      <c r="Z76">
        <v>24.340002059936523</v>
      </c>
      <c r="AA76">
        <v>2.0600001811981201</v>
      </c>
      <c r="AB76">
        <v>0.45400002598762512</v>
      </c>
      <c r="AC76">
        <v>0</v>
      </c>
      <c r="AD76">
        <v>0.65600001811981201</v>
      </c>
      <c r="AE76">
        <v>45.700000762939453</v>
      </c>
      <c r="AF76">
        <v>28.317646026611328</v>
      </c>
      <c r="AG76">
        <v>44.948402404785156</v>
      </c>
      <c r="AH76">
        <v>229.80000305175781</v>
      </c>
      <c r="AI76">
        <v>60</v>
      </c>
      <c r="AJ76">
        <v>60</v>
      </c>
      <c r="AK76">
        <v>60</v>
      </c>
      <c r="AL76">
        <v>61</v>
      </c>
      <c r="AM76">
        <v>94.586082458496094</v>
      </c>
      <c r="AN76">
        <v>52.499603271484375</v>
      </c>
      <c r="AO76">
        <v>66.243484497070313</v>
      </c>
      <c r="AP76">
        <v>80.103248596191406</v>
      </c>
      <c r="AQ76">
        <v>3.0099375247955322</v>
      </c>
      <c r="AR76">
        <v>544.1214599609375</v>
      </c>
      <c r="AS76">
        <v>500.3453369140625</v>
      </c>
      <c r="AT76">
        <v>4.5149378776550293</v>
      </c>
      <c r="AU76">
        <v>3.687187671661377</v>
      </c>
      <c r="AV76">
        <v>7739.77587890625</v>
      </c>
      <c r="AW76">
        <v>5509.2998046875</v>
      </c>
      <c r="AX76">
        <v>1627.7138671875</v>
      </c>
      <c r="AY76">
        <v>1050.810546875</v>
      </c>
      <c r="AZ76">
        <v>6112.06201171875</v>
      </c>
      <c r="BA76">
        <v>4458.4892578125</v>
      </c>
      <c r="BB76">
        <v>2.3112893104553223E-2</v>
      </c>
      <c r="BC76">
        <v>0.11117446422576904</v>
      </c>
      <c r="BD76" s="10" t="s">
        <v>79</v>
      </c>
      <c r="BE76" s="10" t="s">
        <v>656</v>
      </c>
      <c r="BF76" s="10" t="s">
        <v>654</v>
      </c>
      <c r="BG76">
        <v>45000</v>
      </c>
      <c r="BH76">
        <v>892284</v>
      </c>
      <c r="BI76">
        <v>984583</v>
      </c>
      <c r="BJ76">
        <v>3131</v>
      </c>
      <c r="BK76">
        <v>4192</v>
      </c>
      <c r="BL76">
        <v>95440</v>
      </c>
      <c r="BM76">
        <v>2053602</v>
      </c>
      <c r="BN76">
        <v>867969</v>
      </c>
      <c r="BO76">
        <v>1095634</v>
      </c>
      <c r="BP76">
        <v>6544</v>
      </c>
      <c r="BQ76">
        <v>98425</v>
      </c>
      <c r="BR76">
        <v>1003</v>
      </c>
      <c r="BS76">
        <v>423740</v>
      </c>
      <c r="BT76">
        <v>2053602</v>
      </c>
      <c r="BU76">
        <v>6646</v>
      </c>
      <c r="BV76">
        <v>1</v>
      </c>
      <c r="BW76">
        <v>30000</v>
      </c>
      <c r="BX76">
        <v>28699</v>
      </c>
      <c r="BY76">
        <v>1</v>
      </c>
      <c r="BZ76">
        <v>30000</v>
      </c>
    </row>
    <row r="77" spans="1:78" x14ac:dyDescent="0.35">
      <c r="A77" s="10" t="s">
        <v>657</v>
      </c>
      <c r="B77" s="10" t="s">
        <v>85</v>
      </c>
      <c r="C77" s="11">
        <v>45566.721758055559</v>
      </c>
      <c r="D77" s="10" t="s">
        <v>79</v>
      </c>
      <c r="E77" s="10" t="s">
        <v>80</v>
      </c>
      <c r="F77">
        <v>123</v>
      </c>
      <c r="G77">
        <v>802.33538818359375</v>
      </c>
      <c r="H77">
        <v>119.90861511230469</v>
      </c>
      <c r="I77">
        <v>123</v>
      </c>
      <c r="J77">
        <v>123</v>
      </c>
      <c r="K77">
        <v>0</v>
      </c>
      <c r="L77">
        <v>215</v>
      </c>
      <c r="M77">
        <v>215.10000610351563</v>
      </c>
      <c r="N77">
        <v>220.10000610351563</v>
      </c>
      <c r="O77">
        <v>225</v>
      </c>
      <c r="P77" s="10" t="s">
        <v>655</v>
      </c>
      <c r="Q77" s="10" t="s">
        <v>82</v>
      </c>
      <c r="R77">
        <v>2206.12744140625</v>
      </c>
      <c r="S77">
        <v>1747.221923828125</v>
      </c>
      <c r="T77">
        <v>15.179999351501465</v>
      </c>
      <c r="U77">
        <v>110</v>
      </c>
      <c r="V77">
        <v>3.1580002307891846</v>
      </c>
      <c r="W77">
        <v>0.14400000870227814</v>
      </c>
      <c r="X77" s="10" t="s">
        <v>82</v>
      </c>
      <c r="Y77" s="10" t="s">
        <v>82</v>
      </c>
      <c r="Z77">
        <v>24.340002059936523</v>
      </c>
      <c r="AA77">
        <v>2.0600001811981201</v>
      </c>
      <c r="AB77">
        <v>0.45400002598762512</v>
      </c>
      <c r="AC77">
        <v>0</v>
      </c>
      <c r="AD77">
        <v>0.65600001811981201</v>
      </c>
      <c r="AE77">
        <v>45.700000762939453</v>
      </c>
      <c r="AF77">
        <v>28.317646026611328</v>
      </c>
      <c r="AG77">
        <v>44.948402404785156</v>
      </c>
      <c r="AH77">
        <v>229.80000305175781</v>
      </c>
      <c r="AI77">
        <v>60</v>
      </c>
      <c r="AJ77">
        <v>60</v>
      </c>
      <c r="AK77">
        <v>60</v>
      </c>
      <c r="AL77">
        <v>61</v>
      </c>
      <c r="AM77">
        <v>137.79624938964844</v>
      </c>
      <c r="AN77">
        <v>52.49993896484375</v>
      </c>
      <c r="AO77">
        <v>66.866928100585938</v>
      </c>
      <c r="AP77">
        <v>82.577194213867188</v>
      </c>
      <c r="AQ77">
        <v>2.1445624828338623</v>
      </c>
      <c r="AR77">
        <v>545.08258056640625</v>
      </c>
      <c r="AS77">
        <v>497.94921875</v>
      </c>
      <c r="AT77">
        <v>4.8159375190734863</v>
      </c>
      <c r="AU77">
        <v>3.8753125667572021</v>
      </c>
      <c r="AV77">
        <v>7891.74609375</v>
      </c>
      <c r="AW77">
        <v>6073.15283203125</v>
      </c>
      <c r="AX77">
        <v>1798.0556640625</v>
      </c>
      <c r="AY77">
        <v>1157.0732421875</v>
      </c>
      <c r="AZ77">
        <v>6093.6904296875</v>
      </c>
      <c r="BA77">
        <v>4916.07958984375</v>
      </c>
      <c r="BD77" s="10" t="s">
        <v>79</v>
      </c>
      <c r="BE77" s="10" t="s">
        <v>658</v>
      </c>
      <c r="BF77" s="10" t="s">
        <v>657</v>
      </c>
      <c r="BG77">
        <v>45000</v>
      </c>
      <c r="BH77">
        <v>1234311</v>
      </c>
      <c r="BI77">
        <v>950977</v>
      </c>
      <c r="BJ77">
        <v>-2309</v>
      </c>
      <c r="BK77">
        <v>4028</v>
      </c>
      <c r="BL77">
        <v>90000</v>
      </c>
      <c r="BM77">
        <v>2056075</v>
      </c>
      <c r="BN77">
        <v>1228522</v>
      </c>
      <c r="BO77">
        <v>1258678</v>
      </c>
      <c r="BP77">
        <v>-178350</v>
      </c>
      <c r="BQ77">
        <v>99999</v>
      </c>
      <c r="BR77">
        <v>1005</v>
      </c>
      <c r="BS77">
        <v>424706</v>
      </c>
      <c r="BT77">
        <v>2056075</v>
      </c>
      <c r="BU77">
        <v>41383</v>
      </c>
      <c r="BV77">
        <v>0</v>
      </c>
      <c r="BW77">
        <v>30000</v>
      </c>
      <c r="BX77">
        <v>17961</v>
      </c>
      <c r="BY77">
        <v>1</v>
      </c>
      <c r="BZ77">
        <v>30000</v>
      </c>
    </row>
    <row r="78" spans="1:78" x14ac:dyDescent="0.35">
      <c r="A78" s="10" t="s">
        <v>659</v>
      </c>
      <c r="B78" s="10" t="s">
        <v>78</v>
      </c>
      <c r="C78" s="11">
        <v>45566.722047187497</v>
      </c>
      <c r="D78" s="10" t="s">
        <v>79</v>
      </c>
      <c r="E78" s="10" t="s">
        <v>80</v>
      </c>
      <c r="F78">
        <v>124</v>
      </c>
      <c r="G78">
        <v>802.33538818359375</v>
      </c>
      <c r="H78">
        <v>119.90861511230469</v>
      </c>
      <c r="I78">
        <v>124</v>
      </c>
      <c r="J78">
        <v>124</v>
      </c>
      <c r="K78">
        <v>0</v>
      </c>
      <c r="L78">
        <v>214.5</v>
      </c>
      <c r="M78">
        <v>214.80000305175781</v>
      </c>
      <c r="N78">
        <v>220.10000610351563</v>
      </c>
      <c r="O78">
        <v>224.80000305175781</v>
      </c>
      <c r="P78" s="10" t="s">
        <v>660</v>
      </c>
      <c r="Q78" s="10" t="s">
        <v>82</v>
      </c>
      <c r="R78">
        <v>2203.990478515625</v>
      </c>
      <c r="S78">
        <v>1749.8448486328125</v>
      </c>
      <c r="T78">
        <v>15.179999351501465</v>
      </c>
      <c r="U78">
        <v>110</v>
      </c>
      <c r="V78">
        <v>3.0860002040863037</v>
      </c>
      <c r="W78">
        <v>0.14400000870227814</v>
      </c>
      <c r="X78" s="10" t="s">
        <v>82</v>
      </c>
      <c r="Y78" s="10" t="s">
        <v>82</v>
      </c>
      <c r="Z78">
        <v>24.340002059936523</v>
      </c>
      <c r="AA78">
        <v>2.0559999942779541</v>
      </c>
      <c r="AB78">
        <v>0.45400002598762512</v>
      </c>
      <c r="AC78">
        <v>0</v>
      </c>
      <c r="AD78">
        <v>0.65600001811981201</v>
      </c>
      <c r="AE78">
        <v>45.900001525878906</v>
      </c>
      <c r="AF78">
        <v>28.312549591064453</v>
      </c>
      <c r="AG78">
        <v>44.973884582519531</v>
      </c>
      <c r="AH78">
        <v>229.80000305175781</v>
      </c>
      <c r="AI78">
        <v>60</v>
      </c>
      <c r="AJ78">
        <v>60.099997999999999</v>
      </c>
      <c r="AK78">
        <v>60.099997999999999</v>
      </c>
      <c r="AL78">
        <v>60.900002000000001</v>
      </c>
      <c r="AM78">
        <v>94.586082458496094</v>
      </c>
      <c r="AN78">
        <v>52.499603271484375</v>
      </c>
      <c r="AO78">
        <v>66.368865966796875</v>
      </c>
      <c r="AP78">
        <v>80.056884765625</v>
      </c>
      <c r="AQ78">
        <v>3.7248127460479736</v>
      </c>
      <c r="AR78">
        <v>544.2418212890625</v>
      </c>
      <c r="AS78">
        <v>499.6414794921875</v>
      </c>
      <c r="AT78">
        <v>4.5525627136230469</v>
      </c>
      <c r="AU78">
        <v>3.6495625972747803</v>
      </c>
      <c r="AV78">
        <v>7753.505859375</v>
      </c>
      <c r="AW78">
        <v>5506.0322265625</v>
      </c>
      <c r="AX78">
        <v>1644.5068359375</v>
      </c>
      <c r="AY78">
        <v>1026.89453125</v>
      </c>
      <c r="AZ78">
        <v>6108.9990234375</v>
      </c>
      <c r="BA78">
        <v>4479.1376953125</v>
      </c>
      <c r="BB78">
        <v>2.7270078659057617E-2</v>
      </c>
      <c r="BC78">
        <v>0.11039268970489502</v>
      </c>
      <c r="BD78" s="10" t="s">
        <v>79</v>
      </c>
      <c r="BE78" s="10" t="s">
        <v>661</v>
      </c>
      <c r="BF78" s="10" t="s">
        <v>659</v>
      </c>
      <c r="BG78">
        <v>45000</v>
      </c>
      <c r="BH78">
        <v>889444</v>
      </c>
      <c r="BI78">
        <v>1082195</v>
      </c>
      <c r="BJ78">
        <v>3806</v>
      </c>
      <c r="BK78">
        <v>4250</v>
      </c>
      <c r="BL78">
        <v>96115</v>
      </c>
      <c r="BM78">
        <v>2055113</v>
      </c>
      <c r="BN78">
        <v>865405</v>
      </c>
      <c r="BO78">
        <v>1191549</v>
      </c>
      <c r="BP78">
        <v>6571</v>
      </c>
      <c r="BQ78">
        <v>98425</v>
      </c>
      <c r="BR78">
        <v>1004</v>
      </c>
      <c r="BS78">
        <v>423810</v>
      </c>
      <c r="BT78">
        <v>2055113</v>
      </c>
      <c r="BU78">
        <v>15692</v>
      </c>
      <c r="BV78">
        <v>1</v>
      </c>
      <c r="BW78">
        <v>30000</v>
      </c>
      <c r="BX78">
        <v>20433</v>
      </c>
      <c r="BY78">
        <v>1</v>
      </c>
      <c r="BZ78">
        <v>30000</v>
      </c>
    </row>
    <row r="79" spans="1:78" x14ac:dyDescent="0.35">
      <c r="A79" s="10" t="s">
        <v>662</v>
      </c>
      <c r="B79" s="10" t="s">
        <v>85</v>
      </c>
      <c r="C79" s="11">
        <v>45566.722047187497</v>
      </c>
      <c r="D79" s="10" t="s">
        <v>79</v>
      </c>
      <c r="E79" s="10" t="s">
        <v>80</v>
      </c>
      <c r="F79">
        <v>124</v>
      </c>
      <c r="G79">
        <v>802.33538818359375</v>
      </c>
      <c r="H79">
        <v>119.90861511230469</v>
      </c>
      <c r="I79">
        <v>124</v>
      </c>
      <c r="J79">
        <v>124</v>
      </c>
      <c r="K79">
        <v>0</v>
      </c>
      <c r="L79">
        <v>214.5</v>
      </c>
      <c r="M79">
        <v>214.80000305175781</v>
      </c>
      <c r="N79">
        <v>220.10000610351563</v>
      </c>
      <c r="O79">
        <v>224.80000305175781</v>
      </c>
      <c r="P79" s="10" t="s">
        <v>660</v>
      </c>
      <c r="Q79" s="10" t="s">
        <v>82</v>
      </c>
      <c r="R79">
        <v>2203.990478515625</v>
      </c>
      <c r="S79">
        <v>1749.8448486328125</v>
      </c>
      <c r="T79">
        <v>15.179999351501465</v>
      </c>
      <c r="U79">
        <v>110</v>
      </c>
      <c r="V79">
        <v>3.0860002040863037</v>
      </c>
      <c r="W79">
        <v>0.14400000870227814</v>
      </c>
      <c r="X79" s="10" t="s">
        <v>82</v>
      </c>
      <c r="Y79" s="10" t="s">
        <v>82</v>
      </c>
      <c r="Z79">
        <v>24.340002059936523</v>
      </c>
      <c r="AA79">
        <v>2.0559999942779541</v>
      </c>
      <c r="AB79">
        <v>0.45400002598762512</v>
      </c>
      <c r="AC79">
        <v>0</v>
      </c>
      <c r="AD79">
        <v>0.65600001811981201</v>
      </c>
      <c r="AE79">
        <v>45.900001525878906</v>
      </c>
      <c r="AF79">
        <v>28.312549591064453</v>
      </c>
      <c r="AG79">
        <v>44.973884582519531</v>
      </c>
      <c r="AH79">
        <v>229.80000305175781</v>
      </c>
      <c r="AI79">
        <v>60</v>
      </c>
      <c r="AJ79">
        <v>60.099997999999999</v>
      </c>
      <c r="AK79">
        <v>60.099997999999999</v>
      </c>
      <c r="AL79">
        <v>60.900002000000001</v>
      </c>
      <c r="AM79">
        <v>137.79624938964844</v>
      </c>
      <c r="AN79">
        <v>52.49993896484375</v>
      </c>
      <c r="AO79">
        <v>66.928703308105469</v>
      </c>
      <c r="AP79">
        <v>82.715888977050781</v>
      </c>
      <c r="AQ79">
        <v>2.2198126316070557</v>
      </c>
      <c r="AR79">
        <v>545.650390625</v>
      </c>
      <c r="AS79">
        <v>499.0400390625</v>
      </c>
      <c r="AT79">
        <v>4.8159375190734863</v>
      </c>
      <c r="AU79">
        <v>3.9129376411437988</v>
      </c>
      <c r="AV79">
        <v>7912.7216796875</v>
      </c>
      <c r="AW79">
        <v>6109.85693359375</v>
      </c>
      <c r="AX79">
        <v>1796.23486328125</v>
      </c>
      <c r="AY79">
        <v>1175.40234375</v>
      </c>
      <c r="AZ79">
        <v>6116.48681640625</v>
      </c>
      <c r="BA79">
        <v>4934.45458984375</v>
      </c>
      <c r="BD79" s="10" t="s">
        <v>79</v>
      </c>
      <c r="BE79" s="10" t="s">
        <v>663</v>
      </c>
      <c r="BF79" s="10" t="s">
        <v>662</v>
      </c>
      <c r="BG79">
        <v>45000</v>
      </c>
      <c r="BH79">
        <v>1240815</v>
      </c>
      <c r="BI79">
        <v>834924</v>
      </c>
      <c r="BJ79">
        <v>-2309</v>
      </c>
      <c r="BK79">
        <v>4004</v>
      </c>
      <c r="BL79">
        <v>90000</v>
      </c>
      <c r="BM79">
        <v>2056621</v>
      </c>
      <c r="BN79">
        <v>1234271</v>
      </c>
      <c r="BO79">
        <v>1145336</v>
      </c>
      <c r="BP79">
        <v>-178230</v>
      </c>
      <c r="BQ79">
        <v>98425</v>
      </c>
      <c r="BR79">
        <v>1005</v>
      </c>
      <c r="BS79">
        <v>424749</v>
      </c>
      <c r="BT79">
        <v>2056621</v>
      </c>
      <c r="BU79">
        <v>6292</v>
      </c>
      <c r="BV79">
        <v>1</v>
      </c>
      <c r="BW79">
        <v>30000</v>
      </c>
      <c r="BX79">
        <v>26106</v>
      </c>
      <c r="BY79">
        <v>1</v>
      </c>
      <c r="BZ79">
        <v>30000</v>
      </c>
    </row>
    <row r="80" spans="1:78" x14ac:dyDescent="0.35">
      <c r="A80" s="10" t="s">
        <v>664</v>
      </c>
      <c r="B80" s="10" t="s">
        <v>78</v>
      </c>
      <c r="C80" s="11">
        <v>45566.722324849536</v>
      </c>
      <c r="D80" s="10" t="s">
        <v>79</v>
      </c>
      <c r="E80" s="10" t="s">
        <v>80</v>
      </c>
      <c r="F80">
        <v>125</v>
      </c>
      <c r="G80">
        <v>802.70428466796875</v>
      </c>
      <c r="H80">
        <v>119.90861511230469</v>
      </c>
      <c r="I80">
        <v>125</v>
      </c>
      <c r="J80">
        <v>125</v>
      </c>
      <c r="K80">
        <v>0</v>
      </c>
      <c r="L80">
        <v>214.80000305175781</v>
      </c>
      <c r="M80">
        <v>214.80000305175781</v>
      </c>
      <c r="N80">
        <v>220.10000610351563</v>
      </c>
      <c r="O80">
        <v>225</v>
      </c>
      <c r="P80" s="10" t="s">
        <v>665</v>
      </c>
      <c r="Q80" s="10" t="s">
        <v>82</v>
      </c>
      <c r="R80">
        <v>2197.676025390625</v>
      </c>
      <c r="S80">
        <v>1769.4677734375</v>
      </c>
      <c r="T80">
        <v>15.189999580383301</v>
      </c>
      <c r="U80">
        <v>110</v>
      </c>
      <c r="V80">
        <v>3.1020002365112305</v>
      </c>
      <c r="W80">
        <v>0.14800000190734863</v>
      </c>
      <c r="X80" s="10" t="s">
        <v>82</v>
      </c>
      <c r="Y80" s="10" t="s">
        <v>82</v>
      </c>
      <c r="Z80">
        <v>24.342000961303711</v>
      </c>
      <c r="AA80">
        <v>2.0600001811981201</v>
      </c>
      <c r="AB80">
        <v>0.45400002598762512</v>
      </c>
      <c r="AC80">
        <v>0</v>
      </c>
      <c r="AD80">
        <v>0.65800005197525024</v>
      </c>
      <c r="AE80">
        <v>46</v>
      </c>
      <c r="AF80">
        <v>28.434871673583984</v>
      </c>
      <c r="AG80">
        <v>44.973884582519531</v>
      </c>
      <c r="AH80">
        <v>230</v>
      </c>
      <c r="AI80">
        <v>60</v>
      </c>
      <c r="AJ80">
        <v>59.900002000000001</v>
      </c>
      <c r="AK80">
        <v>59.900002000000001</v>
      </c>
      <c r="AL80">
        <v>61</v>
      </c>
      <c r="AM80">
        <v>94.586082458496094</v>
      </c>
      <c r="AN80">
        <v>52.499603271484375</v>
      </c>
      <c r="AO80">
        <v>66.502143859863281</v>
      </c>
      <c r="AP80">
        <v>80.228378295898438</v>
      </c>
      <c r="AQ80">
        <v>2.6713125705718994</v>
      </c>
      <c r="AR80">
        <v>543.38592529296875</v>
      </c>
      <c r="AS80">
        <v>499.69415283203125</v>
      </c>
      <c r="AT80">
        <v>4.5149378776550293</v>
      </c>
      <c r="AU80">
        <v>3.6495625972747803</v>
      </c>
      <c r="AV80">
        <v>7724.2578125</v>
      </c>
      <c r="AW80">
        <v>5493.4892578125</v>
      </c>
      <c r="AX80">
        <v>1623.0029296875</v>
      </c>
      <c r="AY80">
        <v>1028.5166015625</v>
      </c>
      <c r="AZ80">
        <v>6101.2548828125</v>
      </c>
      <c r="BA80">
        <v>4464.97265625</v>
      </c>
      <c r="BB80">
        <v>1.3103365898132324E-2</v>
      </c>
      <c r="BC80">
        <v>0.12187111377716064</v>
      </c>
      <c r="BD80" s="10" t="s">
        <v>79</v>
      </c>
      <c r="BE80" s="10" t="s">
        <v>79</v>
      </c>
      <c r="BF80" s="10" t="s">
        <v>79</v>
      </c>
    </row>
    <row r="81" spans="1:78" x14ac:dyDescent="0.35">
      <c r="A81" s="10" t="s">
        <v>666</v>
      </c>
      <c r="B81" s="10" t="s">
        <v>85</v>
      </c>
      <c r="C81" s="11">
        <v>45566.722324849536</v>
      </c>
      <c r="D81" s="10" t="s">
        <v>79</v>
      </c>
      <c r="E81" s="10" t="s">
        <v>80</v>
      </c>
      <c r="F81">
        <v>125</v>
      </c>
      <c r="G81">
        <v>802.70428466796875</v>
      </c>
      <c r="H81">
        <v>119.90861511230469</v>
      </c>
      <c r="I81">
        <v>125</v>
      </c>
      <c r="J81">
        <v>125</v>
      </c>
      <c r="K81">
        <v>0</v>
      </c>
      <c r="L81">
        <v>214.80000305175781</v>
      </c>
      <c r="M81">
        <v>214.80000305175781</v>
      </c>
      <c r="N81">
        <v>220.10000610351563</v>
      </c>
      <c r="O81">
        <v>225</v>
      </c>
      <c r="P81" s="10" t="s">
        <v>665</v>
      </c>
      <c r="Q81" s="10" t="s">
        <v>82</v>
      </c>
      <c r="R81">
        <v>2197.676025390625</v>
      </c>
      <c r="S81">
        <v>1769.4677734375</v>
      </c>
      <c r="T81">
        <v>15.189999580383301</v>
      </c>
      <c r="U81">
        <v>110</v>
      </c>
      <c r="V81">
        <v>3.1020002365112305</v>
      </c>
      <c r="W81">
        <v>0.14800000190734863</v>
      </c>
      <c r="X81" s="10" t="s">
        <v>82</v>
      </c>
      <c r="Y81" s="10" t="s">
        <v>82</v>
      </c>
      <c r="Z81">
        <v>24.342000961303711</v>
      </c>
      <c r="AA81">
        <v>2.0600001811981201</v>
      </c>
      <c r="AB81">
        <v>0.45400002598762512</v>
      </c>
      <c r="AC81">
        <v>0</v>
      </c>
      <c r="AD81">
        <v>0.65800005197525024</v>
      </c>
      <c r="AE81">
        <v>46</v>
      </c>
      <c r="AF81">
        <v>28.434871673583984</v>
      </c>
      <c r="AG81">
        <v>44.973884582519531</v>
      </c>
      <c r="AH81">
        <v>230</v>
      </c>
      <c r="AI81">
        <v>60</v>
      </c>
      <c r="AJ81">
        <v>59.900002000000001</v>
      </c>
      <c r="AK81">
        <v>59.900002000000001</v>
      </c>
      <c r="AL81">
        <v>61</v>
      </c>
      <c r="AM81">
        <v>137.79624938964844</v>
      </c>
      <c r="AN81">
        <v>52.49993896484375</v>
      </c>
      <c r="AO81">
        <v>66.931388854980469</v>
      </c>
      <c r="AP81">
        <v>82.707588195800781</v>
      </c>
      <c r="AQ81">
        <v>2.4455626010894775</v>
      </c>
      <c r="AR81">
        <v>546.304931640625</v>
      </c>
      <c r="AS81">
        <v>499.81747436523438</v>
      </c>
      <c r="AT81">
        <v>4.8159375190734863</v>
      </c>
      <c r="AU81">
        <v>3.8376877307891846</v>
      </c>
      <c r="AV81">
        <v>7911.24658203125</v>
      </c>
      <c r="AW81">
        <v>6120.2041015625</v>
      </c>
      <c r="AX81">
        <v>1803.6708984375</v>
      </c>
      <c r="AY81">
        <v>1144.515625</v>
      </c>
      <c r="AZ81">
        <v>6107.57568359375</v>
      </c>
      <c r="BA81">
        <v>4975.6884765625</v>
      </c>
      <c r="BD81" s="10" t="s">
        <v>79</v>
      </c>
      <c r="BE81" s="10" t="s">
        <v>667</v>
      </c>
      <c r="BF81" s="10" t="s">
        <v>666</v>
      </c>
      <c r="BG81">
        <v>45000</v>
      </c>
      <c r="BH81">
        <v>1243232</v>
      </c>
      <c r="BI81">
        <v>726098</v>
      </c>
      <c r="BJ81">
        <v>-1627</v>
      </c>
      <c r="BK81">
        <v>4131</v>
      </c>
      <c r="BL81">
        <v>90682</v>
      </c>
      <c r="BM81">
        <v>2057025</v>
      </c>
      <c r="BN81">
        <v>1237010</v>
      </c>
      <c r="BO81">
        <v>1039519</v>
      </c>
      <c r="BP81">
        <v>-178335</v>
      </c>
      <c r="BQ81">
        <v>97244</v>
      </c>
      <c r="BR81">
        <v>1003</v>
      </c>
      <c r="BS81">
        <v>424582</v>
      </c>
      <c r="BT81">
        <v>2057025</v>
      </c>
      <c r="BU81">
        <v>201386</v>
      </c>
      <c r="BV81">
        <v>0</v>
      </c>
      <c r="BW81">
        <v>30000</v>
      </c>
      <c r="BX81">
        <v>789197</v>
      </c>
      <c r="BY81">
        <v>0</v>
      </c>
      <c r="BZ81">
        <v>30000</v>
      </c>
    </row>
    <row r="82" spans="1:78" x14ac:dyDescent="0.35">
      <c r="A82" s="10" t="s">
        <v>668</v>
      </c>
      <c r="B82" s="10" t="s">
        <v>78</v>
      </c>
      <c r="C82" s="11">
        <v>45566.72260228009</v>
      </c>
      <c r="D82" s="10" t="s">
        <v>79</v>
      </c>
      <c r="E82" s="10" t="s">
        <v>80</v>
      </c>
      <c r="F82">
        <v>126</v>
      </c>
      <c r="G82">
        <v>802.33538818359375</v>
      </c>
      <c r="H82">
        <v>119.90861511230469</v>
      </c>
      <c r="I82">
        <v>126</v>
      </c>
      <c r="J82">
        <v>126</v>
      </c>
      <c r="K82">
        <v>0</v>
      </c>
      <c r="L82">
        <v>215.30000305175781</v>
      </c>
      <c r="M82">
        <v>215</v>
      </c>
      <c r="N82">
        <v>220</v>
      </c>
      <c r="O82">
        <v>225</v>
      </c>
      <c r="P82" s="10" t="s">
        <v>669</v>
      </c>
      <c r="Q82" s="10" t="s">
        <v>82</v>
      </c>
      <c r="R82">
        <v>2211.9560546875</v>
      </c>
      <c r="S82">
        <v>1756.6448974609375</v>
      </c>
      <c r="T82">
        <v>15.189999580383301</v>
      </c>
      <c r="U82">
        <v>110</v>
      </c>
      <c r="V82">
        <v>2.9500000476837158</v>
      </c>
      <c r="W82">
        <v>0.14600001275539398</v>
      </c>
      <c r="X82" s="10" t="s">
        <v>82</v>
      </c>
      <c r="Y82" s="10" t="s">
        <v>82</v>
      </c>
      <c r="Z82">
        <v>24.340002059936523</v>
      </c>
      <c r="AA82">
        <v>2.0540001392364502</v>
      </c>
      <c r="AB82">
        <v>0.45400002598762512</v>
      </c>
      <c r="AC82">
        <v>0</v>
      </c>
      <c r="AD82">
        <v>0.65800005197525024</v>
      </c>
      <c r="AE82">
        <v>46.200000762939453</v>
      </c>
      <c r="AF82">
        <v>28.30235481262207</v>
      </c>
      <c r="AG82">
        <v>44.958595275878906</v>
      </c>
      <c r="AH82">
        <v>230</v>
      </c>
      <c r="AI82">
        <v>60</v>
      </c>
      <c r="AJ82">
        <v>60.099997999999999</v>
      </c>
      <c r="AK82">
        <v>60.099997999999999</v>
      </c>
      <c r="AL82">
        <v>60.900002000000001</v>
      </c>
      <c r="AM82">
        <v>94.586082458496094</v>
      </c>
      <c r="AN82">
        <v>52.499603271484375</v>
      </c>
      <c r="AO82">
        <v>66.352363586425781</v>
      </c>
      <c r="AP82">
        <v>80.05865478515625</v>
      </c>
      <c r="AQ82">
        <v>2.8970625400543213</v>
      </c>
      <c r="AR82">
        <v>543.52960205078125</v>
      </c>
      <c r="AS82">
        <v>499.12142944335938</v>
      </c>
      <c r="AT82">
        <v>4.6654376983642578</v>
      </c>
      <c r="AU82">
        <v>3.687187671661377</v>
      </c>
      <c r="AV82">
        <v>7732.08447265625</v>
      </c>
      <c r="AW82">
        <v>5495.92431640625</v>
      </c>
      <c r="AX82">
        <v>1701.7333984375</v>
      </c>
      <c r="AY82">
        <v>1042.4375</v>
      </c>
      <c r="AZ82">
        <v>6030.35107421875</v>
      </c>
      <c r="BA82">
        <v>4453.48681640625</v>
      </c>
      <c r="BB82">
        <v>2.4366140365600586E-2</v>
      </c>
      <c r="BC82">
        <v>0.11304855346679688</v>
      </c>
      <c r="BD82" s="10" t="s">
        <v>79</v>
      </c>
      <c r="BE82" s="10" t="s">
        <v>670</v>
      </c>
      <c r="BF82" s="10" t="s">
        <v>668</v>
      </c>
      <c r="BG82">
        <v>45000</v>
      </c>
      <c r="BH82">
        <v>861489</v>
      </c>
      <c r="BI82">
        <v>1239540</v>
      </c>
      <c r="BJ82">
        <v>3047</v>
      </c>
      <c r="BK82">
        <v>4261</v>
      </c>
      <c r="BL82">
        <v>95356</v>
      </c>
      <c r="BM82">
        <v>2055766</v>
      </c>
      <c r="BN82">
        <v>840215</v>
      </c>
      <c r="BO82">
        <v>1347174</v>
      </c>
      <c r="BP82">
        <v>5362</v>
      </c>
      <c r="BQ82">
        <v>96063</v>
      </c>
      <c r="BR82">
        <v>1003</v>
      </c>
      <c r="BS82">
        <v>423760</v>
      </c>
      <c r="BT82">
        <v>2055766</v>
      </c>
      <c r="BU82">
        <v>11855</v>
      </c>
      <c r="BV82">
        <v>1</v>
      </c>
      <c r="BW82">
        <v>30000</v>
      </c>
      <c r="BX82">
        <v>27832</v>
      </c>
      <c r="BY82">
        <v>1</v>
      </c>
      <c r="BZ82">
        <v>30000</v>
      </c>
    </row>
    <row r="83" spans="1:78" x14ac:dyDescent="0.35">
      <c r="A83" s="10" t="s">
        <v>671</v>
      </c>
      <c r="B83" s="10" t="s">
        <v>85</v>
      </c>
      <c r="C83" s="11">
        <v>45566.72260228009</v>
      </c>
      <c r="D83" s="10" t="s">
        <v>79</v>
      </c>
      <c r="E83" s="10" t="s">
        <v>80</v>
      </c>
      <c r="F83">
        <v>126</v>
      </c>
      <c r="G83">
        <v>802.33538818359375</v>
      </c>
      <c r="H83">
        <v>119.90861511230469</v>
      </c>
      <c r="I83">
        <v>126</v>
      </c>
      <c r="J83">
        <v>126</v>
      </c>
      <c r="K83">
        <v>0</v>
      </c>
      <c r="L83">
        <v>215.30000305175781</v>
      </c>
      <c r="M83">
        <v>215</v>
      </c>
      <c r="N83">
        <v>220</v>
      </c>
      <c r="O83">
        <v>225</v>
      </c>
      <c r="P83" s="10" t="s">
        <v>669</v>
      </c>
      <c r="Q83" s="10" t="s">
        <v>82</v>
      </c>
      <c r="R83">
        <v>2211.9560546875</v>
      </c>
      <c r="S83">
        <v>1756.6448974609375</v>
      </c>
      <c r="T83">
        <v>15.189999580383301</v>
      </c>
      <c r="U83">
        <v>110</v>
      </c>
      <c r="V83">
        <v>2.9500000476837158</v>
      </c>
      <c r="W83">
        <v>0.14600001275539398</v>
      </c>
      <c r="X83" s="10" t="s">
        <v>82</v>
      </c>
      <c r="Y83" s="10" t="s">
        <v>82</v>
      </c>
      <c r="Z83">
        <v>24.340002059936523</v>
      </c>
      <c r="AA83">
        <v>2.0540001392364502</v>
      </c>
      <c r="AB83">
        <v>0.45400002598762512</v>
      </c>
      <c r="AC83">
        <v>0</v>
      </c>
      <c r="AD83">
        <v>0.65800005197525024</v>
      </c>
      <c r="AE83">
        <v>46.200000762939453</v>
      </c>
      <c r="AF83">
        <v>28.30235481262207</v>
      </c>
      <c r="AG83">
        <v>44.958595275878906</v>
      </c>
      <c r="AH83">
        <v>230</v>
      </c>
      <c r="AI83">
        <v>60</v>
      </c>
      <c r="AJ83">
        <v>60.099997999999999</v>
      </c>
      <c r="AK83">
        <v>60.099997999999999</v>
      </c>
      <c r="AL83">
        <v>60.900002000000001</v>
      </c>
      <c r="AM83">
        <v>137.79624938964844</v>
      </c>
      <c r="AN83">
        <v>52.49993896484375</v>
      </c>
      <c r="AO83">
        <v>66.972404479980469</v>
      </c>
      <c r="AP83">
        <v>82.729362487792969</v>
      </c>
      <c r="AQ83">
        <v>2.5960626602172852</v>
      </c>
      <c r="AR83">
        <v>545.375732421875</v>
      </c>
      <c r="AS83">
        <v>497.90472412109375</v>
      </c>
      <c r="AT83">
        <v>4.7783126831054688</v>
      </c>
      <c r="AU83">
        <v>3.8376877307891846</v>
      </c>
      <c r="AV83">
        <v>7898.4716796875</v>
      </c>
      <c r="AW83">
        <v>6060.2255859375</v>
      </c>
      <c r="AX83">
        <v>1773.7294921875</v>
      </c>
      <c r="AY83">
        <v>1133.85498046875</v>
      </c>
      <c r="AZ83">
        <v>6124.7421875</v>
      </c>
      <c r="BA83">
        <v>4926.37060546875</v>
      </c>
      <c r="BD83" s="10" t="s">
        <v>79</v>
      </c>
      <c r="BE83" s="10" t="s">
        <v>672</v>
      </c>
      <c r="BF83" s="10" t="s">
        <v>671</v>
      </c>
      <c r="BG83">
        <v>45000</v>
      </c>
      <c r="BH83">
        <v>1230452</v>
      </c>
      <c r="BI83">
        <v>1120445</v>
      </c>
      <c r="BJ83">
        <v>-1851</v>
      </c>
      <c r="BK83">
        <v>3977</v>
      </c>
      <c r="BL83">
        <v>90458</v>
      </c>
      <c r="BM83">
        <v>2053669</v>
      </c>
      <c r="BN83">
        <v>1224371</v>
      </c>
      <c r="BO83">
        <v>1424600</v>
      </c>
      <c r="BP83">
        <v>-178258</v>
      </c>
      <c r="BQ83">
        <v>99999</v>
      </c>
      <c r="BR83">
        <v>1005</v>
      </c>
      <c r="BS83">
        <v>424606</v>
      </c>
      <c r="BT83">
        <v>2053669</v>
      </c>
      <c r="BU83">
        <v>9048</v>
      </c>
      <c r="BV83">
        <v>1</v>
      </c>
      <c r="BW83">
        <v>30000</v>
      </c>
      <c r="BX83">
        <v>33311</v>
      </c>
      <c r="BY83">
        <v>1</v>
      </c>
      <c r="BZ83">
        <v>30000</v>
      </c>
    </row>
    <row r="84" spans="1:78" x14ac:dyDescent="0.35">
      <c r="A84" s="10" t="s">
        <v>673</v>
      </c>
      <c r="B84" s="10" t="s">
        <v>78</v>
      </c>
      <c r="C84" s="11">
        <v>45566.722879791669</v>
      </c>
      <c r="D84" s="10" t="s">
        <v>79</v>
      </c>
      <c r="E84" s="10" t="s">
        <v>80</v>
      </c>
      <c r="F84">
        <v>127</v>
      </c>
      <c r="G84">
        <v>802.33538818359375</v>
      </c>
      <c r="H84">
        <v>119.90861511230469</v>
      </c>
      <c r="I84">
        <v>127</v>
      </c>
      <c r="J84">
        <v>127</v>
      </c>
      <c r="K84">
        <v>0</v>
      </c>
      <c r="L84">
        <v>215.30000305175781</v>
      </c>
      <c r="M84">
        <v>215.10000610351563</v>
      </c>
      <c r="N84">
        <v>220.10000610351563</v>
      </c>
      <c r="O84">
        <v>225</v>
      </c>
      <c r="P84" s="10" t="s">
        <v>674</v>
      </c>
      <c r="Q84" s="10" t="s">
        <v>82</v>
      </c>
      <c r="R84">
        <v>2198.453125</v>
      </c>
      <c r="S84">
        <v>1751.5933837890625</v>
      </c>
      <c r="T84">
        <v>15.199999809265137</v>
      </c>
      <c r="U84">
        <v>110</v>
      </c>
      <c r="V84">
        <v>3.2720000743865967</v>
      </c>
      <c r="W84">
        <v>0.14400000870227814</v>
      </c>
      <c r="X84" s="10" t="s">
        <v>82</v>
      </c>
      <c r="Y84" s="10" t="s">
        <v>82</v>
      </c>
      <c r="Z84">
        <v>24.340002059936523</v>
      </c>
      <c r="AA84">
        <v>2.0600001811981201</v>
      </c>
      <c r="AB84">
        <v>0.45400002598762512</v>
      </c>
      <c r="AC84">
        <v>0</v>
      </c>
      <c r="AD84">
        <v>0.65800005197525024</v>
      </c>
      <c r="AE84">
        <v>46.400001525878906</v>
      </c>
      <c r="AF84">
        <v>28.348226547241211</v>
      </c>
      <c r="AG84">
        <v>44.948402404785156</v>
      </c>
      <c r="AH84">
        <v>229.80000305175781</v>
      </c>
      <c r="AI84">
        <v>60</v>
      </c>
      <c r="AJ84">
        <v>60</v>
      </c>
      <c r="AK84">
        <v>60</v>
      </c>
      <c r="AL84">
        <v>60.900002000000001</v>
      </c>
      <c r="AM84">
        <v>94.586082458496094</v>
      </c>
      <c r="AN84">
        <v>52.499603271484375</v>
      </c>
      <c r="AO84">
        <v>66.460281372070313</v>
      </c>
      <c r="AP84">
        <v>80.034255981445313</v>
      </c>
      <c r="AQ84">
        <v>3.2733125686645508</v>
      </c>
      <c r="AR84">
        <v>544.23321533203125</v>
      </c>
      <c r="AS84">
        <v>499.79006958007813</v>
      </c>
      <c r="AT84">
        <v>4.5525627136230469</v>
      </c>
      <c r="AU84">
        <v>3.6495625972747803</v>
      </c>
      <c r="AV84">
        <v>7754.869140625</v>
      </c>
      <c r="AW84">
        <v>5512.23876953125</v>
      </c>
      <c r="AX84">
        <v>1646.197265625</v>
      </c>
      <c r="AY84">
        <v>1028.84228515625</v>
      </c>
      <c r="AZ84">
        <v>6108.671875</v>
      </c>
      <c r="BA84">
        <v>4483.396484375</v>
      </c>
      <c r="BB84">
        <v>3.4650325775146484E-2</v>
      </c>
      <c r="BC84">
        <v>0.10369598865509033</v>
      </c>
      <c r="BD84" s="10" t="s">
        <v>79</v>
      </c>
      <c r="BE84" s="10" t="s">
        <v>675</v>
      </c>
      <c r="BF84" s="10" t="s">
        <v>673</v>
      </c>
      <c r="BG84">
        <v>45000</v>
      </c>
      <c r="BH84">
        <v>864250</v>
      </c>
      <c r="BI84">
        <v>1230790</v>
      </c>
      <c r="BJ84">
        <v>2512</v>
      </c>
      <c r="BK84">
        <v>4144</v>
      </c>
      <c r="BL84">
        <v>94821</v>
      </c>
      <c r="BM84">
        <v>2056101</v>
      </c>
      <c r="BN84">
        <v>842986</v>
      </c>
      <c r="BO84">
        <v>1336255</v>
      </c>
      <c r="BP84">
        <v>5448</v>
      </c>
      <c r="BQ84">
        <v>97244</v>
      </c>
      <c r="BR84">
        <v>1004</v>
      </c>
      <c r="BS84">
        <v>423786</v>
      </c>
      <c r="BT84">
        <v>2056101</v>
      </c>
      <c r="BU84">
        <v>7848</v>
      </c>
      <c r="BV84">
        <v>1</v>
      </c>
      <c r="BW84">
        <v>30000</v>
      </c>
      <c r="BX84">
        <v>27993</v>
      </c>
      <c r="BY84">
        <v>1</v>
      </c>
      <c r="BZ84">
        <v>30000</v>
      </c>
    </row>
    <row r="85" spans="1:78" x14ac:dyDescent="0.35">
      <c r="A85" s="10" t="s">
        <v>676</v>
      </c>
      <c r="B85" s="10" t="s">
        <v>85</v>
      </c>
      <c r="C85" s="11">
        <v>45566.722879791669</v>
      </c>
      <c r="D85" s="10" t="s">
        <v>79</v>
      </c>
      <c r="E85" s="10" t="s">
        <v>80</v>
      </c>
      <c r="F85">
        <v>127</v>
      </c>
      <c r="G85">
        <v>802.33538818359375</v>
      </c>
      <c r="H85">
        <v>119.90861511230469</v>
      </c>
      <c r="I85">
        <v>127</v>
      </c>
      <c r="J85">
        <v>127</v>
      </c>
      <c r="K85">
        <v>0</v>
      </c>
      <c r="L85">
        <v>215.30000305175781</v>
      </c>
      <c r="M85">
        <v>215.10000610351563</v>
      </c>
      <c r="N85">
        <v>220.10000610351563</v>
      </c>
      <c r="O85">
        <v>225</v>
      </c>
      <c r="P85" s="10" t="s">
        <v>674</v>
      </c>
      <c r="Q85" s="10" t="s">
        <v>82</v>
      </c>
      <c r="R85">
        <v>2198.453125</v>
      </c>
      <c r="S85">
        <v>1751.5933837890625</v>
      </c>
      <c r="T85">
        <v>15.199999809265137</v>
      </c>
      <c r="U85">
        <v>110</v>
      </c>
      <c r="V85">
        <v>3.2720000743865967</v>
      </c>
      <c r="W85">
        <v>0.14400000870227814</v>
      </c>
      <c r="X85" s="10" t="s">
        <v>82</v>
      </c>
      <c r="Y85" s="10" t="s">
        <v>82</v>
      </c>
      <c r="Z85">
        <v>24.340002059936523</v>
      </c>
      <c r="AA85">
        <v>2.0600001811981201</v>
      </c>
      <c r="AB85">
        <v>0.45400002598762512</v>
      </c>
      <c r="AC85">
        <v>0</v>
      </c>
      <c r="AD85">
        <v>0.65800005197525024</v>
      </c>
      <c r="AE85">
        <v>46.400001525878906</v>
      </c>
      <c r="AF85">
        <v>28.348226547241211</v>
      </c>
      <c r="AG85">
        <v>44.948402404785156</v>
      </c>
      <c r="AH85">
        <v>229.80000305175781</v>
      </c>
      <c r="AI85">
        <v>60</v>
      </c>
      <c r="AJ85">
        <v>60</v>
      </c>
      <c r="AK85">
        <v>60</v>
      </c>
      <c r="AL85">
        <v>60.900002000000001</v>
      </c>
      <c r="AM85">
        <v>137.79624938964844</v>
      </c>
      <c r="AN85">
        <v>52.49993896484375</v>
      </c>
      <c r="AO85">
        <v>66.989166259765625</v>
      </c>
      <c r="AP85">
        <v>82.686622619628906</v>
      </c>
      <c r="AQ85">
        <v>2.182187557220459</v>
      </c>
      <c r="AR85">
        <v>543.06494140625</v>
      </c>
      <c r="AS85">
        <v>495.83428955078125</v>
      </c>
      <c r="AT85">
        <v>4.8535628318786621</v>
      </c>
      <c r="AU85">
        <v>3.8376877307891846</v>
      </c>
      <c r="AV85">
        <v>7872.0791015625</v>
      </c>
      <c r="AW85">
        <v>6003.4677734375</v>
      </c>
      <c r="AX85">
        <v>1808.4208984375</v>
      </c>
      <c r="AY85">
        <v>1130.09375</v>
      </c>
      <c r="AZ85">
        <v>6063.658203125</v>
      </c>
      <c r="BA85">
        <v>4873.3740234375</v>
      </c>
      <c r="BD85" s="10" t="s">
        <v>79</v>
      </c>
      <c r="BE85" s="10" t="s">
        <v>677</v>
      </c>
      <c r="BF85" s="10" t="s">
        <v>676</v>
      </c>
      <c r="BG85">
        <v>45000</v>
      </c>
      <c r="BH85">
        <v>1236734</v>
      </c>
      <c r="BI85">
        <v>949758</v>
      </c>
      <c r="BJ85">
        <v>-1627</v>
      </c>
      <c r="BK85">
        <v>4101</v>
      </c>
      <c r="BL85">
        <v>90682</v>
      </c>
      <c r="BM85">
        <v>2056125</v>
      </c>
      <c r="BN85">
        <v>1230431</v>
      </c>
      <c r="BO85">
        <v>1258348</v>
      </c>
      <c r="BP85">
        <v>-178266</v>
      </c>
      <c r="BQ85">
        <v>99999</v>
      </c>
      <c r="BR85">
        <v>1005</v>
      </c>
      <c r="BS85">
        <v>424712</v>
      </c>
      <c r="BT85">
        <v>2056125</v>
      </c>
      <c r="BU85">
        <v>5631</v>
      </c>
      <c r="BV85">
        <v>1</v>
      </c>
      <c r="BW85">
        <v>30000</v>
      </c>
      <c r="BX85">
        <v>33332</v>
      </c>
      <c r="BY85">
        <v>1</v>
      </c>
      <c r="BZ85">
        <v>30000</v>
      </c>
    </row>
    <row r="86" spans="1:78" x14ac:dyDescent="0.35">
      <c r="A86" s="10" t="s">
        <v>678</v>
      </c>
      <c r="B86" s="10" t="s">
        <v>78</v>
      </c>
      <c r="C86" s="11">
        <v>45566.723169039353</v>
      </c>
      <c r="D86" s="10" t="s">
        <v>79</v>
      </c>
      <c r="E86" s="10" t="s">
        <v>80</v>
      </c>
      <c r="F86">
        <v>128</v>
      </c>
      <c r="G86">
        <v>802.33538818359375</v>
      </c>
      <c r="H86">
        <v>119.90861511230469</v>
      </c>
      <c r="I86">
        <v>128</v>
      </c>
      <c r="J86">
        <v>128</v>
      </c>
      <c r="K86">
        <v>0</v>
      </c>
      <c r="L86">
        <v>215.10000610351563</v>
      </c>
      <c r="M86">
        <v>215.10000610351563</v>
      </c>
      <c r="N86">
        <v>220.10000610351563</v>
      </c>
      <c r="O86">
        <v>225</v>
      </c>
      <c r="P86" s="10" t="s">
        <v>679</v>
      </c>
      <c r="Q86" s="10" t="s">
        <v>82</v>
      </c>
      <c r="R86">
        <v>2207.681884765625</v>
      </c>
      <c r="S86">
        <v>1768.2049560546875</v>
      </c>
      <c r="T86">
        <v>15.199999809265137</v>
      </c>
      <c r="U86">
        <v>110</v>
      </c>
      <c r="V86">
        <v>3.4300000667572021</v>
      </c>
      <c r="W86">
        <v>0.14400000870227814</v>
      </c>
      <c r="X86" s="10" t="s">
        <v>82</v>
      </c>
      <c r="Y86" s="10" t="s">
        <v>82</v>
      </c>
      <c r="Z86">
        <v>24.340002059936523</v>
      </c>
      <c r="AA86">
        <v>2.0520000457763672</v>
      </c>
      <c r="AB86">
        <v>0.45400002598762512</v>
      </c>
      <c r="AC86">
        <v>0</v>
      </c>
      <c r="AD86">
        <v>0.65600001811981201</v>
      </c>
      <c r="AE86">
        <v>46.5</v>
      </c>
      <c r="AF86">
        <v>28.220808029174805</v>
      </c>
      <c r="AG86">
        <v>44.989173889160156</v>
      </c>
      <c r="AH86">
        <v>229.80000305175781</v>
      </c>
      <c r="AI86">
        <v>60</v>
      </c>
      <c r="AJ86">
        <v>60</v>
      </c>
      <c r="AK86">
        <v>60</v>
      </c>
      <c r="AL86">
        <v>61</v>
      </c>
      <c r="AM86">
        <v>94.586082458496094</v>
      </c>
      <c r="AN86">
        <v>52.499603271484375</v>
      </c>
      <c r="AO86">
        <v>66.488677978515625</v>
      </c>
      <c r="AP86">
        <v>80.130332946777344</v>
      </c>
      <c r="AQ86">
        <v>3.0099375247955322</v>
      </c>
      <c r="AR86">
        <v>542.44476318359375</v>
      </c>
      <c r="AS86">
        <v>498.67892456054688</v>
      </c>
      <c r="AT86">
        <v>4.5901875495910645</v>
      </c>
      <c r="AU86">
        <v>3.6119377613067627</v>
      </c>
      <c r="AV86">
        <v>7711.51611328125</v>
      </c>
      <c r="AW86">
        <v>5499.52685546875</v>
      </c>
      <c r="AX86">
        <v>1658.7236328125</v>
      </c>
      <c r="AY86">
        <v>1004.56494140625</v>
      </c>
      <c r="AZ86">
        <v>6052.79248046875</v>
      </c>
      <c r="BA86">
        <v>4494.9619140625</v>
      </c>
      <c r="BB86">
        <v>4.004216194152832E-2</v>
      </c>
      <c r="BC86">
        <v>9.4681382179260254E-2</v>
      </c>
      <c r="BD86" s="10" t="s">
        <v>79</v>
      </c>
      <c r="BE86" s="10" t="s">
        <v>79</v>
      </c>
      <c r="BF86" s="10" t="s">
        <v>79</v>
      </c>
    </row>
    <row r="87" spans="1:78" x14ac:dyDescent="0.35">
      <c r="A87" s="10" t="s">
        <v>680</v>
      </c>
      <c r="B87" s="10" t="s">
        <v>85</v>
      </c>
      <c r="C87" s="11">
        <v>45566.723169039353</v>
      </c>
      <c r="D87" s="10" t="s">
        <v>79</v>
      </c>
      <c r="E87" s="10" t="s">
        <v>80</v>
      </c>
      <c r="F87">
        <v>128</v>
      </c>
      <c r="G87">
        <v>802.33538818359375</v>
      </c>
      <c r="H87">
        <v>119.90861511230469</v>
      </c>
      <c r="I87">
        <v>128</v>
      </c>
      <c r="J87">
        <v>128</v>
      </c>
      <c r="K87">
        <v>0</v>
      </c>
      <c r="L87">
        <v>215.10000610351563</v>
      </c>
      <c r="M87">
        <v>215.10000610351563</v>
      </c>
      <c r="N87">
        <v>220.10000610351563</v>
      </c>
      <c r="O87">
        <v>225</v>
      </c>
      <c r="P87" s="10" t="s">
        <v>679</v>
      </c>
      <c r="Q87" s="10" t="s">
        <v>82</v>
      </c>
      <c r="R87">
        <v>2207.681884765625</v>
      </c>
      <c r="S87">
        <v>1768.2049560546875</v>
      </c>
      <c r="T87">
        <v>15.199999809265137</v>
      </c>
      <c r="U87">
        <v>110</v>
      </c>
      <c r="V87">
        <v>3.4300000667572021</v>
      </c>
      <c r="W87">
        <v>0.14400000870227814</v>
      </c>
      <c r="X87" s="10" t="s">
        <v>82</v>
      </c>
      <c r="Y87" s="10" t="s">
        <v>82</v>
      </c>
      <c r="Z87">
        <v>24.340002059936523</v>
      </c>
      <c r="AA87">
        <v>2.0520000457763672</v>
      </c>
      <c r="AB87">
        <v>0.45400002598762512</v>
      </c>
      <c r="AC87">
        <v>0</v>
      </c>
      <c r="AD87">
        <v>0.65600001811981201</v>
      </c>
      <c r="AE87">
        <v>46.5</v>
      </c>
      <c r="AF87">
        <v>28.220808029174805</v>
      </c>
      <c r="AG87">
        <v>44.989173889160156</v>
      </c>
      <c r="AH87">
        <v>229.80000305175781</v>
      </c>
      <c r="AI87">
        <v>60</v>
      </c>
      <c r="AJ87">
        <v>60</v>
      </c>
      <c r="AK87">
        <v>60</v>
      </c>
      <c r="AL87">
        <v>61</v>
      </c>
      <c r="AM87">
        <v>137.79624938964844</v>
      </c>
      <c r="AN87">
        <v>52.49993896484375</v>
      </c>
      <c r="AO87">
        <v>67.075454711914063</v>
      </c>
      <c r="AP87">
        <v>82.870132446289063</v>
      </c>
      <c r="AQ87">
        <v>2.2574377059936523</v>
      </c>
      <c r="AR87">
        <v>542.140625</v>
      </c>
      <c r="AS87">
        <v>495.59246826171875</v>
      </c>
      <c r="AT87">
        <v>4.8159375190734863</v>
      </c>
      <c r="AU87">
        <v>3.8376877307891846</v>
      </c>
      <c r="AV87">
        <v>7844.6796875</v>
      </c>
      <c r="AW87">
        <v>5989.92041015625</v>
      </c>
      <c r="AX87">
        <v>1780.5283203125</v>
      </c>
      <c r="AY87">
        <v>1125.24169921875</v>
      </c>
      <c r="AZ87">
        <v>6064.1513671875</v>
      </c>
      <c r="BA87">
        <v>4864.6787109375</v>
      </c>
      <c r="BD87" s="10" t="s">
        <v>79</v>
      </c>
      <c r="BE87" s="10" t="s">
        <v>681</v>
      </c>
      <c r="BF87" s="10" t="s">
        <v>680</v>
      </c>
      <c r="BG87">
        <v>45000</v>
      </c>
      <c r="BH87">
        <v>1235138</v>
      </c>
      <c r="BI87">
        <v>999050</v>
      </c>
      <c r="BJ87">
        <v>-1400</v>
      </c>
      <c r="BK87">
        <v>4111</v>
      </c>
      <c r="BL87">
        <v>90909</v>
      </c>
      <c r="BM87">
        <v>2055713</v>
      </c>
      <c r="BN87">
        <v>1228357</v>
      </c>
      <c r="BO87">
        <v>1306958</v>
      </c>
      <c r="BP87">
        <v>-178252</v>
      </c>
      <c r="BQ87">
        <v>99999</v>
      </c>
      <c r="BR87">
        <v>1005</v>
      </c>
      <c r="BS87">
        <v>424620</v>
      </c>
      <c r="BT87">
        <v>2055713</v>
      </c>
      <c r="BU87">
        <v>6807</v>
      </c>
      <c r="BV87">
        <v>1</v>
      </c>
      <c r="BW87">
        <v>30000</v>
      </c>
      <c r="BX87">
        <v>23788</v>
      </c>
      <c r="BY87">
        <v>1</v>
      </c>
      <c r="BZ87">
        <v>30000</v>
      </c>
    </row>
    <row r="88" spans="1:78" x14ac:dyDescent="0.35">
      <c r="A88" s="10" t="s">
        <v>682</v>
      </c>
      <c r="B88" s="10" t="s">
        <v>78</v>
      </c>
      <c r="C88" s="11">
        <v>45566.723447777775</v>
      </c>
      <c r="D88" s="10" t="s">
        <v>79</v>
      </c>
      <c r="E88" s="10" t="s">
        <v>80</v>
      </c>
      <c r="F88">
        <v>129</v>
      </c>
      <c r="G88">
        <v>802.15093994140625</v>
      </c>
      <c r="H88">
        <v>119.90861511230469</v>
      </c>
      <c r="I88">
        <v>129</v>
      </c>
      <c r="J88">
        <v>129</v>
      </c>
      <c r="K88">
        <v>0</v>
      </c>
      <c r="L88">
        <v>215</v>
      </c>
      <c r="M88">
        <v>215.10000610351563</v>
      </c>
      <c r="N88">
        <v>220.10000610351563</v>
      </c>
      <c r="O88">
        <v>225</v>
      </c>
      <c r="P88" s="10" t="s">
        <v>683</v>
      </c>
      <c r="Q88" s="10" t="s">
        <v>82</v>
      </c>
      <c r="R88">
        <v>2199.716064453125</v>
      </c>
      <c r="S88">
        <v>1756.2562255859375</v>
      </c>
      <c r="T88">
        <v>15.199999809265137</v>
      </c>
      <c r="U88">
        <v>110</v>
      </c>
      <c r="V88">
        <v>2.7040002346038818</v>
      </c>
      <c r="W88">
        <v>0.15000000596046448</v>
      </c>
      <c r="X88" s="10" t="s">
        <v>82</v>
      </c>
      <c r="Y88" s="10" t="s">
        <v>82</v>
      </c>
      <c r="Z88">
        <v>24.340002059936523</v>
      </c>
      <c r="AA88">
        <v>2.0600001811981201</v>
      </c>
      <c r="AB88">
        <v>0.45400002598762512</v>
      </c>
      <c r="AC88">
        <v>0</v>
      </c>
      <c r="AD88">
        <v>0.65600001811981201</v>
      </c>
      <c r="AE88">
        <v>46.5</v>
      </c>
      <c r="AF88">
        <v>28.266677856445313</v>
      </c>
      <c r="AG88">
        <v>44.968788146972656</v>
      </c>
      <c r="AH88">
        <v>229.80000305175781</v>
      </c>
      <c r="AI88">
        <v>60</v>
      </c>
      <c r="AJ88">
        <v>60.099997999999999</v>
      </c>
      <c r="AK88">
        <v>60.099997999999999</v>
      </c>
      <c r="AL88">
        <v>60.900002000000001</v>
      </c>
      <c r="AM88">
        <v>94.586082458496094</v>
      </c>
      <c r="AN88">
        <v>52.499603271484375</v>
      </c>
      <c r="AO88">
        <v>66.329338073730469</v>
      </c>
      <c r="AP88">
        <v>80.320953369140625</v>
      </c>
      <c r="AQ88">
        <v>2.8970625400543213</v>
      </c>
      <c r="AR88">
        <v>541.59808349609375</v>
      </c>
      <c r="AS88">
        <v>497.35263061523438</v>
      </c>
      <c r="AT88">
        <v>4.5901875495910645</v>
      </c>
      <c r="AU88">
        <v>3.6495625972747803</v>
      </c>
      <c r="AV88">
        <v>7694.29736328125</v>
      </c>
      <c r="AW88">
        <v>5438.35595703125</v>
      </c>
      <c r="AX88">
        <v>1655.4580078125</v>
      </c>
      <c r="AY88">
        <v>1020.79541015625</v>
      </c>
      <c r="AZ88">
        <v>6038.83935546875</v>
      </c>
      <c r="BA88">
        <v>4417.560546875</v>
      </c>
      <c r="BB88">
        <v>2.294623851776123E-2</v>
      </c>
      <c r="BC88">
        <v>0.11082708835601807</v>
      </c>
      <c r="BD88" s="10" t="s">
        <v>79</v>
      </c>
      <c r="BE88" s="10" t="s">
        <v>684</v>
      </c>
      <c r="BF88" s="10" t="s">
        <v>682</v>
      </c>
      <c r="BG88">
        <v>45000</v>
      </c>
      <c r="BH88">
        <v>894683</v>
      </c>
      <c r="BI88">
        <v>903096</v>
      </c>
      <c r="BJ88">
        <v>3131</v>
      </c>
      <c r="BK88">
        <v>4168</v>
      </c>
      <c r="BL88">
        <v>95440</v>
      </c>
      <c r="BM88">
        <v>2050816</v>
      </c>
      <c r="BN88">
        <v>870833</v>
      </c>
      <c r="BO88">
        <v>1015188</v>
      </c>
      <c r="BP88">
        <v>6607</v>
      </c>
      <c r="BQ88">
        <v>93307</v>
      </c>
      <c r="BR88">
        <v>1003</v>
      </c>
      <c r="BS88">
        <v>423590</v>
      </c>
      <c r="BT88">
        <v>2050816</v>
      </c>
      <c r="BU88">
        <v>310832</v>
      </c>
      <c r="BV88">
        <v>0</v>
      </c>
      <c r="BW88">
        <v>30000</v>
      </c>
      <c r="BX88">
        <v>498658</v>
      </c>
      <c r="BY88">
        <v>0</v>
      </c>
      <c r="BZ88">
        <v>30000</v>
      </c>
    </row>
    <row r="89" spans="1:78" x14ac:dyDescent="0.35">
      <c r="A89" s="10" t="s">
        <v>685</v>
      </c>
      <c r="B89" s="10" t="s">
        <v>85</v>
      </c>
      <c r="C89" s="11">
        <v>45566.723447777775</v>
      </c>
      <c r="D89" s="10" t="s">
        <v>79</v>
      </c>
      <c r="E89" s="10" t="s">
        <v>80</v>
      </c>
      <c r="F89">
        <v>129</v>
      </c>
      <c r="G89">
        <v>802.15093994140625</v>
      </c>
      <c r="H89">
        <v>119.90861511230469</v>
      </c>
      <c r="I89">
        <v>129</v>
      </c>
      <c r="J89">
        <v>129</v>
      </c>
      <c r="K89">
        <v>0</v>
      </c>
      <c r="L89">
        <v>215</v>
      </c>
      <c r="M89">
        <v>215.10000610351563</v>
      </c>
      <c r="N89">
        <v>220.10000610351563</v>
      </c>
      <c r="O89">
        <v>225</v>
      </c>
      <c r="P89" s="10" t="s">
        <v>683</v>
      </c>
      <c r="Q89" s="10" t="s">
        <v>82</v>
      </c>
      <c r="R89">
        <v>2199.716064453125</v>
      </c>
      <c r="S89">
        <v>1756.2562255859375</v>
      </c>
      <c r="T89">
        <v>15.199999809265137</v>
      </c>
      <c r="U89">
        <v>110</v>
      </c>
      <c r="V89">
        <v>2.7040002346038818</v>
      </c>
      <c r="W89">
        <v>0.15000000596046448</v>
      </c>
      <c r="X89" s="10" t="s">
        <v>82</v>
      </c>
      <c r="Y89" s="10" t="s">
        <v>82</v>
      </c>
      <c r="Z89">
        <v>24.340002059936523</v>
      </c>
      <c r="AA89">
        <v>2.0600001811981201</v>
      </c>
      <c r="AB89">
        <v>0.45400002598762512</v>
      </c>
      <c r="AC89">
        <v>0</v>
      </c>
      <c r="AD89">
        <v>0.65600001811981201</v>
      </c>
      <c r="AE89">
        <v>46.5</v>
      </c>
      <c r="AF89">
        <v>28.266677856445313</v>
      </c>
      <c r="AG89">
        <v>44.968788146972656</v>
      </c>
      <c r="AH89">
        <v>229.80000305175781</v>
      </c>
      <c r="AI89">
        <v>60</v>
      </c>
      <c r="AJ89">
        <v>60.099997999999999</v>
      </c>
      <c r="AK89">
        <v>60.099997999999999</v>
      </c>
      <c r="AL89">
        <v>60.900002000000001</v>
      </c>
      <c r="AM89">
        <v>137.79624938964844</v>
      </c>
      <c r="AN89">
        <v>52.49993896484375</v>
      </c>
      <c r="AO89">
        <v>67.058341979980469</v>
      </c>
      <c r="AP89">
        <v>83.174568176269531</v>
      </c>
      <c r="AQ89">
        <v>1.3544375896453857</v>
      </c>
      <c r="AR89">
        <v>543.01220703125</v>
      </c>
      <c r="AS89">
        <v>494.87631225585938</v>
      </c>
      <c r="AT89">
        <v>4.7783126831054688</v>
      </c>
      <c r="AU89">
        <v>3.8376877307891846</v>
      </c>
      <c r="AV89">
        <v>7862.20751953125</v>
      </c>
      <c r="AW89">
        <v>5998.9609375</v>
      </c>
      <c r="AX89">
        <v>1764.99169921875</v>
      </c>
      <c r="AY89">
        <v>1126.0263671875</v>
      </c>
      <c r="AZ89">
        <v>6097.2158203125</v>
      </c>
      <c r="BA89">
        <v>4872.9345703125</v>
      </c>
      <c r="BD89" s="10" t="s">
        <v>79</v>
      </c>
      <c r="BE89" s="10" t="s">
        <v>686</v>
      </c>
      <c r="BF89" s="10" t="s">
        <v>685</v>
      </c>
      <c r="BG89">
        <v>45000</v>
      </c>
      <c r="BH89">
        <v>1226019</v>
      </c>
      <c r="BI89">
        <v>778916</v>
      </c>
      <c r="BJ89">
        <v>-2991</v>
      </c>
      <c r="BK89">
        <v>4104</v>
      </c>
      <c r="BL89">
        <v>89318</v>
      </c>
      <c r="BM89">
        <v>2056254</v>
      </c>
      <c r="BN89">
        <v>1223523</v>
      </c>
      <c r="BO89">
        <v>1089722</v>
      </c>
      <c r="BP89">
        <v>-179041</v>
      </c>
      <c r="BQ89">
        <v>97244</v>
      </c>
      <c r="BR89">
        <v>1005</v>
      </c>
      <c r="BS89">
        <v>424640</v>
      </c>
      <c r="BT89">
        <v>2056254</v>
      </c>
      <c r="BU89">
        <v>13838</v>
      </c>
      <c r="BV89">
        <v>1</v>
      </c>
      <c r="BW89">
        <v>30000</v>
      </c>
      <c r="BX89">
        <v>60691</v>
      </c>
      <c r="BY89">
        <v>0</v>
      </c>
      <c r="BZ89">
        <v>30000</v>
      </c>
    </row>
    <row r="90" spans="1:78" x14ac:dyDescent="0.35">
      <c r="A90" s="10" t="s">
        <v>687</v>
      </c>
      <c r="B90" s="10" t="s">
        <v>78</v>
      </c>
      <c r="C90" s="11">
        <v>45566.723736967593</v>
      </c>
      <c r="D90" s="10" t="s">
        <v>79</v>
      </c>
      <c r="E90" s="10" t="s">
        <v>80</v>
      </c>
      <c r="F90">
        <v>130</v>
      </c>
      <c r="G90">
        <v>802.51983642578125</v>
      </c>
      <c r="H90">
        <v>119.90861511230469</v>
      </c>
      <c r="I90">
        <v>130</v>
      </c>
      <c r="J90">
        <v>130</v>
      </c>
      <c r="K90">
        <v>0</v>
      </c>
      <c r="L90">
        <v>215</v>
      </c>
      <c r="M90">
        <v>215.10000610351563</v>
      </c>
      <c r="N90">
        <v>220.10000610351563</v>
      </c>
      <c r="O90">
        <v>225</v>
      </c>
      <c r="P90" s="10" t="s">
        <v>688</v>
      </c>
      <c r="Q90" s="10" t="s">
        <v>82</v>
      </c>
      <c r="R90">
        <v>2209.236083984375</v>
      </c>
      <c r="S90">
        <v>1755.6734619140625</v>
      </c>
      <c r="T90">
        <v>15.210000038146973</v>
      </c>
      <c r="U90">
        <v>110</v>
      </c>
      <c r="V90">
        <v>3.3520002365112305</v>
      </c>
      <c r="W90">
        <v>0.15800000727176666</v>
      </c>
      <c r="X90" s="10" t="s">
        <v>82</v>
      </c>
      <c r="Y90" s="10" t="s">
        <v>82</v>
      </c>
      <c r="Z90">
        <v>24.340002059936523</v>
      </c>
      <c r="AA90">
        <v>2.0540001392364502</v>
      </c>
      <c r="AB90">
        <v>0.45400002598762512</v>
      </c>
      <c r="AC90">
        <v>0</v>
      </c>
      <c r="AD90">
        <v>0.65600001811981201</v>
      </c>
      <c r="AE90">
        <v>46.5</v>
      </c>
      <c r="AF90">
        <v>28.256484985351563</v>
      </c>
      <c r="AG90">
        <v>44.968788146972656</v>
      </c>
      <c r="AH90">
        <v>229.80000305175781</v>
      </c>
      <c r="AI90">
        <v>60</v>
      </c>
      <c r="AJ90">
        <v>59.900002000000001</v>
      </c>
      <c r="AK90">
        <v>59.900002000000001</v>
      </c>
      <c r="AL90">
        <v>61</v>
      </c>
      <c r="AM90">
        <v>94.586082458496094</v>
      </c>
      <c r="AN90">
        <v>52.499603271484375</v>
      </c>
      <c r="AO90">
        <v>66.493339538574219</v>
      </c>
      <c r="AP90">
        <v>80.187171936035156</v>
      </c>
      <c r="AQ90">
        <v>3.3861875534057617</v>
      </c>
      <c r="AR90">
        <v>540.9429931640625</v>
      </c>
      <c r="AS90">
        <v>495.49075317382813</v>
      </c>
      <c r="AT90">
        <v>4.6654376983642578</v>
      </c>
      <c r="AU90">
        <v>3.687187671661377</v>
      </c>
      <c r="AV90">
        <v>7681.97265625</v>
      </c>
      <c r="AW90">
        <v>5395.23779296875</v>
      </c>
      <c r="AX90">
        <v>1683.81201171875</v>
      </c>
      <c r="AY90">
        <v>1024.55322265625</v>
      </c>
      <c r="AZ90">
        <v>5998.16064453125</v>
      </c>
      <c r="BA90">
        <v>4370.6845703125</v>
      </c>
      <c r="BB90">
        <v>1.9559860229492188E-3</v>
      </c>
      <c r="BC90">
        <v>0.14709818363189697</v>
      </c>
      <c r="BD90" s="10" t="s">
        <v>79</v>
      </c>
      <c r="BE90" s="10" t="s">
        <v>689</v>
      </c>
      <c r="BF90" s="10" t="s">
        <v>687</v>
      </c>
      <c r="BG90">
        <v>45000</v>
      </c>
      <c r="BH90">
        <v>887630</v>
      </c>
      <c r="BI90">
        <v>1104344</v>
      </c>
      <c r="BJ90">
        <v>3196</v>
      </c>
      <c r="BK90">
        <v>4097</v>
      </c>
      <c r="BL90">
        <v>95505</v>
      </c>
      <c r="BM90">
        <v>2055225</v>
      </c>
      <c r="BN90">
        <v>864024</v>
      </c>
      <c r="BO90">
        <v>1213349</v>
      </c>
      <c r="BP90">
        <v>6576</v>
      </c>
      <c r="BQ90">
        <v>99999</v>
      </c>
      <c r="BR90">
        <v>1004</v>
      </c>
      <c r="BS90">
        <v>423805</v>
      </c>
      <c r="BT90">
        <v>2055225</v>
      </c>
      <c r="BU90">
        <v>11010</v>
      </c>
      <c r="BV90">
        <v>1</v>
      </c>
      <c r="BW90">
        <v>30000</v>
      </c>
      <c r="BX90">
        <v>21876</v>
      </c>
      <c r="BY90">
        <v>1</v>
      </c>
      <c r="BZ90">
        <v>30000</v>
      </c>
    </row>
    <row r="91" spans="1:78" x14ac:dyDescent="0.35">
      <c r="A91" s="10" t="s">
        <v>690</v>
      </c>
      <c r="B91" s="10" t="s">
        <v>85</v>
      </c>
      <c r="C91" s="11">
        <v>45566.723736967593</v>
      </c>
      <c r="D91" s="10" t="s">
        <v>79</v>
      </c>
      <c r="E91" s="10" t="s">
        <v>80</v>
      </c>
      <c r="F91">
        <v>130</v>
      </c>
      <c r="G91">
        <v>802.51983642578125</v>
      </c>
      <c r="H91">
        <v>119.90861511230469</v>
      </c>
      <c r="I91">
        <v>130</v>
      </c>
      <c r="J91">
        <v>130</v>
      </c>
      <c r="K91">
        <v>0</v>
      </c>
      <c r="L91">
        <v>215</v>
      </c>
      <c r="M91">
        <v>215.10000610351563</v>
      </c>
      <c r="N91">
        <v>220.10000610351563</v>
      </c>
      <c r="O91">
        <v>225</v>
      </c>
      <c r="P91" s="10" t="s">
        <v>688</v>
      </c>
      <c r="Q91" s="10" t="s">
        <v>82</v>
      </c>
      <c r="R91">
        <v>2209.236083984375</v>
      </c>
      <c r="S91">
        <v>1755.6734619140625</v>
      </c>
      <c r="T91">
        <v>15.210000038146973</v>
      </c>
      <c r="U91">
        <v>110</v>
      </c>
      <c r="V91">
        <v>3.3520002365112305</v>
      </c>
      <c r="W91">
        <v>0.15800000727176666</v>
      </c>
      <c r="X91" s="10" t="s">
        <v>82</v>
      </c>
      <c r="Y91" s="10" t="s">
        <v>82</v>
      </c>
      <c r="Z91">
        <v>24.340002059936523</v>
      </c>
      <c r="AA91">
        <v>2.0540001392364502</v>
      </c>
      <c r="AB91">
        <v>0.45400002598762512</v>
      </c>
      <c r="AC91">
        <v>0</v>
      </c>
      <c r="AD91">
        <v>0.65600001811981201</v>
      </c>
      <c r="AE91">
        <v>46.5</v>
      </c>
      <c r="AF91">
        <v>28.256484985351563</v>
      </c>
      <c r="AG91">
        <v>44.968788146972656</v>
      </c>
      <c r="AH91">
        <v>229.80000305175781</v>
      </c>
      <c r="AI91">
        <v>60</v>
      </c>
      <c r="AJ91">
        <v>59.900002000000001</v>
      </c>
      <c r="AK91">
        <v>59.900002000000001</v>
      </c>
      <c r="AL91">
        <v>61</v>
      </c>
      <c r="AM91">
        <v>137.79624938964844</v>
      </c>
      <c r="AN91">
        <v>52.49993896484375</v>
      </c>
      <c r="AO91">
        <v>67.100776672363281</v>
      </c>
      <c r="AP91">
        <v>83.053085327148438</v>
      </c>
      <c r="AQ91">
        <v>1.3544375896453857</v>
      </c>
      <c r="AR91">
        <v>544.5277099609375</v>
      </c>
      <c r="AS91">
        <v>497.0057373046875</v>
      </c>
      <c r="AT91">
        <v>4.8159375190734863</v>
      </c>
      <c r="AU91">
        <v>3.8753125667572021</v>
      </c>
      <c r="AV91">
        <v>7885.4150390625</v>
      </c>
      <c r="AW91">
        <v>6075.49658203125</v>
      </c>
      <c r="AX91">
        <v>1790.55419921875</v>
      </c>
      <c r="AY91">
        <v>1149.7470703125</v>
      </c>
      <c r="AZ91">
        <v>6094.86083984375</v>
      </c>
      <c r="BA91">
        <v>4925.74951171875</v>
      </c>
      <c r="BD91" s="10" t="s">
        <v>79</v>
      </c>
      <c r="BE91" s="10" t="s">
        <v>691</v>
      </c>
      <c r="BF91" s="10" t="s">
        <v>690</v>
      </c>
      <c r="BG91">
        <v>45000</v>
      </c>
      <c r="BH91">
        <v>1230448</v>
      </c>
      <c r="BI91">
        <v>963190</v>
      </c>
      <c r="BJ91">
        <v>-1851</v>
      </c>
      <c r="BK91">
        <v>4061</v>
      </c>
      <c r="BL91">
        <v>90458</v>
      </c>
      <c r="BM91">
        <v>2055954</v>
      </c>
      <c r="BN91">
        <v>1225781</v>
      </c>
      <c r="BO91">
        <v>1270267</v>
      </c>
      <c r="BP91">
        <v>-178511</v>
      </c>
      <c r="BQ91">
        <v>99999</v>
      </c>
      <c r="BR91">
        <v>1005</v>
      </c>
      <c r="BS91">
        <v>424693</v>
      </c>
      <c r="BT91">
        <v>2055954</v>
      </c>
      <c r="BU91">
        <v>75275</v>
      </c>
      <c r="BV91">
        <v>0</v>
      </c>
      <c r="BW91">
        <v>30000</v>
      </c>
      <c r="BX91">
        <v>15499</v>
      </c>
      <c r="BY91">
        <v>1</v>
      </c>
      <c r="BZ91">
        <v>30000</v>
      </c>
    </row>
    <row r="92" spans="1:78" x14ac:dyDescent="0.35">
      <c r="A92" s="10" t="s">
        <v>692</v>
      </c>
      <c r="B92" s="10" t="s">
        <v>78</v>
      </c>
      <c r="C92" s="11">
        <v>45566.7240146412</v>
      </c>
      <c r="D92" s="10" t="s">
        <v>79</v>
      </c>
      <c r="E92" s="10" t="s">
        <v>80</v>
      </c>
      <c r="F92">
        <v>131</v>
      </c>
      <c r="G92">
        <v>802.33538818359375</v>
      </c>
      <c r="H92">
        <v>119.90861511230469</v>
      </c>
      <c r="I92">
        <v>131</v>
      </c>
      <c r="J92">
        <v>131</v>
      </c>
      <c r="K92">
        <v>0</v>
      </c>
      <c r="L92">
        <v>214.80000305175781</v>
      </c>
      <c r="M92">
        <v>214.80000305175781</v>
      </c>
      <c r="N92">
        <v>220.10000610351563</v>
      </c>
      <c r="O92">
        <v>225</v>
      </c>
      <c r="P92" s="10" t="s">
        <v>693</v>
      </c>
      <c r="Q92" s="10" t="s">
        <v>82</v>
      </c>
      <c r="R92">
        <v>2195.44189453125</v>
      </c>
      <c r="S92">
        <v>1754.119140625</v>
      </c>
      <c r="T92">
        <v>15.210000038146973</v>
      </c>
      <c r="U92">
        <v>110</v>
      </c>
      <c r="V92">
        <v>3.3720002174377441</v>
      </c>
      <c r="W92">
        <v>0.14600001275539398</v>
      </c>
      <c r="X92" s="10" t="s">
        <v>82</v>
      </c>
      <c r="Y92" s="10" t="s">
        <v>82</v>
      </c>
      <c r="Z92">
        <v>24.338001251220703</v>
      </c>
      <c r="AA92">
        <v>2.070000171661377</v>
      </c>
      <c r="AB92">
        <v>0.45200002193450928</v>
      </c>
      <c r="AC92">
        <v>0</v>
      </c>
      <c r="AD92">
        <v>0.65800005197525024</v>
      </c>
      <c r="AE92">
        <v>46.5</v>
      </c>
      <c r="AF92">
        <v>28.378807067871094</v>
      </c>
      <c r="AG92">
        <v>44.953498840332031</v>
      </c>
      <c r="AH92">
        <v>229.80000305175781</v>
      </c>
      <c r="AI92">
        <v>60</v>
      </c>
      <c r="AJ92">
        <v>60</v>
      </c>
      <c r="AK92">
        <v>60</v>
      </c>
      <c r="AL92">
        <v>61</v>
      </c>
      <c r="AM92">
        <v>94.586082458496094</v>
      </c>
      <c r="AN92">
        <v>52.499603271484375</v>
      </c>
      <c r="AO92">
        <v>66.345230102539063</v>
      </c>
      <c r="AP92">
        <v>80.141265869140625</v>
      </c>
      <c r="AQ92">
        <v>3.0475625991821289</v>
      </c>
      <c r="AR92">
        <v>544.27862548828125</v>
      </c>
      <c r="AS92">
        <v>500.11276245117188</v>
      </c>
      <c r="AT92">
        <v>4.4773125648498535</v>
      </c>
      <c r="AU92">
        <v>3.6495625972747803</v>
      </c>
      <c r="AV92">
        <v>7758.42822265625</v>
      </c>
      <c r="AW92">
        <v>5514.17724609375</v>
      </c>
      <c r="AX92">
        <v>1607.08984375</v>
      </c>
      <c r="AY92">
        <v>1031.416015625</v>
      </c>
      <c r="AZ92">
        <v>6151.33837890625</v>
      </c>
      <c r="BA92">
        <v>4482.76123046875</v>
      </c>
      <c r="BB92">
        <v>2.1514058113098145E-2</v>
      </c>
      <c r="BC92">
        <v>0.11362683773040771</v>
      </c>
      <c r="BD92" s="10" t="s">
        <v>79</v>
      </c>
      <c r="BE92" s="10" t="s">
        <v>694</v>
      </c>
      <c r="BF92" s="10" t="s">
        <v>692</v>
      </c>
      <c r="BG92">
        <v>45000</v>
      </c>
      <c r="BH92">
        <v>861331</v>
      </c>
      <c r="BI92">
        <v>1301729</v>
      </c>
      <c r="BJ92">
        <v>2455</v>
      </c>
      <c r="BK92">
        <v>4195</v>
      </c>
      <c r="BL92">
        <v>94764</v>
      </c>
      <c r="BM92">
        <v>2056724</v>
      </c>
      <c r="BN92">
        <v>840120</v>
      </c>
      <c r="BO92">
        <v>1406054</v>
      </c>
      <c r="BP92">
        <v>5426</v>
      </c>
      <c r="BQ92">
        <v>93307</v>
      </c>
      <c r="BR92">
        <v>1003</v>
      </c>
      <c r="BS92">
        <v>423552</v>
      </c>
      <c r="BT92">
        <v>2056724</v>
      </c>
      <c r="BU92">
        <v>9920</v>
      </c>
      <c r="BV92">
        <v>1</v>
      </c>
      <c r="BW92">
        <v>30000</v>
      </c>
      <c r="BX92">
        <v>31855</v>
      </c>
      <c r="BY92">
        <v>1</v>
      </c>
      <c r="BZ92">
        <v>30000</v>
      </c>
    </row>
    <row r="93" spans="1:78" x14ac:dyDescent="0.35">
      <c r="A93" s="10" t="s">
        <v>695</v>
      </c>
      <c r="B93" s="10" t="s">
        <v>85</v>
      </c>
      <c r="C93" s="11">
        <v>45566.7240146412</v>
      </c>
      <c r="D93" s="10" t="s">
        <v>79</v>
      </c>
      <c r="E93" s="10" t="s">
        <v>80</v>
      </c>
      <c r="F93">
        <v>131</v>
      </c>
      <c r="G93">
        <v>802.33538818359375</v>
      </c>
      <c r="H93">
        <v>119.90861511230469</v>
      </c>
      <c r="I93">
        <v>131</v>
      </c>
      <c r="J93">
        <v>131</v>
      </c>
      <c r="K93">
        <v>0</v>
      </c>
      <c r="L93">
        <v>214.80000305175781</v>
      </c>
      <c r="M93">
        <v>214.80000305175781</v>
      </c>
      <c r="N93">
        <v>220.10000610351563</v>
      </c>
      <c r="O93">
        <v>225</v>
      </c>
      <c r="P93" s="10" t="s">
        <v>693</v>
      </c>
      <c r="Q93" s="10" t="s">
        <v>82</v>
      </c>
      <c r="R93">
        <v>2195.44189453125</v>
      </c>
      <c r="S93">
        <v>1754.119140625</v>
      </c>
      <c r="T93">
        <v>15.210000038146973</v>
      </c>
      <c r="U93">
        <v>110</v>
      </c>
      <c r="V93">
        <v>3.3720002174377441</v>
      </c>
      <c r="W93">
        <v>0.14600001275539398</v>
      </c>
      <c r="X93" s="10" t="s">
        <v>82</v>
      </c>
      <c r="Y93" s="10" t="s">
        <v>82</v>
      </c>
      <c r="Z93">
        <v>24.338001251220703</v>
      </c>
      <c r="AA93">
        <v>2.070000171661377</v>
      </c>
      <c r="AB93">
        <v>0.45200002193450928</v>
      </c>
      <c r="AC93">
        <v>0</v>
      </c>
      <c r="AD93">
        <v>0.65800005197525024</v>
      </c>
      <c r="AE93">
        <v>46.5</v>
      </c>
      <c r="AF93">
        <v>28.378807067871094</v>
      </c>
      <c r="AG93">
        <v>44.953498840332031</v>
      </c>
      <c r="AH93">
        <v>229.80000305175781</v>
      </c>
      <c r="AI93">
        <v>60</v>
      </c>
      <c r="AJ93">
        <v>60</v>
      </c>
      <c r="AK93">
        <v>60</v>
      </c>
      <c r="AL93">
        <v>61</v>
      </c>
      <c r="AM93">
        <v>137.79624938964844</v>
      </c>
      <c r="AN93">
        <v>52.49993896484375</v>
      </c>
      <c r="AO93">
        <v>67.0184326171875</v>
      </c>
      <c r="AP93">
        <v>82.61724853515625</v>
      </c>
      <c r="AQ93">
        <v>2.5208125114440918</v>
      </c>
      <c r="AR93">
        <v>546.42755126953125</v>
      </c>
      <c r="AS93">
        <v>499.02877807617188</v>
      </c>
      <c r="AT93">
        <v>4.8159375190734863</v>
      </c>
      <c r="AU93">
        <v>3.8000626564025879</v>
      </c>
      <c r="AV93">
        <v>7924.00927734375</v>
      </c>
      <c r="AW93">
        <v>6100.845703125</v>
      </c>
      <c r="AX93">
        <v>1803.1875</v>
      </c>
      <c r="AY93">
        <v>1123.1318359375</v>
      </c>
      <c r="AZ93">
        <v>6120.82177734375</v>
      </c>
      <c r="BA93">
        <v>4977.7138671875</v>
      </c>
      <c r="BD93" s="10" t="s">
        <v>79</v>
      </c>
      <c r="BE93" s="10" t="s">
        <v>696</v>
      </c>
      <c r="BF93" s="10" t="s">
        <v>695</v>
      </c>
      <c r="BG93">
        <v>45000</v>
      </c>
      <c r="BH93">
        <v>1216394</v>
      </c>
      <c r="BI93">
        <v>894821</v>
      </c>
      <c r="BJ93">
        <v>-2760</v>
      </c>
      <c r="BK93">
        <v>4111</v>
      </c>
      <c r="BL93">
        <v>89549</v>
      </c>
      <c r="BM93">
        <v>2056502</v>
      </c>
      <c r="BN93">
        <v>1215665</v>
      </c>
      <c r="BO93">
        <v>1204028</v>
      </c>
      <c r="BP93">
        <v>-179276</v>
      </c>
      <c r="BQ93">
        <v>99999</v>
      </c>
      <c r="BR93">
        <v>1005</v>
      </c>
      <c r="BS93">
        <v>424879</v>
      </c>
      <c r="BT93">
        <v>2056502</v>
      </c>
      <c r="BU93">
        <v>7129</v>
      </c>
      <c r="BV93">
        <v>1</v>
      </c>
      <c r="BW93">
        <v>30000</v>
      </c>
      <c r="BX93">
        <v>30530</v>
      </c>
      <c r="BY93">
        <v>1</v>
      </c>
      <c r="BZ93">
        <v>30000</v>
      </c>
    </row>
    <row r="94" spans="1:78" x14ac:dyDescent="0.35">
      <c r="A94" s="10" t="s">
        <v>697</v>
      </c>
      <c r="B94" s="10" t="s">
        <v>78</v>
      </c>
      <c r="C94" s="11">
        <v>45566.724292175924</v>
      </c>
      <c r="D94" s="10" t="s">
        <v>79</v>
      </c>
      <c r="E94" s="10" t="s">
        <v>80</v>
      </c>
      <c r="F94">
        <v>132</v>
      </c>
      <c r="G94">
        <v>802.51983642578125</v>
      </c>
      <c r="H94">
        <v>119.90861511230469</v>
      </c>
      <c r="I94">
        <v>132</v>
      </c>
      <c r="J94">
        <v>132</v>
      </c>
      <c r="K94">
        <v>0</v>
      </c>
      <c r="L94">
        <v>214.80000305175781</v>
      </c>
      <c r="M94">
        <v>214.80000305175781</v>
      </c>
      <c r="N94">
        <v>220.10000610351563</v>
      </c>
      <c r="O94">
        <v>225</v>
      </c>
      <c r="P94" s="10" t="s">
        <v>698</v>
      </c>
      <c r="Q94" s="10" t="s">
        <v>82</v>
      </c>
      <c r="R94">
        <v>2200.298828125</v>
      </c>
      <c r="S94">
        <v>1762.1820068359375</v>
      </c>
      <c r="T94">
        <v>15.219999313354492</v>
      </c>
      <c r="U94">
        <v>110</v>
      </c>
      <c r="V94">
        <v>2.8040001392364502</v>
      </c>
      <c r="W94">
        <v>0.14600001275539398</v>
      </c>
      <c r="X94" s="10" t="s">
        <v>82</v>
      </c>
      <c r="Y94" s="10" t="s">
        <v>82</v>
      </c>
      <c r="Z94">
        <v>24.340002059936523</v>
      </c>
      <c r="AA94">
        <v>2.0580000877380371</v>
      </c>
      <c r="AB94">
        <v>0.45400002598762512</v>
      </c>
      <c r="AC94">
        <v>0</v>
      </c>
      <c r="AD94">
        <v>0.65600001811981201</v>
      </c>
      <c r="AE94">
        <v>46.5</v>
      </c>
      <c r="AF94">
        <v>28.353322982788086</v>
      </c>
      <c r="AG94">
        <v>44.973884582519531</v>
      </c>
      <c r="AH94">
        <v>229.80000305175781</v>
      </c>
      <c r="AI94">
        <v>60</v>
      </c>
      <c r="AJ94">
        <v>60</v>
      </c>
      <c r="AK94">
        <v>60</v>
      </c>
      <c r="AL94">
        <v>61</v>
      </c>
      <c r="AM94">
        <v>94.586082458496094</v>
      </c>
      <c r="AN94">
        <v>52.499603271484375</v>
      </c>
      <c r="AO94">
        <v>66.35302734375</v>
      </c>
      <c r="AP94">
        <v>80.238243103027344</v>
      </c>
      <c r="AQ94">
        <v>3.0851876735687256</v>
      </c>
      <c r="AR94">
        <v>543.71746826171875</v>
      </c>
      <c r="AS94">
        <v>499.281005859375</v>
      </c>
      <c r="AT94">
        <v>4.6654376983642578</v>
      </c>
      <c r="AU94">
        <v>3.6495625972747803</v>
      </c>
      <c r="AV94">
        <v>7740.6640625</v>
      </c>
      <c r="AW94">
        <v>5502.02001953125</v>
      </c>
      <c r="AX94">
        <v>1704.55419921875</v>
      </c>
      <c r="AY94">
        <v>1027.8623046875</v>
      </c>
      <c r="AZ94">
        <v>6036.10986328125</v>
      </c>
      <c r="BA94">
        <v>4474.15771484375</v>
      </c>
      <c r="BB94">
        <v>1.4342784881591797E-2</v>
      </c>
      <c r="BC94">
        <v>0.11770403385162354</v>
      </c>
      <c r="BD94" s="10" t="s">
        <v>79</v>
      </c>
      <c r="BE94" s="10" t="s">
        <v>79</v>
      </c>
      <c r="BF94" s="10" t="s">
        <v>79</v>
      </c>
    </row>
    <row r="95" spans="1:78" x14ac:dyDescent="0.35">
      <c r="A95" s="10" t="s">
        <v>699</v>
      </c>
      <c r="B95" s="10" t="s">
        <v>85</v>
      </c>
      <c r="C95" s="11">
        <v>45566.724292175924</v>
      </c>
      <c r="D95" s="10" t="s">
        <v>79</v>
      </c>
      <c r="E95" s="10" t="s">
        <v>80</v>
      </c>
      <c r="F95">
        <v>132</v>
      </c>
      <c r="G95">
        <v>802.51983642578125</v>
      </c>
      <c r="H95">
        <v>119.90861511230469</v>
      </c>
      <c r="I95">
        <v>132</v>
      </c>
      <c r="J95">
        <v>132</v>
      </c>
      <c r="K95">
        <v>0</v>
      </c>
      <c r="L95">
        <v>214.80000305175781</v>
      </c>
      <c r="M95">
        <v>214.80000305175781</v>
      </c>
      <c r="N95">
        <v>220.10000610351563</v>
      </c>
      <c r="O95">
        <v>225</v>
      </c>
      <c r="P95" s="10" t="s">
        <v>698</v>
      </c>
      <c r="Q95" s="10" t="s">
        <v>82</v>
      </c>
      <c r="R95">
        <v>2200.298828125</v>
      </c>
      <c r="S95">
        <v>1762.1820068359375</v>
      </c>
      <c r="T95">
        <v>15.219999313354492</v>
      </c>
      <c r="U95">
        <v>110</v>
      </c>
      <c r="V95">
        <v>2.8040001392364502</v>
      </c>
      <c r="W95">
        <v>0.14600001275539398</v>
      </c>
      <c r="X95" s="10" t="s">
        <v>82</v>
      </c>
      <c r="Y95" s="10" t="s">
        <v>82</v>
      </c>
      <c r="Z95">
        <v>24.340002059936523</v>
      </c>
      <c r="AA95">
        <v>2.0580000877380371</v>
      </c>
      <c r="AB95">
        <v>0.45400002598762512</v>
      </c>
      <c r="AC95">
        <v>0</v>
      </c>
      <c r="AD95">
        <v>0.65600001811981201</v>
      </c>
      <c r="AE95">
        <v>46.5</v>
      </c>
      <c r="AF95">
        <v>28.353322982788086</v>
      </c>
      <c r="AG95">
        <v>44.973884582519531</v>
      </c>
      <c r="AH95">
        <v>229.80000305175781</v>
      </c>
      <c r="AI95">
        <v>60</v>
      </c>
      <c r="AJ95">
        <v>60</v>
      </c>
      <c r="AK95">
        <v>60</v>
      </c>
      <c r="AL95">
        <v>61</v>
      </c>
      <c r="AM95">
        <v>137.79624938964844</v>
      </c>
      <c r="AN95">
        <v>52.49993896484375</v>
      </c>
      <c r="AO95">
        <v>67.013778686523438</v>
      </c>
      <c r="AP95">
        <v>83.004981994628906</v>
      </c>
      <c r="AQ95">
        <v>1.3544375896453857</v>
      </c>
      <c r="AR95">
        <v>545.7982177734375</v>
      </c>
      <c r="AS95">
        <v>498.469970703125</v>
      </c>
      <c r="AT95">
        <v>4.8535628318786621</v>
      </c>
      <c r="AU95">
        <v>3.8376877307891846</v>
      </c>
      <c r="AV95">
        <v>7914.08984375</v>
      </c>
      <c r="AW95">
        <v>6107.0869140625</v>
      </c>
      <c r="AX95">
        <v>1820.01025390625</v>
      </c>
      <c r="AY95">
        <v>1140.0615234375</v>
      </c>
      <c r="AZ95">
        <v>6094.07958984375</v>
      </c>
      <c r="BA95">
        <v>4967.025390625</v>
      </c>
      <c r="BD95" s="10" t="s">
        <v>79</v>
      </c>
      <c r="BE95" s="10" t="s">
        <v>700</v>
      </c>
      <c r="BF95" s="10" t="s">
        <v>699</v>
      </c>
      <c r="BG95">
        <v>45000</v>
      </c>
      <c r="BH95">
        <v>1195885</v>
      </c>
      <c r="BI95">
        <v>923015</v>
      </c>
      <c r="BJ95">
        <v>-3657</v>
      </c>
      <c r="BK95">
        <v>4131</v>
      </c>
      <c r="BL95">
        <v>88652</v>
      </c>
      <c r="BM95">
        <v>2056363</v>
      </c>
      <c r="BN95">
        <v>1200319</v>
      </c>
      <c r="BO95">
        <v>1232305</v>
      </c>
      <c r="BP95">
        <v>179787</v>
      </c>
      <c r="BQ95">
        <v>98425</v>
      </c>
      <c r="BR95">
        <v>1005</v>
      </c>
      <c r="BS95">
        <v>424898</v>
      </c>
      <c r="BT95">
        <v>2056363</v>
      </c>
      <c r="BU95">
        <v>4946</v>
      </c>
      <c r="BV95">
        <v>1</v>
      </c>
      <c r="BW95">
        <v>30000</v>
      </c>
      <c r="BX95">
        <v>32624</v>
      </c>
      <c r="BY95">
        <v>1</v>
      </c>
      <c r="BZ95">
        <v>30000</v>
      </c>
    </row>
    <row r="96" spans="1:78" x14ac:dyDescent="0.35">
      <c r="A96" s="10" t="s">
        <v>701</v>
      </c>
      <c r="B96" s="10" t="s">
        <v>78</v>
      </c>
      <c r="C96" s="11">
        <v>45566.724581365743</v>
      </c>
      <c r="D96" s="10" t="s">
        <v>79</v>
      </c>
      <c r="E96" s="10" t="s">
        <v>80</v>
      </c>
      <c r="F96">
        <v>133</v>
      </c>
      <c r="G96">
        <v>802.70428466796875</v>
      </c>
      <c r="H96">
        <v>119.90861511230469</v>
      </c>
      <c r="I96">
        <v>133</v>
      </c>
      <c r="J96">
        <v>133</v>
      </c>
      <c r="K96">
        <v>0</v>
      </c>
      <c r="L96">
        <v>214.80000305175781</v>
      </c>
      <c r="M96">
        <v>215</v>
      </c>
      <c r="N96">
        <v>220</v>
      </c>
      <c r="O96">
        <v>225</v>
      </c>
      <c r="P96" s="10" t="s">
        <v>702</v>
      </c>
      <c r="Q96" s="10" t="s">
        <v>82</v>
      </c>
      <c r="R96">
        <v>2192.916015625</v>
      </c>
      <c r="S96">
        <v>1761.4049072265625</v>
      </c>
      <c r="T96">
        <v>15.219999313354492</v>
      </c>
      <c r="U96">
        <v>110</v>
      </c>
      <c r="V96">
        <v>3.4600002765655518</v>
      </c>
      <c r="W96">
        <v>0.14400000870227814</v>
      </c>
      <c r="X96" s="10" t="s">
        <v>82</v>
      </c>
      <c r="Y96" s="10" t="s">
        <v>82</v>
      </c>
      <c r="Z96">
        <v>24.338001251220703</v>
      </c>
      <c r="AA96">
        <v>2.0540001392364502</v>
      </c>
      <c r="AB96">
        <v>0.45200002193450928</v>
      </c>
      <c r="AC96">
        <v>0</v>
      </c>
      <c r="AD96">
        <v>0.65600001811981201</v>
      </c>
      <c r="AE96">
        <v>46.400001525878906</v>
      </c>
      <c r="AF96">
        <v>28.353322982788086</v>
      </c>
      <c r="AG96">
        <v>44.989173889160156</v>
      </c>
      <c r="AH96">
        <v>229.80000305175781</v>
      </c>
      <c r="AI96">
        <v>60</v>
      </c>
      <c r="AJ96">
        <v>60</v>
      </c>
      <c r="AK96">
        <v>60</v>
      </c>
      <c r="AL96">
        <v>61</v>
      </c>
      <c r="AM96">
        <v>94.586082458496094</v>
      </c>
      <c r="AN96">
        <v>52.499603271484375</v>
      </c>
      <c r="AO96">
        <v>66.33135986328125</v>
      </c>
      <c r="AP96">
        <v>80.191780090332031</v>
      </c>
      <c r="AQ96">
        <v>3.0475625991821289</v>
      </c>
      <c r="AR96">
        <v>544.2197265625</v>
      </c>
      <c r="AS96">
        <v>499.9693603515625</v>
      </c>
      <c r="AT96">
        <v>4.5901875495910645</v>
      </c>
      <c r="AU96">
        <v>3.687187671661377</v>
      </c>
      <c r="AV96">
        <v>7737.1669921875</v>
      </c>
      <c r="AW96">
        <v>5527.1181640625</v>
      </c>
      <c r="AX96">
        <v>1663.43359375</v>
      </c>
      <c r="AY96">
        <v>1046.0498046875</v>
      </c>
      <c r="AZ96">
        <v>6073.7333984375</v>
      </c>
      <c r="BA96">
        <v>4481.068359375</v>
      </c>
      <c r="BB96">
        <v>1.7229199409484863E-2</v>
      </c>
      <c r="BC96">
        <v>0.11563694477081299</v>
      </c>
      <c r="BD96" s="10" t="s">
        <v>79</v>
      </c>
      <c r="BE96" s="10" t="s">
        <v>703</v>
      </c>
      <c r="BF96" s="10" t="s">
        <v>701</v>
      </c>
      <c r="BG96">
        <v>45000</v>
      </c>
      <c r="BH96">
        <v>887599</v>
      </c>
      <c r="BI96">
        <v>1116934</v>
      </c>
      <c r="BJ96">
        <v>3196</v>
      </c>
      <c r="BK96">
        <v>4118</v>
      </c>
      <c r="BL96">
        <v>95505</v>
      </c>
      <c r="BM96">
        <v>2055491</v>
      </c>
      <c r="BN96">
        <v>863706</v>
      </c>
      <c r="BO96">
        <v>1226527</v>
      </c>
      <c r="BP96">
        <v>6529</v>
      </c>
      <c r="BQ96">
        <v>99999</v>
      </c>
      <c r="BR96">
        <v>1004</v>
      </c>
      <c r="BS96">
        <v>424037</v>
      </c>
      <c r="BT96">
        <v>2055491</v>
      </c>
      <c r="BU96">
        <v>6392</v>
      </c>
      <c r="BV96">
        <v>1</v>
      </c>
      <c r="BW96">
        <v>30000</v>
      </c>
      <c r="BX96">
        <v>21732</v>
      </c>
      <c r="BY96">
        <v>1</v>
      </c>
      <c r="BZ96">
        <v>30000</v>
      </c>
    </row>
    <row r="97" spans="1:78" x14ac:dyDescent="0.35">
      <c r="A97" s="10" t="s">
        <v>704</v>
      </c>
      <c r="B97" s="10" t="s">
        <v>85</v>
      </c>
      <c r="C97" s="11">
        <v>45566.724581365743</v>
      </c>
      <c r="D97" s="10" t="s">
        <v>79</v>
      </c>
      <c r="E97" s="10" t="s">
        <v>80</v>
      </c>
      <c r="F97">
        <v>133</v>
      </c>
      <c r="G97">
        <v>802.70428466796875</v>
      </c>
      <c r="H97">
        <v>119.90861511230469</v>
      </c>
      <c r="I97">
        <v>133</v>
      </c>
      <c r="J97">
        <v>133</v>
      </c>
      <c r="K97">
        <v>0</v>
      </c>
      <c r="L97">
        <v>214.80000305175781</v>
      </c>
      <c r="M97">
        <v>215</v>
      </c>
      <c r="N97">
        <v>220</v>
      </c>
      <c r="O97">
        <v>225</v>
      </c>
      <c r="P97" s="10" t="s">
        <v>702</v>
      </c>
      <c r="Q97" s="10" t="s">
        <v>82</v>
      </c>
      <c r="R97">
        <v>2192.916015625</v>
      </c>
      <c r="S97">
        <v>1761.4049072265625</v>
      </c>
      <c r="T97">
        <v>15.219999313354492</v>
      </c>
      <c r="U97">
        <v>110</v>
      </c>
      <c r="V97">
        <v>3.4600002765655518</v>
      </c>
      <c r="W97">
        <v>0.14400000870227814</v>
      </c>
      <c r="X97" s="10" t="s">
        <v>82</v>
      </c>
      <c r="Y97" s="10" t="s">
        <v>82</v>
      </c>
      <c r="Z97">
        <v>24.338001251220703</v>
      </c>
      <c r="AA97">
        <v>2.0540001392364502</v>
      </c>
      <c r="AB97">
        <v>0.45200002193450928</v>
      </c>
      <c r="AC97">
        <v>0</v>
      </c>
      <c r="AD97">
        <v>0.65600001811981201</v>
      </c>
      <c r="AE97">
        <v>46.400001525878906</v>
      </c>
      <c r="AF97">
        <v>28.353322982788086</v>
      </c>
      <c r="AG97">
        <v>44.989173889160156</v>
      </c>
      <c r="AH97">
        <v>229.80000305175781</v>
      </c>
      <c r="AI97">
        <v>60</v>
      </c>
      <c r="AJ97">
        <v>60</v>
      </c>
      <c r="AK97">
        <v>60</v>
      </c>
      <c r="AL97">
        <v>61</v>
      </c>
      <c r="AM97">
        <v>137.79624938964844</v>
      </c>
      <c r="AN97">
        <v>52.49993896484375</v>
      </c>
      <c r="AO97">
        <v>66.991348266601563</v>
      </c>
      <c r="AP97">
        <v>82.976676940917969</v>
      </c>
      <c r="AQ97">
        <v>1.3168125152587891</v>
      </c>
      <c r="AR97">
        <v>545.48406982421875</v>
      </c>
      <c r="AS97">
        <v>497.906005859375</v>
      </c>
      <c r="AT97">
        <v>4.8911876678466797</v>
      </c>
      <c r="AU97">
        <v>3.8753125667572021</v>
      </c>
      <c r="AV97">
        <v>7904.98095703125</v>
      </c>
      <c r="AW97">
        <v>6100.47509765625</v>
      </c>
      <c r="AX97">
        <v>1836.74951171875</v>
      </c>
      <c r="AY97">
        <v>1154.4716796875</v>
      </c>
      <c r="AZ97">
        <v>6068.2314453125</v>
      </c>
      <c r="BA97">
        <v>4946.00341796875</v>
      </c>
      <c r="BD97" s="10" t="s">
        <v>79</v>
      </c>
      <c r="BE97" s="10" t="s">
        <v>705</v>
      </c>
      <c r="BF97" s="10" t="s">
        <v>704</v>
      </c>
      <c r="BG97">
        <v>45000</v>
      </c>
      <c r="BH97">
        <v>1203442</v>
      </c>
      <c r="BI97">
        <v>876869</v>
      </c>
      <c r="BJ97">
        <v>-3673</v>
      </c>
      <c r="BK97">
        <v>4080</v>
      </c>
      <c r="BL97">
        <v>88636</v>
      </c>
      <c r="BM97">
        <v>2056398</v>
      </c>
      <c r="BN97">
        <v>1205893</v>
      </c>
      <c r="BO97">
        <v>1186901</v>
      </c>
      <c r="BP97">
        <v>-179897</v>
      </c>
      <c r="BQ97">
        <v>99999</v>
      </c>
      <c r="BR97">
        <v>1005</v>
      </c>
      <c r="BS97">
        <v>424773</v>
      </c>
      <c r="BT97">
        <v>2056398</v>
      </c>
      <c r="BU97">
        <v>11315</v>
      </c>
      <c r="BV97">
        <v>1</v>
      </c>
      <c r="BW97">
        <v>30000</v>
      </c>
      <c r="BX97">
        <v>23366</v>
      </c>
      <c r="BY97">
        <v>1</v>
      </c>
      <c r="BZ97">
        <v>30000</v>
      </c>
    </row>
    <row r="98" spans="1:78" x14ac:dyDescent="0.35">
      <c r="A98" s="10" t="s">
        <v>706</v>
      </c>
      <c r="B98" s="10" t="s">
        <v>78</v>
      </c>
      <c r="C98" s="11">
        <v>45566.724858946756</v>
      </c>
      <c r="D98" s="10" t="s">
        <v>79</v>
      </c>
      <c r="E98" s="10" t="s">
        <v>80</v>
      </c>
      <c r="F98">
        <v>134</v>
      </c>
      <c r="G98">
        <v>802.51983642578125</v>
      </c>
      <c r="H98">
        <v>119.90861511230469</v>
      </c>
      <c r="I98">
        <v>134</v>
      </c>
      <c r="J98">
        <v>134</v>
      </c>
      <c r="K98">
        <v>0</v>
      </c>
      <c r="L98">
        <v>215.10000610351563</v>
      </c>
      <c r="M98">
        <v>215.10000610351563</v>
      </c>
      <c r="N98">
        <v>220</v>
      </c>
      <c r="O98">
        <v>225</v>
      </c>
      <c r="P98" s="10" t="s">
        <v>707</v>
      </c>
      <c r="Q98" s="10" t="s">
        <v>82</v>
      </c>
      <c r="R98">
        <v>2194.276123046875</v>
      </c>
      <c r="S98">
        <v>1747.7076416015625</v>
      </c>
      <c r="T98">
        <v>15.219999313354492</v>
      </c>
      <c r="U98">
        <v>110</v>
      </c>
      <c r="V98">
        <v>2.8700001239776611</v>
      </c>
      <c r="W98">
        <v>0.14400000870227814</v>
      </c>
      <c r="X98" s="10" t="s">
        <v>82</v>
      </c>
      <c r="Y98" s="10" t="s">
        <v>82</v>
      </c>
      <c r="Z98">
        <v>24.338001251220703</v>
      </c>
      <c r="AA98">
        <v>2.0540001392364502</v>
      </c>
      <c r="AB98">
        <v>0.45200002193450928</v>
      </c>
      <c r="AC98">
        <v>0</v>
      </c>
      <c r="AD98">
        <v>0.65800005197525024</v>
      </c>
      <c r="AE98">
        <v>46.200000762939453</v>
      </c>
      <c r="AF98">
        <v>28.358419418334961</v>
      </c>
      <c r="AG98">
        <v>44.958595275878906</v>
      </c>
      <c r="AH98">
        <v>229.80000305175781</v>
      </c>
      <c r="AI98">
        <v>60</v>
      </c>
      <c r="AJ98">
        <v>60.099997999999999</v>
      </c>
      <c r="AK98">
        <v>60.099997999999999</v>
      </c>
      <c r="AL98">
        <v>61</v>
      </c>
      <c r="AM98">
        <v>94.586082458496094</v>
      </c>
      <c r="AN98">
        <v>52.499603271484375</v>
      </c>
      <c r="AO98">
        <v>66.332221984863281</v>
      </c>
      <c r="AP98">
        <v>80.162620544433594</v>
      </c>
      <c r="AQ98">
        <v>2.821812629699707</v>
      </c>
      <c r="AR98">
        <v>542.41156005859375</v>
      </c>
      <c r="AS98">
        <v>497.67013549804688</v>
      </c>
      <c r="AT98">
        <v>4.6278128623962402</v>
      </c>
      <c r="AU98">
        <v>3.6495625972747803</v>
      </c>
      <c r="AV98">
        <v>7723.46728515625</v>
      </c>
      <c r="AW98">
        <v>5466.39794921875</v>
      </c>
      <c r="AX98">
        <v>1676.81640625</v>
      </c>
      <c r="AY98">
        <v>1020.044921875</v>
      </c>
      <c r="AZ98">
        <v>6046.65087890625</v>
      </c>
      <c r="BA98">
        <v>4446.35302734375</v>
      </c>
      <c r="BB98">
        <v>2.1196842193603516E-2</v>
      </c>
      <c r="BC98">
        <v>0.11749458312988281</v>
      </c>
      <c r="BD98" s="10" t="s">
        <v>79</v>
      </c>
      <c r="BE98" s="10" t="s">
        <v>79</v>
      </c>
      <c r="BF98" s="10" t="s">
        <v>79</v>
      </c>
    </row>
    <row r="99" spans="1:78" x14ac:dyDescent="0.35">
      <c r="A99" s="10" t="s">
        <v>708</v>
      </c>
      <c r="B99" s="10" t="s">
        <v>85</v>
      </c>
      <c r="C99" s="11">
        <v>45566.724858946756</v>
      </c>
      <c r="D99" s="10" t="s">
        <v>79</v>
      </c>
      <c r="E99" s="10" t="s">
        <v>80</v>
      </c>
      <c r="F99">
        <v>134</v>
      </c>
      <c r="G99">
        <v>802.51983642578125</v>
      </c>
      <c r="H99">
        <v>119.90861511230469</v>
      </c>
      <c r="I99">
        <v>134</v>
      </c>
      <c r="J99">
        <v>134</v>
      </c>
      <c r="K99">
        <v>0</v>
      </c>
      <c r="L99">
        <v>215.10000610351563</v>
      </c>
      <c r="M99">
        <v>215.10000610351563</v>
      </c>
      <c r="N99">
        <v>220</v>
      </c>
      <c r="O99">
        <v>225</v>
      </c>
      <c r="P99" s="10" t="s">
        <v>707</v>
      </c>
      <c r="Q99" s="10" t="s">
        <v>82</v>
      </c>
      <c r="R99">
        <v>2194.276123046875</v>
      </c>
      <c r="S99">
        <v>1747.7076416015625</v>
      </c>
      <c r="T99">
        <v>15.219999313354492</v>
      </c>
      <c r="U99">
        <v>110</v>
      </c>
      <c r="V99">
        <v>2.8700001239776611</v>
      </c>
      <c r="W99">
        <v>0.14400000870227814</v>
      </c>
      <c r="X99" s="10" t="s">
        <v>82</v>
      </c>
      <c r="Y99" s="10" t="s">
        <v>82</v>
      </c>
      <c r="Z99">
        <v>24.338001251220703</v>
      </c>
      <c r="AA99">
        <v>2.0540001392364502</v>
      </c>
      <c r="AB99">
        <v>0.45200002193450928</v>
      </c>
      <c r="AC99">
        <v>0</v>
      </c>
      <c r="AD99">
        <v>0.65800005197525024</v>
      </c>
      <c r="AE99">
        <v>46.200000762939453</v>
      </c>
      <c r="AF99">
        <v>28.358419418334961</v>
      </c>
      <c r="AG99">
        <v>44.958595275878906</v>
      </c>
      <c r="AH99">
        <v>229.80000305175781</v>
      </c>
      <c r="AI99">
        <v>60</v>
      </c>
      <c r="AJ99">
        <v>60.099997999999999</v>
      </c>
      <c r="AK99">
        <v>60.099997999999999</v>
      </c>
      <c r="AL99">
        <v>61</v>
      </c>
      <c r="AM99">
        <v>137.79624938964844</v>
      </c>
      <c r="AN99">
        <v>52.49993896484375</v>
      </c>
      <c r="AO99">
        <v>67.182350158691406</v>
      </c>
      <c r="AP99">
        <v>82.8294677734375</v>
      </c>
      <c r="AQ99">
        <v>2.069312572479248</v>
      </c>
      <c r="AR99">
        <v>544.4471435546875</v>
      </c>
      <c r="AS99">
        <v>496.94448852539063</v>
      </c>
      <c r="AT99">
        <v>4.8535628318786621</v>
      </c>
      <c r="AU99">
        <v>3.8753125667572021</v>
      </c>
      <c r="AV99">
        <v>7888.27392578125</v>
      </c>
      <c r="AW99">
        <v>6051.7060546875</v>
      </c>
      <c r="AX99">
        <v>1811.7890625</v>
      </c>
      <c r="AY99">
        <v>1151.34423828125</v>
      </c>
      <c r="AZ99">
        <v>6076.48486328125</v>
      </c>
      <c r="BA99">
        <v>4900.36181640625</v>
      </c>
      <c r="BD99" s="10" t="s">
        <v>79</v>
      </c>
      <c r="BE99" s="10" t="s">
        <v>709</v>
      </c>
      <c r="BF99" s="10" t="s">
        <v>708</v>
      </c>
      <c r="BG99">
        <v>45000</v>
      </c>
      <c r="BH99">
        <v>1195690</v>
      </c>
      <c r="BI99">
        <v>713782</v>
      </c>
      <c r="BJ99">
        <v>-3689</v>
      </c>
      <c r="BK99">
        <v>4110</v>
      </c>
      <c r="BL99">
        <v>88620</v>
      </c>
      <c r="BM99">
        <v>0</v>
      </c>
      <c r="BN99">
        <v>1201594</v>
      </c>
      <c r="BO99">
        <v>1023893</v>
      </c>
      <c r="BP99">
        <v>179496</v>
      </c>
      <c r="BQ99">
        <v>89764</v>
      </c>
      <c r="BR99">
        <v>1007</v>
      </c>
      <c r="BS99">
        <v>424597</v>
      </c>
      <c r="BT99">
        <v>0</v>
      </c>
      <c r="BU99">
        <v>467175</v>
      </c>
      <c r="BV99">
        <v>0</v>
      </c>
      <c r="BW99">
        <v>30000</v>
      </c>
      <c r="BX99">
        <v>536551</v>
      </c>
      <c r="BY99">
        <v>0</v>
      </c>
      <c r="BZ99">
        <v>30000</v>
      </c>
    </row>
    <row r="100" spans="1:78" x14ac:dyDescent="0.35">
      <c r="A100" s="10" t="s">
        <v>1233</v>
      </c>
      <c r="B100" s="10" t="s">
        <v>78</v>
      </c>
      <c r="C100" s="11">
        <v>45566.725137673609</v>
      </c>
      <c r="D100" s="10" t="s">
        <v>79</v>
      </c>
      <c r="E100" s="10" t="s">
        <v>80</v>
      </c>
      <c r="P100" s="10" t="s">
        <v>79</v>
      </c>
      <c r="Q100" s="10" t="s">
        <v>79</v>
      </c>
      <c r="X100" s="10" t="s">
        <v>79</v>
      </c>
      <c r="Y100" s="10" t="s">
        <v>79</v>
      </c>
      <c r="AM100">
        <v>94.586082458496094</v>
      </c>
      <c r="AN100">
        <v>52.499603271484375</v>
      </c>
      <c r="AO100">
        <v>66.496170043945313</v>
      </c>
      <c r="AP100">
        <v>80.20843505859375</v>
      </c>
      <c r="AQ100">
        <v>2.5208125114440918</v>
      </c>
      <c r="AR100">
        <v>542.61419677734375</v>
      </c>
      <c r="AS100">
        <v>498.26318359375</v>
      </c>
      <c r="AT100">
        <v>4.6278128623962402</v>
      </c>
      <c r="AU100">
        <v>3.6495625972747803</v>
      </c>
      <c r="AV100">
        <v>7717.5595703125</v>
      </c>
      <c r="AW100">
        <v>5467.8330078125</v>
      </c>
      <c r="AX100">
        <v>1682.984375</v>
      </c>
      <c r="AY100">
        <v>1027.025390625</v>
      </c>
      <c r="AZ100">
        <v>6034.5751953125</v>
      </c>
      <c r="BA100">
        <v>4440.8076171875</v>
      </c>
      <c r="BB100">
        <v>9.4863176345825195E-3</v>
      </c>
      <c r="BC100">
        <v>0.13234126567840576</v>
      </c>
      <c r="BD100" s="10" t="s">
        <v>79</v>
      </c>
      <c r="BE100" s="10" t="s">
        <v>79</v>
      </c>
      <c r="BF100" s="10" t="s">
        <v>79</v>
      </c>
    </row>
    <row r="101" spans="1:78" x14ac:dyDescent="0.35">
      <c r="A101" s="10" t="s">
        <v>1234</v>
      </c>
      <c r="B101" s="10" t="s">
        <v>85</v>
      </c>
      <c r="C101" s="11">
        <v>45566.725137673609</v>
      </c>
      <c r="D101" s="10" t="s">
        <v>79</v>
      </c>
      <c r="E101" s="10" t="s">
        <v>80</v>
      </c>
      <c r="P101" s="10" t="s">
        <v>79</v>
      </c>
      <c r="Q101" s="10" t="s">
        <v>79</v>
      </c>
      <c r="X101" s="10" t="s">
        <v>79</v>
      </c>
      <c r="Y101" s="10" t="s">
        <v>79</v>
      </c>
      <c r="AM101">
        <v>137.79624938964844</v>
      </c>
      <c r="AN101">
        <v>52.49993896484375</v>
      </c>
      <c r="AO101">
        <v>66.981422424316406</v>
      </c>
      <c r="AP101">
        <v>82.905174255371094</v>
      </c>
      <c r="AQ101">
        <v>1.7683125734329224</v>
      </c>
      <c r="AR101">
        <v>544.87127685546875</v>
      </c>
      <c r="AS101">
        <v>497.81863403320313</v>
      </c>
      <c r="AT101">
        <v>4.7783126831054688</v>
      </c>
      <c r="AU101">
        <v>3.8376877307891846</v>
      </c>
      <c r="AV101">
        <v>7891.62744140625</v>
      </c>
      <c r="AW101">
        <v>6080.3134765625</v>
      </c>
      <c r="AX101">
        <v>1781.435546875</v>
      </c>
      <c r="AY101">
        <v>1144.0927734375</v>
      </c>
      <c r="AZ101">
        <v>6110.19189453125</v>
      </c>
      <c r="BA101">
        <v>4936.220703125</v>
      </c>
      <c r="BD101" s="10" t="s">
        <v>79</v>
      </c>
      <c r="BE101" s="10" t="s">
        <v>79</v>
      </c>
      <c r="BF101" s="10" t="s">
        <v>79</v>
      </c>
    </row>
    <row r="102" spans="1:78" x14ac:dyDescent="0.35">
      <c r="A102" s="10" t="s">
        <v>245</v>
      </c>
      <c r="B102" s="10" t="s">
        <v>78</v>
      </c>
      <c r="C102" s="11">
        <v>45566.697247164353</v>
      </c>
      <c r="D102" s="10" t="s">
        <v>79</v>
      </c>
      <c r="E102" s="10" t="s">
        <v>80</v>
      </c>
      <c r="F102">
        <v>36</v>
      </c>
      <c r="G102">
        <v>801.22869873046875</v>
      </c>
      <c r="H102">
        <v>119.90861511230469</v>
      </c>
      <c r="I102">
        <v>36</v>
      </c>
      <c r="J102">
        <v>36</v>
      </c>
      <c r="K102">
        <v>0</v>
      </c>
      <c r="L102">
        <v>215</v>
      </c>
      <c r="M102">
        <v>215.10000610351563</v>
      </c>
      <c r="N102">
        <v>220.10000610351563</v>
      </c>
      <c r="O102">
        <v>225</v>
      </c>
      <c r="P102" s="10" t="s">
        <v>246</v>
      </c>
      <c r="Q102" s="10" t="s">
        <v>82</v>
      </c>
      <c r="R102">
        <v>2197.676025390625</v>
      </c>
      <c r="S102">
        <v>1733.2332763671875</v>
      </c>
      <c r="T102">
        <v>14.429999351501465</v>
      </c>
      <c r="U102">
        <v>110</v>
      </c>
      <c r="V102">
        <v>3.1440000534057617</v>
      </c>
      <c r="W102">
        <v>0.15000000596046448</v>
      </c>
      <c r="X102" s="10" t="s">
        <v>82</v>
      </c>
      <c r="Y102" s="10" t="s">
        <v>82</v>
      </c>
      <c r="Z102">
        <v>24.352001190185547</v>
      </c>
      <c r="AA102">
        <v>2.0780000686645508</v>
      </c>
      <c r="AB102">
        <v>0.45400002598762512</v>
      </c>
      <c r="AC102">
        <v>0</v>
      </c>
      <c r="AD102">
        <v>0.65400004386901855</v>
      </c>
      <c r="AE102">
        <v>44.200000762939453</v>
      </c>
      <c r="AF102">
        <v>28.863000869750977</v>
      </c>
      <c r="AG102">
        <v>44.948402404785156</v>
      </c>
      <c r="AH102">
        <v>229.80000305175781</v>
      </c>
      <c r="AI102">
        <v>60</v>
      </c>
      <c r="AJ102">
        <v>60</v>
      </c>
      <c r="AK102">
        <v>60</v>
      </c>
      <c r="AL102">
        <v>60.599997999999999</v>
      </c>
      <c r="AM102">
        <v>94.586082458496094</v>
      </c>
      <c r="AN102">
        <v>52.499603271484375</v>
      </c>
      <c r="AO102">
        <v>65.985183715820313</v>
      </c>
      <c r="AP102">
        <v>79.606185913085938</v>
      </c>
      <c r="AQ102">
        <v>2.9723126888275146</v>
      </c>
      <c r="AR102">
        <v>545.63916015625</v>
      </c>
      <c r="AS102">
        <v>501.73526000976563</v>
      </c>
      <c r="AT102">
        <v>4.4773125648498535</v>
      </c>
      <c r="AU102">
        <v>3.6119377613067627</v>
      </c>
      <c r="AV102">
        <v>7803.1259765625</v>
      </c>
      <c r="AW102">
        <v>5552.93359375</v>
      </c>
      <c r="AX102">
        <v>1626.5068359375</v>
      </c>
      <c r="AY102">
        <v>1031.35400390625</v>
      </c>
      <c r="AZ102">
        <v>6176.619140625</v>
      </c>
      <c r="BA102">
        <v>4521.57958984375</v>
      </c>
      <c r="BB102">
        <v>2.7654290199279785E-2</v>
      </c>
      <c r="BC102">
        <v>0.11563324928283691</v>
      </c>
      <c r="BD102" s="10" t="s">
        <v>79</v>
      </c>
      <c r="BE102" s="10" t="s">
        <v>79</v>
      </c>
      <c r="BF102" s="10" t="s">
        <v>79</v>
      </c>
    </row>
    <row r="103" spans="1:78" x14ac:dyDescent="0.35">
      <c r="A103" s="10" t="s">
        <v>247</v>
      </c>
      <c r="B103" s="10" t="s">
        <v>85</v>
      </c>
      <c r="C103" s="11">
        <v>45566.697247164353</v>
      </c>
      <c r="D103" s="10" t="s">
        <v>79</v>
      </c>
      <c r="E103" s="10" t="s">
        <v>80</v>
      </c>
      <c r="F103">
        <v>36</v>
      </c>
      <c r="G103">
        <v>801.22869873046875</v>
      </c>
      <c r="H103">
        <v>119.90861511230469</v>
      </c>
      <c r="I103">
        <v>36</v>
      </c>
      <c r="J103">
        <v>36</v>
      </c>
      <c r="K103">
        <v>0</v>
      </c>
      <c r="L103">
        <v>215</v>
      </c>
      <c r="M103">
        <v>215.10000610351563</v>
      </c>
      <c r="N103">
        <v>220.10000610351563</v>
      </c>
      <c r="O103">
        <v>225</v>
      </c>
      <c r="P103" s="10" t="s">
        <v>246</v>
      </c>
      <c r="Q103" s="10" t="s">
        <v>82</v>
      </c>
      <c r="R103">
        <v>2197.676025390625</v>
      </c>
      <c r="S103">
        <v>1733.2332763671875</v>
      </c>
      <c r="T103">
        <v>14.429999351501465</v>
      </c>
      <c r="U103">
        <v>110</v>
      </c>
      <c r="V103">
        <v>3.1440000534057617</v>
      </c>
      <c r="W103">
        <v>0.15000000596046448</v>
      </c>
      <c r="X103" s="10" t="s">
        <v>82</v>
      </c>
      <c r="Y103" s="10" t="s">
        <v>82</v>
      </c>
      <c r="Z103">
        <v>24.352001190185547</v>
      </c>
      <c r="AA103">
        <v>2.0780000686645508</v>
      </c>
      <c r="AB103">
        <v>0.45400002598762512</v>
      </c>
      <c r="AC103">
        <v>0</v>
      </c>
      <c r="AD103">
        <v>0.65400004386901855</v>
      </c>
      <c r="AE103">
        <v>44.200000762939453</v>
      </c>
      <c r="AF103">
        <v>28.863000869750977</v>
      </c>
      <c r="AG103">
        <v>44.948402404785156</v>
      </c>
      <c r="AH103">
        <v>229.80000305175781</v>
      </c>
      <c r="AI103">
        <v>60</v>
      </c>
      <c r="AJ103">
        <v>60</v>
      </c>
      <c r="AK103">
        <v>60</v>
      </c>
      <c r="AL103">
        <v>60.599997999999999</v>
      </c>
      <c r="AM103">
        <v>137.79624938964844</v>
      </c>
      <c r="AN103">
        <v>52.49993896484375</v>
      </c>
      <c r="AO103">
        <v>66.5496826171875</v>
      </c>
      <c r="AP103">
        <v>82.533546447753906</v>
      </c>
      <c r="AQ103">
        <v>2.1445624828338623</v>
      </c>
      <c r="AR103">
        <v>545.45916748046875</v>
      </c>
      <c r="AS103">
        <v>498.78854370117188</v>
      </c>
      <c r="AT103">
        <v>4.7783126831054688</v>
      </c>
      <c r="AU103">
        <v>3.8000626564025879</v>
      </c>
      <c r="AV103">
        <v>7935.04736328125</v>
      </c>
      <c r="AW103">
        <v>6073.45361328125</v>
      </c>
      <c r="AX103">
        <v>1795.13623046875</v>
      </c>
      <c r="AY103">
        <v>1139.60400390625</v>
      </c>
      <c r="AZ103">
        <v>6139.9111328125</v>
      </c>
      <c r="BA103">
        <v>4933.849609375</v>
      </c>
      <c r="BD103" s="10" t="s">
        <v>79</v>
      </c>
      <c r="BE103" s="10" t="s">
        <v>248</v>
      </c>
      <c r="BF103" s="10" t="s">
        <v>247</v>
      </c>
      <c r="BG103">
        <v>45000</v>
      </c>
      <c r="BH103">
        <v>1238727</v>
      </c>
      <c r="BI103">
        <v>873978</v>
      </c>
      <c r="BJ103">
        <v>-1400</v>
      </c>
      <c r="BK103">
        <v>4113</v>
      </c>
      <c r="BL103">
        <v>90909</v>
      </c>
      <c r="BM103">
        <v>2056396</v>
      </c>
      <c r="BN103">
        <v>1232288</v>
      </c>
      <c r="BO103">
        <v>1183378</v>
      </c>
      <c r="BP103">
        <v>-178310</v>
      </c>
      <c r="BQ103">
        <v>98425</v>
      </c>
      <c r="BR103">
        <v>1005</v>
      </c>
      <c r="BS103">
        <v>424757</v>
      </c>
      <c r="BT103">
        <v>2056396</v>
      </c>
      <c r="BU103">
        <v>37821</v>
      </c>
      <c r="BV103">
        <v>0</v>
      </c>
      <c r="BW103">
        <v>30000</v>
      </c>
      <c r="BX103">
        <v>19217</v>
      </c>
      <c r="BY103">
        <v>1</v>
      </c>
      <c r="BZ103">
        <v>30000</v>
      </c>
    </row>
    <row r="104" spans="1:78" x14ac:dyDescent="0.35">
      <c r="A104" s="10" t="s">
        <v>249</v>
      </c>
      <c r="B104" s="10" t="s">
        <v>78</v>
      </c>
      <c r="C104" s="11">
        <v>45566.697525358795</v>
      </c>
      <c r="D104" s="10" t="s">
        <v>79</v>
      </c>
      <c r="E104" s="10" t="s">
        <v>80</v>
      </c>
      <c r="F104">
        <v>37</v>
      </c>
      <c r="G104">
        <v>801.0443115234375</v>
      </c>
      <c r="H104">
        <v>119.90861511230469</v>
      </c>
      <c r="I104">
        <v>37</v>
      </c>
      <c r="J104">
        <v>37</v>
      </c>
      <c r="K104">
        <v>0</v>
      </c>
      <c r="L104">
        <v>215.30000305175781</v>
      </c>
      <c r="M104">
        <v>215</v>
      </c>
      <c r="N104">
        <v>220.10000610351563</v>
      </c>
      <c r="O104">
        <v>225</v>
      </c>
      <c r="P104" s="10" t="s">
        <v>250</v>
      </c>
      <c r="Q104" s="10" t="s">
        <v>82</v>
      </c>
      <c r="R104">
        <v>2173.29296875</v>
      </c>
      <c r="S104">
        <v>1723.32470703125</v>
      </c>
      <c r="T104">
        <v>14.429999351501465</v>
      </c>
      <c r="U104">
        <v>110</v>
      </c>
      <c r="V104">
        <v>2.8300001621246338</v>
      </c>
      <c r="W104">
        <v>0.14600001275539398</v>
      </c>
      <c r="X104" s="10" t="s">
        <v>82</v>
      </c>
      <c r="Y104" s="10" t="s">
        <v>82</v>
      </c>
      <c r="Z104">
        <v>24.336000442504883</v>
      </c>
      <c r="AA104">
        <v>2.0960001945495605</v>
      </c>
      <c r="AB104">
        <v>0.45000001788139343</v>
      </c>
      <c r="AC104">
        <v>0</v>
      </c>
      <c r="AD104">
        <v>0.65600001811981201</v>
      </c>
      <c r="AE104">
        <v>44.400001525878906</v>
      </c>
      <c r="AF104">
        <v>29.342096328735352</v>
      </c>
      <c r="AG104">
        <v>44.984077453613281</v>
      </c>
      <c r="AH104">
        <v>229.80000305175781</v>
      </c>
      <c r="AI104">
        <v>60</v>
      </c>
      <c r="AJ104">
        <v>60</v>
      </c>
      <c r="AK104">
        <v>60</v>
      </c>
      <c r="AL104">
        <v>60.599997999999999</v>
      </c>
      <c r="AM104">
        <v>94.586082458496094</v>
      </c>
      <c r="AN104">
        <v>52.499603271484375</v>
      </c>
      <c r="AO104">
        <v>65.951271057128906</v>
      </c>
      <c r="AP104">
        <v>79.944206237792969</v>
      </c>
      <c r="AQ104">
        <v>3.1228127479553223</v>
      </c>
      <c r="AR104">
        <v>544.31610107421875</v>
      </c>
      <c r="AS104">
        <v>501.73074340820313</v>
      </c>
      <c r="AT104">
        <v>4.5901875495910645</v>
      </c>
      <c r="AU104">
        <v>3.6119377613067627</v>
      </c>
      <c r="AV104">
        <v>7776.82666015625</v>
      </c>
      <c r="AW104">
        <v>5554.90771484375</v>
      </c>
      <c r="AX104">
        <v>1695.6806640625</v>
      </c>
      <c r="AY104">
        <v>1044.8779296875</v>
      </c>
      <c r="AZ104">
        <v>6081.14599609375</v>
      </c>
      <c r="BA104">
        <v>4510.02978515625</v>
      </c>
      <c r="BB104">
        <v>2.7496814727783203E-3</v>
      </c>
      <c r="BC104">
        <v>0.12955272197723389</v>
      </c>
      <c r="BD104" s="10" t="s">
        <v>79</v>
      </c>
      <c r="BE104" s="10" t="s">
        <v>251</v>
      </c>
      <c r="BF104" s="10" t="s">
        <v>249</v>
      </c>
      <c r="BG104">
        <v>45000</v>
      </c>
      <c r="BH104">
        <v>869541</v>
      </c>
      <c r="BI104">
        <v>1351288</v>
      </c>
      <c r="BJ104">
        <v>3131</v>
      </c>
      <c r="BK104">
        <v>4199</v>
      </c>
      <c r="BL104">
        <v>95440</v>
      </c>
      <c r="BM104">
        <v>2055414</v>
      </c>
      <c r="BN104">
        <v>847734</v>
      </c>
      <c r="BO104">
        <v>1454116</v>
      </c>
      <c r="BP104">
        <v>5988</v>
      </c>
      <c r="BQ104">
        <v>93307</v>
      </c>
      <c r="BR104">
        <v>1003</v>
      </c>
      <c r="BS104">
        <v>423642</v>
      </c>
      <c r="BT104">
        <v>2055414</v>
      </c>
      <c r="BU104">
        <v>11171</v>
      </c>
      <c r="BV104">
        <v>1</v>
      </c>
      <c r="BW104">
        <v>30000</v>
      </c>
      <c r="BX104">
        <v>63978</v>
      </c>
      <c r="BY104">
        <v>0</v>
      </c>
      <c r="BZ104">
        <v>30000</v>
      </c>
    </row>
    <row r="105" spans="1:78" x14ac:dyDescent="0.35">
      <c r="A105" s="10" t="s">
        <v>252</v>
      </c>
      <c r="B105" s="10" t="s">
        <v>85</v>
      </c>
      <c r="C105" s="11">
        <v>45566.697525358795</v>
      </c>
      <c r="D105" s="10" t="s">
        <v>79</v>
      </c>
      <c r="E105" s="10" t="s">
        <v>80</v>
      </c>
      <c r="F105">
        <v>37</v>
      </c>
      <c r="G105">
        <v>801.0443115234375</v>
      </c>
      <c r="H105">
        <v>119.90861511230469</v>
      </c>
      <c r="I105">
        <v>37</v>
      </c>
      <c r="J105">
        <v>37</v>
      </c>
      <c r="K105">
        <v>0</v>
      </c>
      <c r="L105">
        <v>215.30000305175781</v>
      </c>
      <c r="M105">
        <v>215</v>
      </c>
      <c r="N105">
        <v>220.10000610351563</v>
      </c>
      <c r="O105">
        <v>225</v>
      </c>
      <c r="P105" s="10" t="s">
        <v>250</v>
      </c>
      <c r="Q105" s="10" t="s">
        <v>82</v>
      </c>
      <c r="R105">
        <v>2173.29296875</v>
      </c>
      <c r="S105">
        <v>1723.32470703125</v>
      </c>
      <c r="T105">
        <v>14.429999351501465</v>
      </c>
      <c r="U105">
        <v>110</v>
      </c>
      <c r="V105">
        <v>2.8300001621246338</v>
      </c>
      <c r="W105">
        <v>0.14600001275539398</v>
      </c>
      <c r="X105" s="10" t="s">
        <v>82</v>
      </c>
      <c r="Y105" s="10" t="s">
        <v>82</v>
      </c>
      <c r="Z105">
        <v>24.336000442504883</v>
      </c>
      <c r="AA105">
        <v>2.0960001945495605</v>
      </c>
      <c r="AB105">
        <v>0.45000001788139343</v>
      </c>
      <c r="AC105">
        <v>0</v>
      </c>
      <c r="AD105">
        <v>0.65600001811981201</v>
      </c>
      <c r="AE105">
        <v>44.400001525878906</v>
      </c>
      <c r="AF105">
        <v>29.342096328735352</v>
      </c>
      <c r="AG105">
        <v>44.984077453613281</v>
      </c>
      <c r="AH105">
        <v>229.80000305175781</v>
      </c>
      <c r="AI105">
        <v>60</v>
      </c>
      <c r="AJ105">
        <v>60</v>
      </c>
      <c r="AK105">
        <v>60</v>
      </c>
      <c r="AL105">
        <v>60.599997999999999</v>
      </c>
      <c r="AM105">
        <v>137.79624938964844</v>
      </c>
      <c r="AN105">
        <v>52.49993896484375</v>
      </c>
      <c r="AO105">
        <v>66.682449340820313</v>
      </c>
      <c r="AP105">
        <v>82.645706176757813</v>
      </c>
      <c r="AQ105">
        <v>1.3168125152587891</v>
      </c>
      <c r="AR105">
        <v>546.04443359375</v>
      </c>
      <c r="AS105">
        <v>499.80520629882813</v>
      </c>
      <c r="AT105">
        <v>4.7783126831054688</v>
      </c>
      <c r="AU105">
        <v>3.8376877307891846</v>
      </c>
      <c r="AV105">
        <v>7956.59814453125</v>
      </c>
      <c r="AW105">
        <v>6176.17626953125</v>
      </c>
      <c r="AX105">
        <v>1810.04345703125</v>
      </c>
      <c r="AY105">
        <v>1174.67724609375</v>
      </c>
      <c r="AZ105">
        <v>6146.5546875</v>
      </c>
      <c r="BA105">
        <v>5001.4990234375</v>
      </c>
      <c r="BD105" s="10" t="s">
        <v>79</v>
      </c>
      <c r="BE105" s="10" t="s">
        <v>253</v>
      </c>
      <c r="BF105" s="10" t="s">
        <v>252</v>
      </c>
      <c r="BG105">
        <v>45000</v>
      </c>
      <c r="BH105">
        <v>1237070</v>
      </c>
      <c r="BI105">
        <v>869342</v>
      </c>
      <c r="BJ105">
        <v>-1627</v>
      </c>
      <c r="BK105">
        <v>4077</v>
      </c>
      <c r="BL105">
        <v>90682</v>
      </c>
      <c r="BM105">
        <v>2056521</v>
      </c>
      <c r="BN105">
        <v>1231464</v>
      </c>
      <c r="BO105">
        <v>1178309</v>
      </c>
      <c r="BP105">
        <v>-178359</v>
      </c>
      <c r="BQ105">
        <v>98425</v>
      </c>
      <c r="BR105">
        <v>1005</v>
      </c>
      <c r="BS105">
        <v>424700</v>
      </c>
      <c r="BT105">
        <v>2056521</v>
      </c>
      <c r="BU105">
        <v>10674</v>
      </c>
      <c r="BV105">
        <v>1</v>
      </c>
      <c r="BW105">
        <v>30000</v>
      </c>
      <c r="BX105">
        <v>14290</v>
      </c>
      <c r="BY105">
        <v>1</v>
      </c>
      <c r="BZ105">
        <v>30000</v>
      </c>
    </row>
    <row r="106" spans="1:78" x14ac:dyDescent="0.35">
      <c r="A106" s="10" t="s">
        <v>254</v>
      </c>
      <c r="B106" s="10" t="s">
        <v>78</v>
      </c>
      <c r="C106" s="11">
        <v>45566.697811446757</v>
      </c>
      <c r="D106" s="10" t="s">
        <v>79</v>
      </c>
      <c r="E106" s="10" t="s">
        <v>80</v>
      </c>
      <c r="F106">
        <v>38</v>
      </c>
      <c r="G106">
        <v>801.0443115234375</v>
      </c>
      <c r="H106">
        <v>119.90861511230469</v>
      </c>
      <c r="I106">
        <v>38</v>
      </c>
      <c r="J106">
        <v>38</v>
      </c>
      <c r="K106">
        <v>0</v>
      </c>
      <c r="L106">
        <v>215.30000305175781</v>
      </c>
      <c r="M106">
        <v>215.10000610351563</v>
      </c>
      <c r="N106">
        <v>220.10000610351563</v>
      </c>
      <c r="O106">
        <v>225</v>
      </c>
      <c r="P106" s="10" t="s">
        <v>255</v>
      </c>
      <c r="Q106" s="10" t="s">
        <v>82</v>
      </c>
      <c r="R106">
        <v>2196.51025390625</v>
      </c>
      <c r="S106">
        <v>1733.4276123046875</v>
      </c>
      <c r="T106">
        <v>14.429999351501465</v>
      </c>
      <c r="U106">
        <v>110</v>
      </c>
      <c r="V106">
        <v>2.8940000534057617</v>
      </c>
      <c r="W106">
        <v>0.14800000190734863</v>
      </c>
      <c r="X106" s="10" t="s">
        <v>82</v>
      </c>
      <c r="Y106" s="10" t="s">
        <v>82</v>
      </c>
      <c r="Z106">
        <v>24.340002059936523</v>
      </c>
      <c r="AA106">
        <v>2.0260000228881836</v>
      </c>
      <c r="AB106">
        <v>0.45400002598762512</v>
      </c>
      <c r="AC106">
        <v>0</v>
      </c>
      <c r="AD106">
        <v>0.65600001811981201</v>
      </c>
      <c r="AE106">
        <v>44.5</v>
      </c>
      <c r="AF106">
        <v>28.812032699584961</v>
      </c>
      <c r="AG106">
        <v>44.989173889160156</v>
      </c>
      <c r="AH106">
        <v>229.80000305175781</v>
      </c>
      <c r="AI106">
        <v>60</v>
      </c>
      <c r="AJ106">
        <v>59.900002000000001</v>
      </c>
      <c r="AK106">
        <v>59.900002000000001</v>
      </c>
      <c r="AL106">
        <v>60.700001</v>
      </c>
      <c r="AM106">
        <v>94.586082458496094</v>
      </c>
      <c r="AN106">
        <v>52.499603271484375</v>
      </c>
      <c r="AO106">
        <v>66.12762451171875</v>
      </c>
      <c r="AP106">
        <v>79.756721496582031</v>
      </c>
      <c r="AQ106">
        <v>2.5584375858306885</v>
      </c>
      <c r="AR106">
        <v>542.7314453125</v>
      </c>
      <c r="AS106">
        <v>498.3426513671875</v>
      </c>
      <c r="AT106">
        <v>4.6278128623962402</v>
      </c>
      <c r="AU106">
        <v>3.6119377613067627</v>
      </c>
      <c r="AV106">
        <v>7747.61767578125</v>
      </c>
      <c r="AW106">
        <v>5475.1513671875</v>
      </c>
      <c r="AX106">
        <v>1693.3564453125</v>
      </c>
      <c r="AY106">
        <v>1018.2216796875</v>
      </c>
      <c r="AZ106">
        <v>6054.26123046875</v>
      </c>
      <c r="BA106">
        <v>4456.9296875</v>
      </c>
      <c r="BB106">
        <v>1.7728447914123535E-2</v>
      </c>
      <c r="BC106">
        <v>0.12854945659637451</v>
      </c>
      <c r="BD106" s="10" t="s">
        <v>79</v>
      </c>
      <c r="BE106" s="10" t="s">
        <v>256</v>
      </c>
      <c r="BF106" s="10" t="s">
        <v>254</v>
      </c>
      <c r="BG106">
        <v>45000</v>
      </c>
      <c r="BH106">
        <v>885351</v>
      </c>
      <c r="BI106">
        <v>1150522</v>
      </c>
      <c r="BJ106">
        <v>3196</v>
      </c>
      <c r="BK106">
        <v>4085</v>
      </c>
      <c r="BL106">
        <v>95505</v>
      </c>
      <c r="BM106">
        <v>2055560</v>
      </c>
      <c r="BN106">
        <v>862226</v>
      </c>
      <c r="BO106">
        <v>1257246</v>
      </c>
      <c r="BP106">
        <v>6527</v>
      </c>
      <c r="BQ106">
        <v>97244</v>
      </c>
      <c r="BR106">
        <v>1004</v>
      </c>
      <c r="BS106">
        <v>423910</v>
      </c>
      <c r="BT106">
        <v>2055560</v>
      </c>
      <c r="BU106">
        <v>5889</v>
      </c>
      <c r="BV106">
        <v>1</v>
      </c>
      <c r="BW106">
        <v>30000</v>
      </c>
      <c r="BX106">
        <v>23302</v>
      </c>
      <c r="BY106">
        <v>1</v>
      </c>
      <c r="BZ106">
        <v>30000</v>
      </c>
    </row>
    <row r="107" spans="1:78" x14ac:dyDescent="0.35">
      <c r="A107" s="10" t="s">
        <v>257</v>
      </c>
      <c r="B107" s="10" t="s">
        <v>85</v>
      </c>
      <c r="C107" s="11">
        <v>45566.697811446757</v>
      </c>
      <c r="D107" s="10" t="s">
        <v>79</v>
      </c>
      <c r="E107" s="10" t="s">
        <v>80</v>
      </c>
      <c r="F107">
        <v>38</v>
      </c>
      <c r="G107">
        <v>801.0443115234375</v>
      </c>
      <c r="H107">
        <v>119.90861511230469</v>
      </c>
      <c r="I107">
        <v>38</v>
      </c>
      <c r="J107">
        <v>38</v>
      </c>
      <c r="K107">
        <v>0</v>
      </c>
      <c r="L107">
        <v>215.30000305175781</v>
      </c>
      <c r="M107">
        <v>215.10000610351563</v>
      </c>
      <c r="N107">
        <v>220.10000610351563</v>
      </c>
      <c r="O107">
        <v>225</v>
      </c>
      <c r="P107" s="10" t="s">
        <v>255</v>
      </c>
      <c r="Q107" s="10" t="s">
        <v>82</v>
      </c>
      <c r="R107">
        <v>2196.51025390625</v>
      </c>
      <c r="S107">
        <v>1733.4276123046875</v>
      </c>
      <c r="T107">
        <v>14.429999351501465</v>
      </c>
      <c r="U107">
        <v>110</v>
      </c>
      <c r="V107">
        <v>2.8940000534057617</v>
      </c>
      <c r="W107">
        <v>0.14800000190734863</v>
      </c>
      <c r="X107" s="10" t="s">
        <v>82</v>
      </c>
      <c r="Y107" s="10" t="s">
        <v>82</v>
      </c>
      <c r="Z107">
        <v>24.340002059936523</v>
      </c>
      <c r="AA107">
        <v>2.0260000228881836</v>
      </c>
      <c r="AB107">
        <v>0.45400002598762512</v>
      </c>
      <c r="AC107">
        <v>0</v>
      </c>
      <c r="AD107">
        <v>0.65600001811981201</v>
      </c>
      <c r="AE107">
        <v>44.5</v>
      </c>
      <c r="AF107">
        <v>28.812032699584961</v>
      </c>
      <c r="AG107">
        <v>44.989173889160156</v>
      </c>
      <c r="AH107">
        <v>229.80000305175781</v>
      </c>
      <c r="AI107">
        <v>60</v>
      </c>
      <c r="AJ107">
        <v>59.900002000000001</v>
      </c>
      <c r="AK107">
        <v>59.900002000000001</v>
      </c>
      <c r="AL107">
        <v>60.700001</v>
      </c>
      <c r="AM107">
        <v>137.79624938964844</v>
      </c>
      <c r="AN107">
        <v>52.49993896484375</v>
      </c>
      <c r="AO107">
        <v>66.628067016601563</v>
      </c>
      <c r="AP107">
        <v>82.776451110839844</v>
      </c>
      <c r="AQ107">
        <v>1.3168125152587891</v>
      </c>
      <c r="AR107">
        <v>545.1922607421875</v>
      </c>
      <c r="AS107">
        <v>498.30166625976563</v>
      </c>
      <c r="AT107">
        <v>4.7783126831054688</v>
      </c>
      <c r="AU107">
        <v>3.8000626564025879</v>
      </c>
      <c r="AV107">
        <v>7930.4541015625</v>
      </c>
      <c r="AW107">
        <v>6100.23974609375</v>
      </c>
      <c r="AX107">
        <v>1789.951171875</v>
      </c>
      <c r="AY107">
        <v>1134.21240234375</v>
      </c>
      <c r="AZ107">
        <v>6140.5029296875</v>
      </c>
      <c r="BA107">
        <v>4966.02734375</v>
      </c>
      <c r="BD107" s="10" t="s">
        <v>79</v>
      </c>
      <c r="BE107" s="10" t="s">
        <v>258</v>
      </c>
      <c r="BF107" s="10" t="s">
        <v>257</v>
      </c>
      <c r="BG107">
        <v>45000</v>
      </c>
      <c r="BH107">
        <v>1197208</v>
      </c>
      <c r="BI107">
        <v>720210</v>
      </c>
      <c r="BJ107">
        <v>-3673</v>
      </c>
      <c r="BK107">
        <v>4108</v>
      </c>
      <c r="BL107">
        <v>88636</v>
      </c>
      <c r="BM107">
        <v>2055353</v>
      </c>
      <c r="BN107">
        <v>1202803</v>
      </c>
      <c r="BO107">
        <v>1031438</v>
      </c>
      <c r="BP107">
        <v>179549</v>
      </c>
      <c r="BQ107">
        <v>90945</v>
      </c>
      <c r="BR107">
        <v>1005</v>
      </c>
      <c r="BS107">
        <v>424649</v>
      </c>
      <c r="BT107">
        <v>2055353</v>
      </c>
      <c r="BU107">
        <v>312337</v>
      </c>
      <c r="BV107">
        <v>0</v>
      </c>
      <c r="BW107">
        <v>30000</v>
      </c>
      <c r="BX107">
        <v>774108</v>
      </c>
      <c r="BY107">
        <v>0</v>
      </c>
      <c r="BZ107">
        <v>30000</v>
      </c>
    </row>
    <row r="108" spans="1:78" x14ac:dyDescent="0.35">
      <c r="A108" s="10" t="s">
        <v>259</v>
      </c>
      <c r="B108" s="10" t="s">
        <v>78</v>
      </c>
      <c r="C108" s="11">
        <v>45566.698092592589</v>
      </c>
      <c r="D108" s="10" t="s">
        <v>79</v>
      </c>
      <c r="E108" s="10" t="s">
        <v>80</v>
      </c>
      <c r="F108">
        <v>39</v>
      </c>
      <c r="G108">
        <v>801.22869873046875</v>
      </c>
      <c r="H108">
        <v>119.90861511230469</v>
      </c>
      <c r="I108">
        <v>39</v>
      </c>
      <c r="J108">
        <v>39</v>
      </c>
      <c r="K108">
        <v>0</v>
      </c>
      <c r="L108">
        <v>215.10000610351563</v>
      </c>
      <c r="M108">
        <v>215.10000610351563</v>
      </c>
      <c r="N108">
        <v>220.10000610351563</v>
      </c>
      <c r="O108">
        <v>225</v>
      </c>
      <c r="P108" s="10" t="s">
        <v>260</v>
      </c>
      <c r="Q108" s="10" t="s">
        <v>82</v>
      </c>
      <c r="R108">
        <v>2196.413330078125</v>
      </c>
      <c r="S108">
        <v>1746.44482421875</v>
      </c>
      <c r="T108">
        <v>14.439999580383301</v>
      </c>
      <c r="U108">
        <v>110</v>
      </c>
      <c r="V108">
        <v>3.8300001621246338</v>
      </c>
      <c r="W108">
        <v>0.14600001275539398</v>
      </c>
      <c r="X108" s="10" t="s">
        <v>82</v>
      </c>
      <c r="Y108" s="10" t="s">
        <v>82</v>
      </c>
      <c r="Z108">
        <v>24.340002059936523</v>
      </c>
      <c r="AA108">
        <v>2.0580000877380371</v>
      </c>
      <c r="AB108">
        <v>0.45400002598762512</v>
      </c>
      <c r="AC108">
        <v>0</v>
      </c>
      <c r="AD108">
        <v>0.65800005197525024</v>
      </c>
      <c r="AE108">
        <v>44.700000762939453</v>
      </c>
      <c r="AF108">
        <v>28.781452178955078</v>
      </c>
      <c r="AG108">
        <v>44.978981018066406</v>
      </c>
      <c r="AH108">
        <v>229.80000305175781</v>
      </c>
      <c r="AI108">
        <v>60</v>
      </c>
      <c r="AJ108">
        <v>60</v>
      </c>
      <c r="AK108">
        <v>60</v>
      </c>
      <c r="AL108">
        <v>60.700001</v>
      </c>
      <c r="AM108">
        <v>94.586082458496094</v>
      </c>
      <c r="AN108">
        <v>52.499603271484375</v>
      </c>
      <c r="AO108">
        <v>66.008064270019531</v>
      </c>
      <c r="AP108">
        <v>79.801773071289063</v>
      </c>
      <c r="AQ108">
        <v>3.6495625972747803</v>
      </c>
      <c r="AR108">
        <v>541.735595703125</v>
      </c>
      <c r="AS108">
        <v>497.5377197265625</v>
      </c>
      <c r="AT108">
        <v>4.4773125648498535</v>
      </c>
      <c r="AU108">
        <v>3.6119377613067627</v>
      </c>
      <c r="AV108">
        <v>7718.8037109375</v>
      </c>
      <c r="AW108">
        <v>5430.74951171875</v>
      </c>
      <c r="AX108">
        <v>1605.18359375</v>
      </c>
      <c r="AY108">
        <v>1013.15869140625</v>
      </c>
      <c r="AZ108">
        <v>6113.6201171875</v>
      </c>
      <c r="BA108">
        <v>4417.5908203125</v>
      </c>
      <c r="BB108">
        <v>4.9841403961181641E-4</v>
      </c>
      <c r="BC108">
        <v>0.14599859714508057</v>
      </c>
      <c r="BD108" s="10" t="s">
        <v>79</v>
      </c>
      <c r="BE108" s="10" t="s">
        <v>261</v>
      </c>
      <c r="BF108" s="10" t="s">
        <v>259</v>
      </c>
      <c r="BG108">
        <v>45000</v>
      </c>
      <c r="BH108">
        <v>883440</v>
      </c>
      <c r="BI108">
        <v>1211194</v>
      </c>
      <c r="BJ108">
        <v>3196</v>
      </c>
      <c r="BK108">
        <v>4118</v>
      </c>
      <c r="BL108">
        <v>95505</v>
      </c>
      <c r="BM108">
        <v>2055904</v>
      </c>
      <c r="BN108">
        <v>860425</v>
      </c>
      <c r="BO108">
        <v>1316526</v>
      </c>
      <c r="BP108">
        <v>6569</v>
      </c>
      <c r="BQ108">
        <v>94882</v>
      </c>
      <c r="BR108">
        <v>1004</v>
      </c>
      <c r="BS108">
        <v>423934</v>
      </c>
      <c r="BT108">
        <v>2055904</v>
      </c>
      <c r="BU108">
        <v>5570</v>
      </c>
      <c r="BV108">
        <v>1</v>
      </c>
      <c r="BW108">
        <v>30000</v>
      </c>
      <c r="BX108">
        <v>25244</v>
      </c>
      <c r="BY108">
        <v>1</v>
      </c>
      <c r="BZ108">
        <v>30000</v>
      </c>
    </row>
    <row r="109" spans="1:78" x14ac:dyDescent="0.35">
      <c r="A109" s="10" t="s">
        <v>262</v>
      </c>
      <c r="B109" s="10" t="s">
        <v>85</v>
      </c>
      <c r="C109" s="11">
        <v>45566.698092592589</v>
      </c>
      <c r="D109" s="10" t="s">
        <v>79</v>
      </c>
      <c r="E109" s="10" t="s">
        <v>80</v>
      </c>
      <c r="F109">
        <v>39</v>
      </c>
      <c r="G109">
        <v>801.22869873046875</v>
      </c>
      <c r="H109">
        <v>119.90861511230469</v>
      </c>
      <c r="I109">
        <v>39</v>
      </c>
      <c r="J109">
        <v>39</v>
      </c>
      <c r="K109">
        <v>0</v>
      </c>
      <c r="L109">
        <v>215.10000610351563</v>
      </c>
      <c r="M109">
        <v>215.10000610351563</v>
      </c>
      <c r="N109">
        <v>220.10000610351563</v>
      </c>
      <c r="O109">
        <v>225</v>
      </c>
      <c r="P109" s="10" t="s">
        <v>260</v>
      </c>
      <c r="Q109" s="10" t="s">
        <v>82</v>
      </c>
      <c r="R109">
        <v>2196.413330078125</v>
      </c>
      <c r="S109">
        <v>1746.44482421875</v>
      </c>
      <c r="T109">
        <v>14.439999580383301</v>
      </c>
      <c r="U109">
        <v>110</v>
      </c>
      <c r="V109">
        <v>3.8300001621246338</v>
      </c>
      <c r="W109">
        <v>0.14600001275539398</v>
      </c>
      <c r="X109" s="10" t="s">
        <v>82</v>
      </c>
      <c r="Y109" s="10" t="s">
        <v>82</v>
      </c>
      <c r="Z109">
        <v>24.340002059936523</v>
      </c>
      <c r="AA109">
        <v>2.0580000877380371</v>
      </c>
      <c r="AB109">
        <v>0.45400002598762512</v>
      </c>
      <c r="AC109">
        <v>0</v>
      </c>
      <c r="AD109">
        <v>0.65800005197525024</v>
      </c>
      <c r="AE109">
        <v>44.700000762939453</v>
      </c>
      <c r="AF109">
        <v>28.781452178955078</v>
      </c>
      <c r="AG109">
        <v>44.978981018066406</v>
      </c>
      <c r="AH109">
        <v>229.80000305175781</v>
      </c>
      <c r="AI109">
        <v>60</v>
      </c>
      <c r="AJ109">
        <v>60</v>
      </c>
      <c r="AK109">
        <v>60</v>
      </c>
      <c r="AL109">
        <v>60.700001</v>
      </c>
      <c r="AM109">
        <v>137.79624938964844</v>
      </c>
      <c r="AN109">
        <v>52.49993896484375</v>
      </c>
      <c r="AO109">
        <v>66.643363952636719</v>
      </c>
      <c r="AP109">
        <v>82.637252807617188</v>
      </c>
      <c r="AQ109">
        <v>1.3168125152587891</v>
      </c>
      <c r="AR109">
        <v>544.86480712890625</v>
      </c>
      <c r="AS109">
        <v>497.9527587890625</v>
      </c>
      <c r="AT109">
        <v>4.8159375190734863</v>
      </c>
      <c r="AU109">
        <v>3.8000626564025879</v>
      </c>
      <c r="AV109">
        <v>7930.29736328125</v>
      </c>
      <c r="AW109">
        <v>6106.2958984375</v>
      </c>
      <c r="AX109">
        <v>1810.20068359375</v>
      </c>
      <c r="AY109">
        <v>1134.607421875</v>
      </c>
      <c r="AZ109">
        <v>6120.0966796875</v>
      </c>
      <c r="BA109">
        <v>4971.6884765625</v>
      </c>
      <c r="BD109" s="10" t="s">
        <v>79</v>
      </c>
      <c r="BE109" s="10" t="s">
        <v>263</v>
      </c>
      <c r="BF109" s="10" t="s">
        <v>262</v>
      </c>
      <c r="BG109">
        <v>45000</v>
      </c>
      <c r="BH109">
        <v>1191652</v>
      </c>
      <c r="BI109">
        <v>930250</v>
      </c>
      <c r="BJ109">
        <v>-3673</v>
      </c>
      <c r="BK109">
        <v>4057</v>
      </c>
      <c r="BL109">
        <v>88636</v>
      </c>
      <c r="BM109">
        <v>2056166</v>
      </c>
      <c r="BN109">
        <v>1196686</v>
      </c>
      <c r="BO109">
        <v>1237615</v>
      </c>
      <c r="BP109">
        <v>179648</v>
      </c>
      <c r="BQ109">
        <v>99999</v>
      </c>
      <c r="BR109">
        <v>1005</v>
      </c>
      <c r="BS109">
        <v>424829</v>
      </c>
      <c r="BT109">
        <v>2056166</v>
      </c>
      <c r="BU109">
        <v>8596</v>
      </c>
      <c r="BV109">
        <v>1</v>
      </c>
      <c r="BW109">
        <v>30000</v>
      </c>
      <c r="BX109">
        <v>24119</v>
      </c>
      <c r="BY109">
        <v>1</v>
      </c>
      <c r="BZ109">
        <v>30000</v>
      </c>
    </row>
    <row r="110" spans="1:78" x14ac:dyDescent="0.35">
      <c r="A110" s="10" t="s">
        <v>264</v>
      </c>
      <c r="B110" s="10" t="s">
        <v>78</v>
      </c>
      <c r="C110" s="11">
        <v>45566.698370902777</v>
      </c>
      <c r="D110" s="10" t="s">
        <v>79</v>
      </c>
      <c r="E110" s="10" t="s">
        <v>80</v>
      </c>
      <c r="F110">
        <v>40</v>
      </c>
      <c r="G110">
        <v>801.0443115234375</v>
      </c>
      <c r="H110">
        <v>119.90861511230469</v>
      </c>
      <c r="I110">
        <v>40</v>
      </c>
      <c r="J110">
        <v>40</v>
      </c>
      <c r="K110">
        <v>0</v>
      </c>
      <c r="L110">
        <v>215</v>
      </c>
      <c r="M110">
        <v>215.10000610351563</v>
      </c>
      <c r="N110">
        <v>220.10000610351563</v>
      </c>
      <c r="O110">
        <v>225</v>
      </c>
      <c r="P110" s="10" t="s">
        <v>265</v>
      </c>
      <c r="Q110" s="10" t="s">
        <v>82</v>
      </c>
      <c r="R110">
        <v>2199.618896484375</v>
      </c>
      <c r="S110">
        <v>1727.3074951171875</v>
      </c>
      <c r="T110">
        <v>14.439999580383301</v>
      </c>
      <c r="U110">
        <v>110</v>
      </c>
      <c r="V110">
        <v>3.0900001525878906</v>
      </c>
      <c r="W110">
        <v>0.14600001275539398</v>
      </c>
      <c r="X110" s="10" t="s">
        <v>82</v>
      </c>
      <c r="Y110" s="10" t="s">
        <v>82</v>
      </c>
      <c r="Z110">
        <v>24.340002059936523</v>
      </c>
      <c r="AA110">
        <v>2.0780000686645508</v>
      </c>
      <c r="AB110">
        <v>0.45400002598762512</v>
      </c>
      <c r="AC110">
        <v>0</v>
      </c>
      <c r="AD110">
        <v>0.65800005197525024</v>
      </c>
      <c r="AE110">
        <v>44.900001525878906</v>
      </c>
      <c r="AF110">
        <v>28.939451217651367</v>
      </c>
      <c r="AG110">
        <v>44.994274139404297</v>
      </c>
      <c r="AH110">
        <v>229.80000305175781</v>
      </c>
      <c r="AI110">
        <v>60</v>
      </c>
      <c r="AJ110">
        <v>60</v>
      </c>
      <c r="AK110">
        <v>60</v>
      </c>
      <c r="AL110">
        <v>60.700001</v>
      </c>
      <c r="AM110">
        <v>94.586082458496094</v>
      </c>
      <c r="AN110">
        <v>52.499603271484375</v>
      </c>
      <c r="AO110">
        <v>66.000221252441406</v>
      </c>
      <c r="AP110">
        <v>79.800254821777344</v>
      </c>
      <c r="AQ110">
        <v>2.7465627193450928</v>
      </c>
      <c r="AR110">
        <v>542.145751953125</v>
      </c>
      <c r="AS110">
        <v>497.96310424804688</v>
      </c>
      <c r="AT110">
        <v>4.5525627136230469</v>
      </c>
      <c r="AU110">
        <v>3.6119377613067627</v>
      </c>
      <c r="AV110">
        <v>7739.4765625</v>
      </c>
      <c r="AW110">
        <v>5462.26806640625</v>
      </c>
      <c r="AX110">
        <v>1650.5888671875</v>
      </c>
      <c r="AY110">
        <v>1018.41064453125</v>
      </c>
      <c r="AZ110">
        <v>6088.8876953125</v>
      </c>
      <c r="BA110">
        <v>4443.857421875</v>
      </c>
      <c r="BB110">
        <v>7.016301155090332E-3</v>
      </c>
      <c r="BC110">
        <v>0.13728177547454834</v>
      </c>
      <c r="BD110" s="10" t="s">
        <v>79</v>
      </c>
      <c r="BE110" s="10" t="s">
        <v>79</v>
      </c>
      <c r="BF110" s="10" t="s">
        <v>79</v>
      </c>
    </row>
    <row r="111" spans="1:78" x14ac:dyDescent="0.35">
      <c r="A111" s="10" t="s">
        <v>266</v>
      </c>
      <c r="B111" s="10" t="s">
        <v>85</v>
      </c>
      <c r="C111" s="11">
        <v>45566.698370902777</v>
      </c>
      <c r="D111" s="10" t="s">
        <v>79</v>
      </c>
      <c r="E111" s="10" t="s">
        <v>80</v>
      </c>
      <c r="F111">
        <v>40</v>
      </c>
      <c r="G111">
        <v>801.0443115234375</v>
      </c>
      <c r="H111">
        <v>119.90861511230469</v>
      </c>
      <c r="I111">
        <v>40</v>
      </c>
      <c r="J111">
        <v>40</v>
      </c>
      <c r="K111">
        <v>0</v>
      </c>
      <c r="L111">
        <v>215</v>
      </c>
      <c r="M111">
        <v>215.10000610351563</v>
      </c>
      <c r="N111">
        <v>220.10000610351563</v>
      </c>
      <c r="O111">
        <v>225</v>
      </c>
      <c r="P111" s="10" t="s">
        <v>265</v>
      </c>
      <c r="Q111" s="10" t="s">
        <v>82</v>
      </c>
      <c r="R111">
        <v>2199.618896484375</v>
      </c>
      <c r="S111">
        <v>1727.3074951171875</v>
      </c>
      <c r="T111">
        <v>14.439999580383301</v>
      </c>
      <c r="U111">
        <v>110</v>
      </c>
      <c r="V111">
        <v>3.0900001525878906</v>
      </c>
      <c r="W111">
        <v>0.14600001275539398</v>
      </c>
      <c r="X111" s="10" t="s">
        <v>82</v>
      </c>
      <c r="Y111" s="10" t="s">
        <v>82</v>
      </c>
      <c r="Z111">
        <v>24.340002059936523</v>
      </c>
      <c r="AA111">
        <v>2.0780000686645508</v>
      </c>
      <c r="AB111">
        <v>0.45400002598762512</v>
      </c>
      <c r="AC111">
        <v>0</v>
      </c>
      <c r="AD111">
        <v>0.65800005197525024</v>
      </c>
      <c r="AE111">
        <v>44.900001525878906</v>
      </c>
      <c r="AF111">
        <v>28.939451217651367</v>
      </c>
      <c r="AG111">
        <v>44.994274139404297</v>
      </c>
      <c r="AH111">
        <v>229.80000305175781</v>
      </c>
      <c r="AI111">
        <v>60</v>
      </c>
      <c r="AJ111">
        <v>60</v>
      </c>
      <c r="AK111">
        <v>60</v>
      </c>
      <c r="AL111">
        <v>60.700001</v>
      </c>
      <c r="AM111">
        <v>137.79624938964844</v>
      </c>
      <c r="AN111">
        <v>52.49993896484375</v>
      </c>
      <c r="AO111">
        <v>66.731117248535156</v>
      </c>
      <c r="AP111">
        <v>82.576126098632813</v>
      </c>
      <c r="AQ111">
        <v>1.3544375896453857</v>
      </c>
      <c r="AR111">
        <v>544.62994384765625</v>
      </c>
      <c r="AS111">
        <v>498.19235229492188</v>
      </c>
      <c r="AT111">
        <v>4.8159375190734863</v>
      </c>
      <c r="AU111">
        <v>3.8000626564025879</v>
      </c>
      <c r="AV111">
        <v>7932.69677734375</v>
      </c>
      <c r="AW111">
        <v>6111.1494140625</v>
      </c>
      <c r="AX111">
        <v>1811.89501953125</v>
      </c>
      <c r="AY111">
        <v>1137.9775390625</v>
      </c>
      <c r="AZ111">
        <v>6120.8017578125</v>
      </c>
      <c r="BA111">
        <v>4973.171875</v>
      </c>
      <c r="BD111" s="10" t="s">
        <v>79</v>
      </c>
      <c r="BE111" s="10" t="s">
        <v>267</v>
      </c>
      <c r="BF111" s="10" t="s">
        <v>266</v>
      </c>
      <c r="BG111">
        <v>45000</v>
      </c>
      <c r="BH111">
        <v>1191724</v>
      </c>
      <c r="BI111">
        <v>853485</v>
      </c>
      <c r="BJ111">
        <v>-3689</v>
      </c>
      <c r="BK111">
        <v>4033</v>
      </c>
      <c r="BL111">
        <v>88620</v>
      </c>
      <c r="BM111">
        <v>2056249</v>
      </c>
      <c r="BN111">
        <v>1197904</v>
      </c>
      <c r="BO111">
        <v>1162998</v>
      </c>
      <c r="BP111">
        <v>179516</v>
      </c>
      <c r="BQ111">
        <v>98425</v>
      </c>
      <c r="BR111">
        <v>1005</v>
      </c>
      <c r="BS111">
        <v>424802</v>
      </c>
      <c r="BT111">
        <v>2056249</v>
      </c>
      <c r="BU111">
        <v>7457</v>
      </c>
      <c r="BV111">
        <v>1</v>
      </c>
      <c r="BW111">
        <v>30000</v>
      </c>
      <c r="BX111">
        <v>28032</v>
      </c>
      <c r="BY111">
        <v>1</v>
      </c>
      <c r="BZ111">
        <v>30000</v>
      </c>
    </row>
    <row r="112" spans="1:78" x14ac:dyDescent="0.35">
      <c r="A112" s="10" t="s">
        <v>268</v>
      </c>
      <c r="B112" s="10" t="s">
        <v>78</v>
      </c>
      <c r="C112" s="11">
        <v>45566.698656793982</v>
      </c>
      <c r="D112" s="10" t="s">
        <v>79</v>
      </c>
      <c r="E112" s="10" t="s">
        <v>80</v>
      </c>
      <c r="F112">
        <v>41</v>
      </c>
      <c r="G112">
        <v>801.41314697265625</v>
      </c>
      <c r="H112">
        <v>119.90861511230469</v>
      </c>
      <c r="I112">
        <v>41</v>
      </c>
      <c r="J112">
        <v>41</v>
      </c>
      <c r="K112">
        <v>0</v>
      </c>
      <c r="L112">
        <v>215.10000610351563</v>
      </c>
      <c r="M112">
        <v>214.80000305175781</v>
      </c>
      <c r="N112">
        <v>220</v>
      </c>
      <c r="O112">
        <v>225</v>
      </c>
      <c r="P112" s="10" t="s">
        <v>269</v>
      </c>
      <c r="Q112" s="10" t="s">
        <v>82</v>
      </c>
      <c r="R112">
        <v>2181.064453125</v>
      </c>
      <c r="S112">
        <v>1719.05029296875</v>
      </c>
      <c r="T112">
        <v>14.449999809265137</v>
      </c>
      <c r="U112">
        <v>110</v>
      </c>
      <c r="V112">
        <v>3.2340002059936523</v>
      </c>
      <c r="W112">
        <v>0.15200001001358032</v>
      </c>
      <c r="X112" s="10" t="s">
        <v>82</v>
      </c>
      <c r="Y112" s="10" t="s">
        <v>82</v>
      </c>
      <c r="Z112">
        <v>24.338001251220703</v>
      </c>
      <c r="AA112">
        <v>2.0820000171661377</v>
      </c>
      <c r="AB112">
        <v>0.45200002193450928</v>
      </c>
      <c r="AC112">
        <v>0</v>
      </c>
      <c r="AD112">
        <v>0.65400004386901855</v>
      </c>
      <c r="AE112">
        <v>45</v>
      </c>
      <c r="AF112">
        <v>29.16370964050293</v>
      </c>
      <c r="AG112">
        <v>44.973884582519531</v>
      </c>
      <c r="AH112">
        <v>229.80000305175781</v>
      </c>
      <c r="AI112">
        <v>60</v>
      </c>
      <c r="AJ112">
        <v>60</v>
      </c>
      <c r="AK112">
        <v>60</v>
      </c>
      <c r="AL112">
        <v>60.700001</v>
      </c>
      <c r="AM112">
        <v>94.586082458496094</v>
      </c>
      <c r="AN112">
        <v>52.499603271484375</v>
      </c>
      <c r="AO112">
        <v>65.988021850585938</v>
      </c>
      <c r="AP112">
        <v>79.956558227539063</v>
      </c>
      <c r="AQ112">
        <v>2.8970625400543213</v>
      </c>
      <c r="AR112">
        <v>546.01678466796875</v>
      </c>
      <c r="AS112">
        <v>502.6090087890625</v>
      </c>
      <c r="AT112">
        <v>4.5149378776550293</v>
      </c>
      <c r="AU112">
        <v>3.574312686920166</v>
      </c>
      <c r="AV112">
        <v>7812.984375</v>
      </c>
      <c r="AW112">
        <v>5556.32958984375</v>
      </c>
      <c r="AX112">
        <v>1654.1689453125</v>
      </c>
      <c r="AY112">
        <v>1021.90966796875</v>
      </c>
      <c r="AZ112">
        <v>6158.8154296875</v>
      </c>
      <c r="BA112">
        <v>4534.419921875</v>
      </c>
      <c r="BB112">
        <v>1.063692569732666E-2</v>
      </c>
      <c r="BC112">
        <v>0.12279129028320313</v>
      </c>
      <c r="BD112" s="10" t="s">
        <v>79</v>
      </c>
      <c r="BE112" s="10" t="s">
        <v>270</v>
      </c>
      <c r="BF112" s="10" t="s">
        <v>268</v>
      </c>
      <c r="BG112">
        <v>45000</v>
      </c>
      <c r="BH112">
        <v>892621</v>
      </c>
      <c r="BI112">
        <v>962304</v>
      </c>
      <c r="BJ112">
        <v>2455</v>
      </c>
      <c r="BK112">
        <v>4105</v>
      </c>
      <c r="BL112">
        <v>94764</v>
      </c>
      <c r="BM112">
        <v>2052945</v>
      </c>
      <c r="BN112">
        <v>868229</v>
      </c>
      <c r="BO112">
        <v>1073822</v>
      </c>
      <c r="BP112">
        <v>6543</v>
      </c>
      <c r="BQ112">
        <v>96063</v>
      </c>
      <c r="BR112">
        <v>1003</v>
      </c>
      <c r="BS112">
        <v>423690</v>
      </c>
      <c r="BT112">
        <v>2052945</v>
      </c>
      <c r="BU112">
        <v>7010</v>
      </c>
      <c r="BV112">
        <v>1</v>
      </c>
      <c r="BW112">
        <v>30000</v>
      </c>
      <c r="BX112">
        <v>27371</v>
      </c>
      <c r="BY112">
        <v>1</v>
      </c>
      <c r="BZ112">
        <v>30000</v>
      </c>
    </row>
    <row r="113" spans="1:78" x14ac:dyDescent="0.35">
      <c r="A113" s="10" t="s">
        <v>271</v>
      </c>
      <c r="B113" s="10" t="s">
        <v>85</v>
      </c>
      <c r="C113" s="11">
        <v>45566.698656793982</v>
      </c>
      <c r="D113" s="10" t="s">
        <v>79</v>
      </c>
      <c r="E113" s="10" t="s">
        <v>80</v>
      </c>
      <c r="F113">
        <v>41</v>
      </c>
      <c r="G113">
        <v>801.41314697265625</v>
      </c>
      <c r="H113">
        <v>119.90861511230469</v>
      </c>
      <c r="I113">
        <v>41</v>
      </c>
      <c r="J113">
        <v>41</v>
      </c>
      <c r="K113">
        <v>0</v>
      </c>
      <c r="L113">
        <v>215.10000610351563</v>
      </c>
      <c r="M113">
        <v>214.80000305175781</v>
      </c>
      <c r="N113">
        <v>220</v>
      </c>
      <c r="O113">
        <v>225</v>
      </c>
      <c r="P113" s="10" t="s">
        <v>269</v>
      </c>
      <c r="Q113" s="10" t="s">
        <v>82</v>
      </c>
      <c r="R113">
        <v>2181.064453125</v>
      </c>
      <c r="S113">
        <v>1719.05029296875</v>
      </c>
      <c r="T113">
        <v>14.449999809265137</v>
      </c>
      <c r="U113">
        <v>110</v>
      </c>
      <c r="V113">
        <v>3.2340002059936523</v>
      </c>
      <c r="W113">
        <v>0.15200001001358032</v>
      </c>
      <c r="X113" s="10" t="s">
        <v>82</v>
      </c>
      <c r="Y113" s="10" t="s">
        <v>82</v>
      </c>
      <c r="Z113">
        <v>24.338001251220703</v>
      </c>
      <c r="AA113">
        <v>2.0820000171661377</v>
      </c>
      <c r="AB113">
        <v>0.45200002193450928</v>
      </c>
      <c r="AC113">
        <v>0</v>
      </c>
      <c r="AD113">
        <v>0.65400004386901855</v>
      </c>
      <c r="AE113">
        <v>45</v>
      </c>
      <c r="AF113">
        <v>29.16370964050293</v>
      </c>
      <c r="AG113">
        <v>44.973884582519531</v>
      </c>
      <c r="AH113">
        <v>229.80000305175781</v>
      </c>
      <c r="AI113">
        <v>60</v>
      </c>
      <c r="AJ113">
        <v>60</v>
      </c>
      <c r="AK113">
        <v>60</v>
      </c>
      <c r="AL113">
        <v>60.700001</v>
      </c>
      <c r="AM113">
        <v>137.79624938964844</v>
      </c>
      <c r="AN113">
        <v>52.49993896484375</v>
      </c>
      <c r="AO113">
        <v>66.659004211425781</v>
      </c>
      <c r="AP113">
        <v>82.327041625976563</v>
      </c>
      <c r="AQ113">
        <v>2.4079375267028809</v>
      </c>
      <c r="AR113">
        <v>547.1710205078125</v>
      </c>
      <c r="AS113">
        <v>500.24923706054688</v>
      </c>
      <c r="AT113">
        <v>4.7783126831054688</v>
      </c>
      <c r="AU113">
        <v>3.8000626564025879</v>
      </c>
      <c r="AV113">
        <v>7985.93115234375</v>
      </c>
      <c r="AW113">
        <v>6176.69287109375</v>
      </c>
      <c r="AX113">
        <v>1807.28857421875</v>
      </c>
      <c r="AY113">
        <v>1149.5283203125</v>
      </c>
      <c r="AZ113">
        <v>6178.642578125</v>
      </c>
      <c r="BA113">
        <v>5027.16455078125</v>
      </c>
      <c r="BD113" s="10" t="s">
        <v>79</v>
      </c>
      <c r="BE113" s="10" t="s">
        <v>272</v>
      </c>
      <c r="BF113" s="10" t="s">
        <v>271</v>
      </c>
      <c r="BG113">
        <v>45000</v>
      </c>
      <c r="BH113">
        <v>1239607</v>
      </c>
      <c r="BI113">
        <v>859898</v>
      </c>
      <c r="BJ113">
        <v>-1854</v>
      </c>
      <c r="BK113">
        <v>4078</v>
      </c>
      <c r="BL113">
        <v>90455</v>
      </c>
      <c r="BM113">
        <v>2056477</v>
      </c>
      <c r="BN113">
        <v>1232886</v>
      </c>
      <c r="BO113">
        <v>1169243</v>
      </c>
      <c r="BP113">
        <v>-178277</v>
      </c>
      <c r="BQ113">
        <v>99999</v>
      </c>
      <c r="BR113">
        <v>1005</v>
      </c>
      <c r="BS113">
        <v>424704</v>
      </c>
      <c r="BT113">
        <v>2056477</v>
      </c>
      <c r="BU113">
        <v>10828</v>
      </c>
      <c r="BV113">
        <v>1</v>
      </c>
      <c r="BW113">
        <v>30000</v>
      </c>
      <c r="BX113">
        <v>20624</v>
      </c>
      <c r="BY113">
        <v>1</v>
      </c>
      <c r="BZ113">
        <v>30000</v>
      </c>
    </row>
    <row r="114" spans="1:78" x14ac:dyDescent="0.35">
      <c r="A114" s="10" t="s">
        <v>273</v>
      </c>
      <c r="B114" s="10" t="s">
        <v>78</v>
      </c>
      <c r="C114" s="11">
        <v>45566.698938090274</v>
      </c>
      <c r="D114" s="10" t="s">
        <v>79</v>
      </c>
      <c r="E114" s="10" t="s">
        <v>80</v>
      </c>
      <c r="F114">
        <v>42</v>
      </c>
      <c r="G114">
        <v>801.22869873046875</v>
      </c>
      <c r="H114">
        <v>119.90861511230469</v>
      </c>
      <c r="I114">
        <v>42</v>
      </c>
      <c r="J114">
        <v>42</v>
      </c>
      <c r="K114">
        <v>0</v>
      </c>
      <c r="L114">
        <v>215.30000305175781</v>
      </c>
      <c r="M114">
        <v>215.10000610351563</v>
      </c>
      <c r="N114">
        <v>220.10000610351563</v>
      </c>
      <c r="O114">
        <v>225</v>
      </c>
      <c r="P114" s="10" t="s">
        <v>274</v>
      </c>
      <c r="Q114" s="10" t="s">
        <v>82</v>
      </c>
      <c r="R114">
        <v>2207.681884765625</v>
      </c>
      <c r="S114">
        <v>1724.6846923828125</v>
      </c>
      <c r="T114">
        <v>14.449999809265137</v>
      </c>
      <c r="U114">
        <v>110</v>
      </c>
      <c r="V114">
        <v>3.0160000324249268</v>
      </c>
      <c r="W114">
        <v>0.14400000870227814</v>
      </c>
      <c r="X114" s="10" t="s">
        <v>82</v>
      </c>
      <c r="Y114" s="10" t="s">
        <v>82</v>
      </c>
      <c r="Z114">
        <v>24.346000671386719</v>
      </c>
      <c r="AA114">
        <v>2.0720000267028809</v>
      </c>
      <c r="AB114">
        <v>0.45400002598762512</v>
      </c>
      <c r="AC114">
        <v>0</v>
      </c>
      <c r="AD114">
        <v>0.65600001811981201</v>
      </c>
      <c r="AE114">
        <v>45.200000762939453</v>
      </c>
      <c r="AF114">
        <v>29.357385635375977</v>
      </c>
      <c r="AG114">
        <v>44.978981018066406</v>
      </c>
      <c r="AH114">
        <v>229.80000305175781</v>
      </c>
      <c r="AI114">
        <v>60</v>
      </c>
      <c r="AJ114">
        <v>59.900002000000001</v>
      </c>
      <c r="AK114">
        <v>59.900002000000001</v>
      </c>
      <c r="AL114">
        <v>60.700001</v>
      </c>
      <c r="AM114">
        <v>94.586082458496094</v>
      </c>
      <c r="AN114">
        <v>52.499603271484375</v>
      </c>
      <c r="AO114">
        <v>66.156478881835938</v>
      </c>
      <c r="AP114">
        <v>79.807945251464844</v>
      </c>
      <c r="AQ114">
        <v>2.8594377040863037</v>
      </c>
      <c r="AR114">
        <v>545.21002197265625</v>
      </c>
      <c r="AS114">
        <v>501.41452026367188</v>
      </c>
      <c r="AT114">
        <v>4.4773125648498535</v>
      </c>
      <c r="AU114">
        <v>3.574312686920166</v>
      </c>
      <c r="AV114">
        <v>7799.1220703125</v>
      </c>
      <c r="AW114">
        <v>5557.62890625</v>
      </c>
      <c r="AX114">
        <v>1631.921875</v>
      </c>
      <c r="AY114">
        <v>1020.1796875</v>
      </c>
      <c r="AZ114">
        <v>6167.2001953125</v>
      </c>
      <c r="BA114">
        <v>4537.44921875</v>
      </c>
      <c r="BB114">
        <v>2.4190783500671387E-2</v>
      </c>
      <c r="BC114">
        <v>0.11439526081085205</v>
      </c>
      <c r="BD114" s="10" t="s">
        <v>79</v>
      </c>
      <c r="BE114" s="10" t="s">
        <v>275</v>
      </c>
      <c r="BF114" s="10" t="s">
        <v>273</v>
      </c>
      <c r="BG114">
        <v>45000</v>
      </c>
      <c r="BH114">
        <v>892958</v>
      </c>
      <c r="BI114">
        <v>956118</v>
      </c>
      <c r="BJ114">
        <v>2512</v>
      </c>
      <c r="BK114">
        <v>4016</v>
      </c>
      <c r="BL114">
        <v>94821</v>
      </c>
      <c r="BM114">
        <v>2053640</v>
      </c>
      <c r="BN114">
        <v>869163</v>
      </c>
      <c r="BO114">
        <v>1067982</v>
      </c>
      <c r="BP114">
        <v>6572</v>
      </c>
      <c r="BQ114">
        <v>98425</v>
      </c>
      <c r="BR114">
        <v>1004</v>
      </c>
      <c r="BS114">
        <v>423759</v>
      </c>
      <c r="BT114">
        <v>2053640</v>
      </c>
      <c r="BU114">
        <v>5712</v>
      </c>
      <c r="BV114">
        <v>1</v>
      </c>
      <c r="BW114">
        <v>30000</v>
      </c>
      <c r="BX114">
        <v>29260</v>
      </c>
      <c r="BY114">
        <v>1</v>
      </c>
      <c r="BZ114">
        <v>30000</v>
      </c>
    </row>
    <row r="115" spans="1:78" x14ac:dyDescent="0.35">
      <c r="A115" s="10" t="s">
        <v>276</v>
      </c>
      <c r="B115" s="10" t="s">
        <v>85</v>
      </c>
      <c r="C115" s="11">
        <v>45566.698938090274</v>
      </c>
      <c r="D115" s="10" t="s">
        <v>79</v>
      </c>
      <c r="E115" s="10" t="s">
        <v>80</v>
      </c>
      <c r="F115">
        <v>42</v>
      </c>
      <c r="G115">
        <v>801.22869873046875</v>
      </c>
      <c r="H115">
        <v>119.90861511230469</v>
      </c>
      <c r="I115">
        <v>42</v>
      </c>
      <c r="J115">
        <v>42</v>
      </c>
      <c r="K115">
        <v>0</v>
      </c>
      <c r="L115">
        <v>215.30000305175781</v>
      </c>
      <c r="M115">
        <v>215.10000610351563</v>
      </c>
      <c r="N115">
        <v>220.10000610351563</v>
      </c>
      <c r="O115">
        <v>225</v>
      </c>
      <c r="P115" s="10" t="s">
        <v>274</v>
      </c>
      <c r="Q115" s="10" t="s">
        <v>82</v>
      </c>
      <c r="R115">
        <v>2207.681884765625</v>
      </c>
      <c r="S115">
        <v>1724.6846923828125</v>
      </c>
      <c r="T115">
        <v>14.449999809265137</v>
      </c>
      <c r="U115">
        <v>110</v>
      </c>
      <c r="V115">
        <v>3.0160000324249268</v>
      </c>
      <c r="W115">
        <v>0.14400000870227814</v>
      </c>
      <c r="X115" s="10" t="s">
        <v>82</v>
      </c>
      <c r="Y115" s="10" t="s">
        <v>82</v>
      </c>
      <c r="Z115">
        <v>24.346000671386719</v>
      </c>
      <c r="AA115">
        <v>2.0720000267028809</v>
      </c>
      <c r="AB115">
        <v>0.45400002598762512</v>
      </c>
      <c r="AC115">
        <v>0</v>
      </c>
      <c r="AD115">
        <v>0.65600001811981201</v>
      </c>
      <c r="AE115">
        <v>45.200000762939453</v>
      </c>
      <c r="AF115">
        <v>29.357385635375977</v>
      </c>
      <c r="AG115">
        <v>44.978981018066406</v>
      </c>
      <c r="AH115">
        <v>229.80000305175781</v>
      </c>
      <c r="AI115">
        <v>60</v>
      </c>
      <c r="AJ115">
        <v>59.900002000000001</v>
      </c>
      <c r="AK115">
        <v>59.900002000000001</v>
      </c>
      <c r="AL115">
        <v>60.700001</v>
      </c>
      <c r="AM115">
        <v>137.79624938964844</v>
      </c>
      <c r="AN115">
        <v>52.49993896484375</v>
      </c>
      <c r="AO115">
        <v>66.555252075195313</v>
      </c>
      <c r="AP115">
        <v>82.722419738769531</v>
      </c>
      <c r="AQ115">
        <v>1.2791875600814819</v>
      </c>
      <c r="AR115">
        <v>545.16375732421875</v>
      </c>
      <c r="AS115">
        <v>498.38516235351563</v>
      </c>
      <c r="AT115">
        <v>4.8535628318786621</v>
      </c>
      <c r="AU115">
        <v>3.8000626564025879</v>
      </c>
      <c r="AV115">
        <v>7957.75830078125</v>
      </c>
      <c r="AW115">
        <v>6113.5791015625</v>
      </c>
      <c r="AX115">
        <v>1839.48388671875</v>
      </c>
      <c r="AY115">
        <v>1144.26611328125</v>
      </c>
      <c r="AZ115">
        <v>6118.2744140625</v>
      </c>
      <c r="BA115">
        <v>4969.31298828125</v>
      </c>
      <c r="BD115" s="10" t="s">
        <v>79</v>
      </c>
      <c r="BE115" s="10" t="s">
        <v>277</v>
      </c>
      <c r="BF115" s="10" t="s">
        <v>276</v>
      </c>
      <c r="BG115">
        <v>45000</v>
      </c>
      <c r="BH115">
        <v>1235456</v>
      </c>
      <c r="BI115">
        <v>936796</v>
      </c>
      <c r="BJ115">
        <v>-1627</v>
      </c>
      <c r="BK115">
        <v>4101</v>
      </c>
      <c r="BL115">
        <v>90682</v>
      </c>
      <c r="BM115">
        <v>2056321</v>
      </c>
      <c r="BN115">
        <v>1229202</v>
      </c>
      <c r="BO115">
        <v>1244622</v>
      </c>
      <c r="BP115">
        <v>-178306</v>
      </c>
      <c r="BQ115">
        <v>99999</v>
      </c>
      <c r="BR115">
        <v>1005</v>
      </c>
      <c r="BS115">
        <v>424754</v>
      </c>
      <c r="BT115">
        <v>2056321</v>
      </c>
      <c r="BU115">
        <v>24660</v>
      </c>
      <c r="BV115">
        <v>0</v>
      </c>
      <c r="BW115">
        <v>30000</v>
      </c>
      <c r="BX115">
        <v>24673</v>
      </c>
      <c r="BY115">
        <v>1</v>
      </c>
      <c r="BZ115">
        <v>30000</v>
      </c>
    </row>
    <row r="116" spans="1:78" x14ac:dyDescent="0.35">
      <c r="A116" s="10" t="s">
        <v>278</v>
      </c>
      <c r="B116" s="10" t="s">
        <v>78</v>
      </c>
      <c r="C116" s="11">
        <v>45566.699216226851</v>
      </c>
      <c r="D116" s="10" t="s">
        <v>79</v>
      </c>
      <c r="E116" s="10" t="s">
        <v>80</v>
      </c>
      <c r="F116">
        <v>43</v>
      </c>
      <c r="G116">
        <v>801.59759521484375</v>
      </c>
      <c r="H116">
        <v>119.90861511230469</v>
      </c>
      <c r="I116">
        <v>43</v>
      </c>
      <c r="J116">
        <v>43</v>
      </c>
      <c r="K116">
        <v>0</v>
      </c>
      <c r="L116">
        <v>215.10000610351563</v>
      </c>
      <c r="M116">
        <v>215.10000610351563</v>
      </c>
      <c r="N116">
        <v>220.10000610351563</v>
      </c>
      <c r="O116">
        <v>224.80000305175781</v>
      </c>
      <c r="P116" s="10" t="s">
        <v>279</v>
      </c>
      <c r="Q116" s="10" t="s">
        <v>82</v>
      </c>
      <c r="R116">
        <v>2201.464599609375</v>
      </c>
      <c r="S116">
        <v>1705.1588134765625</v>
      </c>
      <c r="T116">
        <v>14.449999809265137</v>
      </c>
      <c r="U116">
        <v>110</v>
      </c>
      <c r="V116">
        <v>3.7020001411437988</v>
      </c>
      <c r="W116">
        <v>0.15400001406669617</v>
      </c>
      <c r="X116" s="10" t="s">
        <v>82</v>
      </c>
      <c r="Y116" s="10" t="s">
        <v>82</v>
      </c>
      <c r="Z116">
        <v>24.50200080871582</v>
      </c>
      <c r="AA116">
        <v>2.0840001106262207</v>
      </c>
      <c r="AB116">
        <v>0.45400002598762512</v>
      </c>
      <c r="AC116">
        <v>0</v>
      </c>
      <c r="AD116">
        <v>0.65800005197525024</v>
      </c>
      <c r="AE116">
        <v>45.200000762939453</v>
      </c>
      <c r="AF116">
        <v>29.62751579284668</v>
      </c>
      <c r="AG116">
        <v>44.948402404785156</v>
      </c>
      <c r="AH116">
        <v>229.80000305175781</v>
      </c>
      <c r="AI116">
        <v>60</v>
      </c>
      <c r="AJ116">
        <v>60</v>
      </c>
      <c r="AK116">
        <v>60</v>
      </c>
      <c r="AL116">
        <v>60.700001</v>
      </c>
      <c r="AM116">
        <v>94.586082458496094</v>
      </c>
      <c r="AN116">
        <v>52.499603271484375</v>
      </c>
      <c r="AO116">
        <v>66.03570556640625</v>
      </c>
      <c r="AP116">
        <v>79.88458251953125</v>
      </c>
      <c r="AQ116">
        <v>3.0851876735687256</v>
      </c>
      <c r="AR116">
        <v>544.79132080078125</v>
      </c>
      <c r="AS116">
        <v>500.87539672851563</v>
      </c>
      <c r="AT116">
        <v>4.5149378776550293</v>
      </c>
      <c r="AU116">
        <v>3.574312686920166</v>
      </c>
      <c r="AV116">
        <v>7812.6044921875</v>
      </c>
      <c r="AW116">
        <v>5530.3662109375</v>
      </c>
      <c r="AX116">
        <v>1660.7490234375</v>
      </c>
      <c r="AY116">
        <v>1029.24560546875</v>
      </c>
      <c r="AZ116">
        <v>6151.85546875</v>
      </c>
      <c r="BA116">
        <v>4501.12060546875</v>
      </c>
      <c r="BB116">
        <v>5.1542520523071289E-3</v>
      </c>
      <c r="BC116">
        <v>0.13233590126037598</v>
      </c>
      <c r="BD116" s="10" t="s">
        <v>79</v>
      </c>
      <c r="BE116" s="10" t="s">
        <v>79</v>
      </c>
      <c r="BF116" s="10" t="s">
        <v>79</v>
      </c>
    </row>
    <row r="117" spans="1:78" x14ac:dyDescent="0.35">
      <c r="A117" s="10" t="s">
        <v>280</v>
      </c>
      <c r="B117" s="10" t="s">
        <v>85</v>
      </c>
      <c r="C117" s="11">
        <v>45566.699216226851</v>
      </c>
      <c r="D117" s="10" t="s">
        <v>79</v>
      </c>
      <c r="E117" s="10" t="s">
        <v>80</v>
      </c>
      <c r="F117">
        <v>43</v>
      </c>
      <c r="G117">
        <v>801.59759521484375</v>
      </c>
      <c r="H117">
        <v>119.90861511230469</v>
      </c>
      <c r="I117">
        <v>43</v>
      </c>
      <c r="J117">
        <v>43</v>
      </c>
      <c r="K117">
        <v>0</v>
      </c>
      <c r="L117">
        <v>215.10000610351563</v>
      </c>
      <c r="M117">
        <v>215.10000610351563</v>
      </c>
      <c r="N117">
        <v>220.10000610351563</v>
      </c>
      <c r="O117">
        <v>224.80000305175781</v>
      </c>
      <c r="P117" s="10" t="s">
        <v>279</v>
      </c>
      <c r="Q117" s="10" t="s">
        <v>82</v>
      </c>
      <c r="R117">
        <v>2201.464599609375</v>
      </c>
      <c r="S117">
        <v>1705.1588134765625</v>
      </c>
      <c r="T117">
        <v>14.449999809265137</v>
      </c>
      <c r="U117">
        <v>110</v>
      </c>
      <c r="V117">
        <v>3.7020001411437988</v>
      </c>
      <c r="W117">
        <v>0.15400001406669617</v>
      </c>
      <c r="X117" s="10" t="s">
        <v>82</v>
      </c>
      <c r="Y117" s="10" t="s">
        <v>82</v>
      </c>
      <c r="Z117">
        <v>24.50200080871582</v>
      </c>
      <c r="AA117">
        <v>2.0840001106262207</v>
      </c>
      <c r="AB117">
        <v>0.45400002598762512</v>
      </c>
      <c r="AC117">
        <v>0</v>
      </c>
      <c r="AD117">
        <v>0.65800005197525024</v>
      </c>
      <c r="AE117">
        <v>45.200000762939453</v>
      </c>
      <c r="AF117">
        <v>29.62751579284668</v>
      </c>
      <c r="AG117">
        <v>44.948402404785156</v>
      </c>
      <c r="AH117">
        <v>229.80000305175781</v>
      </c>
      <c r="AI117">
        <v>60</v>
      </c>
      <c r="AJ117">
        <v>60</v>
      </c>
      <c r="AK117">
        <v>60</v>
      </c>
      <c r="AL117">
        <v>60.700001</v>
      </c>
      <c r="AM117">
        <v>137.79624938964844</v>
      </c>
      <c r="AN117">
        <v>52.49993896484375</v>
      </c>
      <c r="AO117">
        <v>66.548973083496094</v>
      </c>
      <c r="AP117">
        <v>82.678718566894531</v>
      </c>
      <c r="AQ117">
        <v>1.3168125152587891</v>
      </c>
      <c r="AR117">
        <v>546.4407958984375</v>
      </c>
      <c r="AS117">
        <v>500.55618286132813</v>
      </c>
      <c r="AT117">
        <v>4.7783126831054688</v>
      </c>
      <c r="AU117">
        <v>3.8000626564025879</v>
      </c>
      <c r="AV117">
        <v>7985.0400390625</v>
      </c>
      <c r="AW117">
        <v>6194.623046875</v>
      </c>
      <c r="AX117">
        <v>1819.07080078125</v>
      </c>
      <c r="AY117">
        <v>1165.76171875</v>
      </c>
      <c r="AZ117">
        <v>6165.96923828125</v>
      </c>
      <c r="BA117">
        <v>5028.861328125</v>
      </c>
      <c r="BD117" s="10" t="s">
        <v>79</v>
      </c>
      <c r="BE117" s="10" t="s">
        <v>281</v>
      </c>
      <c r="BF117" s="10" t="s">
        <v>280</v>
      </c>
      <c r="BG117">
        <v>45000</v>
      </c>
      <c r="BH117">
        <v>1236706</v>
      </c>
      <c r="BI117">
        <v>880104</v>
      </c>
      <c r="BJ117">
        <v>-1843</v>
      </c>
      <c r="BK117">
        <v>4010</v>
      </c>
      <c r="BL117">
        <v>90466</v>
      </c>
      <c r="BM117">
        <v>2056596</v>
      </c>
      <c r="BN117">
        <v>1230557</v>
      </c>
      <c r="BO117">
        <v>1186516</v>
      </c>
      <c r="BP117">
        <v>-178375</v>
      </c>
      <c r="BQ117">
        <v>99999</v>
      </c>
      <c r="BR117">
        <v>1005</v>
      </c>
      <c r="BS117">
        <v>424827</v>
      </c>
      <c r="BT117">
        <v>2056596</v>
      </c>
      <c r="BU117">
        <v>7096</v>
      </c>
      <c r="BV117">
        <v>1</v>
      </c>
      <c r="BW117">
        <v>30000</v>
      </c>
      <c r="BX117">
        <v>28950</v>
      </c>
      <c r="BY117">
        <v>1</v>
      </c>
      <c r="BZ117">
        <v>30000</v>
      </c>
    </row>
    <row r="118" spans="1:78" x14ac:dyDescent="0.35">
      <c r="A118" s="10" t="s">
        <v>282</v>
      </c>
      <c r="B118" s="10" t="s">
        <v>78</v>
      </c>
      <c r="C118" s="11">
        <v>45566.69950127315</v>
      </c>
      <c r="D118" s="10" t="s">
        <v>79</v>
      </c>
      <c r="E118" s="10" t="s">
        <v>80</v>
      </c>
      <c r="F118">
        <v>44</v>
      </c>
      <c r="G118">
        <v>801.22869873046875</v>
      </c>
      <c r="H118">
        <v>119.90861511230469</v>
      </c>
      <c r="I118">
        <v>44</v>
      </c>
      <c r="J118">
        <v>44</v>
      </c>
      <c r="K118">
        <v>0</v>
      </c>
      <c r="L118">
        <v>214.60000610351563</v>
      </c>
      <c r="M118">
        <v>215</v>
      </c>
      <c r="N118">
        <v>220.10000610351563</v>
      </c>
      <c r="O118">
        <v>225</v>
      </c>
      <c r="P118" s="10" t="s">
        <v>283</v>
      </c>
      <c r="Q118" s="10" t="s">
        <v>82</v>
      </c>
      <c r="R118">
        <v>2203.407470703125</v>
      </c>
      <c r="S118">
        <v>1724.004638671875</v>
      </c>
      <c r="T118">
        <v>14.460000038146973</v>
      </c>
      <c r="U118">
        <v>110</v>
      </c>
      <c r="V118">
        <v>2.9600000381469727</v>
      </c>
      <c r="W118">
        <v>0.15000000596046448</v>
      </c>
      <c r="X118" s="10" t="s">
        <v>82</v>
      </c>
      <c r="Y118" s="10" t="s">
        <v>82</v>
      </c>
      <c r="Z118">
        <v>24.340002059936523</v>
      </c>
      <c r="AA118">
        <v>2.0540001392364502</v>
      </c>
      <c r="AB118">
        <v>0.45400002598762512</v>
      </c>
      <c r="AC118">
        <v>0</v>
      </c>
      <c r="AD118">
        <v>0.65800005197525024</v>
      </c>
      <c r="AE118">
        <v>45.5</v>
      </c>
      <c r="AF118">
        <v>29.336999893188477</v>
      </c>
      <c r="AG118">
        <v>44.989173889160156</v>
      </c>
      <c r="AH118">
        <v>229.80000305175781</v>
      </c>
      <c r="AI118">
        <v>60</v>
      </c>
      <c r="AJ118">
        <v>60.099997999999999</v>
      </c>
      <c r="AK118">
        <v>60.099997999999999</v>
      </c>
      <c r="AL118">
        <v>60.700001</v>
      </c>
      <c r="AM118">
        <v>94.586082458496094</v>
      </c>
      <c r="AN118">
        <v>52.499603271484375</v>
      </c>
      <c r="AO118">
        <v>65.972633361816406</v>
      </c>
      <c r="AP118">
        <v>79.777275085449219</v>
      </c>
      <c r="AQ118">
        <v>3.2733125686645508</v>
      </c>
      <c r="AR118">
        <v>544.77105712890625</v>
      </c>
      <c r="AS118">
        <v>502.14129638671875</v>
      </c>
      <c r="AT118">
        <v>4.5149378776550293</v>
      </c>
      <c r="AU118">
        <v>3.6495625972747803</v>
      </c>
      <c r="AV118">
        <v>7790.71826171875</v>
      </c>
      <c r="AW118">
        <v>5585.2685546875</v>
      </c>
      <c r="AX118">
        <v>1652.8056640625</v>
      </c>
      <c r="AY118">
        <v>1061.662109375</v>
      </c>
      <c r="AZ118">
        <v>6137.91259765625</v>
      </c>
      <c r="BA118">
        <v>4523.6064453125</v>
      </c>
      <c r="BB118">
        <v>1.7220735549926758E-2</v>
      </c>
      <c r="BC118">
        <v>0.12460994720458984</v>
      </c>
      <c r="BD118" s="10" t="s">
        <v>79</v>
      </c>
      <c r="BE118" s="10" t="s">
        <v>284</v>
      </c>
      <c r="BF118" s="10" t="s">
        <v>282</v>
      </c>
      <c r="BG118">
        <v>45000</v>
      </c>
      <c r="BH118">
        <v>893563</v>
      </c>
      <c r="BI118">
        <v>938305</v>
      </c>
      <c r="BJ118">
        <v>2512</v>
      </c>
      <c r="BK118">
        <v>4089</v>
      </c>
      <c r="BL118">
        <v>94821</v>
      </c>
      <c r="BM118">
        <v>2052163</v>
      </c>
      <c r="BN118">
        <v>868993</v>
      </c>
      <c r="BO118">
        <v>1050334</v>
      </c>
      <c r="BP118">
        <v>6589</v>
      </c>
      <c r="BQ118">
        <v>99999</v>
      </c>
      <c r="BR118">
        <v>1004</v>
      </c>
      <c r="BS118">
        <v>423702</v>
      </c>
      <c r="BT118">
        <v>2052163</v>
      </c>
      <c r="BU118">
        <v>18215</v>
      </c>
      <c r="BV118">
        <v>1</v>
      </c>
      <c r="BW118">
        <v>30000</v>
      </c>
      <c r="BX118">
        <v>37952</v>
      </c>
      <c r="BY118">
        <v>1</v>
      </c>
      <c r="BZ118">
        <v>30000</v>
      </c>
    </row>
    <row r="119" spans="1:78" x14ac:dyDescent="0.35">
      <c r="A119" s="10" t="s">
        <v>285</v>
      </c>
      <c r="B119" s="10" t="s">
        <v>85</v>
      </c>
      <c r="C119" s="11">
        <v>45566.69950127315</v>
      </c>
      <c r="D119" s="10" t="s">
        <v>79</v>
      </c>
      <c r="E119" s="10" t="s">
        <v>80</v>
      </c>
      <c r="F119">
        <v>44</v>
      </c>
      <c r="G119">
        <v>801.22869873046875</v>
      </c>
      <c r="H119">
        <v>119.90861511230469</v>
      </c>
      <c r="I119">
        <v>44</v>
      </c>
      <c r="J119">
        <v>44</v>
      </c>
      <c r="K119">
        <v>0</v>
      </c>
      <c r="L119">
        <v>214.60000610351563</v>
      </c>
      <c r="M119">
        <v>215</v>
      </c>
      <c r="N119">
        <v>220.10000610351563</v>
      </c>
      <c r="O119">
        <v>225</v>
      </c>
      <c r="P119" s="10" t="s">
        <v>283</v>
      </c>
      <c r="Q119" s="10" t="s">
        <v>82</v>
      </c>
      <c r="R119">
        <v>2203.407470703125</v>
      </c>
      <c r="S119">
        <v>1724.004638671875</v>
      </c>
      <c r="T119">
        <v>14.460000038146973</v>
      </c>
      <c r="U119">
        <v>110</v>
      </c>
      <c r="V119">
        <v>2.9600000381469727</v>
      </c>
      <c r="W119">
        <v>0.15000000596046448</v>
      </c>
      <c r="X119" s="10" t="s">
        <v>82</v>
      </c>
      <c r="Y119" s="10" t="s">
        <v>82</v>
      </c>
      <c r="Z119">
        <v>24.340002059936523</v>
      </c>
      <c r="AA119">
        <v>2.0540001392364502</v>
      </c>
      <c r="AB119">
        <v>0.45400002598762512</v>
      </c>
      <c r="AC119">
        <v>0</v>
      </c>
      <c r="AD119">
        <v>0.65800005197525024</v>
      </c>
      <c r="AE119">
        <v>45.5</v>
      </c>
      <c r="AF119">
        <v>29.336999893188477</v>
      </c>
      <c r="AG119">
        <v>44.989173889160156</v>
      </c>
      <c r="AH119">
        <v>229.80000305175781</v>
      </c>
      <c r="AI119">
        <v>60</v>
      </c>
      <c r="AJ119">
        <v>60.099997999999999</v>
      </c>
      <c r="AK119">
        <v>60.099997999999999</v>
      </c>
      <c r="AL119">
        <v>60.700001</v>
      </c>
      <c r="AM119">
        <v>137.79624938964844</v>
      </c>
      <c r="AN119">
        <v>52.49993896484375</v>
      </c>
      <c r="AO119">
        <v>66.557121276855469</v>
      </c>
      <c r="AP119">
        <v>82.571823120117188</v>
      </c>
      <c r="AQ119">
        <v>1.3544375896453857</v>
      </c>
      <c r="AR119">
        <v>546.3890380859375</v>
      </c>
      <c r="AS119">
        <v>500.49655151367188</v>
      </c>
      <c r="AT119">
        <v>4.7783126831054688</v>
      </c>
      <c r="AU119">
        <v>3.8000626564025879</v>
      </c>
      <c r="AV119">
        <v>7964.07666015625</v>
      </c>
      <c r="AW119">
        <v>6182.2998046875</v>
      </c>
      <c r="AX119">
        <v>1807.7099609375</v>
      </c>
      <c r="AY119">
        <v>1153.95166015625</v>
      </c>
      <c r="AZ119">
        <v>6156.36669921875</v>
      </c>
      <c r="BA119">
        <v>5028.34814453125</v>
      </c>
      <c r="BD119" s="10" t="s">
        <v>79</v>
      </c>
      <c r="BE119" s="10" t="s">
        <v>286</v>
      </c>
      <c r="BF119" s="10" t="s">
        <v>285</v>
      </c>
      <c r="BG119">
        <v>45000</v>
      </c>
      <c r="BH119">
        <v>1232718</v>
      </c>
      <c r="BI119">
        <v>1042733</v>
      </c>
      <c r="BJ119">
        <v>-1627</v>
      </c>
      <c r="BK119">
        <v>4101</v>
      </c>
      <c r="BL119">
        <v>90682</v>
      </c>
      <c r="BM119">
        <v>2055338</v>
      </c>
      <c r="BN119">
        <v>1226231</v>
      </c>
      <c r="BO119">
        <v>1348619</v>
      </c>
      <c r="BP119">
        <v>-178293</v>
      </c>
      <c r="BQ119">
        <v>98425</v>
      </c>
      <c r="BR119">
        <v>1005</v>
      </c>
      <c r="BS119">
        <v>424680</v>
      </c>
      <c r="BT119">
        <v>2055338</v>
      </c>
      <c r="BU119">
        <v>10544</v>
      </c>
      <c r="BV119">
        <v>1</v>
      </c>
      <c r="BW119">
        <v>30000</v>
      </c>
      <c r="BX119">
        <v>22730</v>
      </c>
      <c r="BY119">
        <v>1</v>
      </c>
      <c r="BZ119">
        <v>30000</v>
      </c>
    </row>
    <row r="120" spans="1:78" x14ac:dyDescent="0.35">
      <c r="A120" s="10" t="s">
        <v>287</v>
      </c>
      <c r="B120" s="10" t="s">
        <v>78</v>
      </c>
      <c r="C120" s="11">
        <v>45566.699778784721</v>
      </c>
      <c r="D120" s="10" t="s">
        <v>79</v>
      </c>
      <c r="E120" s="10" t="s">
        <v>80</v>
      </c>
      <c r="F120">
        <v>45</v>
      </c>
      <c r="G120">
        <v>801.22869873046875</v>
      </c>
      <c r="H120">
        <v>119.90861511230469</v>
      </c>
      <c r="I120">
        <v>45</v>
      </c>
      <c r="J120">
        <v>45</v>
      </c>
      <c r="K120">
        <v>0</v>
      </c>
      <c r="L120">
        <v>214.60000610351563</v>
      </c>
      <c r="M120">
        <v>214.80000305175781</v>
      </c>
      <c r="N120">
        <v>220</v>
      </c>
      <c r="O120">
        <v>224.80000305175781</v>
      </c>
      <c r="P120" s="10" t="s">
        <v>288</v>
      </c>
      <c r="Q120" s="10" t="s">
        <v>82</v>
      </c>
      <c r="R120">
        <v>2195.927490234375</v>
      </c>
      <c r="S120">
        <v>1718.273193359375</v>
      </c>
      <c r="T120">
        <v>14.460000038146973</v>
      </c>
      <c r="U120">
        <v>110</v>
      </c>
      <c r="V120">
        <v>2.8020000457763672</v>
      </c>
      <c r="W120">
        <v>0.14800000190734863</v>
      </c>
      <c r="X120" s="10" t="s">
        <v>82</v>
      </c>
      <c r="Y120" s="10" t="s">
        <v>82</v>
      </c>
      <c r="Z120">
        <v>24.340002059936523</v>
      </c>
      <c r="AA120">
        <v>2.0820000171661377</v>
      </c>
      <c r="AB120">
        <v>0.45400002598762512</v>
      </c>
      <c r="AC120">
        <v>0</v>
      </c>
      <c r="AD120">
        <v>0.65800005197525024</v>
      </c>
      <c r="AE120">
        <v>45.5</v>
      </c>
      <c r="AF120">
        <v>29.535774230957031</v>
      </c>
      <c r="AG120">
        <v>44.963691711425781</v>
      </c>
      <c r="AH120">
        <v>230</v>
      </c>
      <c r="AI120">
        <v>60</v>
      </c>
      <c r="AJ120">
        <v>60</v>
      </c>
      <c r="AK120">
        <v>60</v>
      </c>
      <c r="AL120">
        <v>60.700001</v>
      </c>
      <c r="AM120">
        <v>94.586082458496094</v>
      </c>
      <c r="AN120">
        <v>52.499603271484375</v>
      </c>
      <c r="AO120">
        <v>66.133193969726563</v>
      </c>
      <c r="AP120">
        <v>79.857246398925781</v>
      </c>
      <c r="AQ120">
        <v>2.821812629699707</v>
      </c>
      <c r="AR120">
        <v>546.45574951171875</v>
      </c>
      <c r="AS120">
        <v>502.79379272460938</v>
      </c>
      <c r="AT120">
        <v>4.5149378776550293</v>
      </c>
      <c r="AU120">
        <v>3.6119377613067627</v>
      </c>
      <c r="AV120">
        <v>7825.16357421875</v>
      </c>
      <c r="AW120">
        <v>5595.00439453125</v>
      </c>
      <c r="AX120">
        <v>1662.232421875</v>
      </c>
      <c r="AY120">
        <v>1048.59228515625</v>
      </c>
      <c r="AZ120">
        <v>6162.93115234375</v>
      </c>
      <c r="BA120">
        <v>4546.412109375</v>
      </c>
      <c r="BB120">
        <v>6.7625045776367188E-3</v>
      </c>
      <c r="BC120">
        <v>0.12849581241607666</v>
      </c>
      <c r="BD120" s="10" t="s">
        <v>79</v>
      </c>
      <c r="BE120" s="10" t="s">
        <v>289</v>
      </c>
      <c r="BF120" s="10" t="s">
        <v>287</v>
      </c>
      <c r="BG120">
        <v>45000</v>
      </c>
      <c r="BH120">
        <v>825288</v>
      </c>
      <c r="BI120">
        <v>1254878</v>
      </c>
      <c r="BJ120">
        <v>385</v>
      </c>
      <c r="BK120">
        <v>4207</v>
      </c>
      <c r="BL120">
        <v>92694</v>
      </c>
      <c r="BM120">
        <v>2055436</v>
      </c>
      <c r="BN120">
        <v>808028</v>
      </c>
      <c r="BO120">
        <v>1362437</v>
      </c>
      <c r="BP120">
        <v>3324</v>
      </c>
      <c r="BQ120">
        <v>96063</v>
      </c>
      <c r="BR120">
        <v>1003</v>
      </c>
      <c r="BS120">
        <v>423395</v>
      </c>
      <c r="BT120">
        <v>2055436</v>
      </c>
      <c r="BU120">
        <v>8230</v>
      </c>
      <c r="BV120">
        <v>1</v>
      </c>
      <c r="BW120">
        <v>30000</v>
      </c>
      <c r="BX120">
        <v>25684</v>
      </c>
      <c r="BY120">
        <v>1</v>
      </c>
      <c r="BZ120">
        <v>30000</v>
      </c>
    </row>
    <row r="121" spans="1:78" x14ac:dyDescent="0.35">
      <c r="A121" s="10" t="s">
        <v>290</v>
      </c>
      <c r="B121" s="10" t="s">
        <v>85</v>
      </c>
      <c r="C121" s="11">
        <v>45566.699778784721</v>
      </c>
      <c r="D121" s="10" t="s">
        <v>79</v>
      </c>
      <c r="E121" s="10" t="s">
        <v>80</v>
      </c>
      <c r="F121">
        <v>45</v>
      </c>
      <c r="G121">
        <v>801.22869873046875</v>
      </c>
      <c r="H121">
        <v>119.90861511230469</v>
      </c>
      <c r="I121">
        <v>45</v>
      </c>
      <c r="J121">
        <v>45</v>
      </c>
      <c r="K121">
        <v>0</v>
      </c>
      <c r="L121">
        <v>214.60000610351563</v>
      </c>
      <c r="M121">
        <v>214.80000305175781</v>
      </c>
      <c r="N121">
        <v>220</v>
      </c>
      <c r="O121">
        <v>224.80000305175781</v>
      </c>
      <c r="P121" s="10" t="s">
        <v>288</v>
      </c>
      <c r="Q121" s="10" t="s">
        <v>82</v>
      </c>
      <c r="R121">
        <v>2195.927490234375</v>
      </c>
      <c r="S121">
        <v>1718.273193359375</v>
      </c>
      <c r="T121">
        <v>14.460000038146973</v>
      </c>
      <c r="U121">
        <v>110</v>
      </c>
      <c r="V121">
        <v>2.8020000457763672</v>
      </c>
      <c r="W121">
        <v>0.14800000190734863</v>
      </c>
      <c r="X121" s="10" t="s">
        <v>82</v>
      </c>
      <c r="Y121" s="10" t="s">
        <v>82</v>
      </c>
      <c r="Z121">
        <v>24.340002059936523</v>
      </c>
      <c r="AA121">
        <v>2.0820000171661377</v>
      </c>
      <c r="AB121">
        <v>0.45400002598762512</v>
      </c>
      <c r="AC121">
        <v>0</v>
      </c>
      <c r="AD121">
        <v>0.65800005197525024</v>
      </c>
      <c r="AE121">
        <v>45.5</v>
      </c>
      <c r="AF121">
        <v>29.535774230957031</v>
      </c>
      <c r="AG121">
        <v>44.963691711425781</v>
      </c>
      <c r="AH121">
        <v>230</v>
      </c>
      <c r="AI121">
        <v>60</v>
      </c>
      <c r="AJ121">
        <v>60</v>
      </c>
      <c r="AK121">
        <v>60</v>
      </c>
      <c r="AL121">
        <v>60.700001</v>
      </c>
      <c r="AM121">
        <v>137.79624938964844</v>
      </c>
      <c r="AN121">
        <v>52.49993896484375</v>
      </c>
      <c r="AO121">
        <v>66.740638732910156</v>
      </c>
      <c r="AP121">
        <v>82.516326904296875</v>
      </c>
      <c r="AQ121">
        <v>1.9940625429153442</v>
      </c>
      <c r="AR121">
        <v>548.72467041015625</v>
      </c>
      <c r="AS121">
        <v>501.87435913085938</v>
      </c>
      <c r="AT121">
        <v>4.8159375190734863</v>
      </c>
      <c r="AU121">
        <v>3.8000626564025879</v>
      </c>
      <c r="AV121">
        <v>8015.40283203125</v>
      </c>
      <c r="AW121">
        <v>6222.05078125</v>
      </c>
      <c r="AX121">
        <v>1842.05322265625</v>
      </c>
      <c r="AY121">
        <v>1163.8251953125</v>
      </c>
      <c r="AZ121">
        <v>6173.349609375</v>
      </c>
      <c r="BA121">
        <v>5058.2255859375</v>
      </c>
      <c r="BD121" s="10" t="s">
        <v>79</v>
      </c>
      <c r="BE121" s="10" t="s">
        <v>291</v>
      </c>
      <c r="BF121" s="10" t="s">
        <v>290</v>
      </c>
      <c r="BG121">
        <v>45000</v>
      </c>
      <c r="BH121">
        <v>1235810</v>
      </c>
      <c r="BI121">
        <v>947105</v>
      </c>
      <c r="BJ121">
        <v>-1627</v>
      </c>
      <c r="BK121">
        <v>4104</v>
      </c>
      <c r="BL121">
        <v>90682</v>
      </c>
      <c r="BM121">
        <v>2056083</v>
      </c>
      <c r="BN121">
        <v>1229602</v>
      </c>
      <c r="BO121">
        <v>1254623</v>
      </c>
      <c r="BP121">
        <v>-178308</v>
      </c>
      <c r="BQ121">
        <v>98425</v>
      </c>
      <c r="BR121">
        <v>1005</v>
      </c>
      <c r="BS121">
        <v>424726</v>
      </c>
      <c r="BT121">
        <v>2056083</v>
      </c>
      <c r="BU121">
        <v>11352</v>
      </c>
      <c r="BV121">
        <v>1</v>
      </c>
      <c r="BW121">
        <v>30000</v>
      </c>
      <c r="BX121">
        <v>26561</v>
      </c>
      <c r="BY121">
        <v>1</v>
      </c>
      <c r="BZ121">
        <v>30000</v>
      </c>
    </row>
    <row r="122" spans="1:78" x14ac:dyDescent="0.35">
      <c r="A122" s="10" t="s">
        <v>292</v>
      </c>
      <c r="B122" s="10" t="s">
        <v>78</v>
      </c>
      <c r="C122" s="11">
        <v>45566.700067986108</v>
      </c>
      <c r="D122" s="10" t="s">
        <v>79</v>
      </c>
      <c r="E122" s="10" t="s">
        <v>80</v>
      </c>
      <c r="F122">
        <v>46</v>
      </c>
      <c r="G122">
        <v>801.41314697265625</v>
      </c>
      <c r="H122">
        <v>119.90861511230469</v>
      </c>
      <c r="I122">
        <v>46</v>
      </c>
      <c r="J122">
        <v>46</v>
      </c>
      <c r="K122">
        <v>0</v>
      </c>
      <c r="L122">
        <v>215.10000610351563</v>
      </c>
      <c r="M122">
        <v>215</v>
      </c>
      <c r="N122">
        <v>220</v>
      </c>
      <c r="O122">
        <v>225</v>
      </c>
      <c r="P122" s="10" t="s">
        <v>293</v>
      </c>
      <c r="Q122" s="10" t="s">
        <v>82</v>
      </c>
      <c r="R122">
        <v>2202.921875</v>
      </c>
      <c r="S122">
        <v>1717.107421875</v>
      </c>
      <c r="T122">
        <v>14.469999313354492</v>
      </c>
      <c r="U122">
        <v>110</v>
      </c>
      <c r="V122">
        <v>2.694000244140625</v>
      </c>
      <c r="W122">
        <v>0.14600001275539398</v>
      </c>
      <c r="X122" s="10" t="s">
        <v>82</v>
      </c>
      <c r="Y122" s="10" t="s">
        <v>82</v>
      </c>
      <c r="Z122">
        <v>24.340002059936523</v>
      </c>
      <c r="AA122">
        <v>2.0540001392364502</v>
      </c>
      <c r="AB122">
        <v>0.45400002598762512</v>
      </c>
      <c r="AC122">
        <v>0</v>
      </c>
      <c r="AD122">
        <v>0.65600001811981201</v>
      </c>
      <c r="AE122">
        <v>45.700000762939453</v>
      </c>
      <c r="AF122">
        <v>29.347192764282227</v>
      </c>
      <c r="AG122">
        <v>44.943305969238281</v>
      </c>
      <c r="AH122">
        <v>230</v>
      </c>
      <c r="AI122">
        <v>60</v>
      </c>
      <c r="AJ122">
        <v>60</v>
      </c>
      <c r="AK122">
        <v>60</v>
      </c>
      <c r="AL122">
        <v>60.700001</v>
      </c>
      <c r="AM122">
        <v>94.586082458496094</v>
      </c>
      <c r="AN122">
        <v>52.499603271484375</v>
      </c>
      <c r="AO122">
        <v>65.945655822753906</v>
      </c>
      <c r="AP122">
        <v>79.928466796875</v>
      </c>
      <c r="AQ122">
        <v>3.1980626583099365</v>
      </c>
      <c r="AR122">
        <v>546.3360595703125</v>
      </c>
      <c r="AS122">
        <v>503.035400390625</v>
      </c>
      <c r="AT122">
        <v>4.5525627136230469</v>
      </c>
      <c r="AU122">
        <v>3.574312686920166</v>
      </c>
      <c r="AV122">
        <v>7828.607421875</v>
      </c>
      <c r="AW122">
        <v>5593.21484375</v>
      </c>
      <c r="AX122">
        <v>1680.80029296875</v>
      </c>
      <c r="AY122">
        <v>1028.341796875</v>
      </c>
      <c r="AZ122">
        <v>6147.80712890625</v>
      </c>
      <c r="BA122">
        <v>4564.873046875</v>
      </c>
      <c r="BB122">
        <v>2.3096799850463867E-2</v>
      </c>
      <c r="BC122">
        <v>0.11530792713165283</v>
      </c>
      <c r="BD122" s="10" t="s">
        <v>79</v>
      </c>
      <c r="BE122" s="10" t="s">
        <v>294</v>
      </c>
      <c r="BF122" s="10" t="s">
        <v>292</v>
      </c>
      <c r="BG122">
        <v>45000</v>
      </c>
      <c r="BH122">
        <v>889890</v>
      </c>
      <c r="BI122">
        <v>1015903</v>
      </c>
      <c r="BJ122">
        <v>3196</v>
      </c>
      <c r="BK122">
        <v>4063</v>
      </c>
      <c r="BL122">
        <v>95505</v>
      </c>
      <c r="BM122">
        <v>2054041</v>
      </c>
      <c r="BN122">
        <v>866740</v>
      </c>
      <c r="BO122">
        <v>1125702</v>
      </c>
      <c r="BP122">
        <v>6547</v>
      </c>
      <c r="BQ122">
        <v>99999</v>
      </c>
      <c r="BR122">
        <v>1003</v>
      </c>
      <c r="BS122">
        <v>423872</v>
      </c>
      <c r="BT122">
        <v>2054041</v>
      </c>
      <c r="BU122">
        <v>54259</v>
      </c>
      <c r="BV122">
        <v>0</v>
      </c>
      <c r="BW122">
        <v>30000</v>
      </c>
      <c r="BX122">
        <v>23517</v>
      </c>
      <c r="BY122">
        <v>1</v>
      </c>
      <c r="BZ122">
        <v>30000</v>
      </c>
    </row>
    <row r="123" spans="1:78" x14ac:dyDescent="0.35">
      <c r="A123" s="10" t="s">
        <v>295</v>
      </c>
      <c r="B123" s="10" t="s">
        <v>85</v>
      </c>
      <c r="C123" s="11">
        <v>45566.700067986108</v>
      </c>
      <c r="D123" s="10" t="s">
        <v>79</v>
      </c>
      <c r="E123" s="10" t="s">
        <v>80</v>
      </c>
      <c r="F123">
        <v>46</v>
      </c>
      <c r="G123">
        <v>801.41314697265625</v>
      </c>
      <c r="H123">
        <v>119.90861511230469</v>
      </c>
      <c r="I123">
        <v>46</v>
      </c>
      <c r="J123">
        <v>46</v>
      </c>
      <c r="K123">
        <v>0</v>
      </c>
      <c r="L123">
        <v>215.10000610351563</v>
      </c>
      <c r="M123">
        <v>215</v>
      </c>
      <c r="N123">
        <v>220</v>
      </c>
      <c r="O123">
        <v>225</v>
      </c>
      <c r="P123" s="10" t="s">
        <v>293</v>
      </c>
      <c r="Q123" s="10" t="s">
        <v>82</v>
      </c>
      <c r="R123">
        <v>2202.921875</v>
      </c>
      <c r="S123">
        <v>1717.107421875</v>
      </c>
      <c r="T123">
        <v>14.469999313354492</v>
      </c>
      <c r="U123">
        <v>110</v>
      </c>
      <c r="V123">
        <v>2.694000244140625</v>
      </c>
      <c r="W123">
        <v>0.14600001275539398</v>
      </c>
      <c r="X123" s="10" t="s">
        <v>82</v>
      </c>
      <c r="Y123" s="10" t="s">
        <v>82</v>
      </c>
      <c r="Z123">
        <v>24.340002059936523</v>
      </c>
      <c r="AA123">
        <v>2.0540001392364502</v>
      </c>
      <c r="AB123">
        <v>0.45400002598762512</v>
      </c>
      <c r="AC123">
        <v>0</v>
      </c>
      <c r="AD123">
        <v>0.65600001811981201</v>
      </c>
      <c r="AE123">
        <v>45.700000762939453</v>
      </c>
      <c r="AF123">
        <v>29.347192764282227</v>
      </c>
      <c r="AG123">
        <v>44.943305969238281</v>
      </c>
      <c r="AH123">
        <v>230</v>
      </c>
      <c r="AI123">
        <v>60</v>
      </c>
      <c r="AJ123">
        <v>60</v>
      </c>
      <c r="AK123">
        <v>60</v>
      </c>
      <c r="AL123">
        <v>60.700001</v>
      </c>
      <c r="AM123">
        <v>137.79624938964844</v>
      </c>
      <c r="AN123">
        <v>52.49993896484375</v>
      </c>
      <c r="AO123">
        <v>66.762565612792969</v>
      </c>
      <c r="AP123">
        <v>82.809364318847656</v>
      </c>
      <c r="AQ123">
        <v>1.2791875600814819</v>
      </c>
      <c r="AR123">
        <v>546.222412109375</v>
      </c>
      <c r="AS123">
        <v>499.78457641601563</v>
      </c>
      <c r="AT123">
        <v>4.8159375190734863</v>
      </c>
      <c r="AU123">
        <v>3.8000626564025879</v>
      </c>
      <c r="AV123">
        <v>7974.22509765625</v>
      </c>
      <c r="AW123">
        <v>6145.537109375</v>
      </c>
      <c r="AX123">
        <v>1827.30908203125</v>
      </c>
      <c r="AY123">
        <v>1152.103515625</v>
      </c>
      <c r="AZ123">
        <v>6146.916015625</v>
      </c>
      <c r="BA123">
        <v>4993.43359375</v>
      </c>
      <c r="BD123" s="10" t="s">
        <v>79</v>
      </c>
      <c r="BE123" s="10" t="s">
        <v>296</v>
      </c>
      <c r="BF123" s="10" t="s">
        <v>295</v>
      </c>
      <c r="BG123">
        <v>45000</v>
      </c>
      <c r="BH123">
        <v>1225304</v>
      </c>
      <c r="BI123">
        <v>1063513</v>
      </c>
      <c r="BJ123">
        <v>-1635</v>
      </c>
      <c r="BK123">
        <v>4155</v>
      </c>
      <c r="BL123">
        <v>90674</v>
      </c>
      <c r="BM123">
        <v>2054795</v>
      </c>
      <c r="BN123">
        <v>1220300</v>
      </c>
      <c r="BO123">
        <v>1369311</v>
      </c>
      <c r="BP123">
        <v>-178612</v>
      </c>
      <c r="BQ123">
        <v>99999</v>
      </c>
      <c r="BR123">
        <v>1005</v>
      </c>
      <c r="BS123">
        <v>424628</v>
      </c>
      <c r="BT123">
        <v>2054795</v>
      </c>
      <c r="BU123">
        <v>5032</v>
      </c>
      <c r="BV123">
        <v>1</v>
      </c>
      <c r="BW123">
        <v>30000</v>
      </c>
      <c r="BX123">
        <v>23315</v>
      </c>
      <c r="BY123">
        <v>1</v>
      </c>
      <c r="BZ123">
        <v>30000</v>
      </c>
    </row>
    <row r="124" spans="1:78" x14ac:dyDescent="0.35">
      <c r="A124" s="10" t="s">
        <v>297</v>
      </c>
      <c r="B124" s="10" t="s">
        <v>78</v>
      </c>
      <c r="C124" s="11">
        <v>45566.70034570602</v>
      </c>
      <c r="D124" s="10" t="s">
        <v>79</v>
      </c>
      <c r="E124" s="10" t="s">
        <v>80</v>
      </c>
      <c r="F124">
        <v>47</v>
      </c>
      <c r="G124">
        <v>801.59759521484375</v>
      </c>
      <c r="H124">
        <v>119.90861511230469</v>
      </c>
      <c r="I124">
        <v>47</v>
      </c>
      <c r="J124">
        <v>47</v>
      </c>
      <c r="K124">
        <v>0</v>
      </c>
      <c r="L124">
        <v>215.30000305175781</v>
      </c>
      <c r="M124">
        <v>215.10000610351563</v>
      </c>
      <c r="N124">
        <v>220.10000610351563</v>
      </c>
      <c r="O124">
        <v>225</v>
      </c>
      <c r="P124" s="10" t="s">
        <v>298</v>
      </c>
      <c r="Q124" s="10" t="s">
        <v>82</v>
      </c>
      <c r="R124">
        <v>2194.373291015625</v>
      </c>
      <c r="S124">
        <v>1717.107421875</v>
      </c>
      <c r="T124">
        <v>14.469999313354492</v>
      </c>
      <c r="U124">
        <v>110</v>
      </c>
      <c r="V124">
        <v>3.2080001831054688</v>
      </c>
      <c r="W124">
        <v>0.14600001275539398</v>
      </c>
      <c r="X124" s="10" t="s">
        <v>82</v>
      </c>
      <c r="Y124" s="10" t="s">
        <v>82</v>
      </c>
      <c r="Z124">
        <v>24.356000900268555</v>
      </c>
      <c r="AA124">
        <v>2.0880000591278076</v>
      </c>
      <c r="AB124">
        <v>0.45200002193450928</v>
      </c>
      <c r="AC124">
        <v>0</v>
      </c>
      <c r="AD124">
        <v>0.65600001811981201</v>
      </c>
      <c r="AE124">
        <v>45.700000762939453</v>
      </c>
      <c r="AF124">
        <v>29.775321960449219</v>
      </c>
      <c r="AG124">
        <v>44.968788146972656</v>
      </c>
      <c r="AH124">
        <v>229.80000305175781</v>
      </c>
      <c r="AI124">
        <v>60</v>
      </c>
      <c r="AJ124">
        <v>60</v>
      </c>
      <c r="AK124">
        <v>60</v>
      </c>
      <c r="AL124">
        <v>60.700001</v>
      </c>
      <c r="AM124">
        <v>94.586082458496094</v>
      </c>
      <c r="AN124">
        <v>52.499603271484375</v>
      </c>
      <c r="AO124">
        <v>66.206893920898438</v>
      </c>
      <c r="AP124">
        <v>79.988502502441406</v>
      </c>
      <c r="AQ124">
        <v>2.7089376449584961</v>
      </c>
      <c r="AR124">
        <v>544.98406982421875</v>
      </c>
      <c r="AS124">
        <v>501.96945190429688</v>
      </c>
      <c r="AT124">
        <v>4.5901875495910645</v>
      </c>
      <c r="AU124">
        <v>3.574312686920166</v>
      </c>
      <c r="AV124">
        <v>7804.03515625</v>
      </c>
      <c r="AW124">
        <v>5573.35595703125</v>
      </c>
      <c r="AX124">
        <v>1705.716796875</v>
      </c>
      <c r="AY124">
        <v>1034.783203125</v>
      </c>
      <c r="AZ124">
        <v>6098.318359375</v>
      </c>
      <c r="BA124">
        <v>4538.57275390625</v>
      </c>
      <c r="BB124">
        <v>8.6435079574584961E-3</v>
      </c>
      <c r="BC124">
        <v>0.1321941614151001</v>
      </c>
      <c r="BD124" s="10" t="s">
        <v>79</v>
      </c>
      <c r="BE124" s="10" t="s">
        <v>79</v>
      </c>
      <c r="BF124" s="10" t="s">
        <v>79</v>
      </c>
    </row>
    <row r="125" spans="1:78" x14ac:dyDescent="0.35">
      <c r="A125" s="10" t="s">
        <v>299</v>
      </c>
      <c r="B125" s="10" t="s">
        <v>85</v>
      </c>
      <c r="C125" s="11">
        <v>45566.70034570602</v>
      </c>
      <c r="D125" s="10" t="s">
        <v>79</v>
      </c>
      <c r="E125" s="10" t="s">
        <v>80</v>
      </c>
      <c r="F125">
        <v>47</v>
      </c>
      <c r="G125">
        <v>801.59759521484375</v>
      </c>
      <c r="H125">
        <v>119.90861511230469</v>
      </c>
      <c r="I125">
        <v>47</v>
      </c>
      <c r="J125">
        <v>47</v>
      </c>
      <c r="K125">
        <v>0</v>
      </c>
      <c r="L125">
        <v>215.30000305175781</v>
      </c>
      <c r="M125">
        <v>215.10000610351563</v>
      </c>
      <c r="N125">
        <v>220.10000610351563</v>
      </c>
      <c r="O125">
        <v>225</v>
      </c>
      <c r="P125" s="10" t="s">
        <v>298</v>
      </c>
      <c r="Q125" s="10" t="s">
        <v>82</v>
      </c>
      <c r="R125">
        <v>2194.373291015625</v>
      </c>
      <c r="S125">
        <v>1717.107421875</v>
      </c>
      <c r="T125">
        <v>14.469999313354492</v>
      </c>
      <c r="U125">
        <v>110</v>
      </c>
      <c r="V125">
        <v>3.2080001831054688</v>
      </c>
      <c r="W125">
        <v>0.14600001275539398</v>
      </c>
      <c r="X125" s="10" t="s">
        <v>82</v>
      </c>
      <c r="Y125" s="10" t="s">
        <v>82</v>
      </c>
      <c r="Z125">
        <v>24.356000900268555</v>
      </c>
      <c r="AA125">
        <v>2.0880000591278076</v>
      </c>
      <c r="AB125">
        <v>0.45200002193450928</v>
      </c>
      <c r="AC125">
        <v>0</v>
      </c>
      <c r="AD125">
        <v>0.65600001811981201</v>
      </c>
      <c r="AE125">
        <v>45.700000762939453</v>
      </c>
      <c r="AF125">
        <v>29.775321960449219</v>
      </c>
      <c r="AG125">
        <v>44.968788146972656</v>
      </c>
      <c r="AH125">
        <v>229.80000305175781</v>
      </c>
      <c r="AI125">
        <v>60</v>
      </c>
      <c r="AJ125">
        <v>60</v>
      </c>
      <c r="AK125">
        <v>60</v>
      </c>
      <c r="AL125">
        <v>60.700001</v>
      </c>
      <c r="AM125">
        <v>137.79624938964844</v>
      </c>
      <c r="AN125">
        <v>52.49993896484375</v>
      </c>
      <c r="AO125">
        <v>66.941261291503906</v>
      </c>
      <c r="AP125">
        <v>82.254981994628906</v>
      </c>
      <c r="AQ125">
        <v>1.8059375286102295</v>
      </c>
      <c r="AR125">
        <v>546.0140380859375</v>
      </c>
      <c r="AS125">
        <v>500.32369995117188</v>
      </c>
      <c r="AT125">
        <v>4.8159375190734863</v>
      </c>
      <c r="AU125">
        <v>3.8000626564025879</v>
      </c>
      <c r="AV125">
        <v>7973.1728515625</v>
      </c>
      <c r="AW125">
        <v>6194.7431640625</v>
      </c>
      <c r="AX125">
        <v>1840.05322265625</v>
      </c>
      <c r="AY125">
        <v>1167.48046875</v>
      </c>
      <c r="AZ125">
        <v>6133.11962890625</v>
      </c>
      <c r="BA125">
        <v>5027.2626953125</v>
      </c>
      <c r="BD125" s="10" t="s">
        <v>79</v>
      </c>
      <c r="BE125" s="10" t="s">
        <v>300</v>
      </c>
      <c r="BF125" s="10" t="s">
        <v>299</v>
      </c>
      <c r="BG125">
        <v>45000</v>
      </c>
      <c r="BH125">
        <v>1225471</v>
      </c>
      <c r="BI125">
        <v>860019</v>
      </c>
      <c r="BJ125">
        <v>-2309</v>
      </c>
      <c r="BK125">
        <v>4080</v>
      </c>
      <c r="BL125">
        <v>90000</v>
      </c>
      <c r="BM125">
        <v>2056436</v>
      </c>
      <c r="BN125">
        <v>1222021</v>
      </c>
      <c r="BO125">
        <v>1169522</v>
      </c>
      <c r="BP125">
        <v>-178925</v>
      </c>
      <c r="BQ125">
        <v>99999</v>
      </c>
      <c r="BR125">
        <v>1005</v>
      </c>
      <c r="BS125">
        <v>424736</v>
      </c>
      <c r="BT125">
        <v>2056436</v>
      </c>
      <c r="BU125">
        <v>32307</v>
      </c>
      <c r="BV125">
        <v>0</v>
      </c>
      <c r="BW125">
        <v>30000</v>
      </c>
      <c r="BX125">
        <v>19697</v>
      </c>
      <c r="BY125">
        <v>1</v>
      </c>
      <c r="BZ125">
        <v>30000</v>
      </c>
    </row>
    <row r="126" spans="1:78" x14ac:dyDescent="0.35">
      <c r="A126" s="10" t="s">
        <v>301</v>
      </c>
      <c r="B126" s="10" t="s">
        <v>78</v>
      </c>
      <c r="C126" s="11">
        <v>45566.700624305558</v>
      </c>
      <c r="D126" s="10" t="s">
        <v>79</v>
      </c>
      <c r="E126" s="10" t="s">
        <v>80</v>
      </c>
      <c r="F126">
        <v>48</v>
      </c>
      <c r="G126">
        <v>801.59759521484375</v>
      </c>
      <c r="H126">
        <v>119.90861511230469</v>
      </c>
      <c r="I126">
        <v>48</v>
      </c>
      <c r="J126">
        <v>48</v>
      </c>
      <c r="K126">
        <v>0</v>
      </c>
      <c r="L126">
        <v>215.30000305175781</v>
      </c>
      <c r="M126">
        <v>215.10000610351563</v>
      </c>
      <c r="N126">
        <v>220.10000610351563</v>
      </c>
      <c r="O126">
        <v>225</v>
      </c>
      <c r="P126" s="10" t="s">
        <v>302</v>
      </c>
      <c r="Q126" s="10" t="s">
        <v>82</v>
      </c>
      <c r="R126">
        <v>2206.32177734375</v>
      </c>
      <c r="S126">
        <v>1712.7359619140625</v>
      </c>
      <c r="T126">
        <v>14.479999542236328</v>
      </c>
      <c r="U126">
        <v>110</v>
      </c>
      <c r="V126">
        <v>2.8900001049041748</v>
      </c>
      <c r="W126">
        <v>0.14600001275539398</v>
      </c>
      <c r="X126" s="10" t="s">
        <v>82</v>
      </c>
      <c r="Y126" s="10" t="s">
        <v>82</v>
      </c>
      <c r="Z126">
        <v>24.340002059936523</v>
      </c>
      <c r="AA126">
        <v>2.0520000457763672</v>
      </c>
      <c r="AB126">
        <v>0.45400002598762512</v>
      </c>
      <c r="AC126">
        <v>0</v>
      </c>
      <c r="AD126">
        <v>0.65600001811981201</v>
      </c>
      <c r="AE126">
        <v>45.900001525878906</v>
      </c>
      <c r="AF126">
        <v>29.413450241088867</v>
      </c>
      <c r="AG126">
        <v>44.978981018066406</v>
      </c>
      <c r="AH126">
        <v>229.80000305175781</v>
      </c>
      <c r="AI126">
        <v>60</v>
      </c>
      <c r="AJ126">
        <v>59.900002000000001</v>
      </c>
      <c r="AK126">
        <v>59.900002000000001</v>
      </c>
      <c r="AL126">
        <v>60.700001</v>
      </c>
      <c r="AM126">
        <v>94.586082458496094</v>
      </c>
      <c r="AN126">
        <v>52.499603271484375</v>
      </c>
      <c r="AO126">
        <v>66.178138732910156</v>
      </c>
      <c r="AP126">
        <v>79.901939392089844</v>
      </c>
      <c r="AQ126">
        <v>2.8594377040863037</v>
      </c>
      <c r="AR126">
        <v>543.23675537109375</v>
      </c>
      <c r="AS126">
        <v>499.68704223632813</v>
      </c>
      <c r="AT126">
        <v>4.5149378776550293</v>
      </c>
      <c r="AU126">
        <v>3.574312686920166</v>
      </c>
      <c r="AV126">
        <v>7770.4306640625</v>
      </c>
      <c r="AW126">
        <v>5501.18994140625</v>
      </c>
      <c r="AX126">
        <v>1648.6455078125</v>
      </c>
      <c r="AY126">
        <v>1018.62353515625</v>
      </c>
      <c r="AZ126">
        <v>6121.78515625</v>
      </c>
      <c r="BA126">
        <v>4482.56640625</v>
      </c>
      <c r="BB126">
        <v>3.5835504531860352E-3</v>
      </c>
      <c r="BC126">
        <v>0.13988149166107178</v>
      </c>
      <c r="BD126" s="10" t="s">
        <v>79</v>
      </c>
      <c r="BE126" s="10" t="s">
        <v>303</v>
      </c>
      <c r="BF126" s="10" t="s">
        <v>301</v>
      </c>
      <c r="BG126">
        <v>45000</v>
      </c>
      <c r="BH126">
        <v>864638</v>
      </c>
      <c r="BI126">
        <v>1211119</v>
      </c>
      <c r="BJ126">
        <v>1826</v>
      </c>
      <c r="BK126">
        <v>4090</v>
      </c>
      <c r="BL126">
        <v>94135</v>
      </c>
      <c r="BM126">
        <v>2055512</v>
      </c>
      <c r="BN126">
        <v>842674</v>
      </c>
      <c r="BO126">
        <v>1318930</v>
      </c>
      <c r="BP126">
        <v>5452</v>
      </c>
      <c r="BQ126">
        <v>98425</v>
      </c>
      <c r="BR126">
        <v>1003</v>
      </c>
      <c r="BS126">
        <v>423641</v>
      </c>
      <c r="BT126">
        <v>2055512</v>
      </c>
      <c r="BU126">
        <v>5225</v>
      </c>
      <c r="BV126">
        <v>1</v>
      </c>
      <c r="BW126">
        <v>30000</v>
      </c>
      <c r="BX126">
        <v>22788</v>
      </c>
      <c r="BY126">
        <v>1</v>
      </c>
      <c r="BZ126">
        <v>30000</v>
      </c>
    </row>
    <row r="127" spans="1:78" x14ac:dyDescent="0.35">
      <c r="A127" s="10" t="s">
        <v>304</v>
      </c>
      <c r="B127" s="10" t="s">
        <v>85</v>
      </c>
      <c r="C127" s="11">
        <v>45566.700624305558</v>
      </c>
      <c r="D127" s="10" t="s">
        <v>79</v>
      </c>
      <c r="E127" s="10" t="s">
        <v>80</v>
      </c>
      <c r="F127">
        <v>48</v>
      </c>
      <c r="G127">
        <v>801.59759521484375</v>
      </c>
      <c r="H127">
        <v>119.90861511230469</v>
      </c>
      <c r="I127">
        <v>48</v>
      </c>
      <c r="J127">
        <v>48</v>
      </c>
      <c r="K127">
        <v>0</v>
      </c>
      <c r="L127">
        <v>215.30000305175781</v>
      </c>
      <c r="M127">
        <v>215.10000610351563</v>
      </c>
      <c r="N127">
        <v>220.10000610351563</v>
      </c>
      <c r="O127">
        <v>225</v>
      </c>
      <c r="P127" s="10" t="s">
        <v>302</v>
      </c>
      <c r="Q127" s="10" t="s">
        <v>82</v>
      </c>
      <c r="R127">
        <v>2206.32177734375</v>
      </c>
      <c r="S127">
        <v>1712.7359619140625</v>
      </c>
      <c r="T127">
        <v>14.479999542236328</v>
      </c>
      <c r="U127">
        <v>110</v>
      </c>
      <c r="V127">
        <v>2.8900001049041748</v>
      </c>
      <c r="W127">
        <v>0.14600001275539398</v>
      </c>
      <c r="X127" s="10" t="s">
        <v>82</v>
      </c>
      <c r="Y127" s="10" t="s">
        <v>82</v>
      </c>
      <c r="Z127">
        <v>24.340002059936523</v>
      </c>
      <c r="AA127">
        <v>2.0520000457763672</v>
      </c>
      <c r="AB127">
        <v>0.45400002598762512</v>
      </c>
      <c r="AC127">
        <v>0</v>
      </c>
      <c r="AD127">
        <v>0.65600001811981201</v>
      </c>
      <c r="AE127">
        <v>45.900001525878906</v>
      </c>
      <c r="AF127">
        <v>29.413450241088867</v>
      </c>
      <c r="AG127">
        <v>44.978981018066406</v>
      </c>
      <c r="AH127">
        <v>229.80000305175781</v>
      </c>
      <c r="AI127">
        <v>60</v>
      </c>
      <c r="AJ127">
        <v>59.900002000000001</v>
      </c>
      <c r="AK127">
        <v>59.900002000000001</v>
      </c>
      <c r="AL127">
        <v>60.700001</v>
      </c>
      <c r="AM127">
        <v>137.79624938964844</v>
      </c>
      <c r="AN127">
        <v>52.49993896484375</v>
      </c>
      <c r="AO127">
        <v>66.642753601074219</v>
      </c>
      <c r="AP127">
        <v>82.241920471191406</v>
      </c>
      <c r="AQ127">
        <v>2.5208125114440918</v>
      </c>
      <c r="AR127">
        <v>545.93798828125</v>
      </c>
      <c r="AS127">
        <v>499.861328125</v>
      </c>
      <c r="AT127">
        <v>4.8159375190734863</v>
      </c>
      <c r="AU127">
        <v>3.8376877307891846</v>
      </c>
      <c r="AV127">
        <v>7961.43798828125</v>
      </c>
      <c r="AW127">
        <v>6172.94482421875</v>
      </c>
      <c r="AX127">
        <v>1830.68701171875</v>
      </c>
      <c r="AY127">
        <v>1175.1396484375</v>
      </c>
      <c r="AZ127">
        <v>6130.7509765625</v>
      </c>
      <c r="BA127">
        <v>4997.80517578125</v>
      </c>
      <c r="BD127" s="10" t="s">
        <v>79</v>
      </c>
      <c r="BE127" s="10" t="s">
        <v>305</v>
      </c>
      <c r="BF127" s="10" t="s">
        <v>304</v>
      </c>
      <c r="BG127">
        <v>45000</v>
      </c>
      <c r="BH127">
        <v>1217428</v>
      </c>
      <c r="BI127">
        <v>1009363</v>
      </c>
      <c r="BJ127">
        <v>-2309</v>
      </c>
      <c r="BK127">
        <v>4060</v>
      </c>
      <c r="BL127">
        <v>90000</v>
      </c>
      <c r="BM127">
        <v>2055614</v>
      </c>
      <c r="BN127">
        <v>1215195</v>
      </c>
      <c r="BO127">
        <v>1316862</v>
      </c>
      <c r="BP127">
        <v>-179054</v>
      </c>
      <c r="BQ127">
        <v>99999</v>
      </c>
      <c r="BR127">
        <v>1005</v>
      </c>
      <c r="BS127">
        <v>424773</v>
      </c>
      <c r="BT127">
        <v>2055614</v>
      </c>
      <c r="BU127">
        <v>8487</v>
      </c>
      <c r="BV127">
        <v>1</v>
      </c>
      <c r="BW127">
        <v>30000</v>
      </c>
      <c r="BX127">
        <v>40226</v>
      </c>
      <c r="BY127">
        <v>0</v>
      </c>
      <c r="BZ127">
        <v>30000</v>
      </c>
    </row>
    <row r="128" spans="1:78" x14ac:dyDescent="0.35">
      <c r="A128" s="10" t="s">
        <v>306</v>
      </c>
      <c r="B128" s="10" t="s">
        <v>78</v>
      </c>
      <c r="C128" s="11">
        <v>45566.700913460649</v>
      </c>
      <c r="D128" s="10" t="s">
        <v>79</v>
      </c>
      <c r="E128" s="10" t="s">
        <v>80</v>
      </c>
      <c r="F128">
        <v>49</v>
      </c>
      <c r="G128">
        <v>801.22869873046875</v>
      </c>
      <c r="H128">
        <v>119.90861511230469</v>
      </c>
      <c r="I128">
        <v>49</v>
      </c>
      <c r="J128">
        <v>49</v>
      </c>
      <c r="K128">
        <v>0</v>
      </c>
      <c r="L128">
        <v>214.60000610351563</v>
      </c>
      <c r="M128">
        <v>215</v>
      </c>
      <c r="N128">
        <v>220.10000610351563</v>
      </c>
      <c r="O128">
        <v>225</v>
      </c>
      <c r="P128" s="10" t="s">
        <v>307</v>
      </c>
      <c r="Q128" s="10" t="s">
        <v>82</v>
      </c>
      <c r="R128">
        <v>2201.270263671875</v>
      </c>
      <c r="S128">
        <v>1724.101806640625</v>
      </c>
      <c r="T128">
        <v>14.479999542236328</v>
      </c>
      <c r="U128">
        <v>110</v>
      </c>
      <c r="V128">
        <v>2.8700001239776611</v>
      </c>
      <c r="W128">
        <v>0.14600001275539398</v>
      </c>
      <c r="X128" s="10" t="s">
        <v>82</v>
      </c>
      <c r="Y128" s="10" t="s">
        <v>82</v>
      </c>
      <c r="Z128">
        <v>24.340002059936523</v>
      </c>
      <c r="AA128">
        <v>2.0760002136230469</v>
      </c>
      <c r="AB128">
        <v>0.45400002598762512</v>
      </c>
      <c r="AC128">
        <v>0</v>
      </c>
      <c r="AD128">
        <v>0.65200001001358032</v>
      </c>
      <c r="AE128">
        <v>46</v>
      </c>
      <c r="AF128">
        <v>29.510290145874023</v>
      </c>
      <c r="AG128">
        <v>44.943305969238281</v>
      </c>
      <c r="AH128">
        <v>229.80000305175781</v>
      </c>
      <c r="AI128">
        <v>60</v>
      </c>
      <c r="AJ128">
        <v>60</v>
      </c>
      <c r="AK128">
        <v>60</v>
      </c>
      <c r="AL128">
        <v>60.700001</v>
      </c>
      <c r="AM128">
        <v>94.586082458496094</v>
      </c>
      <c r="AN128">
        <v>52.499603271484375</v>
      </c>
      <c r="AO128">
        <v>65.961601257324219</v>
      </c>
      <c r="AP128">
        <v>79.803947448730469</v>
      </c>
      <c r="AQ128">
        <v>2.6713125705718994</v>
      </c>
      <c r="AR128">
        <v>545.39178466796875</v>
      </c>
      <c r="AS128">
        <v>501.94134521484375</v>
      </c>
      <c r="AT128">
        <v>4.4773125648498535</v>
      </c>
      <c r="AU128">
        <v>3.574312686920166</v>
      </c>
      <c r="AV128">
        <v>7805.88916015625</v>
      </c>
      <c r="AW128">
        <v>5562.7763671875</v>
      </c>
      <c r="AX128">
        <v>1638.63720703125</v>
      </c>
      <c r="AY128">
        <v>1027.7734375</v>
      </c>
      <c r="AZ128">
        <v>6167.251953125</v>
      </c>
      <c r="BA128">
        <v>4535.0029296875</v>
      </c>
      <c r="BB128">
        <v>7.752537727355957E-3</v>
      </c>
      <c r="BC128">
        <v>0.13053524494171143</v>
      </c>
      <c r="BD128" s="10" t="s">
        <v>79</v>
      </c>
      <c r="BE128" s="10" t="s">
        <v>308</v>
      </c>
      <c r="BF128" s="10" t="s">
        <v>306</v>
      </c>
      <c r="BG128">
        <v>45000</v>
      </c>
      <c r="BH128">
        <v>887956</v>
      </c>
      <c r="BI128">
        <v>1092144</v>
      </c>
      <c r="BJ128">
        <v>3131</v>
      </c>
      <c r="BK128">
        <v>4173</v>
      </c>
      <c r="BL128">
        <v>95440</v>
      </c>
      <c r="BM128">
        <v>2055328</v>
      </c>
      <c r="BN128">
        <v>864524</v>
      </c>
      <c r="BO128">
        <v>1200892</v>
      </c>
      <c r="BP128">
        <v>6586</v>
      </c>
      <c r="BQ128">
        <v>97244</v>
      </c>
      <c r="BR128">
        <v>1004</v>
      </c>
      <c r="BS128">
        <v>424038</v>
      </c>
      <c r="BT128">
        <v>2055328</v>
      </c>
      <c r="BU128">
        <v>17663</v>
      </c>
      <c r="BV128">
        <v>1</v>
      </c>
      <c r="BW128">
        <v>30000</v>
      </c>
      <c r="BX128">
        <v>24202</v>
      </c>
      <c r="BY128">
        <v>1</v>
      </c>
      <c r="BZ128">
        <v>30000</v>
      </c>
    </row>
    <row r="129" spans="1:78" x14ac:dyDescent="0.35">
      <c r="A129" s="10" t="s">
        <v>309</v>
      </c>
      <c r="B129" s="10" t="s">
        <v>85</v>
      </c>
      <c r="C129" s="11">
        <v>45566.700913460649</v>
      </c>
      <c r="D129" s="10" t="s">
        <v>79</v>
      </c>
      <c r="E129" s="10" t="s">
        <v>80</v>
      </c>
      <c r="F129">
        <v>49</v>
      </c>
      <c r="G129">
        <v>801.22869873046875</v>
      </c>
      <c r="H129">
        <v>119.90861511230469</v>
      </c>
      <c r="I129">
        <v>49</v>
      </c>
      <c r="J129">
        <v>49</v>
      </c>
      <c r="K129">
        <v>0</v>
      </c>
      <c r="L129">
        <v>214.60000610351563</v>
      </c>
      <c r="M129">
        <v>215</v>
      </c>
      <c r="N129">
        <v>220.10000610351563</v>
      </c>
      <c r="O129">
        <v>225</v>
      </c>
      <c r="P129" s="10" t="s">
        <v>307</v>
      </c>
      <c r="Q129" s="10" t="s">
        <v>82</v>
      </c>
      <c r="R129">
        <v>2201.270263671875</v>
      </c>
      <c r="S129">
        <v>1724.101806640625</v>
      </c>
      <c r="T129">
        <v>14.479999542236328</v>
      </c>
      <c r="U129">
        <v>110</v>
      </c>
      <c r="V129">
        <v>2.8700001239776611</v>
      </c>
      <c r="W129">
        <v>0.14600001275539398</v>
      </c>
      <c r="X129" s="10" t="s">
        <v>82</v>
      </c>
      <c r="Y129" s="10" t="s">
        <v>82</v>
      </c>
      <c r="Z129">
        <v>24.340002059936523</v>
      </c>
      <c r="AA129">
        <v>2.0760002136230469</v>
      </c>
      <c r="AB129">
        <v>0.45400002598762512</v>
      </c>
      <c r="AC129">
        <v>0</v>
      </c>
      <c r="AD129">
        <v>0.65200001001358032</v>
      </c>
      <c r="AE129">
        <v>46</v>
      </c>
      <c r="AF129">
        <v>29.510290145874023</v>
      </c>
      <c r="AG129">
        <v>44.943305969238281</v>
      </c>
      <c r="AH129">
        <v>229.80000305175781</v>
      </c>
      <c r="AI129">
        <v>60</v>
      </c>
      <c r="AJ129">
        <v>60</v>
      </c>
      <c r="AK129">
        <v>60</v>
      </c>
      <c r="AL129">
        <v>60.700001</v>
      </c>
      <c r="AM129">
        <v>137.79624938964844</v>
      </c>
      <c r="AN129">
        <v>52.49993896484375</v>
      </c>
      <c r="AO129">
        <v>66.797195434570313</v>
      </c>
      <c r="AP129">
        <v>82.693458557128906</v>
      </c>
      <c r="AQ129">
        <v>1.3168125152587891</v>
      </c>
      <c r="AR129">
        <v>547.9847412109375</v>
      </c>
      <c r="AS129">
        <v>501.22396850585938</v>
      </c>
      <c r="AT129">
        <v>4.7783126831054688</v>
      </c>
      <c r="AU129">
        <v>3.8376877307891846</v>
      </c>
      <c r="AV129">
        <v>8003.26220703125</v>
      </c>
      <c r="AW129">
        <v>6212.97998046875</v>
      </c>
      <c r="AX129">
        <v>1818.1708984375</v>
      </c>
      <c r="AY129">
        <v>1180.515625</v>
      </c>
      <c r="AZ129">
        <v>6185.09130859375</v>
      </c>
      <c r="BA129">
        <v>5032.46435546875</v>
      </c>
      <c r="BD129" s="10" t="s">
        <v>79</v>
      </c>
      <c r="BE129" s="10" t="s">
        <v>310</v>
      </c>
      <c r="BF129" s="10" t="s">
        <v>309</v>
      </c>
      <c r="BG129">
        <v>45000</v>
      </c>
      <c r="BH129">
        <v>1230490</v>
      </c>
      <c r="BI129">
        <v>1127417</v>
      </c>
      <c r="BJ129">
        <v>-1627</v>
      </c>
      <c r="BK129">
        <v>4101</v>
      </c>
      <c r="BL129">
        <v>90682</v>
      </c>
      <c r="BM129">
        <v>2053696</v>
      </c>
      <c r="BN129">
        <v>1224099</v>
      </c>
      <c r="BO129">
        <v>1432364</v>
      </c>
      <c r="BP129">
        <v>-178244</v>
      </c>
      <c r="BQ129">
        <v>99999</v>
      </c>
      <c r="BR129">
        <v>1004</v>
      </c>
      <c r="BS129">
        <v>424609</v>
      </c>
      <c r="BT129">
        <v>2053696</v>
      </c>
      <c r="BU129">
        <v>6453</v>
      </c>
      <c r="BV129">
        <v>1</v>
      </c>
      <c r="BW129">
        <v>30000</v>
      </c>
      <c r="BX129">
        <v>26194</v>
      </c>
      <c r="BY129">
        <v>1</v>
      </c>
      <c r="BZ129">
        <v>30000</v>
      </c>
    </row>
    <row r="130" spans="1:78" x14ac:dyDescent="0.35">
      <c r="A130" s="10" t="s">
        <v>311</v>
      </c>
      <c r="B130" s="10" t="s">
        <v>78</v>
      </c>
      <c r="C130" s="11">
        <v>45566.701191134256</v>
      </c>
      <c r="D130" s="10" t="s">
        <v>79</v>
      </c>
      <c r="E130" s="10" t="s">
        <v>80</v>
      </c>
      <c r="F130">
        <v>50</v>
      </c>
      <c r="G130">
        <v>801.41314697265625</v>
      </c>
      <c r="H130">
        <v>119.90861511230469</v>
      </c>
      <c r="I130">
        <v>50</v>
      </c>
      <c r="J130">
        <v>50</v>
      </c>
      <c r="K130">
        <v>0</v>
      </c>
      <c r="L130">
        <v>215</v>
      </c>
      <c r="M130">
        <v>214.80000305175781</v>
      </c>
      <c r="N130">
        <v>220</v>
      </c>
      <c r="O130">
        <v>225</v>
      </c>
      <c r="P130" s="10" t="s">
        <v>312</v>
      </c>
      <c r="Q130" s="10" t="s">
        <v>82</v>
      </c>
      <c r="R130">
        <v>2208.6533203125</v>
      </c>
      <c r="S130">
        <v>1713.6103515625</v>
      </c>
      <c r="T130">
        <v>14.479999542236328</v>
      </c>
      <c r="U130">
        <v>110</v>
      </c>
      <c r="V130">
        <v>2.8560001850128174</v>
      </c>
      <c r="W130">
        <v>0.15200001001358032</v>
      </c>
      <c r="X130" s="10" t="s">
        <v>82</v>
      </c>
      <c r="Y130" s="10" t="s">
        <v>82</v>
      </c>
      <c r="Z130">
        <v>24.340002059936523</v>
      </c>
      <c r="AA130">
        <v>2.0600001811981201</v>
      </c>
      <c r="AB130">
        <v>0.45400002598762512</v>
      </c>
      <c r="AC130">
        <v>0</v>
      </c>
      <c r="AD130">
        <v>0.65600001811981201</v>
      </c>
      <c r="AE130">
        <v>46.200000762939453</v>
      </c>
      <c r="AF130">
        <v>29.500095367431641</v>
      </c>
      <c r="AG130">
        <v>44.943305969238281</v>
      </c>
      <c r="AH130">
        <v>229.80000305175781</v>
      </c>
      <c r="AI130">
        <v>60</v>
      </c>
      <c r="AJ130">
        <v>60.099997999999999</v>
      </c>
      <c r="AK130">
        <v>60.099997999999999</v>
      </c>
      <c r="AL130">
        <v>60.700001</v>
      </c>
      <c r="AM130">
        <v>94.586082458496094</v>
      </c>
      <c r="AN130">
        <v>52.499603271484375</v>
      </c>
      <c r="AO130">
        <v>66.07305908203125</v>
      </c>
      <c r="AP130">
        <v>79.94921875</v>
      </c>
      <c r="AQ130">
        <v>3.3485627174377441</v>
      </c>
      <c r="AR130">
        <v>545.37945556640625</v>
      </c>
      <c r="AS130">
        <v>501.86383056640625</v>
      </c>
      <c r="AT130">
        <v>4.5525627136230469</v>
      </c>
      <c r="AU130">
        <v>3.574312686920166</v>
      </c>
      <c r="AV130">
        <v>7813.09228515625</v>
      </c>
      <c r="AW130">
        <v>5559.15869140625</v>
      </c>
      <c r="AX130">
        <v>1679.22021484375</v>
      </c>
      <c r="AY130">
        <v>1027.64990234375</v>
      </c>
      <c r="AZ130">
        <v>6133.8720703125</v>
      </c>
      <c r="BA130">
        <v>4531.5087890625</v>
      </c>
      <c r="BB130">
        <v>6.7958831787109375E-3</v>
      </c>
      <c r="BC130">
        <v>0.1268230676651001</v>
      </c>
      <c r="BD130" s="10" t="s">
        <v>79</v>
      </c>
      <c r="BE130" s="10" t="s">
        <v>79</v>
      </c>
      <c r="BF130" s="10" t="s">
        <v>79</v>
      </c>
    </row>
    <row r="131" spans="1:78" x14ac:dyDescent="0.35">
      <c r="A131" s="10" t="s">
        <v>313</v>
      </c>
      <c r="B131" s="10" t="s">
        <v>85</v>
      </c>
      <c r="C131" s="11">
        <v>45566.701191134256</v>
      </c>
      <c r="D131" s="10" t="s">
        <v>79</v>
      </c>
      <c r="E131" s="10" t="s">
        <v>80</v>
      </c>
      <c r="F131">
        <v>50</v>
      </c>
      <c r="G131">
        <v>801.41314697265625</v>
      </c>
      <c r="H131">
        <v>119.90861511230469</v>
      </c>
      <c r="I131">
        <v>50</v>
      </c>
      <c r="J131">
        <v>50</v>
      </c>
      <c r="K131">
        <v>0</v>
      </c>
      <c r="L131">
        <v>215</v>
      </c>
      <c r="M131">
        <v>214.80000305175781</v>
      </c>
      <c r="N131">
        <v>220</v>
      </c>
      <c r="O131">
        <v>225</v>
      </c>
      <c r="P131" s="10" t="s">
        <v>312</v>
      </c>
      <c r="Q131" s="10" t="s">
        <v>82</v>
      </c>
      <c r="R131">
        <v>2208.6533203125</v>
      </c>
      <c r="S131">
        <v>1713.6103515625</v>
      </c>
      <c r="T131">
        <v>14.479999542236328</v>
      </c>
      <c r="U131">
        <v>110</v>
      </c>
      <c r="V131">
        <v>2.8560001850128174</v>
      </c>
      <c r="W131">
        <v>0.15200001001358032</v>
      </c>
      <c r="X131" s="10" t="s">
        <v>82</v>
      </c>
      <c r="Y131" s="10" t="s">
        <v>82</v>
      </c>
      <c r="Z131">
        <v>24.340002059936523</v>
      </c>
      <c r="AA131">
        <v>2.0600001811981201</v>
      </c>
      <c r="AB131">
        <v>0.45400002598762512</v>
      </c>
      <c r="AC131">
        <v>0</v>
      </c>
      <c r="AD131">
        <v>0.65600001811981201</v>
      </c>
      <c r="AE131">
        <v>46.200000762939453</v>
      </c>
      <c r="AF131">
        <v>29.500095367431641</v>
      </c>
      <c r="AG131">
        <v>44.943305969238281</v>
      </c>
      <c r="AH131">
        <v>229.80000305175781</v>
      </c>
      <c r="AI131">
        <v>60</v>
      </c>
      <c r="AJ131">
        <v>60.099997999999999</v>
      </c>
      <c r="AK131">
        <v>60.099997999999999</v>
      </c>
      <c r="AL131">
        <v>60.700001</v>
      </c>
      <c r="AM131">
        <v>137.79624938964844</v>
      </c>
      <c r="AN131">
        <v>52.49993896484375</v>
      </c>
      <c r="AO131">
        <v>66.680580139160156</v>
      </c>
      <c r="AP131">
        <v>82.216651916503906</v>
      </c>
      <c r="AQ131">
        <v>2.4079375267028809</v>
      </c>
      <c r="AR131">
        <v>546.857177734375</v>
      </c>
      <c r="AS131">
        <v>500.21859741210938</v>
      </c>
      <c r="AT131">
        <v>4.8159375190734863</v>
      </c>
      <c r="AU131">
        <v>3.8376877307891846</v>
      </c>
      <c r="AV131">
        <v>7987.0087890625</v>
      </c>
      <c r="AW131">
        <v>6201.095703125</v>
      </c>
      <c r="AX131">
        <v>1835.166015625</v>
      </c>
      <c r="AY131">
        <v>1177.45556640625</v>
      </c>
      <c r="AZ131">
        <v>6151.8427734375</v>
      </c>
      <c r="BA131">
        <v>5023.64013671875</v>
      </c>
      <c r="BD131" s="10" t="s">
        <v>79</v>
      </c>
      <c r="BE131" s="10" t="s">
        <v>314</v>
      </c>
      <c r="BF131" s="10" t="s">
        <v>313</v>
      </c>
      <c r="BG131">
        <v>45000</v>
      </c>
      <c r="BH131">
        <v>1238812</v>
      </c>
      <c r="BI131">
        <v>782955</v>
      </c>
      <c r="BJ131">
        <v>-1854</v>
      </c>
      <c r="BK131">
        <v>4091</v>
      </c>
      <c r="BL131">
        <v>90455</v>
      </c>
      <c r="BM131">
        <v>2056469</v>
      </c>
      <c r="BN131">
        <v>1233141</v>
      </c>
      <c r="BO131">
        <v>1094486</v>
      </c>
      <c r="BP131">
        <v>-178447</v>
      </c>
      <c r="BQ131">
        <v>99999</v>
      </c>
      <c r="BR131">
        <v>1005</v>
      </c>
      <c r="BS131">
        <v>424720</v>
      </c>
      <c r="BT131">
        <v>2056469</v>
      </c>
      <c r="BU131">
        <v>9004</v>
      </c>
      <c r="BV131">
        <v>1</v>
      </c>
      <c r="BW131">
        <v>30000</v>
      </c>
      <c r="BX131">
        <v>30492</v>
      </c>
      <c r="BY131">
        <v>1</v>
      </c>
      <c r="BZ131">
        <v>30000</v>
      </c>
    </row>
    <row r="132" spans="1:78" x14ac:dyDescent="0.35">
      <c r="A132" s="10" t="s">
        <v>315</v>
      </c>
      <c r="B132" s="10" t="s">
        <v>78</v>
      </c>
      <c r="C132" s="11">
        <v>45566.701468553241</v>
      </c>
      <c r="D132" s="10" t="s">
        <v>79</v>
      </c>
      <c r="E132" s="10" t="s">
        <v>80</v>
      </c>
      <c r="F132">
        <v>51</v>
      </c>
      <c r="G132">
        <v>801.78204345703125</v>
      </c>
      <c r="H132">
        <v>119.90861511230469</v>
      </c>
      <c r="I132">
        <v>51</v>
      </c>
      <c r="J132">
        <v>51</v>
      </c>
      <c r="K132">
        <v>0</v>
      </c>
      <c r="L132">
        <v>215.10000610351563</v>
      </c>
      <c r="M132">
        <v>214.80000305175781</v>
      </c>
      <c r="N132">
        <v>219.80000305175781</v>
      </c>
      <c r="O132">
        <v>225</v>
      </c>
      <c r="P132" s="10" t="s">
        <v>316</v>
      </c>
      <c r="Q132" s="10" t="s">
        <v>82</v>
      </c>
      <c r="R132">
        <v>2190.001708984375</v>
      </c>
      <c r="S132">
        <v>1710.307373046875</v>
      </c>
      <c r="T132">
        <v>14.489999771118164</v>
      </c>
      <c r="U132">
        <v>110</v>
      </c>
      <c r="V132">
        <v>3.3420002460479736</v>
      </c>
      <c r="W132">
        <v>0.15000000596046448</v>
      </c>
      <c r="X132" s="10" t="s">
        <v>82</v>
      </c>
      <c r="Y132" s="10" t="s">
        <v>82</v>
      </c>
      <c r="Z132">
        <v>24.354001998901367</v>
      </c>
      <c r="AA132">
        <v>2.0380001068115234</v>
      </c>
      <c r="AB132">
        <v>0.45400002598762512</v>
      </c>
      <c r="AC132">
        <v>0</v>
      </c>
      <c r="AD132">
        <v>0.65400004386901855</v>
      </c>
      <c r="AE132">
        <v>46.400001525878906</v>
      </c>
      <c r="AF132">
        <v>29.092353820800781</v>
      </c>
      <c r="AG132">
        <v>44.943305969238281</v>
      </c>
      <c r="AH132">
        <v>229.80000305175781</v>
      </c>
      <c r="AI132">
        <v>60</v>
      </c>
      <c r="AJ132">
        <v>60.200001</v>
      </c>
      <c r="AK132">
        <v>60.200001</v>
      </c>
      <c r="AL132">
        <v>60.799999</v>
      </c>
      <c r="AM132">
        <v>94.586082458496094</v>
      </c>
      <c r="AN132">
        <v>52.499603271484375</v>
      </c>
      <c r="AO132">
        <v>66.152122497558594</v>
      </c>
      <c r="AP132">
        <v>79.921073913574219</v>
      </c>
      <c r="AQ132">
        <v>3.0475625991821289</v>
      </c>
      <c r="AR132">
        <v>544.50885009765625</v>
      </c>
      <c r="AS132">
        <v>499.60177612304688</v>
      </c>
      <c r="AT132">
        <v>4.5525627136230469</v>
      </c>
      <c r="AU132">
        <v>3.6119377613067627</v>
      </c>
      <c r="AV132">
        <v>7798.4384765625</v>
      </c>
      <c r="AW132">
        <v>5505.0439453125</v>
      </c>
      <c r="AX132">
        <v>1663.80615234375</v>
      </c>
      <c r="AY132">
        <v>1028.2080078125</v>
      </c>
      <c r="AZ132">
        <v>6134.63232421875</v>
      </c>
      <c r="BA132">
        <v>4476.8359375</v>
      </c>
      <c r="BB132">
        <v>1.0065317153930664E-2</v>
      </c>
      <c r="BC132">
        <v>0.1365056037902832</v>
      </c>
      <c r="BD132" s="10" t="s">
        <v>79</v>
      </c>
      <c r="BE132" s="10" t="s">
        <v>317</v>
      </c>
      <c r="BF132" s="10" t="s">
        <v>315</v>
      </c>
      <c r="BG132">
        <v>45000</v>
      </c>
      <c r="BH132">
        <v>828177</v>
      </c>
      <c r="BI132">
        <v>1231410</v>
      </c>
      <c r="BJ132">
        <v>-945</v>
      </c>
      <c r="BK132">
        <v>4105</v>
      </c>
      <c r="BL132">
        <v>91364</v>
      </c>
      <c r="BM132">
        <v>2055246</v>
      </c>
      <c r="BN132">
        <v>812516</v>
      </c>
      <c r="BO132">
        <v>1338540</v>
      </c>
      <c r="BP132">
        <v>2575</v>
      </c>
      <c r="BQ132">
        <v>97244</v>
      </c>
      <c r="BR132">
        <v>1003</v>
      </c>
      <c r="BS132">
        <v>423349</v>
      </c>
      <c r="BT132">
        <v>2055246</v>
      </c>
      <c r="BU132">
        <v>5593</v>
      </c>
      <c r="BV132">
        <v>1</v>
      </c>
      <c r="BW132">
        <v>30000</v>
      </c>
      <c r="BX132">
        <v>23874</v>
      </c>
      <c r="BY132">
        <v>1</v>
      </c>
      <c r="BZ132">
        <v>30000</v>
      </c>
    </row>
    <row r="133" spans="1:78" x14ac:dyDescent="0.35">
      <c r="A133" s="10" t="s">
        <v>318</v>
      </c>
      <c r="B133" s="10" t="s">
        <v>85</v>
      </c>
      <c r="C133" s="11">
        <v>45566.701468553241</v>
      </c>
      <c r="D133" s="10" t="s">
        <v>79</v>
      </c>
      <c r="E133" s="10" t="s">
        <v>80</v>
      </c>
      <c r="F133">
        <v>51</v>
      </c>
      <c r="G133">
        <v>801.78204345703125</v>
      </c>
      <c r="H133">
        <v>119.90861511230469</v>
      </c>
      <c r="I133">
        <v>51</v>
      </c>
      <c r="J133">
        <v>51</v>
      </c>
      <c r="K133">
        <v>0</v>
      </c>
      <c r="L133">
        <v>215.10000610351563</v>
      </c>
      <c r="M133">
        <v>214.80000305175781</v>
      </c>
      <c r="N133">
        <v>219.80000305175781</v>
      </c>
      <c r="O133">
        <v>225</v>
      </c>
      <c r="P133" s="10" t="s">
        <v>316</v>
      </c>
      <c r="Q133" s="10" t="s">
        <v>82</v>
      </c>
      <c r="R133">
        <v>2190.001708984375</v>
      </c>
      <c r="S133">
        <v>1710.307373046875</v>
      </c>
      <c r="T133">
        <v>14.489999771118164</v>
      </c>
      <c r="U133">
        <v>110</v>
      </c>
      <c r="V133">
        <v>3.3420002460479736</v>
      </c>
      <c r="W133">
        <v>0.15000000596046448</v>
      </c>
      <c r="X133" s="10" t="s">
        <v>82</v>
      </c>
      <c r="Y133" s="10" t="s">
        <v>82</v>
      </c>
      <c r="Z133">
        <v>24.354001998901367</v>
      </c>
      <c r="AA133">
        <v>2.0380001068115234</v>
      </c>
      <c r="AB133">
        <v>0.45400002598762512</v>
      </c>
      <c r="AC133">
        <v>0</v>
      </c>
      <c r="AD133">
        <v>0.65400004386901855</v>
      </c>
      <c r="AE133">
        <v>46.400001525878906</v>
      </c>
      <c r="AF133">
        <v>29.092353820800781</v>
      </c>
      <c r="AG133">
        <v>44.943305969238281</v>
      </c>
      <c r="AH133">
        <v>229.80000305175781</v>
      </c>
      <c r="AI133">
        <v>60</v>
      </c>
      <c r="AJ133">
        <v>60.200001</v>
      </c>
      <c r="AK133">
        <v>60.200001</v>
      </c>
      <c r="AL133">
        <v>60.799999</v>
      </c>
      <c r="AM133">
        <v>137.79624938964844</v>
      </c>
      <c r="AN133">
        <v>52.49993896484375</v>
      </c>
      <c r="AO133">
        <v>66.614547729492188</v>
      </c>
      <c r="AP133">
        <v>82.721054077148438</v>
      </c>
      <c r="AQ133">
        <v>1.2791875600814819</v>
      </c>
      <c r="AR133">
        <v>545.774658203125</v>
      </c>
      <c r="AS133">
        <v>498.63119506835938</v>
      </c>
      <c r="AT133">
        <v>4.7783126831054688</v>
      </c>
      <c r="AU133">
        <v>3.8000626564025879</v>
      </c>
      <c r="AV133">
        <v>7955.84521484375</v>
      </c>
      <c r="AW133">
        <v>6125.10498046875</v>
      </c>
      <c r="AX133">
        <v>1800.19580078125</v>
      </c>
      <c r="AY133">
        <v>1144.8115234375</v>
      </c>
      <c r="AZ133">
        <v>6155.6494140625</v>
      </c>
      <c r="BA133">
        <v>4980.29345703125</v>
      </c>
      <c r="BD133" s="10" t="s">
        <v>79</v>
      </c>
      <c r="BE133" s="10" t="s">
        <v>319</v>
      </c>
      <c r="BF133" s="10" t="s">
        <v>318</v>
      </c>
      <c r="BG133">
        <v>45000</v>
      </c>
      <c r="BH133">
        <v>1232242</v>
      </c>
      <c r="BI133">
        <v>1061518</v>
      </c>
      <c r="BJ133">
        <v>-1619</v>
      </c>
      <c r="BK133">
        <v>4056</v>
      </c>
      <c r="BL133">
        <v>90690</v>
      </c>
      <c r="BM133">
        <v>2054931</v>
      </c>
      <c r="BN133">
        <v>1225651</v>
      </c>
      <c r="BO133">
        <v>1367252</v>
      </c>
      <c r="BP133">
        <v>-178286</v>
      </c>
      <c r="BQ133">
        <v>99999</v>
      </c>
      <c r="BR133">
        <v>1005</v>
      </c>
      <c r="BS133">
        <v>424706</v>
      </c>
      <c r="BT133">
        <v>2054931</v>
      </c>
      <c r="BU133">
        <v>14747</v>
      </c>
      <c r="BV133">
        <v>1</v>
      </c>
      <c r="BW133">
        <v>30000</v>
      </c>
      <c r="BX133">
        <v>27981</v>
      </c>
      <c r="BY133">
        <v>1</v>
      </c>
      <c r="BZ133">
        <v>30000</v>
      </c>
    </row>
    <row r="134" spans="1:78" x14ac:dyDescent="0.35">
      <c r="A134" s="10" t="s">
        <v>320</v>
      </c>
      <c r="B134" s="10" t="s">
        <v>78</v>
      </c>
      <c r="C134" s="11">
        <v>45566.701757731484</v>
      </c>
      <c r="D134" s="10" t="s">
        <v>79</v>
      </c>
      <c r="E134" s="10" t="s">
        <v>80</v>
      </c>
      <c r="F134">
        <v>52</v>
      </c>
      <c r="G134">
        <v>801.78204345703125</v>
      </c>
      <c r="H134">
        <v>119.90861511230469</v>
      </c>
      <c r="I134">
        <v>52</v>
      </c>
      <c r="J134">
        <v>52</v>
      </c>
      <c r="K134">
        <v>0</v>
      </c>
      <c r="L134">
        <v>215.30000305175781</v>
      </c>
      <c r="M134">
        <v>215.10000610351563</v>
      </c>
      <c r="N134">
        <v>220</v>
      </c>
      <c r="O134">
        <v>225</v>
      </c>
      <c r="P134" s="10" t="s">
        <v>321</v>
      </c>
      <c r="Q134" s="10" t="s">
        <v>82</v>
      </c>
      <c r="R134">
        <v>2200.8818359375</v>
      </c>
      <c r="S134">
        <v>1723.7132568359375</v>
      </c>
      <c r="T134">
        <v>14.489999771118164</v>
      </c>
      <c r="U134">
        <v>110</v>
      </c>
      <c r="V134">
        <v>3.5180001258850098</v>
      </c>
      <c r="W134">
        <v>0.15400001406669617</v>
      </c>
      <c r="X134" s="10" t="s">
        <v>82</v>
      </c>
      <c r="Y134" s="10" t="s">
        <v>82</v>
      </c>
      <c r="Z134">
        <v>24.340002059936523</v>
      </c>
      <c r="AA134">
        <v>2.0780000686645508</v>
      </c>
      <c r="AB134">
        <v>0.45400002598762512</v>
      </c>
      <c r="AC134">
        <v>0</v>
      </c>
      <c r="AD134">
        <v>0.65600001811981201</v>
      </c>
      <c r="AE134">
        <v>46.5</v>
      </c>
      <c r="AF134">
        <v>29.331903457641602</v>
      </c>
      <c r="AG134">
        <v>44.989173889160156</v>
      </c>
      <c r="AH134">
        <v>229.80000305175781</v>
      </c>
      <c r="AI134">
        <v>60</v>
      </c>
      <c r="AJ134">
        <v>60</v>
      </c>
      <c r="AK134">
        <v>60</v>
      </c>
      <c r="AL134">
        <v>60.799999</v>
      </c>
      <c r="AM134">
        <v>94.586082458496094</v>
      </c>
      <c r="AN134">
        <v>52.499603271484375</v>
      </c>
      <c r="AO134">
        <v>66.097404479980469</v>
      </c>
      <c r="AP134">
        <v>79.96820068359375</v>
      </c>
      <c r="AQ134">
        <v>2.9723126888275146</v>
      </c>
      <c r="AR134">
        <v>544.9122314453125</v>
      </c>
      <c r="AS134">
        <v>501.30404663085938</v>
      </c>
      <c r="AT134">
        <v>4.5525627136230469</v>
      </c>
      <c r="AU134">
        <v>3.6495625972747803</v>
      </c>
      <c r="AV134">
        <v>7789.537109375</v>
      </c>
      <c r="AW134">
        <v>5545.71533203125</v>
      </c>
      <c r="AX134">
        <v>1670.7998046875</v>
      </c>
      <c r="AY134">
        <v>1056.8857421875</v>
      </c>
      <c r="AZ134">
        <v>6118.7373046875</v>
      </c>
      <c r="BA134">
        <v>4488.82958984375</v>
      </c>
      <c r="BB134">
        <v>1.3325214385986328E-3</v>
      </c>
      <c r="BC134">
        <v>0.13829720020294189</v>
      </c>
      <c r="BD134" s="10" t="s">
        <v>79</v>
      </c>
      <c r="BE134" s="10" t="s">
        <v>322</v>
      </c>
      <c r="BF134" s="10" t="s">
        <v>320</v>
      </c>
      <c r="BG134">
        <v>45000</v>
      </c>
      <c r="BH134">
        <v>874074</v>
      </c>
      <c r="BI134">
        <v>930828</v>
      </c>
      <c r="BJ134">
        <v>1777</v>
      </c>
      <c r="BK134">
        <v>4159</v>
      </c>
      <c r="BL134">
        <v>94086</v>
      </c>
      <c r="BM134">
        <v>2051926</v>
      </c>
      <c r="BN134">
        <v>852772</v>
      </c>
      <c r="BO134">
        <v>1042833</v>
      </c>
      <c r="BP134">
        <v>5502</v>
      </c>
      <c r="BQ134">
        <v>97244</v>
      </c>
      <c r="BR134">
        <v>1003</v>
      </c>
      <c r="BS134">
        <v>423612</v>
      </c>
      <c r="BT134">
        <v>2051926</v>
      </c>
      <c r="BU134">
        <v>18574</v>
      </c>
      <c r="BV134">
        <v>1</v>
      </c>
      <c r="BW134">
        <v>30000</v>
      </c>
      <c r="BX134">
        <v>61274</v>
      </c>
      <c r="BY134">
        <v>0</v>
      </c>
      <c r="BZ134">
        <v>30000</v>
      </c>
    </row>
    <row r="135" spans="1:78" x14ac:dyDescent="0.35">
      <c r="A135" s="10" t="s">
        <v>323</v>
      </c>
      <c r="B135" s="10" t="s">
        <v>85</v>
      </c>
      <c r="C135" s="11">
        <v>45566.701757731484</v>
      </c>
      <c r="D135" s="10" t="s">
        <v>79</v>
      </c>
      <c r="E135" s="10" t="s">
        <v>80</v>
      </c>
      <c r="F135">
        <v>52</v>
      </c>
      <c r="G135">
        <v>801.78204345703125</v>
      </c>
      <c r="H135">
        <v>119.90861511230469</v>
      </c>
      <c r="I135">
        <v>52</v>
      </c>
      <c r="J135">
        <v>52</v>
      </c>
      <c r="K135">
        <v>0</v>
      </c>
      <c r="L135">
        <v>215.30000305175781</v>
      </c>
      <c r="M135">
        <v>215.10000610351563</v>
      </c>
      <c r="N135">
        <v>220</v>
      </c>
      <c r="O135">
        <v>225</v>
      </c>
      <c r="P135" s="10" t="s">
        <v>321</v>
      </c>
      <c r="Q135" s="10" t="s">
        <v>82</v>
      </c>
      <c r="R135">
        <v>2200.8818359375</v>
      </c>
      <c r="S135">
        <v>1723.7132568359375</v>
      </c>
      <c r="T135">
        <v>14.489999771118164</v>
      </c>
      <c r="U135">
        <v>110</v>
      </c>
      <c r="V135">
        <v>3.5180001258850098</v>
      </c>
      <c r="W135">
        <v>0.15400001406669617</v>
      </c>
      <c r="X135" s="10" t="s">
        <v>82</v>
      </c>
      <c r="Y135" s="10" t="s">
        <v>82</v>
      </c>
      <c r="Z135">
        <v>24.340002059936523</v>
      </c>
      <c r="AA135">
        <v>2.0780000686645508</v>
      </c>
      <c r="AB135">
        <v>0.45400002598762512</v>
      </c>
      <c r="AC135">
        <v>0</v>
      </c>
      <c r="AD135">
        <v>0.65600001811981201</v>
      </c>
      <c r="AE135">
        <v>46.5</v>
      </c>
      <c r="AF135">
        <v>29.331903457641602</v>
      </c>
      <c r="AG135">
        <v>44.989173889160156</v>
      </c>
      <c r="AH135">
        <v>229.80000305175781</v>
      </c>
      <c r="AI135">
        <v>60</v>
      </c>
      <c r="AJ135">
        <v>60</v>
      </c>
      <c r="AK135">
        <v>60</v>
      </c>
      <c r="AL135">
        <v>60.799999</v>
      </c>
      <c r="AM135">
        <v>137.79624938964844</v>
      </c>
      <c r="AN135">
        <v>52.49993896484375</v>
      </c>
      <c r="AO135">
        <v>66.796188354492188</v>
      </c>
      <c r="AP135">
        <v>82.722419738769531</v>
      </c>
      <c r="AQ135">
        <v>1.3168125152587891</v>
      </c>
      <c r="AR135">
        <v>547.5809326171875</v>
      </c>
      <c r="AS135">
        <v>500.05703735351563</v>
      </c>
      <c r="AT135">
        <v>4.8535628318786621</v>
      </c>
      <c r="AU135">
        <v>3.8376877307891846</v>
      </c>
      <c r="AV135">
        <v>7980.3447265625</v>
      </c>
      <c r="AW135">
        <v>6181.185546875</v>
      </c>
      <c r="AX135">
        <v>1852.6748046875</v>
      </c>
      <c r="AY135">
        <v>1171.54638671875</v>
      </c>
      <c r="AZ135">
        <v>6127.669921875</v>
      </c>
      <c r="BA135">
        <v>5009.63916015625</v>
      </c>
      <c r="BD135" s="10" t="s">
        <v>79</v>
      </c>
      <c r="BE135" s="10" t="s">
        <v>324</v>
      </c>
      <c r="BF135" s="10" t="s">
        <v>323</v>
      </c>
      <c r="BG135">
        <v>45000</v>
      </c>
      <c r="BH135">
        <v>1203485</v>
      </c>
      <c r="BI135">
        <v>1030721</v>
      </c>
      <c r="BJ135">
        <v>-2309</v>
      </c>
      <c r="BK135">
        <v>4181</v>
      </c>
      <c r="BL135">
        <v>90000</v>
      </c>
      <c r="BM135">
        <v>2055055</v>
      </c>
      <c r="BN135">
        <v>1204753</v>
      </c>
      <c r="BO135">
        <v>1337715</v>
      </c>
      <c r="BP135">
        <v>-179647</v>
      </c>
      <c r="BQ135">
        <v>99999</v>
      </c>
      <c r="BR135">
        <v>1005</v>
      </c>
      <c r="BS135">
        <v>424767</v>
      </c>
      <c r="BT135">
        <v>2055055</v>
      </c>
      <c r="BU135">
        <v>7021</v>
      </c>
      <c r="BV135">
        <v>1</v>
      </c>
      <c r="BW135">
        <v>30000</v>
      </c>
      <c r="BX135">
        <v>26311</v>
      </c>
      <c r="BY135">
        <v>1</v>
      </c>
      <c r="BZ135">
        <v>30000</v>
      </c>
    </row>
    <row r="136" spans="1:78" x14ac:dyDescent="0.35">
      <c r="A136" s="10" t="s">
        <v>325</v>
      </c>
      <c r="B136" s="10" t="s">
        <v>78</v>
      </c>
      <c r="C136" s="11">
        <v>45566.702035277776</v>
      </c>
      <c r="D136" s="10" t="s">
        <v>79</v>
      </c>
      <c r="E136" s="10" t="s">
        <v>80</v>
      </c>
      <c r="F136">
        <v>53</v>
      </c>
      <c r="G136">
        <v>801.22869873046875</v>
      </c>
      <c r="H136">
        <v>119.90861511230469</v>
      </c>
      <c r="I136">
        <v>53</v>
      </c>
      <c r="J136">
        <v>53</v>
      </c>
      <c r="K136">
        <v>0</v>
      </c>
      <c r="L136">
        <v>215.10000610351563</v>
      </c>
      <c r="M136">
        <v>215.10000610351563</v>
      </c>
      <c r="N136">
        <v>220.10000610351563</v>
      </c>
      <c r="O136">
        <v>225</v>
      </c>
      <c r="P136" s="10" t="s">
        <v>326</v>
      </c>
      <c r="Q136" s="10" t="s">
        <v>82</v>
      </c>
      <c r="R136">
        <v>2215.356201171875</v>
      </c>
      <c r="S136">
        <v>1710.1131591796875</v>
      </c>
      <c r="T136">
        <v>14.5</v>
      </c>
      <c r="U136">
        <v>110</v>
      </c>
      <c r="V136">
        <v>2.8320000171661377</v>
      </c>
      <c r="W136">
        <v>0.15200001001358032</v>
      </c>
      <c r="X136" s="10" t="s">
        <v>82</v>
      </c>
      <c r="Y136" s="10" t="s">
        <v>82</v>
      </c>
      <c r="Z136">
        <v>24.340002059936523</v>
      </c>
      <c r="AA136">
        <v>2.0659999847412109</v>
      </c>
      <c r="AB136">
        <v>0.45400002598762512</v>
      </c>
      <c r="AC136">
        <v>0</v>
      </c>
      <c r="AD136">
        <v>0.65600001811981201</v>
      </c>
      <c r="AE136">
        <v>46.5</v>
      </c>
      <c r="AF136">
        <v>29.398160934448242</v>
      </c>
      <c r="AG136">
        <v>44.994274139404297</v>
      </c>
      <c r="AH136">
        <v>229.80000305175781</v>
      </c>
      <c r="AI136">
        <v>60</v>
      </c>
      <c r="AJ136">
        <v>60</v>
      </c>
      <c r="AK136">
        <v>60</v>
      </c>
      <c r="AL136">
        <v>60.799999</v>
      </c>
      <c r="AM136">
        <v>94.586082458496094</v>
      </c>
      <c r="AN136">
        <v>52.499603271484375</v>
      </c>
      <c r="AO136">
        <v>66.309188842773438</v>
      </c>
      <c r="AP136">
        <v>79.949172973632813</v>
      </c>
      <c r="AQ136">
        <v>2.934687614440918</v>
      </c>
      <c r="AR136">
        <v>543.73223876953125</v>
      </c>
      <c r="AS136">
        <v>498.64950561523438</v>
      </c>
      <c r="AT136">
        <v>4.5901875495910645</v>
      </c>
      <c r="AU136">
        <v>3.574312686920166</v>
      </c>
      <c r="AV136">
        <v>7790.91748046875</v>
      </c>
      <c r="AW136">
        <v>5483.1943359375</v>
      </c>
      <c r="AX136">
        <v>1686.5302734375</v>
      </c>
      <c r="AY136">
        <v>1012.21435546875</v>
      </c>
      <c r="AZ136">
        <v>6104.38720703125</v>
      </c>
      <c r="BA136">
        <v>4470.97998046875</v>
      </c>
      <c r="BB136">
        <v>2.684473991394043E-3</v>
      </c>
      <c r="BC136">
        <v>0.14719724655151367</v>
      </c>
      <c r="BD136" s="10" t="s">
        <v>79</v>
      </c>
      <c r="BE136" s="10" t="s">
        <v>79</v>
      </c>
      <c r="BF136" s="10" t="s">
        <v>79</v>
      </c>
    </row>
    <row r="137" spans="1:78" x14ac:dyDescent="0.35">
      <c r="A137" s="10" t="s">
        <v>327</v>
      </c>
      <c r="B137" s="10" t="s">
        <v>85</v>
      </c>
      <c r="C137" s="11">
        <v>45566.702035277776</v>
      </c>
      <c r="D137" s="10" t="s">
        <v>79</v>
      </c>
      <c r="E137" s="10" t="s">
        <v>80</v>
      </c>
      <c r="F137">
        <v>53</v>
      </c>
      <c r="G137">
        <v>801.22869873046875</v>
      </c>
      <c r="H137">
        <v>119.90861511230469</v>
      </c>
      <c r="I137">
        <v>53</v>
      </c>
      <c r="J137">
        <v>53</v>
      </c>
      <c r="K137">
        <v>0</v>
      </c>
      <c r="L137">
        <v>215.10000610351563</v>
      </c>
      <c r="M137">
        <v>215.10000610351563</v>
      </c>
      <c r="N137">
        <v>220.10000610351563</v>
      </c>
      <c r="O137">
        <v>225</v>
      </c>
      <c r="P137" s="10" t="s">
        <v>326</v>
      </c>
      <c r="Q137" s="10" t="s">
        <v>82</v>
      </c>
      <c r="R137">
        <v>2215.356201171875</v>
      </c>
      <c r="S137">
        <v>1710.1131591796875</v>
      </c>
      <c r="T137">
        <v>14.5</v>
      </c>
      <c r="U137">
        <v>110</v>
      </c>
      <c r="V137">
        <v>2.8320000171661377</v>
      </c>
      <c r="W137">
        <v>0.15200001001358032</v>
      </c>
      <c r="X137" s="10" t="s">
        <v>82</v>
      </c>
      <c r="Y137" s="10" t="s">
        <v>82</v>
      </c>
      <c r="Z137">
        <v>24.340002059936523</v>
      </c>
      <c r="AA137">
        <v>2.0659999847412109</v>
      </c>
      <c r="AB137">
        <v>0.45400002598762512</v>
      </c>
      <c r="AC137">
        <v>0</v>
      </c>
      <c r="AD137">
        <v>0.65600001811981201</v>
      </c>
      <c r="AE137">
        <v>46.5</v>
      </c>
      <c r="AF137">
        <v>29.398160934448242</v>
      </c>
      <c r="AG137">
        <v>44.994274139404297</v>
      </c>
      <c r="AH137">
        <v>229.80000305175781</v>
      </c>
      <c r="AI137">
        <v>60</v>
      </c>
      <c r="AJ137">
        <v>60</v>
      </c>
      <c r="AK137">
        <v>60</v>
      </c>
      <c r="AL137">
        <v>60.799999</v>
      </c>
      <c r="AM137">
        <v>137.79624938964844</v>
      </c>
      <c r="AN137">
        <v>52.49993896484375</v>
      </c>
      <c r="AO137">
        <v>66.727066040039063</v>
      </c>
      <c r="AP137">
        <v>82.303138732910156</v>
      </c>
      <c r="AQ137">
        <v>2.0316874980926514</v>
      </c>
      <c r="AR137">
        <v>544.361083984375</v>
      </c>
      <c r="AS137">
        <v>497.530029296875</v>
      </c>
      <c r="AT137">
        <v>4.8159375190734863</v>
      </c>
      <c r="AU137">
        <v>3.7624375820159912</v>
      </c>
      <c r="AV137">
        <v>7943.81396484375</v>
      </c>
      <c r="AW137">
        <v>6114.6728515625</v>
      </c>
      <c r="AX137">
        <v>1823.30078125</v>
      </c>
      <c r="AY137">
        <v>1131.138671875</v>
      </c>
      <c r="AZ137">
        <v>6120.51318359375</v>
      </c>
      <c r="BA137">
        <v>4983.5341796875</v>
      </c>
      <c r="BD137" s="10" t="s">
        <v>79</v>
      </c>
      <c r="BE137" s="10" t="s">
        <v>328</v>
      </c>
      <c r="BF137" s="10" t="s">
        <v>327</v>
      </c>
      <c r="BG137">
        <v>45000</v>
      </c>
      <c r="BH137">
        <v>1227595</v>
      </c>
      <c r="BI137">
        <v>995140</v>
      </c>
      <c r="BJ137">
        <v>-1858</v>
      </c>
      <c r="BK137">
        <v>4164</v>
      </c>
      <c r="BL137">
        <v>90451</v>
      </c>
      <c r="BM137">
        <v>2055950</v>
      </c>
      <c r="BN137">
        <v>1222531</v>
      </c>
      <c r="BO137">
        <v>1301912</v>
      </c>
      <c r="BP137">
        <v>-178575</v>
      </c>
      <c r="BQ137">
        <v>99999</v>
      </c>
      <c r="BR137">
        <v>1005</v>
      </c>
      <c r="BS137">
        <v>424666</v>
      </c>
      <c r="BT137">
        <v>2055950</v>
      </c>
      <c r="BU137">
        <v>14276</v>
      </c>
      <c r="BV137">
        <v>1</v>
      </c>
      <c r="BW137">
        <v>30000</v>
      </c>
      <c r="BX137">
        <v>25139</v>
      </c>
      <c r="BY137">
        <v>1</v>
      </c>
      <c r="BZ137">
        <v>30000</v>
      </c>
    </row>
    <row r="138" spans="1:78" x14ac:dyDescent="0.35">
      <c r="A138" s="10" t="s">
        <v>329</v>
      </c>
      <c r="B138" s="10" t="s">
        <v>78</v>
      </c>
      <c r="C138" s="11">
        <v>45566.702313946756</v>
      </c>
      <c r="D138" s="10" t="s">
        <v>79</v>
      </c>
      <c r="E138" s="10" t="s">
        <v>80</v>
      </c>
      <c r="F138">
        <v>54</v>
      </c>
      <c r="G138">
        <v>801.78204345703125</v>
      </c>
      <c r="H138">
        <v>119.90861511230469</v>
      </c>
      <c r="I138">
        <v>54</v>
      </c>
      <c r="J138">
        <v>54</v>
      </c>
      <c r="K138">
        <v>0</v>
      </c>
      <c r="L138">
        <v>214.60000610351563</v>
      </c>
      <c r="M138">
        <v>215.10000610351563</v>
      </c>
      <c r="N138">
        <v>220.10000610351563</v>
      </c>
      <c r="O138">
        <v>225</v>
      </c>
      <c r="P138" s="10" t="s">
        <v>330</v>
      </c>
      <c r="Q138" s="10" t="s">
        <v>82</v>
      </c>
      <c r="R138">
        <v>2182.424560546875</v>
      </c>
      <c r="S138">
        <v>1720.313232421875</v>
      </c>
      <c r="T138">
        <v>14.5</v>
      </c>
      <c r="U138">
        <v>110</v>
      </c>
      <c r="V138">
        <v>3.0740001201629639</v>
      </c>
      <c r="W138">
        <v>0.15000000596046448</v>
      </c>
      <c r="X138" s="10" t="s">
        <v>82</v>
      </c>
      <c r="Y138" s="10" t="s">
        <v>82</v>
      </c>
      <c r="Z138">
        <v>24.36400032043457</v>
      </c>
      <c r="AA138">
        <v>2.0780000686645508</v>
      </c>
      <c r="AB138">
        <v>0.45200002193450928</v>
      </c>
      <c r="AC138">
        <v>0</v>
      </c>
      <c r="AD138">
        <v>0.65800005197525024</v>
      </c>
      <c r="AE138">
        <v>46.700000762939453</v>
      </c>
      <c r="AF138">
        <v>29.551063537597656</v>
      </c>
      <c r="AG138">
        <v>44.984077453613281</v>
      </c>
      <c r="AH138">
        <v>229.80000305175781</v>
      </c>
      <c r="AI138">
        <v>60</v>
      </c>
      <c r="AJ138">
        <v>60.099997999999999</v>
      </c>
      <c r="AK138">
        <v>60.099997999999999</v>
      </c>
      <c r="AL138">
        <v>60.799999</v>
      </c>
      <c r="AM138">
        <v>94.586082458496094</v>
      </c>
      <c r="AN138">
        <v>52.499603271484375</v>
      </c>
      <c r="AO138">
        <v>66.182441711425781</v>
      </c>
      <c r="AP138">
        <v>79.972602844238281</v>
      </c>
      <c r="AQ138">
        <v>2.934687614440918</v>
      </c>
      <c r="AR138">
        <v>543.751220703125</v>
      </c>
      <c r="AS138">
        <v>500.60342407226563</v>
      </c>
      <c r="AT138">
        <v>4.5149378776550293</v>
      </c>
      <c r="AU138">
        <v>3.574312686920166</v>
      </c>
      <c r="AV138">
        <v>7774.84375</v>
      </c>
      <c r="AW138">
        <v>5525.44580078125</v>
      </c>
      <c r="AX138">
        <v>1654.453125</v>
      </c>
      <c r="AY138">
        <v>1025.6669921875</v>
      </c>
      <c r="AZ138">
        <v>6120.390625</v>
      </c>
      <c r="BA138">
        <v>4499.77880859375</v>
      </c>
      <c r="BB138">
        <v>6.9371461868286133E-3</v>
      </c>
      <c r="BC138">
        <v>0.14966440200805664</v>
      </c>
      <c r="BD138" s="10" t="s">
        <v>79</v>
      </c>
      <c r="BE138" s="10" t="s">
        <v>331</v>
      </c>
      <c r="BF138" s="10" t="s">
        <v>329</v>
      </c>
      <c r="BG138">
        <v>45000</v>
      </c>
      <c r="BH138">
        <v>885234</v>
      </c>
      <c r="BI138">
        <v>1190339</v>
      </c>
      <c r="BJ138">
        <v>3880</v>
      </c>
      <c r="BK138">
        <v>4205</v>
      </c>
      <c r="BL138">
        <v>96189</v>
      </c>
      <c r="BM138">
        <v>2055892</v>
      </c>
      <c r="BN138">
        <v>861452</v>
      </c>
      <c r="BO138">
        <v>1297340</v>
      </c>
      <c r="BP138">
        <v>6537</v>
      </c>
      <c r="BQ138">
        <v>98425</v>
      </c>
      <c r="BR138">
        <v>1004</v>
      </c>
      <c r="BS138">
        <v>423897</v>
      </c>
      <c r="BT138">
        <v>2055892</v>
      </c>
      <c r="BU138">
        <v>8496</v>
      </c>
      <c r="BV138">
        <v>1</v>
      </c>
      <c r="BW138">
        <v>30000</v>
      </c>
      <c r="BX138">
        <v>35445</v>
      </c>
      <c r="BY138">
        <v>1</v>
      </c>
      <c r="BZ138">
        <v>30000</v>
      </c>
    </row>
    <row r="139" spans="1:78" x14ac:dyDescent="0.35">
      <c r="A139" s="10" t="s">
        <v>332</v>
      </c>
      <c r="B139" s="10" t="s">
        <v>85</v>
      </c>
      <c r="C139" s="11">
        <v>45566.702313946756</v>
      </c>
      <c r="D139" s="10" t="s">
        <v>79</v>
      </c>
      <c r="E139" s="10" t="s">
        <v>80</v>
      </c>
      <c r="F139">
        <v>54</v>
      </c>
      <c r="G139">
        <v>801.78204345703125</v>
      </c>
      <c r="H139">
        <v>119.90861511230469</v>
      </c>
      <c r="I139">
        <v>54</v>
      </c>
      <c r="J139">
        <v>54</v>
      </c>
      <c r="K139">
        <v>0</v>
      </c>
      <c r="L139">
        <v>214.60000610351563</v>
      </c>
      <c r="M139">
        <v>215.10000610351563</v>
      </c>
      <c r="N139">
        <v>220.10000610351563</v>
      </c>
      <c r="O139">
        <v>225</v>
      </c>
      <c r="P139" s="10" t="s">
        <v>330</v>
      </c>
      <c r="Q139" s="10" t="s">
        <v>82</v>
      </c>
      <c r="R139">
        <v>2182.424560546875</v>
      </c>
      <c r="S139">
        <v>1720.313232421875</v>
      </c>
      <c r="T139">
        <v>14.5</v>
      </c>
      <c r="U139">
        <v>110</v>
      </c>
      <c r="V139">
        <v>3.0740001201629639</v>
      </c>
      <c r="W139">
        <v>0.15000000596046448</v>
      </c>
      <c r="X139" s="10" t="s">
        <v>82</v>
      </c>
      <c r="Y139" s="10" t="s">
        <v>82</v>
      </c>
      <c r="Z139">
        <v>24.36400032043457</v>
      </c>
      <c r="AA139">
        <v>2.0780000686645508</v>
      </c>
      <c r="AB139">
        <v>0.45200002193450928</v>
      </c>
      <c r="AC139">
        <v>0</v>
      </c>
      <c r="AD139">
        <v>0.65800005197525024</v>
      </c>
      <c r="AE139">
        <v>46.700000762939453</v>
      </c>
      <c r="AF139">
        <v>29.551063537597656</v>
      </c>
      <c r="AG139">
        <v>44.984077453613281</v>
      </c>
      <c r="AH139">
        <v>229.80000305175781</v>
      </c>
      <c r="AI139">
        <v>60</v>
      </c>
      <c r="AJ139">
        <v>60.099997999999999</v>
      </c>
      <c r="AK139">
        <v>60.099997999999999</v>
      </c>
      <c r="AL139">
        <v>60.799999</v>
      </c>
      <c r="AM139">
        <v>137.79624938964844</v>
      </c>
      <c r="AN139">
        <v>52.49993896484375</v>
      </c>
      <c r="AO139">
        <v>66.998382568359375</v>
      </c>
      <c r="AP139">
        <v>82.54052734375</v>
      </c>
      <c r="AQ139">
        <v>1.4296876192092896</v>
      </c>
      <c r="AR139">
        <v>547.46612548828125</v>
      </c>
      <c r="AS139">
        <v>500.95086669921875</v>
      </c>
      <c r="AT139">
        <v>4.7783126831054688</v>
      </c>
      <c r="AU139">
        <v>3.8000626564025879</v>
      </c>
      <c r="AV139">
        <v>7984.4033203125</v>
      </c>
      <c r="AW139">
        <v>6228.48681640625</v>
      </c>
      <c r="AX139">
        <v>1822.34716796875</v>
      </c>
      <c r="AY139">
        <v>1166.9716796875</v>
      </c>
      <c r="AZ139">
        <v>6162.05615234375</v>
      </c>
      <c r="BA139">
        <v>5061.51513671875</v>
      </c>
      <c r="BD139" s="10" t="s">
        <v>79</v>
      </c>
      <c r="BE139" s="10" t="s">
        <v>333</v>
      </c>
      <c r="BF139" s="10" t="s">
        <v>332</v>
      </c>
      <c r="BG139">
        <v>45000</v>
      </c>
      <c r="BH139">
        <v>1199085</v>
      </c>
      <c r="BI139">
        <v>927519</v>
      </c>
      <c r="BJ139">
        <v>-3233</v>
      </c>
      <c r="BK139">
        <v>4065</v>
      </c>
      <c r="BL139">
        <v>89076</v>
      </c>
      <c r="BM139">
        <v>2056211</v>
      </c>
      <c r="BN139">
        <v>1202119</v>
      </c>
      <c r="BO139">
        <v>1236418</v>
      </c>
      <c r="BP139">
        <v>179980</v>
      </c>
      <c r="BQ139">
        <v>99999</v>
      </c>
      <c r="BR139">
        <v>1005</v>
      </c>
      <c r="BS139">
        <v>424887</v>
      </c>
      <c r="BT139">
        <v>2056211</v>
      </c>
      <c r="BU139">
        <v>23599</v>
      </c>
      <c r="BV139">
        <v>0</v>
      </c>
      <c r="BW139">
        <v>30000</v>
      </c>
      <c r="BX139">
        <v>29349</v>
      </c>
      <c r="BY139">
        <v>1</v>
      </c>
      <c r="BZ139">
        <v>30000</v>
      </c>
    </row>
    <row r="140" spans="1:78" x14ac:dyDescent="0.35">
      <c r="A140" s="10" t="s">
        <v>334</v>
      </c>
      <c r="B140" s="10" t="s">
        <v>78</v>
      </c>
      <c r="C140" s="11">
        <v>45566.702603171296</v>
      </c>
      <c r="D140" s="10" t="s">
        <v>79</v>
      </c>
      <c r="E140" s="10" t="s">
        <v>80</v>
      </c>
      <c r="F140">
        <v>55</v>
      </c>
      <c r="G140">
        <v>801.96649169921875</v>
      </c>
      <c r="H140">
        <v>119.90861511230469</v>
      </c>
      <c r="I140">
        <v>55</v>
      </c>
      <c r="J140">
        <v>55</v>
      </c>
      <c r="K140">
        <v>0</v>
      </c>
      <c r="L140">
        <v>214.80000305175781</v>
      </c>
      <c r="M140">
        <v>215.10000610351563</v>
      </c>
      <c r="N140">
        <v>220</v>
      </c>
      <c r="O140">
        <v>225</v>
      </c>
      <c r="P140" s="10" t="s">
        <v>335</v>
      </c>
      <c r="Q140" s="10" t="s">
        <v>82</v>
      </c>
      <c r="R140">
        <v>2198.453125</v>
      </c>
      <c r="S140">
        <v>1700.3988037109375</v>
      </c>
      <c r="T140">
        <v>14.5</v>
      </c>
      <c r="U140">
        <v>110</v>
      </c>
      <c r="V140">
        <v>3.380000114440918</v>
      </c>
      <c r="W140">
        <v>0.14600001275539398</v>
      </c>
      <c r="X140" s="10" t="s">
        <v>82</v>
      </c>
      <c r="Y140" s="10" t="s">
        <v>82</v>
      </c>
      <c r="Z140">
        <v>24.338001251220703</v>
      </c>
      <c r="AA140">
        <v>2.0880000591278076</v>
      </c>
      <c r="AB140">
        <v>0.45200002193450928</v>
      </c>
      <c r="AC140">
        <v>0</v>
      </c>
      <c r="AD140">
        <v>0.65600001811981201</v>
      </c>
      <c r="AE140">
        <v>46.700000762939453</v>
      </c>
      <c r="AF140">
        <v>29.872159957885742</v>
      </c>
      <c r="AG140">
        <v>44.943305969238281</v>
      </c>
      <c r="AH140">
        <v>229.80000305175781</v>
      </c>
      <c r="AI140">
        <v>60</v>
      </c>
      <c r="AJ140">
        <v>59.900002000000001</v>
      </c>
      <c r="AK140">
        <v>59.900002000000001</v>
      </c>
      <c r="AL140">
        <v>60.799999</v>
      </c>
      <c r="AM140">
        <v>94.586082458496094</v>
      </c>
      <c r="AN140">
        <v>52.499603271484375</v>
      </c>
      <c r="AO140">
        <v>65.979721069335938</v>
      </c>
      <c r="AP140">
        <v>79.893135070800781</v>
      </c>
      <c r="AQ140">
        <v>3.2733125686645508</v>
      </c>
      <c r="AR140">
        <v>547.45465087890625</v>
      </c>
      <c r="AS140">
        <v>505.614990234375</v>
      </c>
      <c r="AT140">
        <v>4.5149378776550293</v>
      </c>
      <c r="AU140">
        <v>3.574312686920166</v>
      </c>
      <c r="AV140">
        <v>7859.54833984375</v>
      </c>
      <c r="AW140">
        <v>5654.03955078125</v>
      </c>
      <c r="AX140">
        <v>1682.40380859375</v>
      </c>
      <c r="AY140">
        <v>1053.7490234375</v>
      </c>
      <c r="AZ140">
        <v>6177.14453125</v>
      </c>
      <c r="BA140">
        <v>4600.29052734375</v>
      </c>
      <c r="BB140">
        <v>2.3413777351379395E-2</v>
      </c>
      <c r="BC140">
        <v>0.10327744483947754</v>
      </c>
      <c r="BD140" s="10" t="s">
        <v>79</v>
      </c>
      <c r="BE140" s="10" t="s">
        <v>336</v>
      </c>
      <c r="BF140" s="10" t="s">
        <v>334</v>
      </c>
      <c r="BG140">
        <v>45000</v>
      </c>
      <c r="BH140">
        <v>885265</v>
      </c>
      <c r="BI140">
        <v>1158328</v>
      </c>
      <c r="BJ140">
        <v>3131</v>
      </c>
      <c r="BK140">
        <v>4143</v>
      </c>
      <c r="BL140">
        <v>95440</v>
      </c>
      <c r="BM140">
        <v>2055573</v>
      </c>
      <c r="BN140">
        <v>862107</v>
      </c>
      <c r="BO140">
        <v>1265740</v>
      </c>
      <c r="BP140">
        <v>6537</v>
      </c>
      <c r="BQ140">
        <v>98425</v>
      </c>
      <c r="BR140">
        <v>1004</v>
      </c>
      <c r="BS140">
        <v>423898</v>
      </c>
      <c r="BT140">
        <v>2055573</v>
      </c>
      <c r="BU140">
        <v>6253</v>
      </c>
      <c r="BV140">
        <v>1</v>
      </c>
      <c r="BW140">
        <v>30000</v>
      </c>
      <c r="BX140">
        <v>21009</v>
      </c>
      <c r="BY140">
        <v>1</v>
      </c>
      <c r="BZ140">
        <v>30000</v>
      </c>
    </row>
    <row r="141" spans="1:78" x14ac:dyDescent="0.35">
      <c r="A141" s="10" t="s">
        <v>337</v>
      </c>
      <c r="B141" s="10" t="s">
        <v>85</v>
      </c>
      <c r="C141" s="11">
        <v>45566.702603171296</v>
      </c>
      <c r="D141" s="10" t="s">
        <v>79</v>
      </c>
      <c r="E141" s="10" t="s">
        <v>80</v>
      </c>
      <c r="F141">
        <v>55</v>
      </c>
      <c r="G141">
        <v>801.96649169921875</v>
      </c>
      <c r="H141">
        <v>119.90861511230469</v>
      </c>
      <c r="I141">
        <v>55</v>
      </c>
      <c r="J141">
        <v>55</v>
      </c>
      <c r="K141">
        <v>0</v>
      </c>
      <c r="L141">
        <v>214.80000305175781</v>
      </c>
      <c r="M141">
        <v>215.10000610351563</v>
      </c>
      <c r="N141">
        <v>220</v>
      </c>
      <c r="O141">
        <v>225</v>
      </c>
      <c r="P141" s="10" t="s">
        <v>335</v>
      </c>
      <c r="Q141" s="10" t="s">
        <v>82</v>
      </c>
      <c r="R141">
        <v>2198.453125</v>
      </c>
      <c r="S141">
        <v>1700.3988037109375</v>
      </c>
      <c r="T141">
        <v>14.5</v>
      </c>
      <c r="U141">
        <v>110</v>
      </c>
      <c r="V141">
        <v>3.380000114440918</v>
      </c>
      <c r="W141">
        <v>0.14600001275539398</v>
      </c>
      <c r="X141" s="10" t="s">
        <v>82</v>
      </c>
      <c r="Y141" s="10" t="s">
        <v>82</v>
      </c>
      <c r="Z141">
        <v>24.338001251220703</v>
      </c>
      <c r="AA141">
        <v>2.0880000591278076</v>
      </c>
      <c r="AB141">
        <v>0.45200002193450928</v>
      </c>
      <c r="AC141">
        <v>0</v>
      </c>
      <c r="AD141">
        <v>0.65600001811981201</v>
      </c>
      <c r="AE141">
        <v>46.700000762939453</v>
      </c>
      <c r="AF141">
        <v>29.872159957885742</v>
      </c>
      <c r="AG141">
        <v>44.943305969238281</v>
      </c>
      <c r="AH141">
        <v>229.80000305175781</v>
      </c>
      <c r="AI141">
        <v>60</v>
      </c>
      <c r="AJ141">
        <v>59.900002000000001</v>
      </c>
      <c r="AK141">
        <v>59.900002000000001</v>
      </c>
      <c r="AL141">
        <v>60.799999</v>
      </c>
      <c r="AM141">
        <v>137.79624938964844</v>
      </c>
      <c r="AN141">
        <v>52.49993896484375</v>
      </c>
      <c r="AO141">
        <v>66.895286560058594</v>
      </c>
      <c r="AP141">
        <v>82.830024719238281</v>
      </c>
      <c r="AQ141">
        <v>1.3544375896453857</v>
      </c>
      <c r="AR141">
        <v>547.1590576171875</v>
      </c>
      <c r="AS141">
        <v>501.55416870117188</v>
      </c>
      <c r="AT141">
        <v>4.8159375190734863</v>
      </c>
      <c r="AU141">
        <v>3.7624375820159912</v>
      </c>
      <c r="AV141">
        <v>7997.14453125</v>
      </c>
      <c r="AW141">
        <v>6217.64501953125</v>
      </c>
      <c r="AX141">
        <v>1847.38525390625</v>
      </c>
      <c r="AY141">
        <v>1154.755859375</v>
      </c>
      <c r="AZ141">
        <v>6149.75927734375</v>
      </c>
      <c r="BA141">
        <v>5062.88916015625</v>
      </c>
      <c r="BD141" s="10" t="s">
        <v>79</v>
      </c>
      <c r="BE141" s="10" t="s">
        <v>338</v>
      </c>
      <c r="BF141" s="10" t="s">
        <v>337</v>
      </c>
      <c r="BG141">
        <v>45000</v>
      </c>
      <c r="BH141">
        <v>1185123</v>
      </c>
      <c r="BI141">
        <v>1129025</v>
      </c>
      <c r="BJ141">
        <v>-3662</v>
      </c>
      <c r="BK141">
        <v>4168</v>
      </c>
      <c r="BL141">
        <v>88647</v>
      </c>
      <c r="BM141">
        <v>2053727</v>
      </c>
      <c r="BN141">
        <v>1189780</v>
      </c>
      <c r="BO141">
        <v>1434110</v>
      </c>
      <c r="BP141">
        <v>179608</v>
      </c>
      <c r="BQ141">
        <v>99999</v>
      </c>
      <c r="BR141">
        <v>1005</v>
      </c>
      <c r="BS141">
        <v>424812</v>
      </c>
      <c r="BT141">
        <v>2053727</v>
      </c>
      <c r="BU141">
        <v>8550</v>
      </c>
      <c r="BV141">
        <v>1</v>
      </c>
      <c r="BW141">
        <v>30000</v>
      </c>
      <c r="BX141">
        <v>30040</v>
      </c>
      <c r="BY141">
        <v>1</v>
      </c>
      <c r="BZ141">
        <v>30000</v>
      </c>
    </row>
    <row r="142" spans="1:78" x14ac:dyDescent="0.35">
      <c r="A142" s="10" t="s">
        <v>339</v>
      </c>
      <c r="B142" s="10" t="s">
        <v>78</v>
      </c>
      <c r="C142" s="11">
        <v>45566.70288070602</v>
      </c>
      <c r="D142" s="10" t="s">
        <v>79</v>
      </c>
      <c r="E142" s="10" t="s">
        <v>80</v>
      </c>
      <c r="F142">
        <v>56</v>
      </c>
      <c r="G142">
        <v>801.59759521484375</v>
      </c>
      <c r="H142">
        <v>119.90861511230469</v>
      </c>
      <c r="I142">
        <v>56</v>
      </c>
      <c r="J142">
        <v>56</v>
      </c>
      <c r="K142">
        <v>0</v>
      </c>
      <c r="L142">
        <v>215.30000305175781</v>
      </c>
      <c r="M142">
        <v>215</v>
      </c>
      <c r="N142">
        <v>219.80000305175781</v>
      </c>
      <c r="O142">
        <v>225</v>
      </c>
      <c r="P142" s="10" t="s">
        <v>340</v>
      </c>
      <c r="Q142" s="10" t="s">
        <v>82</v>
      </c>
      <c r="R142">
        <v>2198.064697265625</v>
      </c>
      <c r="S142">
        <v>1685.341552734375</v>
      </c>
      <c r="T142">
        <v>14.50999927520752</v>
      </c>
      <c r="U142">
        <v>110</v>
      </c>
      <c r="V142">
        <v>2.8340001106262207</v>
      </c>
      <c r="W142">
        <v>0.14600001275539398</v>
      </c>
      <c r="X142" s="10" t="s">
        <v>82</v>
      </c>
      <c r="Y142" s="10" t="s">
        <v>82</v>
      </c>
      <c r="Z142">
        <v>24.378000259399414</v>
      </c>
      <c r="AA142">
        <v>2.0800001621246338</v>
      </c>
      <c r="AB142">
        <v>0.45200002193450928</v>
      </c>
      <c r="AC142">
        <v>0</v>
      </c>
      <c r="AD142">
        <v>0.65800005197525024</v>
      </c>
      <c r="AE142">
        <v>47</v>
      </c>
      <c r="AF142">
        <v>30.11170768737793</v>
      </c>
      <c r="AG142">
        <v>44.973884582519531</v>
      </c>
      <c r="AH142">
        <v>229.80000305175781</v>
      </c>
      <c r="AI142">
        <v>60</v>
      </c>
      <c r="AJ142">
        <v>60</v>
      </c>
      <c r="AK142">
        <v>60</v>
      </c>
      <c r="AL142">
        <v>60.799999</v>
      </c>
      <c r="AM142">
        <v>94.586082458496094</v>
      </c>
      <c r="AN142">
        <v>52.499603271484375</v>
      </c>
      <c r="AO142">
        <v>66.205520629882813</v>
      </c>
      <c r="AP142">
        <v>80.078804016113281</v>
      </c>
      <c r="AQ142">
        <v>2.821812629699707</v>
      </c>
      <c r="AR142">
        <v>546.18194580078125</v>
      </c>
      <c r="AS142">
        <v>502.92556762695313</v>
      </c>
      <c r="AT142">
        <v>4.5149378776550293</v>
      </c>
      <c r="AU142">
        <v>3.5366876125335693</v>
      </c>
      <c r="AV142">
        <v>7844.74462890625</v>
      </c>
      <c r="AW142">
        <v>5601.27783203125</v>
      </c>
      <c r="AX142">
        <v>1677.41748046875</v>
      </c>
      <c r="AY142">
        <v>1028.57373046875</v>
      </c>
      <c r="AZ142">
        <v>6167.3271484375</v>
      </c>
      <c r="BA142">
        <v>4572.7041015625</v>
      </c>
      <c r="BB142">
        <v>4.4560432434082031E-4</v>
      </c>
      <c r="BC142">
        <v>0.12835752964019775</v>
      </c>
      <c r="BD142" s="10" t="s">
        <v>79</v>
      </c>
      <c r="BE142" s="10" t="s">
        <v>79</v>
      </c>
      <c r="BF142" s="10" t="s">
        <v>79</v>
      </c>
    </row>
    <row r="143" spans="1:78" x14ac:dyDescent="0.35">
      <c r="A143" s="10" t="s">
        <v>341</v>
      </c>
      <c r="B143" s="10" t="s">
        <v>85</v>
      </c>
      <c r="C143" s="11">
        <v>45566.70288070602</v>
      </c>
      <c r="D143" s="10" t="s">
        <v>79</v>
      </c>
      <c r="E143" s="10" t="s">
        <v>80</v>
      </c>
      <c r="F143">
        <v>56</v>
      </c>
      <c r="G143">
        <v>801.59759521484375</v>
      </c>
      <c r="H143">
        <v>119.90861511230469</v>
      </c>
      <c r="I143">
        <v>56</v>
      </c>
      <c r="J143">
        <v>56</v>
      </c>
      <c r="K143">
        <v>0</v>
      </c>
      <c r="L143">
        <v>215.30000305175781</v>
      </c>
      <c r="M143">
        <v>215</v>
      </c>
      <c r="N143">
        <v>219.80000305175781</v>
      </c>
      <c r="O143">
        <v>225</v>
      </c>
      <c r="P143" s="10" t="s">
        <v>340</v>
      </c>
      <c r="Q143" s="10" t="s">
        <v>82</v>
      </c>
      <c r="R143">
        <v>2198.064697265625</v>
      </c>
      <c r="S143">
        <v>1685.341552734375</v>
      </c>
      <c r="T143">
        <v>14.50999927520752</v>
      </c>
      <c r="U143">
        <v>110</v>
      </c>
      <c r="V143">
        <v>2.8340001106262207</v>
      </c>
      <c r="W143">
        <v>0.14600001275539398</v>
      </c>
      <c r="X143" s="10" t="s">
        <v>82</v>
      </c>
      <c r="Y143" s="10" t="s">
        <v>82</v>
      </c>
      <c r="Z143">
        <v>24.378000259399414</v>
      </c>
      <c r="AA143">
        <v>2.0800001621246338</v>
      </c>
      <c r="AB143">
        <v>0.45200002193450928</v>
      </c>
      <c r="AC143">
        <v>0</v>
      </c>
      <c r="AD143">
        <v>0.65800005197525024</v>
      </c>
      <c r="AE143">
        <v>47</v>
      </c>
      <c r="AF143">
        <v>30.11170768737793</v>
      </c>
      <c r="AG143">
        <v>44.973884582519531</v>
      </c>
      <c r="AH143">
        <v>229.80000305175781</v>
      </c>
      <c r="AI143">
        <v>60</v>
      </c>
      <c r="AJ143">
        <v>60</v>
      </c>
      <c r="AK143">
        <v>60</v>
      </c>
      <c r="AL143">
        <v>60.799999</v>
      </c>
      <c r="AM143">
        <v>137.79624938964844</v>
      </c>
      <c r="AN143">
        <v>52.49993896484375</v>
      </c>
      <c r="AO143">
        <v>66.816741943359375</v>
      </c>
      <c r="AP143">
        <v>82.881423950195313</v>
      </c>
      <c r="AQ143">
        <v>1.3168125152587891</v>
      </c>
      <c r="AR143">
        <v>547.33087158203125</v>
      </c>
      <c r="AS143">
        <v>500.15151977539063</v>
      </c>
      <c r="AT143">
        <v>4.7783126831054688</v>
      </c>
      <c r="AU143">
        <v>3.8000626564025879</v>
      </c>
      <c r="AV143">
        <v>8009.31982421875</v>
      </c>
      <c r="AW143">
        <v>6207.02392578125</v>
      </c>
      <c r="AX143">
        <v>1833.0302734375</v>
      </c>
      <c r="AY143">
        <v>1176.533203125</v>
      </c>
      <c r="AZ143">
        <v>6176.28955078125</v>
      </c>
      <c r="BA143">
        <v>5030.49072265625</v>
      </c>
      <c r="BD143" s="10" t="s">
        <v>79</v>
      </c>
      <c r="BE143" s="10" t="s">
        <v>342</v>
      </c>
      <c r="BF143" s="10" t="s">
        <v>341</v>
      </c>
      <c r="BG143">
        <v>45000</v>
      </c>
      <c r="BH143">
        <v>1239557</v>
      </c>
      <c r="BI143">
        <v>822846</v>
      </c>
      <c r="BJ143">
        <v>-1619</v>
      </c>
      <c r="BK143">
        <v>4077</v>
      </c>
      <c r="BL143">
        <v>90690</v>
      </c>
      <c r="BM143">
        <v>2056561</v>
      </c>
      <c r="BN143">
        <v>1233794</v>
      </c>
      <c r="BO143">
        <v>1133797</v>
      </c>
      <c r="BP143">
        <v>-178289</v>
      </c>
      <c r="BQ143">
        <v>98425</v>
      </c>
      <c r="BR143">
        <v>1005</v>
      </c>
      <c r="BS143">
        <v>424656</v>
      </c>
      <c r="BT143">
        <v>2056561</v>
      </c>
      <c r="BU143">
        <v>9179</v>
      </c>
      <c r="BV143">
        <v>1</v>
      </c>
      <c r="BW143">
        <v>30000</v>
      </c>
      <c r="BX143">
        <v>17372</v>
      </c>
      <c r="BY143">
        <v>1</v>
      </c>
      <c r="BZ143">
        <v>30000</v>
      </c>
    </row>
    <row r="144" spans="1:78" x14ac:dyDescent="0.35">
      <c r="A144" s="10" t="s">
        <v>343</v>
      </c>
      <c r="B144" s="10" t="s">
        <v>78</v>
      </c>
      <c r="C144" s="11">
        <v>45566.703158275464</v>
      </c>
      <c r="D144" s="10" t="s">
        <v>79</v>
      </c>
      <c r="E144" s="10" t="s">
        <v>80</v>
      </c>
      <c r="F144">
        <v>57</v>
      </c>
      <c r="G144">
        <v>801.59759521484375</v>
      </c>
      <c r="H144">
        <v>119.90861511230469</v>
      </c>
      <c r="I144">
        <v>57</v>
      </c>
      <c r="J144">
        <v>57</v>
      </c>
      <c r="K144">
        <v>0</v>
      </c>
      <c r="L144">
        <v>215.30000305175781</v>
      </c>
      <c r="M144">
        <v>215.10000610351563</v>
      </c>
      <c r="N144">
        <v>219.80000305175781</v>
      </c>
      <c r="O144">
        <v>225</v>
      </c>
      <c r="P144" s="10" t="s">
        <v>344</v>
      </c>
      <c r="Q144" s="10" t="s">
        <v>82</v>
      </c>
      <c r="R144">
        <v>2180.190185546875</v>
      </c>
      <c r="S144">
        <v>1688.0615234375</v>
      </c>
      <c r="T144">
        <v>14.50999927520752</v>
      </c>
      <c r="U144">
        <v>110</v>
      </c>
      <c r="V144">
        <v>3.0680000782012939</v>
      </c>
      <c r="W144">
        <v>0.15400001406669617</v>
      </c>
      <c r="X144" s="10" t="s">
        <v>82</v>
      </c>
      <c r="Y144" s="10" t="s">
        <v>82</v>
      </c>
      <c r="Z144">
        <v>24.338001251220703</v>
      </c>
      <c r="AA144">
        <v>2.0500001907348633</v>
      </c>
      <c r="AB144">
        <v>0.45200002193450928</v>
      </c>
      <c r="AC144">
        <v>0</v>
      </c>
      <c r="AD144">
        <v>0.65600001811981201</v>
      </c>
      <c r="AE144">
        <v>47</v>
      </c>
      <c r="AF144">
        <v>29.800806045532227</v>
      </c>
      <c r="AG144">
        <v>44.978981018066406</v>
      </c>
      <c r="AH144">
        <v>229.80000305175781</v>
      </c>
      <c r="AI144">
        <v>60</v>
      </c>
      <c r="AJ144">
        <v>60.099997999999999</v>
      </c>
      <c r="AK144">
        <v>60.099997999999999</v>
      </c>
      <c r="AL144">
        <v>60.799999</v>
      </c>
      <c r="AM144">
        <v>94.586082458496094</v>
      </c>
      <c r="AN144">
        <v>52.499603271484375</v>
      </c>
      <c r="AO144">
        <v>66.06591796875</v>
      </c>
      <c r="AP144">
        <v>80.030715942382813</v>
      </c>
      <c r="AQ144">
        <v>3.0099375247955322</v>
      </c>
      <c r="AR144">
        <v>543.98272705078125</v>
      </c>
      <c r="AS144">
        <v>500.17156982421875</v>
      </c>
      <c r="AT144">
        <v>4.5525627136230469</v>
      </c>
      <c r="AU144">
        <v>3.574312686920166</v>
      </c>
      <c r="AV144">
        <v>7795.50341796875</v>
      </c>
      <c r="AW144">
        <v>5517.5341796875</v>
      </c>
      <c r="AX144">
        <v>1680.005859375</v>
      </c>
      <c r="AY144">
        <v>1029.7890625</v>
      </c>
      <c r="AZ144">
        <v>6115.49755859375</v>
      </c>
      <c r="BA144">
        <v>4487.7451171875</v>
      </c>
      <c r="BB144">
        <v>8.6152553558349609E-4</v>
      </c>
      <c r="BC144">
        <v>0.13690364360809326</v>
      </c>
      <c r="BD144" s="10" t="s">
        <v>79</v>
      </c>
      <c r="BE144" s="10" t="s">
        <v>345</v>
      </c>
      <c r="BF144" s="10" t="s">
        <v>343</v>
      </c>
      <c r="BG144">
        <v>45000</v>
      </c>
      <c r="BH144">
        <v>887468</v>
      </c>
      <c r="BI144">
        <v>1104265</v>
      </c>
      <c r="BJ144">
        <v>3880</v>
      </c>
      <c r="BK144">
        <v>4178</v>
      </c>
      <c r="BL144">
        <v>96189</v>
      </c>
      <c r="BM144">
        <v>2055332</v>
      </c>
      <c r="BN144">
        <v>864014</v>
      </c>
      <c r="BO144">
        <v>1211893</v>
      </c>
      <c r="BP144">
        <v>6525</v>
      </c>
      <c r="BQ144">
        <v>98425</v>
      </c>
      <c r="BR144">
        <v>1004</v>
      </c>
      <c r="BS144">
        <v>423984</v>
      </c>
      <c r="BT144">
        <v>2055332</v>
      </c>
      <c r="BU144">
        <v>5407</v>
      </c>
      <c r="BV144">
        <v>1</v>
      </c>
      <c r="BW144">
        <v>30000</v>
      </c>
      <c r="BX144">
        <v>19159</v>
      </c>
      <c r="BY144">
        <v>1</v>
      </c>
      <c r="BZ144">
        <v>30000</v>
      </c>
    </row>
    <row r="145" spans="1:78" x14ac:dyDescent="0.35">
      <c r="A145" s="10" t="s">
        <v>346</v>
      </c>
      <c r="B145" s="10" t="s">
        <v>85</v>
      </c>
      <c r="C145" s="11">
        <v>45566.703158275464</v>
      </c>
      <c r="D145" s="10" t="s">
        <v>79</v>
      </c>
      <c r="E145" s="10" t="s">
        <v>80</v>
      </c>
      <c r="F145">
        <v>57</v>
      </c>
      <c r="G145">
        <v>801.59759521484375</v>
      </c>
      <c r="H145">
        <v>119.90861511230469</v>
      </c>
      <c r="I145">
        <v>57</v>
      </c>
      <c r="J145">
        <v>57</v>
      </c>
      <c r="K145">
        <v>0</v>
      </c>
      <c r="L145">
        <v>215.30000305175781</v>
      </c>
      <c r="M145">
        <v>215.10000610351563</v>
      </c>
      <c r="N145">
        <v>219.80000305175781</v>
      </c>
      <c r="O145">
        <v>225</v>
      </c>
      <c r="P145" s="10" t="s">
        <v>344</v>
      </c>
      <c r="Q145" s="10" t="s">
        <v>82</v>
      </c>
      <c r="R145">
        <v>2180.190185546875</v>
      </c>
      <c r="S145">
        <v>1688.0615234375</v>
      </c>
      <c r="T145">
        <v>14.50999927520752</v>
      </c>
      <c r="U145">
        <v>110</v>
      </c>
      <c r="V145">
        <v>3.0680000782012939</v>
      </c>
      <c r="W145">
        <v>0.15400001406669617</v>
      </c>
      <c r="X145" s="10" t="s">
        <v>82</v>
      </c>
      <c r="Y145" s="10" t="s">
        <v>82</v>
      </c>
      <c r="Z145">
        <v>24.338001251220703</v>
      </c>
      <c r="AA145">
        <v>2.0500001907348633</v>
      </c>
      <c r="AB145">
        <v>0.45200002193450928</v>
      </c>
      <c r="AC145">
        <v>0</v>
      </c>
      <c r="AD145">
        <v>0.65600001811981201</v>
      </c>
      <c r="AE145">
        <v>47</v>
      </c>
      <c r="AF145">
        <v>29.800806045532227</v>
      </c>
      <c r="AG145">
        <v>44.978981018066406</v>
      </c>
      <c r="AH145">
        <v>229.80000305175781</v>
      </c>
      <c r="AI145">
        <v>60</v>
      </c>
      <c r="AJ145">
        <v>60.099997999999999</v>
      </c>
      <c r="AK145">
        <v>60.099997999999999</v>
      </c>
      <c r="AL145">
        <v>60.799999</v>
      </c>
      <c r="AM145">
        <v>137.79624938964844</v>
      </c>
      <c r="AN145">
        <v>52.49993896484375</v>
      </c>
      <c r="AO145">
        <v>66.742156982421875</v>
      </c>
      <c r="AP145">
        <v>82.843650817871094</v>
      </c>
      <c r="AQ145">
        <v>1.2791875600814819</v>
      </c>
      <c r="AR145">
        <v>545.96160888671875</v>
      </c>
      <c r="AS145">
        <v>499.06454467773438</v>
      </c>
      <c r="AT145">
        <v>4.7783126831054688</v>
      </c>
      <c r="AU145">
        <v>3.8000626564025879</v>
      </c>
      <c r="AV145">
        <v>7971.66845703125</v>
      </c>
      <c r="AW145">
        <v>6162.60400390625</v>
      </c>
      <c r="AX145">
        <v>1818.4541015625</v>
      </c>
      <c r="AY145">
        <v>1163.63720703125</v>
      </c>
      <c r="AZ145">
        <v>6153.21435546875</v>
      </c>
      <c r="BA145">
        <v>4998.966796875</v>
      </c>
      <c r="BD145" s="10" t="s">
        <v>79</v>
      </c>
      <c r="BE145" s="10" t="s">
        <v>347</v>
      </c>
      <c r="BF145" s="10" t="s">
        <v>346</v>
      </c>
      <c r="BG145">
        <v>45000</v>
      </c>
      <c r="BH145">
        <v>1201611</v>
      </c>
      <c r="BI145">
        <v>911737</v>
      </c>
      <c r="BJ145">
        <v>-3226</v>
      </c>
      <c r="BK145">
        <v>4048</v>
      </c>
      <c r="BL145">
        <v>89083</v>
      </c>
      <c r="BM145">
        <v>2056512</v>
      </c>
      <c r="BN145">
        <v>1204430</v>
      </c>
      <c r="BO145">
        <v>1220937</v>
      </c>
      <c r="BP145">
        <v>-179955</v>
      </c>
      <c r="BQ145">
        <v>98425</v>
      </c>
      <c r="BR145">
        <v>1005</v>
      </c>
      <c r="BS145">
        <v>424834</v>
      </c>
      <c r="BT145">
        <v>2056512</v>
      </c>
      <c r="BU145">
        <v>8850</v>
      </c>
      <c r="BV145">
        <v>1</v>
      </c>
      <c r="BW145">
        <v>30000</v>
      </c>
      <c r="BX145">
        <v>26187</v>
      </c>
      <c r="BY145">
        <v>1</v>
      </c>
      <c r="BZ145">
        <v>30000</v>
      </c>
    </row>
    <row r="146" spans="1:78" x14ac:dyDescent="0.35">
      <c r="A146" s="10" t="s">
        <v>348</v>
      </c>
      <c r="B146" s="10" t="s">
        <v>78</v>
      </c>
      <c r="C146" s="11">
        <v>45566.703447430555</v>
      </c>
      <c r="D146" s="10" t="s">
        <v>79</v>
      </c>
      <c r="E146" s="10" t="s">
        <v>80</v>
      </c>
      <c r="F146">
        <v>58</v>
      </c>
      <c r="G146">
        <v>801.96649169921875</v>
      </c>
      <c r="H146">
        <v>119.90861511230469</v>
      </c>
      <c r="I146">
        <v>58</v>
      </c>
      <c r="J146">
        <v>58</v>
      </c>
      <c r="K146">
        <v>0</v>
      </c>
      <c r="L146">
        <v>215.10000610351563</v>
      </c>
      <c r="M146">
        <v>215.10000610351563</v>
      </c>
      <c r="N146">
        <v>220</v>
      </c>
      <c r="O146">
        <v>224.80000305175781</v>
      </c>
      <c r="P146" s="10" t="s">
        <v>349</v>
      </c>
      <c r="Q146" s="10" t="s">
        <v>82</v>
      </c>
      <c r="R146">
        <v>2198.6474609375</v>
      </c>
      <c r="S146">
        <v>1731.1932373046875</v>
      </c>
      <c r="T146">
        <v>14.519999504089355</v>
      </c>
      <c r="U146">
        <v>110</v>
      </c>
      <c r="V146">
        <v>3.320000171661377</v>
      </c>
      <c r="W146">
        <v>0.14600001275539398</v>
      </c>
      <c r="X146" s="10" t="s">
        <v>82</v>
      </c>
      <c r="Y146" s="10" t="s">
        <v>82</v>
      </c>
      <c r="Z146">
        <v>24.340002059936523</v>
      </c>
      <c r="AA146">
        <v>2.0360000133514404</v>
      </c>
      <c r="AB146">
        <v>0.45400002598762512</v>
      </c>
      <c r="AC146">
        <v>0</v>
      </c>
      <c r="AD146">
        <v>0.65600001811981201</v>
      </c>
      <c r="AE146">
        <v>47.200000762939453</v>
      </c>
      <c r="AF146">
        <v>29.311515808105469</v>
      </c>
      <c r="AG146">
        <v>44.958595275878906</v>
      </c>
      <c r="AH146">
        <v>229.80000305175781</v>
      </c>
      <c r="AI146">
        <v>60</v>
      </c>
      <c r="AJ146">
        <v>59.900002000000001</v>
      </c>
      <c r="AK146">
        <v>59.900002000000001</v>
      </c>
      <c r="AL146">
        <v>60.799999</v>
      </c>
      <c r="AM146">
        <v>94.586082458496094</v>
      </c>
      <c r="AN146">
        <v>52.499603271484375</v>
      </c>
      <c r="AO146">
        <v>66.136787414550781</v>
      </c>
      <c r="AP146">
        <v>79.894454956054688</v>
      </c>
      <c r="AQ146">
        <v>2.6713125705718994</v>
      </c>
      <c r="AR146">
        <v>546.26849365234375</v>
      </c>
      <c r="AS146">
        <v>502.64004516601563</v>
      </c>
      <c r="AT146">
        <v>4.5901875495910645</v>
      </c>
      <c r="AU146">
        <v>3.6119377613067627</v>
      </c>
      <c r="AV146">
        <v>7808.5498046875</v>
      </c>
      <c r="AW146">
        <v>5588.701171875</v>
      </c>
      <c r="AX146">
        <v>1694.8974609375</v>
      </c>
      <c r="AY146">
        <v>1039.59814453125</v>
      </c>
      <c r="AZ146">
        <v>6113.65234375</v>
      </c>
      <c r="BA146">
        <v>4549.10302734375</v>
      </c>
      <c r="BB146">
        <v>1.1793255805969238E-2</v>
      </c>
      <c r="BC146">
        <v>0.14004993438720703</v>
      </c>
      <c r="BD146" s="10" t="s">
        <v>79</v>
      </c>
      <c r="BE146" s="10" t="s">
        <v>350</v>
      </c>
      <c r="BF146" s="10" t="s">
        <v>348</v>
      </c>
      <c r="BG146">
        <v>45000</v>
      </c>
      <c r="BH146">
        <v>862777</v>
      </c>
      <c r="BI146">
        <v>1242736</v>
      </c>
      <c r="BJ146">
        <v>1777</v>
      </c>
      <c r="BK146">
        <v>4131</v>
      </c>
      <c r="BL146">
        <v>94086</v>
      </c>
      <c r="BM146">
        <v>2055722</v>
      </c>
      <c r="BN146">
        <v>841722</v>
      </c>
      <c r="BO146">
        <v>1347968</v>
      </c>
      <c r="BP146">
        <v>5407</v>
      </c>
      <c r="BQ146">
        <v>94882</v>
      </c>
      <c r="BR146">
        <v>1003</v>
      </c>
      <c r="BS146">
        <v>423704</v>
      </c>
      <c r="BT146">
        <v>2055722</v>
      </c>
      <c r="BU146">
        <v>8634</v>
      </c>
      <c r="BV146">
        <v>1</v>
      </c>
      <c r="BW146">
        <v>30000</v>
      </c>
      <c r="BX146">
        <v>28153</v>
      </c>
      <c r="BY146">
        <v>1</v>
      </c>
      <c r="BZ146">
        <v>30000</v>
      </c>
    </row>
    <row r="147" spans="1:78" x14ac:dyDescent="0.35">
      <c r="A147" s="10" t="s">
        <v>351</v>
      </c>
      <c r="B147" s="10" t="s">
        <v>85</v>
      </c>
      <c r="C147" s="11">
        <v>45566.703447430555</v>
      </c>
      <c r="D147" s="10" t="s">
        <v>79</v>
      </c>
      <c r="E147" s="10" t="s">
        <v>80</v>
      </c>
      <c r="F147">
        <v>58</v>
      </c>
      <c r="G147">
        <v>801.96649169921875</v>
      </c>
      <c r="H147">
        <v>119.90861511230469</v>
      </c>
      <c r="I147">
        <v>58</v>
      </c>
      <c r="J147">
        <v>58</v>
      </c>
      <c r="K147">
        <v>0</v>
      </c>
      <c r="L147">
        <v>215.10000610351563</v>
      </c>
      <c r="M147">
        <v>215.10000610351563</v>
      </c>
      <c r="N147">
        <v>220</v>
      </c>
      <c r="O147">
        <v>224.80000305175781</v>
      </c>
      <c r="P147" s="10" t="s">
        <v>349</v>
      </c>
      <c r="Q147" s="10" t="s">
        <v>82</v>
      </c>
      <c r="R147">
        <v>2198.6474609375</v>
      </c>
      <c r="S147">
        <v>1731.1932373046875</v>
      </c>
      <c r="T147">
        <v>14.519999504089355</v>
      </c>
      <c r="U147">
        <v>110</v>
      </c>
      <c r="V147">
        <v>3.320000171661377</v>
      </c>
      <c r="W147">
        <v>0.14600001275539398</v>
      </c>
      <c r="X147" s="10" t="s">
        <v>82</v>
      </c>
      <c r="Y147" s="10" t="s">
        <v>82</v>
      </c>
      <c r="Z147">
        <v>24.340002059936523</v>
      </c>
      <c r="AA147">
        <v>2.0360000133514404</v>
      </c>
      <c r="AB147">
        <v>0.45400002598762512</v>
      </c>
      <c r="AC147">
        <v>0</v>
      </c>
      <c r="AD147">
        <v>0.65600001811981201</v>
      </c>
      <c r="AE147">
        <v>47.200000762939453</v>
      </c>
      <c r="AF147">
        <v>29.311515808105469</v>
      </c>
      <c r="AG147">
        <v>44.958595275878906</v>
      </c>
      <c r="AH147">
        <v>229.80000305175781</v>
      </c>
      <c r="AI147">
        <v>60</v>
      </c>
      <c r="AJ147">
        <v>59.900002000000001</v>
      </c>
      <c r="AK147">
        <v>59.900002000000001</v>
      </c>
      <c r="AL147">
        <v>60.799999</v>
      </c>
      <c r="AM147">
        <v>137.79624938964844</v>
      </c>
      <c r="AN147">
        <v>52.49993896484375</v>
      </c>
      <c r="AO147">
        <v>66.767677307128906</v>
      </c>
      <c r="AP147">
        <v>82.920364379882813</v>
      </c>
      <c r="AQ147">
        <v>1.2791875600814819</v>
      </c>
      <c r="AR147">
        <v>546.20172119140625</v>
      </c>
      <c r="AS147">
        <v>499.9080810546875</v>
      </c>
      <c r="AT147">
        <v>4.8159375190734863</v>
      </c>
      <c r="AU147">
        <v>3.7624375820159912</v>
      </c>
      <c r="AV147">
        <v>7958.75390625</v>
      </c>
      <c r="AW147">
        <v>6171.07275390625</v>
      </c>
      <c r="AX147">
        <v>1826.228515625</v>
      </c>
      <c r="AY147">
        <v>1133.08544921875</v>
      </c>
      <c r="AZ147">
        <v>6132.525390625</v>
      </c>
      <c r="BA147">
        <v>5037.9873046875</v>
      </c>
      <c r="BD147" s="10" t="s">
        <v>79</v>
      </c>
      <c r="BE147" s="10" t="s">
        <v>352</v>
      </c>
      <c r="BF147" s="10" t="s">
        <v>351</v>
      </c>
      <c r="BG147">
        <v>45000</v>
      </c>
      <c r="BH147">
        <v>1243964</v>
      </c>
      <c r="BI147">
        <v>740298</v>
      </c>
      <c r="BJ147">
        <v>-1392</v>
      </c>
      <c r="BK147">
        <v>4061</v>
      </c>
      <c r="BL147">
        <v>90917</v>
      </c>
      <c r="BM147">
        <v>2056398</v>
      </c>
      <c r="BN147">
        <v>1236888</v>
      </c>
      <c r="BO147">
        <v>1052147</v>
      </c>
      <c r="BP147">
        <v>-178261</v>
      </c>
      <c r="BQ147">
        <v>98425</v>
      </c>
      <c r="BR147">
        <v>1004</v>
      </c>
      <c r="BS147">
        <v>424571</v>
      </c>
      <c r="BT147">
        <v>2056398</v>
      </c>
      <c r="BU147">
        <v>25777</v>
      </c>
      <c r="BV147">
        <v>0</v>
      </c>
      <c r="BW147">
        <v>30000</v>
      </c>
      <c r="BX147">
        <v>342734</v>
      </c>
      <c r="BY147">
        <v>0</v>
      </c>
      <c r="BZ147">
        <v>30000</v>
      </c>
    </row>
    <row r="148" spans="1:78" x14ac:dyDescent="0.35">
      <c r="A148" s="10" t="s">
        <v>353</v>
      </c>
      <c r="B148" s="10" t="s">
        <v>78</v>
      </c>
      <c r="C148" s="11">
        <v>45566.703726145832</v>
      </c>
      <c r="D148" s="10" t="s">
        <v>79</v>
      </c>
      <c r="E148" s="10" t="s">
        <v>80</v>
      </c>
      <c r="F148">
        <v>59</v>
      </c>
      <c r="G148">
        <v>801.59759521484375</v>
      </c>
      <c r="H148">
        <v>119.90861511230469</v>
      </c>
      <c r="I148">
        <v>59</v>
      </c>
      <c r="J148">
        <v>59</v>
      </c>
      <c r="K148">
        <v>0</v>
      </c>
      <c r="L148">
        <v>215.10000610351563</v>
      </c>
      <c r="M148">
        <v>215.10000610351563</v>
      </c>
      <c r="N148">
        <v>220</v>
      </c>
      <c r="O148">
        <v>224.80000305175781</v>
      </c>
      <c r="P148" s="10" t="s">
        <v>354</v>
      </c>
      <c r="Q148" s="10" t="s">
        <v>82</v>
      </c>
      <c r="R148">
        <v>2181.064453125</v>
      </c>
      <c r="S148">
        <v>1732.1646728515625</v>
      </c>
      <c r="T148">
        <v>14.519999504089355</v>
      </c>
      <c r="U148">
        <v>110</v>
      </c>
      <c r="V148">
        <v>3.2080001831054688</v>
      </c>
      <c r="W148">
        <v>0.15200001001358032</v>
      </c>
      <c r="X148" s="10" t="s">
        <v>82</v>
      </c>
      <c r="Y148" s="10" t="s">
        <v>82</v>
      </c>
      <c r="Z148">
        <v>24.338001251220703</v>
      </c>
      <c r="AA148">
        <v>2.0580000877380371</v>
      </c>
      <c r="AB148">
        <v>0.45200002193450928</v>
      </c>
      <c r="AC148">
        <v>0</v>
      </c>
      <c r="AD148">
        <v>0.65600001811981201</v>
      </c>
      <c r="AE148">
        <v>47.5</v>
      </c>
      <c r="AF148">
        <v>29.321708679199219</v>
      </c>
      <c r="AG148">
        <v>44.973884582519531</v>
      </c>
      <c r="AH148">
        <v>230</v>
      </c>
      <c r="AI148">
        <v>60</v>
      </c>
      <c r="AJ148">
        <v>60</v>
      </c>
      <c r="AK148">
        <v>60</v>
      </c>
      <c r="AL148">
        <v>60.799999</v>
      </c>
      <c r="AM148">
        <v>94.586082458496094</v>
      </c>
      <c r="AN148">
        <v>52.499603271484375</v>
      </c>
      <c r="AO148">
        <v>66.223945617675781</v>
      </c>
      <c r="AP148">
        <v>79.932113647460938</v>
      </c>
      <c r="AQ148">
        <v>3.4990627765655518</v>
      </c>
      <c r="AR148">
        <v>544.7022705078125</v>
      </c>
      <c r="AS148">
        <v>501.98980712890625</v>
      </c>
      <c r="AT148">
        <v>4.5525627136230469</v>
      </c>
      <c r="AU148">
        <v>3.574312686920166</v>
      </c>
      <c r="AV148">
        <v>7786.9580078125</v>
      </c>
      <c r="AW148">
        <v>5569.962890625</v>
      </c>
      <c r="AX148">
        <v>1676.3994140625</v>
      </c>
      <c r="AY148">
        <v>1027.27734375</v>
      </c>
      <c r="AZ148">
        <v>6110.55859375</v>
      </c>
      <c r="BA148">
        <v>4542.685546875</v>
      </c>
      <c r="BB148">
        <v>2.0625829696655273E-2</v>
      </c>
      <c r="BC148">
        <v>0.10050904750823975</v>
      </c>
      <c r="BD148" s="10" t="s">
        <v>79</v>
      </c>
      <c r="BE148" s="10" t="s">
        <v>355</v>
      </c>
      <c r="BF148" s="10" t="s">
        <v>353</v>
      </c>
      <c r="BG148">
        <v>45000</v>
      </c>
      <c r="BH148">
        <v>890177</v>
      </c>
      <c r="BI148">
        <v>1027379</v>
      </c>
      <c r="BJ148">
        <v>3131</v>
      </c>
      <c r="BK148">
        <v>4136</v>
      </c>
      <c r="BL148">
        <v>95440</v>
      </c>
      <c r="BM148">
        <v>2054642</v>
      </c>
      <c r="BN148">
        <v>866429</v>
      </c>
      <c r="BO148">
        <v>1136496</v>
      </c>
      <c r="BP148">
        <v>6582</v>
      </c>
      <c r="BQ148">
        <v>98425</v>
      </c>
      <c r="BR148">
        <v>1003</v>
      </c>
      <c r="BS148">
        <v>423883</v>
      </c>
      <c r="BT148">
        <v>2054642</v>
      </c>
      <c r="BU148">
        <v>11066</v>
      </c>
      <c r="BV148">
        <v>1</v>
      </c>
      <c r="BW148">
        <v>30000</v>
      </c>
      <c r="BX148">
        <v>24766</v>
      </c>
      <c r="BY148">
        <v>1</v>
      </c>
      <c r="BZ148">
        <v>30000</v>
      </c>
    </row>
    <row r="149" spans="1:78" x14ac:dyDescent="0.35">
      <c r="A149" s="10" t="s">
        <v>356</v>
      </c>
      <c r="B149" s="10" t="s">
        <v>85</v>
      </c>
      <c r="C149" s="11">
        <v>45566.703726145832</v>
      </c>
      <c r="D149" s="10" t="s">
        <v>79</v>
      </c>
      <c r="E149" s="10" t="s">
        <v>80</v>
      </c>
      <c r="F149">
        <v>59</v>
      </c>
      <c r="G149">
        <v>801.59759521484375</v>
      </c>
      <c r="H149">
        <v>119.90861511230469</v>
      </c>
      <c r="I149">
        <v>59</v>
      </c>
      <c r="J149">
        <v>59</v>
      </c>
      <c r="K149">
        <v>0</v>
      </c>
      <c r="L149">
        <v>215.10000610351563</v>
      </c>
      <c r="M149">
        <v>215.10000610351563</v>
      </c>
      <c r="N149">
        <v>220</v>
      </c>
      <c r="O149">
        <v>224.80000305175781</v>
      </c>
      <c r="P149" s="10" t="s">
        <v>354</v>
      </c>
      <c r="Q149" s="10" t="s">
        <v>82</v>
      </c>
      <c r="R149">
        <v>2181.064453125</v>
      </c>
      <c r="S149">
        <v>1732.1646728515625</v>
      </c>
      <c r="T149">
        <v>14.519999504089355</v>
      </c>
      <c r="U149">
        <v>110</v>
      </c>
      <c r="V149">
        <v>3.2080001831054688</v>
      </c>
      <c r="W149">
        <v>0.15200001001358032</v>
      </c>
      <c r="X149" s="10" t="s">
        <v>82</v>
      </c>
      <c r="Y149" s="10" t="s">
        <v>82</v>
      </c>
      <c r="Z149">
        <v>24.338001251220703</v>
      </c>
      <c r="AA149">
        <v>2.0580000877380371</v>
      </c>
      <c r="AB149">
        <v>0.45200002193450928</v>
      </c>
      <c r="AC149">
        <v>0</v>
      </c>
      <c r="AD149">
        <v>0.65600001811981201</v>
      </c>
      <c r="AE149">
        <v>47.5</v>
      </c>
      <c r="AF149">
        <v>29.321708679199219</v>
      </c>
      <c r="AG149">
        <v>44.973884582519531</v>
      </c>
      <c r="AH149">
        <v>230</v>
      </c>
      <c r="AI149">
        <v>60</v>
      </c>
      <c r="AJ149">
        <v>60</v>
      </c>
      <c r="AK149">
        <v>60</v>
      </c>
      <c r="AL149">
        <v>60.799999</v>
      </c>
      <c r="AM149">
        <v>137.79624938964844</v>
      </c>
      <c r="AN149">
        <v>52.49993896484375</v>
      </c>
      <c r="AO149">
        <v>66.970985412597656</v>
      </c>
      <c r="AP149">
        <v>82.705558776855469</v>
      </c>
      <c r="AQ149">
        <v>1.3168125152587891</v>
      </c>
      <c r="AR149">
        <v>545.3016357421875</v>
      </c>
      <c r="AS149">
        <v>498.55606079101563</v>
      </c>
      <c r="AT149">
        <v>4.7783126831054688</v>
      </c>
      <c r="AU149">
        <v>3.7624375820159912</v>
      </c>
      <c r="AV149">
        <v>7934.26025390625</v>
      </c>
      <c r="AW149">
        <v>6120.8671875</v>
      </c>
      <c r="AX149">
        <v>1802.59912109375</v>
      </c>
      <c r="AY149">
        <v>1128.52587890625</v>
      </c>
      <c r="AZ149">
        <v>6131.6611328125</v>
      </c>
      <c r="BA149">
        <v>4992.34130859375</v>
      </c>
      <c r="BD149" s="10" t="s">
        <v>79</v>
      </c>
      <c r="BE149" s="10" t="s">
        <v>357</v>
      </c>
      <c r="BF149" s="10" t="s">
        <v>356</v>
      </c>
      <c r="BG149">
        <v>45000</v>
      </c>
      <c r="BH149">
        <v>1227507</v>
      </c>
      <c r="BI149">
        <v>1037362</v>
      </c>
      <c r="BJ149">
        <v>-2309</v>
      </c>
      <c r="BK149">
        <v>4105</v>
      </c>
      <c r="BL149">
        <v>90000</v>
      </c>
      <c r="BM149">
        <v>2054955</v>
      </c>
      <c r="BN149">
        <v>1222651</v>
      </c>
      <c r="BO149">
        <v>1344456</v>
      </c>
      <c r="BP149">
        <v>-178521</v>
      </c>
      <c r="BQ149">
        <v>99999</v>
      </c>
      <c r="BR149">
        <v>1005</v>
      </c>
      <c r="BS149">
        <v>424735</v>
      </c>
      <c r="BT149">
        <v>2054955</v>
      </c>
      <c r="BU149">
        <v>13423</v>
      </c>
      <c r="BV149">
        <v>1</v>
      </c>
      <c r="BW149">
        <v>30000</v>
      </c>
      <c r="BX149">
        <v>21457</v>
      </c>
      <c r="BY149">
        <v>1</v>
      </c>
      <c r="BZ149">
        <v>30000</v>
      </c>
    </row>
    <row r="150" spans="1:78" x14ac:dyDescent="0.35">
      <c r="A150" s="10" t="s">
        <v>358</v>
      </c>
      <c r="B150" s="10" t="s">
        <v>78</v>
      </c>
      <c r="C150" s="11">
        <v>45566.704003680556</v>
      </c>
      <c r="D150" s="10" t="s">
        <v>79</v>
      </c>
      <c r="E150" s="10" t="s">
        <v>80</v>
      </c>
      <c r="F150">
        <v>60</v>
      </c>
      <c r="G150">
        <v>801.78204345703125</v>
      </c>
      <c r="H150">
        <v>119.90861511230469</v>
      </c>
      <c r="I150">
        <v>60</v>
      </c>
      <c r="J150">
        <v>60</v>
      </c>
      <c r="K150">
        <v>0</v>
      </c>
      <c r="L150">
        <v>215</v>
      </c>
      <c r="M150">
        <v>215</v>
      </c>
      <c r="N150">
        <v>220</v>
      </c>
      <c r="O150">
        <v>224.80000305175781</v>
      </c>
      <c r="P150" s="10" t="s">
        <v>359</v>
      </c>
      <c r="Q150" s="10" t="s">
        <v>82</v>
      </c>
      <c r="R150">
        <v>2206.71044921875</v>
      </c>
      <c r="S150">
        <v>1705.2559814453125</v>
      </c>
      <c r="T150">
        <v>14.519999504089355</v>
      </c>
      <c r="U150">
        <v>110</v>
      </c>
      <c r="V150">
        <v>3.004000186920166</v>
      </c>
      <c r="W150">
        <v>0.15200001001358032</v>
      </c>
      <c r="X150" s="10" t="s">
        <v>82</v>
      </c>
      <c r="Y150" s="10" t="s">
        <v>82</v>
      </c>
      <c r="Z150">
        <v>24.340002059936523</v>
      </c>
      <c r="AA150">
        <v>2.0780000686645508</v>
      </c>
      <c r="AB150">
        <v>0.45400002598762512</v>
      </c>
      <c r="AC150">
        <v>0</v>
      </c>
      <c r="AD150">
        <v>0.65600001811981201</v>
      </c>
      <c r="AE150">
        <v>47.5</v>
      </c>
      <c r="AF150">
        <v>29.545967102050781</v>
      </c>
      <c r="AG150">
        <v>44.968788146972656</v>
      </c>
      <c r="AH150">
        <v>229.80000305175781</v>
      </c>
      <c r="AI150">
        <v>60</v>
      </c>
      <c r="AJ150">
        <v>60.099997999999999</v>
      </c>
      <c r="AK150">
        <v>60.099997999999999</v>
      </c>
      <c r="AL150">
        <v>60.799999</v>
      </c>
      <c r="AM150">
        <v>94.586082458496094</v>
      </c>
      <c r="AN150">
        <v>52.499603271484375</v>
      </c>
      <c r="AO150">
        <v>66.284080505371094</v>
      </c>
      <c r="AP150">
        <v>80.036537170410156</v>
      </c>
      <c r="AQ150">
        <v>3.1228127479553223</v>
      </c>
      <c r="AR150">
        <v>544.476318359375</v>
      </c>
      <c r="AS150">
        <v>500.92257690429688</v>
      </c>
      <c r="AT150">
        <v>4.5149378776550293</v>
      </c>
      <c r="AU150">
        <v>3.574312686920166</v>
      </c>
      <c r="AV150">
        <v>7800.92333984375</v>
      </c>
      <c r="AW150">
        <v>5547.04833984375</v>
      </c>
      <c r="AX150">
        <v>1658.173828125</v>
      </c>
      <c r="AY150">
        <v>1028.5400390625</v>
      </c>
      <c r="AZ150">
        <v>6142.74951171875</v>
      </c>
      <c r="BA150">
        <v>4518.50830078125</v>
      </c>
      <c r="BB150">
        <v>6.2166452407836914E-3</v>
      </c>
      <c r="BC150">
        <v>0.12046647071838379</v>
      </c>
      <c r="BD150" s="10" t="s">
        <v>79</v>
      </c>
      <c r="BE150" s="10" t="s">
        <v>79</v>
      </c>
      <c r="BF150" s="10" t="s">
        <v>79</v>
      </c>
    </row>
    <row r="151" spans="1:78" x14ac:dyDescent="0.35">
      <c r="A151" s="10" t="s">
        <v>360</v>
      </c>
      <c r="B151" s="10" t="s">
        <v>85</v>
      </c>
      <c r="C151" s="11">
        <v>45566.704003680556</v>
      </c>
      <c r="D151" s="10" t="s">
        <v>79</v>
      </c>
      <c r="E151" s="10" t="s">
        <v>80</v>
      </c>
      <c r="F151">
        <v>60</v>
      </c>
      <c r="G151">
        <v>801.78204345703125</v>
      </c>
      <c r="H151">
        <v>119.90861511230469</v>
      </c>
      <c r="I151">
        <v>60</v>
      </c>
      <c r="J151">
        <v>60</v>
      </c>
      <c r="K151">
        <v>0</v>
      </c>
      <c r="L151">
        <v>215</v>
      </c>
      <c r="M151">
        <v>215</v>
      </c>
      <c r="N151">
        <v>220</v>
      </c>
      <c r="O151">
        <v>224.80000305175781</v>
      </c>
      <c r="P151" s="10" t="s">
        <v>359</v>
      </c>
      <c r="Q151" s="10" t="s">
        <v>82</v>
      </c>
      <c r="R151">
        <v>2206.71044921875</v>
      </c>
      <c r="S151">
        <v>1705.2559814453125</v>
      </c>
      <c r="T151">
        <v>14.519999504089355</v>
      </c>
      <c r="U151">
        <v>110</v>
      </c>
      <c r="V151">
        <v>3.004000186920166</v>
      </c>
      <c r="W151">
        <v>0.15200001001358032</v>
      </c>
      <c r="X151" s="10" t="s">
        <v>82</v>
      </c>
      <c r="Y151" s="10" t="s">
        <v>82</v>
      </c>
      <c r="Z151">
        <v>24.340002059936523</v>
      </c>
      <c r="AA151">
        <v>2.0780000686645508</v>
      </c>
      <c r="AB151">
        <v>0.45400002598762512</v>
      </c>
      <c r="AC151">
        <v>0</v>
      </c>
      <c r="AD151">
        <v>0.65600001811981201</v>
      </c>
      <c r="AE151">
        <v>47.5</v>
      </c>
      <c r="AF151">
        <v>29.545967102050781</v>
      </c>
      <c r="AG151">
        <v>44.968788146972656</v>
      </c>
      <c r="AH151">
        <v>229.80000305175781</v>
      </c>
      <c r="AI151">
        <v>60</v>
      </c>
      <c r="AJ151">
        <v>60.099997999999999</v>
      </c>
      <c r="AK151">
        <v>60.099997999999999</v>
      </c>
      <c r="AL151">
        <v>60.799999</v>
      </c>
      <c r="AM151">
        <v>137.79624938964844</v>
      </c>
      <c r="AN151">
        <v>52.49993896484375</v>
      </c>
      <c r="AO151">
        <v>66.771881103515625</v>
      </c>
      <c r="AP151">
        <v>82.807243347167969</v>
      </c>
      <c r="AQ151">
        <v>1.3544375896453857</v>
      </c>
      <c r="AR151">
        <v>545.7186279296875</v>
      </c>
      <c r="AS151">
        <v>498.73019409179688</v>
      </c>
      <c r="AT151">
        <v>4.7783126831054688</v>
      </c>
      <c r="AU151">
        <v>3.7624375820159912</v>
      </c>
      <c r="AV151">
        <v>7965.1552734375</v>
      </c>
      <c r="AW151">
        <v>6144.40185546875</v>
      </c>
      <c r="AX151">
        <v>1811.6552734375</v>
      </c>
      <c r="AY151">
        <v>1137.4375</v>
      </c>
      <c r="AZ151">
        <v>6153.5</v>
      </c>
      <c r="BA151">
        <v>5006.96435546875</v>
      </c>
      <c r="BD151" s="10" t="s">
        <v>79</v>
      </c>
      <c r="BE151" s="10" t="s">
        <v>361</v>
      </c>
      <c r="BF151" s="10" t="s">
        <v>360</v>
      </c>
      <c r="BG151">
        <v>45000</v>
      </c>
      <c r="BH151">
        <v>1238099</v>
      </c>
      <c r="BI151">
        <v>882660</v>
      </c>
      <c r="BJ151">
        <v>-1627</v>
      </c>
      <c r="BK151">
        <v>4104</v>
      </c>
      <c r="BL151">
        <v>90682</v>
      </c>
      <c r="BM151">
        <v>2056336</v>
      </c>
      <c r="BN151">
        <v>1231555</v>
      </c>
      <c r="BO151">
        <v>1191878</v>
      </c>
      <c r="BP151">
        <v>-178297</v>
      </c>
      <c r="BQ151">
        <v>99999</v>
      </c>
      <c r="BR151">
        <v>1005</v>
      </c>
      <c r="BS151">
        <v>424727</v>
      </c>
      <c r="BT151">
        <v>2056336</v>
      </c>
      <c r="BU151">
        <v>13551</v>
      </c>
      <c r="BV151">
        <v>1</v>
      </c>
      <c r="BW151">
        <v>30000</v>
      </c>
      <c r="BX151">
        <v>18744</v>
      </c>
      <c r="BY151">
        <v>1</v>
      </c>
      <c r="BZ151">
        <v>30000</v>
      </c>
    </row>
    <row r="152" spans="1:78" x14ac:dyDescent="0.35">
      <c r="A152" s="10" t="s">
        <v>362</v>
      </c>
      <c r="B152" s="10" t="s">
        <v>78</v>
      </c>
      <c r="C152" s="11">
        <v>45566.704292858798</v>
      </c>
      <c r="D152" s="10" t="s">
        <v>79</v>
      </c>
      <c r="E152" s="10" t="s">
        <v>80</v>
      </c>
      <c r="F152">
        <v>61</v>
      </c>
      <c r="G152">
        <v>801.96649169921875</v>
      </c>
      <c r="H152">
        <v>119.90861511230469</v>
      </c>
      <c r="I152">
        <v>61</v>
      </c>
      <c r="J152">
        <v>61</v>
      </c>
      <c r="K152">
        <v>0</v>
      </c>
      <c r="L152">
        <v>215</v>
      </c>
      <c r="M152">
        <v>214.80000305175781</v>
      </c>
      <c r="N152">
        <v>219.80000305175781</v>
      </c>
      <c r="O152">
        <v>225</v>
      </c>
      <c r="P152" s="10" t="s">
        <v>363</v>
      </c>
      <c r="Q152" s="10" t="s">
        <v>82</v>
      </c>
      <c r="R152">
        <v>2206.71044921875</v>
      </c>
      <c r="S152">
        <v>1700.01025390625</v>
      </c>
      <c r="T152">
        <v>14.529999732971191</v>
      </c>
      <c r="U152">
        <v>110</v>
      </c>
      <c r="V152">
        <v>3.2840001583099365</v>
      </c>
      <c r="W152">
        <v>0.15000000596046448</v>
      </c>
      <c r="X152" s="10" t="s">
        <v>82</v>
      </c>
      <c r="Y152" s="10" t="s">
        <v>82</v>
      </c>
      <c r="Z152">
        <v>24.342000961303711</v>
      </c>
      <c r="AA152">
        <v>2.0720000267028809</v>
      </c>
      <c r="AB152">
        <v>0.45400002598762512</v>
      </c>
      <c r="AC152">
        <v>0</v>
      </c>
      <c r="AD152">
        <v>0.65600001811981201</v>
      </c>
      <c r="AE152">
        <v>47.700000762939453</v>
      </c>
      <c r="AF152">
        <v>29.719257354736328</v>
      </c>
      <c r="AG152">
        <v>44.984077453613281</v>
      </c>
      <c r="AH152">
        <v>229.80000305175781</v>
      </c>
      <c r="AI152">
        <v>60</v>
      </c>
      <c r="AJ152">
        <v>59.900002000000001</v>
      </c>
      <c r="AK152">
        <v>59.900002000000001</v>
      </c>
      <c r="AL152">
        <v>60.799999</v>
      </c>
      <c r="AM152">
        <v>94.586082458496094</v>
      </c>
      <c r="AN152">
        <v>52.499603271484375</v>
      </c>
      <c r="AO152">
        <v>66.233314514160156</v>
      </c>
      <c r="AP152">
        <v>79.886604309082031</v>
      </c>
      <c r="AQ152">
        <v>2.7089376449584961</v>
      </c>
      <c r="AR152">
        <v>546.31085205078125</v>
      </c>
      <c r="AS152">
        <v>502.9578857421875</v>
      </c>
      <c r="AT152">
        <v>4.5149378776550293</v>
      </c>
      <c r="AU152">
        <v>3.574312686920166</v>
      </c>
      <c r="AV152">
        <v>7840.38525390625</v>
      </c>
      <c r="AW152">
        <v>5590.42919921875</v>
      </c>
      <c r="AX152">
        <v>1668.4365234375</v>
      </c>
      <c r="AY152">
        <v>1036.56396484375</v>
      </c>
      <c r="AZ152">
        <v>6171.94873046875</v>
      </c>
      <c r="BA152">
        <v>4553.865234375</v>
      </c>
      <c r="BB152">
        <v>1.1476755142211914E-2</v>
      </c>
      <c r="BC152">
        <v>0.1341322660446167</v>
      </c>
      <c r="BD152" s="10" t="s">
        <v>79</v>
      </c>
      <c r="BE152" s="10" t="s">
        <v>364</v>
      </c>
      <c r="BF152" s="10" t="s">
        <v>362</v>
      </c>
      <c r="BG152">
        <v>45000</v>
      </c>
      <c r="BH152">
        <v>860877</v>
      </c>
      <c r="BI152">
        <v>1258990</v>
      </c>
      <c r="BJ152">
        <v>2291</v>
      </c>
      <c r="BK152">
        <v>4281</v>
      </c>
      <c r="BL152">
        <v>94600</v>
      </c>
      <c r="BM152">
        <v>2055847</v>
      </c>
      <c r="BN152">
        <v>839523</v>
      </c>
      <c r="BO152">
        <v>1366047</v>
      </c>
      <c r="BP152">
        <v>5319</v>
      </c>
      <c r="BQ152">
        <v>94882</v>
      </c>
      <c r="BR152">
        <v>1003</v>
      </c>
      <c r="BS152">
        <v>423607</v>
      </c>
      <c r="BT152">
        <v>2055847</v>
      </c>
      <c r="BU152">
        <v>10576</v>
      </c>
      <c r="BV152">
        <v>1</v>
      </c>
      <c r="BW152">
        <v>30000</v>
      </c>
      <c r="BX152">
        <v>27110</v>
      </c>
      <c r="BY152">
        <v>1</v>
      </c>
      <c r="BZ152">
        <v>30000</v>
      </c>
    </row>
    <row r="153" spans="1:78" x14ac:dyDescent="0.35">
      <c r="A153" s="10" t="s">
        <v>365</v>
      </c>
      <c r="B153" s="10" t="s">
        <v>85</v>
      </c>
      <c r="C153" s="11">
        <v>45566.704292858798</v>
      </c>
      <c r="D153" s="10" t="s">
        <v>79</v>
      </c>
      <c r="E153" s="10" t="s">
        <v>80</v>
      </c>
      <c r="F153">
        <v>61</v>
      </c>
      <c r="G153">
        <v>801.96649169921875</v>
      </c>
      <c r="H153">
        <v>119.90861511230469</v>
      </c>
      <c r="I153">
        <v>61</v>
      </c>
      <c r="J153">
        <v>61</v>
      </c>
      <c r="K153">
        <v>0</v>
      </c>
      <c r="L153">
        <v>215</v>
      </c>
      <c r="M153">
        <v>214.80000305175781</v>
      </c>
      <c r="N153">
        <v>219.80000305175781</v>
      </c>
      <c r="O153">
        <v>225</v>
      </c>
      <c r="P153" s="10" t="s">
        <v>363</v>
      </c>
      <c r="Q153" s="10" t="s">
        <v>82</v>
      </c>
      <c r="R153">
        <v>2206.71044921875</v>
      </c>
      <c r="S153">
        <v>1700.01025390625</v>
      </c>
      <c r="T153">
        <v>14.529999732971191</v>
      </c>
      <c r="U153">
        <v>110</v>
      </c>
      <c r="V153">
        <v>3.2840001583099365</v>
      </c>
      <c r="W153">
        <v>0.15000000596046448</v>
      </c>
      <c r="X153" s="10" t="s">
        <v>82</v>
      </c>
      <c r="Y153" s="10" t="s">
        <v>82</v>
      </c>
      <c r="Z153">
        <v>24.342000961303711</v>
      </c>
      <c r="AA153">
        <v>2.0720000267028809</v>
      </c>
      <c r="AB153">
        <v>0.45400002598762512</v>
      </c>
      <c r="AC153">
        <v>0</v>
      </c>
      <c r="AD153">
        <v>0.65600001811981201</v>
      </c>
      <c r="AE153">
        <v>47.700000762939453</v>
      </c>
      <c r="AF153">
        <v>29.719257354736328</v>
      </c>
      <c r="AG153">
        <v>44.984077453613281</v>
      </c>
      <c r="AH153">
        <v>229.80000305175781</v>
      </c>
      <c r="AI153">
        <v>60</v>
      </c>
      <c r="AJ153">
        <v>59.900002000000001</v>
      </c>
      <c r="AK153">
        <v>59.900002000000001</v>
      </c>
      <c r="AL153">
        <v>60.799999</v>
      </c>
      <c r="AM153">
        <v>137.79624938964844</v>
      </c>
      <c r="AN153">
        <v>52.49993896484375</v>
      </c>
      <c r="AO153">
        <v>66.788032531738281</v>
      </c>
      <c r="AP153">
        <v>82.760910034179688</v>
      </c>
      <c r="AQ153">
        <v>1.2415626049041748</v>
      </c>
      <c r="AR153">
        <v>546.93902587890625</v>
      </c>
      <c r="AS153">
        <v>501.07049560546875</v>
      </c>
      <c r="AT153">
        <v>4.7030625343322754</v>
      </c>
      <c r="AU153">
        <v>3.8000626564025879</v>
      </c>
      <c r="AV153">
        <v>7993.865234375</v>
      </c>
      <c r="AW153">
        <v>6198.576171875</v>
      </c>
      <c r="AX153">
        <v>1781.427734375</v>
      </c>
      <c r="AY153">
        <v>1169.81298828125</v>
      </c>
      <c r="AZ153">
        <v>6212.4375</v>
      </c>
      <c r="BA153">
        <v>5028.76318359375</v>
      </c>
      <c r="BD153" s="10" t="s">
        <v>79</v>
      </c>
      <c r="BE153" s="10" t="s">
        <v>366</v>
      </c>
      <c r="BF153" s="10" t="s">
        <v>365</v>
      </c>
      <c r="BG153">
        <v>45000</v>
      </c>
      <c r="BH153">
        <v>1233624</v>
      </c>
      <c r="BI153">
        <v>818798</v>
      </c>
      <c r="BJ153">
        <v>-2309</v>
      </c>
      <c r="BK153">
        <v>4078</v>
      </c>
      <c r="BL153">
        <v>90000</v>
      </c>
      <c r="BM153">
        <v>2056445</v>
      </c>
      <c r="BN153">
        <v>1229279</v>
      </c>
      <c r="BO153">
        <v>1128831</v>
      </c>
      <c r="BP153">
        <v>-178612</v>
      </c>
      <c r="BQ153">
        <v>99999</v>
      </c>
      <c r="BR153">
        <v>1005</v>
      </c>
      <c r="BS153">
        <v>424796</v>
      </c>
      <c r="BT153">
        <v>2056445</v>
      </c>
      <c r="BU153">
        <v>8561</v>
      </c>
      <c r="BV153">
        <v>1</v>
      </c>
      <c r="BW153">
        <v>30000</v>
      </c>
      <c r="BX153">
        <v>31706</v>
      </c>
      <c r="BY153">
        <v>1</v>
      </c>
      <c r="BZ153">
        <v>30000</v>
      </c>
    </row>
    <row r="154" spans="1:78" x14ac:dyDescent="0.35">
      <c r="A154" s="10" t="s">
        <v>367</v>
      </c>
      <c r="B154" s="10" t="s">
        <v>78</v>
      </c>
      <c r="C154" s="11">
        <v>45566.704570636575</v>
      </c>
      <c r="D154" s="10" t="s">
        <v>79</v>
      </c>
      <c r="E154" s="10" t="s">
        <v>80</v>
      </c>
      <c r="F154">
        <v>62</v>
      </c>
      <c r="G154">
        <v>801.78204345703125</v>
      </c>
      <c r="H154">
        <v>119.90861511230469</v>
      </c>
      <c r="I154">
        <v>62</v>
      </c>
      <c r="J154">
        <v>62</v>
      </c>
      <c r="K154">
        <v>0</v>
      </c>
      <c r="L154">
        <v>215.10000610351563</v>
      </c>
      <c r="M154">
        <v>215</v>
      </c>
      <c r="N154">
        <v>220.10000610351563</v>
      </c>
      <c r="O154">
        <v>225</v>
      </c>
      <c r="P154" s="10" t="s">
        <v>368</v>
      </c>
      <c r="Q154" s="10" t="s">
        <v>82</v>
      </c>
      <c r="R154">
        <v>2184.464599609375</v>
      </c>
      <c r="S154">
        <v>1696.5130615234375</v>
      </c>
      <c r="T154">
        <v>14.529999732971191</v>
      </c>
      <c r="U154">
        <v>110</v>
      </c>
      <c r="V154">
        <v>2.7940001487731934</v>
      </c>
      <c r="W154">
        <v>0.14600001275539398</v>
      </c>
      <c r="X154" s="10" t="s">
        <v>82</v>
      </c>
      <c r="Y154" s="10" t="s">
        <v>82</v>
      </c>
      <c r="Z154">
        <v>24.338001251220703</v>
      </c>
      <c r="AA154">
        <v>2.064000129699707</v>
      </c>
      <c r="AB154">
        <v>0.45200002193450928</v>
      </c>
      <c r="AC154">
        <v>0</v>
      </c>
      <c r="AD154">
        <v>0.65600001811981201</v>
      </c>
      <c r="AE154">
        <v>47.700000762939453</v>
      </c>
      <c r="AF154">
        <v>29.734546661376953</v>
      </c>
      <c r="AG154">
        <v>44.948402404785156</v>
      </c>
      <c r="AH154">
        <v>229.80000305175781</v>
      </c>
      <c r="AI154">
        <v>60</v>
      </c>
      <c r="AJ154">
        <v>60</v>
      </c>
      <c r="AK154">
        <v>60</v>
      </c>
      <c r="AL154">
        <v>60.799999</v>
      </c>
      <c r="AM154">
        <v>94.586082458496094</v>
      </c>
      <c r="AN154">
        <v>52.499603271484375</v>
      </c>
      <c r="AO154">
        <v>66.192314147949219</v>
      </c>
      <c r="AP154">
        <v>79.957672119140625</v>
      </c>
      <c r="AQ154">
        <v>2.5960626602172852</v>
      </c>
      <c r="AR154">
        <v>544.640869140625</v>
      </c>
      <c r="AS154">
        <v>501.57247924804688</v>
      </c>
      <c r="AT154">
        <v>4.5525627136230469</v>
      </c>
      <c r="AU154">
        <v>3.574312686920166</v>
      </c>
      <c r="AV154">
        <v>7796.18798828125</v>
      </c>
      <c r="AW154">
        <v>5565.11962890625</v>
      </c>
      <c r="AX154">
        <v>1684.0556640625</v>
      </c>
      <c r="AY154">
        <v>1034.13525390625</v>
      </c>
      <c r="AZ154">
        <v>6112.13232421875</v>
      </c>
      <c r="BA154">
        <v>4530.984375</v>
      </c>
      <c r="BB154">
        <v>6.1786174774169922E-3</v>
      </c>
      <c r="BC154">
        <v>0.13238656520843506</v>
      </c>
      <c r="BD154" s="10" t="s">
        <v>79</v>
      </c>
      <c r="BE154" s="10" t="s">
        <v>369</v>
      </c>
      <c r="BF154" s="10" t="s">
        <v>367</v>
      </c>
      <c r="BG154">
        <v>45000</v>
      </c>
      <c r="BH154">
        <v>890774</v>
      </c>
      <c r="BI154">
        <v>997090</v>
      </c>
      <c r="BJ154">
        <v>3880</v>
      </c>
      <c r="BK154">
        <v>4178</v>
      </c>
      <c r="BL154">
        <v>96189</v>
      </c>
      <c r="BM154">
        <v>2053631</v>
      </c>
      <c r="BN154">
        <v>867538</v>
      </c>
      <c r="BO154">
        <v>1104841</v>
      </c>
      <c r="BP154">
        <v>6548</v>
      </c>
      <c r="BQ154">
        <v>98425</v>
      </c>
      <c r="BR154">
        <v>1003</v>
      </c>
      <c r="BS154">
        <v>423776</v>
      </c>
      <c r="BT154">
        <v>2053631</v>
      </c>
      <c r="BU154">
        <v>7131</v>
      </c>
      <c r="BV154">
        <v>1</v>
      </c>
      <c r="BW154">
        <v>30000</v>
      </c>
      <c r="BX154">
        <v>22996</v>
      </c>
      <c r="BY154">
        <v>1</v>
      </c>
      <c r="BZ154">
        <v>30000</v>
      </c>
    </row>
    <row r="155" spans="1:78" x14ac:dyDescent="0.35">
      <c r="A155" s="10" t="s">
        <v>370</v>
      </c>
      <c r="B155" s="10" t="s">
        <v>85</v>
      </c>
      <c r="C155" s="11">
        <v>45566.704570636575</v>
      </c>
      <c r="D155" s="10" t="s">
        <v>79</v>
      </c>
      <c r="E155" s="10" t="s">
        <v>80</v>
      </c>
      <c r="F155">
        <v>62</v>
      </c>
      <c r="G155">
        <v>801.78204345703125</v>
      </c>
      <c r="H155">
        <v>119.90861511230469</v>
      </c>
      <c r="I155">
        <v>62</v>
      </c>
      <c r="J155">
        <v>62</v>
      </c>
      <c r="K155">
        <v>0</v>
      </c>
      <c r="L155">
        <v>215.10000610351563</v>
      </c>
      <c r="M155">
        <v>215</v>
      </c>
      <c r="N155">
        <v>220.10000610351563</v>
      </c>
      <c r="O155">
        <v>225</v>
      </c>
      <c r="P155" s="10" t="s">
        <v>368</v>
      </c>
      <c r="Q155" s="10" t="s">
        <v>82</v>
      </c>
      <c r="R155">
        <v>2184.464599609375</v>
      </c>
      <c r="S155">
        <v>1696.5130615234375</v>
      </c>
      <c r="T155">
        <v>14.529999732971191</v>
      </c>
      <c r="U155">
        <v>110</v>
      </c>
      <c r="V155">
        <v>2.7940001487731934</v>
      </c>
      <c r="W155">
        <v>0.14600001275539398</v>
      </c>
      <c r="X155" s="10" t="s">
        <v>82</v>
      </c>
      <c r="Y155" s="10" t="s">
        <v>82</v>
      </c>
      <c r="Z155">
        <v>24.338001251220703</v>
      </c>
      <c r="AA155">
        <v>2.064000129699707</v>
      </c>
      <c r="AB155">
        <v>0.45200002193450928</v>
      </c>
      <c r="AC155">
        <v>0</v>
      </c>
      <c r="AD155">
        <v>0.65600001811981201</v>
      </c>
      <c r="AE155">
        <v>47.700000762939453</v>
      </c>
      <c r="AF155">
        <v>29.734546661376953</v>
      </c>
      <c r="AG155">
        <v>44.948402404785156</v>
      </c>
      <c r="AH155">
        <v>229.80000305175781</v>
      </c>
      <c r="AI155">
        <v>60</v>
      </c>
      <c r="AJ155">
        <v>60</v>
      </c>
      <c r="AK155">
        <v>60</v>
      </c>
      <c r="AL155">
        <v>60.799999</v>
      </c>
      <c r="AM155">
        <v>137.79624938964844</v>
      </c>
      <c r="AN155">
        <v>52.49993896484375</v>
      </c>
      <c r="AO155">
        <v>66.712882995605469</v>
      </c>
      <c r="AP155">
        <v>82.360359191894531</v>
      </c>
      <c r="AQ155">
        <v>1.7683125734329224</v>
      </c>
      <c r="AR155">
        <v>546.8251953125</v>
      </c>
      <c r="AS155">
        <v>500.10348510742188</v>
      </c>
      <c r="AT155">
        <v>4.7783126831054688</v>
      </c>
      <c r="AU155">
        <v>3.8376877307891846</v>
      </c>
      <c r="AV155">
        <v>7983.873046875</v>
      </c>
      <c r="AW155">
        <v>6201.138671875</v>
      </c>
      <c r="AX155">
        <v>1820.9541015625</v>
      </c>
      <c r="AY155">
        <v>1184.71533203125</v>
      </c>
      <c r="AZ155">
        <v>6162.9189453125</v>
      </c>
      <c r="BA155">
        <v>5016.42333984375</v>
      </c>
      <c r="BD155" s="10" t="s">
        <v>79</v>
      </c>
      <c r="BE155" s="10" t="s">
        <v>371</v>
      </c>
      <c r="BF155" s="10" t="s">
        <v>370</v>
      </c>
      <c r="BG155">
        <v>45000</v>
      </c>
      <c r="BH155">
        <v>1190454</v>
      </c>
      <c r="BI155">
        <v>976823</v>
      </c>
      <c r="BJ155">
        <v>-3673</v>
      </c>
      <c r="BK155">
        <v>4099</v>
      </c>
      <c r="BL155">
        <v>88636</v>
      </c>
      <c r="BM155">
        <v>2056102</v>
      </c>
      <c r="BN155">
        <v>1194957</v>
      </c>
      <c r="BO155">
        <v>1284404</v>
      </c>
      <c r="BP155">
        <v>179581</v>
      </c>
      <c r="BQ155">
        <v>99999</v>
      </c>
      <c r="BR155">
        <v>1005</v>
      </c>
      <c r="BS155">
        <v>424807</v>
      </c>
      <c r="BT155">
        <v>2056102</v>
      </c>
      <c r="BU155">
        <v>9710</v>
      </c>
      <c r="BV155">
        <v>1</v>
      </c>
      <c r="BW155">
        <v>30000</v>
      </c>
      <c r="BX155">
        <v>30457</v>
      </c>
      <c r="BY155">
        <v>1</v>
      </c>
      <c r="BZ155">
        <v>30000</v>
      </c>
    </row>
    <row r="156" spans="1:78" x14ac:dyDescent="0.35">
      <c r="A156" s="10" t="s">
        <v>372</v>
      </c>
      <c r="B156" s="10" t="s">
        <v>78</v>
      </c>
      <c r="C156" s="11">
        <v>45566.704847986111</v>
      </c>
      <c r="D156" s="10" t="s">
        <v>79</v>
      </c>
      <c r="E156" s="10" t="s">
        <v>80</v>
      </c>
      <c r="F156">
        <v>63</v>
      </c>
      <c r="G156">
        <v>801.78204345703125</v>
      </c>
      <c r="H156">
        <v>119.90861511230469</v>
      </c>
      <c r="I156">
        <v>63</v>
      </c>
      <c r="J156">
        <v>63</v>
      </c>
      <c r="K156">
        <v>0</v>
      </c>
      <c r="L156">
        <v>214.80000305175781</v>
      </c>
      <c r="M156">
        <v>215.10000610351563</v>
      </c>
      <c r="N156">
        <v>220</v>
      </c>
      <c r="O156">
        <v>225</v>
      </c>
      <c r="P156" s="10" t="s">
        <v>373</v>
      </c>
      <c r="Q156" s="10" t="s">
        <v>82</v>
      </c>
      <c r="R156">
        <v>2218.56201171875</v>
      </c>
      <c r="S156">
        <v>1699.5245361328125</v>
      </c>
      <c r="T156">
        <v>14.539999961853027</v>
      </c>
      <c r="U156">
        <v>110</v>
      </c>
      <c r="V156">
        <v>2.7900002002716064</v>
      </c>
      <c r="W156">
        <v>0.14600001275539398</v>
      </c>
      <c r="X156" s="10" t="s">
        <v>82</v>
      </c>
      <c r="Y156" s="10" t="s">
        <v>82</v>
      </c>
      <c r="Z156">
        <v>24.340002059936523</v>
      </c>
      <c r="AA156">
        <v>2.0900001525878906</v>
      </c>
      <c r="AB156">
        <v>0.45400002598762512</v>
      </c>
      <c r="AC156">
        <v>0</v>
      </c>
      <c r="AD156">
        <v>0.65800005197525024</v>
      </c>
      <c r="AE156">
        <v>47.900001525878906</v>
      </c>
      <c r="AF156">
        <v>30.14738655090332</v>
      </c>
      <c r="AG156">
        <v>44.984077453613281</v>
      </c>
      <c r="AH156">
        <v>229.80000305175781</v>
      </c>
      <c r="AI156">
        <v>60</v>
      </c>
      <c r="AJ156">
        <v>60.099997999999999</v>
      </c>
      <c r="AK156">
        <v>60.099997999999999</v>
      </c>
      <c r="AL156">
        <v>60.799999</v>
      </c>
      <c r="AM156">
        <v>94.586082458496094</v>
      </c>
      <c r="AN156">
        <v>52.499603271484375</v>
      </c>
      <c r="AO156">
        <v>66.07958984375</v>
      </c>
      <c r="AP156">
        <v>80.069488525390625</v>
      </c>
      <c r="AQ156">
        <v>2.8970625400543213</v>
      </c>
      <c r="AR156">
        <v>546.0665283203125</v>
      </c>
      <c r="AS156">
        <v>503.6917724609375</v>
      </c>
      <c r="AT156">
        <v>4.4396877288818359</v>
      </c>
      <c r="AU156">
        <v>3.574312686920166</v>
      </c>
      <c r="AV156">
        <v>7828.421875</v>
      </c>
      <c r="AW156">
        <v>5604.740234375</v>
      </c>
      <c r="AX156">
        <v>1637.06201171875</v>
      </c>
      <c r="AY156">
        <v>1049.61181640625</v>
      </c>
      <c r="AZ156">
        <v>6191.35986328125</v>
      </c>
      <c r="BA156">
        <v>4555.12841796875</v>
      </c>
      <c r="BB156">
        <v>1.5326738357543945E-3</v>
      </c>
      <c r="BC156">
        <v>0.13256728649139404</v>
      </c>
      <c r="BD156" s="10" t="s">
        <v>79</v>
      </c>
      <c r="BE156" s="10" t="s">
        <v>79</v>
      </c>
      <c r="BF156" s="10" t="s">
        <v>79</v>
      </c>
    </row>
    <row r="157" spans="1:78" x14ac:dyDescent="0.35">
      <c r="A157" s="10" t="s">
        <v>374</v>
      </c>
      <c r="B157" s="10" t="s">
        <v>85</v>
      </c>
      <c r="C157" s="11">
        <v>45566.704847986111</v>
      </c>
      <c r="D157" s="10" t="s">
        <v>79</v>
      </c>
      <c r="E157" s="10" t="s">
        <v>80</v>
      </c>
      <c r="F157">
        <v>63</v>
      </c>
      <c r="G157">
        <v>801.78204345703125</v>
      </c>
      <c r="H157">
        <v>119.90861511230469</v>
      </c>
      <c r="I157">
        <v>63</v>
      </c>
      <c r="J157">
        <v>63</v>
      </c>
      <c r="K157">
        <v>0</v>
      </c>
      <c r="L157">
        <v>214.80000305175781</v>
      </c>
      <c r="M157">
        <v>215.10000610351563</v>
      </c>
      <c r="N157">
        <v>220</v>
      </c>
      <c r="O157">
        <v>225</v>
      </c>
      <c r="P157" s="10" t="s">
        <v>373</v>
      </c>
      <c r="Q157" s="10" t="s">
        <v>82</v>
      </c>
      <c r="R157">
        <v>2218.56201171875</v>
      </c>
      <c r="S157">
        <v>1699.5245361328125</v>
      </c>
      <c r="T157">
        <v>14.539999961853027</v>
      </c>
      <c r="U157">
        <v>110</v>
      </c>
      <c r="V157">
        <v>2.7900002002716064</v>
      </c>
      <c r="W157">
        <v>0.14600001275539398</v>
      </c>
      <c r="X157" s="10" t="s">
        <v>82</v>
      </c>
      <c r="Y157" s="10" t="s">
        <v>82</v>
      </c>
      <c r="Z157">
        <v>24.340002059936523</v>
      </c>
      <c r="AA157">
        <v>2.0900001525878906</v>
      </c>
      <c r="AB157">
        <v>0.45400002598762512</v>
      </c>
      <c r="AC157">
        <v>0</v>
      </c>
      <c r="AD157">
        <v>0.65800005197525024</v>
      </c>
      <c r="AE157">
        <v>47.900001525878906</v>
      </c>
      <c r="AF157">
        <v>30.14738655090332</v>
      </c>
      <c r="AG157">
        <v>44.984077453613281</v>
      </c>
      <c r="AH157">
        <v>229.80000305175781</v>
      </c>
      <c r="AI157">
        <v>60</v>
      </c>
      <c r="AJ157">
        <v>60.099997999999999</v>
      </c>
      <c r="AK157">
        <v>60.099997999999999</v>
      </c>
      <c r="AL157">
        <v>60.799999</v>
      </c>
      <c r="AM157">
        <v>137.79624938964844</v>
      </c>
      <c r="AN157">
        <v>52.49993896484375</v>
      </c>
      <c r="AO157">
        <v>66.872093200683594</v>
      </c>
      <c r="AP157">
        <v>82.774322509765625</v>
      </c>
      <c r="AQ157">
        <v>1.2415626049041748</v>
      </c>
      <c r="AR157">
        <v>547.59423828125</v>
      </c>
      <c r="AS157">
        <v>502.1484375</v>
      </c>
      <c r="AT157">
        <v>4.7406878471374512</v>
      </c>
      <c r="AU157">
        <v>3.8000626564025879</v>
      </c>
      <c r="AV157">
        <v>7999.5078125</v>
      </c>
      <c r="AW157">
        <v>6245.8232421875</v>
      </c>
      <c r="AX157">
        <v>1814.85595703125</v>
      </c>
      <c r="AY157">
        <v>1182.2041015625</v>
      </c>
      <c r="AZ157">
        <v>6184.65185546875</v>
      </c>
      <c r="BA157">
        <v>5063.619140625</v>
      </c>
      <c r="BD157" s="10" t="s">
        <v>79</v>
      </c>
      <c r="BE157" s="10" t="s">
        <v>375</v>
      </c>
      <c r="BF157" s="10" t="s">
        <v>374</v>
      </c>
      <c r="BG157">
        <v>45000</v>
      </c>
      <c r="BH157">
        <v>1190860</v>
      </c>
      <c r="BI157">
        <v>889062</v>
      </c>
      <c r="BJ157">
        <v>-3673</v>
      </c>
      <c r="BK157">
        <v>4082</v>
      </c>
      <c r="BL157">
        <v>88636</v>
      </c>
      <c r="BM157">
        <v>2056473</v>
      </c>
      <c r="BN157">
        <v>1196770</v>
      </c>
      <c r="BO157">
        <v>1197942</v>
      </c>
      <c r="BP157">
        <v>179538</v>
      </c>
      <c r="BQ157">
        <v>99999</v>
      </c>
      <c r="BR157">
        <v>1005</v>
      </c>
      <c r="BS157">
        <v>424827</v>
      </c>
      <c r="BT157">
        <v>2056473</v>
      </c>
      <c r="BU157">
        <v>30322</v>
      </c>
      <c r="BV157">
        <v>0</v>
      </c>
      <c r="BW157">
        <v>30000</v>
      </c>
      <c r="BX157">
        <v>23340</v>
      </c>
      <c r="BY157">
        <v>1</v>
      </c>
      <c r="BZ157">
        <v>30000</v>
      </c>
    </row>
    <row r="158" spans="1:78" x14ac:dyDescent="0.35">
      <c r="A158" s="10" t="s">
        <v>376</v>
      </c>
      <c r="B158" s="10" t="s">
        <v>78</v>
      </c>
      <c r="C158" s="11">
        <v>45566.705138124998</v>
      </c>
      <c r="D158" s="10" t="s">
        <v>79</v>
      </c>
      <c r="E158" s="10" t="s">
        <v>80</v>
      </c>
      <c r="F158">
        <v>64</v>
      </c>
      <c r="G158">
        <v>801.78204345703125</v>
      </c>
      <c r="H158">
        <v>119.90861511230469</v>
      </c>
      <c r="I158">
        <v>64</v>
      </c>
      <c r="J158">
        <v>64</v>
      </c>
      <c r="K158">
        <v>0</v>
      </c>
      <c r="L158">
        <v>215.10000610351563</v>
      </c>
      <c r="M158">
        <v>215.10000610351563</v>
      </c>
      <c r="N158">
        <v>220.10000610351563</v>
      </c>
      <c r="O158">
        <v>225</v>
      </c>
      <c r="P158" s="10" t="s">
        <v>377</v>
      </c>
      <c r="Q158" s="10" t="s">
        <v>82</v>
      </c>
      <c r="R158">
        <v>2178.052978515625</v>
      </c>
      <c r="S158">
        <v>1705.8388671875</v>
      </c>
      <c r="T158">
        <v>14.539999961853027</v>
      </c>
      <c r="U158">
        <v>110</v>
      </c>
      <c r="V158">
        <v>2.7040002346038818</v>
      </c>
      <c r="W158">
        <v>0.14600001275539398</v>
      </c>
      <c r="X158" s="10" t="s">
        <v>82</v>
      </c>
      <c r="Y158" s="10" t="s">
        <v>82</v>
      </c>
      <c r="Z158">
        <v>24.338001251220703</v>
      </c>
      <c r="AA158">
        <v>2.0340001583099365</v>
      </c>
      <c r="AB158">
        <v>0.45200002193450928</v>
      </c>
      <c r="AC158">
        <v>0</v>
      </c>
      <c r="AD158">
        <v>0.65600001811981201</v>
      </c>
      <c r="AE158">
        <v>47.900001525878906</v>
      </c>
      <c r="AF158">
        <v>29.622419357299805</v>
      </c>
      <c r="AG158">
        <v>44.948402404785156</v>
      </c>
      <c r="AH158">
        <v>229.80000305175781</v>
      </c>
      <c r="AI158">
        <v>60</v>
      </c>
      <c r="AJ158">
        <v>59.900002000000001</v>
      </c>
      <c r="AK158">
        <v>59.900002000000001</v>
      </c>
      <c r="AL158">
        <v>60.799999</v>
      </c>
      <c r="AM158">
        <v>94.586082458496094</v>
      </c>
      <c r="AN158">
        <v>52.499603271484375</v>
      </c>
      <c r="AO158">
        <v>66.255081176757813</v>
      </c>
      <c r="AP158">
        <v>80.138175964355469</v>
      </c>
      <c r="AQ158">
        <v>3.6119377613067627</v>
      </c>
      <c r="AR158">
        <v>543.3349609375</v>
      </c>
      <c r="AS158">
        <v>500.03103637695313</v>
      </c>
      <c r="AT158">
        <v>4.5525627136230469</v>
      </c>
      <c r="AU158">
        <v>3.574312686920166</v>
      </c>
      <c r="AV158">
        <v>7770.14453125</v>
      </c>
      <c r="AW158">
        <v>5528.20849609375</v>
      </c>
      <c r="AX158">
        <v>1676.771484375</v>
      </c>
      <c r="AY158">
        <v>1027.513671875</v>
      </c>
      <c r="AZ158">
        <v>6093.373046875</v>
      </c>
      <c r="BA158">
        <v>4500.69482421875</v>
      </c>
      <c r="BB158">
        <v>5.0537586212158203E-3</v>
      </c>
      <c r="BC158">
        <v>0.12448906898498535</v>
      </c>
      <c r="BD158" s="10" t="s">
        <v>79</v>
      </c>
      <c r="BE158" s="10" t="s">
        <v>378</v>
      </c>
      <c r="BF158" s="10" t="s">
        <v>376</v>
      </c>
      <c r="BG158">
        <v>45000</v>
      </c>
      <c r="BH158">
        <v>894267</v>
      </c>
      <c r="BI158">
        <v>919145</v>
      </c>
      <c r="BJ158">
        <v>3806</v>
      </c>
      <c r="BK158">
        <v>4144</v>
      </c>
      <c r="BL158">
        <v>96115</v>
      </c>
      <c r="BM158">
        <v>2051897</v>
      </c>
      <c r="BN158">
        <v>870033</v>
      </c>
      <c r="BO158">
        <v>1032399</v>
      </c>
      <c r="BP158">
        <v>6598</v>
      </c>
      <c r="BQ158">
        <v>98425</v>
      </c>
      <c r="BR158">
        <v>1003</v>
      </c>
      <c r="BS158">
        <v>423674</v>
      </c>
      <c r="BT158">
        <v>2051897</v>
      </c>
      <c r="BU158">
        <v>87987</v>
      </c>
      <c r="BV158">
        <v>0</v>
      </c>
      <c r="BW158">
        <v>30000</v>
      </c>
      <c r="BX158">
        <v>305635</v>
      </c>
      <c r="BY158">
        <v>0</v>
      </c>
      <c r="BZ158">
        <v>30000</v>
      </c>
    </row>
    <row r="159" spans="1:78" x14ac:dyDescent="0.35">
      <c r="A159" s="10" t="s">
        <v>379</v>
      </c>
      <c r="B159" s="10" t="s">
        <v>85</v>
      </c>
      <c r="C159" s="11">
        <v>45566.705138124998</v>
      </c>
      <c r="D159" s="10" t="s">
        <v>79</v>
      </c>
      <c r="E159" s="10" t="s">
        <v>80</v>
      </c>
      <c r="F159">
        <v>64</v>
      </c>
      <c r="G159">
        <v>801.78204345703125</v>
      </c>
      <c r="H159">
        <v>119.90861511230469</v>
      </c>
      <c r="I159">
        <v>64</v>
      </c>
      <c r="J159">
        <v>64</v>
      </c>
      <c r="K159">
        <v>0</v>
      </c>
      <c r="L159">
        <v>215.10000610351563</v>
      </c>
      <c r="M159">
        <v>215.10000610351563</v>
      </c>
      <c r="N159">
        <v>220.10000610351563</v>
      </c>
      <c r="O159">
        <v>225</v>
      </c>
      <c r="P159" s="10" t="s">
        <v>377</v>
      </c>
      <c r="Q159" s="10" t="s">
        <v>82</v>
      </c>
      <c r="R159">
        <v>2178.052978515625</v>
      </c>
      <c r="S159">
        <v>1705.8388671875</v>
      </c>
      <c r="T159">
        <v>14.539999961853027</v>
      </c>
      <c r="U159">
        <v>110</v>
      </c>
      <c r="V159">
        <v>2.7040002346038818</v>
      </c>
      <c r="W159">
        <v>0.14600001275539398</v>
      </c>
      <c r="X159" s="10" t="s">
        <v>82</v>
      </c>
      <c r="Y159" s="10" t="s">
        <v>82</v>
      </c>
      <c r="Z159">
        <v>24.338001251220703</v>
      </c>
      <c r="AA159">
        <v>2.0340001583099365</v>
      </c>
      <c r="AB159">
        <v>0.45200002193450928</v>
      </c>
      <c r="AC159">
        <v>0</v>
      </c>
      <c r="AD159">
        <v>0.65600001811981201</v>
      </c>
      <c r="AE159">
        <v>47.900001525878906</v>
      </c>
      <c r="AF159">
        <v>29.622419357299805</v>
      </c>
      <c r="AG159">
        <v>44.948402404785156</v>
      </c>
      <c r="AH159">
        <v>229.80000305175781</v>
      </c>
      <c r="AI159">
        <v>60</v>
      </c>
      <c r="AJ159">
        <v>59.900002000000001</v>
      </c>
      <c r="AK159">
        <v>59.900002000000001</v>
      </c>
      <c r="AL159">
        <v>60.799999</v>
      </c>
      <c r="AM159">
        <v>137.79624938964844</v>
      </c>
      <c r="AN159">
        <v>52.49993896484375</v>
      </c>
      <c r="AO159">
        <v>66.851333618164063</v>
      </c>
      <c r="AP159">
        <v>82.426902770996094</v>
      </c>
      <c r="AQ159">
        <v>2.1445624828338623</v>
      </c>
      <c r="AR159">
        <v>545.89532470703125</v>
      </c>
      <c r="AS159">
        <v>499.1380615234375</v>
      </c>
      <c r="AT159">
        <v>4.7783126831054688</v>
      </c>
      <c r="AU159">
        <v>3.8000626564025879</v>
      </c>
      <c r="AV159">
        <v>7960.7763671875</v>
      </c>
      <c r="AW159">
        <v>6171.1044921875</v>
      </c>
      <c r="AX159">
        <v>1814.31640625</v>
      </c>
      <c r="AY159">
        <v>1159.41845703125</v>
      </c>
      <c r="AZ159">
        <v>6146.4599609375</v>
      </c>
      <c r="BA159">
        <v>5011.68603515625</v>
      </c>
      <c r="BD159" s="10" t="s">
        <v>79</v>
      </c>
      <c r="BE159" s="10" t="s">
        <v>380</v>
      </c>
      <c r="BF159" s="10" t="s">
        <v>379</v>
      </c>
      <c r="BG159">
        <v>45000</v>
      </c>
      <c r="BH159">
        <v>1205208</v>
      </c>
      <c r="BI159">
        <v>1041977</v>
      </c>
      <c r="BJ159">
        <v>-2999</v>
      </c>
      <c r="BK159">
        <v>4006</v>
      </c>
      <c r="BL159">
        <v>89310</v>
      </c>
      <c r="BM159">
        <v>2055279</v>
      </c>
      <c r="BN159">
        <v>1206157</v>
      </c>
      <c r="BO159">
        <v>1348561</v>
      </c>
      <c r="BP159">
        <v>-179547</v>
      </c>
      <c r="BQ159">
        <v>99999</v>
      </c>
      <c r="BR159">
        <v>1005</v>
      </c>
      <c r="BS159">
        <v>424790</v>
      </c>
      <c r="BT159">
        <v>2055279</v>
      </c>
      <c r="BU159">
        <v>5955</v>
      </c>
      <c r="BV159">
        <v>1</v>
      </c>
      <c r="BW159">
        <v>30000</v>
      </c>
      <c r="BX159">
        <v>26763</v>
      </c>
      <c r="BY159">
        <v>1</v>
      </c>
      <c r="BZ159">
        <v>30000</v>
      </c>
    </row>
    <row r="160" spans="1:78" x14ac:dyDescent="0.35">
      <c r="A160" s="10" t="s">
        <v>381</v>
      </c>
      <c r="B160" s="10" t="s">
        <v>78</v>
      </c>
      <c r="C160" s="11">
        <v>45566.705415821758</v>
      </c>
      <c r="D160" s="10" t="s">
        <v>79</v>
      </c>
      <c r="E160" s="10" t="s">
        <v>80</v>
      </c>
      <c r="F160">
        <v>65</v>
      </c>
      <c r="G160">
        <v>801.59759521484375</v>
      </c>
      <c r="H160">
        <v>119.90861511230469</v>
      </c>
      <c r="I160">
        <v>65</v>
      </c>
      <c r="J160">
        <v>65</v>
      </c>
      <c r="K160">
        <v>0</v>
      </c>
      <c r="L160">
        <v>215.10000610351563</v>
      </c>
      <c r="M160">
        <v>215.10000610351563</v>
      </c>
      <c r="N160">
        <v>220.10000610351563</v>
      </c>
      <c r="O160">
        <v>225</v>
      </c>
      <c r="P160" s="10" t="s">
        <v>382</v>
      </c>
      <c r="Q160" s="10" t="s">
        <v>82</v>
      </c>
      <c r="R160">
        <v>2202.24169921875</v>
      </c>
      <c r="S160">
        <v>1708.753173828125</v>
      </c>
      <c r="T160">
        <v>14.539999961853027</v>
      </c>
      <c r="U160">
        <v>110</v>
      </c>
      <c r="V160">
        <v>2.6120002269744873</v>
      </c>
      <c r="W160">
        <v>0.14600001275539398</v>
      </c>
      <c r="X160" s="10" t="s">
        <v>82</v>
      </c>
      <c r="Y160" s="10" t="s">
        <v>82</v>
      </c>
      <c r="Z160">
        <v>24.354001998901367</v>
      </c>
      <c r="AA160">
        <v>2.0740001201629639</v>
      </c>
      <c r="AB160">
        <v>0.45400002598762512</v>
      </c>
      <c r="AC160">
        <v>0</v>
      </c>
      <c r="AD160">
        <v>0.65600001811981201</v>
      </c>
      <c r="AE160">
        <v>48</v>
      </c>
      <c r="AF160">
        <v>29.795707702636719</v>
      </c>
      <c r="AG160">
        <v>44.984077453613281</v>
      </c>
      <c r="AH160">
        <v>229.80000305175781</v>
      </c>
      <c r="AI160">
        <v>60</v>
      </c>
      <c r="AJ160">
        <v>60</v>
      </c>
      <c r="AK160">
        <v>60</v>
      </c>
      <c r="AL160">
        <v>60.799999</v>
      </c>
      <c r="AM160">
        <v>94.586082458496094</v>
      </c>
      <c r="AN160">
        <v>52.499603271484375</v>
      </c>
      <c r="AO160">
        <v>66.115676879882813</v>
      </c>
      <c r="AP160">
        <v>79.941421508789063</v>
      </c>
      <c r="AQ160">
        <v>3.0099375247955322</v>
      </c>
      <c r="AR160">
        <v>544.3492431640625</v>
      </c>
      <c r="AS160">
        <v>500.4512939453125</v>
      </c>
      <c r="AT160">
        <v>4.5525627136230469</v>
      </c>
      <c r="AU160">
        <v>3.6119377613067627</v>
      </c>
      <c r="AV160">
        <v>7798.220703125</v>
      </c>
      <c r="AW160">
        <v>5538.876953125</v>
      </c>
      <c r="AX160">
        <v>1680.8115234375</v>
      </c>
      <c r="AY160">
        <v>1048.654296875</v>
      </c>
      <c r="AZ160">
        <v>6117.4091796875</v>
      </c>
      <c r="BA160">
        <v>4490.22265625</v>
      </c>
      <c r="BB160">
        <v>2.1783113479614258E-3</v>
      </c>
      <c r="BC160">
        <v>0.1342616081237793</v>
      </c>
      <c r="BD160" s="10" t="s">
        <v>79</v>
      </c>
      <c r="BE160" s="10" t="s">
        <v>383</v>
      </c>
      <c r="BF160" s="10" t="s">
        <v>381</v>
      </c>
      <c r="BG160">
        <v>45000</v>
      </c>
      <c r="BH160">
        <v>893756</v>
      </c>
      <c r="BI160">
        <v>927835</v>
      </c>
      <c r="BJ160">
        <v>3880</v>
      </c>
      <c r="BK160">
        <v>4150</v>
      </c>
      <c r="BL160">
        <v>96189</v>
      </c>
      <c r="BM160">
        <v>2051987</v>
      </c>
      <c r="BN160">
        <v>869618</v>
      </c>
      <c r="BO160">
        <v>1039704</v>
      </c>
      <c r="BP160">
        <v>6598</v>
      </c>
      <c r="BQ160">
        <v>97244</v>
      </c>
      <c r="BR160">
        <v>1003</v>
      </c>
      <c r="BS160">
        <v>423678</v>
      </c>
      <c r="BT160">
        <v>2051987</v>
      </c>
      <c r="BU160">
        <v>14197</v>
      </c>
      <c r="BV160">
        <v>1</v>
      </c>
      <c r="BW160">
        <v>30000</v>
      </c>
      <c r="BX160">
        <v>128567</v>
      </c>
      <c r="BY160">
        <v>0</v>
      </c>
      <c r="BZ160">
        <v>30000</v>
      </c>
    </row>
    <row r="161" spans="1:78" x14ac:dyDescent="0.35">
      <c r="A161" s="10" t="s">
        <v>384</v>
      </c>
      <c r="B161" s="10" t="s">
        <v>85</v>
      </c>
      <c r="C161" s="11">
        <v>45566.705415821758</v>
      </c>
      <c r="D161" s="10" t="s">
        <v>79</v>
      </c>
      <c r="E161" s="10" t="s">
        <v>80</v>
      </c>
      <c r="F161">
        <v>65</v>
      </c>
      <c r="G161">
        <v>801.59759521484375</v>
      </c>
      <c r="H161">
        <v>119.90861511230469</v>
      </c>
      <c r="I161">
        <v>65</v>
      </c>
      <c r="J161">
        <v>65</v>
      </c>
      <c r="K161">
        <v>0</v>
      </c>
      <c r="L161">
        <v>215.10000610351563</v>
      </c>
      <c r="M161">
        <v>215.10000610351563</v>
      </c>
      <c r="N161">
        <v>220.10000610351563</v>
      </c>
      <c r="O161">
        <v>225</v>
      </c>
      <c r="P161" s="10" t="s">
        <v>382</v>
      </c>
      <c r="Q161" s="10" t="s">
        <v>82</v>
      </c>
      <c r="R161">
        <v>2202.24169921875</v>
      </c>
      <c r="S161">
        <v>1708.753173828125</v>
      </c>
      <c r="T161">
        <v>14.539999961853027</v>
      </c>
      <c r="U161">
        <v>110</v>
      </c>
      <c r="V161">
        <v>2.6120002269744873</v>
      </c>
      <c r="W161">
        <v>0.14600001275539398</v>
      </c>
      <c r="X161" s="10" t="s">
        <v>82</v>
      </c>
      <c r="Y161" s="10" t="s">
        <v>82</v>
      </c>
      <c r="Z161">
        <v>24.354001998901367</v>
      </c>
      <c r="AA161">
        <v>2.0740001201629639</v>
      </c>
      <c r="AB161">
        <v>0.45400002598762512</v>
      </c>
      <c r="AC161">
        <v>0</v>
      </c>
      <c r="AD161">
        <v>0.65600001811981201</v>
      </c>
      <c r="AE161">
        <v>48</v>
      </c>
      <c r="AF161">
        <v>29.795707702636719</v>
      </c>
      <c r="AG161">
        <v>44.984077453613281</v>
      </c>
      <c r="AH161">
        <v>229.80000305175781</v>
      </c>
      <c r="AI161">
        <v>60</v>
      </c>
      <c r="AJ161">
        <v>60</v>
      </c>
      <c r="AK161">
        <v>60</v>
      </c>
      <c r="AL161">
        <v>60.799999</v>
      </c>
      <c r="AM161">
        <v>137.79624938964844</v>
      </c>
      <c r="AN161">
        <v>52.49993896484375</v>
      </c>
      <c r="AO161">
        <v>66.800949096679688</v>
      </c>
      <c r="AP161">
        <v>82.789009094238281</v>
      </c>
      <c r="AQ161">
        <v>1.5049375295639038</v>
      </c>
      <c r="AR161">
        <v>545.27154541015625</v>
      </c>
      <c r="AS161">
        <v>499.02200317382813</v>
      </c>
      <c r="AT161">
        <v>4.7783126831054688</v>
      </c>
      <c r="AU161">
        <v>3.7624375820159912</v>
      </c>
      <c r="AV161">
        <v>7963.0947265625</v>
      </c>
      <c r="AW161">
        <v>6163.3671875</v>
      </c>
      <c r="AX161">
        <v>1815.73046875</v>
      </c>
      <c r="AY161">
        <v>1144.72705078125</v>
      </c>
      <c r="AZ161">
        <v>6147.3642578125</v>
      </c>
      <c r="BA161">
        <v>5018.64013671875</v>
      </c>
      <c r="BD161" s="10" t="s">
        <v>79</v>
      </c>
      <c r="BE161" s="10" t="s">
        <v>385</v>
      </c>
      <c r="BF161" s="10" t="s">
        <v>384</v>
      </c>
      <c r="BG161">
        <v>45000</v>
      </c>
      <c r="BH161">
        <v>1186992</v>
      </c>
      <c r="BI161">
        <v>1039375</v>
      </c>
      <c r="BJ161">
        <v>-3689</v>
      </c>
      <c r="BK161">
        <v>4033</v>
      </c>
      <c r="BL161">
        <v>88620</v>
      </c>
      <c r="BM161">
        <v>2055532</v>
      </c>
      <c r="BN161">
        <v>1192639</v>
      </c>
      <c r="BO161">
        <v>1345251</v>
      </c>
      <c r="BP161">
        <v>179594</v>
      </c>
      <c r="BQ161">
        <v>98425</v>
      </c>
      <c r="BR161">
        <v>1005</v>
      </c>
      <c r="BS161">
        <v>424810</v>
      </c>
      <c r="BT161">
        <v>2055532</v>
      </c>
      <c r="BU161">
        <v>21794</v>
      </c>
      <c r="BV161">
        <v>0</v>
      </c>
      <c r="BW161">
        <v>30000</v>
      </c>
      <c r="BX161">
        <v>24869</v>
      </c>
      <c r="BY161">
        <v>1</v>
      </c>
      <c r="BZ161">
        <v>30000</v>
      </c>
    </row>
    <row r="162" spans="1:78" x14ac:dyDescent="0.35">
      <c r="A162" s="10" t="s">
        <v>386</v>
      </c>
      <c r="B162" s="10" t="s">
        <v>78</v>
      </c>
      <c r="C162" s="11">
        <v>45566.705705532404</v>
      </c>
      <c r="D162" s="10" t="s">
        <v>79</v>
      </c>
      <c r="E162" s="10" t="s">
        <v>80</v>
      </c>
      <c r="F162">
        <v>66</v>
      </c>
      <c r="G162">
        <v>801.96649169921875</v>
      </c>
      <c r="H162">
        <v>119.90861511230469</v>
      </c>
      <c r="I162">
        <v>66</v>
      </c>
      <c r="J162">
        <v>66</v>
      </c>
      <c r="K162">
        <v>0</v>
      </c>
      <c r="L162">
        <v>215.10000610351563</v>
      </c>
      <c r="M162">
        <v>214.80000305175781</v>
      </c>
      <c r="N162">
        <v>220</v>
      </c>
      <c r="O162">
        <v>225</v>
      </c>
      <c r="P162" s="10" t="s">
        <v>387</v>
      </c>
      <c r="Q162" s="10" t="s">
        <v>82</v>
      </c>
      <c r="R162">
        <v>2201.853271484375</v>
      </c>
      <c r="S162">
        <v>1696.4158935546875</v>
      </c>
      <c r="T162">
        <v>14.549999237060547</v>
      </c>
      <c r="U162">
        <v>110</v>
      </c>
      <c r="V162">
        <v>3.1620001792907715</v>
      </c>
      <c r="W162">
        <v>0.14800000190734863</v>
      </c>
      <c r="X162" s="10" t="s">
        <v>82</v>
      </c>
      <c r="Y162" s="10" t="s">
        <v>82</v>
      </c>
      <c r="Z162">
        <v>24.386001586914063</v>
      </c>
      <c r="AA162">
        <v>2.0540001392364502</v>
      </c>
      <c r="AB162">
        <v>0.45400002598762512</v>
      </c>
      <c r="AC162">
        <v>0</v>
      </c>
      <c r="AD162">
        <v>0.65600001811981201</v>
      </c>
      <c r="AE162">
        <v>48.200000762939453</v>
      </c>
      <c r="AF162">
        <v>29.734546661376953</v>
      </c>
      <c r="AG162">
        <v>44.958595275878906</v>
      </c>
      <c r="AH162">
        <v>229.80000305175781</v>
      </c>
      <c r="AI162">
        <v>60</v>
      </c>
      <c r="AJ162">
        <v>60.099997999999999</v>
      </c>
      <c r="AK162">
        <v>60.099997999999999</v>
      </c>
      <c r="AL162">
        <v>60.799999</v>
      </c>
      <c r="AM162">
        <v>94.586082458496094</v>
      </c>
      <c r="AN162">
        <v>52.499603271484375</v>
      </c>
      <c r="AO162">
        <v>66.196212768554688</v>
      </c>
      <c r="AP162">
        <v>80.117622375488281</v>
      </c>
      <c r="AQ162">
        <v>3.0099375247955322</v>
      </c>
      <c r="AR162">
        <v>545.798828125</v>
      </c>
      <c r="AS162">
        <v>501.60638427734375</v>
      </c>
      <c r="AT162">
        <v>4.5901875495910645</v>
      </c>
      <c r="AU162">
        <v>3.574312686920166</v>
      </c>
      <c r="AV162">
        <v>7824.13623046875</v>
      </c>
      <c r="AW162">
        <v>5566.38232421875</v>
      </c>
      <c r="AX162">
        <v>1704.23046875</v>
      </c>
      <c r="AY162">
        <v>1030.8720703125</v>
      </c>
      <c r="AZ162">
        <v>6119.90576171875</v>
      </c>
      <c r="BA162">
        <v>4535.51025390625</v>
      </c>
      <c r="BB162">
        <v>5.4504871368408203E-3</v>
      </c>
      <c r="BC162">
        <v>0.13024890422821045</v>
      </c>
      <c r="BD162" s="10" t="s">
        <v>79</v>
      </c>
      <c r="BE162" s="10" t="s">
        <v>388</v>
      </c>
      <c r="BF162" s="10" t="s">
        <v>386</v>
      </c>
      <c r="BG162">
        <v>45000</v>
      </c>
      <c r="BH162">
        <v>863595</v>
      </c>
      <c r="BI162">
        <v>1228794</v>
      </c>
      <c r="BJ162">
        <v>2455</v>
      </c>
      <c r="BK162">
        <v>4142</v>
      </c>
      <c r="BL162">
        <v>94764</v>
      </c>
      <c r="BM162">
        <v>2055929</v>
      </c>
      <c r="BN162">
        <v>842523</v>
      </c>
      <c r="BO162">
        <v>1335155</v>
      </c>
      <c r="BP162">
        <v>5452</v>
      </c>
      <c r="BQ162">
        <v>96063</v>
      </c>
      <c r="BR162">
        <v>1003</v>
      </c>
      <c r="BS162">
        <v>423674</v>
      </c>
      <c r="BT162">
        <v>2055929</v>
      </c>
      <c r="BU162">
        <v>4909</v>
      </c>
      <c r="BV162">
        <v>1</v>
      </c>
      <c r="BW162">
        <v>30000</v>
      </c>
      <c r="BX162">
        <v>23862</v>
      </c>
      <c r="BY162">
        <v>1</v>
      </c>
      <c r="BZ162">
        <v>30000</v>
      </c>
    </row>
    <row r="163" spans="1:78" x14ac:dyDescent="0.35">
      <c r="A163" s="10" t="s">
        <v>389</v>
      </c>
      <c r="B163" s="10" t="s">
        <v>85</v>
      </c>
      <c r="C163" s="11">
        <v>45566.705705532404</v>
      </c>
      <c r="D163" s="10" t="s">
        <v>79</v>
      </c>
      <c r="E163" s="10" t="s">
        <v>80</v>
      </c>
      <c r="F163">
        <v>66</v>
      </c>
      <c r="G163">
        <v>801.96649169921875</v>
      </c>
      <c r="H163">
        <v>119.90861511230469</v>
      </c>
      <c r="I163">
        <v>66</v>
      </c>
      <c r="J163">
        <v>66</v>
      </c>
      <c r="K163">
        <v>0</v>
      </c>
      <c r="L163">
        <v>215.10000610351563</v>
      </c>
      <c r="M163">
        <v>214.80000305175781</v>
      </c>
      <c r="N163">
        <v>220</v>
      </c>
      <c r="O163">
        <v>225</v>
      </c>
      <c r="P163" s="10" t="s">
        <v>387</v>
      </c>
      <c r="Q163" s="10" t="s">
        <v>82</v>
      </c>
      <c r="R163">
        <v>2201.853271484375</v>
      </c>
      <c r="S163">
        <v>1696.4158935546875</v>
      </c>
      <c r="T163">
        <v>14.549999237060547</v>
      </c>
      <c r="U163">
        <v>110</v>
      </c>
      <c r="V163">
        <v>3.1620001792907715</v>
      </c>
      <c r="W163">
        <v>0.14800000190734863</v>
      </c>
      <c r="X163" s="10" t="s">
        <v>82</v>
      </c>
      <c r="Y163" s="10" t="s">
        <v>82</v>
      </c>
      <c r="Z163">
        <v>24.386001586914063</v>
      </c>
      <c r="AA163">
        <v>2.0540001392364502</v>
      </c>
      <c r="AB163">
        <v>0.45400002598762512</v>
      </c>
      <c r="AC163">
        <v>0</v>
      </c>
      <c r="AD163">
        <v>0.65600001811981201</v>
      </c>
      <c r="AE163">
        <v>48.200000762939453</v>
      </c>
      <c r="AF163">
        <v>29.734546661376953</v>
      </c>
      <c r="AG163">
        <v>44.958595275878906</v>
      </c>
      <c r="AH163">
        <v>229.80000305175781</v>
      </c>
      <c r="AI163">
        <v>60</v>
      </c>
      <c r="AJ163">
        <v>60.099997999999999</v>
      </c>
      <c r="AK163">
        <v>60.099997999999999</v>
      </c>
      <c r="AL163">
        <v>60.799999</v>
      </c>
      <c r="AM163">
        <v>137.79624938964844</v>
      </c>
      <c r="AN163">
        <v>52.49993896484375</v>
      </c>
      <c r="AO163">
        <v>66.873458862304688</v>
      </c>
      <c r="AP163">
        <v>82.401832580566406</v>
      </c>
      <c r="AQ163">
        <v>2.4455626010894775</v>
      </c>
      <c r="AR163">
        <v>547.37322998046875</v>
      </c>
      <c r="AS163">
        <v>500.71258544921875</v>
      </c>
      <c r="AT163">
        <v>4.8159375190734863</v>
      </c>
      <c r="AU163">
        <v>3.8000626564025879</v>
      </c>
      <c r="AV163">
        <v>7995.4521484375</v>
      </c>
      <c r="AW163">
        <v>6209.0732421875</v>
      </c>
      <c r="AX163">
        <v>1841.9033203125</v>
      </c>
      <c r="AY163">
        <v>1165.5703125</v>
      </c>
      <c r="AZ163">
        <v>6153.548828125</v>
      </c>
      <c r="BA163">
        <v>5043.5029296875</v>
      </c>
      <c r="BD163" s="10" t="s">
        <v>79</v>
      </c>
      <c r="BE163" s="10" t="s">
        <v>390</v>
      </c>
      <c r="BF163" s="10" t="s">
        <v>389</v>
      </c>
      <c r="BG163">
        <v>45000</v>
      </c>
      <c r="BH163">
        <v>1238169</v>
      </c>
      <c r="BI163">
        <v>967032</v>
      </c>
      <c r="BJ163">
        <v>-1619</v>
      </c>
      <c r="BK163">
        <v>3976</v>
      </c>
      <c r="BL163">
        <v>90690</v>
      </c>
      <c r="BM163">
        <v>2056371</v>
      </c>
      <c r="BN163">
        <v>1231491</v>
      </c>
      <c r="BO163">
        <v>1275319</v>
      </c>
      <c r="BP163">
        <v>-178145</v>
      </c>
      <c r="BQ163">
        <v>98425</v>
      </c>
      <c r="BR163">
        <v>1005</v>
      </c>
      <c r="BS163">
        <v>424769</v>
      </c>
      <c r="BT163">
        <v>2056371</v>
      </c>
      <c r="BU163">
        <v>8000</v>
      </c>
      <c r="BV163">
        <v>1</v>
      </c>
      <c r="BW163">
        <v>30000</v>
      </c>
      <c r="BX163">
        <v>22972</v>
      </c>
      <c r="BY163">
        <v>1</v>
      </c>
      <c r="BZ163">
        <v>30000</v>
      </c>
    </row>
    <row r="164" spans="1:78" x14ac:dyDescent="0.35">
      <c r="A164" s="10" t="s">
        <v>391</v>
      </c>
      <c r="B164" s="10" t="s">
        <v>78</v>
      </c>
      <c r="C164" s="11">
        <v>45566.705982962965</v>
      </c>
      <c r="D164" s="10" t="s">
        <v>79</v>
      </c>
      <c r="E164" s="10" t="s">
        <v>80</v>
      </c>
      <c r="F164">
        <v>67</v>
      </c>
      <c r="G164">
        <v>801.78204345703125</v>
      </c>
      <c r="H164">
        <v>119.90861511230469</v>
      </c>
      <c r="I164">
        <v>67</v>
      </c>
      <c r="J164">
        <v>67</v>
      </c>
      <c r="K164">
        <v>0</v>
      </c>
      <c r="L164">
        <v>215</v>
      </c>
      <c r="M164">
        <v>215</v>
      </c>
      <c r="N164">
        <v>220.10000610351563</v>
      </c>
      <c r="O164">
        <v>225</v>
      </c>
      <c r="P164" s="10" t="s">
        <v>392</v>
      </c>
      <c r="Q164" s="10" t="s">
        <v>82</v>
      </c>
      <c r="R164">
        <v>2183.00732421875</v>
      </c>
      <c r="S164">
        <v>1701.953125</v>
      </c>
      <c r="T164">
        <v>14.549999237060547</v>
      </c>
      <c r="U164">
        <v>110</v>
      </c>
      <c r="V164">
        <v>3.2980000972747803</v>
      </c>
      <c r="W164">
        <v>0.15000000596046448</v>
      </c>
      <c r="X164" s="10" t="s">
        <v>82</v>
      </c>
      <c r="Y164" s="10" t="s">
        <v>82</v>
      </c>
      <c r="Z164">
        <v>24.336000442504883</v>
      </c>
      <c r="AA164">
        <v>2.0740001201629639</v>
      </c>
      <c r="AB164">
        <v>0.45000001788139343</v>
      </c>
      <c r="AC164">
        <v>0</v>
      </c>
      <c r="AD164">
        <v>0.65600001811981201</v>
      </c>
      <c r="AE164">
        <v>48.200000762939453</v>
      </c>
      <c r="AF164">
        <v>29.892547607421875</v>
      </c>
      <c r="AG164">
        <v>44.999370574951172</v>
      </c>
      <c r="AH164">
        <v>229.80000305175781</v>
      </c>
      <c r="AI164">
        <v>60</v>
      </c>
      <c r="AJ164">
        <v>59.900002000000001</v>
      </c>
      <c r="AK164">
        <v>59.900002000000001</v>
      </c>
      <c r="AL164">
        <v>60.799999</v>
      </c>
      <c r="AM164">
        <v>94.586082458496094</v>
      </c>
      <c r="AN164">
        <v>52.499603271484375</v>
      </c>
      <c r="AO164">
        <v>66.033477783203125</v>
      </c>
      <c r="AP164">
        <v>80.008140563964844</v>
      </c>
      <c r="AQ164">
        <v>2.9723126888275146</v>
      </c>
      <c r="AR164">
        <v>547.25390625</v>
      </c>
      <c r="AS164">
        <v>504.2586669921875</v>
      </c>
      <c r="AT164">
        <v>4.5149378776550293</v>
      </c>
      <c r="AU164">
        <v>3.574312686920166</v>
      </c>
      <c r="AV164">
        <v>7847.912109375</v>
      </c>
      <c r="AW164">
        <v>5632.65283203125</v>
      </c>
      <c r="AX164">
        <v>1675.7724609375</v>
      </c>
      <c r="AY164">
        <v>1045.2822265625</v>
      </c>
      <c r="AZ164">
        <v>6172.1396484375</v>
      </c>
      <c r="BA164">
        <v>4587.37060546875</v>
      </c>
      <c r="BB164">
        <v>5.1707029342651367E-3</v>
      </c>
      <c r="BC164">
        <v>0.12640082836151123</v>
      </c>
      <c r="BD164" s="10" t="s">
        <v>79</v>
      </c>
      <c r="BE164" s="10" t="s">
        <v>79</v>
      </c>
      <c r="BF164" s="10" t="s">
        <v>79</v>
      </c>
    </row>
    <row r="165" spans="1:78" x14ac:dyDescent="0.35">
      <c r="A165" s="10" t="s">
        <v>393</v>
      </c>
      <c r="B165" s="10" t="s">
        <v>85</v>
      </c>
      <c r="C165" s="11">
        <v>45566.705982962965</v>
      </c>
      <c r="D165" s="10" t="s">
        <v>79</v>
      </c>
      <c r="E165" s="10" t="s">
        <v>80</v>
      </c>
      <c r="F165">
        <v>67</v>
      </c>
      <c r="G165">
        <v>801.78204345703125</v>
      </c>
      <c r="H165">
        <v>119.90861511230469</v>
      </c>
      <c r="I165">
        <v>67</v>
      </c>
      <c r="J165">
        <v>67</v>
      </c>
      <c r="K165">
        <v>0</v>
      </c>
      <c r="L165">
        <v>215</v>
      </c>
      <c r="M165">
        <v>215</v>
      </c>
      <c r="N165">
        <v>220.10000610351563</v>
      </c>
      <c r="O165">
        <v>225</v>
      </c>
      <c r="P165" s="10" t="s">
        <v>392</v>
      </c>
      <c r="Q165" s="10" t="s">
        <v>82</v>
      </c>
      <c r="R165">
        <v>2183.00732421875</v>
      </c>
      <c r="S165">
        <v>1701.953125</v>
      </c>
      <c r="T165">
        <v>14.549999237060547</v>
      </c>
      <c r="U165">
        <v>110</v>
      </c>
      <c r="V165">
        <v>3.2980000972747803</v>
      </c>
      <c r="W165">
        <v>0.15000000596046448</v>
      </c>
      <c r="X165" s="10" t="s">
        <v>82</v>
      </c>
      <c r="Y165" s="10" t="s">
        <v>82</v>
      </c>
      <c r="Z165">
        <v>24.336000442504883</v>
      </c>
      <c r="AA165">
        <v>2.0740001201629639</v>
      </c>
      <c r="AB165">
        <v>0.45000001788139343</v>
      </c>
      <c r="AC165">
        <v>0</v>
      </c>
      <c r="AD165">
        <v>0.65600001811981201</v>
      </c>
      <c r="AE165">
        <v>48.200000762939453</v>
      </c>
      <c r="AF165">
        <v>29.892547607421875</v>
      </c>
      <c r="AG165">
        <v>44.999370574951172</v>
      </c>
      <c r="AH165">
        <v>229.80000305175781</v>
      </c>
      <c r="AI165">
        <v>60</v>
      </c>
      <c r="AJ165">
        <v>59.900002000000001</v>
      </c>
      <c r="AK165">
        <v>59.900002000000001</v>
      </c>
      <c r="AL165">
        <v>60.799999</v>
      </c>
      <c r="AM165">
        <v>137.79624938964844</v>
      </c>
      <c r="AN165">
        <v>52.49993896484375</v>
      </c>
      <c r="AO165">
        <v>66.952255249023438</v>
      </c>
      <c r="AP165">
        <v>82.728096008300781</v>
      </c>
      <c r="AQ165">
        <v>1.2791875600814819</v>
      </c>
      <c r="AR165">
        <v>547.62530517578125</v>
      </c>
      <c r="AS165">
        <v>501.58834838867188</v>
      </c>
      <c r="AT165">
        <v>4.8159375190734863</v>
      </c>
      <c r="AU165">
        <v>3.8000626564025879</v>
      </c>
      <c r="AV165">
        <v>8000.96826171875</v>
      </c>
      <c r="AW165">
        <v>6238.4013671875</v>
      </c>
      <c r="AX165">
        <v>1847.51513671875</v>
      </c>
      <c r="AY165">
        <v>1172.62548828125</v>
      </c>
      <c r="AZ165">
        <v>6153.453125</v>
      </c>
      <c r="BA165">
        <v>5065.77587890625</v>
      </c>
      <c r="BD165" s="10" t="s">
        <v>79</v>
      </c>
      <c r="BE165" s="10" t="s">
        <v>394</v>
      </c>
      <c r="BF165" s="10" t="s">
        <v>393</v>
      </c>
      <c r="BG165">
        <v>45000</v>
      </c>
      <c r="BH165">
        <v>1232022</v>
      </c>
      <c r="BI165">
        <v>1046403</v>
      </c>
      <c r="BJ165">
        <v>-1400</v>
      </c>
      <c r="BK165">
        <v>4061</v>
      </c>
      <c r="BL165">
        <v>90909</v>
      </c>
      <c r="BM165">
        <v>2054796</v>
      </c>
      <c r="BN165">
        <v>1226113</v>
      </c>
      <c r="BO165">
        <v>1354314</v>
      </c>
      <c r="BP165">
        <v>-178302</v>
      </c>
      <c r="BQ165">
        <v>97244</v>
      </c>
      <c r="BR165">
        <v>1005</v>
      </c>
      <c r="BS165">
        <v>424740</v>
      </c>
      <c r="BT165">
        <v>2054796</v>
      </c>
      <c r="BU165">
        <v>13151</v>
      </c>
      <c r="BV165">
        <v>1</v>
      </c>
      <c r="BW165">
        <v>30000</v>
      </c>
      <c r="BX165">
        <v>24531</v>
      </c>
      <c r="BY165">
        <v>1</v>
      </c>
      <c r="BZ165">
        <v>30000</v>
      </c>
    </row>
    <row r="166" spans="1:78" x14ac:dyDescent="0.35">
      <c r="A166" s="10" t="s">
        <v>395</v>
      </c>
      <c r="B166" s="10" t="s">
        <v>78</v>
      </c>
      <c r="C166" s="11">
        <v>45566.706261006948</v>
      </c>
      <c r="D166" s="10" t="s">
        <v>79</v>
      </c>
      <c r="E166" s="10" t="s">
        <v>80</v>
      </c>
      <c r="F166">
        <v>68</v>
      </c>
      <c r="G166">
        <v>801.78204345703125</v>
      </c>
      <c r="H166">
        <v>119.90861511230469</v>
      </c>
      <c r="I166">
        <v>68</v>
      </c>
      <c r="J166">
        <v>68</v>
      </c>
      <c r="K166">
        <v>0</v>
      </c>
      <c r="L166">
        <v>215.10000610351563</v>
      </c>
      <c r="M166">
        <v>215.10000610351563</v>
      </c>
      <c r="N166">
        <v>220.10000610351563</v>
      </c>
      <c r="O166">
        <v>225</v>
      </c>
      <c r="P166" s="10" t="s">
        <v>396</v>
      </c>
      <c r="Q166" s="10" t="s">
        <v>82</v>
      </c>
      <c r="R166">
        <v>2184.85302734375</v>
      </c>
      <c r="S166">
        <v>1692.5301513671875</v>
      </c>
      <c r="T166">
        <v>14.559999465942383</v>
      </c>
      <c r="U166">
        <v>110</v>
      </c>
      <c r="V166">
        <v>3.0960001945495605</v>
      </c>
      <c r="W166">
        <v>0.15200001001358032</v>
      </c>
      <c r="X166" s="10" t="s">
        <v>82</v>
      </c>
      <c r="Y166" s="10" t="s">
        <v>82</v>
      </c>
      <c r="Z166">
        <v>24.338001251220703</v>
      </c>
      <c r="AA166">
        <v>2.0940001010894775</v>
      </c>
      <c r="AB166">
        <v>0.45200002193450928</v>
      </c>
      <c r="AC166">
        <v>0</v>
      </c>
      <c r="AD166">
        <v>0.65800005197525024</v>
      </c>
      <c r="AE166">
        <v>48.200000762939453</v>
      </c>
      <c r="AF166">
        <v>30.37164306640625</v>
      </c>
      <c r="AG166">
        <v>44.978981018066406</v>
      </c>
      <c r="AH166">
        <v>229.80000305175781</v>
      </c>
      <c r="AI166">
        <v>60</v>
      </c>
      <c r="AJ166">
        <v>60</v>
      </c>
      <c r="AK166">
        <v>60</v>
      </c>
      <c r="AL166">
        <v>60.799999</v>
      </c>
      <c r="AM166">
        <v>94.586082458496094</v>
      </c>
      <c r="AN166">
        <v>52.499603271484375</v>
      </c>
      <c r="AO166">
        <v>66.280792236328125</v>
      </c>
      <c r="AP166">
        <v>80.132705688476563</v>
      </c>
      <c r="AQ166">
        <v>3.0475625991821289</v>
      </c>
      <c r="AR166">
        <v>546.759033203125</v>
      </c>
      <c r="AS166">
        <v>504.92889404296875</v>
      </c>
      <c r="AT166">
        <v>4.4773125648498535</v>
      </c>
      <c r="AU166">
        <v>3.574312686920166</v>
      </c>
      <c r="AV166">
        <v>7841.51611328125</v>
      </c>
      <c r="AW166">
        <v>5654.9501953125</v>
      </c>
      <c r="AX166">
        <v>1668.30078125</v>
      </c>
      <c r="AY166">
        <v>1061.41943359375</v>
      </c>
      <c r="AZ166">
        <v>6173.21533203125</v>
      </c>
      <c r="BA166">
        <v>4593.53076171875</v>
      </c>
      <c r="BB166">
        <v>5.6824684143066406E-3</v>
      </c>
      <c r="BC166">
        <v>0.11894142627716064</v>
      </c>
      <c r="BD166" s="10" t="s">
        <v>79</v>
      </c>
      <c r="BE166" s="10" t="s">
        <v>397</v>
      </c>
      <c r="BF166" s="10" t="s">
        <v>395</v>
      </c>
      <c r="BG166">
        <v>45000</v>
      </c>
      <c r="BH166">
        <v>863926</v>
      </c>
      <c r="BI166">
        <v>1164226</v>
      </c>
      <c r="BJ166">
        <v>1138</v>
      </c>
      <c r="BK166">
        <v>4084</v>
      </c>
      <c r="BL166">
        <v>93447</v>
      </c>
      <c r="BM166">
        <v>2055369</v>
      </c>
      <c r="BN166">
        <v>842502</v>
      </c>
      <c r="BO166">
        <v>1272873</v>
      </c>
      <c r="BP166">
        <v>5298</v>
      </c>
      <c r="BQ166">
        <v>97244</v>
      </c>
      <c r="BR166">
        <v>1004</v>
      </c>
      <c r="BS166">
        <v>423744</v>
      </c>
      <c r="BT166">
        <v>2055369</v>
      </c>
      <c r="BU166">
        <v>10262</v>
      </c>
      <c r="BV166">
        <v>1</v>
      </c>
      <c r="BW166">
        <v>30000</v>
      </c>
      <c r="BX166">
        <v>26697</v>
      </c>
      <c r="BY166">
        <v>1</v>
      </c>
      <c r="BZ166">
        <v>30000</v>
      </c>
    </row>
    <row r="167" spans="1:78" x14ac:dyDescent="0.35">
      <c r="A167" s="10" t="s">
        <v>398</v>
      </c>
      <c r="B167" s="10" t="s">
        <v>85</v>
      </c>
      <c r="C167" s="11">
        <v>45566.706261006948</v>
      </c>
      <c r="D167" s="10" t="s">
        <v>79</v>
      </c>
      <c r="E167" s="10" t="s">
        <v>80</v>
      </c>
      <c r="F167">
        <v>68</v>
      </c>
      <c r="G167">
        <v>801.78204345703125</v>
      </c>
      <c r="H167">
        <v>119.90861511230469</v>
      </c>
      <c r="I167">
        <v>68</v>
      </c>
      <c r="J167">
        <v>68</v>
      </c>
      <c r="K167">
        <v>0</v>
      </c>
      <c r="L167">
        <v>215.10000610351563</v>
      </c>
      <c r="M167">
        <v>215.10000610351563</v>
      </c>
      <c r="N167">
        <v>220.10000610351563</v>
      </c>
      <c r="O167">
        <v>225</v>
      </c>
      <c r="P167" s="10" t="s">
        <v>396</v>
      </c>
      <c r="Q167" s="10" t="s">
        <v>82</v>
      </c>
      <c r="R167">
        <v>2184.85302734375</v>
      </c>
      <c r="S167">
        <v>1692.5301513671875</v>
      </c>
      <c r="T167">
        <v>14.559999465942383</v>
      </c>
      <c r="U167">
        <v>110</v>
      </c>
      <c r="V167">
        <v>3.0960001945495605</v>
      </c>
      <c r="W167">
        <v>0.15200001001358032</v>
      </c>
      <c r="X167" s="10" t="s">
        <v>82</v>
      </c>
      <c r="Y167" s="10" t="s">
        <v>82</v>
      </c>
      <c r="Z167">
        <v>24.338001251220703</v>
      </c>
      <c r="AA167">
        <v>2.0940001010894775</v>
      </c>
      <c r="AB167">
        <v>0.45200002193450928</v>
      </c>
      <c r="AC167">
        <v>0</v>
      </c>
      <c r="AD167">
        <v>0.65800005197525024</v>
      </c>
      <c r="AE167">
        <v>48.200000762939453</v>
      </c>
      <c r="AF167">
        <v>30.37164306640625</v>
      </c>
      <c r="AG167">
        <v>44.978981018066406</v>
      </c>
      <c r="AH167">
        <v>229.80000305175781</v>
      </c>
      <c r="AI167">
        <v>60</v>
      </c>
      <c r="AJ167">
        <v>60</v>
      </c>
      <c r="AK167">
        <v>60</v>
      </c>
      <c r="AL167">
        <v>60.799999</v>
      </c>
      <c r="AM167">
        <v>137.79624938964844</v>
      </c>
      <c r="AN167">
        <v>52.49993896484375</v>
      </c>
      <c r="AO167">
        <v>66.968048095703125</v>
      </c>
      <c r="AP167">
        <v>82.44451904296875</v>
      </c>
      <c r="AQ167">
        <v>2.0316874980926514</v>
      </c>
      <c r="AR167">
        <v>547.683837890625</v>
      </c>
      <c r="AS167">
        <v>502.19357299804688</v>
      </c>
      <c r="AT167">
        <v>4.7783126831054688</v>
      </c>
      <c r="AU167">
        <v>3.7248127460479736</v>
      </c>
      <c r="AV167">
        <v>8006.9248046875</v>
      </c>
      <c r="AW167">
        <v>6267.93603515625</v>
      </c>
      <c r="AX167">
        <v>1841.64501953125</v>
      </c>
      <c r="AY167">
        <v>1150.49072265625</v>
      </c>
      <c r="AZ167">
        <v>6165.27978515625</v>
      </c>
      <c r="BA167">
        <v>5117.4453125</v>
      </c>
      <c r="BD167" s="10" t="s">
        <v>79</v>
      </c>
      <c r="BE167" s="10" t="s">
        <v>399</v>
      </c>
      <c r="BF167" s="10" t="s">
        <v>398</v>
      </c>
      <c r="BG167">
        <v>45000</v>
      </c>
      <c r="BH167">
        <v>1242033</v>
      </c>
      <c r="BI167">
        <v>726144</v>
      </c>
      <c r="BJ167">
        <v>-1627</v>
      </c>
      <c r="BK167">
        <v>4077</v>
      </c>
      <c r="BL167">
        <v>90682</v>
      </c>
      <c r="BM167">
        <v>2056440</v>
      </c>
      <c r="BN167">
        <v>1236327</v>
      </c>
      <c r="BO167">
        <v>1039944</v>
      </c>
      <c r="BP167">
        <v>-178303</v>
      </c>
      <c r="BQ167">
        <v>99999</v>
      </c>
      <c r="BR167">
        <v>1004</v>
      </c>
      <c r="BS167">
        <v>424681</v>
      </c>
      <c r="BT167">
        <v>2056440</v>
      </c>
      <c r="BU167">
        <v>30416</v>
      </c>
      <c r="BV167">
        <v>0</v>
      </c>
      <c r="BW167">
        <v>30000</v>
      </c>
      <c r="BX167">
        <v>705775</v>
      </c>
      <c r="BY167">
        <v>0</v>
      </c>
      <c r="BZ167">
        <v>30000</v>
      </c>
    </row>
    <row r="168" spans="1:78" x14ac:dyDescent="0.35">
      <c r="A168" s="10" t="s">
        <v>400</v>
      </c>
      <c r="B168" s="10" t="s">
        <v>78</v>
      </c>
      <c r="C168" s="11">
        <v>45566.706550636576</v>
      </c>
      <c r="D168" s="10" t="s">
        <v>79</v>
      </c>
      <c r="E168" s="10" t="s">
        <v>80</v>
      </c>
      <c r="F168">
        <v>69</v>
      </c>
      <c r="G168">
        <v>802.33538818359375</v>
      </c>
      <c r="H168">
        <v>119.90861511230469</v>
      </c>
      <c r="I168">
        <v>69</v>
      </c>
      <c r="J168">
        <v>69</v>
      </c>
      <c r="K168">
        <v>0</v>
      </c>
      <c r="L168">
        <v>214.80000305175781</v>
      </c>
      <c r="M168">
        <v>215.10000610351563</v>
      </c>
      <c r="N168">
        <v>220.10000610351563</v>
      </c>
      <c r="O168">
        <v>225</v>
      </c>
      <c r="P168" s="10" t="s">
        <v>401</v>
      </c>
      <c r="Q168" s="10" t="s">
        <v>82</v>
      </c>
      <c r="R168">
        <v>2199.521728515625</v>
      </c>
      <c r="S168">
        <v>1695.93017578125</v>
      </c>
      <c r="T168">
        <v>14.559999465942383</v>
      </c>
      <c r="U168">
        <v>110</v>
      </c>
      <c r="V168">
        <v>3.3500001430511475</v>
      </c>
      <c r="W168">
        <v>0.15200001001358032</v>
      </c>
      <c r="X168" s="10" t="s">
        <v>82</v>
      </c>
      <c r="Y168" s="10" t="s">
        <v>82</v>
      </c>
      <c r="Z168">
        <v>24.338001251220703</v>
      </c>
      <c r="AA168">
        <v>2.0580000877380371</v>
      </c>
      <c r="AB168">
        <v>0.45200002193450928</v>
      </c>
      <c r="AC168">
        <v>0</v>
      </c>
      <c r="AD168">
        <v>0.65400004386901855</v>
      </c>
      <c r="AE168">
        <v>48</v>
      </c>
      <c r="AF168">
        <v>30.198352813720703</v>
      </c>
      <c r="AG168">
        <v>44.968788146972656</v>
      </c>
      <c r="AH168">
        <v>229.80000305175781</v>
      </c>
      <c r="AI168">
        <v>60</v>
      </c>
      <c r="AJ168">
        <v>60</v>
      </c>
      <c r="AK168">
        <v>60</v>
      </c>
      <c r="AL168">
        <v>60.799999</v>
      </c>
      <c r="AM168">
        <v>94.586082458496094</v>
      </c>
      <c r="AN168">
        <v>52.499603271484375</v>
      </c>
      <c r="AO168">
        <v>66.195198059082031</v>
      </c>
      <c r="AP168">
        <v>80.16455078125</v>
      </c>
      <c r="AQ168">
        <v>2.5960626602172852</v>
      </c>
      <c r="AR168">
        <v>545.41693115234375</v>
      </c>
      <c r="AS168">
        <v>503.26959228515625</v>
      </c>
      <c r="AT168">
        <v>4.5525627136230469</v>
      </c>
      <c r="AU168">
        <v>3.574312686920166</v>
      </c>
      <c r="AV168">
        <v>7813.3115234375</v>
      </c>
      <c r="AW168">
        <v>5606.69921875</v>
      </c>
      <c r="AX168">
        <v>1697.92578125</v>
      </c>
      <c r="AY168">
        <v>1050.5517578125</v>
      </c>
      <c r="AZ168">
        <v>6115.3857421875</v>
      </c>
      <c r="BA168">
        <v>4556.1474609375</v>
      </c>
      <c r="BB168">
        <v>1.0690689086914063E-3</v>
      </c>
      <c r="BC168">
        <v>0.12525999546051025</v>
      </c>
      <c r="BD168" s="10" t="s">
        <v>79</v>
      </c>
      <c r="BE168" s="10" t="s">
        <v>402</v>
      </c>
      <c r="BF168" s="10" t="s">
        <v>400</v>
      </c>
      <c r="BG168">
        <v>45000</v>
      </c>
      <c r="BH168">
        <v>887634</v>
      </c>
      <c r="BI168">
        <v>1132283</v>
      </c>
      <c r="BJ168">
        <v>3806</v>
      </c>
      <c r="BK168">
        <v>4196</v>
      </c>
      <c r="BL168">
        <v>96115</v>
      </c>
      <c r="BM168">
        <v>2055348</v>
      </c>
      <c r="BN168">
        <v>863260</v>
      </c>
      <c r="BO168">
        <v>1240509</v>
      </c>
      <c r="BP168">
        <v>6552</v>
      </c>
      <c r="BQ168">
        <v>99999</v>
      </c>
      <c r="BR168">
        <v>1004</v>
      </c>
      <c r="BS168">
        <v>423880</v>
      </c>
      <c r="BT168">
        <v>2055348</v>
      </c>
      <c r="BU168">
        <v>8998</v>
      </c>
      <c r="BV168">
        <v>1</v>
      </c>
      <c r="BW168">
        <v>30000</v>
      </c>
      <c r="BX168">
        <v>22222</v>
      </c>
      <c r="BY168">
        <v>1</v>
      </c>
      <c r="BZ168">
        <v>30000</v>
      </c>
    </row>
    <row r="169" spans="1:78" x14ac:dyDescent="0.35">
      <c r="A169" s="10" t="s">
        <v>403</v>
      </c>
      <c r="B169" s="10" t="s">
        <v>85</v>
      </c>
      <c r="C169" s="11">
        <v>45566.706550636576</v>
      </c>
      <c r="D169" s="10" t="s">
        <v>79</v>
      </c>
      <c r="E169" s="10" t="s">
        <v>80</v>
      </c>
      <c r="F169">
        <v>69</v>
      </c>
      <c r="G169">
        <v>802.33538818359375</v>
      </c>
      <c r="H169">
        <v>119.90861511230469</v>
      </c>
      <c r="I169">
        <v>69</v>
      </c>
      <c r="J169">
        <v>69</v>
      </c>
      <c r="K169">
        <v>0</v>
      </c>
      <c r="L169">
        <v>214.80000305175781</v>
      </c>
      <c r="M169">
        <v>215.10000610351563</v>
      </c>
      <c r="N169">
        <v>220.10000610351563</v>
      </c>
      <c r="O169">
        <v>225</v>
      </c>
      <c r="P169" s="10" t="s">
        <v>401</v>
      </c>
      <c r="Q169" s="10" t="s">
        <v>82</v>
      </c>
      <c r="R169">
        <v>2199.521728515625</v>
      </c>
      <c r="S169">
        <v>1695.93017578125</v>
      </c>
      <c r="T169">
        <v>14.559999465942383</v>
      </c>
      <c r="U169">
        <v>110</v>
      </c>
      <c r="V169">
        <v>3.3500001430511475</v>
      </c>
      <c r="W169">
        <v>0.15200001001358032</v>
      </c>
      <c r="X169" s="10" t="s">
        <v>82</v>
      </c>
      <c r="Y169" s="10" t="s">
        <v>82</v>
      </c>
      <c r="Z169">
        <v>24.338001251220703</v>
      </c>
      <c r="AA169">
        <v>2.0580000877380371</v>
      </c>
      <c r="AB169">
        <v>0.45200002193450928</v>
      </c>
      <c r="AC169">
        <v>0</v>
      </c>
      <c r="AD169">
        <v>0.65400004386901855</v>
      </c>
      <c r="AE169">
        <v>48</v>
      </c>
      <c r="AF169">
        <v>30.198352813720703</v>
      </c>
      <c r="AG169">
        <v>44.968788146972656</v>
      </c>
      <c r="AH169">
        <v>229.80000305175781</v>
      </c>
      <c r="AI169">
        <v>60</v>
      </c>
      <c r="AJ169">
        <v>60</v>
      </c>
      <c r="AK169">
        <v>60</v>
      </c>
      <c r="AL169">
        <v>60.799999</v>
      </c>
      <c r="AM169">
        <v>137.79624938964844</v>
      </c>
      <c r="AN169">
        <v>52.49993896484375</v>
      </c>
      <c r="AO169">
        <v>66.86328125</v>
      </c>
      <c r="AP169">
        <v>83.032020568847656</v>
      </c>
      <c r="AQ169">
        <v>1.2415626049041748</v>
      </c>
      <c r="AR169">
        <v>547.61981201171875</v>
      </c>
      <c r="AS169">
        <v>501.43710327148438</v>
      </c>
      <c r="AT169">
        <v>4.7783126831054688</v>
      </c>
      <c r="AU169">
        <v>3.7624375820159912</v>
      </c>
      <c r="AV169">
        <v>8002.373046875</v>
      </c>
      <c r="AW169">
        <v>6253.13916015625</v>
      </c>
      <c r="AX169">
        <v>1835.37451171875</v>
      </c>
      <c r="AY169">
        <v>1161.8603515625</v>
      </c>
      <c r="AZ169">
        <v>6166.99853515625</v>
      </c>
      <c r="BA169">
        <v>5091.27880859375</v>
      </c>
      <c r="BD169" s="10" t="s">
        <v>79</v>
      </c>
      <c r="BE169" s="10" t="s">
        <v>404</v>
      </c>
      <c r="BF169" s="10" t="s">
        <v>403</v>
      </c>
      <c r="BG169">
        <v>45000</v>
      </c>
      <c r="BH169">
        <v>1231620</v>
      </c>
      <c r="BI169">
        <v>1107041</v>
      </c>
      <c r="BJ169">
        <v>-1635</v>
      </c>
      <c r="BK169">
        <v>4101</v>
      </c>
      <c r="BL169">
        <v>90674</v>
      </c>
      <c r="BM169">
        <v>2054121</v>
      </c>
      <c r="BN169">
        <v>1225323</v>
      </c>
      <c r="BO169">
        <v>1413331</v>
      </c>
      <c r="BP169">
        <v>-178221</v>
      </c>
      <c r="BQ169">
        <v>98425</v>
      </c>
      <c r="BR169">
        <v>1005</v>
      </c>
      <c r="BS169">
        <v>424639</v>
      </c>
      <c r="BT169">
        <v>2054121</v>
      </c>
      <c r="BU169">
        <v>6807</v>
      </c>
      <c r="BV169">
        <v>1</v>
      </c>
      <c r="BW169">
        <v>30000</v>
      </c>
      <c r="BX169">
        <v>28724</v>
      </c>
      <c r="BY169">
        <v>1</v>
      </c>
      <c r="BZ169">
        <v>30000</v>
      </c>
    </row>
    <row r="170" spans="1:78" x14ac:dyDescent="0.35">
      <c r="A170" s="10" t="s">
        <v>405</v>
      </c>
      <c r="B170" s="10" t="s">
        <v>78</v>
      </c>
      <c r="C170" s="11">
        <v>45566.706827974536</v>
      </c>
      <c r="D170" s="10" t="s">
        <v>79</v>
      </c>
      <c r="E170" s="10" t="s">
        <v>80</v>
      </c>
      <c r="F170">
        <v>70</v>
      </c>
      <c r="G170">
        <v>801.78204345703125</v>
      </c>
      <c r="H170">
        <v>119.90861511230469</v>
      </c>
      <c r="I170">
        <v>70</v>
      </c>
      <c r="J170">
        <v>70</v>
      </c>
      <c r="K170">
        <v>0</v>
      </c>
      <c r="L170">
        <v>214.80000305175781</v>
      </c>
      <c r="M170">
        <v>215.10000610351563</v>
      </c>
      <c r="N170">
        <v>220.10000610351563</v>
      </c>
      <c r="O170">
        <v>225</v>
      </c>
      <c r="P170" s="10" t="s">
        <v>406</v>
      </c>
      <c r="Q170" s="10" t="s">
        <v>82</v>
      </c>
      <c r="R170">
        <v>2207.196044921875</v>
      </c>
      <c r="S170">
        <v>1689.6158447265625</v>
      </c>
      <c r="T170">
        <v>14.559999465942383</v>
      </c>
      <c r="U170">
        <v>110</v>
      </c>
      <c r="V170">
        <v>3.0240001678466797</v>
      </c>
      <c r="W170">
        <v>0.15200001001358032</v>
      </c>
      <c r="X170" s="10" t="s">
        <v>82</v>
      </c>
      <c r="Y170" s="10" t="s">
        <v>82</v>
      </c>
      <c r="Z170">
        <v>24.340002059936523</v>
      </c>
      <c r="AA170">
        <v>2.0540001392364502</v>
      </c>
      <c r="AB170">
        <v>0.45400002598762512</v>
      </c>
      <c r="AC170">
        <v>0</v>
      </c>
      <c r="AD170">
        <v>0.65400004386901855</v>
      </c>
      <c r="AE170">
        <v>48</v>
      </c>
      <c r="AF170">
        <v>29.953708648681641</v>
      </c>
      <c r="AG170">
        <v>44.953498840332031</v>
      </c>
      <c r="AH170">
        <v>229.80000305175781</v>
      </c>
      <c r="AI170">
        <v>60</v>
      </c>
      <c r="AJ170">
        <v>59.900002000000001</v>
      </c>
      <c r="AK170">
        <v>59.900002000000001</v>
      </c>
      <c r="AL170">
        <v>60.900002000000001</v>
      </c>
      <c r="AM170">
        <v>94.586082458496094</v>
      </c>
      <c r="AN170">
        <v>52.499603271484375</v>
      </c>
      <c r="AO170">
        <v>66.173385620117188</v>
      </c>
      <c r="AP170">
        <v>80.032081604003906</v>
      </c>
      <c r="AQ170">
        <v>2.8970625400543213</v>
      </c>
      <c r="AR170">
        <v>544.11102294921875</v>
      </c>
      <c r="AS170">
        <v>500.69967651367188</v>
      </c>
      <c r="AT170">
        <v>4.5525627136230469</v>
      </c>
      <c r="AU170">
        <v>3.574312686920166</v>
      </c>
      <c r="AV170">
        <v>7800.2734375</v>
      </c>
      <c r="AW170">
        <v>5547.5859375</v>
      </c>
      <c r="AX170">
        <v>1684.91845703125</v>
      </c>
      <c r="AY170">
        <v>1035.33740234375</v>
      </c>
      <c r="AZ170">
        <v>6115.35498046875</v>
      </c>
      <c r="BA170">
        <v>4512.24853515625</v>
      </c>
      <c r="BB170">
        <v>4.1077136993408203E-3</v>
      </c>
      <c r="BC170">
        <v>0.13252484798431396</v>
      </c>
      <c r="BD170" s="10" t="s">
        <v>79</v>
      </c>
      <c r="BE170" s="10" t="s">
        <v>79</v>
      </c>
      <c r="BF170" s="10" t="s">
        <v>79</v>
      </c>
    </row>
    <row r="171" spans="1:78" x14ac:dyDescent="0.35">
      <c r="A171" s="10" t="s">
        <v>407</v>
      </c>
      <c r="B171" s="10" t="s">
        <v>85</v>
      </c>
      <c r="C171" s="11">
        <v>45566.706827974536</v>
      </c>
      <c r="D171" s="10" t="s">
        <v>79</v>
      </c>
      <c r="E171" s="10" t="s">
        <v>80</v>
      </c>
      <c r="F171">
        <v>70</v>
      </c>
      <c r="G171">
        <v>801.78204345703125</v>
      </c>
      <c r="H171">
        <v>119.90861511230469</v>
      </c>
      <c r="I171">
        <v>70</v>
      </c>
      <c r="J171">
        <v>70</v>
      </c>
      <c r="K171">
        <v>0</v>
      </c>
      <c r="L171">
        <v>214.80000305175781</v>
      </c>
      <c r="M171">
        <v>215.10000610351563</v>
      </c>
      <c r="N171">
        <v>220.10000610351563</v>
      </c>
      <c r="O171">
        <v>225</v>
      </c>
      <c r="P171" s="10" t="s">
        <v>406</v>
      </c>
      <c r="Q171" s="10" t="s">
        <v>82</v>
      </c>
      <c r="R171">
        <v>2207.196044921875</v>
      </c>
      <c r="S171">
        <v>1689.6158447265625</v>
      </c>
      <c r="T171">
        <v>14.559999465942383</v>
      </c>
      <c r="U171">
        <v>110</v>
      </c>
      <c r="V171">
        <v>3.0240001678466797</v>
      </c>
      <c r="W171">
        <v>0.15200001001358032</v>
      </c>
      <c r="X171" s="10" t="s">
        <v>82</v>
      </c>
      <c r="Y171" s="10" t="s">
        <v>82</v>
      </c>
      <c r="Z171">
        <v>24.340002059936523</v>
      </c>
      <c r="AA171">
        <v>2.0540001392364502</v>
      </c>
      <c r="AB171">
        <v>0.45400002598762512</v>
      </c>
      <c r="AC171">
        <v>0</v>
      </c>
      <c r="AD171">
        <v>0.65400004386901855</v>
      </c>
      <c r="AE171">
        <v>48</v>
      </c>
      <c r="AF171">
        <v>29.953708648681641</v>
      </c>
      <c r="AG171">
        <v>44.953498840332031</v>
      </c>
      <c r="AH171">
        <v>229.80000305175781</v>
      </c>
      <c r="AI171">
        <v>60</v>
      </c>
      <c r="AJ171">
        <v>59.900002000000001</v>
      </c>
      <c r="AK171">
        <v>59.900002000000001</v>
      </c>
      <c r="AL171">
        <v>60.900002000000001</v>
      </c>
      <c r="AM171">
        <v>137.79624938964844</v>
      </c>
      <c r="AN171">
        <v>52.49993896484375</v>
      </c>
      <c r="AO171">
        <v>66.754714965820313</v>
      </c>
      <c r="AP171">
        <v>82.816658020019531</v>
      </c>
      <c r="AQ171">
        <v>1.7306876182556152</v>
      </c>
      <c r="AR171">
        <v>544.435791015625</v>
      </c>
      <c r="AS171">
        <v>498.17266845703125</v>
      </c>
      <c r="AT171">
        <v>4.7783126831054688</v>
      </c>
      <c r="AU171">
        <v>3.8000626564025879</v>
      </c>
      <c r="AV171">
        <v>7959.21630859375</v>
      </c>
      <c r="AW171">
        <v>6148.677734375</v>
      </c>
      <c r="AX171">
        <v>1815.876953125</v>
      </c>
      <c r="AY171">
        <v>1164.38330078125</v>
      </c>
      <c r="AZ171">
        <v>6143.33935546875</v>
      </c>
      <c r="BA171">
        <v>4984.29443359375</v>
      </c>
      <c r="BD171" s="10" t="s">
        <v>79</v>
      </c>
      <c r="BE171" s="10" t="s">
        <v>408</v>
      </c>
      <c r="BF171" s="10" t="s">
        <v>407</v>
      </c>
      <c r="BG171">
        <v>45000</v>
      </c>
      <c r="BH171">
        <v>1240107</v>
      </c>
      <c r="BI171">
        <v>811906</v>
      </c>
      <c r="BJ171">
        <v>-1627</v>
      </c>
      <c r="BK171">
        <v>4053</v>
      </c>
      <c r="BL171">
        <v>90682</v>
      </c>
      <c r="BM171">
        <v>2056696</v>
      </c>
      <c r="BN171">
        <v>1233749</v>
      </c>
      <c r="BO171">
        <v>1124159</v>
      </c>
      <c r="BP171">
        <v>-178288</v>
      </c>
      <c r="BQ171">
        <v>99999</v>
      </c>
      <c r="BR171">
        <v>1004</v>
      </c>
      <c r="BS171">
        <v>424635</v>
      </c>
      <c r="BT171">
        <v>2056696</v>
      </c>
      <c r="BU171">
        <v>62576</v>
      </c>
      <c r="BV171">
        <v>0</v>
      </c>
      <c r="BW171">
        <v>30000</v>
      </c>
      <c r="BX171">
        <v>41626</v>
      </c>
      <c r="BY171">
        <v>0</v>
      </c>
      <c r="BZ171">
        <v>30000</v>
      </c>
    </row>
    <row r="172" spans="1:78" x14ac:dyDescent="0.35">
      <c r="A172" s="10" t="s">
        <v>409</v>
      </c>
      <c r="B172" s="10" t="s">
        <v>78</v>
      </c>
      <c r="C172" s="11">
        <v>45566.707106134258</v>
      </c>
      <c r="D172" s="10" t="s">
        <v>79</v>
      </c>
      <c r="E172" s="10" t="s">
        <v>80</v>
      </c>
      <c r="F172">
        <v>71</v>
      </c>
      <c r="G172">
        <v>801.78204345703125</v>
      </c>
      <c r="H172">
        <v>119.90861511230469</v>
      </c>
      <c r="I172">
        <v>71</v>
      </c>
      <c r="J172">
        <v>71</v>
      </c>
      <c r="K172">
        <v>0</v>
      </c>
      <c r="L172">
        <v>214.80000305175781</v>
      </c>
      <c r="M172">
        <v>214.80000305175781</v>
      </c>
      <c r="N172">
        <v>220</v>
      </c>
      <c r="O172">
        <v>225</v>
      </c>
      <c r="P172" s="10" t="s">
        <v>410</v>
      </c>
      <c r="Q172" s="10" t="s">
        <v>82</v>
      </c>
      <c r="R172">
        <v>2195.538818359375</v>
      </c>
      <c r="S172">
        <v>1702.2445068359375</v>
      </c>
      <c r="T172">
        <v>14.569999694824219</v>
      </c>
      <c r="U172">
        <v>110</v>
      </c>
      <c r="V172">
        <v>2.7620000839233398</v>
      </c>
      <c r="W172">
        <v>0.15000000596046448</v>
      </c>
      <c r="X172" s="10" t="s">
        <v>82</v>
      </c>
      <c r="Y172" s="10" t="s">
        <v>82</v>
      </c>
      <c r="Z172">
        <v>24.338001251220703</v>
      </c>
      <c r="AA172">
        <v>2.0540001392364502</v>
      </c>
      <c r="AB172">
        <v>0.45200002193450928</v>
      </c>
      <c r="AC172">
        <v>0</v>
      </c>
      <c r="AD172">
        <v>0.65800005197525024</v>
      </c>
      <c r="AE172">
        <v>47.700000762939453</v>
      </c>
      <c r="AF172">
        <v>29.795707702636719</v>
      </c>
      <c r="AG172">
        <v>44.989173889160156</v>
      </c>
      <c r="AH172">
        <v>229.80000305175781</v>
      </c>
      <c r="AI172">
        <v>60</v>
      </c>
      <c r="AJ172">
        <v>60.099997999999999</v>
      </c>
      <c r="AK172">
        <v>60.099997999999999</v>
      </c>
      <c r="AL172">
        <v>60.799999</v>
      </c>
      <c r="AM172">
        <v>94.586082458496094</v>
      </c>
      <c r="AN172">
        <v>52.499603271484375</v>
      </c>
      <c r="AO172">
        <v>66.118110656738281</v>
      </c>
      <c r="AP172">
        <v>80.136154174804688</v>
      </c>
      <c r="AQ172">
        <v>3.1604375839233398</v>
      </c>
      <c r="AR172">
        <v>546.62518310546875</v>
      </c>
      <c r="AS172">
        <v>502.35546875</v>
      </c>
      <c r="AT172">
        <v>4.5525627136230469</v>
      </c>
      <c r="AU172">
        <v>3.574312686920166</v>
      </c>
      <c r="AV172">
        <v>7850.84130859375</v>
      </c>
      <c r="AW172">
        <v>5587.17626953125</v>
      </c>
      <c r="AX172">
        <v>1689.236328125</v>
      </c>
      <c r="AY172">
        <v>1035.2138671875</v>
      </c>
      <c r="AZ172">
        <v>6161.60498046875</v>
      </c>
      <c r="BA172">
        <v>4551.96240234375</v>
      </c>
      <c r="BB172">
        <v>1.6020655632019043E-2</v>
      </c>
      <c r="BC172">
        <v>0.11316049098968506</v>
      </c>
      <c r="BD172" s="10" t="s">
        <v>79</v>
      </c>
      <c r="BE172" s="10" t="s">
        <v>411</v>
      </c>
      <c r="BF172" s="10" t="s">
        <v>409</v>
      </c>
      <c r="BG172">
        <v>45000</v>
      </c>
      <c r="BH172">
        <v>891213</v>
      </c>
      <c r="BI172">
        <v>1034440</v>
      </c>
      <c r="BJ172">
        <v>3068</v>
      </c>
      <c r="BK172">
        <v>4186</v>
      </c>
      <c r="BL172">
        <v>95377</v>
      </c>
      <c r="BM172">
        <v>2191879</v>
      </c>
      <c r="BN172">
        <v>866642</v>
      </c>
      <c r="BO172">
        <v>1145457</v>
      </c>
      <c r="BP172">
        <v>6541</v>
      </c>
      <c r="BQ172">
        <v>99999</v>
      </c>
      <c r="BR172">
        <v>1003</v>
      </c>
      <c r="BS172">
        <v>423894</v>
      </c>
      <c r="BT172">
        <v>2191879</v>
      </c>
      <c r="BU172">
        <v>9715</v>
      </c>
      <c r="BV172">
        <v>1</v>
      </c>
      <c r="BW172">
        <v>30000</v>
      </c>
      <c r="BX172">
        <v>25878</v>
      </c>
      <c r="BY172">
        <v>1</v>
      </c>
      <c r="BZ172">
        <v>30000</v>
      </c>
    </row>
    <row r="173" spans="1:78" x14ac:dyDescent="0.35">
      <c r="A173" s="10" t="s">
        <v>412</v>
      </c>
      <c r="B173" s="10" t="s">
        <v>85</v>
      </c>
      <c r="C173" s="11">
        <v>45566.707106134258</v>
      </c>
      <c r="D173" s="10" t="s">
        <v>79</v>
      </c>
      <c r="E173" s="10" t="s">
        <v>80</v>
      </c>
      <c r="F173">
        <v>71</v>
      </c>
      <c r="G173">
        <v>801.78204345703125</v>
      </c>
      <c r="H173">
        <v>119.90861511230469</v>
      </c>
      <c r="I173">
        <v>71</v>
      </c>
      <c r="J173">
        <v>71</v>
      </c>
      <c r="K173">
        <v>0</v>
      </c>
      <c r="L173">
        <v>214.80000305175781</v>
      </c>
      <c r="M173">
        <v>214.80000305175781</v>
      </c>
      <c r="N173">
        <v>220</v>
      </c>
      <c r="O173">
        <v>225</v>
      </c>
      <c r="P173" s="10" t="s">
        <v>410</v>
      </c>
      <c r="Q173" s="10" t="s">
        <v>82</v>
      </c>
      <c r="R173">
        <v>2195.538818359375</v>
      </c>
      <c r="S173">
        <v>1702.2445068359375</v>
      </c>
      <c r="T173">
        <v>14.569999694824219</v>
      </c>
      <c r="U173">
        <v>110</v>
      </c>
      <c r="V173">
        <v>2.7620000839233398</v>
      </c>
      <c r="W173">
        <v>0.15000000596046448</v>
      </c>
      <c r="X173" s="10" t="s">
        <v>82</v>
      </c>
      <c r="Y173" s="10" t="s">
        <v>82</v>
      </c>
      <c r="Z173">
        <v>24.338001251220703</v>
      </c>
      <c r="AA173">
        <v>2.0540001392364502</v>
      </c>
      <c r="AB173">
        <v>0.45200002193450928</v>
      </c>
      <c r="AC173">
        <v>0</v>
      </c>
      <c r="AD173">
        <v>0.65800005197525024</v>
      </c>
      <c r="AE173">
        <v>47.700000762939453</v>
      </c>
      <c r="AF173">
        <v>29.795707702636719</v>
      </c>
      <c r="AG173">
        <v>44.989173889160156</v>
      </c>
      <c r="AH173">
        <v>229.80000305175781</v>
      </c>
      <c r="AI173">
        <v>60</v>
      </c>
      <c r="AJ173">
        <v>60.099997999999999</v>
      </c>
      <c r="AK173">
        <v>60.099997999999999</v>
      </c>
      <c r="AL173">
        <v>60.799999</v>
      </c>
      <c r="AM173">
        <v>137.79624938964844</v>
      </c>
      <c r="AN173">
        <v>52.49993896484375</v>
      </c>
      <c r="AO173">
        <v>66.752128601074219</v>
      </c>
      <c r="AP173">
        <v>82.652847290039063</v>
      </c>
      <c r="AQ173">
        <v>1.2791875600814819</v>
      </c>
      <c r="AR173">
        <v>546.70318603515625</v>
      </c>
      <c r="AS173">
        <v>499.7200927734375</v>
      </c>
      <c r="AT173">
        <v>4.8159375190734863</v>
      </c>
      <c r="AU173">
        <v>3.7624375820159912</v>
      </c>
      <c r="AV173">
        <v>7981.7177734375</v>
      </c>
      <c r="AW173">
        <v>6170.21826171875</v>
      </c>
      <c r="AX173">
        <v>1839.1923828125</v>
      </c>
      <c r="AY173">
        <v>1143.046875</v>
      </c>
      <c r="AZ173">
        <v>6142.525390625</v>
      </c>
      <c r="BA173">
        <v>5027.17138671875</v>
      </c>
      <c r="BD173" s="10" t="s">
        <v>79</v>
      </c>
      <c r="BE173" s="10" t="s">
        <v>413</v>
      </c>
      <c r="BF173" s="10" t="s">
        <v>412</v>
      </c>
      <c r="BG173">
        <v>45000</v>
      </c>
      <c r="BH173">
        <v>1236635</v>
      </c>
      <c r="BI173">
        <v>961787</v>
      </c>
      <c r="BJ173">
        <v>-2309</v>
      </c>
      <c r="BK173">
        <v>4028</v>
      </c>
      <c r="BL173">
        <v>90000</v>
      </c>
      <c r="BM173">
        <v>2056241</v>
      </c>
      <c r="BN173">
        <v>1230185</v>
      </c>
      <c r="BO173">
        <v>1271118</v>
      </c>
      <c r="BP173">
        <v>-178239</v>
      </c>
      <c r="BQ173">
        <v>99999</v>
      </c>
      <c r="BR173">
        <v>1005</v>
      </c>
      <c r="BS173">
        <v>424764</v>
      </c>
      <c r="BT173">
        <v>2056241</v>
      </c>
      <c r="BU173">
        <v>15799</v>
      </c>
      <c r="BV173">
        <v>1</v>
      </c>
      <c r="BW173">
        <v>30000</v>
      </c>
      <c r="BX173">
        <v>29276</v>
      </c>
      <c r="BY173">
        <v>1</v>
      </c>
      <c r="BZ173">
        <v>30000</v>
      </c>
    </row>
    <row r="174" spans="1:78" x14ac:dyDescent="0.35">
      <c r="A174" s="10" t="s">
        <v>414</v>
      </c>
      <c r="B174" s="10" t="s">
        <v>78</v>
      </c>
      <c r="C174" s="11">
        <v>45566.70739679398</v>
      </c>
      <c r="D174" s="10" t="s">
        <v>79</v>
      </c>
      <c r="E174" s="10" t="s">
        <v>80</v>
      </c>
      <c r="F174">
        <v>72</v>
      </c>
      <c r="G174">
        <v>802.15093994140625</v>
      </c>
      <c r="H174">
        <v>119.90861511230469</v>
      </c>
      <c r="I174">
        <v>72</v>
      </c>
      <c r="J174">
        <v>72</v>
      </c>
      <c r="K174">
        <v>0</v>
      </c>
      <c r="L174">
        <v>214.80000305175781</v>
      </c>
      <c r="M174">
        <v>214.80000305175781</v>
      </c>
      <c r="N174">
        <v>220</v>
      </c>
      <c r="O174">
        <v>225</v>
      </c>
      <c r="P174" s="10" t="s">
        <v>415</v>
      </c>
      <c r="Q174" s="10" t="s">
        <v>82</v>
      </c>
      <c r="R174">
        <v>2182.327392578125</v>
      </c>
      <c r="S174">
        <v>1717.5931396484375</v>
      </c>
      <c r="T174">
        <v>14.569999694824219</v>
      </c>
      <c r="U174">
        <v>110</v>
      </c>
      <c r="V174">
        <v>3.1080000400543213</v>
      </c>
      <c r="W174">
        <v>0.15000000596046448</v>
      </c>
      <c r="X174" s="10" t="s">
        <v>82</v>
      </c>
      <c r="Y174" s="10" t="s">
        <v>82</v>
      </c>
      <c r="Z174">
        <v>24.338001251220703</v>
      </c>
      <c r="AA174">
        <v>2.0720000267028809</v>
      </c>
      <c r="AB174">
        <v>0.45200002193450928</v>
      </c>
      <c r="AC174">
        <v>0</v>
      </c>
      <c r="AD174">
        <v>0.65400004386901855</v>
      </c>
      <c r="AE174">
        <v>47.200000762939453</v>
      </c>
      <c r="AF174">
        <v>29.846675872802734</v>
      </c>
      <c r="AG174">
        <v>44.978981018066406</v>
      </c>
      <c r="AH174">
        <v>230</v>
      </c>
      <c r="AI174">
        <v>60</v>
      </c>
      <c r="AJ174">
        <v>60</v>
      </c>
      <c r="AK174">
        <v>60</v>
      </c>
      <c r="AL174">
        <v>60.900002000000001</v>
      </c>
      <c r="AM174">
        <v>94.586082458496094</v>
      </c>
      <c r="AN174">
        <v>52.499603271484375</v>
      </c>
      <c r="AO174">
        <v>66.301849365234375</v>
      </c>
      <c r="AP174">
        <v>80.05596923828125</v>
      </c>
      <c r="AQ174">
        <v>3.0475625991821289</v>
      </c>
      <c r="AR174">
        <v>547.65667724609375</v>
      </c>
      <c r="AS174">
        <v>504.73736572265625</v>
      </c>
      <c r="AT174">
        <v>4.5525627136230469</v>
      </c>
      <c r="AU174">
        <v>3.5366876125335693</v>
      </c>
      <c r="AV174">
        <v>7851.42919921875</v>
      </c>
      <c r="AW174">
        <v>5637.3505859375</v>
      </c>
      <c r="AX174">
        <v>1696.41455078125</v>
      </c>
      <c r="AY174">
        <v>1025.013671875</v>
      </c>
      <c r="AZ174">
        <v>6155.0146484375</v>
      </c>
      <c r="BA174">
        <v>4612.3369140625</v>
      </c>
      <c r="BB174">
        <v>5.2448511123657227E-3</v>
      </c>
      <c r="BC174">
        <v>0.13114786148071289</v>
      </c>
      <c r="BD174" s="10" t="s">
        <v>79</v>
      </c>
      <c r="BE174" s="10" t="s">
        <v>416</v>
      </c>
      <c r="BF174" s="10" t="s">
        <v>414</v>
      </c>
      <c r="BG174">
        <v>45000</v>
      </c>
      <c r="BH174">
        <v>871395</v>
      </c>
      <c r="BI174">
        <v>1205357</v>
      </c>
      <c r="BJ174">
        <v>2455</v>
      </c>
      <c r="BK174">
        <v>4167</v>
      </c>
      <c r="BL174">
        <v>94764</v>
      </c>
      <c r="BM174">
        <v>2055807</v>
      </c>
      <c r="BN174">
        <v>849206</v>
      </c>
      <c r="BO174">
        <v>1313594</v>
      </c>
      <c r="BP174">
        <v>5786</v>
      </c>
      <c r="BQ174">
        <v>97244</v>
      </c>
      <c r="BR174">
        <v>1003</v>
      </c>
      <c r="BS174">
        <v>423708</v>
      </c>
      <c r="BT174">
        <v>2055807</v>
      </c>
      <c r="BU174">
        <v>7972</v>
      </c>
      <c r="BV174">
        <v>1</v>
      </c>
      <c r="BW174">
        <v>30000</v>
      </c>
      <c r="BX174">
        <v>26099</v>
      </c>
      <c r="BY174">
        <v>1</v>
      </c>
      <c r="BZ174">
        <v>30000</v>
      </c>
    </row>
    <row r="175" spans="1:78" x14ac:dyDescent="0.35">
      <c r="A175" s="10" t="s">
        <v>417</v>
      </c>
      <c r="B175" s="10" t="s">
        <v>85</v>
      </c>
      <c r="C175" s="11">
        <v>45566.70739679398</v>
      </c>
      <c r="D175" s="10" t="s">
        <v>79</v>
      </c>
      <c r="E175" s="10" t="s">
        <v>80</v>
      </c>
      <c r="F175">
        <v>72</v>
      </c>
      <c r="G175">
        <v>802.15093994140625</v>
      </c>
      <c r="H175">
        <v>119.90861511230469</v>
      </c>
      <c r="I175">
        <v>72</v>
      </c>
      <c r="J175">
        <v>72</v>
      </c>
      <c r="K175">
        <v>0</v>
      </c>
      <c r="L175">
        <v>214.80000305175781</v>
      </c>
      <c r="M175">
        <v>214.80000305175781</v>
      </c>
      <c r="N175">
        <v>220</v>
      </c>
      <c r="O175">
        <v>225</v>
      </c>
      <c r="P175" s="10" t="s">
        <v>415</v>
      </c>
      <c r="Q175" s="10" t="s">
        <v>82</v>
      </c>
      <c r="R175">
        <v>2182.327392578125</v>
      </c>
      <c r="S175">
        <v>1717.5931396484375</v>
      </c>
      <c r="T175">
        <v>14.569999694824219</v>
      </c>
      <c r="U175">
        <v>110</v>
      </c>
      <c r="V175">
        <v>3.1080000400543213</v>
      </c>
      <c r="W175">
        <v>0.15000000596046448</v>
      </c>
      <c r="X175" s="10" t="s">
        <v>82</v>
      </c>
      <c r="Y175" s="10" t="s">
        <v>82</v>
      </c>
      <c r="Z175">
        <v>24.338001251220703</v>
      </c>
      <c r="AA175">
        <v>2.0720000267028809</v>
      </c>
      <c r="AB175">
        <v>0.45200002193450928</v>
      </c>
      <c r="AC175">
        <v>0</v>
      </c>
      <c r="AD175">
        <v>0.65400004386901855</v>
      </c>
      <c r="AE175">
        <v>47.200000762939453</v>
      </c>
      <c r="AF175">
        <v>29.846675872802734</v>
      </c>
      <c r="AG175">
        <v>44.978981018066406</v>
      </c>
      <c r="AH175">
        <v>230</v>
      </c>
      <c r="AI175">
        <v>60</v>
      </c>
      <c r="AJ175">
        <v>60</v>
      </c>
      <c r="AK175">
        <v>60</v>
      </c>
      <c r="AL175">
        <v>60.900002000000001</v>
      </c>
      <c r="AM175">
        <v>137.79624938964844</v>
      </c>
      <c r="AN175">
        <v>52.49993896484375</v>
      </c>
      <c r="AO175">
        <v>66.960456848144531</v>
      </c>
      <c r="AP175">
        <v>82.615325927734375</v>
      </c>
      <c r="AQ175">
        <v>1.3168125152587891</v>
      </c>
      <c r="AR175">
        <v>549.33941650390625</v>
      </c>
      <c r="AS175">
        <v>503.05319213867188</v>
      </c>
      <c r="AT175">
        <v>4.7783126831054688</v>
      </c>
      <c r="AU175">
        <v>3.8000626564025879</v>
      </c>
      <c r="AV175">
        <v>8020.43017578125</v>
      </c>
      <c r="AW175">
        <v>6273.677734375</v>
      </c>
      <c r="AX175">
        <v>1831.64794921875</v>
      </c>
      <c r="AY175">
        <v>1175.12890625</v>
      </c>
      <c r="AZ175">
        <v>6188.7822265625</v>
      </c>
      <c r="BA175">
        <v>5098.548828125</v>
      </c>
      <c r="BD175" s="10" t="s">
        <v>79</v>
      </c>
      <c r="BE175" s="10" t="s">
        <v>418</v>
      </c>
      <c r="BF175" s="10" t="s">
        <v>417</v>
      </c>
      <c r="BG175">
        <v>45000</v>
      </c>
      <c r="BH175">
        <v>1190248</v>
      </c>
      <c r="BI175">
        <v>910746</v>
      </c>
      <c r="BJ175">
        <v>-3673</v>
      </c>
      <c r="BK175">
        <v>4082</v>
      </c>
      <c r="BL175">
        <v>88636</v>
      </c>
      <c r="BM175">
        <v>2056579</v>
      </c>
      <c r="BN175">
        <v>1196026</v>
      </c>
      <c r="BO175">
        <v>1219765</v>
      </c>
      <c r="BP175">
        <v>179540</v>
      </c>
      <c r="BQ175">
        <v>98425</v>
      </c>
      <c r="BR175">
        <v>1005</v>
      </c>
      <c r="BS175">
        <v>424887</v>
      </c>
      <c r="BT175">
        <v>2056579</v>
      </c>
      <c r="BU175">
        <v>6672</v>
      </c>
      <c r="BV175">
        <v>1</v>
      </c>
      <c r="BW175">
        <v>30000</v>
      </c>
      <c r="BX175">
        <v>21826</v>
      </c>
      <c r="BY175">
        <v>1</v>
      </c>
      <c r="BZ175">
        <v>30000</v>
      </c>
    </row>
    <row r="176" spans="1:78" x14ac:dyDescent="0.35">
      <c r="A176" s="10" t="s">
        <v>419</v>
      </c>
      <c r="B176" s="10" t="s">
        <v>78</v>
      </c>
      <c r="C176" s="11">
        <v>45566.70767408565</v>
      </c>
      <c r="D176" s="10" t="s">
        <v>79</v>
      </c>
      <c r="E176" s="10" t="s">
        <v>80</v>
      </c>
      <c r="F176">
        <v>73</v>
      </c>
      <c r="G176">
        <v>802.15093994140625</v>
      </c>
      <c r="H176">
        <v>119.90861511230469</v>
      </c>
      <c r="I176">
        <v>73</v>
      </c>
      <c r="J176">
        <v>73</v>
      </c>
      <c r="K176">
        <v>0</v>
      </c>
      <c r="L176">
        <v>214.80000305175781</v>
      </c>
      <c r="M176">
        <v>214.80000305175781</v>
      </c>
      <c r="N176">
        <v>220</v>
      </c>
      <c r="O176">
        <v>224.80000305175781</v>
      </c>
      <c r="P176" s="10" t="s">
        <v>420</v>
      </c>
      <c r="Q176" s="10" t="s">
        <v>82</v>
      </c>
      <c r="R176">
        <v>2177.1787109375</v>
      </c>
      <c r="S176">
        <v>1708.558837890625</v>
      </c>
      <c r="T176">
        <v>14.579999923706055</v>
      </c>
      <c r="U176">
        <v>110</v>
      </c>
      <c r="V176">
        <v>3.2500002384185791</v>
      </c>
      <c r="W176">
        <v>0.15000000596046448</v>
      </c>
      <c r="X176" s="10" t="s">
        <v>82</v>
      </c>
      <c r="Y176" s="10" t="s">
        <v>82</v>
      </c>
      <c r="Z176">
        <v>24.338001251220703</v>
      </c>
      <c r="AA176">
        <v>2.064000129699707</v>
      </c>
      <c r="AB176">
        <v>0.45200002193450928</v>
      </c>
      <c r="AC176">
        <v>0</v>
      </c>
      <c r="AD176">
        <v>0.65600001811981201</v>
      </c>
      <c r="AE176">
        <v>46.5</v>
      </c>
      <c r="AF176">
        <v>29.882352828979492</v>
      </c>
      <c r="AG176">
        <v>44.953498840332031</v>
      </c>
      <c r="AH176">
        <v>230</v>
      </c>
      <c r="AI176">
        <v>60</v>
      </c>
      <c r="AJ176">
        <v>60</v>
      </c>
      <c r="AK176">
        <v>60</v>
      </c>
      <c r="AL176">
        <v>60.900002000000001</v>
      </c>
      <c r="AM176">
        <v>94.586082458496094</v>
      </c>
      <c r="AN176">
        <v>52.499603271484375</v>
      </c>
      <c r="AO176">
        <v>66.169891357421875</v>
      </c>
      <c r="AP176">
        <v>80.179374694824219</v>
      </c>
      <c r="AQ176">
        <v>3.1980626583099365</v>
      </c>
      <c r="AR176">
        <v>544.5113525390625</v>
      </c>
      <c r="AS176">
        <v>501.34344482421875</v>
      </c>
      <c r="AT176">
        <v>4.5901875495910645</v>
      </c>
      <c r="AU176">
        <v>3.6119377613067627</v>
      </c>
      <c r="AV176">
        <v>7791.390625</v>
      </c>
      <c r="AW176">
        <v>5581.5029296875</v>
      </c>
      <c r="AX176">
        <v>1703.15380859375</v>
      </c>
      <c r="AY176">
        <v>1052.994140625</v>
      </c>
      <c r="AZ176">
        <v>6088.23681640625</v>
      </c>
      <c r="BA176">
        <v>4528.5087890625</v>
      </c>
      <c r="BB176">
        <v>3.4047365188598633E-3</v>
      </c>
      <c r="BC176">
        <v>0.14092493057250977</v>
      </c>
      <c r="BD176" s="10" t="s">
        <v>79</v>
      </c>
      <c r="BE176" s="10" t="s">
        <v>79</v>
      </c>
      <c r="BF176" s="10" t="s">
        <v>79</v>
      </c>
    </row>
    <row r="177" spans="1:78" x14ac:dyDescent="0.35">
      <c r="A177" s="10" t="s">
        <v>421</v>
      </c>
      <c r="B177" s="10" t="s">
        <v>85</v>
      </c>
      <c r="C177" s="11">
        <v>45566.70767408565</v>
      </c>
      <c r="D177" s="10" t="s">
        <v>79</v>
      </c>
      <c r="E177" s="10" t="s">
        <v>80</v>
      </c>
      <c r="F177">
        <v>73</v>
      </c>
      <c r="G177">
        <v>802.15093994140625</v>
      </c>
      <c r="H177">
        <v>119.90861511230469</v>
      </c>
      <c r="I177">
        <v>73</v>
      </c>
      <c r="J177">
        <v>73</v>
      </c>
      <c r="K177">
        <v>0</v>
      </c>
      <c r="L177">
        <v>214.80000305175781</v>
      </c>
      <c r="M177">
        <v>214.80000305175781</v>
      </c>
      <c r="N177">
        <v>220</v>
      </c>
      <c r="O177">
        <v>224.80000305175781</v>
      </c>
      <c r="P177" s="10" t="s">
        <v>420</v>
      </c>
      <c r="Q177" s="10" t="s">
        <v>82</v>
      </c>
      <c r="R177">
        <v>2177.1787109375</v>
      </c>
      <c r="S177">
        <v>1708.558837890625</v>
      </c>
      <c r="T177">
        <v>14.579999923706055</v>
      </c>
      <c r="U177">
        <v>110</v>
      </c>
      <c r="V177">
        <v>3.2500002384185791</v>
      </c>
      <c r="W177">
        <v>0.15000000596046448</v>
      </c>
      <c r="X177" s="10" t="s">
        <v>82</v>
      </c>
      <c r="Y177" s="10" t="s">
        <v>82</v>
      </c>
      <c r="Z177">
        <v>24.338001251220703</v>
      </c>
      <c r="AA177">
        <v>2.064000129699707</v>
      </c>
      <c r="AB177">
        <v>0.45200002193450928</v>
      </c>
      <c r="AC177">
        <v>0</v>
      </c>
      <c r="AD177">
        <v>0.65600001811981201</v>
      </c>
      <c r="AE177">
        <v>46.5</v>
      </c>
      <c r="AF177">
        <v>29.882352828979492</v>
      </c>
      <c r="AG177">
        <v>44.953498840332031</v>
      </c>
      <c r="AH177">
        <v>230</v>
      </c>
      <c r="AI177">
        <v>60</v>
      </c>
      <c r="AJ177">
        <v>60</v>
      </c>
      <c r="AK177">
        <v>60</v>
      </c>
      <c r="AL177">
        <v>60.900002000000001</v>
      </c>
      <c r="AM177">
        <v>137.79624938964844</v>
      </c>
      <c r="AN177">
        <v>52.49993896484375</v>
      </c>
      <c r="AO177">
        <v>66.82257080078125</v>
      </c>
      <c r="AP177">
        <v>82.593597412109375</v>
      </c>
      <c r="AQ177">
        <v>2.3326876163482666</v>
      </c>
      <c r="AR177">
        <v>548.34613037109375</v>
      </c>
      <c r="AS177">
        <v>501.82147216796875</v>
      </c>
      <c r="AT177">
        <v>4.7783126831054688</v>
      </c>
      <c r="AU177">
        <v>3.8000626564025879</v>
      </c>
      <c r="AV177">
        <v>7996.69287109375</v>
      </c>
      <c r="AW177">
        <v>6270.828125</v>
      </c>
      <c r="AX177">
        <v>1828.173828125</v>
      </c>
      <c r="AY177">
        <v>1172.814453125</v>
      </c>
      <c r="AZ177">
        <v>6168.51904296875</v>
      </c>
      <c r="BA177">
        <v>5098.013671875</v>
      </c>
      <c r="BD177" s="10" t="s">
        <v>79</v>
      </c>
      <c r="BE177" s="10" t="s">
        <v>422</v>
      </c>
      <c r="BF177" s="10" t="s">
        <v>421</v>
      </c>
      <c r="BG177">
        <v>45000</v>
      </c>
      <c r="BH177">
        <v>1234242</v>
      </c>
      <c r="BI177">
        <v>1070108</v>
      </c>
      <c r="BJ177">
        <v>-1407</v>
      </c>
      <c r="BK177">
        <v>4148</v>
      </c>
      <c r="BL177">
        <v>90902</v>
      </c>
      <c r="BM177">
        <v>2054499</v>
      </c>
      <c r="BN177">
        <v>1226775</v>
      </c>
      <c r="BO177">
        <v>1376217</v>
      </c>
      <c r="BP177">
        <v>-178181</v>
      </c>
      <c r="BQ177">
        <v>99999</v>
      </c>
      <c r="BR177">
        <v>1005</v>
      </c>
      <c r="BS177">
        <v>424740</v>
      </c>
      <c r="BT177">
        <v>2054499</v>
      </c>
      <c r="BU177">
        <v>7301</v>
      </c>
      <c r="BV177">
        <v>1</v>
      </c>
      <c r="BW177">
        <v>30000</v>
      </c>
      <c r="BX177">
        <v>17742</v>
      </c>
      <c r="BY177">
        <v>1</v>
      </c>
      <c r="BZ177">
        <v>30000</v>
      </c>
    </row>
    <row r="178" spans="1:78" x14ac:dyDescent="0.35">
      <c r="A178" s="10" t="s">
        <v>423</v>
      </c>
      <c r="B178" s="10" t="s">
        <v>78</v>
      </c>
      <c r="C178" s="11">
        <v>45566.707951562501</v>
      </c>
      <c r="D178" s="10" t="s">
        <v>79</v>
      </c>
      <c r="E178" s="10" t="s">
        <v>80</v>
      </c>
      <c r="F178">
        <v>74</v>
      </c>
      <c r="G178">
        <v>801.96649169921875</v>
      </c>
      <c r="H178">
        <v>119.90861511230469</v>
      </c>
      <c r="I178">
        <v>74</v>
      </c>
      <c r="J178">
        <v>74</v>
      </c>
      <c r="K178">
        <v>0</v>
      </c>
      <c r="L178">
        <v>215.10000610351563</v>
      </c>
      <c r="M178">
        <v>215.10000610351563</v>
      </c>
      <c r="N178">
        <v>220</v>
      </c>
      <c r="O178">
        <v>225</v>
      </c>
      <c r="P178" s="10" t="s">
        <v>424</v>
      </c>
      <c r="Q178" s="10" t="s">
        <v>82</v>
      </c>
      <c r="R178">
        <v>2214.967529296875</v>
      </c>
      <c r="S178">
        <v>1732.4561767578125</v>
      </c>
      <c r="T178">
        <v>14.579999923706055</v>
      </c>
      <c r="U178">
        <v>110</v>
      </c>
      <c r="V178">
        <v>2.8240001201629639</v>
      </c>
      <c r="W178">
        <v>0.15000000596046448</v>
      </c>
      <c r="X178" s="10" t="s">
        <v>82</v>
      </c>
      <c r="Y178" s="10" t="s">
        <v>82</v>
      </c>
      <c r="Z178">
        <v>24.340002059936523</v>
      </c>
      <c r="AA178">
        <v>2.0380001068115234</v>
      </c>
      <c r="AB178">
        <v>0.45400002598762512</v>
      </c>
      <c r="AC178">
        <v>0</v>
      </c>
      <c r="AD178">
        <v>0.65600001811981201</v>
      </c>
      <c r="AE178">
        <v>45.900001525878906</v>
      </c>
      <c r="AF178">
        <v>29.474611282348633</v>
      </c>
      <c r="AG178">
        <v>44.973884582519531</v>
      </c>
      <c r="AH178">
        <v>229.80000305175781</v>
      </c>
      <c r="AI178">
        <v>60</v>
      </c>
      <c r="AJ178">
        <v>60.099997999999999</v>
      </c>
      <c r="AK178">
        <v>60.099997999999999</v>
      </c>
      <c r="AL178">
        <v>60.799999</v>
      </c>
      <c r="AM178">
        <v>94.586082458496094</v>
      </c>
      <c r="AN178">
        <v>52.499603271484375</v>
      </c>
      <c r="AO178">
        <v>66.213066101074219</v>
      </c>
      <c r="AP178">
        <v>80.071311950683594</v>
      </c>
      <c r="AQ178">
        <v>3.3485627174377441</v>
      </c>
      <c r="AR178">
        <v>545.8651123046875</v>
      </c>
      <c r="AS178">
        <v>502.617431640625</v>
      </c>
      <c r="AT178">
        <v>4.6278128623962402</v>
      </c>
      <c r="AU178">
        <v>3.6119377613067627</v>
      </c>
      <c r="AV178">
        <v>7805.5244140625</v>
      </c>
      <c r="AW178">
        <v>5610.7763671875</v>
      </c>
      <c r="AX178">
        <v>1717.291015625</v>
      </c>
      <c r="AY178">
        <v>1043.8955078125</v>
      </c>
      <c r="AZ178">
        <v>6088.2333984375</v>
      </c>
      <c r="BA178">
        <v>4566.880859375</v>
      </c>
      <c r="BB178">
        <v>1.1865973472595215E-2</v>
      </c>
      <c r="BC178">
        <v>0.13109982013702393</v>
      </c>
      <c r="BD178" s="10" t="s">
        <v>79</v>
      </c>
      <c r="BE178" s="10" t="s">
        <v>425</v>
      </c>
      <c r="BF178" s="10" t="s">
        <v>423</v>
      </c>
      <c r="BG178">
        <v>45000</v>
      </c>
      <c r="BH178">
        <v>885376</v>
      </c>
      <c r="BI178">
        <v>1174886</v>
      </c>
      <c r="BJ178">
        <v>3735</v>
      </c>
      <c r="BK178">
        <v>4274</v>
      </c>
      <c r="BL178">
        <v>96044</v>
      </c>
      <c r="BM178">
        <v>2055681</v>
      </c>
      <c r="BN178">
        <v>861763</v>
      </c>
      <c r="BO178">
        <v>1280593</v>
      </c>
      <c r="BP178">
        <v>6561</v>
      </c>
      <c r="BQ178">
        <v>98425</v>
      </c>
      <c r="BR178">
        <v>1004</v>
      </c>
      <c r="BS178">
        <v>423875</v>
      </c>
      <c r="BT178">
        <v>2055681</v>
      </c>
      <c r="BU178">
        <v>6215</v>
      </c>
      <c r="BV178">
        <v>1</v>
      </c>
      <c r="BW178">
        <v>30000</v>
      </c>
      <c r="BX178">
        <v>30667</v>
      </c>
      <c r="BY178">
        <v>1</v>
      </c>
      <c r="BZ178">
        <v>30000</v>
      </c>
    </row>
    <row r="179" spans="1:78" x14ac:dyDescent="0.35">
      <c r="A179" s="10" t="s">
        <v>426</v>
      </c>
      <c r="B179" s="10" t="s">
        <v>85</v>
      </c>
      <c r="C179" s="11">
        <v>45566.707951562501</v>
      </c>
      <c r="D179" s="10" t="s">
        <v>79</v>
      </c>
      <c r="E179" s="10" t="s">
        <v>80</v>
      </c>
      <c r="F179">
        <v>74</v>
      </c>
      <c r="G179">
        <v>801.96649169921875</v>
      </c>
      <c r="H179">
        <v>119.90861511230469</v>
      </c>
      <c r="I179">
        <v>74</v>
      </c>
      <c r="J179">
        <v>74</v>
      </c>
      <c r="K179">
        <v>0</v>
      </c>
      <c r="L179">
        <v>215.10000610351563</v>
      </c>
      <c r="M179">
        <v>215.10000610351563</v>
      </c>
      <c r="N179">
        <v>220</v>
      </c>
      <c r="O179">
        <v>225</v>
      </c>
      <c r="P179" s="10" t="s">
        <v>424</v>
      </c>
      <c r="Q179" s="10" t="s">
        <v>82</v>
      </c>
      <c r="R179">
        <v>2214.967529296875</v>
      </c>
      <c r="S179">
        <v>1732.4561767578125</v>
      </c>
      <c r="T179">
        <v>14.579999923706055</v>
      </c>
      <c r="U179">
        <v>110</v>
      </c>
      <c r="V179">
        <v>2.8240001201629639</v>
      </c>
      <c r="W179">
        <v>0.15000000596046448</v>
      </c>
      <c r="X179" s="10" t="s">
        <v>82</v>
      </c>
      <c r="Y179" s="10" t="s">
        <v>82</v>
      </c>
      <c r="Z179">
        <v>24.340002059936523</v>
      </c>
      <c r="AA179">
        <v>2.0380001068115234</v>
      </c>
      <c r="AB179">
        <v>0.45400002598762512</v>
      </c>
      <c r="AC179">
        <v>0</v>
      </c>
      <c r="AD179">
        <v>0.65600001811981201</v>
      </c>
      <c r="AE179">
        <v>45.900001525878906</v>
      </c>
      <c r="AF179">
        <v>29.474611282348633</v>
      </c>
      <c r="AG179">
        <v>44.973884582519531</v>
      </c>
      <c r="AH179">
        <v>229.80000305175781</v>
      </c>
      <c r="AI179">
        <v>60</v>
      </c>
      <c r="AJ179">
        <v>60.099997999999999</v>
      </c>
      <c r="AK179">
        <v>60.099997999999999</v>
      </c>
      <c r="AL179">
        <v>60.799999</v>
      </c>
      <c r="AM179">
        <v>137.79624938964844</v>
      </c>
      <c r="AN179">
        <v>52.49993896484375</v>
      </c>
      <c r="AO179">
        <v>66.771522521972656</v>
      </c>
      <c r="AP179">
        <v>83.180595397949219</v>
      </c>
      <c r="AQ179">
        <v>1.2415626049041748</v>
      </c>
      <c r="AR179">
        <v>547.66961669921875</v>
      </c>
      <c r="AS179">
        <v>500.12509155273438</v>
      </c>
      <c r="AT179">
        <v>4.8911876678466797</v>
      </c>
      <c r="AU179">
        <v>3.8376877307891846</v>
      </c>
      <c r="AV179">
        <v>7977.4541015625</v>
      </c>
      <c r="AW179">
        <v>6191.560546875</v>
      </c>
      <c r="AX179">
        <v>1873.75146484375</v>
      </c>
      <c r="AY179">
        <v>1173.0537109375</v>
      </c>
      <c r="AZ179">
        <v>6103.70263671875</v>
      </c>
      <c r="BA179">
        <v>5018.5068359375</v>
      </c>
      <c r="BD179" s="10" t="s">
        <v>79</v>
      </c>
      <c r="BE179" s="10" t="s">
        <v>427</v>
      </c>
      <c r="BF179" s="10" t="s">
        <v>426</v>
      </c>
      <c r="BG179">
        <v>45000</v>
      </c>
      <c r="BH179">
        <v>1240182</v>
      </c>
      <c r="BI179">
        <v>813644</v>
      </c>
      <c r="BJ179">
        <v>-1627</v>
      </c>
      <c r="BK179">
        <v>4104</v>
      </c>
      <c r="BL179">
        <v>90682</v>
      </c>
      <c r="BM179">
        <v>2056523</v>
      </c>
      <c r="BN179">
        <v>1233749</v>
      </c>
      <c r="BO179">
        <v>1125280</v>
      </c>
      <c r="BP179">
        <v>-178289</v>
      </c>
      <c r="BQ179">
        <v>99999</v>
      </c>
      <c r="BR179">
        <v>1005</v>
      </c>
      <c r="BS179">
        <v>424680</v>
      </c>
      <c r="BT179">
        <v>2056523</v>
      </c>
      <c r="BU179">
        <v>105651</v>
      </c>
      <c r="BV179">
        <v>0</v>
      </c>
      <c r="BW179">
        <v>30000</v>
      </c>
      <c r="BX179">
        <v>37964</v>
      </c>
      <c r="BY179">
        <v>1</v>
      </c>
      <c r="BZ179">
        <v>30000</v>
      </c>
    </row>
    <row r="180" spans="1:78" x14ac:dyDescent="0.35">
      <c r="A180" s="10" t="s">
        <v>428</v>
      </c>
      <c r="B180" s="10" t="s">
        <v>78</v>
      </c>
      <c r="C180" s="11">
        <v>45566.708241539352</v>
      </c>
      <c r="D180" s="10" t="s">
        <v>79</v>
      </c>
      <c r="E180" s="10" t="s">
        <v>80</v>
      </c>
      <c r="F180">
        <v>75</v>
      </c>
      <c r="G180">
        <v>801.96649169921875</v>
      </c>
      <c r="H180">
        <v>119.90861511230469</v>
      </c>
      <c r="I180">
        <v>75</v>
      </c>
      <c r="J180">
        <v>75</v>
      </c>
      <c r="K180">
        <v>0</v>
      </c>
      <c r="L180">
        <v>215.10000610351563</v>
      </c>
      <c r="M180">
        <v>215.10000610351563</v>
      </c>
      <c r="N180">
        <v>220</v>
      </c>
      <c r="O180">
        <v>225</v>
      </c>
      <c r="P180" s="10" t="s">
        <v>429</v>
      </c>
      <c r="Q180" s="10" t="s">
        <v>82</v>
      </c>
      <c r="R180">
        <v>2202.047607421875</v>
      </c>
      <c r="S180">
        <v>1717.9818115234375</v>
      </c>
      <c r="T180">
        <v>14.579999923706055</v>
      </c>
      <c r="U180">
        <v>110</v>
      </c>
      <c r="V180">
        <v>3.2000000476837158</v>
      </c>
      <c r="W180">
        <v>0.14800000190734863</v>
      </c>
      <c r="X180" s="10" t="s">
        <v>82</v>
      </c>
      <c r="Y180" s="10" t="s">
        <v>82</v>
      </c>
      <c r="Z180">
        <v>24.340002059936523</v>
      </c>
      <c r="AA180">
        <v>2.0600001811981201</v>
      </c>
      <c r="AB180">
        <v>0.45400002598762512</v>
      </c>
      <c r="AC180">
        <v>0</v>
      </c>
      <c r="AD180">
        <v>0.65800005197525024</v>
      </c>
      <c r="AE180">
        <v>44.700000762939453</v>
      </c>
      <c r="AF180">
        <v>29.403257369995117</v>
      </c>
      <c r="AG180">
        <v>44.948402404785156</v>
      </c>
      <c r="AH180">
        <v>229.80000305175781</v>
      </c>
      <c r="AI180">
        <v>60</v>
      </c>
      <c r="AJ180">
        <v>60</v>
      </c>
      <c r="AK180">
        <v>60</v>
      </c>
      <c r="AL180">
        <v>60.900002000000001</v>
      </c>
      <c r="AM180">
        <v>94.586082458496094</v>
      </c>
      <c r="AN180">
        <v>52.499603271484375</v>
      </c>
      <c r="AO180">
        <v>66.273246765136719</v>
      </c>
      <c r="AP180">
        <v>80.088569641113281</v>
      </c>
      <c r="AQ180">
        <v>2.7465627193450928</v>
      </c>
      <c r="AR180">
        <v>543.085693359375</v>
      </c>
      <c r="AS180">
        <v>499.29620361328125</v>
      </c>
      <c r="AT180">
        <v>4.4773125648498535</v>
      </c>
      <c r="AU180">
        <v>3.6119377613067627</v>
      </c>
      <c r="AV180">
        <v>7759.140625</v>
      </c>
      <c r="AW180">
        <v>5518.7646484375</v>
      </c>
      <c r="AX180">
        <v>1622.55078125</v>
      </c>
      <c r="AY180">
        <v>1031.88525390625</v>
      </c>
      <c r="AZ180">
        <v>6136.58984375</v>
      </c>
      <c r="BA180">
        <v>4486.87939453125</v>
      </c>
      <c r="BB180">
        <v>4.9610137939453125E-3</v>
      </c>
      <c r="BC180">
        <v>0.1404881477355957</v>
      </c>
      <c r="BD180" s="10" t="s">
        <v>79</v>
      </c>
      <c r="BE180" s="10" t="s">
        <v>430</v>
      </c>
      <c r="BF180" s="10" t="s">
        <v>428</v>
      </c>
      <c r="BG180">
        <v>45000</v>
      </c>
      <c r="BH180">
        <v>845653</v>
      </c>
      <c r="BI180">
        <v>1213814</v>
      </c>
      <c r="BJ180">
        <v>-1619</v>
      </c>
      <c r="BK180">
        <v>4134</v>
      </c>
      <c r="BL180">
        <v>90690</v>
      </c>
      <c r="BM180">
        <v>2055439</v>
      </c>
      <c r="BN180">
        <v>831752</v>
      </c>
      <c r="BO180">
        <v>1323599</v>
      </c>
      <c r="BP180">
        <v>1420</v>
      </c>
      <c r="BQ180">
        <v>98425</v>
      </c>
      <c r="BR180">
        <v>1003</v>
      </c>
      <c r="BS180">
        <v>423507</v>
      </c>
      <c r="BT180">
        <v>2055439</v>
      </c>
      <c r="BU180">
        <v>7958</v>
      </c>
      <c r="BV180">
        <v>1</v>
      </c>
      <c r="BW180">
        <v>30000</v>
      </c>
      <c r="BX180">
        <v>24589</v>
      </c>
      <c r="BY180">
        <v>1</v>
      </c>
      <c r="BZ180">
        <v>30000</v>
      </c>
    </row>
    <row r="181" spans="1:78" x14ac:dyDescent="0.35">
      <c r="A181" s="10" t="s">
        <v>431</v>
      </c>
      <c r="B181" s="10" t="s">
        <v>85</v>
      </c>
      <c r="C181" s="11">
        <v>45566.708241539352</v>
      </c>
      <c r="D181" s="10" t="s">
        <v>79</v>
      </c>
      <c r="E181" s="10" t="s">
        <v>80</v>
      </c>
      <c r="F181">
        <v>75</v>
      </c>
      <c r="G181">
        <v>801.96649169921875</v>
      </c>
      <c r="H181">
        <v>119.90861511230469</v>
      </c>
      <c r="I181">
        <v>75</v>
      </c>
      <c r="J181">
        <v>75</v>
      </c>
      <c r="K181">
        <v>0</v>
      </c>
      <c r="L181">
        <v>215.10000610351563</v>
      </c>
      <c r="M181">
        <v>215.10000610351563</v>
      </c>
      <c r="N181">
        <v>220</v>
      </c>
      <c r="O181">
        <v>225</v>
      </c>
      <c r="P181" s="10" t="s">
        <v>429</v>
      </c>
      <c r="Q181" s="10" t="s">
        <v>82</v>
      </c>
      <c r="R181">
        <v>2202.047607421875</v>
      </c>
      <c r="S181">
        <v>1717.9818115234375</v>
      </c>
      <c r="T181">
        <v>14.579999923706055</v>
      </c>
      <c r="U181">
        <v>110</v>
      </c>
      <c r="V181">
        <v>3.2000000476837158</v>
      </c>
      <c r="W181">
        <v>0.14800000190734863</v>
      </c>
      <c r="X181" s="10" t="s">
        <v>82</v>
      </c>
      <c r="Y181" s="10" t="s">
        <v>82</v>
      </c>
      <c r="Z181">
        <v>24.340002059936523</v>
      </c>
      <c r="AA181">
        <v>2.0600001811981201</v>
      </c>
      <c r="AB181">
        <v>0.45400002598762512</v>
      </c>
      <c r="AC181">
        <v>0</v>
      </c>
      <c r="AD181">
        <v>0.65800005197525024</v>
      </c>
      <c r="AE181">
        <v>44.700000762939453</v>
      </c>
      <c r="AF181">
        <v>29.403257369995117</v>
      </c>
      <c r="AG181">
        <v>44.948402404785156</v>
      </c>
      <c r="AH181">
        <v>229.80000305175781</v>
      </c>
      <c r="AI181">
        <v>60</v>
      </c>
      <c r="AJ181">
        <v>60</v>
      </c>
      <c r="AK181">
        <v>60</v>
      </c>
      <c r="AL181">
        <v>60.900002000000001</v>
      </c>
      <c r="AM181">
        <v>137.79624938964844</v>
      </c>
      <c r="AN181">
        <v>52.49993896484375</v>
      </c>
      <c r="AO181">
        <v>66.932197570800781</v>
      </c>
      <c r="AP181">
        <v>82.764251708984375</v>
      </c>
      <c r="AQ181">
        <v>1.8435626029968262</v>
      </c>
      <c r="AR181">
        <v>545.75067138671875</v>
      </c>
      <c r="AS181">
        <v>498.9088134765625</v>
      </c>
      <c r="AT181">
        <v>4.8159375190734863</v>
      </c>
      <c r="AU181">
        <v>3.8376877307891846</v>
      </c>
      <c r="AV181">
        <v>7950.88232421875</v>
      </c>
      <c r="AW181">
        <v>6162.05517578125</v>
      </c>
      <c r="AX181">
        <v>1823.6962890625</v>
      </c>
      <c r="AY181">
        <v>1167.6943359375</v>
      </c>
      <c r="AZ181">
        <v>6127.18603515625</v>
      </c>
      <c r="BA181">
        <v>4994.36083984375</v>
      </c>
      <c r="BD181" s="10" t="s">
        <v>79</v>
      </c>
      <c r="BE181" s="10" t="s">
        <v>432</v>
      </c>
      <c r="BF181" s="10" t="s">
        <v>431</v>
      </c>
      <c r="BG181">
        <v>45000</v>
      </c>
      <c r="BH181">
        <v>1244245</v>
      </c>
      <c r="BI181">
        <v>763962</v>
      </c>
      <c r="BJ181">
        <v>-1854</v>
      </c>
      <c r="BK181">
        <v>4061</v>
      </c>
      <c r="BL181">
        <v>90455</v>
      </c>
      <c r="BM181">
        <v>2056159</v>
      </c>
      <c r="BN181">
        <v>1236882</v>
      </c>
      <c r="BO181">
        <v>1076654</v>
      </c>
      <c r="BP181">
        <v>-178212</v>
      </c>
      <c r="BQ181">
        <v>99999</v>
      </c>
      <c r="BR181">
        <v>1005</v>
      </c>
      <c r="BS181">
        <v>424625</v>
      </c>
      <c r="BT181">
        <v>2056159</v>
      </c>
      <c r="BU181">
        <v>9444</v>
      </c>
      <c r="BV181">
        <v>1</v>
      </c>
      <c r="BW181">
        <v>30000</v>
      </c>
      <c r="BX181">
        <v>39028</v>
      </c>
      <c r="BY181">
        <v>1</v>
      </c>
      <c r="BZ181">
        <v>30000</v>
      </c>
    </row>
    <row r="182" spans="1:78" x14ac:dyDescent="0.35">
      <c r="A182" s="10" t="s">
        <v>433</v>
      </c>
      <c r="B182" s="10" t="s">
        <v>78</v>
      </c>
      <c r="C182" s="11">
        <v>45566.708520138891</v>
      </c>
      <c r="D182" s="10" t="s">
        <v>79</v>
      </c>
      <c r="E182" s="10" t="s">
        <v>80</v>
      </c>
      <c r="F182">
        <v>76</v>
      </c>
      <c r="G182">
        <v>802.15093994140625</v>
      </c>
      <c r="H182">
        <v>119.90861511230469</v>
      </c>
      <c r="I182">
        <v>76</v>
      </c>
      <c r="J182">
        <v>76</v>
      </c>
      <c r="K182">
        <v>0</v>
      </c>
      <c r="L182">
        <v>215</v>
      </c>
      <c r="M182">
        <v>215.10000610351563</v>
      </c>
      <c r="N182">
        <v>220</v>
      </c>
      <c r="O182">
        <v>225</v>
      </c>
      <c r="P182" s="10" t="s">
        <v>434</v>
      </c>
      <c r="Q182" s="10" t="s">
        <v>82</v>
      </c>
      <c r="R182">
        <v>2195.44189453125</v>
      </c>
      <c r="S182">
        <v>1729.4447021484375</v>
      </c>
      <c r="T182">
        <v>14.589999198913574</v>
      </c>
      <c r="U182">
        <v>110</v>
      </c>
      <c r="V182">
        <v>3.7700002193450928</v>
      </c>
      <c r="W182">
        <v>0.14600001275539398</v>
      </c>
      <c r="X182" s="10" t="s">
        <v>82</v>
      </c>
      <c r="Y182" s="10" t="s">
        <v>82</v>
      </c>
      <c r="Z182">
        <v>24.338001251220703</v>
      </c>
      <c r="AA182">
        <v>2.0460000038146973</v>
      </c>
      <c r="AB182">
        <v>0.45200002193450928</v>
      </c>
      <c r="AC182">
        <v>0</v>
      </c>
      <c r="AD182">
        <v>0.65600001811981201</v>
      </c>
      <c r="AE182">
        <v>43.5</v>
      </c>
      <c r="AF182">
        <v>29.133129119873047</v>
      </c>
      <c r="AG182">
        <v>44.994274139404297</v>
      </c>
      <c r="AH182">
        <v>229.80000305175781</v>
      </c>
      <c r="AI182">
        <v>60</v>
      </c>
      <c r="AJ182">
        <v>60</v>
      </c>
      <c r="AK182">
        <v>60</v>
      </c>
      <c r="AL182">
        <v>60.900002000000001</v>
      </c>
      <c r="AM182">
        <v>94.586082458496094</v>
      </c>
      <c r="AN182">
        <v>52.499603271484375</v>
      </c>
      <c r="AO182">
        <v>66.136833190917969</v>
      </c>
      <c r="AP182">
        <v>79.987236022949219</v>
      </c>
      <c r="AQ182">
        <v>2.7841875553131104</v>
      </c>
      <c r="AR182">
        <v>544.44134521484375</v>
      </c>
      <c r="AS182">
        <v>501.09085083007813</v>
      </c>
      <c r="AT182">
        <v>4.4773125648498535</v>
      </c>
      <c r="AU182">
        <v>3.6119377613067627</v>
      </c>
      <c r="AV182">
        <v>7778.0302734375</v>
      </c>
      <c r="AW182">
        <v>5551.126953125</v>
      </c>
      <c r="AX182">
        <v>1624.92333984375</v>
      </c>
      <c r="AY182">
        <v>1033.3046875</v>
      </c>
      <c r="AZ182">
        <v>6153.10693359375</v>
      </c>
      <c r="BA182">
        <v>4517.822265625</v>
      </c>
      <c r="BB182">
        <v>1.6624927520751953E-2</v>
      </c>
      <c r="BC182">
        <v>0.11147058010101318</v>
      </c>
      <c r="BD182" s="10" t="s">
        <v>79</v>
      </c>
      <c r="BE182" s="10" t="s">
        <v>435</v>
      </c>
      <c r="BF182" s="10" t="s">
        <v>433</v>
      </c>
      <c r="BG182">
        <v>45000</v>
      </c>
      <c r="BH182">
        <v>884802</v>
      </c>
      <c r="BI182">
        <v>991895</v>
      </c>
      <c r="BJ182">
        <v>3131</v>
      </c>
      <c r="BK182">
        <v>4170</v>
      </c>
      <c r="BL182">
        <v>95440</v>
      </c>
      <c r="BM182">
        <v>2053764</v>
      </c>
      <c r="BN182">
        <v>861501</v>
      </c>
      <c r="BO182">
        <v>1102379</v>
      </c>
      <c r="BP182">
        <v>6128</v>
      </c>
      <c r="BQ182">
        <v>99999</v>
      </c>
      <c r="BR182">
        <v>1003</v>
      </c>
      <c r="BS182">
        <v>423670</v>
      </c>
      <c r="BT182">
        <v>2053764</v>
      </c>
      <c r="BU182">
        <v>10171</v>
      </c>
      <c r="BV182">
        <v>1</v>
      </c>
      <c r="BW182">
        <v>30000</v>
      </c>
      <c r="BX182">
        <v>27552</v>
      </c>
      <c r="BY182">
        <v>1</v>
      </c>
      <c r="BZ182">
        <v>30000</v>
      </c>
    </row>
    <row r="183" spans="1:78" x14ac:dyDescent="0.35">
      <c r="A183" s="10" t="s">
        <v>436</v>
      </c>
      <c r="B183" s="10" t="s">
        <v>85</v>
      </c>
      <c r="C183" s="11">
        <v>45566.708520138891</v>
      </c>
      <c r="D183" s="10" t="s">
        <v>79</v>
      </c>
      <c r="E183" s="10" t="s">
        <v>80</v>
      </c>
      <c r="F183">
        <v>76</v>
      </c>
      <c r="G183">
        <v>802.15093994140625</v>
      </c>
      <c r="H183">
        <v>119.90861511230469</v>
      </c>
      <c r="I183">
        <v>76</v>
      </c>
      <c r="J183">
        <v>76</v>
      </c>
      <c r="K183">
        <v>0</v>
      </c>
      <c r="L183">
        <v>215</v>
      </c>
      <c r="M183">
        <v>215.10000610351563</v>
      </c>
      <c r="N183">
        <v>220</v>
      </c>
      <c r="O183">
        <v>225</v>
      </c>
      <c r="P183" s="10" t="s">
        <v>434</v>
      </c>
      <c r="Q183" s="10" t="s">
        <v>82</v>
      </c>
      <c r="R183">
        <v>2195.44189453125</v>
      </c>
      <c r="S183">
        <v>1729.4447021484375</v>
      </c>
      <c r="T183">
        <v>14.589999198913574</v>
      </c>
      <c r="U183">
        <v>110</v>
      </c>
      <c r="V183">
        <v>3.7700002193450928</v>
      </c>
      <c r="W183">
        <v>0.14600001275539398</v>
      </c>
      <c r="X183" s="10" t="s">
        <v>82</v>
      </c>
      <c r="Y183" s="10" t="s">
        <v>82</v>
      </c>
      <c r="Z183">
        <v>24.338001251220703</v>
      </c>
      <c r="AA183">
        <v>2.0460000038146973</v>
      </c>
      <c r="AB183">
        <v>0.45200002193450928</v>
      </c>
      <c r="AC183">
        <v>0</v>
      </c>
      <c r="AD183">
        <v>0.65600001811981201</v>
      </c>
      <c r="AE183">
        <v>43.5</v>
      </c>
      <c r="AF183">
        <v>29.133129119873047</v>
      </c>
      <c r="AG183">
        <v>44.994274139404297</v>
      </c>
      <c r="AH183">
        <v>229.80000305175781</v>
      </c>
      <c r="AI183">
        <v>60</v>
      </c>
      <c r="AJ183">
        <v>60</v>
      </c>
      <c r="AK183">
        <v>60</v>
      </c>
      <c r="AL183">
        <v>60.900002000000001</v>
      </c>
      <c r="AM183">
        <v>137.79624938964844</v>
      </c>
      <c r="AN183">
        <v>52.49993896484375</v>
      </c>
      <c r="AO183">
        <v>66.81365966796875</v>
      </c>
      <c r="AP183">
        <v>83.053543090820313</v>
      </c>
      <c r="AQ183">
        <v>1.3920625448226929</v>
      </c>
      <c r="AR183">
        <v>545.85003662109375</v>
      </c>
      <c r="AS183">
        <v>498.86883544921875</v>
      </c>
      <c r="AT183">
        <v>4.7783126831054688</v>
      </c>
      <c r="AU183">
        <v>3.8000626564025879</v>
      </c>
      <c r="AV183">
        <v>7937.12646484375</v>
      </c>
      <c r="AW183">
        <v>6133.31689453125</v>
      </c>
      <c r="AX183">
        <v>1797.19287109375</v>
      </c>
      <c r="AY183">
        <v>1140.09619140625</v>
      </c>
      <c r="AZ183">
        <v>6139.93359375</v>
      </c>
      <c r="BA183">
        <v>4993.220703125</v>
      </c>
      <c r="BD183" s="10" t="s">
        <v>79</v>
      </c>
      <c r="BE183" s="10" t="s">
        <v>437</v>
      </c>
      <c r="BF183" s="10" t="s">
        <v>436</v>
      </c>
      <c r="BG183">
        <v>45000</v>
      </c>
      <c r="BH183">
        <v>1234740</v>
      </c>
      <c r="BI183">
        <v>995569</v>
      </c>
      <c r="BJ183">
        <v>-1610</v>
      </c>
      <c r="BK183">
        <v>3981</v>
      </c>
      <c r="BL183">
        <v>90699</v>
      </c>
      <c r="BM183">
        <v>2055789</v>
      </c>
      <c r="BN183">
        <v>1228472</v>
      </c>
      <c r="BO183">
        <v>1302010</v>
      </c>
      <c r="BP183">
        <v>-178257</v>
      </c>
      <c r="BQ183">
        <v>99999</v>
      </c>
      <c r="BR183">
        <v>1005</v>
      </c>
      <c r="BS183">
        <v>424735</v>
      </c>
      <c r="BT183">
        <v>2055789</v>
      </c>
      <c r="BU183">
        <v>7136</v>
      </c>
      <c r="BV183">
        <v>1</v>
      </c>
      <c r="BW183">
        <v>30000</v>
      </c>
      <c r="BX183">
        <v>19528</v>
      </c>
      <c r="BY183">
        <v>1</v>
      </c>
      <c r="BZ183">
        <v>30000</v>
      </c>
    </row>
    <row r="184" spans="1:78" x14ac:dyDescent="0.35">
      <c r="A184" s="10" t="s">
        <v>438</v>
      </c>
      <c r="B184" s="10" t="s">
        <v>78</v>
      </c>
      <c r="C184" s="11">
        <v>45566.708797129628</v>
      </c>
      <c r="D184" s="10" t="s">
        <v>79</v>
      </c>
      <c r="E184" s="10" t="s">
        <v>80</v>
      </c>
      <c r="F184">
        <v>77</v>
      </c>
      <c r="G184">
        <v>801.78204345703125</v>
      </c>
      <c r="H184">
        <v>119.90861511230469</v>
      </c>
      <c r="I184">
        <v>77</v>
      </c>
      <c r="J184">
        <v>77</v>
      </c>
      <c r="K184">
        <v>0</v>
      </c>
      <c r="L184">
        <v>215.10000610351563</v>
      </c>
      <c r="M184">
        <v>215.10000610351563</v>
      </c>
      <c r="N184">
        <v>220.10000610351563</v>
      </c>
      <c r="O184">
        <v>225</v>
      </c>
      <c r="P184" s="10" t="s">
        <v>439</v>
      </c>
      <c r="Q184" s="10" t="s">
        <v>82</v>
      </c>
      <c r="R184">
        <v>2185.63037109375</v>
      </c>
      <c r="S184">
        <v>1748.5819091796875</v>
      </c>
      <c r="T184">
        <v>14.589999198913574</v>
      </c>
      <c r="U184">
        <v>110</v>
      </c>
      <c r="V184">
        <v>2.8900001049041748</v>
      </c>
      <c r="W184">
        <v>0.14600001275539398</v>
      </c>
      <c r="X184" s="10" t="s">
        <v>82</v>
      </c>
      <c r="Y184" s="10" t="s">
        <v>82</v>
      </c>
      <c r="Z184">
        <v>24.338001251220703</v>
      </c>
      <c r="AA184">
        <v>2.0360000133514404</v>
      </c>
      <c r="AB184">
        <v>0.45200002193450928</v>
      </c>
      <c r="AC184">
        <v>0</v>
      </c>
      <c r="AD184">
        <v>0.65800005197525024</v>
      </c>
      <c r="AE184">
        <v>42.700000762939453</v>
      </c>
      <c r="AF184">
        <v>28.659130096435547</v>
      </c>
      <c r="AG184">
        <v>44.973884582519531</v>
      </c>
      <c r="AH184">
        <v>229.80000305175781</v>
      </c>
      <c r="AI184">
        <v>60</v>
      </c>
      <c r="AJ184">
        <v>60.099997999999999</v>
      </c>
      <c r="AK184">
        <v>60.099997999999999</v>
      </c>
      <c r="AL184">
        <v>60.900002000000001</v>
      </c>
      <c r="AM184">
        <v>94.586082458496094</v>
      </c>
      <c r="AN184">
        <v>52.499603271484375</v>
      </c>
      <c r="AO184">
        <v>66.146202087402344</v>
      </c>
      <c r="AP184">
        <v>80.087203979492188</v>
      </c>
      <c r="AQ184">
        <v>3.3861875534057617</v>
      </c>
      <c r="AR184">
        <v>542.10089111328125</v>
      </c>
      <c r="AS184">
        <v>498.11944580078125</v>
      </c>
      <c r="AT184">
        <v>4.6278128623962402</v>
      </c>
      <c r="AU184">
        <v>3.6495625972747803</v>
      </c>
      <c r="AV184">
        <v>7723.47509765625</v>
      </c>
      <c r="AW184">
        <v>5472.1484375</v>
      </c>
      <c r="AX184">
        <v>1687.4150390625</v>
      </c>
      <c r="AY184">
        <v>1032.85498046875</v>
      </c>
      <c r="AZ184">
        <v>6036.06005859375</v>
      </c>
      <c r="BA184">
        <v>4439.29345703125</v>
      </c>
      <c r="BB184">
        <v>2.0609259605407715E-2</v>
      </c>
      <c r="BC184">
        <v>0.11421036720275879</v>
      </c>
      <c r="BD184" s="10" t="s">
        <v>79</v>
      </c>
      <c r="BE184" s="10" t="s">
        <v>79</v>
      </c>
      <c r="BF184" s="10" t="s">
        <v>79</v>
      </c>
    </row>
    <row r="185" spans="1:78" x14ac:dyDescent="0.35">
      <c r="A185" s="10" t="s">
        <v>440</v>
      </c>
      <c r="B185" s="10" t="s">
        <v>85</v>
      </c>
      <c r="C185" s="11">
        <v>45566.708797129628</v>
      </c>
      <c r="D185" s="10" t="s">
        <v>79</v>
      </c>
      <c r="E185" s="10" t="s">
        <v>80</v>
      </c>
      <c r="F185">
        <v>77</v>
      </c>
      <c r="G185">
        <v>801.78204345703125</v>
      </c>
      <c r="H185">
        <v>119.90861511230469</v>
      </c>
      <c r="I185">
        <v>77</v>
      </c>
      <c r="J185">
        <v>77</v>
      </c>
      <c r="K185">
        <v>0</v>
      </c>
      <c r="L185">
        <v>215.10000610351563</v>
      </c>
      <c r="M185">
        <v>215.10000610351563</v>
      </c>
      <c r="N185">
        <v>220.10000610351563</v>
      </c>
      <c r="O185">
        <v>225</v>
      </c>
      <c r="P185" s="10" t="s">
        <v>439</v>
      </c>
      <c r="Q185" s="10" t="s">
        <v>82</v>
      </c>
      <c r="R185">
        <v>2185.63037109375</v>
      </c>
      <c r="S185">
        <v>1748.5819091796875</v>
      </c>
      <c r="T185">
        <v>14.589999198913574</v>
      </c>
      <c r="U185">
        <v>110</v>
      </c>
      <c r="V185">
        <v>2.8900001049041748</v>
      </c>
      <c r="W185">
        <v>0.14600001275539398</v>
      </c>
      <c r="X185" s="10" t="s">
        <v>82</v>
      </c>
      <c r="Y185" s="10" t="s">
        <v>82</v>
      </c>
      <c r="Z185">
        <v>24.338001251220703</v>
      </c>
      <c r="AA185">
        <v>2.0360000133514404</v>
      </c>
      <c r="AB185">
        <v>0.45200002193450928</v>
      </c>
      <c r="AC185">
        <v>0</v>
      </c>
      <c r="AD185">
        <v>0.65800005197525024</v>
      </c>
      <c r="AE185">
        <v>42.700000762939453</v>
      </c>
      <c r="AF185">
        <v>28.659130096435547</v>
      </c>
      <c r="AG185">
        <v>44.973884582519531</v>
      </c>
      <c r="AH185">
        <v>229.80000305175781</v>
      </c>
      <c r="AI185">
        <v>60</v>
      </c>
      <c r="AJ185">
        <v>60.099997999999999</v>
      </c>
      <c r="AK185">
        <v>60.099997999999999</v>
      </c>
      <c r="AL185">
        <v>60.900002000000001</v>
      </c>
      <c r="AM185">
        <v>137.79624938964844</v>
      </c>
      <c r="AN185">
        <v>52.49993896484375</v>
      </c>
      <c r="AO185">
        <v>66.831077575683594</v>
      </c>
      <c r="AP185">
        <v>82.967864990234375</v>
      </c>
      <c r="AQ185">
        <v>1.3920625448226929</v>
      </c>
      <c r="AR185">
        <v>543.82757568359375</v>
      </c>
      <c r="AS185">
        <v>496.14288330078125</v>
      </c>
      <c r="AT185">
        <v>4.8535628318786621</v>
      </c>
      <c r="AU185">
        <v>3.8376877307891846</v>
      </c>
      <c r="AV185">
        <v>7893.5126953125</v>
      </c>
      <c r="AW185">
        <v>6045.7783203125</v>
      </c>
      <c r="AX185">
        <v>1817.3623046875</v>
      </c>
      <c r="AY185">
        <v>1138.66845703125</v>
      </c>
      <c r="AZ185">
        <v>6076.150390625</v>
      </c>
      <c r="BA185">
        <v>4907.10986328125</v>
      </c>
      <c r="BD185" s="10" t="s">
        <v>79</v>
      </c>
      <c r="BE185" s="10" t="s">
        <v>441</v>
      </c>
      <c r="BF185" s="10" t="s">
        <v>440</v>
      </c>
      <c r="BG185">
        <v>45000</v>
      </c>
      <c r="BH185">
        <v>1238225</v>
      </c>
      <c r="BI185">
        <v>860724</v>
      </c>
      <c r="BJ185">
        <v>-1635</v>
      </c>
      <c r="BK185">
        <v>4181</v>
      </c>
      <c r="BL185">
        <v>90674</v>
      </c>
      <c r="BM185">
        <v>2056598</v>
      </c>
      <c r="BN185">
        <v>1231631</v>
      </c>
      <c r="BO185">
        <v>1170745</v>
      </c>
      <c r="BP185">
        <v>-178296</v>
      </c>
      <c r="BQ185">
        <v>99999</v>
      </c>
      <c r="BR185">
        <v>1005</v>
      </c>
      <c r="BS185">
        <v>424723</v>
      </c>
      <c r="BT185">
        <v>2056598</v>
      </c>
      <c r="BU185">
        <v>7620</v>
      </c>
      <c r="BV185">
        <v>1</v>
      </c>
      <c r="BW185">
        <v>30000</v>
      </c>
      <c r="BX185">
        <v>22922</v>
      </c>
      <c r="BY185">
        <v>1</v>
      </c>
      <c r="BZ185">
        <v>30000</v>
      </c>
    </row>
    <row r="186" spans="1:78" x14ac:dyDescent="0.35">
      <c r="A186" s="10" t="s">
        <v>442</v>
      </c>
      <c r="B186" s="10" t="s">
        <v>78</v>
      </c>
      <c r="C186" s="11">
        <v>45566.709086932868</v>
      </c>
      <c r="D186" s="10" t="s">
        <v>79</v>
      </c>
      <c r="E186" s="10" t="s">
        <v>80</v>
      </c>
      <c r="F186">
        <v>78</v>
      </c>
      <c r="G186">
        <v>801.96649169921875</v>
      </c>
      <c r="H186">
        <v>119.90861511230469</v>
      </c>
      <c r="I186">
        <v>78</v>
      </c>
      <c r="J186">
        <v>78</v>
      </c>
      <c r="K186">
        <v>0</v>
      </c>
      <c r="L186">
        <v>214.80000305175781</v>
      </c>
      <c r="M186">
        <v>215.10000610351563</v>
      </c>
      <c r="N186">
        <v>220</v>
      </c>
      <c r="O186">
        <v>225</v>
      </c>
      <c r="P186" s="10" t="s">
        <v>443</v>
      </c>
      <c r="Q186" s="10" t="s">
        <v>82</v>
      </c>
      <c r="R186">
        <v>2187.37890625</v>
      </c>
      <c r="S186">
        <v>1741.490478515625</v>
      </c>
      <c r="T186">
        <v>15</v>
      </c>
      <c r="U186">
        <v>110</v>
      </c>
      <c r="V186">
        <v>3.1400001049041748</v>
      </c>
      <c r="W186">
        <v>0.14600001275539398</v>
      </c>
      <c r="X186" s="10" t="s">
        <v>82</v>
      </c>
      <c r="Y186" s="10" t="s">
        <v>82</v>
      </c>
      <c r="Z186">
        <v>24.338001251220703</v>
      </c>
      <c r="AA186">
        <v>2.0659999847412109</v>
      </c>
      <c r="AB186">
        <v>0.45200002193450928</v>
      </c>
      <c r="AC186">
        <v>0</v>
      </c>
      <c r="AD186">
        <v>0.65800005197525024</v>
      </c>
      <c r="AE186">
        <v>41.5</v>
      </c>
      <c r="AF186">
        <v>28.597967147827148</v>
      </c>
      <c r="AG186">
        <v>44.963691711425781</v>
      </c>
      <c r="AH186">
        <v>229.80000305175781</v>
      </c>
      <c r="AI186">
        <v>60</v>
      </c>
      <c r="AJ186">
        <v>59.900002000000001</v>
      </c>
      <c r="AK186">
        <v>59.900002000000001</v>
      </c>
      <c r="AL186">
        <v>60.900002000000001</v>
      </c>
      <c r="AM186">
        <v>94.586082458496094</v>
      </c>
      <c r="AN186">
        <v>52.499603271484375</v>
      </c>
      <c r="AO186">
        <v>66.20294189453125</v>
      </c>
      <c r="AP186">
        <v>80.006217956542969</v>
      </c>
      <c r="AQ186">
        <v>3.2733125686645508</v>
      </c>
      <c r="AR186">
        <v>541.88360595703125</v>
      </c>
      <c r="AS186">
        <v>497.33807373046875</v>
      </c>
      <c r="AT186">
        <v>4.6278128623962402</v>
      </c>
      <c r="AU186">
        <v>3.6495625972747803</v>
      </c>
      <c r="AV186">
        <v>7718.8056640625</v>
      </c>
      <c r="AW186">
        <v>5439.455078125</v>
      </c>
      <c r="AX186">
        <v>1682.7060546875</v>
      </c>
      <c r="AY186">
        <v>1026.884765625</v>
      </c>
      <c r="AZ186">
        <v>6036.099609375</v>
      </c>
      <c r="BA186">
        <v>4412.5703125</v>
      </c>
      <c r="BB186">
        <v>2.4465322494506836E-3</v>
      </c>
      <c r="BC186">
        <v>0.14190137386322021</v>
      </c>
      <c r="BD186" s="10" t="s">
        <v>79</v>
      </c>
      <c r="BE186" s="10" t="s">
        <v>444</v>
      </c>
      <c r="BF186" s="10" t="s">
        <v>442</v>
      </c>
      <c r="BG186">
        <v>45000</v>
      </c>
      <c r="BH186">
        <v>867089</v>
      </c>
      <c r="BI186">
        <v>1190468</v>
      </c>
      <c r="BJ186">
        <v>1729</v>
      </c>
      <c r="BK186">
        <v>4232</v>
      </c>
      <c r="BL186">
        <v>94038</v>
      </c>
      <c r="BM186">
        <v>2055677</v>
      </c>
      <c r="BN186">
        <v>844941</v>
      </c>
      <c r="BO186">
        <v>1299401</v>
      </c>
      <c r="BP186">
        <v>5516</v>
      </c>
      <c r="BQ186">
        <v>98425</v>
      </c>
      <c r="BR186">
        <v>1003</v>
      </c>
      <c r="BS186">
        <v>423787</v>
      </c>
      <c r="BT186">
        <v>2055677</v>
      </c>
      <c r="BU186">
        <v>8359</v>
      </c>
      <c r="BV186">
        <v>1</v>
      </c>
      <c r="BW186">
        <v>30000</v>
      </c>
      <c r="BX186">
        <v>23748</v>
      </c>
      <c r="BY186">
        <v>1</v>
      </c>
      <c r="BZ186">
        <v>30000</v>
      </c>
    </row>
    <row r="187" spans="1:78" x14ac:dyDescent="0.35">
      <c r="A187" s="10" t="s">
        <v>445</v>
      </c>
      <c r="B187" s="10" t="s">
        <v>85</v>
      </c>
      <c r="C187" s="11">
        <v>45566.709086932868</v>
      </c>
      <c r="D187" s="10" t="s">
        <v>79</v>
      </c>
      <c r="E187" s="10" t="s">
        <v>80</v>
      </c>
      <c r="F187">
        <v>78</v>
      </c>
      <c r="G187">
        <v>801.96649169921875</v>
      </c>
      <c r="H187">
        <v>119.90861511230469</v>
      </c>
      <c r="I187">
        <v>78</v>
      </c>
      <c r="J187">
        <v>78</v>
      </c>
      <c r="K187">
        <v>0</v>
      </c>
      <c r="L187">
        <v>214.80000305175781</v>
      </c>
      <c r="M187">
        <v>215.10000610351563</v>
      </c>
      <c r="N187">
        <v>220</v>
      </c>
      <c r="O187">
        <v>225</v>
      </c>
      <c r="P187" s="10" t="s">
        <v>443</v>
      </c>
      <c r="Q187" s="10" t="s">
        <v>82</v>
      </c>
      <c r="R187">
        <v>2187.37890625</v>
      </c>
      <c r="S187">
        <v>1741.490478515625</v>
      </c>
      <c r="T187">
        <v>15</v>
      </c>
      <c r="U187">
        <v>110</v>
      </c>
      <c r="V187">
        <v>3.1400001049041748</v>
      </c>
      <c r="W187">
        <v>0.14600001275539398</v>
      </c>
      <c r="X187" s="10" t="s">
        <v>82</v>
      </c>
      <c r="Y187" s="10" t="s">
        <v>82</v>
      </c>
      <c r="Z187">
        <v>24.338001251220703</v>
      </c>
      <c r="AA187">
        <v>2.0659999847412109</v>
      </c>
      <c r="AB187">
        <v>0.45200002193450928</v>
      </c>
      <c r="AC187">
        <v>0</v>
      </c>
      <c r="AD187">
        <v>0.65800005197525024</v>
      </c>
      <c r="AE187">
        <v>41.5</v>
      </c>
      <c r="AF187">
        <v>28.597967147827148</v>
      </c>
      <c r="AG187">
        <v>44.963691711425781</v>
      </c>
      <c r="AH187">
        <v>229.80000305175781</v>
      </c>
      <c r="AI187">
        <v>60</v>
      </c>
      <c r="AJ187">
        <v>59.900002000000001</v>
      </c>
      <c r="AK187">
        <v>59.900002000000001</v>
      </c>
      <c r="AL187">
        <v>60.900002000000001</v>
      </c>
      <c r="AM187">
        <v>137.79624938964844</v>
      </c>
      <c r="AN187">
        <v>52.49993896484375</v>
      </c>
      <c r="AO187">
        <v>66.874374389648438</v>
      </c>
      <c r="AP187">
        <v>82.498954772949219</v>
      </c>
      <c r="AQ187">
        <v>2.3703126907348633</v>
      </c>
      <c r="AR187">
        <v>545.1793212890625</v>
      </c>
      <c r="AS187">
        <v>497.69256591796875</v>
      </c>
      <c r="AT187">
        <v>4.8911876678466797</v>
      </c>
      <c r="AU187">
        <v>3.8376877307891846</v>
      </c>
      <c r="AV187">
        <v>7912.666015625</v>
      </c>
      <c r="AW187">
        <v>6109.69921875</v>
      </c>
      <c r="AX187">
        <v>1846.10546875</v>
      </c>
      <c r="AY187">
        <v>1145.92578125</v>
      </c>
      <c r="AZ187">
        <v>6066.560546875</v>
      </c>
      <c r="BA187">
        <v>4963.7734375</v>
      </c>
      <c r="BD187" s="10" t="s">
        <v>79</v>
      </c>
      <c r="BE187" s="10" t="s">
        <v>446</v>
      </c>
      <c r="BF187" s="10" t="s">
        <v>445</v>
      </c>
      <c r="BG187">
        <v>45000</v>
      </c>
      <c r="BH187">
        <v>1244420</v>
      </c>
      <c r="BI187">
        <v>733818</v>
      </c>
      <c r="BJ187">
        <v>-1847</v>
      </c>
      <c r="BK187">
        <v>4045</v>
      </c>
      <c r="BL187">
        <v>90462</v>
      </c>
      <c r="BM187">
        <v>2056218</v>
      </c>
      <c r="BN187">
        <v>1237112</v>
      </c>
      <c r="BO187">
        <v>1046642</v>
      </c>
      <c r="BP187">
        <v>-178274</v>
      </c>
      <c r="BQ187">
        <v>99999</v>
      </c>
      <c r="BR187">
        <v>1005</v>
      </c>
      <c r="BS187">
        <v>424570</v>
      </c>
      <c r="BT187">
        <v>2056218</v>
      </c>
      <c r="BU187">
        <v>22092</v>
      </c>
      <c r="BV187">
        <v>0</v>
      </c>
      <c r="BW187">
        <v>30000</v>
      </c>
      <c r="BX187">
        <v>378682</v>
      </c>
      <c r="BY187">
        <v>0</v>
      </c>
      <c r="BZ187">
        <v>30000</v>
      </c>
    </row>
    <row r="188" spans="1:78" x14ac:dyDescent="0.35">
      <c r="A188" s="10" t="s">
        <v>447</v>
      </c>
      <c r="B188" s="10" t="s">
        <v>78</v>
      </c>
      <c r="C188" s="11">
        <v>45566.709364386574</v>
      </c>
      <c r="D188" s="10" t="s">
        <v>79</v>
      </c>
      <c r="E188" s="10" t="s">
        <v>80</v>
      </c>
      <c r="F188">
        <v>79</v>
      </c>
      <c r="G188">
        <v>801.59759521484375</v>
      </c>
      <c r="H188">
        <v>119.90861511230469</v>
      </c>
      <c r="I188">
        <v>79</v>
      </c>
      <c r="J188">
        <v>79</v>
      </c>
      <c r="K188">
        <v>0</v>
      </c>
      <c r="L188">
        <v>214.60000610351563</v>
      </c>
      <c r="M188">
        <v>215</v>
      </c>
      <c r="N188">
        <v>220</v>
      </c>
      <c r="O188">
        <v>225</v>
      </c>
      <c r="P188" s="10" t="s">
        <v>448</v>
      </c>
      <c r="Q188" s="10" t="s">
        <v>82</v>
      </c>
      <c r="R188">
        <v>2182.035888671875</v>
      </c>
      <c r="S188">
        <v>1762.667724609375</v>
      </c>
      <c r="T188">
        <v>15</v>
      </c>
      <c r="U188">
        <v>110</v>
      </c>
      <c r="V188">
        <v>3.5580000877380371</v>
      </c>
      <c r="W188">
        <v>0.14600001275539398</v>
      </c>
      <c r="X188" s="10" t="s">
        <v>82</v>
      </c>
      <c r="Y188" s="10" t="s">
        <v>82</v>
      </c>
      <c r="Z188">
        <v>24.338001251220703</v>
      </c>
      <c r="AA188">
        <v>2.0160000324249268</v>
      </c>
      <c r="AB188">
        <v>0.45200002193450928</v>
      </c>
      <c r="AC188">
        <v>0</v>
      </c>
      <c r="AD188">
        <v>0.65800005197525024</v>
      </c>
      <c r="AE188">
        <v>40.900001525878906</v>
      </c>
      <c r="AF188">
        <v>27.986356735229492</v>
      </c>
      <c r="AG188">
        <v>44.989173889160156</v>
      </c>
      <c r="AH188">
        <v>229.80000305175781</v>
      </c>
      <c r="AI188">
        <v>60</v>
      </c>
      <c r="AJ188">
        <v>60</v>
      </c>
      <c r="AK188">
        <v>60</v>
      </c>
      <c r="AL188">
        <v>60.900002000000001</v>
      </c>
      <c r="AM188">
        <v>94.586082458496094</v>
      </c>
      <c r="AN188">
        <v>52.499603271484375</v>
      </c>
      <c r="AO188">
        <v>66.049064636230469</v>
      </c>
      <c r="AP188">
        <v>80.312149047851563</v>
      </c>
      <c r="AQ188">
        <v>2.9723126888275146</v>
      </c>
      <c r="AR188">
        <v>539.7764892578125</v>
      </c>
      <c r="AS188">
        <v>494.33212280273438</v>
      </c>
      <c r="AT188">
        <v>4.7030625343322754</v>
      </c>
      <c r="AU188">
        <v>3.6495625972747803</v>
      </c>
      <c r="AV188">
        <v>7656.9443359375</v>
      </c>
      <c r="AW188">
        <v>5334.64892578125</v>
      </c>
      <c r="AX188">
        <v>1694.173828125</v>
      </c>
      <c r="AY188">
        <v>997.75244140625</v>
      </c>
      <c r="AZ188">
        <v>5962.7705078125</v>
      </c>
      <c r="BA188">
        <v>4336.896484375</v>
      </c>
      <c r="BB188">
        <v>1.9596099853515625E-2</v>
      </c>
      <c r="BC188">
        <v>0.16073596477508545</v>
      </c>
      <c r="BD188" s="10" t="s">
        <v>79</v>
      </c>
      <c r="BE188" s="10" t="s">
        <v>449</v>
      </c>
      <c r="BF188" s="10" t="s">
        <v>447</v>
      </c>
      <c r="BG188">
        <v>45000</v>
      </c>
      <c r="BH188">
        <v>850798</v>
      </c>
      <c r="BI188">
        <v>976693</v>
      </c>
      <c r="BJ188">
        <v>-1627</v>
      </c>
      <c r="BK188">
        <v>4132</v>
      </c>
      <c r="BL188">
        <v>90682</v>
      </c>
      <c r="BM188">
        <v>2052725</v>
      </c>
      <c r="BN188">
        <v>837103</v>
      </c>
      <c r="BO188">
        <v>1089621</v>
      </c>
      <c r="BP188">
        <v>1584</v>
      </c>
      <c r="BQ188">
        <v>99999</v>
      </c>
      <c r="BR188">
        <v>1003</v>
      </c>
      <c r="BS188">
        <v>423483</v>
      </c>
      <c r="BT188">
        <v>2052725</v>
      </c>
      <c r="BU188">
        <v>13099</v>
      </c>
      <c r="BV188">
        <v>1</v>
      </c>
      <c r="BW188">
        <v>30000</v>
      </c>
      <c r="BX188">
        <v>23138</v>
      </c>
      <c r="BY188">
        <v>1</v>
      </c>
      <c r="BZ188">
        <v>30000</v>
      </c>
    </row>
    <row r="189" spans="1:78" x14ac:dyDescent="0.35">
      <c r="A189" s="10" t="s">
        <v>450</v>
      </c>
      <c r="B189" s="10" t="s">
        <v>85</v>
      </c>
      <c r="C189" s="11">
        <v>45566.709364386574</v>
      </c>
      <c r="D189" s="10" t="s">
        <v>79</v>
      </c>
      <c r="E189" s="10" t="s">
        <v>80</v>
      </c>
      <c r="F189">
        <v>79</v>
      </c>
      <c r="G189">
        <v>801.59759521484375</v>
      </c>
      <c r="H189">
        <v>119.90861511230469</v>
      </c>
      <c r="I189">
        <v>79</v>
      </c>
      <c r="J189">
        <v>79</v>
      </c>
      <c r="K189">
        <v>0</v>
      </c>
      <c r="L189">
        <v>214.60000610351563</v>
      </c>
      <c r="M189">
        <v>215</v>
      </c>
      <c r="N189">
        <v>220</v>
      </c>
      <c r="O189">
        <v>225</v>
      </c>
      <c r="P189" s="10" t="s">
        <v>448</v>
      </c>
      <c r="Q189" s="10" t="s">
        <v>82</v>
      </c>
      <c r="R189">
        <v>2182.035888671875</v>
      </c>
      <c r="S189">
        <v>1762.667724609375</v>
      </c>
      <c r="T189">
        <v>15</v>
      </c>
      <c r="U189">
        <v>110</v>
      </c>
      <c r="V189">
        <v>3.5580000877380371</v>
      </c>
      <c r="W189">
        <v>0.14600001275539398</v>
      </c>
      <c r="X189" s="10" t="s">
        <v>82</v>
      </c>
      <c r="Y189" s="10" t="s">
        <v>82</v>
      </c>
      <c r="Z189">
        <v>24.338001251220703</v>
      </c>
      <c r="AA189">
        <v>2.0160000324249268</v>
      </c>
      <c r="AB189">
        <v>0.45200002193450928</v>
      </c>
      <c r="AC189">
        <v>0</v>
      </c>
      <c r="AD189">
        <v>0.65800005197525024</v>
      </c>
      <c r="AE189">
        <v>40.900001525878906</v>
      </c>
      <c r="AF189">
        <v>27.986356735229492</v>
      </c>
      <c r="AG189">
        <v>44.989173889160156</v>
      </c>
      <c r="AH189">
        <v>229.80000305175781</v>
      </c>
      <c r="AI189">
        <v>60</v>
      </c>
      <c r="AJ189">
        <v>60</v>
      </c>
      <c r="AK189">
        <v>60</v>
      </c>
      <c r="AL189">
        <v>60.900002000000001</v>
      </c>
      <c r="AM189">
        <v>137.79624938964844</v>
      </c>
      <c r="AN189">
        <v>52.49993896484375</v>
      </c>
      <c r="AO189">
        <v>66.906478881835938</v>
      </c>
      <c r="AP189">
        <v>82.763084411621094</v>
      </c>
      <c r="AQ189">
        <v>1.3920625448226929</v>
      </c>
      <c r="AR189">
        <v>544.74932861328125</v>
      </c>
      <c r="AS189">
        <v>496.64364624023438</v>
      </c>
      <c r="AT189">
        <v>4.8159375190734863</v>
      </c>
      <c r="AU189">
        <v>3.8753125667572021</v>
      </c>
      <c r="AV189">
        <v>7892.91552734375</v>
      </c>
      <c r="AW189">
        <v>6098.431640625</v>
      </c>
      <c r="AX189">
        <v>1787.9619140625</v>
      </c>
      <c r="AY189">
        <v>1146.43701171875</v>
      </c>
      <c r="AZ189">
        <v>6104.95361328125</v>
      </c>
      <c r="BA189">
        <v>4951.99462890625</v>
      </c>
      <c r="BD189" s="10" t="s">
        <v>79</v>
      </c>
      <c r="BE189" s="10" t="s">
        <v>451</v>
      </c>
      <c r="BF189" s="10" t="s">
        <v>450</v>
      </c>
      <c r="BG189">
        <v>45000</v>
      </c>
      <c r="BH189">
        <v>1231286</v>
      </c>
      <c r="BI189">
        <v>1103817</v>
      </c>
      <c r="BJ189">
        <v>-1627</v>
      </c>
      <c r="BK189">
        <v>4156</v>
      </c>
      <c r="BL189">
        <v>90682</v>
      </c>
      <c r="BM189">
        <v>2054271</v>
      </c>
      <c r="BN189">
        <v>1224705</v>
      </c>
      <c r="BO189">
        <v>1409120</v>
      </c>
      <c r="BP189">
        <v>-178266</v>
      </c>
      <c r="BQ189">
        <v>98425</v>
      </c>
      <c r="BR189">
        <v>1005</v>
      </c>
      <c r="BS189">
        <v>424590</v>
      </c>
      <c r="BT189">
        <v>2054271</v>
      </c>
      <c r="BU189">
        <v>15576</v>
      </c>
      <c r="BV189">
        <v>1</v>
      </c>
      <c r="BW189">
        <v>30000</v>
      </c>
      <c r="BX189">
        <v>31753</v>
      </c>
      <c r="BY189">
        <v>1</v>
      </c>
      <c r="BZ189">
        <v>30000</v>
      </c>
    </row>
    <row r="190" spans="1:78" x14ac:dyDescent="0.35">
      <c r="A190" s="10" t="s">
        <v>452</v>
      </c>
      <c r="B190" s="10" t="s">
        <v>78</v>
      </c>
      <c r="C190" s="11">
        <v>45566.709642812501</v>
      </c>
      <c r="D190" s="10" t="s">
        <v>79</v>
      </c>
      <c r="E190" s="10" t="s">
        <v>80</v>
      </c>
      <c r="F190">
        <v>80</v>
      </c>
      <c r="G190">
        <v>801.59759521484375</v>
      </c>
      <c r="H190">
        <v>119.90861511230469</v>
      </c>
      <c r="I190">
        <v>80</v>
      </c>
      <c r="J190">
        <v>80</v>
      </c>
      <c r="K190">
        <v>0</v>
      </c>
      <c r="L190">
        <v>214.60000610351563</v>
      </c>
      <c r="M190">
        <v>214.80000305175781</v>
      </c>
      <c r="N190">
        <v>220</v>
      </c>
      <c r="O190">
        <v>225</v>
      </c>
      <c r="P190" s="10" t="s">
        <v>453</v>
      </c>
      <c r="Q190" s="10" t="s">
        <v>82</v>
      </c>
      <c r="R190">
        <v>2188.544677734375</v>
      </c>
      <c r="S190">
        <v>1786.4678955078125</v>
      </c>
      <c r="T190">
        <v>15.00999927520752</v>
      </c>
      <c r="U190">
        <v>110</v>
      </c>
      <c r="V190">
        <v>3.1880002021789551</v>
      </c>
      <c r="W190">
        <v>0.14600001275539398</v>
      </c>
      <c r="X190" s="10" t="s">
        <v>82</v>
      </c>
      <c r="Y190" s="10" t="s">
        <v>82</v>
      </c>
      <c r="Z190">
        <v>24.340002059936523</v>
      </c>
      <c r="AA190">
        <v>2.0380001068115234</v>
      </c>
      <c r="AB190">
        <v>0.45400002598762512</v>
      </c>
      <c r="AC190">
        <v>0</v>
      </c>
      <c r="AD190">
        <v>0.65800005197525024</v>
      </c>
      <c r="AE190">
        <v>40.200000762939453</v>
      </c>
      <c r="AF190">
        <v>27.716226577758789</v>
      </c>
      <c r="AG190">
        <v>44.989173889160156</v>
      </c>
      <c r="AH190">
        <v>229.80000305175781</v>
      </c>
      <c r="AI190">
        <v>60</v>
      </c>
      <c r="AJ190">
        <v>60.099997999999999</v>
      </c>
      <c r="AK190">
        <v>60.099997999999999</v>
      </c>
      <c r="AL190">
        <v>60.900002000000001</v>
      </c>
      <c r="AM190">
        <v>94.586082458496094</v>
      </c>
      <c r="AN190">
        <v>52.499603271484375</v>
      </c>
      <c r="AO190">
        <v>66.349479675292969</v>
      </c>
      <c r="AP190">
        <v>80.013099670410156</v>
      </c>
      <c r="AQ190">
        <v>2.934687614440918</v>
      </c>
      <c r="AR190">
        <v>540.33026123046875</v>
      </c>
      <c r="AS190">
        <v>494.76559448242188</v>
      </c>
      <c r="AT190">
        <v>4.6654376983642578</v>
      </c>
      <c r="AU190">
        <v>3.687187671661377</v>
      </c>
      <c r="AV190">
        <v>7670.7060546875</v>
      </c>
      <c r="AW190">
        <v>5356.037109375</v>
      </c>
      <c r="AX190">
        <v>1670.3427734375</v>
      </c>
      <c r="AY190">
        <v>1010.92529296875</v>
      </c>
      <c r="AZ190">
        <v>6000.36328125</v>
      </c>
      <c r="BA190">
        <v>4345.11181640625</v>
      </c>
      <c r="BB190">
        <v>1.2803912162780762E-2</v>
      </c>
      <c r="BC190">
        <v>0.13105142116546631</v>
      </c>
      <c r="BD190" s="10" t="s">
        <v>79</v>
      </c>
      <c r="BE190" s="10" t="s">
        <v>79</v>
      </c>
      <c r="BF190" s="10" t="s">
        <v>79</v>
      </c>
    </row>
    <row r="191" spans="1:78" x14ac:dyDescent="0.35">
      <c r="A191" s="10" t="s">
        <v>454</v>
      </c>
      <c r="B191" s="10" t="s">
        <v>85</v>
      </c>
      <c r="C191" s="11">
        <v>45566.709642812501</v>
      </c>
      <c r="D191" s="10" t="s">
        <v>79</v>
      </c>
      <c r="E191" s="10" t="s">
        <v>80</v>
      </c>
      <c r="F191">
        <v>80</v>
      </c>
      <c r="G191">
        <v>801.59759521484375</v>
      </c>
      <c r="H191">
        <v>119.90861511230469</v>
      </c>
      <c r="I191">
        <v>80</v>
      </c>
      <c r="J191">
        <v>80</v>
      </c>
      <c r="K191">
        <v>0</v>
      </c>
      <c r="L191">
        <v>214.60000610351563</v>
      </c>
      <c r="M191">
        <v>214.80000305175781</v>
      </c>
      <c r="N191">
        <v>220</v>
      </c>
      <c r="O191">
        <v>225</v>
      </c>
      <c r="P191" s="10" t="s">
        <v>453</v>
      </c>
      <c r="Q191" s="10" t="s">
        <v>82</v>
      </c>
      <c r="R191">
        <v>2188.544677734375</v>
      </c>
      <c r="S191">
        <v>1786.4678955078125</v>
      </c>
      <c r="T191">
        <v>15.00999927520752</v>
      </c>
      <c r="U191">
        <v>110</v>
      </c>
      <c r="V191">
        <v>3.1880002021789551</v>
      </c>
      <c r="W191">
        <v>0.14600001275539398</v>
      </c>
      <c r="X191" s="10" t="s">
        <v>82</v>
      </c>
      <c r="Y191" s="10" t="s">
        <v>82</v>
      </c>
      <c r="Z191">
        <v>24.340002059936523</v>
      </c>
      <c r="AA191">
        <v>2.0380001068115234</v>
      </c>
      <c r="AB191">
        <v>0.45400002598762512</v>
      </c>
      <c r="AC191">
        <v>0</v>
      </c>
      <c r="AD191">
        <v>0.65800005197525024</v>
      </c>
      <c r="AE191">
        <v>40.200000762939453</v>
      </c>
      <c r="AF191">
        <v>27.716226577758789</v>
      </c>
      <c r="AG191">
        <v>44.989173889160156</v>
      </c>
      <c r="AH191">
        <v>229.80000305175781</v>
      </c>
      <c r="AI191">
        <v>60</v>
      </c>
      <c r="AJ191">
        <v>60.099997999999999</v>
      </c>
      <c r="AK191">
        <v>60.099997999999999</v>
      </c>
      <c r="AL191">
        <v>60.900002000000001</v>
      </c>
      <c r="AM191">
        <v>137.79624938964844</v>
      </c>
      <c r="AN191">
        <v>52.49993896484375</v>
      </c>
      <c r="AO191">
        <v>66.909561157226563</v>
      </c>
      <c r="AP191">
        <v>82.55780029296875</v>
      </c>
      <c r="AQ191">
        <v>2.1445624828338623</v>
      </c>
      <c r="AR191">
        <v>542.09075927734375</v>
      </c>
      <c r="AS191">
        <v>493.8580322265625</v>
      </c>
      <c r="AT191">
        <v>4.8911876678466797</v>
      </c>
      <c r="AU191">
        <v>3.9129376411437988</v>
      </c>
      <c r="AV191">
        <v>7836.03857421875</v>
      </c>
      <c r="AW191">
        <v>5973.7900390625</v>
      </c>
      <c r="AX191">
        <v>1806.94384765625</v>
      </c>
      <c r="AY191">
        <v>1143.8984375</v>
      </c>
      <c r="AZ191">
        <v>6029.0947265625</v>
      </c>
      <c r="BA191">
        <v>4829.8916015625</v>
      </c>
      <c r="BD191" s="10" t="s">
        <v>79</v>
      </c>
      <c r="BE191" s="10" t="s">
        <v>455</v>
      </c>
      <c r="BF191" s="10" t="s">
        <v>454</v>
      </c>
      <c r="BG191">
        <v>45000</v>
      </c>
      <c r="BH191">
        <v>1238580</v>
      </c>
      <c r="BI191">
        <v>937569</v>
      </c>
      <c r="BJ191">
        <v>-1619</v>
      </c>
      <c r="BK191">
        <v>4082</v>
      </c>
      <c r="BL191">
        <v>90690</v>
      </c>
      <c r="BM191">
        <v>2056081</v>
      </c>
      <c r="BN191">
        <v>1231645</v>
      </c>
      <c r="BO191">
        <v>1246671</v>
      </c>
      <c r="BP191">
        <v>-178187</v>
      </c>
      <c r="BQ191">
        <v>99999</v>
      </c>
      <c r="BR191">
        <v>1005</v>
      </c>
      <c r="BS191">
        <v>424660</v>
      </c>
      <c r="BT191">
        <v>2056081</v>
      </c>
      <c r="BU191">
        <v>11762</v>
      </c>
      <c r="BV191">
        <v>1</v>
      </c>
      <c r="BW191">
        <v>30000</v>
      </c>
      <c r="BX191">
        <v>23368</v>
      </c>
      <c r="BY191">
        <v>1</v>
      </c>
      <c r="BZ191">
        <v>30000</v>
      </c>
    </row>
    <row r="192" spans="1:78" x14ac:dyDescent="0.35">
      <c r="A192" s="10" t="s">
        <v>456</v>
      </c>
      <c r="B192" s="10" t="s">
        <v>78</v>
      </c>
      <c r="C192" s="11">
        <v>45566.709931423611</v>
      </c>
      <c r="D192" s="10" t="s">
        <v>79</v>
      </c>
      <c r="E192" s="10" t="s">
        <v>80</v>
      </c>
      <c r="F192">
        <v>81</v>
      </c>
      <c r="G192">
        <v>801.59759521484375</v>
      </c>
      <c r="H192">
        <v>119.90861511230469</v>
      </c>
      <c r="I192">
        <v>81</v>
      </c>
      <c r="J192">
        <v>81</v>
      </c>
      <c r="K192">
        <v>0</v>
      </c>
      <c r="L192">
        <v>214.80000305175781</v>
      </c>
      <c r="M192">
        <v>214.80000305175781</v>
      </c>
      <c r="N192">
        <v>220</v>
      </c>
      <c r="O192">
        <v>225</v>
      </c>
      <c r="P192" s="10" t="s">
        <v>457</v>
      </c>
      <c r="Q192" s="10" t="s">
        <v>82</v>
      </c>
      <c r="R192">
        <v>2217.590576171875</v>
      </c>
      <c r="S192">
        <v>1807.159423828125</v>
      </c>
      <c r="T192">
        <v>15.00999927520752</v>
      </c>
      <c r="U192">
        <v>110</v>
      </c>
      <c r="V192">
        <v>3.1020002365112305</v>
      </c>
      <c r="W192">
        <v>0.14600001275539398</v>
      </c>
      <c r="X192" s="10" t="s">
        <v>82</v>
      </c>
      <c r="Y192" s="10" t="s">
        <v>82</v>
      </c>
      <c r="Z192">
        <v>24.342000961303711</v>
      </c>
      <c r="AA192">
        <v>2.0300002098083496</v>
      </c>
      <c r="AB192">
        <v>0.45600003004074097</v>
      </c>
      <c r="AC192">
        <v>0</v>
      </c>
      <c r="AD192">
        <v>0.65800005197525024</v>
      </c>
      <c r="AE192">
        <v>39.700000762939453</v>
      </c>
      <c r="AF192">
        <v>27.29829216003418</v>
      </c>
      <c r="AG192">
        <v>44.958595275878906</v>
      </c>
      <c r="AH192">
        <v>229.80000305175781</v>
      </c>
      <c r="AI192">
        <v>60</v>
      </c>
      <c r="AJ192">
        <v>59.900002000000001</v>
      </c>
      <c r="AK192">
        <v>59.900002000000001</v>
      </c>
      <c r="AL192">
        <v>60.900002000000001</v>
      </c>
      <c r="AM192">
        <v>94.586082458496094</v>
      </c>
      <c r="AN192">
        <v>52.499603271484375</v>
      </c>
      <c r="AO192">
        <v>66.20233154296875</v>
      </c>
      <c r="AP192">
        <v>79.934036254882813</v>
      </c>
      <c r="AQ192">
        <v>2.934687614440918</v>
      </c>
      <c r="AR192">
        <v>540.98046875</v>
      </c>
      <c r="AS192">
        <v>495.16000366210938</v>
      </c>
      <c r="AT192">
        <v>4.7030625343322754</v>
      </c>
      <c r="AU192">
        <v>3.7248127460479736</v>
      </c>
      <c r="AV192">
        <v>7671.5009765625</v>
      </c>
      <c r="AW192">
        <v>5367.82958984375</v>
      </c>
      <c r="AX192">
        <v>1681.390625</v>
      </c>
      <c r="AY192">
        <v>1017.77783203125</v>
      </c>
      <c r="AZ192">
        <v>5990.1103515625</v>
      </c>
      <c r="BA192">
        <v>4350.0517578125</v>
      </c>
      <c r="BB192">
        <v>3.3028364181518555E-2</v>
      </c>
      <c r="BC192">
        <v>0.11434149742126465</v>
      </c>
      <c r="BD192" s="10" t="s">
        <v>79</v>
      </c>
      <c r="BE192" s="10" t="s">
        <v>458</v>
      </c>
      <c r="BF192" s="10" t="s">
        <v>456</v>
      </c>
      <c r="BG192">
        <v>45000</v>
      </c>
      <c r="BH192">
        <v>885830</v>
      </c>
      <c r="BI192">
        <v>1141124</v>
      </c>
      <c r="BJ192">
        <v>3131</v>
      </c>
      <c r="BK192">
        <v>4136</v>
      </c>
      <c r="BL192">
        <v>95440</v>
      </c>
      <c r="BM192">
        <v>2055364</v>
      </c>
      <c r="BN192">
        <v>862776</v>
      </c>
      <c r="BO192">
        <v>1248367</v>
      </c>
      <c r="BP192">
        <v>6519</v>
      </c>
      <c r="BQ192">
        <v>97244</v>
      </c>
      <c r="BR192">
        <v>1003</v>
      </c>
      <c r="BS192">
        <v>423780</v>
      </c>
      <c r="BT192">
        <v>2055364</v>
      </c>
      <c r="BU192">
        <v>4450</v>
      </c>
      <c r="BV192">
        <v>1</v>
      </c>
      <c r="BW192">
        <v>30000</v>
      </c>
      <c r="BX192">
        <v>23345</v>
      </c>
      <c r="BY192">
        <v>1</v>
      </c>
      <c r="BZ192">
        <v>30000</v>
      </c>
    </row>
    <row r="193" spans="1:78" x14ac:dyDescent="0.35">
      <c r="A193" s="10" t="s">
        <v>459</v>
      </c>
      <c r="B193" s="10" t="s">
        <v>85</v>
      </c>
      <c r="C193" s="11">
        <v>45566.709931423611</v>
      </c>
      <c r="D193" s="10" t="s">
        <v>79</v>
      </c>
      <c r="E193" s="10" t="s">
        <v>80</v>
      </c>
      <c r="F193">
        <v>81</v>
      </c>
      <c r="G193">
        <v>801.59759521484375</v>
      </c>
      <c r="H193">
        <v>119.90861511230469</v>
      </c>
      <c r="I193">
        <v>81</v>
      </c>
      <c r="J193">
        <v>81</v>
      </c>
      <c r="K193">
        <v>0</v>
      </c>
      <c r="L193">
        <v>214.80000305175781</v>
      </c>
      <c r="M193">
        <v>214.80000305175781</v>
      </c>
      <c r="N193">
        <v>220</v>
      </c>
      <c r="O193">
        <v>225</v>
      </c>
      <c r="P193" s="10" t="s">
        <v>457</v>
      </c>
      <c r="Q193" s="10" t="s">
        <v>82</v>
      </c>
      <c r="R193">
        <v>2217.590576171875</v>
      </c>
      <c r="S193">
        <v>1807.159423828125</v>
      </c>
      <c r="T193">
        <v>15.00999927520752</v>
      </c>
      <c r="U193">
        <v>110</v>
      </c>
      <c r="V193">
        <v>3.1020002365112305</v>
      </c>
      <c r="W193">
        <v>0.14600001275539398</v>
      </c>
      <c r="X193" s="10" t="s">
        <v>82</v>
      </c>
      <c r="Y193" s="10" t="s">
        <v>82</v>
      </c>
      <c r="Z193">
        <v>24.342000961303711</v>
      </c>
      <c r="AA193">
        <v>2.0300002098083496</v>
      </c>
      <c r="AB193">
        <v>0.45600003004074097</v>
      </c>
      <c r="AC193">
        <v>0</v>
      </c>
      <c r="AD193">
        <v>0.65800005197525024</v>
      </c>
      <c r="AE193">
        <v>39.700000762939453</v>
      </c>
      <c r="AF193">
        <v>27.29829216003418</v>
      </c>
      <c r="AG193">
        <v>44.958595275878906</v>
      </c>
      <c r="AH193">
        <v>229.80000305175781</v>
      </c>
      <c r="AI193">
        <v>60</v>
      </c>
      <c r="AJ193">
        <v>59.900002000000001</v>
      </c>
      <c r="AK193">
        <v>59.900002000000001</v>
      </c>
      <c r="AL193">
        <v>60.900002000000001</v>
      </c>
      <c r="AM193">
        <v>137.79624938964844</v>
      </c>
      <c r="AN193">
        <v>52.49993896484375</v>
      </c>
      <c r="AO193">
        <v>66.84722900390625</v>
      </c>
      <c r="AP193">
        <v>82.891151428222656</v>
      </c>
      <c r="AQ193">
        <v>1.4296876192092896</v>
      </c>
      <c r="AR193">
        <v>541.12176513671875</v>
      </c>
      <c r="AS193">
        <v>492.60275268554688</v>
      </c>
      <c r="AT193">
        <v>4.8535628318786621</v>
      </c>
      <c r="AU193">
        <v>3.8753125667572021</v>
      </c>
      <c r="AV193">
        <v>7796.56982421875</v>
      </c>
      <c r="AW193">
        <v>5902.3935546875</v>
      </c>
      <c r="AX193">
        <v>1769.513671875</v>
      </c>
      <c r="AY193">
        <v>1107.89453125</v>
      </c>
      <c r="AZ193">
        <v>6027.05615234375</v>
      </c>
      <c r="BA193">
        <v>4794.4990234375</v>
      </c>
      <c r="BD193" s="10" t="s">
        <v>79</v>
      </c>
      <c r="BE193" s="10" t="s">
        <v>460</v>
      </c>
      <c r="BF193" s="10" t="s">
        <v>459</v>
      </c>
      <c r="BG193">
        <v>45000</v>
      </c>
      <c r="BH193">
        <v>1235027</v>
      </c>
      <c r="BI193">
        <v>910875</v>
      </c>
      <c r="BJ193">
        <v>-1854</v>
      </c>
      <c r="BK193">
        <v>4026</v>
      </c>
      <c r="BL193">
        <v>90455</v>
      </c>
      <c r="BM193">
        <v>2056249</v>
      </c>
      <c r="BN193">
        <v>1229037</v>
      </c>
      <c r="BO193">
        <v>1221783</v>
      </c>
      <c r="BP193">
        <v>-178373</v>
      </c>
      <c r="BQ193">
        <v>96063</v>
      </c>
      <c r="BR193">
        <v>1005</v>
      </c>
      <c r="BS193">
        <v>424704</v>
      </c>
      <c r="BT193">
        <v>2056249</v>
      </c>
      <c r="BU193">
        <v>7890</v>
      </c>
      <c r="BV193">
        <v>1</v>
      </c>
      <c r="BW193">
        <v>30000</v>
      </c>
      <c r="BX193">
        <v>23117</v>
      </c>
      <c r="BY193">
        <v>1</v>
      </c>
      <c r="BZ193">
        <v>30000</v>
      </c>
    </row>
    <row r="194" spans="1:78" x14ac:dyDescent="0.35">
      <c r="A194" s="10" t="s">
        <v>461</v>
      </c>
      <c r="B194" s="10" t="s">
        <v>78</v>
      </c>
      <c r="C194" s="11">
        <v>45566.710210659723</v>
      </c>
      <c r="D194" s="10" t="s">
        <v>79</v>
      </c>
      <c r="E194" s="10" t="s">
        <v>80</v>
      </c>
      <c r="F194">
        <v>82</v>
      </c>
      <c r="G194">
        <v>801.78204345703125</v>
      </c>
      <c r="H194">
        <v>119.90861511230469</v>
      </c>
      <c r="I194">
        <v>82</v>
      </c>
      <c r="J194">
        <v>82</v>
      </c>
      <c r="K194">
        <v>0</v>
      </c>
      <c r="L194">
        <v>214.60000610351563</v>
      </c>
      <c r="M194">
        <v>214.80000305175781</v>
      </c>
      <c r="N194">
        <v>219.80000305175781</v>
      </c>
      <c r="O194">
        <v>224.80000305175781</v>
      </c>
      <c r="P194" s="10" t="s">
        <v>462</v>
      </c>
      <c r="Q194" s="10" t="s">
        <v>82</v>
      </c>
      <c r="R194">
        <v>2201.367431640625</v>
      </c>
      <c r="S194">
        <v>1803.370849609375</v>
      </c>
      <c r="T194">
        <v>15.00999927520752</v>
      </c>
      <c r="U194">
        <v>110</v>
      </c>
      <c r="V194">
        <v>3.5280001163482666</v>
      </c>
      <c r="W194">
        <v>0.15000000596046448</v>
      </c>
      <c r="X194" s="10" t="s">
        <v>82</v>
      </c>
      <c r="Y194" s="10" t="s">
        <v>82</v>
      </c>
      <c r="Z194">
        <v>24.340002059936523</v>
      </c>
      <c r="AA194">
        <v>2.062000036239624</v>
      </c>
      <c r="AB194">
        <v>0.45400002598762512</v>
      </c>
      <c r="AC194">
        <v>0</v>
      </c>
      <c r="AD194">
        <v>0.65600001811981201</v>
      </c>
      <c r="AE194">
        <v>39.400001525878906</v>
      </c>
      <c r="AF194">
        <v>27.405324935913086</v>
      </c>
      <c r="AG194">
        <v>44.958595275878906</v>
      </c>
      <c r="AH194">
        <v>229.80000305175781</v>
      </c>
      <c r="AI194">
        <v>60</v>
      </c>
      <c r="AJ194">
        <v>60</v>
      </c>
      <c r="AK194">
        <v>60</v>
      </c>
      <c r="AL194">
        <v>60.900002000000001</v>
      </c>
      <c r="AM194">
        <v>94.586082458496094</v>
      </c>
      <c r="AN194">
        <v>52.499603271484375</v>
      </c>
      <c r="AO194">
        <v>66.220909118652344</v>
      </c>
      <c r="AP194">
        <v>79.869140625</v>
      </c>
      <c r="AQ194">
        <v>3.574312686920166</v>
      </c>
      <c r="AR194">
        <v>539.47991943359375</v>
      </c>
      <c r="AS194">
        <v>493.51553344726563</v>
      </c>
      <c r="AT194">
        <v>4.5901875495910645</v>
      </c>
      <c r="AU194">
        <v>3.687187671661377</v>
      </c>
      <c r="AV194">
        <v>7644.25</v>
      </c>
      <c r="AW194">
        <v>5316.8984375</v>
      </c>
      <c r="AX194">
        <v>1620.09912109375</v>
      </c>
      <c r="AY194">
        <v>1000.59326171875</v>
      </c>
      <c r="AZ194">
        <v>6024.15087890625</v>
      </c>
      <c r="BA194">
        <v>4316.30517578125</v>
      </c>
      <c r="BB194">
        <v>2.0837903022766113E-2</v>
      </c>
      <c r="BC194">
        <v>0.12812042236328125</v>
      </c>
      <c r="BD194" s="10" t="s">
        <v>79</v>
      </c>
      <c r="BE194" s="10" t="s">
        <v>463</v>
      </c>
      <c r="BF194" s="10" t="s">
        <v>461</v>
      </c>
      <c r="BG194">
        <v>45000</v>
      </c>
      <c r="BH194">
        <v>871119</v>
      </c>
      <c r="BI194">
        <v>932050</v>
      </c>
      <c r="BJ194">
        <v>1777</v>
      </c>
      <c r="BK194">
        <v>4185</v>
      </c>
      <c r="BL194">
        <v>94086</v>
      </c>
      <c r="BM194">
        <v>2051489</v>
      </c>
      <c r="BN194">
        <v>849779</v>
      </c>
      <c r="BO194">
        <v>1043921</v>
      </c>
      <c r="BP194">
        <v>5313</v>
      </c>
      <c r="BQ194">
        <v>99999</v>
      </c>
      <c r="BR194">
        <v>1002</v>
      </c>
      <c r="BS194">
        <v>423368</v>
      </c>
      <c r="BT194">
        <v>2051489</v>
      </c>
      <c r="BU194">
        <v>14271</v>
      </c>
      <c r="BV194">
        <v>1</v>
      </c>
      <c r="BW194">
        <v>30000</v>
      </c>
      <c r="BX194">
        <v>153005</v>
      </c>
      <c r="BY194">
        <v>0</v>
      </c>
      <c r="BZ194">
        <v>30000</v>
      </c>
    </row>
    <row r="195" spans="1:78" x14ac:dyDescent="0.35">
      <c r="A195" s="10" t="s">
        <v>464</v>
      </c>
      <c r="B195" s="10" t="s">
        <v>85</v>
      </c>
      <c r="C195" s="11">
        <v>45566.710210659723</v>
      </c>
      <c r="D195" s="10" t="s">
        <v>79</v>
      </c>
      <c r="E195" s="10" t="s">
        <v>80</v>
      </c>
      <c r="F195">
        <v>82</v>
      </c>
      <c r="G195">
        <v>801.78204345703125</v>
      </c>
      <c r="H195">
        <v>119.90861511230469</v>
      </c>
      <c r="I195">
        <v>82</v>
      </c>
      <c r="J195">
        <v>82</v>
      </c>
      <c r="K195">
        <v>0</v>
      </c>
      <c r="L195">
        <v>214.60000610351563</v>
      </c>
      <c r="M195">
        <v>214.80000305175781</v>
      </c>
      <c r="N195">
        <v>219.80000305175781</v>
      </c>
      <c r="O195">
        <v>224.80000305175781</v>
      </c>
      <c r="P195" s="10" t="s">
        <v>462</v>
      </c>
      <c r="Q195" s="10" t="s">
        <v>82</v>
      </c>
      <c r="R195">
        <v>2201.367431640625</v>
      </c>
      <c r="S195">
        <v>1803.370849609375</v>
      </c>
      <c r="T195">
        <v>15.00999927520752</v>
      </c>
      <c r="U195">
        <v>110</v>
      </c>
      <c r="V195">
        <v>3.5280001163482666</v>
      </c>
      <c r="W195">
        <v>0.15000000596046448</v>
      </c>
      <c r="X195" s="10" t="s">
        <v>82</v>
      </c>
      <c r="Y195" s="10" t="s">
        <v>82</v>
      </c>
      <c r="Z195">
        <v>24.340002059936523</v>
      </c>
      <c r="AA195">
        <v>2.062000036239624</v>
      </c>
      <c r="AB195">
        <v>0.45400002598762512</v>
      </c>
      <c r="AC195">
        <v>0</v>
      </c>
      <c r="AD195">
        <v>0.65600001811981201</v>
      </c>
      <c r="AE195">
        <v>39.400001525878906</v>
      </c>
      <c r="AF195">
        <v>27.405324935913086</v>
      </c>
      <c r="AG195">
        <v>44.958595275878906</v>
      </c>
      <c r="AH195">
        <v>229.80000305175781</v>
      </c>
      <c r="AI195">
        <v>60</v>
      </c>
      <c r="AJ195">
        <v>60</v>
      </c>
      <c r="AK195">
        <v>60</v>
      </c>
      <c r="AL195">
        <v>60.900002000000001</v>
      </c>
      <c r="AM195">
        <v>137.79624938964844</v>
      </c>
      <c r="AN195">
        <v>52.49993896484375</v>
      </c>
      <c r="AO195">
        <v>66.91204833984375</v>
      </c>
      <c r="AP195">
        <v>82.506248474121094</v>
      </c>
      <c r="AQ195">
        <v>2.2198126316070557</v>
      </c>
      <c r="AR195">
        <v>540.4957275390625</v>
      </c>
      <c r="AS195">
        <v>491.83856201171875</v>
      </c>
      <c r="AT195">
        <v>4.8911876678466797</v>
      </c>
      <c r="AU195">
        <v>3.8753125667572021</v>
      </c>
      <c r="AV195">
        <v>7803.80712890625</v>
      </c>
      <c r="AW195">
        <v>5905.38623046875</v>
      </c>
      <c r="AX195">
        <v>1793.6630859375</v>
      </c>
      <c r="AY195">
        <v>1112.6669921875</v>
      </c>
      <c r="AZ195">
        <v>6010.14404296875</v>
      </c>
      <c r="BA195">
        <v>4792.71923828125</v>
      </c>
      <c r="BD195" s="10" t="s">
        <v>79</v>
      </c>
      <c r="BE195" s="10" t="s">
        <v>465</v>
      </c>
      <c r="BF195" s="10" t="s">
        <v>464</v>
      </c>
      <c r="BG195">
        <v>45000</v>
      </c>
      <c r="BH195">
        <v>1233027</v>
      </c>
      <c r="BI195">
        <v>1022038</v>
      </c>
      <c r="BJ195">
        <v>-2309</v>
      </c>
      <c r="BK195">
        <v>3977</v>
      </c>
      <c r="BL195">
        <v>90000</v>
      </c>
      <c r="BM195">
        <v>2055028</v>
      </c>
      <c r="BN195">
        <v>1226891</v>
      </c>
      <c r="BO195">
        <v>1330245</v>
      </c>
      <c r="BP195">
        <v>-178263</v>
      </c>
      <c r="BQ195">
        <v>98425</v>
      </c>
      <c r="BR195">
        <v>1005</v>
      </c>
      <c r="BS195">
        <v>424708</v>
      </c>
      <c r="BT195">
        <v>2055028</v>
      </c>
      <c r="BU195">
        <v>6285</v>
      </c>
      <c r="BV195">
        <v>1</v>
      </c>
      <c r="BW195">
        <v>30000</v>
      </c>
      <c r="BX195">
        <v>27711</v>
      </c>
      <c r="BY195">
        <v>1</v>
      </c>
      <c r="BZ195">
        <v>30000</v>
      </c>
    </row>
    <row r="196" spans="1:78" x14ac:dyDescent="0.35">
      <c r="A196" s="10" t="s">
        <v>466</v>
      </c>
      <c r="B196" s="10" t="s">
        <v>78</v>
      </c>
      <c r="C196" s="11">
        <v>45566.710488344906</v>
      </c>
      <c r="D196" s="10" t="s">
        <v>79</v>
      </c>
      <c r="E196" s="10" t="s">
        <v>80</v>
      </c>
      <c r="F196">
        <v>83</v>
      </c>
      <c r="G196">
        <v>801.59759521484375</v>
      </c>
      <c r="H196">
        <v>119.90861511230469</v>
      </c>
      <c r="I196">
        <v>83</v>
      </c>
      <c r="J196">
        <v>83</v>
      </c>
      <c r="K196">
        <v>0</v>
      </c>
      <c r="L196">
        <v>214.60000610351563</v>
      </c>
      <c r="M196">
        <v>214.80000305175781</v>
      </c>
      <c r="N196">
        <v>219.80000305175781</v>
      </c>
      <c r="O196">
        <v>225</v>
      </c>
      <c r="P196" s="10" t="s">
        <v>467</v>
      </c>
      <c r="Q196" s="10" t="s">
        <v>82</v>
      </c>
      <c r="R196">
        <v>2206.030517578125</v>
      </c>
      <c r="S196">
        <v>1811.239501953125</v>
      </c>
      <c r="T196">
        <v>15.019999504089355</v>
      </c>
      <c r="U196">
        <v>110</v>
      </c>
      <c r="V196">
        <v>3.0140001773834229</v>
      </c>
      <c r="W196">
        <v>0.14800000190734863</v>
      </c>
      <c r="X196" s="10" t="s">
        <v>82</v>
      </c>
      <c r="Y196" s="10" t="s">
        <v>82</v>
      </c>
      <c r="Z196">
        <v>24.340002059936523</v>
      </c>
      <c r="AA196">
        <v>2.004000186920166</v>
      </c>
      <c r="AB196">
        <v>0.45400002598762512</v>
      </c>
      <c r="AC196">
        <v>0</v>
      </c>
      <c r="AD196">
        <v>0.65800005197525024</v>
      </c>
      <c r="AE196">
        <v>39.200000762939453</v>
      </c>
      <c r="AF196">
        <v>26.681583404541016</v>
      </c>
      <c r="AG196">
        <v>44.958595275878906</v>
      </c>
      <c r="AH196">
        <v>229.80000305175781</v>
      </c>
      <c r="AI196">
        <v>60</v>
      </c>
      <c r="AJ196">
        <v>60</v>
      </c>
      <c r="AK196">
        <v>60</v>
      </c>
      <c r="AL196">
        <v>60.900002000000001</v>
      </c>
      <c r="AM196">
        <v>94.586082458496094</v>
      </c>
      <c r="AN196">
        <v>52.499603271484375</v>
      </c>
      <c r="AO196">
        <v>66.363655090332031</v>
      </c>
      <c r="AP196">
        <v>79.984703063964844</v>
      </c>
      <c r="AQ196">
        <v>3.2356877326965332</v>
      </c>
      <c r="AR196">
        <v>538.06842041015625</v>
      </c>
      <c r="AS196">
        <v>489.79214477539063</v>
      </c>
      <c r="AT196">
        <v>4.6278128623962402</v>
      </c>
      <c r="AU196">
        <v>3.7248127460479736</v>
      </c>
      <c r="AV196">
        <v>7611.99755859375</v>
      </c>
      <c r="AW196">
        <v>5226.46044921875</v>
      </c>
      <c r="AX196">
        <v>1605.255859375</v>
      </c>
      <c r="AY196">
        <v>978.85009765625</v>
      </c>
      <c r="AZ196">
        <v>6006.74169921875</v>
      </c>
      <c r="BA196">
        <v>4247.6103515625</v>
      </c>
      <c r="BB196">
        <v>1.9184112548828125E-2</v>
      </c>
      <c r="BC196">
        <v>0.13870036602020264</v>
      </c>
      <c r="BD196" s="10" t="s">
        <v>79</v>
      </c>
      <c r="BE196" s="10" t="s">
        <v>468</v>
      </c>
      <c r="BF196" s="10" t="s">
        <v>466</v>
      </c>
      <c r="BG196">
        <v>45000</v>
      </c>
      <c r="BH196">
        <v>885073</v>
      </c>
      <c r="BI196">
        <v>1192559</v>
      </c>
      <c r="BJ196">
        <v>3175</v>
      </c>
      <c r="BK196">
        <v>4122</v>
      </c>
      <c r="BL196">
        <v>95484</v>
      </c>
      <c r="BM196">
        <v>2056013</v>
      </c>
      <c r="BN196">
        <v>861081</v>
      </c>
      <c r="BO196">
        <v>1301451</v>
      </c>
      <c r="BP196">
        <v>6534</v>
      </c>
      <c r="BQ196">
        <v>99999</v>
      </c>
      <c r="BR196">
        <v>1004</v>
      </c>
      <c r="BS196">
        <v>423757</v>
      </c>
      <c r="BT196">
        <v>2056013</v>
      </c>
      <c r="BU196">
        <v>5419</v>
      </c>
      <c r="BV196">
        <v>1</v>
      </c>
      <c r="BW196">
        <v>30000</v>
      </c>
      <c r="BX196">
        <v>29382</v>
      </c>
      <c r="BY196">
        <v>1</v>
      </c>
      <c r="BZ196">
        <v>30000</v>
      </c>
    </row>
    <row r="197" spans="1:78" x14ac:dyDescent="0.35">
      <c r="A197" s="10" t="s">
        <v>469</v>
      </c>
      <c r="B197" s="10" t="s">
        <v>85</v>
      </c>
      <c r="C197" s="11">
        <v>45566.710488344906</v>
      </c>
      <c r="D197" s="10" t="s">
        <v>79</v>
      </c>
      <c r="E197" s="10" t="s">
        <v>80</v>
      </c>
      <c r="F197">
        <v>83</v>
      </c>
      <c r="G197">
        <v>801.59759521484375</v>
      </c>
      <c r="H197">
        <v>119.90861511230469</v>
      </c>
      <c r="I197">
        <v>83</v>
      </c>
      <c r="J197">
        <v>83</v>
      </c>
      <c r="K197">
        <v>0</v>
      </c>
      <c r="L197">
        <v>214.60000610351563</v>
      </c>
      <c r="M197">
        <v>214.80000305175781</v>
      </c>
      <c r="N197">
        <v>219.80000305175781</v>
      </c>
      <c r="O197">
        <v>225</v>
      </c>
      <c r="P197" s="10" t="s">
        <v>467</v>
      </c>
      <c r="Q197" s="10" t="s">
        <v>82</v>
      </c>
      <c r="R197">
        <v>2206.030517578125</v>
      </c>
      <c r="S197">
        <v>1811.239501953125</v>
      </c>
      <c r="T197">
        <v>15.019999504089355</v>
      </c>
      <c r="U197">
        <v>110</v>
      </c>
      <c r="V197">
        <v>3.0140001773834229</v>
      </c>
      <c r="W197">
        <v>0.14800000190734863</v>
      </c>
      <c r="X197" s="10" t="s">
        <v>82</v>
      </c>
      <c r="Y197" s="10" t="s">
        <v>82</v>
      </c>
      <c r="Z197">
        <v>24.340002059936523</v>
      </c>
      <c r="AA197">
        <v>2.004000186920166</v>
      </c>
      <c r="AB197">
        <v>0.45400002598762512</v>
      </c>
      <c r="AC197">
        <v>0</v>
      </c>
      <c r="AD197">
        <v>0.65800005197525024</v>
      </c>
      <c r="AE197">
        <v>39.200000762939453</v>
      </c>
      <c r="AF197">
        <v>26.681583404541016</v>
      </c>
      <c r="AG197">
        <v>44.958595275878906</v>
      </c>
      <c r="AH197">
        <v>229.80000305175781</v>
      </c>
      <c r="AI197">
        <v>60</v>
      </c>
      <c r="AJ197">
        <v>60</v>
      </c>
      <c r="AK197">
        <v>60</v>
      </c>
      <c r="AL197">
        <v>60.900002000000001</v>
      </c>
      <c r="AM197">
        <v>137.79624938964844</v>
      </c>
      <c r="AN197">
        <v>52.49993896484375</v>
      </c>
      <c r="AO197">
        <v>66.957618713378906</v>
      </c>
      <c r="AP197">
        <v>82.5765380859375</v>
      </c>
      <c r="AQ197">
        <v>2.4831876754760742</v>
      </c>
      <c r="AR197">
        <v>538.99609375</v>
      </c>
      <c r="AS197">
        <v>489.5762939453125</v>
      </c>
      <c r="AT197">
        <v>4.9288125038146973</v>
      </c>
      <c r="AU197">
        <v>3.9505627155303955</v>
      </c>
      <c r="AV197">
        <v>7754.13037109375</v>
      </c>
      <c r="AW197">
        <v>5832.5966796875</v>
      </c>
      <c r="AX197">
        <v>1779.564453125</v>
      </c>
      <c r="AY197">
        <v>1114.53662109375</v>
      </c>
      <c r="AZ197">
        <v>5974.56591796875</v>
      </c>
      <c r="BA197">
        <v>4718.06005859375</v>
      </c>
      <c r="BD197" s="10" t="s">
        <v>79</v>
      </c>
      <c r="BE197" s="10" t="s">
        <v>470</v>
      </c>
      <c r="BF197" s="10" t="s">
        <v>469</v>
      </c>
      <c r="BG197">
        <v>45000</v>
      </c>
      <c r="BH197">
        <v>1238565</v>
      </c>
      <c r="BI197">
        <v>918005</v>
      </c>
      <c r="BJ197">
        <v>-1627</v>
      </c>
      <c r="BK197">
        <v>4156</v>
      </c>
      <c r="BL197">
        <v>90682</v>
      </c>
      <c r="BM197">
        <v>2056291</v>
      </c>
      <c r="BN197">
        <v>1231694</v>
      </c>
      <c r="BO197">
        <v>1227032</v>
      </c>
      <c r="BP197">
        <v>-178232</v>
      </c>
      <c r="BQ197">
        <v>99999</v>
      </c>
      <c r="BR197">
        <v>1005</v>
      </c>
      <c r="BS197">
        <v>424588</v>
      </c>
      <c r="BT197">
        <v>2056291</v>
      </c>
      <c r="BU197">
        <v>6101</v>
      </c>
      <c r="BV197">
        <v>1</v>
      </c>
      <c r="BW197">
        <v>30000</v>
      </c>
      <c r="BX197">
        <v>28145</v>
      </c>
      <c r="BY197">
        <v>1</v>
      </c>
      <c r="BZ197">
        <v>30000</v>
      </c>
    </row>
    <row r="198" spans="1:78" x14ac:dyDescent="0.35">
      <c r="A198" s="10" t="s">
        <v>471</v>
      </c>
      <c r="B198" s="10" t="s">
        <v>78</v>
      </c>
      <c r="C198" s="11">
        <v>45566.710777442131</v>
      </c>
      <c r="D198" s="10" t="s">
        <v>79</v>
      </c>
      <c r="E198" s="10" t="s">
        <v>80</v>
      </c>
      <c r="F198">
        <v>84</v>
      </c>
      <c r="G198">
        <v>801.59759521484375</v>
      </c>
      <c r="H198">
        <v>119.90861511230469</v>
      </c>
      <c r="I198">
        <v>84</v>
      </c>
      <c r="J198">
        <v>84</v>
      </c>
      <c r="K198">
        <v>0</v>
      </c>
      <c r="L198">
        <v>214.60000610351563</v>
      </c>
      <c r="M198">
        <v>214.80000305175781</v>
      </c>
      <c r="N198">
        <v>219.80000305175781</v>
      </c>
      <c r="O198">
        <v>225</v>
      </c>
      <c r="P198" s="10" t="s">
        <v>472</v>
      </c>
      <c r="Q198" s="10" t="s">
        <v>82</v>
      </c>
      <c r="R198">
        <v>2203.893310546875</v>
      </c>
      <c r="S198">
        <v>1824.3538818359375</v>
      </c>
      <c r="T198">
        <v>15.019999504089355</v>
      </c>
      <c r="U198">
        <v>110</v>
      </c>
      <c r="V198">
        <v>3.0360002517700195</v>
      </c>
      <c r="W198">
        <v>0.14600001275539398</v>
      </c>
      <c r="X198" s="10" t="s">
        <v>82</v>
      </c>
      <c r="Y198" s="10" t="s">
        <v>82</v>
      </c>
      <c r="Z198">
        <v>24.340002059936523</v>
      </c>
      <c r="AA198">
        <v>2.0600001811981201</v>
      </c>
      <c r="AB198">
        <v>0.45400002598762512</v>
      </c>
      <c r="AC198">
        <v>0</v>
      </c>
      <c r="AD198">
        <v>0.65600001811981201</v>
      </c>
      <c r="AE198">
        <v>39</v>
      </c>
      <c r="AF198">
        <v>26.814098358154297</v>
      </c>
      <c r="AG198">
        <v>44.958595275878906</v>
      </c>
      <c r="AH198">
        <v>229.80000305175781</v>
      </c>
      <c r="AI198">
        <v>60</v>
      </c>
      <c r="AJ198">
        <v>59.900002000000001</v>
      </c>
      <c r="AK198">
        <v>59.900002000000001</v>
      </c>
      <c r="AL198">
        <v>60.900002000000001</v>
      </c>
      <c r="AM198">
        <v>94.586082458496094</v>
      </c>
      <c r="AN198">
        <v>52.499603271484375</v>
      </c>
      <c r="AO198">
        <v>66.10211181640625</v>
      </c>
      <c r="AP198">
        <v>80.027320861816406</v>
      </c>
      <c r="AQ198">
        <v>3.0099375247955322</v>
      </c>
      <c r="AR198">
        <v>537.7239990234375</v>
      </c>
      <c r="AS198">
        <v>490.431396484375</v>
      </c>
      <c r="AT198">
        <v>4.6278128623962402</v>
      </c>
      <c r="AU198">
        <v>3.687187671661377</v>
      </c>
      <c r="AV198">
        <v>7600.62109375</v>
      </c>
      <c r="AW198">
        <v>5231.9306640625</v>
      </c>
      <c r="AX198">
        <v>1612.7822265625</v>
      </c>
      <c r="AY198">
        <v>970.525390625</v>
      </c>
      <c r="AZ198">
        <v>5987.8388671875</v>
      </c>
      <c r="BA198">
        <v>4261.4052734375</v>
      </c>
      <c r="BB198">
        <v>1.3710498809814453E-2</v>
      </c>
      <c r="BC198">
        <v>0.13317060470581055</v>
      </c>
      <c r="BD198" s="10" t="s">
        <v>79</v>
      </c>
      <c r="BE198" s="10" t="s">
        <v>79</v>
      </c>
      <c r="BF198" s="10" t="s">
        <v>79</v>
      </c>
    </row>
    <row r="199" spans="1:78" x14ac:dyDescent="0.35">
      <c r="A199" s="10" t="s">
        <v>473</v>
      </c>
      <c r="B199" s="10" t="s">
        <v>85</v>
      </c>
      <c r="C199" s="11">
        <v>45566.710777442131</v>
      </c>
      <c r="D199" s="10" t="s">
        <v>79</v>
      </c>
      <c r="E199" s="10" t="s">
        <v>80</v>
      </c>
      <c r="F199">
        <v>84</v>
      </c>
      <c r="G199">
        <v>801.59759521484375</v>
      </c>
      <c r="H199">
        <v>119.90861511230469</v>
      </c>
      <c r="I199">
        <v>84</v>
      </c>
      <c r="J199">
        <v>84</v>
      </c>
      <c r="K199">
        <v>0</v>
      </c>
      <c r="L199">
        <v>214.60000610351563</v>
      </c>
      <c r="M199">
        <v>214.80000305175781</v>
      </c>
      <c r="N199">
        <v>219.80000305175781</v>
      </c>
      <c r="O199">
        <v>225</v>
      </c>
      <c r="P199" s="10" t="s">
        <v>472</v>
      </c>
      <c r="Q199" s="10" t="s">
        <v>82</v>
      </c>
      <c r="R199">
        <v>2203.893310546875</v>
      </c>
      <c r="S199">
        <v>1824.3538818359375</v>
      </c>
      <c r="T199">
        <v>15.019999504089355</v>
      </c>
      <c r="U199">
        <v>110</v>
      </c>
      <c r="V199">
        <v>3.0360002517700195</v>
      </c>
      <c r="W199">
        <v>0.14600001275539398</v>
      </c>
      <c r="X199" s="10" t="s">
        <v>82</v>
      </c>
      <c r="Y199" s="10" t="s">
        <v>82</v>
      </c>
      <c r="Z199">
        <v>24.340002059936523</v>
      </c>
      <c r="AA199">
        <v>2.0600001811981201</v>
      </c>
      <c r="AB199">
        <v>0.45400002598762512</v>
      </c>
      <c r="AC199">
        <v>0</v>
      </c>
      <c r="AD199">
        <v>0.65600001811981201</v>
      </c>
      <c r="AE199">
        <v>39</v>
      </c>
      <c r="AF199">
        <v>26.814098358154297</v>
      </c>
      <c r="AG199">
        <v>44.958595275878906</v>
      </c>
      <c r="AH199">
        <v>229.80000305175781</v>
      </c>
      <c r="AI199">
        <v>60</v>
      </c>
      <c r="AJ199">
        <v>59.900002000000001</v>
      </c>
      <c r="AK199">
        <v>59.900002000000001</v>
      </c>
      <c r="AL199">
        <v>60.900002000000001</v>
      </c>
      <c r="AM199">
        <v>137.79624938964844</v>
      </c>
      <c r="AN199">
        <v>52.49993896484375</v>
      </c>
      <c r="AO199">
        <v>66.905921936035156</v>
      </c>
      <c r="AP199">
        <v>82.901931762695313</v>
      </c>
      <c r="AQ199">
        <v>1.4296876192092896</v>
      </c>
      <c r="AR199">
        <v>538.3150634765625</v>
      </c>
      <c r="AS199">
        <v>488.56832885742188</v>
      </c>
      <c r="AT199">
        <v>4.966437816619873</v>
      </c>
      <c r="AU199">
        <v>3.9129376411437988</v>
      </c>
      <c r="AV199">
        <v>7753.29736328125</v>
      </c>
      <c r="AW199">
        <v>5813.5302734375</v>
      </c>
      <c r="AX199">
        <v>1805.4580078125</v>
      </c>
      <c r="AY199">
        <v>1101.87451171875</v>
      </c>
      <c r="AZ199">
        <v>5947.83935546875</v>
      </c>
      <c r="BA199">
        <v>4711.65576171875</v>
      </c>
      <c r="BD199" s="10" t="s">
        <v>79</v>
      </c>
      <c r="BE199" s="10" t="s">
        <v>474</v>
      </c>
      <c r="BF199" s="10" t="s">
        <v>473</v>
      </c>
      <c r="BG199">
        <v>45000</v>
      </c>
      <c r="BH199">
        <v>1213950</v>
      </c>
      <c r="BI199">
        <v>1058911</v>
      </c>
      <c r="BJ199">
        <v>-2309</v>
      </c>
      <c r="BK199">
        <v>4107</v>
      </c>
      <c r="BL199">
        <v>90000</v>
      </c>
      <c r="BM199">
        <v>2054739</v>
      </c>
      <c r="BN199">
        <v>1212330</v>
      </c>
      <c r="BO199">
        <v>1365038</v>
      </c>
      <c r="BP199">
        <v>-179112</v>
      </c>
      <c r="BQ199">
        <v>99999</v>
      </c>
      <c r="BR199">
        <v>1005</v>
      </c>
      <c r="BS199">
        <v>424564</v>
      </c>
      <c r="BT199">
        <v>2054739</v>
      </c>
      <c r="BU199">
        <v>8855</v>
      </c>
      <c r="BV199">
        <v>1</v>
      </c>
      <c r="BW199">
        <v>30000</v>
      </c>
      <c r="BX199">
        <v>23890</v>
      </c>
      <c r="BY199">
        <v>1</v>
      </c>
      <c r="BZ199">
        <v>30000</v>
      </c>
    </row>
    <row r="200" spans="1:78" x14ac:dyDescent="0.35">
      <c r="A200" s="10" t="s">
        <v>475</v>
      </c>
      <c r="B200" s="10" t="s">
        <v>78</v>
      </c>
      <c r="C200" s="11">
        <v>45566.711051759259</v>
      </c>
      <c r="D200" s="10" t="s">
        <v>79</v>
      </c>
      <c r="E200" s="10" t="s">
        <v>80</v>
      </c>
      <c r="F200">
        <v>85</v>
      </c>
      <c r="G200">
        <v>801.59759521484375</v>
      </c>
      <c r="H200">
        <v>119.90861511230469</v>
      </c>
      <c r="I200">
        <v>85</v>
      </c>
      <c r="J200">
        <v>85</v>
      </c>
      <c r="K200">
        <v>0</v>
      </c>
      <c r="L200">
        <v>214.60000610351563</v>
      </c>
      <c r="M200">
        <v>214.80000305175781</v>
      </c>
      <c r="N200">
        <v>219.80000305175781</v>
      </c>
      <c r="O200">
        <v>225</v>
      </c>
      <c r="P200" s="10" t="s">
        <v>476</v>
      </c>
      <c r="Q200" s="10" t="s">
        <v>82</v>
      </c>
      <c r="R200">
        <v>2201.270263671875</v>
      </c>
      <c r="S200">
        <v>1829.8909912109375</v>
      </c>
      <c r="T200">
        <v>15.029999732971191</v>
      </c>
      <c r="U200">
        <v>110</v>
      </c>
      <c r="V200">
        <v>3.1860001087188721</v>
      </c>
      <c r="W200">
        <v>0.14600001275539398</v>
      </c>
      <c r="X200" s="10" t="s">
        <v>82</v>
      </c>
      <c r="Y200" s="10" t="s">
        <v>82</v>
      </c>
      <c r="Z200">
        <v>24.342000961303711</v>
      </c>
      <c r="AA200">
        <v>2.0500001907348633</v>
      </c>
      <c r="AB200">
        <v>0.45400002598762512</v>
      </c>
      <c r="AC200">
        <v>0</v>
      </c>
      <c r="AD200">
        <v>0.65800005197525024</v>
      </c>
      <c r="AE200">
        <v>38.900001525878906</v>
      </c>
      <c r="AF200">
        <v>26.701971054077148</v>
      </c>
      <c r="AG200">
        <v>44.989173889160156</v>
      </c>
      <c r="AH200">
        <v>230</v>
      </c>
      <c r="AI200">
        <v>60</v>
      </c>
      <c r="AJ200">
        <v>60.099997999999999</v>
      </c>
      <c r="AK200">
        <v>60.099997999999999</v>
      </c>
      <c r="AL200">
        <v>60.900002000000001</v>
      </c>
      <c r="AM200">
        <v>94.586082458496094</v>
      </c>
      <c r="AN200">
        <v>52.499603271484375</v>
      </c>
      <c r="AO200">
        <v>66.227951049804688</v>
      </c>
      <c r="AP200">
        <v>79.889289855957031</v>
      </c>
      <c r="AQ200">
        <v>3.6119377613067627</v>
      </c>
      <c r="AR200">
        <v>538.00946044921875</v>
      </c>
      <c r="AS200">
        <v>490.61294555664063</v>
      </c>
      <c r="AT200">
        <v>4.6278128623962402</v>
      </c>
      <c r="AU200">
        <v>3.7624375820159912</v>
      </c>
      <c r="AV200">
        <v>7602.28271484375</v>
      </c>
      <c r="AW200">
        <v>5240.83154296875</v>
      </c>
      <c r="AX200">
        <v>1609.72802734375</v>
      </c>
      <c r="AY200">
        <v>1003.61572265625</v>
      </c>
      <c r="AZ200">
        <v>5992.5546875</v>
      </c>
      <c r="BA200">
        <v>4237.2158203125</v>
      </c>
      <c r="BB200">
        <v>3.2905220985412598E-2</v>
      </c>
      <c r="BC200">
        <v>0.12185752391815186</v>
      </c>
      <c r="BD200" s="10" t="s">
        <v>79</v>
      </c>
      <c r="BE200" s="10" t="s">
        <v>477</v>
      </c>
      <c r="BF200" s="10" t="s">
        <v>475</v>
      </c>
      <c r="BG200">
        <v>45000</v>
      </c>
      <c r="BH200">
        <v>863631</v>
      </c>
      <c r="BI200">
        <v>1266016</v>
      </c>
      <c r="BJ200">
        <v>2512</v>
      </c>
      <c r="BK200">
        <v>4142</v>
      </c>
      <c r="BL200">
        <v>94821</v>
      </c>
      <c r="BM200">
        <v>2055859</v>
      </c>
      <c r="BN200">
        <v>841998</v>
      </c>
      <c r="BO200">
        <v>1371605</v>
      </c>
      <c r="BP200">
        <v>5486</v>
      </c>
      <c r="BQ200">
        <v>94882</v>
      </c>
      <c r="BR200">
        <v>1003</v>
      </c>
      <c r="BS200">
        <v>423597</v>
      </c>
      <c r="BT200">
        <v>2055859</v>
      </c>
      <c r="BU200">
        <v>4643</v>
      </c>
      <c r="BV200">
        <v>1</v>
      </c>
      <c r="BW200">
        <v>30000</v>
      </c>
      <c r="BX200">
        <v>30103</v>
      </c>
      <c r="BY200">
        <v>1</v>
      </c>
      <c r="BZ200">
        <v>30000</v>
      </c>
    </row>
    <row r="201" spans="1:78" x14ac:dyDescent="0.35">
      <c r="A201" s="10" t="s">
        <v>478</v>
      </c>
      <c r="B201" s="10" t="s">
        <v>85</v>
      </c>
      <c r="C201" s="11">
        <v>45566.711051759259</v>
      </c>
      <c r="D201" s="10" t="s">
        <v>79</v>
      </c>
      <c r="E201" s="10" t="s">
        <v>80</v>
      </c>
      <c r="F201">
        <v>85</v>
      </c>
      <c r="G201">
        <v>801.59759521484375</v>
      </c>
      <c r="H201">
        <v>119.90861511230469</v>
      </c>
      <c r="I201">
        <v>85</v>
      </c>
      <c r="J201">
        <v>85</v>
      </c>
      <c r="K201">
        <v>0</v>
      </c>
      <c r="L201">
        <v>214.60000610351563</v>
      </c>
      <c r="M201">
        <v>214.80000305175781</v>
      </c>
      <c r="N201">
        <v>219.80000305175781</v>
      </c>
      <c r="O201">
        <v>225</v>
      </c>
      <c r="P201" s="10" t="s">
        <v>476</v>
      </c>
      <c r="Q201" s="10" t="s">
        <v>82</v>
      </c>
      <c r="R201">
        <v>2201.270263671875</v>
      </c>
      <c r="S201">
        <v>1829.8909912109375</v>
      </c>
      <c r="T201">
        <v>15.029999732971191</v>
      </c>
      <c r="U201">
        <v>110</v>
      </c>
      <c r="V201">
        <v>3.1860001087188721</v>
      </c>
      <c r="W201">
        <v>0.14600001275539398</v>
      </c>
      <c r="X201" s="10" t="s">
        <v>82</v>
      </c>
      <c r="Y201" s="10" t="s">
        <v>82</v>
      </c>
      <c r="Z201">
        <v>24.342000961303711</v>
      </c>
      <c r="AA201">
        <v>2.0500001907348633</v>
      </c>
      <c r="AB201">
        <v>0.45400002598762512</v>
      </c>
      <c r="AC201">
        <v>0</v>
      </c>
      <c r="AD201">
        <v>0.65800005197525024</v>
      </c>
      <c r="AE201">
        <v>38.900001525878906</v>
      </c>
      <c r="AF201">
        <v>26.701971054077148</v>
      </c>
      <c r="AG201">
        <v>44.989173889160156</v>
      </c>
      <c r="AH201">
        <v>230</v>
      </c>
      <c r="AI201">
        <v>60</v>
      </c>
      <c r="AJ201">
        <v>60.099997999999999</v>
      </c>
      <c r="AK201">
        <v>60.099997999999999</v>
      </c>
      <c r="AL201">
        <v>60.900002000000001</v>
      </c>
      <c r="AM201">
        <v>137.79624938964844</v>
      </c>
      <c r="AN201">
        <v>52.49993896484375</v>
      </c>
      <c r="AO201">
        <v>66.951995849609375</v>
      </c>
      <c r="AP201">
        <v>82.505134582519531</v>
      </c>
      <c r="AQ201">
        <v>2.2198126316070557</v>
      </c>
      <c r="AR201">
        <v>536.935791015625</v>
      </c>
      <c r="AS201">
        <v>488.0894775390625</v>
      </c>
      <c r="AT201">
        <v>4.8535628318786621</v>
      </c>
      <c r="AU201">
        <v>3.9129376411437988</v>
      </c>
      <c r="AV201">
        <v>7712.18505859375</v>
      </c>
      <c r="AW201">
        <v>5780.208984375</v>
      </c>
      <c r="AX201">
        <v>1734.494140625</v>
      </c>
      <c r="AY201">
        <v>1094.1494140625</v>
      </c>
      <c r="AZ201">
        <v>5977.69091796875</v>
      </c>
      <c r="BA201">
        <v>4686.0595703125</v>
      </c>
      <c r="BD201" s="10" t="s">
        <v>79</v>
      </c>
      <c r="BE201" s="10" t="s">
        <v>479</v>
      </c>
      <c r="BF201" s="10" t="s">
        <v>478</v>
      </c>
      <c r="BG201">
        <v>45000</v>
      </c>
      <c r="BH201">
        <v>1242055</v>
      </c>
      <c r="BI201">
        <v>793535</v>
      </c>
      <c r="BJ201">
        <v>-1858</v>
      </c>
      <c r="BK201">
        <v>4112</v>
      </c>
      <c r="BL201">
        <v>90451</v>
      </c>
      <c r="BM201">
        <v>2056510</v>
      </c>
      <c r="BN201">
        <v>1235335</v>
      </c>
      <c r="BO201">
        <v>1105048</v>
      </c>
      <c r="BP201">
        <v>-178273</v>
      </c>
      <c r="BQ201">
        <v>99999</v>
      </c>
      <c r="BR201">
        <v>1005</v>
      </c>
      <c r="BS201">
        <v>424473</v>
      </c>
      <c r="BT201">
        <v>2056510</v>
      </c>
      <c r="BU201">
        <v>5680</v>
      </c>
      <c r="BV201">
        <v>1</v>
      </c>
      <c r="BW201">
        <v>30000</v>
      </c>
      <c r="BX201">
        <v>27448</v>
      </c>
      <c r="BY201">
        <v>1</v>
      </c>
      <c r="BZ201">
        <v>30000</v>
      </c>
    </row>
    <row r="202" spans="1:78" x14ac:dyDescent="0.35">
      <c r="A202" s="10" t="s">
        <v>77</v>
      </c>
      <c r="B202" s="10" t="s">
        <v>78</v>
      </c>
      <c r="C202" s="11">
        <v>45566.687383090277</v>
      </c>
      <c r="D202" s="10" t="s">
        <v>79</v>
      </c>
      <c r="E202" s="10" t="s">
        <v>80</v>
      </c>
      <c r="F202">
        <v>1</v>
      </c>
      <c r="G202">
        <v>799.015380859375</v>
      </c>
      <c r="H202">
        <v>119.90861511230469</v>
      </c>
      <c r="I202">
        <v>1</v>
      </c>
      <c r="J202">
        <v>1</v>
      </c>
      <c r="K202">
        <v>0</v>
      </c>
      <c r="L202">
        <v>214.30000305175781</v>
      </c>
      <c r="M202">
        <v>215.5</v>
      </c>
      <c r="N202">
        <v>220</v>
      </c>
      <c r="O202">
        <v>224.5</v>
      </c>
      <c r="P202" s="10" t="s">
        <v>81</v>
      </c>
      <c r="Q202" s="10" t="s">
        <v>82</v>
      </c>
      <c r="R202">
        <v>2250.425048828125</v>
      </c>
      <c r="S202">
        <v>1752.953369140625</v>
      </c>
      <c r="T202">
        <v>14.279999732971191</v>
      </c>
      <c r="U202">
        <v>110</v>
      </c>
      <c r="V202">
        <v>3.002000093460083</v>
      </c>
      <c r="W202">
        <v>0.14400000870227814</v>
      </c>
      <c r="X202" s="10" t="s">
        <v>82</v>
      </c>
      <c r="Y202" s="10" t="s">
        <v>82</v>
      </c>
      <c r="Z202">
        <v>24.328001022338867</v>
      </c>
      <c r="AA202">
        <v>2.0780000686645508</v>
      </c>
      <c r="AB202">
        <v>0.45800003409385681</v>
      </c>
      <c r="AC202">
        <v>0</v>
      </c>
      <c r="AD202">
        <v>0.65600001811981201</v>
      </c>
      <c r="AE202">
        <v>45.200000762939453</v>
      </c>
      <c r="AF202">
        <v>29.515386581420898</v>
      </c>
      <c r="AG202">
        <v>44.973884582519531</v>
      </c>
      <c r="AH202">
        <v>230.10000610351563</v>
      </c>
      <c r="AI202">
        <v>60</v>
      </c>
      <c r="AJ202">
        <v>60</v>
      </c>
      <c r="AK202">
        <v>60</v>
      </c>
      <c r="AL202">
        <v>58</v>
      </c>
      <c r="AM202">
        <v>94.586082458496094</v>
      </c>
      <c r="AN202">
        <v>52.499603271484375</v>
      </c>
      <c r="AO202">
        <v>57.620170593261719</v>
      </c>
      <c r="AP202">
        <v>72.981605529785156</v>
      </c>
      <c r="AQ202">
        <v>4.0258126258850098</v>
      </c>
      <c r="AR202">
        <v>525.5411376953125</v>
      </c>
      <c r="AS202">
        <v>477.70596313476563</v>
      </c>
      <c r="AT202">
        <v>4.5149378776550293</v>
      </c>
      <c r="AU202">
        <v>3.6119377613067627</v>
      </c>
      <c r="AV202">
        <v>7533.5947265625</v>
      </c>
      <c r="AW202">
        <v>4852.36279296875</v>
      </c>
      <c r="AX202">
        <v>1551.35791015625</v>
      </c>
      <c r="AY202">
        <v>947.525634765625</v>
      </c>
      <c r="AZ202">
        <v>5982.23681640625</v>
      </c>
      <c r="BA202">
        <v>3904.837158203125</v>
      </c>
      <c r="BB202">
        <v>9.0851306915283203E-2</v>
      </c>
      <c r="BC202">
        <v>0.30756509304046631</v>
      </c>
      <c r="BD202" s="10" t="s">
        <v>79</v>
      </c>
      <c r="BE202" s="10" t="s">
        <v>83</v>
      </c>
      <c r="BF202" s="10" t="s">
        <v>77</v>
      </c>
      <c r="BG202">
        <v>45000</v>
      </c>
      <c r="BH202">
        <v>863779</v>
      </c>
      <c r="BI202">
        <v>1289315</v>
      </c>
      <c r="BJ202">
        <v>1826</v>
      </c>
      <c r="BK202">
        <v>4091</v>
      </c>
      <c r="BL202">
        <v>94135</v>
      </c>
      <c r="BM202">
        <v>2054931</v>
      </c>
      <c r="BN202">
        <v>841850</v>
      </c>
      <c r="BO202">
        <v>1395374</v>
      </c>
      <c r="BP202">
        <v>5480</v>
      </c>
      <c r="BQ202">
        <v>94882</v>
      </c>
      <c r="BR202">
        <v>1003</v>
      </c>
      <c r="BS202">
        <v>423379</v>
      </c>
      <c r="BT202">
        <v>2054931</v>
      </c>
      <c r="BU202">
        <v>4433</v>
      </c>
      <c r="BV202">
        <v>1</v>
      </c>
      <c r="BW202">
        <v>30000</v>
      </c>
      <c r="BX202">
        <v>27410</v>
      </c>
      <c r="BY202">
        <v>1</v>
      </c>
      <c r="BZ202">
        <v>30000</v>
      </c>
    </row>
    <row r="203" spans="1:78" x14ac:dyDescent="0.35">
      <c r="A203" s="10" t="s">
        <v>84</v>
      </c>
      <c r="B203" s="10" t="s">
        <v>85</v>
      </c>
      <c r="C203" s="11">
        <v>45566.687383090277</v>
      </c>
      <c r="D203" s="10" t="s">
        <v>79</v>
      </c>
      <c r="E203" s="10" t="s">
        <v>80</v>
      </c>
      <c r="F203">
        <v>1</v>
      </c>
      <c r="G203">
        <v>799.015380859375</v>
      </c>
      <c r="H203">
        <v>119.90861511230469</v>
      </c>
      <c r="I203">
        <v>1</v>
      </c>
      <c r="J203">
        <v>1</v>
      </c>
      <c r="K203">
        <v>0</v>
      </c>
      <c r="L203">
        <v>214.30000305175781</v>
      </c>
      <c r="M203">
        <v>215.5</v>
      </c>
      <c r="N203">
        <v>220</v>
      </c>
      <c r="O203">
        <v>224.5</v>
      </c>
      <c r="P203" s="10" t="s">
        <v>81</v>
      </c>
      <c r="Q203" s="10" t="s">
        <v>82</v>
      </c>
      <c r="R203">
        <v>2250.425048828125</v>
      </c>
      <c r="S203">
        <v>1752.953369140625</v>
      </c>
      <c r="T203">
        <v>14.279999732971191</v>
      </c>
      <c r="U203">
        <v>110</v>
      </c>
      <c r="V203">
        <v>3.002000093460083</v>
      </c>
      <c r="W203">
        <v>0.14400000870227814</v>
      </c>
      <c r="X203" s="10" t="s">
        <v>82</v>
      </c>
      <c r="Y203" s="10" t="s">
        <v>82</v>
      </c>
      <c r="Z203">
        <v>24.328001022338867</v>
      </c>
      <c r="AA203">
        <v>2.0780000686645508</v>
      </c>
      <c r="AB203">
        <v>0.45800003409385681</v>
      </c>
      <c r="AC203">
        <v>0</v>
      </c>
      <c r="AD203">
        <v>0.65600001811981201</v>
      </c>
      <c r="AE203">
        <v>45.200000762939453</v>
      </c>
      <c r="AF203">
        <v>29.515386581420898</v>
      </c>
      <c r="AG203">
        <v>44.973884582519531</v>
      </c>
      <c r="AH203">
        <v>230.10000610351563</v>
      </c>
      <c r="AI203">
        <v>60</v>
      </c>
      <c r="AJ203">
        <v>60</v>
      </c>
      <c r="AK203">
        <v>60</v>
      </c>
      <c r="AL203">
        <v>58</v>
      </c>
      <c r="AM203">
        <v>137.79624938964844</v>
      </c>
      <c r="AN203">
        <v>52.49993896484375</v>
      </c>
      <c r="AO203">
        <v>56.444473266601563</v>
      </c>
      <c r="AP203">
        <v>73.51898193359375</v>
      </c>
      <c r="AQ203">
        <v>2.1069376468658447</v>
      </c>
      <c r="AR203">
        <v>536.67694091796875</v>
      </c>
      <c r="AS203">
        <v>487.70834350585938</v>
      </c>
      <c r="AT203">
        <v>4.8159375190734863</v>
      </c>
      <c r="AU203">
        <v>3.8753125667572021</v>
      </c>
      <c r="AV203">
        <v>8041.447265625</v>
      </c>
      <c r="AW203">
        <v>5940.41015625</v>
      </c>
      <c r="AX203">
        <v>1793.134765625</v>
      </c>
      <c r="AY203">
        <v>1166.69873046875</v>
      </c>
      <c r="AZ203">
        <v>6248.3125</v>
      </c>
      <c r="BA203">
        <v>4773.71142578125</v>
      </c>
      <c r="BD203" s="10" t="s">
        <v>79</v>
      </c>
      <c r="BE203" s="10" t="s">
        <v>79</v>
      </c>
      <c r="BF203" s="10" t="s">
        <v>79</v>
      </c>
    </row>
    <row r="204" spans="1:78" x14ac:dyDescent="0.35">
      <c r="A204" s="10" t="s">
        <v>86</v>
      </c>
      <c r="B204" s="10" t="s">
        <v>78</v>
      </c>
      <c r="C204" s="11">
        <v>45566.68766059028</v>
      </c>
      <c r="D204" s="10" t="s">
        <v>79</v>
      </c>
      <c r="E204" s="10" t="s">
        <v>80</v>
      </c>
      <c r="F204">
        <v>2</v>
      </c>
      <c r="G204">
        <v>798.277587890625</v>
      </c>
      <c r="H204">
        <v>119.95211029052734</v>
      </c>
      <c r="I204">
        <v>2</v>
      </c>
      <c r="J204">
        <v>2</v>
      </c>
      <c r="K204">
        <v>0</v>
      </c>
      <c r="L204">
        <v>213.30000305175781</v>
      </c>
      <c r="M204">
        <v>215.60000610351563</v>
      </c>
      <c r="N204">
        <v>220.60000610351563</v>
      </c>
      <c r="O204">
        <v>224.80000305175781</v>
      </c>
      <c r="P204" s="10" t="s">
        <v>87</v>
      </c>
      <c r="Q204" s="10" t="s">
        <v>82</v>
      </c>
      <c r="R204">
        <v>2248.287841796875</v>
      </c>
      <c r="S204">
        <v>1877.8798828125</v>
      </c>
      <c r="T204">
        <v>14.289999961853027</v>
      </c>
      <c r="U204">
        <v>110</v>
      </c>
      <c r="V204">
        <v>2.8660001754760742</v>
      </c>
      <c r="W204">
        <v>0.45800003409385681</v>
      </c>
      <c r="X204" s="10" t="s">
        <v>82</v>
      </c>
      <c r="Y204" s="10" t="s">
        <v>82</v>
      </c>
      <c r="Z204">
        <v>24.344001770019531</v>
      </c>
      <c r="AA204">
        <v>2.2480001449584961</v>
      </c>
      <c r="AB204">
        <v>0.45800003409385681</v>
      </c>
      <c r="AC204">
        <v>0</v>
      </c>
      <c r="AD204">
        <v>0.65400004386901855</v>
      </c>
      <c r="AE204">
        <v>45</v>
      </c>
      <c r="AF204">
        <v>29.63770866394043</v>
      </c>
      <c r="AG204">
        <v>44.963691711425781</v>
      </c>
      <c r="AH204">
        <v>230.10000610351563</v>
      </c>
      <c r="AI204">
        <v>60</v>
      </c>
      <c r="AJ204">
        <v>60</v>
      </c>
      <c r="AK204">
        <v>60</v>
      </c>
      <c r="AL204">
        <v>58</v>
      </c>
      <c r="AM204">
        <v>94.586082458496094</v>
      </c>
      <c r="AN204">
        <v>52.499603271484375</v>
      </c>
      <c r="AO204">
        <v>62.488777160644531</v>
      </c>
      <c r="AP204">
        <v>76.563758850097656</v>
      </c>
      <c r="AQ204">
        <v>3.1228127479553223</v>
      </c>
      <c r="AR204">
        <v>530.36566162109375</v>
      </c>
      <c r="AS204">
        <v>478.78546142578125</v>
      </c>
      <c r="AT204">
        <v>4.7030625343322754</v>
      </c>
      <c r="AU204">
        <v>3.6495625972747803</v>
      </c>
      <c r="AV204">
        <v>7622.03564453125</v>
      </c>
      <c r="AW204">
        <v>4933.9189453125</v>
      </c>
      <c r="AX204">
        <v>1661.0966796875</v>
      </c>
      <c r="AY204">
        <v>964.871826171875</v>
      </c>
      <c r="AZ204">
        <v>5960.93896484375</v>
      </c>
      <c r="BA204">
        <v>3969.047119140625</v>
      </c>
      <c r="BB204">
        <v>4.013216495513916E-2</v>
      </c>
      <c r="BC204">
        <v>0.2266305685043335</v>
      </c>
      <c r="BD204" s="10" t="s">
        <v>79</v>
      </c>
      <c r="BE204" s="10" t="s">
        <v>88</v>
      </c>
      <c r="BF204" s="10" t="s">
        <v>86</v>
      </c>
      <c r="BG204">
        <v>45000</v>
      </c>
      <c r="BH204">
        <v>844938</v>
      </c>
      <c r="BI204">
        <v>1019134</v>
      </c>
      <c r="BJ204">
        <v>-1627</v>
      </c>
      <c r="BK204">
        <v>4132</v>
      </c>
      <c r="BL204">
        <v>90682</v>
      </c>
      <c r="BM204">
        <v>2052723</v>
      </c>
      <c r="BN204">
        <v>830776</v>
      </c>
      <c r="BO204">
        <v>1129484</v>
      </c>
      <c r="BP204">
        <v>1902</v>
      </c>
      <c r="BQ204">
        <v>96063</v>
      </c>
      <c r="BR204">
        <v>1002</v>
      </c>
      <c r="BS204">
        <v>423164</v>
      </c>
      <c r="BT204">
        <v>2052723</v>
      </c>
      <c r="BU204">
        <v>116733</v>
      </c>
      <c r="BV204">
        <v>0</v>
      </c>
      <c r="BW204">
        <v>30000</v>
      </c>
      <c r="BX204">
        <v>23827</v>
      </c>
      <c r="BY204">
        <v>1</v>
      </c>
      <c r="BZ204">
        <v>30000</v>
      </c>
    </row>
    <row r="205" spans="1:78" x14ac:dyDescent="0.35">
      <c r="A205" s="10" t="s">
        <v>89</v>
      </c>
      <c r="B205" s="10" t="s">
        <v>85</v>
      </c>
      <c r="C205" s="11">
        <v>45566.68766059028</v>
      </c>
      <c r="D205" s="10" t="s">
        <v>79</v>
      </c>
      <c r="E205" s="10" t="s">
        <v>80</v>
      </c>
      <c r="F205">
        <v>2</v>
      </c>
      <c r="G205">
        <v>798.277587890625</v>
      </c>
      <c r="H205">
        <v>119.95211029052734</v>
      </c>
      <c r="I205">
        <v>2</v>
      </c>
      <c r="J205">
        <v>2</v>
      </c>
      <c r="K205">
        <v>0</v>
      </c>
      <c r="L205">
        <v>213.30000305175781</v>
      </c>
      <c r="M205">
        <v>215.60000610351563</v>
      </c>
      <c r="N205">
        <v>220.60000610351563</v>
      </c>
      <c r="O205">
        <v>224.80000305175781</v>
      </c>
      <c r="P205" s="10" t="s">
        <v>87</v>
      </c>
      <c r="Q205" s="10" t="s">
        <v>82</v>
      </c>
      <c r="R205">
        <v>2248.287841796875</v>
      </c>
      <c r="S205">
        <v>1877.8798828125</v>
      </c>
      <c r="T205">
        <v>14.289999961853027</v>
      </c>
      <c r="U205">
        <v>110</v>
      </c>
      <c r="V205">
        <v>2.8660001754760742</v>
      </c>
      <c r="W205">
        <v>0.45800003409385681</v>
      </c>
      <c r="X205" s="10" t="s">
        <v>82</v>
      </c>
      <c r="Y205" s="10" t="s">
        <v>82</v>
      </c>
      <c r="Z205">
        <v>24.344001770019531</v>
      </c>
      <c r="AA205">
        <v>2.2480001449584961</v>
      </c>
      <c r="AB205">
        <v>0.45800003409385681</v>
      </c>
      <c r="AC205">
        <v>0</v>
      </c>
      <c r="AD205">
        <v>0.65400004386901855</v>
      </c>
      <c r="AE205">
        <v>45</v>
      </c>
      <c r="AF205">
        <v>29.63770866394043</v>
      </c>
      <c r="AG205">
        <v>44.963691711425781</v>
      </c>
      <c r="AH205">
        <v>230.10000610351563</v>
      </c>
      <c r="AI205">
        <v>60</v>
      </c>
      <c r="AJ205">
        <v>60</v>
      </c>
      <c r="AK205">
        <v>60</v>
      </c>
      <c r="AL205">
        <v>58</v>
      </c>
      <c r="AM205">
        <v>137.79624938964844</v>
      </c>
      <c r="AN205">
        <v>52.49993896484375</v>
      </c>
      <c r="AO205">
        <v>61.57855224609375</v>
      </c>
      <c r="AP205">
        <v>77.9698486328125</v>
      </c>
      <c r="AQ205">
        <v>1.2415626049041748</v>
      </c>
      <c r="AR205">
        <v>533.293701171875</v>
      </c>
      <c r="AS205">
        <v>482.21420288085938</v>
      </c>
      <c r="AT205">
        <v>4.966437816619873</v>
      </c>
      <c r="AU205">
        <v>3.8376877307891846</v>
      </c>
      <c r="AV205">
        <v>7949.818359375</v>
      </c>
      <c r="AW205">
        <v>5784.73779296875</v>
      </c>
      <c r="AX205">
        <v>1837.158203125</v>
      </c>
      <c r="AY205">
        <v>1109.61962890625</v>
      </c>
      <c r="AZ205">
        <v>6112.66015625</v>
      </c>
      <c r="BA205">
        <v>4675.1181640625</v>
      </c>
      <c r="BD205" s="10" t="s">
        <v>79</v>
      </c>
      <c r="BE205" s="10" t="s">
        <v>90</v>
      </c>
      <c r="BF205" s="10" t="s">
        <v>89</v>
      </c>
      <c r="BG205">
        <v>45000</v>
      </c>
      <c r="BH205">
        <v>1196038</v>
      </c>
      <c r="BI205">
        <v>787672</v>
      </c>
      <c r="BJ205">
        <v>-4157</v>
      </c>
      <c r="BK205">
        <v>4014</v>
      </c>
      <c r="BL205">
        <v>88152</v>
      </c>
      <c r="BM205">
        <v>2056138</v>
      </c>
      <c r="BN205">
        <v>1200551</v>
      </c>
      <c r="BO205">
        <v>1098509</v>
      </c>
      <c r="BP205">
        <v>179581</v>
      </c>
      <c r="BQ205">
        <v>99999</v>
      </c>
      <c r="BR205">
        <v>1005</v>
      </c>
      <c r="BS205">
        <v>424551</v>
      </c>
      <c r="BT205">
        <v>2056138</v>
      </c>
      <c r="BU205">
        <v>40149</v>
      </c>
      <c r="BV205">
        <v>0</v>
      </c>
      <c r="BW205">
        <v>30000</v>
      </c>
      <c r="BX205">
        <v>31271</v>
      </c>
      <c r="BY205">
        <v>1</v>
      </c>
      <c r="BZ205">
        <v>30000</v>
      </c>
    </row>
    <row r="206" spans="1:78" x14ac:dyDescent="0.35">
      <c r="A206" s="10" t="s">
        <v>91</v>
      </c>
      <c r="B206" s="10" t="s">
        <v>78</v>
      </c>
      <c r="C206" s="11">
        <v>45566.687939421296</v>
      </c>
      <c r="D206" s="10" t="s">
        <v>79</v>
      </c>
      <c r="E206" s="10" t="s">
        <v>80</v>
      </c>
      <c r="F206">
        <v>3</v>
      </c>
      <c r="G206">
        <v>798.277587890625</v>
      </c>
      <c r="H206">
        <v>119.90861511230469</v>
      </c>
      <c r="I206">
        <v>3</v>
      </c>
      <c r="J206">
        <v>3</v>
      </c>
      <c r="K206">
        <v>0</v>
      </c>
      <c r="L206">
        <v>212.30000305175781</v>
      </c>
      <c r="M206">
        <v>215.60000610351563</v>
      </c>
      <c r="N206">
        <v>221</v>
      </c>
      <c r="O206">
        <v>225.10000610351563</v>
      </c>
      <c r="P206" s="10" t="s">
        <v>92</v>
      </c>
      <c r="Q206" s="10" t="s">
        <v>82</v>
      </c>
      <c r="R206">
        <v>2252.270751953125</v>
      </c>
      <c r="S206">
        <v>1794.2393798828125</v>
      </c>
      <c r="T206">
        <v>14.289999961853027</v>
      </c>
      <c r="U206">
        <v>110</v>
      </c>
      <c r="V206">
        <v>3.4520001411437988</v>
      </c>
      <c r="W206">
        <v>0.14400000870227814</v>
      </c>
      <c r="X206" s="10" t="s">
        <v>82</v>
      </c>
      <c r="Y206" s="10" t="s">
        <v>82</v>
      </c>
      <c r="Z206">
        <v>24.344001770019531</v>
      </c>
      <c r="AA206">
        <v>1.970000147819519</v>
      </c>
      <c r="AB206">
        <v>0.45800003409385681</v>
      </c>
      <c r="AC206">
        <v>0</v>
      </c>
      <c r="AD206">
        <v>0.65600001811981201</v>
      </c>
      <c r="AE206">
        <v>44.700000762939453</v>
      </c>
      <c r="AF206">
        <v>28.067903518676758</v>
      </c>
      <c r="AG206">
        <v>44.999370574951172</v>
      </c>
      <c r="AH206">
        <v>230</v>
      </c>
      <c r="AI206">
        <v>60</v>
      </c>
      <c r="AJ206">
        <v>60</v>
      </c>
      <c r="AK206">
        <v>60</v>
      </c>
      <c r="AL206">
        <v>58.400002000000001</v>
      </c>
      <c r="AM206">
        <v>94.586082458496094</v>
      </c>
      <c r="AN206">
        <v>52.499603271484375</v>
      </c>
      <c r="AO206">
        <v>63.755027770996094</v>
      </c>
      <c r="AP206">
        <v>77.954887390136719</v>
      </c>
      <c r="AQ206">
        <v>3.2356877326965332</v>
      </c>
      <c r="AR206">
        <v>534.95501708984375</v>
      </c>
      <c r="AS206">
        <v>487.37051391601563</v>
      </c>
      <c r="AT206">
        <v>4.7406878471374512</v>
      </c>
      <c r="AU206">
        <v>3.687187671661377</v>
      </c>
      <c r="AV206">
        <v>7616.2001953125</v>
      </c>
      <c r="AW206">
        <v>5152.998046875</v>
      </c>
      <c r="AX206">
        <v>1678.822265625</v>
      </c>
      <c r="AY206">
        <v>981.9951171875</v>
      </c>
      <c r="AZ206">
        <v>5937.3779296875</v>
      </c>
      <c r="BA206">
        <v>4171.0029296875</v>
      </c>
      <c r="BB206">
        <v>5.1556110382080078E-2</v>
      </c>
      <c r="BC206">
        <v>0.22063529491424561</v>
      </c>
      <c r="BD206" s="10" t="s">
        <v>79</v>
      </c>
      <c r="BE206" s="10" t="s">
        <v>79</v>
      </c>
      <c r="BF206" s="10" t="s">
        <v>79</v>
      </c>
    </row>
    <row r="207" spans="1:78" x14ac:dyDescent="0.35">
      <c r="A207" s="10" t="s">
        <v>93</v>
      </c>
      <c r="B207" s="10" t="s">
        <v>85</v>
      </c>
      <c r="C207" s="11">
        <v>45566.687939421296</v>
      </c>
      <c r="D207" s="10" t="s">
        <v>79</v>
      </c>
      <c r="E207" s="10" t="s">
        <v>80</v>
      </c>
      <c r="F207">
        <v>3</v>
      </c>
      <c r="G207">
        <v>798.277587890625</v>
      </c>
      <c r="H207">
        <v>119.90861511230469</v>
      </c>
      <c r="I207">
        <v>3</v>
      </c>
      <c r="J207">
        <v>3</v>
      </c>
      <c r="K207">
        <v>0</v>
      </c>
      <c r="L207">
        <v>212.30000305175781</v>
      </c>
      <c r="M207">
        <v>215.60000610351563</v>
      </c>
      <c r="N207">
        <v>221</v>
      </c>
      <c r="O207">
        <v>225.10000610351563</v>
      </c>
      <c r="P207" s="10" t="s">
        <v>92</v>
      </c>
      <c r="Q207" s="10" t="s">
        <v>82</v>
      </c>
      <c r="R207">
        <v>2252.270751953125</v>
      </c>
      <c r="S207">
        <v>1794.2393798828125</v>
      </c>
      <c r="T207">
        <v>14.289999961853027</v>
      </c>
      <c r="U207">
        <v>110</v>
      </c>
      <c r="V207">
        <v>3.4520001411437988</v>
      </c>
      <c r="W207">
        <v>0.14400000870227814</v>
      </c>
      <c r="X207" s="10" t="s">
        <v>82</v>
      </c>
      <c r="Y207" s="10" t="s">
        <v>82</v>
      </c>
      <c r="Z207">
        <v>24.344001770019531</v>
      </c>
      <c r="AA207">
        <v>1.970000147819519</v>
      </c>
      <c r="AB207">
        <v>0.45800003409385681</v>
      </c>
      <c r="AC207">
        <v>0</v>
      </c>
      <c r="AD207">
        <v>0.65600001811981201</v>
      </c>
      <c r="AE207">
        <v>44.700000762939453</v>
      </c>
      <c r="AF207">
        <v>28.067903518676758</v>
      </c>
      <c r="AG207">
        <v>44.999370574951172</v>
      </c>
      <c r="AH207">
        <v>230</v>
      </c>
      <c r="AI207">
        <v>60</v>
      </c>
      <c r="AJ207">
        <v>60</v>
      </c>
      <c r="AK207">
        <v>60</v>
      </c>
      <c r="AL207">
        <v>58.400002000000001</v>
      </c>
      <c r="AM207">
        <v>137.79624938964844</v>
      </c>
      <c r="AN207">
        <v>52.49993896484375</v>
      </c>
      <c r="AO207">
        <v>63.156082153320313</v>
      </c>
      <c r="AP207">
        <v>79.456626892089844</v>
      </c>
      <c r="AQ207">
        <v>1.3168125152587891</v>
      </c>
      <c r="AR207">
        <v>542.6201171875</v>
      </c>
      <c r="AS207">
        <v>493.08673095703125</v>
      </c>
      <c r="AT207">
        <v>4.8911876678466797</v>
      </c>
      <c r="AU207">
        <v>3.8753125667572021</v>
      </c>
      <c r="AV207">
        <v>7941.3330078125</v>
      </c>
      <c r="AW207">
        <v>6041.1806640625</v>
      </c>
      <c r="AX207">
        <v>1813.39453125</v>
      </c>
      <c r="AY207">
        <v>1133.98388671875</v>
      </c>
      <c r="AZ207">
        <v>6127.9384765625</v>
      </c>
      <c r="BA207">
        <v>4907.19677734375</v>
      </c>
      <c r="BD207" s="10" t="s">
        <v>79</v>
      </c>
      <c r="BE207" s="10" t="s">
        <v>79</v>
      </c>
      <c r="BF207" s="10" t="s">
        <v>79</v>
      </c>
    </row>
    <row r="208" spans="1:78" x14ac:dyDescent="0.35">
      <c r="A208" s="10" t="s">
        <v>94</v>
      </c>
      <c r="B208" s="10" t="s">
        <v>78</v>
      </c>
      <c r="C208" s="11">
        <v>45566.688267523146</v>
      </c>
      <c r="D208" s="10" t="s">
        <v>79</v>
      </c>
      <c r="E208" s="10" t="s">
        <v>80</v>
      </c>
      <c r="F208">
        <v>4</v>
      </c>
      <c r="G208">
        <v>798.277587890625</v>
      </c>
      <c r="H208">
        <v>119.90861511230469</v>
      </c>
      <c r="I208">
        <v>4</v>
      </c>
      <c r="J208">
        <v>4</v>
      </c>
      <c r="K208">
        <v>0</v>
      </c>
      <c r="L208">
        <v>211.60000610351563</v>
      </c>
      <c r="M208">
        <v>215.30000305175781</v>
      </c>
      <c r="N208">
        <v>221.30000305175781</v>
      </c>
      <c r="O208">
        <v>225.30000305175781</v>
      </c>
      <c r="P208" s="10" t="s">
        <v>95</v>
      </c>
      <c r="Q208" s="10" t="s">
        <v>82</v>
      </c>
      <c r="R208">
        <v>2239.05908203125</v>
      </c>
      <c r="S208">
        <v>1809.4908447265625</v>
      </c>
      <c r="T208">
        <v>14.299999237060547</v>
      </c>
      <c r="U208">
        <v>110</v>
      </c>
      <c r="V208">
        <v>3.1680002212524414</v>
      </c>
      <c r="W208">
        <v>0.14600001275539398</v>
      </c>
      <c r="X208" s="10" t="s">
        <v>82</v>
      </c>
      <c r="Y208" s="10" t="s">
        <v>82</v>
      </c>
      <c r="Z208">
        <v>24.344001770019531</v>
      </c>
      <c r="AA208">
        <v>2.0320000648498535</v>
      </c>
      <c r="AB208">
        <v>0.45800003409385681</v>
      </c>
      <c r="AC208">
        <v>0</v>
      </c>
      <c r="AD208">
        <v>0.65600001811981201</v>
      </c>
      <c r="AE208">
        <v>44.400001525878906</v>
      </c>
      <c r="AF208">
        <v>27.945581436157227</v>
      </c>
      <c r="AG208">
        <v>44.989173889160156</v>
      </c>
      <c r="AH208">
        <v>230</v>
      </c>
      <c r="AI208">
        <v>60</v>
      </c>
      <c r="AJ208">
        <v>60.200001</v>
      </c>
      <c r="AK208">
        <v>60.200001</v>
      </c>
      <c r="AL208">
        <v>58.900002000000001</v>
      </c>
      <c r="AM208">
        <v>94.586082458496094</v>
      </c>
      <c r="AN208">
        <v>52.499603271484375</v>
      </c>
      <c r="AO208">
        <v>64.55316162109375</v>
      </c>
      <c r="AP208">
        <v>78.379463195800781</v>
      </c>
      <c r="AQ208">
        <v>3.9129376411437988</v>
      </c>
      <c r="AR208">
        <v>536.44635009765625</v>
      </c>
      <c r="AS208">
        <v>489.08380126953125</v>
      </c>
      <c r="AT208">
        <v>4.5901875495910645</v>
      </c>
      <c r="AU208">
        <v>3.687187671661377</v>
      </c>
      <c r="AV208">
        <v>7626.3076171875</v>
      </c>
      <c r="AW208">
        <v>5192.9814453125</v>
      </c>
      <c r="AX208">
        <v>1602.447265625</v>
      </c>
      <c r="AY208">
        <v>985.001953125</v>
      </c>
      <c r="AZ208">
        <v>6023.8603515625</v>
      </c>
      <c r="BA208">
        <v>4207.9794921875</v>
      </c>
      <c r="BB208">
        <v>1.9711971282958984E-2</v>
      </c>
      <c r="BC208">
        <v>0.18624866008758545</v>
      </c>
      <c r="BD208" s="10" t="s">
        <v>79</v>
      </c>
      <c r="BE208" s="10" t="s">
        <v>96</v>
      </c>
      <c r="BF208" s="10" t="s">
        <v>94</v>
      </c>
      <c r="BG208">
        <v>45000</v>
      </c>
      <c r="BH208">
        <v>849830</v>
      </c>
      <c r="BI208">
        <v>1290136</v>
      </c>
      <c r="BJ208">
        <v>-2991</v>
      </c>
      <c r="BK208">
        <v>4108</v>
      </c>
      <c r="BL208">
        <v>89318</v>
      </c>
      <c r="BM208">
        <v>2054970</v>
      </c>
      <c r="BN208">
        <v>837155</v>
      </c>
      <c r="BO208">
        <v>1397407</v>
      </c>
      <c r="BP208">
        <v>887</v>
      </c>
      <c r="BQ208">
        <v>94882</v>
      </c>
      <c r="BR208">
        <v>1003</v>
      </c>
      <c r="BS208">
        <v>423153</v>
      </c>
      <c r="BT208">
        <v>2054970</v>
      </c>
      <c r="BU208">
        <v>12848</v>
      </c>
      <c r="BV208">
        <v>1</v>
      </c>
      <c r="BW208">
        <v>30000</v>
      </c>
      <c r="BX208">
        <v>27934</v>
      </c>
      <c r="BY208">
        <v>1</v>
      </c>
      <c r="BZ208">
        <v>30000</v>
      </c>
    </row>
    <row r="209" spans="1:78" x14ac:dyDescent="0.35">
      <c r="A209" s="10" t="s">
        <v>97</v>
      </c>
      <c r="B209" s="10" t="s">
        <v>85</v>
      </c>
      <c r="C209" s="11">
        <v>45566.688267523146</v>
      </c>
      <c r="D209" s="10" t="s">
        <v>79</v>
      </c>
      <c r="E209" s="10" t="s">
        <v>80</v>
      </c>
      <c r="F209">
        <v>4</v>
      </c>
      <c r="G209">
        <v>798.277587890625</v>
      </c>
      <c r="H209">
        <v>119.90861511230469</v>
      </c>
      <c r="I209">
        <v>4</v>
      </c>
      <c r="J209">
        <v>4</v>
      </c>
      <c r="K209">
        <v>0</v>
      </c>
      <c r="L209">
        <v>211.60000610351563</v>
      </c>
      <c r="M209">
        <v>215.30000305175781</v>
      </c>
      <c r="N209">
        <v>221.30000305175781</v>
      </c>
      <c r="O209">
        <v>225.30000305175781</v>
      </c>
      <c r="P209" s="10" t="s">
        <v>95</v>
      </c>
      <c r="Q209" s="10" t="s">
        <v>82</v>
      </c>
      <c r="R209">
        <v>2239.05908203125</v>
      </c>
      <c r="S209">
        <v>1809.4908447265625</v>
      </c>
      <c r="T209">
        <v>14.299999237060547</v>
      </c>
      <c r="U209">
        <v>110</v>
      </c>
      <c r="V209">
        <v>3.1680002212524414</v>
      </c>
      <c r="W209">
        <v>0.14600001275539398</v>
      </c>
      <c r="X209" s="10" t="s">
        <v>82</v>
      </c>
      <c r="Y209" s="10" t="s">
        <v>82</v>
      </c>
      <c r="Z209">
        <v>24.344001770019531</v>
      </c>
      <c r="AA209">
        <v>2.0320000648498535</v>
      </c>
      <c r="AB209">
        <v>0.45800003409385681</v>
      </c>
      <c r="AC209">
        <v>0</v>
      </c>
      <c r="AD209">
        <v>0.65600001811981201</v>
      </c>
      <c r="AE209">
        <v>44.400001525878906</v>
      </c>
      <c r="AF209">
        <v>27.945581436157227</v>
      </c>
      <c r="AG209">
        <v>44.989173889160156</v>
      </c>
      <c r="AH209">
        <v>230</v>
      </c>
      <c r="AI209">
        <v>60</v>
      </c>
      <c r="AJ209">
        <v>60.200001</v>
      </c>
      <c r="AK209">
        <v>60.200001</v>
      </c>
      <c r="AL209">
        <v>58.900002000000001</v>
      </c>
      <c r="AM209">
        <v>137.79624938964844</v>
      </c>
      <c r="AN209">
        <v>52.49993896484375</v>
      </c>
      <c r="AO209">
        <v>64.030036926269531</v>
      </c>
      <c r="AP209">
        <v>80.4085693359375</v>
      </c>
      <c r="AQ209">
        <v>1.3544375896453857</v>
      </c>
      <c r="AR209">
        <v>540.01788330078125</v>
      </c>
      <c r="AS209">
        <v>490.78286743164063</v>
      </c>
      <c r="AT209">
        <v>4.9288125038146973</v>
      </c>
      <c r="AU209">
        <v>3.9129376411437988</v>
      </c>
      <c r="AV209">
        <v>7872.1015625</v>
      </c>
      <c r="AW209">
        <v>5948.8564453125</v>
      </c>
      <c r="AX209">
        <v>1816.373046875</v>
      </c>
      <c r="AY209">
        <v>1137.06787109375</v>
      </c>
      <c r="AZ209">
        <v>6055.728515625</v>
      </c>
      <c r="BA209">
        <v>4811.78857421875</v>
      </c>
      <c r="BD209" s="10" t="s">
        <v>79</v>
      </c>
      <c r="BE209" s="10" t="s">
        <v>98</v>
      </c>
      <c r="BF209" s="10" t="s">
        <v>97</v>
      </c>
      <c r="BG209">
        <v>45000</v>
      </c>
      <c r="BH209">
        <v>1230851</v>
      </c>
      <c r="BI209">
        <v>1138501</v>
      </c>
      <c r="BJ209">
        <v>-2309</v>
      </c>
      <c r="BK209">
        <v>4028</v>
      </c>
      <c r="BL209">
        <v>90000</v>
      </c>
      <c r="BM209">
        <v>2052834</v>
      </c>
      <c r="BN209">
        <v>1223273</v>
      </c>
      <c r="BO209">
        <v>1442655</v>
      </c>
      <c r="BP209">
        <v>-178241</v>
      </c>
      <c r="BQ209">
        <v>97244</v>
      </c>
      <c r="BR209">
        <v>1004</v>
      </c>
      <c r="BS209">
        <v>424234</v>
      </c>
      <c r="BT209">
        <v>2052834</v>
      </c>
      <c r="BU209">
        <v>7609</v>
      </c>
      <c r="BV209">
        <v>1</v>
      </c>
      <c r="BW209">
        <v>30000</v>
      </c>
      <c r="BX209">
        <v>26532</v>
      </c>
      <c r="BY209">
        <v>1</v>
      </c>
      <c r="BZ209">
        <v>30000</v>
      </c>
    </row>
    <row r="210" spans="1:78" x14ac:dyDescent="0.35">
      <c r="A210" s="10" t="s">
        <v>99</v>
      </c>
      <c r="B210" s="10" t="s">
        <v>78</v>
      </c>
      <c r="C210" s="11">
        <v>45566.688509768515</v>
      </c>
      <c r="D210" s="10" t="s">
        <v>79</v>
      </c>
      <c r="E210" s="10" t="s">
        <v>80</v>
      </c>
      <c r="F210">
        <v>5</v>
      </c>
      <c r="G210">
        <v>798.646484375</v>
      </c>
      <c r="H210">
        <v>119.90861511230469</v>
      </c>
      <c r="I210">
        <v>5</v>
      </c>
      <c r="J210">
        <v>5</v>
      </c>
      <c r="K210">
        <v>0</v>
      </c>
      <c r="L210">
        <v>211.60000610351563</v>
      </c>
      <c r="M210">
        <v>215.30000305175781</v>
      </c>
      <c r="N210">
        <v>221.30000305175781</v>
      </c>
      <c r="O210">
        <v>225.60000610351563</v>
      </c>
      <c r="P210" s="10" t="s">
        <v>100</v>
      </c>
      <c r="Q210" s="10" t="s">
        <v>82</v>
      </c>
      <c r="R210">
        <v>2220.01904296875</v>
      </c>
      <c r="S210">
        <v>1795.2108154296875</v>
      </c>
      <c r="T210">
        <v>14.299999237060547</v>
      </c>
      <c r="U210">
        <v>110</v>
      </c>
      <c r="V210">
        <v>3.1500000953674316</v>
      </c>
      <c r="W210">
        <v>0.15000000596046448</v>
      </c>
      <c r="X210" s="10" t="s">
        <v>82</v>
      </c>
      <c r="Y210" s="10" t="s">
        <v>82</v>
      </c>
      <c r="Z210">
        <v>24.342000961303711</v>
      </c>
      <c r="AA210">
        <v>2.0800001621246338</v>
      </c>
      <c r="AB210">
        <v>0.45600003004074097</v>
      </c>
      <c r="AC210">
        <v>0</v>
      </c>
      <c r="AD210">
        <v>0.65600001811981201</v>
      </c>
      <c r="AE210">
        <v>44</v>
      </c>
      <c r="AF210">
        <v>28.679515838623047</v>
      </c>
      <c r="AG210">
        <v>44.953498840332031</v>
      </c>
      <c r="AH210">
        <v>230.10000610351563</v>
      </c>
      <c r="AI210">
        <v>60</v>
      </c>
      <c r="AJ210">
        <v>60.299999</v>
      </c>
      <c r="AK210">
        <v>60.299999</v>
      </c>
      <c r="AL210">
        <v>59.200001</v>
      </c>
      <c r="AM210">
        <v>94.586082458496094</v>
      </c>
      <c r="AN210">
        <v>52.499603271484375</v>
      </c>
      <c r="AO210">
        <v>65.106163024902344</v>
      </c>
      <c r="AP210">
        <v>78.855628967285156</v>
      </c>
      <c r="AQ210">
        <v>3.2356877326965332</v>
      </c>
      <c r="AR210">
        <v>538.63140869140625</v>
      </c>
      <c r="AS210">
        <v>493.31655883789063</v>
      </c>
      <c r="AT210">
        <v>4.5901875495910645</v>
      </c>
      <c r="AU210">
        <v>3.6119377613067627</v>
      </c>
      <c r="AV210">
        <v>7679.3740234375</v>
      </c>
      <c r="AW210">
        <v>5304.35009765625</v>
      </c>
      <c r="AX210">
        <v>1641.74462890625</v>
      </c>
      <c r="AY210">
        <v>989.8525390625</v>
      </c>
      <c r="AZ210">
        <v>6037.62939453125</v>
      </c>
      <c r="BA210">
        <v>4314.49755859375</v>
      </c>
      <c r="BB210">
        <v>1.9634008407592773E-2</v>
      </c>
      <c r="BC210">
        <v>0.17160689830780029</v>
      </c>
      <c r="BD210" s="10" t="s">
        <v>79</v>
      </c>
      <c r="BE210" s="10" t="s">
        <v>79</v>
      </c>
      <c r="BF210" s="10" t="s">
        <v>79</v>
      </c>
    </row>
    <row r="211" spans="1:78" x14ac:dyDescent="0.35">
      <c r="A211" s="10" t="s">
        <v>101</v>
      </c>
      <c r="B211" s="10" t="s">
        <v>85</v>
      </c>
      <c r="C211" s="11">
        <v>45566.688509768515</v>
      </c>
      <c r="D211" s="10" t="s">
        <v>79</v>
      </c>
      <c r="E211" s="10" t="s">
        <v>80</v>
      </c>
      <c r="F211">
        <v>5</v>
      </c>
      <c r="G211">
        <v>798.646484375</v>
      </c>
      <c r="H211">
        <v>119.90861511230469</v>
      </c>
      <c r="I211">
        <v>5</v>
      </c>
      <c r="J211">
        <v>5</v>
      </c>
      <c r="K211">
        <v>0</v>
      </c>
      <c r="L211">
        <v>211.60000610351563</v>
      </c>
      <c r="M211">
        <v>215.30000305175781</v>
      </c>
      <c r="N211">
        <v>221.30000305175781</v>
      </c>
      <c r="O211">
        <v>225.60000610351563</v>
      </c>
      <c r="P211" s="10" t="s">
        <v>100</v>
      </c>
      <c r="Q211" s="10" t="s">
        <v>82</v>
      </c>
      <c r="R211">
        <v>2220.01904296875</v>
      </c>
      <c r="S211">
        <v>1795.2108154296875</v>
      </c>
      <c r="T211">
        <v>14.299999237060547</v>
      </c>
      <c r="U211">
        <v>110</v>
      </c>
      <c r="V211">
        <v>3.1500000953674316</v>
      </c>
      <c r="W211">
        <v>0.15000000596046448</v>
      </c>
      <c r="X211" s="10" t="s">
        <v>82</v>
      </c>
      <c r="Y211" s="10" t="s">
        <v>82</v>
      </c>
      <c r="Z211">
        <v>24.342000961303711</v>
      </c>
      <c r="AA211">
        <v>2.0800001621246338</v>
      </c>
      <c r="AB211">
        <v>0.45600003004074097</v>
      </c>
      <c r="AC211">
        <v>0</v>
      </c>
      <c r="AD211">
        <v>0.65600001811981201</v>
      </c>
      <c r="AE211">
        <v>44</v>
      </c>
      <c r="AF211">
        <v>28.679515838623047</v>
      </c>
      <c r="AG211">
        <v>44.953498840332031</v>
      </c>
      <c r="AH211">
        <v>230.10000610351563</v>
      </c>
      <c r="AI211">
        <v>60</v>
      </c>
      <c r="AJ211">
        <v>60.299999</v>
      </c>
      <c r="AK211">
        <v>60.299999</v>
      </c>
      <c r="AL211">
        <v>59.200001</v>
      </c>
      <c r="AM211">
        <v>137.79624938964844</v>
      </c>
      <c r="AN211">
        <v>52.49993896484375</v>
      </c>
      <c r="AO211">
        <v>64.733345031738281</v>
      </c>
      <c r="AP211">
        <v>80.231185913085938</v>
      </c>
      <c r="AQ211">
        <v>2.1445624828338623</v>
      </c>
      <c r="AR211">
        <v>542.1416015625</v>
      </c>
      <c r="AS211">
        <v>495.77108764648438</v>
      </c>
      <c r="AT211">
        <v>4.8159375190734863</v>
      </c>
      <c r="AU211">
        <v>3.8376877307891846</v>
      </c>
      <c r="AV211">
        <v>7915.748046875</v>
      </c>
      <c r="AW211">
        <v>6076.03857421875</v>
      </c>
      <c r="AX211">
        <v>1794.18505859375</v>
      </c>
      <c r="AY211">
        <v>1141.1572265625</v>
      </c>
      <c r="AZ211">
        <v>6121.56298828125</v>
      </c>
      <c r="BA211">
        <v>4934.88134765625</v>
      </c>
      <c r="BD211" s="10" t="s">
        <v>79</v>
      </c>
      <c r="BE211" s="10" t="s">
        <v>102</v>
      </c>
      <c r="BF211" s="10" t="s">
        <v>101</v>
      </c>
      <c r="BG211">
        <v>45000</v>
      </c>
      <c r="BH211">
        <v>1230541</v>
      </c>
      <c r="BI211">
        <v>1061679</v>
      </c>
      <c r="BJ211">
        <v>-1619</v>
      </c>
      <c r="BK211">
        <v>4029</v>
      </c>
      <c r="BL211">
        <v>90690</v>
      </c>
      <c r="BM211">
        <v>2054275</v>
      </c>
      <c r="BN211">
        <v>1224165</v>
      </c>
      <c r="BO211">
        <v>1367453</v>
      </c>
      <c r="BP211">
        <v>-178337</v>
      </c>
      <c r="BQ211">
        <v>99999</v>
      </c>
      <c r="BR211">
        <v>1005</v>
      </c>
      <c r="BS211">
        <v>424476</v>
      </c>
      <c r="BT211">
        <v>2054275</v>
      </c>
      <c r="BU211">
        <v>7140</v>
      </c>
      <c r="BV211">
        <v>1</v>
      </c>
      <c r="BW211">
        <v>30000</v>
      </c>
      <c r="BX211">
        <v>27103</v>
      </c>
      <c r="BY211">
        <v>1</v>
      </c>
      <c r="BZ211">
        <v>30000</v>
      </c>
    </row>
    <row r="212" spans="1:78" x14ac:dyDescent="0.35">
      <c r="A212" s="10" t="s">
        <v>103</v>
      </c>
      <c r="B212" s="10" t="s">
        <v>78</v>
      </c>
      <c r="C212" s="11">
        <v>45566.688795416667</v>
      </c>
      <c r="D212" s="10" t="s">
        <v>79</v>
      </c>
      <c r="E212" s="10" t="s">
        <v>80</v>
      </c>
      <c r="F212">
        <v>6</v>
      </c>
      <c r="G212">
        <v>798.8309326171875</v>
      </c>
      <c r="H212">
        <v>119.90861511230469</v>
      </c>
      <c r="I212">
        <v>6</v>
      </c>
      <c r="J212">
        <v>6</v>
      </c>
      <c r="K212">
        <v>0</v>
      </c>
      <c r="L212">
        <v>211.80000305175781</v>
      </c>
      <c r="M212">
        <v>215.30000305175781</v>
      </c>
      <c r="N212">
        <v>221.60000610351563</v>
      </c>
      <c r="O212">
        <v>225.60000610351563</v>
      </c>
      <c r="P212" s="10" t="s">
        <v>104</v>
      </c>
      <c r="Q212" s="10" t="s">
        <v>82</v>
      </c>
      <c r="R212">
        <v>2208.458984375</v>
      </c>
      <c r="S212">
        <v>1753.050537109375</v>
      </c>
      <c r="T212">
        <v>14.299999237060547</v>
      </c>
      <c r="U212">
        <v>110</v>
      </c>
      <c r="V212">
        <v>3.3120002746582031</v>
      </c>
      <c r="W212">
        <v>0.15600000321865082</v>
      </c>
      <c r="X212" s="10" t="s">
        <v>82</v>
      </c>
      <c r="Y212" s="10" t="s">
        <v>82</v>
      </c>
      <c r="Z212">
        <v>24.340002059936523</v>
      </c>
      <c r="AA212">
        <v>2.0820000171661377</v>
      </c>
      <c r="AB212">
        <v>0.45400002598762512</v>
      </c>
      <c r="AC212">
        <v>0</v>
      </c>
      <c r="AD212">
        <v>0.65600001811981201</v>
      </c>
      <c r="AE212">
        <v>43.700000762939453</v>
      </c>
      <c r="AF212">
        <v>29.311515808105469</v>
      </c>
      <c r="AG212">
        <v>44.989173889160156</v>
      </c>
      <c r="AH212">
        <v>230.10000610351563</v>
      </c>
      <c r="AI212">
        <v>60</v>
      </c>
      <c r="AJ212">
        <v>60.299999</v>
      </c>
      <c r="AK212">
        <v>60.299999</v>
      </c>
      <c r="AL212">
        <v>59.5</v>
      </c>
      <c r="AM212">
        <v>94.586082458496094</v>
      </c>
      <c r="AN212">
        <v>52.499603271484375</v>
      </c>
      <c r="AO212">
        <v>65.162399291992188</v>
      </c>
      <c r="AP212">
        <v>79.037193298339844</v>
      </c>
      <c r="AQ212">
        <v>3.5366876125335693</v>
      </c>
      <c r="AR212">
        <v>542.40972900390625</v>
      </c>
      <c r="AS212">
        <v>498.6986083984375</v>
      </c>
      <c r="AT212">
        <v>4.5149378776550293</v>
      </c>
      <c r="AU212">
        <v>3.574312686920166</v>
      </c>
      <c r="AV212">
        <v>7764.27490234375</v>
      </c>
      <c r="AW212">
        <v>5458.4248046875</v>
      </c>
      <c r="AX212">
        <v>1636.6298828125</v>
      </c>
      <c r="AY212">
        <v>1006.72705078125</v>
      </c>
      <c r="AZ212">
        <v>6127.64501953125</v>
      </c>
      <c r="BA212">
        <v>4451.69775390625</v>
      </c>
      <c r="BB212">
        <v>1.2331843376159668E-2</v>
      </c>
      <c r="BC212">
        <v>0.143379807472229</v>
      </c>
      <c r="BD212" s="10" t="s">
        <v>79</v>
      </c>
      <c r="BE212" s="10" t="s">
        <v>105</v>
      </c>
      <c r="BF212" s="10" t="s">
        <v>103</v>
      </c>
      <c r="BG212">
        <v>45000</v>
      </c>
      <c r="BH212">
        <v>864937</v>
      </c>
      <c r="BI212">
        <v>1161547</v>
      </c>
      <c r="BJ212">
        <v>1777</v>
      </c>
      <c r="BK212">
        <v>4111</v>
      </c>
      <c r="BL212">
        <v>94086</v>
      </c>
      <c r="BM212">
        <v>2055202</v>
      </c>
      <c r="BN212">
        <v>843633</v>
      </c>
      <c r="BO212">
        <v>1269358</v>
      </c>
      <c r="BP212">
        <v>5428</v>
      </c>
      <c r="BQ212">
        <v>99999</v>
      </c>
      <c r="BR212">
        <v>1003</v>
      </c>
      <c r="BS212">
        <v>423496</v>
      </c>
      <c r="BT212">
        <v>2055202</v>
      </c>
      <c r="BU212">
        <v>4095</v>
      </c>
      <c r="BV212">
        <v>1</v>
      </c>
      <c r="BW212">
        <v>30000</v>
      </c>
      <c r="BX212">
        <v>21081</v>
      </c>
      <c r="BY212">
        <v>1</v>
      </c>
      <c r="BZ212">
        <v>30000</v>
      </c>
    </row>
    <row r="213" spans="1:78" x14ac:dyDescent="0.35">
      <c r="A213" s="10" t="s">
        <v>106</v>
      </c>
      <c r="B213" s="10" t="s">
        <v>85</v>
      </c>
      <c r="C213" s="11">
        <v>45566.688795416667</v>
      </c>
      <c r="D213" s="10" t="s">
        <v>79</v>
      </c>
      <c r="E213" s="10" t="s">
        <v>80</v>
      </c>
      <c r="F213">
        <v>6</v>
      </c>
      <c r="G213">
        <v>798.8309326171875</v>
      </c>
      <c r="H213">
        <v>119.90861511230469</v>
      </c>
      <c r="I213">
        <v>6</v>
      </c>
      <c r="J213">
        <v>6</v>
      </c>
      <c r="K213">
        <v>0</v>
      </c>
      <c r="L213">
        <v>211.80000305175781</v>
      </c>
      <c r="M213">
        <v>215.30000305175781</v>
      </c>
      <c r="N213">
        <v>221.60000610351563</v>
      </c>
      <c r="O213">
        <v>225.60000610351563</v>
      </c>
      <c r="P213" s="10" t="s">
        <v>104</v>
      </c>
      <c r="Q213" s="10" t="s">
        <v>82</v>
      </c>
      <c r="R213">
        <v>2208.458984375</v>
      </c>
      <c r="S213">
        <v>1753.050537109375</v>
      </c>
      <c r="T213">
        <v>14.299999237060547</v>
      </c>
      <c r="U213">
        <v>110</v>
      </c>
      <c r="V213">
        <v>3.3120002746582031</v>
      </c>
      <c r="W213">
        <v>0.15600000321865082</v>
      </c>
      <c r="X213" s="10" t="s">
        <v>82</v>
      </c>
      <c r="Y213" s="10" t="s">
        <v>82</v>
      </c>
      <c r="Z213">
        <v>24.340002059936523</v>
      </c>
      <c r="AA213">
        <v>2.0820000171661377</v>
      </c>
      <c r="AB213">
        <v>0.45400002598762512</v>
      </c>
      <c r="AC213">
        <v>0</v>
      </c>
      <c r="AD213">
        <v>0.65600001811981201</v>
      </c>
      <c r="AE213">
        <v>43.700000762939453</v>
      </c>
      <c r="AF213">
        <v>29.311515808105469</v>
      </c>
      <c r="AG213">
        <v>44.989173889160156</v>
      </c>
      <c r="AH213">
        <v>230.10000610351563</v>
      </c>
      <c r="AI213">
        <v>60</v>
      </c>
      <c r="AJ213">
        <v>60.299999</v>
      </c>
      <c r="AK213">
        <v>60.299999</v>
      </c>
      <c r="AL213">
        <v>59.5</v>
      </c>
      <c r="AM213">
        <v>137.79624938964844</v>
      </c>
      <c r="AN213">
        <v>52.49993896484375</v>
      </c>
      <c r="AO213">
        <v>65.120475769042969</v>
      </c>
      <c r="AP213">
        <v>81.40411376953125</v>
      </c>
      <c r="AQ213">
        <v>1.3168125152587891</v>
      </c>
      <c r="AR213">
        <v>543.1251220703125</v>
      </c>
      <c r="AS213">
        <v>496.933837890625</v>
      </c>
      <c r="AT213">
        <v>4.8159375190734863</v>
      </c>
      <c r="AU213">
        <v>3.8376877307891846</v>
      </c>
      <c r="AV213">
        <v>7938.61474609375</v>
      </c>
      <c r="AW213">
        <v>6075</v>
      </c>
      <c r="AX213">
        <v>1810.8291015625</v>
      </c>
      <c r="AY213">
        <v>1158.94921875</v>
      </c>
      <c r="AZ213">
        <v>6127.78564453125</v>
      </c>
      <c r="BA213">
        <v>4916.05078125</v>
      </c>
      <c r="BD213" s="10" t="s">
        <v>79</v>
      </c>
      <c r="BE213" s="10" t="s">
        <v>107</v>
      </c>
      <c r="BF213" s="10" t="s">
        <v>106</v>
      </c>
      <c r="BG213">
        <v>45000</v>
      </c>
      <c r="BH213">
        <v>1237233</v>
      </c>
      <c r="BI213">
        <v>866315</v>
      </c>
      <c r="BJ213">
        <v>-1619</v>
      </c>
      <c r="BK213">
        <v>4029</v>
      </c>
      <c r="BL213">
        <v>90690</v>
      </c>
      <c r="BM213">
        <v>2056425</v>
      </c>
      <c r="BN213">
        <v>1231261</v>
      </c>
      <c r="BO213">
        <v>1176382</v>
      </c>
      <c r="BP213">
        <v>-178319</v>
      </c>
      <c r="BQ213">
        <v>99999</v>
      </c>
      <c r="BR213">
        <v>1005</v>
      </c>
      <c r="BS213">
        <v>424555</v>
      </c>
      <c r="BT213">
        <v>2056425</v>
      </c>
      <c r="BU213">
        <v>8957</v>
      </c>
      <c r="BV213">
        <v>1</v>
      </c>
      <c r="BW213">
        <v>30000</v>
      </c>
      <c r="BX213">
        <v>47860</v>
      </c>
      <c r="BY213">
        <v>0</v>
      </c>
      <c r="BZ213">
        <v>30000</v>
      </c>
    </row>
    <row r="214" spans="1:78" x14ac:dyDescent="0.35">
      <c r="A214" s="10" t="s">
        <v>108</v>
      </c>
      <c r="B214" s="10" t="s">
        <v>78</v>
      </c>
      <c r="C214" s="11">
        <v>45566.689072777779</v>
      </c>
      <c r="D214" s="10" t="s">
        <v>79</v>
      </c>
      <c r="E214" s="10" t="s">
        <v>80</v>
      </c>
      <c r="F214">
        <v>7</v>
      </c>
      <c r="G214">
        <v>799.015380859375</v>
      </c>
      <c r="H214">
        <v>119.90861511230469</v>
      </c>
      <c r="I214">
        <v>7</v>
      </c>
      <c r="J214">
        <v>7</v>
      </c>
      <c r="K214">
        <v>0</v>
      </c>
      <c r="L214">
        <v>212.30000305175781</v>
      </c>
      <c r="M214">
        <v>215.30000305175781</v>
      </c>
      <c r="N214">
        <v>221.60000610351563</v>
      </c>
      <c r="O214">
        <v>225.5</v>
      </c>
      <c r="P214" s="10" t="s">
        <v>109</v>
      </c>
      <c r="Q214" s="10" t="s">
        <v>82</v>
      </c>
      <c r="R214">
        <v>2206.224609375</v>
      </c>
      <c r="S214">
        <v>1733.3304443359375</v>
      </c>
      <c r="T214">
        <v>14.309999465942383</v>
      </c>
      <c r="U214">
        <v>110</v>
      </c>
      <c r="V214">
        <v>2.8600001335144043</v>
      </c>
      <c r="W214">
        <v>0.14400000870227814</v>
      </c>
      <c r="X214" s="10" t="s">
        <v>82</v>
      </c>
      <c r="Y214" s="10" t="s">
        <v>82</v>
      </c>
      <c r="Z214">
        <v>24.340002059936523</v>
      </c>
      <c r="AA214">
        <v>2.064000129699707</v>
      </c>
      <c r="AB214">
        <v>0.45400002598762512</v>
      </c>
      <c r="AC214">
        <v>0</v>
      </c>
      <c r="AD214">
        <v>0.65400004386901855</v>
      </c>
      <c r="AE214">
        <v>43.200000762939453</v>
      </c>
      <c r="AF214">
        <v>29.44403076171875</v>
      </c>
      <c r="AG214">
        <v>44.958595275878906</v>
      </c>
      <c r="AH214">
        <v>230</v>
      </c>
      <c r="AI214">
        <v>60</v>
      </c>
      <c r="AJ214">
        <v>60.200001</v>
      </c>
      <c r="AK214">
        <v>60.200001</v>
      </c>
      <c r="AL214">
        <v>59.700001</v>
      </c>
      <c r="AM214">
        <v>94.586082458496094</v>
      </c>
      <c r="AN214">
        <v>52.499603271484375</v>
      </c>
      <c r="AO214">
        <v>65.136886596679688</v>
      </c>
      <c r="AP214">
        <v>79.143333435058594</v>
      </c>
      <c r="AQ214">
        <v>3.3485627174377441</v>
      </c>
      <c r="AR214">
        <v>542.23602294921875</v>
      </c>
      <c r="AS214">
        <v>498.757080078125</v>
      </c>
      <c r="AT214">
        <v>4.5149378776550293</v>
      </c>
      <c r="AU214">
        <v>3.574312686920166</v>
      </c>
      <c r="AV214">
        <v>7762.56640625</v>
      </c>
      <c r="AW214">
        <v>5459.90234375</v>
      </c>
      <c r="AX214">
        <v>1642.9287109375</v>
      </c>
      <c r="AY214">
        <v>1014.041015625</v>
      </c>
      <c r="AZ214">
        <v>6119.6376953125</v>
      </c>
      <c r="BA214">
        <v>4445.861328125</v>
      </c>
      <c r="BB214">
        <v>6.9612264633178711E-3</v>
      </c>
      <c r="BC214">
        <v>0.14357113838195801</v>
      </c>
      <c r="BD214" s="10" t="s">
        <v>79</v>
      </c>
      <c r="BE214" s="10" t="s">
        <v>110</v>
      </c>
      <c r="BF214" s="10" t="s">
        <v>108</v>
      </c>
      <c r="BG214">
        <v>45000</v>
      </c>
      <c r="BH214">
        <v>890826</v>
      </c>
      <c r="BI214">
        <v>1005978</v>
      </c>
      <c r="BJ214">
        <v>3806</v>
      </c>
      <c r="BK214">
        <v>4169</v>
      </c>
      <c r="BL214">
        <v>96115</v>
      </c>
      <c r="BM214">
        <v>2053606</v>
      </c>
      <c r="BN214">
        <v>866916</v>
      </c>
      <c r="BO214">
        <v>1116208</v>
      </c>
      <c r="BP214">
        <v>6584</v>
      </c>
      <c r="BQ214">
        <v>98425</v>
      </c>
      <c r="BR214">
        <v>1003</v>
      </c>
      <c r="BS214">
        <v>423666</v>
      </c>
      <c r="BT214">
        <v>2053606</v>
      </c>
      <c r="BU214">
        <v>6868</v>
      </c>
      <c r="BV214">
        <v>1</v>
      </c>
      <c r="BW214">
        <v>30000</v>
      </c>
      <c r="BX214">
        <v>19210</v>
      </c>
      <c r="BY214">
        <v>1</v>
      </c>
      <c r="BZ214">
        <v>30000</v>
      </c>
    </row>
    <row r="215" spans="1:78" x14ac:dyDescent="0.35">
      <c r="A215" s="10" t="s">
        <v>111</v>
      </c>
      <c r="B215" s="10" t="s">
        <v>85</v>
      </c>
      <c r="C215" s="11">
        <v>45566.689072777779</v>
      </c>
      <c r="D215" s="10" t="s">
        <v>79</v>
      </c>
      <c r="E215" s="10" t="s">
        <v>80</v>
      </c>
      <c r="F215">
        <v>7</v>
      </c>
      <c r="G215">
        <v>799.015380859375</v>
      </c>
      <c r="H215">
        <v>119.90861511230469</v>
      </c>
      <c r="I215">
        <v>7</v>
      </c>
      <c r="J215">
        <v>7</v>
      </c>
      <c r="K215">
        <v>0</v>
      </c>
      <c r="L215">
        <v>212.30000305175781</v>
      </c>
      <c r="M215">
        <v>215.30000305175781</v>
      </c>
      <c r="N215">
        <v>221.60000610351563</v>
      </c>
      <c r="O215">
        <v>225.5</v>
      </c>
      <c r="P215" s="10" t="s">
        <v>109</v>
      </c>
      <c r="Q215" s="10" t="s">
        <v>82</v>
      </c>
      <c r="R215">
        <v>2206.224609375</v>
      </c>
      <c r="S215">
        <v>1733.3304443359375</v>
      </c>
      <c r="T215">
        <v>14.309999465942383</v>
      </c>
      <c r="U215">
        <v>110</v>
      </c>
      <c r="V215">
        <v>2.8600001335144043</v>
      </c>
      <c r="W215">
        <v>0.14400000870227814</v>
      </c>
      <c r="X215" s="10" t="s">
        <v>82</v>
      </c>
      <c r="Y215" s="10" t="s">
        <v>82</v>
      </c>
      <c r="Z215">
        <v>24.340002059936523</v>
      </c>
      <c r="AA215">
        <v>2.064000129699707</v>
      </c>
      <c r="AB215">
        <v>0.45400002598762512</v>
      </c>
      <c r="AC215">
        <v>0</v>
      </c>
      <c r="AD215">
        <v>0.65400004386901855</v>
      </c>
      <c r="AE215">
        <v>43.200000762939453</v>
      </c>
      <c r="AF215">
        <v>29.44403076171875</v>
      </c>
      <c r="AG215">
        <v>44.958595275878906</v>
      </c>
      <c r="AH215">
        <v>230</v>
      </c>
      <c r="AI215">
        <v>60</v>
      </c>
      <c r="AJ215">
        <v>60.200001</v>
      </c>
      <c r="AK215">
        <v>60.200001</v>
      </c>
      <c r="AL215">
        <v>59.700001</v>
      </c>
      <c r="AM215">
        <v>137.79624938964844</v>
      </c>
      <c r="AN215">
        <v>52.49993896484375</v>
      </c>
      <c r="AO215">
        <v>65.363693237304688</v>
      </c>
      <c r="AP215">
        <v>81.515769958496094</v>
      </c>
      <c r="AQ215">
        <v>1.2791875600814819</v>
      </c>
      <c r="AR215">
        <v>544.2572021484375</v>
      </c>
      <c r="AS215">
        <v>498.68954467773438</v>
      </c>
      <c r="AT215">
        <v>4.8159375190734863</v>
      </c>
      <c r="AU215">
        <v>3.8000626564025879</v>
      </c>
      <c r="AV215">
        <v>7966.515625</v>
      </c>
      <c r="AW215">
        <v>6139.8623046875</v>
      </c>
      <c r="AX215">
        <v>1823.0234375</v>
      </c>
      <c r="AY215">
        <v>1152.0390625</v>
      </c>
      <c r="AZ215">
        <v>6143.4921875</v>
      </c>
      <c r="BA215">
        <v>4987.8232421875</v>
      </c>
      <c r="BD215" s="10" t="s">
        <v>79</v>
      </c>
      <c r="BE215" s="10" t="s">
        <v>112</v>
      </c>
      <c r="BF215" s="10" t="s">
        <v>111</v>
      </c>
      <c r="BG215">
        <v>45000</v>
      </c>
      <c r="BH215">
        <v>1203520</v>
      </c>
      <c r="BI215">
        <v>752609</v>
      </c>
      <c r="BJ215">
        <v>-3673</v>
      </c>
      <c r="BK215">
        <v>4108</v>
      </c>
      <c r="BL215">
        <v>88636</v>
      </c>
      <c r="BM215">
        <v>2056183</v>
      </c>
      <c r="BN215">
        <v>1207292</v>
      </c>
      <c r="BO215">
        <v>1065011</v>
      </c>
      <c r="BP215">
        <v>179932</v>
      </c>
      <c r="BQ215">
        <v>97244</v>
      </c>
      <c r="BR215">
        <v>1004</v>
      </c>
      <c r="BS215">
        <v>424721</v>
      </c>
      <c r="BT215">
        <v>2056183</v>
      </c>
      <c r="BU215">
        <v>11662</v>
      </c>
      <c r="BV215">
        <v>1</v>
      </c>
      <c r="BW215">
        <v>30000</v>
      </c>
      <c r="BX215">
        <v>74010</v>
      </c>
      <c r="BY215">
        <v>0</v>
      </c>
      <c r="BZ215">
        <v>30000</v>
      </c>
    </row>
    <row r="216" spans="1:78" x14ac:dyDescent="0.35">
      <c r="A216" s="10" t="s">
        <v>113</v>
      </c>
      <c r="B216" s="10" t="s">
        <v>78</v>
      </c>
      <c r="C216" s="11">
        <v>45566.689350439818</v>
      </c>
      <c r="D216" s="10" t="s">
        <v>79</v>
      </c>
      <c r="E216" s="10" t="s">
        <v>80</v>
      </c>
      <c r="F216">
        <v>8</v>
      </c>
      <c r="G216">
        <v>799.1998291015625</v>
      </c>
      <c r="H216">
        <v>119.90861511230469</v>
      </c>
      <c r="I216">
        <v>8</v>
      </c>
      <c r="J216">
        <v>8</v>
      </c>
      <c r="K216">
        <v>0</v>
      </c>
      <c r="L216">
        <v>212.60000610351563</v>
      </c>
      <c r="M216">
        <v>215.30000305175781</v>
      </c>
      <c r="N216">
        <v>221.60000610351563</v>
      </c>
      <c r="O216">
        <v>225.30000305175781</v>
      </c>
      <c r="P216" s="10" t="s">
        <v>114</v>
      </c>
      <c r="Q216" s="10" t="s">
        <v>82</v>
      </c>
      <c r="R216">
        <v>2213.89892578125</v>
      </c>
      <c r="S216">
        <v>1738.2847900390625</v>
      </c>
      <c r="T216">
        <v>14.309999465942383</v>
      </c>
      <c r="U216">
        <v>110</v>
      </c>
      <c r="V216">
        <v>2.7220001220703125</v>
      </c>
      <c r="W216">
        <v>0.14200000464916229</v>
      </c>
      <c r="X216" s="10" t="s">
        <v>82</v>
      </c>
      <c r="Y216" s="10" t="s">
        <v>82</v>
      </c>
      <c r="Z216">
        <v>24.340002059936523</v>
      </c>
      <c r="AA216">
        <v>2.064000129699707</v>
      </c>
      <c r="AB216">
        <v>0.45400002598762512</v>
      </c>
      <c r="AC216">
        <v>0</v>
      </c>
      <c r="AD216">
        <v>0.65400004386901855</v>
      </c>
      <c r="AE216">
        <v>42.700000762939453</v>
      </c>
      <c r="AF216">
        <v>29.551063537597656</v>
      </c>
      <c r="AG216">
        <v>44.958595275878906</v>
      </c>
      <c r="AH216">
        <v>229.80000305175781</v>
      </c>
      <c r="AI216">
        <v>60</v>
      </c>
      <c r="AJ216">
        <v>60.200001</v>
      </c>
      <c r="AK216">
        <v>60.200001</v>
      </c>
      <c r="AL216">
        <v>59.900002000000001</v>
      </c>
      <c r="AM216">
        <v>94.586082458496094</v>
      </c>
      <c r="AN216">
        <v>52.499603271484375</v>
      </c>
      <c r="AO216">
        <v>65.5810546875</v>
      </c>
      <c r="AP216">
        <v>79.306175231933594</v>
      </c>
      <c r="AQ216">
        <v>2.5960626602172852</v>
      </c>
      <c r="AR216">
        <v>543.53204345703125</v>
      </c>
      <c r="AS216">
        <v>500.1043701171875</v>
      </c>
      <c r="AT216">
        <v>4.5149378776550293</v>
      </c>
      <c r="AU216">
        <v>3.574312686920166</v>
      </c>
      <c r="AV216">
        <v>7784.5068359375</v>
      </c>
      <c r="AW216">
        <v>5492.90478515625</v>
      </c>
      <c r="AX216">
        <v>1648.6708984375</v>
      </c>
      <c r="AY216">
        <v>1019.73779296875</v>
      </c>
      <c r="AZ216">
        <v>6135.8359375</v>
      </c>
      <c r="BA216">
        <v>4473.1669921875</v>
      </c>
      <c r="BB216">
        <v>9.1874599456787109E-4</v>
      </c>
      <c r="BC216">
        <v>0.14734017848968506</v>
      </c>
      <c r="BD216" s="10" t="s">
        <v>79</v>
      </c>
      <c r="BE216" s="10" t="s">
        <v>79</v>
      </c>
      <c r="BF216" s="10" t="s">
        <v>79</v>
      </c>
    </row>
    <row r="217" spans="1:78" x14ac:dyDescent="0.35">
      <c r="A217" s="10" t="s">
        <v>115</v>
      </c>
      <c r="B217" s="10" t="s">
        <v>85</v>
      </c>
      <c r="C217" s="11">
        <v>45566.689350439818</v>
      </c>
      <c r="D217" s="10" t="s">
        <v>79</v>
      </c>
      <c r="E217" s="10" t="s">
        <v>80</v>
      </c>
      <c r="F217">
        <v>8</v>
      </c>
      <c r="G217">
        <v>799.1998291015625</v>
      </c>
      <c r="H217">
        <v>119.90861511230469</v>
      </c>
      <c r="I217">
        <v>8</v>
      </c>
      <c r="J217">
        <v>8</v>
      </c>
      <c r="K217">
        <v>0</v>
      </c>
      <c r="L217">
        <v>212.60000610351563</v>
      </c>
      <c r="M217">
        <v>215.30000305175781</v>
      </c>
      <c r="N217">
        <v>221.60000610351563</v>
      </c>
      <c r="O217">
        <v>225.30000305175781</v>
      </c>
      <c r="P217" s="10" t="s">
        <v>114</v>
      </c>
      <c r="Q217" s="10" t="s">
        <v>82</v>
      </c>
      <c r="R217">
        <v>2213.89892578125</v>
      </c>
      <c r="S217">
        <v>1738.2847900390625</v>
      </c>
      <c r="T217">
        <v>14.309999465942383</v>
      </c>
      <c r="U217">
        <v>110</v>
      </c>
      <c r="V217">
        <v>2.7220001220703125</v>
      </c>
      <c r="W217">
        <v>0.14200000464916229</v>
      </c>
      <c r="X217" s="10" t="s">
        <v>82</v>
      </c>
      <c r="Y217" s="10" t="s">
        <v>82</v>
      </c>
      <c r="Z217">
        <v>24.340002059936523</v>
      </c>
      <c r="AA217">
        <v>2.064000129699707</v>
      </c>
      <c r="AB217">
        <v>0.45400002598762512</v>
      </c>
      <c r="AC217">
        <v>0</v>
      </c>
      <c r="AD217">
        <v>0.65400004386901855</v>
      </c>
      <c r="AE217">
        <v>42.700000762939453</v>
      </c>
      <c r="AF217">
        <v>29.551063537597656</v>
      </c>
      <c r="AG217">
        <v>44.958595275878906</v>
      </c>
      <c r="AH217">
        <v>229.80000305175781</v>
      </c>
      <c r="AI217">
        <v>60</v>
      </c>
      <c r="AJ217">
        <v>60.200001</v>
      </c>
      <c r="AK217">
        <v>60.200001</v>
      </c>
      <c r="AL217">
        <v>59.900002000000001</v>
      </c>
      <c r="AM217">
        <v>137.79624938964844</v>
      </c>
      <c r="AN217">
        <v>52.49993896484375</v>
      </c>
      <c r="AO217">
        <v>65.618400573730469</v>
      </c>
      <c r="AP217">
        <v>81.123832702636719</v>
      </c>
      <c r="AQ217">
        <v>2.1445624828338623</v>
      </c>
      <c r="AR217">
        <v>545.9095458984375</v>
      </c>
      <c r="AS217">
        <v>499.92453002929688</v>
      </c>
      <c r="AT217">
        <v>4.8159375190734863</v>
      </c>
      <c r="AU217">
        <v>3.8376877307891846</v>
      </c>
      <c r="AV217">
        <v>7986.75439453125</v>
      </c>
      <c r="AW217">
        <v>6187.3828125</v>
      </c>
      <c r="AX217">
        <v>1832.00244140625</v>
      </c>
      <c r="AY217">
        <v>1177.18994140625</v>
      </c>
      <c r="AZ217">
        <v>6154.751953125</v>
      </c>
      <c r="BA217">
        <v>5010.19287109375</v>
      </c>
      <c r="BD217" s="10" t="s">
        <v>79</v>
      </c>
      <c r="BE217" s="10" t="s">
        <v>116</v>
      </c>
      <c r="BF217" s="10" t="s">
        <v>115</v>
      </c>
      <c r="BG217">
        <v>45000</v>
      </c>
      <c r="BH217">
        <v>1187586</v>
      </c>
      <c r="BI217">
        <v>882719</v>
      </c>
      <c r="BJ217">
        <v>-4354</v>
      </c>
      <c r="BK217">
        <v>4082</v>
      </c>
      <c r="BL217">
        <v>87955</v>
      </c>
      <c r="BM217">
        <v>2056351</v>
      </c>
      <c r="BN217">
        <v>1194590</v>
      </c>
      <c r="BO217">
        <v>1192111</v>
      </c>
      <c r="BP217">
        <v>179350</v>
      </c>
      <c r="BQ217">
        <v>99999</v>
      </c>
      <c r="BR217">
        <v>1005</v>
      </c>
      <c r="BS217">
        <v>424761</v>
      </c>
      <c r="BT217">
        <v>2056351</v>
      </c>
      <c r="BU217">
        <v>5586</v>
      </c>
      <c r="BV217">
        <v>1</v>
      </c>
      <c r="BW217">
        <v>30000</v>
      </c>
      <c r="BX217">
        <v>20189</v>
      </c>
      <c r="BY217">
        <v>1</v>
      </c>
      <c r="BZ217">
        <v>30000</v>
      </c>
    </row>
    <row r="218" spans="1:78" x14ac:dyDescent="0.35">
      <c r="A218" s="10" t="s">
        <v>117</v>
      </c>
      <c r="B218" s="10" t="s">
        <v>78</v>
      </c>
      <c r="C218" s="11">
        <v>45566.689628993059</v>
      </c>
      <c r="D218" s="10" t="s">
        <v>79</v>
      </c>
      <c r="E218" s="10" t="s">
        <v>80</v>
      </c>
      <c r="F218">
        <v>9</v>
      </c>
      <c r="G218">
        <v>799.5687255859375</v>
      </c>
      <c r="H218">
        <v>119.90861511230469</v>
      </c>
      <c r="I218">
        <v>9</v>
      </c>
      <c r="J218">
        <v>9</v>
      </c>
      <c r="K218">
        <v>0</v>
      </c>
      <c r="L218">
        <v>212.60000610351563</v>
      </c>
      <c r="M218">
        <v>215.10000610351563</v>
      </c>
      <c r="N218">
        <v>221.80000305175781</v>
      </c>
      <c r="O218">
        <v>225.30000305175781</v>
      </c>
      <c r="P218" s="10" t="s">
        <v>118</v>
      </c>
      <c r="Q218" s="10" t="s">
        <v>82</v>
      </c>
      <c r="R218">
        <v>2196.413330078125</v>
      </c>
      <c r="S218">
        <v>1721.3818359375</v>
      </c>
      <c r="T218">
        <v>14.319999694824219</v>
      </c>
      <c r="U218">
        <v>110</v>
      </c>
      <c r="V218">
        <v>3.314000129699707</v>
      </c>
      <c r="W218">
        <v>0.15000000596046448</v>
      </c>
      <c r="X218" s="10" t="s">
        <v>82</v>
      </c>
      <c r="Y218" s="10" t="s">
        <v>82</v>
      </c>
      <c r="Z218">
        <v>24.340002059936523</v>
      </c>
      <c r="AA218">
        <v>2.0580000877380371</v>
      </c>
      <c r="AB218">
        <v>0.45400002598762512</v>
      </c>
      <c r="AC218">
        <v>0</v>
      </c>
      <c r="AD218">
        <v>0.65600001811981201</v>
      </c>
      <c r="AE218">
        <v>42.5</v>
      </c>
      <c r="AF218">
        <v>29.561256408691406</v>
      </c>
      <c r="AG218">
        <v>44.948402404785156</v>
      </c>
      <c r="AH218">
        <v>229.80000305175781</v>
      </c>
      <c r="AI218">
        <v>60</v>
      </c>
      <c r="AJ218">
        <v>60.200001</v>
      </c>
      <c r="AK218">
        <v>60.200001</v>
      </c>
      <c r="AL218">
        <v>60</v>
      </c>
      <c r="AM218">
        <v>94.586082458496094</v>
      </c>
      <c r="AN218">
        <v>52.499603271484375</v>
      </c>
      <c r="AO218">
        <v>65.523094177246094</v>
      </c>
      <c r="AP218">
        <v>79.537750244140625</v>
      </c>
      <c r="AQ218">
        <v>3.1980626583099365</v>
      </c>
      <c r="AR218">
        <v>545.466064453125</v>
      </c>
      <c r="AS218">
        <v>502.94818115234375</v>
      </c>
      <c r="AT218">
        <v>4.5149378776550293</v>
      </c>
      <c r="AU218">
        <v>3.6119377613067627</v>
      </c>
      <c r="AV218">
        <v>7825.67626953125</v>
      </c>
      <c r="AW218">
        <v>5558.443359375</v>
      </c>
      <c r="AX218">
        <v>1661.9521484375</v>
      </c>
      <c r="AY218">
        <v>1051.474609375</v>
      </c>
      <c r="AZ218">
        <v>6163.72412109375</v>
      </c>
      <c r="BA218">
        <v>4506.96875</v>
      </c>
      <c r="BB218">
        <v>8.8446140289306641E-3</v>
      </c>
      <c r="BC218">
        <v>0.13287687301635742</v>
      </c>
      <c r="BD218" s="10" t="s">
        <v>79</v>
      </c>
      <c r="BE218" s="10" t="s">
        <v>119</v>
      </c>
      <c r="BF218" s="10" t="s">
        <v>117</v>
      </c>
      <c r="BG218">
        <v>45000</v>
      </c>
      <c r="BH218">
        <v>867210</v>
      </c>
      <c r="BI218">
        <v>1336646</v>
      </c>
      <c r="BJ218">
        <v>2455</v>
      </c>
      <c r="BK218">
        <v>4167</v>
      </c>
      <c r="BL218">
        <v>94764</v>
      </c>
      <c r="BM218">
        <v>0</v>
      </c>
      <c r="BN218">
        <v>845068</v>
      </c>
      <c r="BO218">
        <v>1440274</v>
      </c>
      <c r="BP218">
        <v>5827</v>
      </c>
      <c r="BQ218">
        <v>93307</v>
      </c>
      <c r="BR218">
        <v>1003</v>
      </c>
      <c r="BS218">
        <v>423554</v>
      </c>
      <c r="BT218">
        <v>0</v>
      </c>
      <c r="BU218">
        <v>8459</v>
      </c>
      <c r="BV218">
        <v>1</v>
      </c>
      <c r="BW218">
        <v>30000</v>
      </c>
      <c r="BX218">
        <v>55669</v>
      </c>
      <c r="BY218">
        <v>0</v>
      </c>
      <c r="BZ218">
        <v>30000</v>
      </c>
    </row>
    <row r="219" spans="1:78" x14ac:dyDescent="0.35">
      <c r="A219" s="10" t="s">
        <v>120</v>
      </c>
      <c r="B219" s="10" t="s">
        <v>85</v>
      </c>
      <c r="C219" s="11">
        <v>45566.689628993059</v>
      </c>
      <c r="D219" s="10" t="s">
        <v>79</v>
      </c>
      <c r="E219" s="10" t="s">
        <v>80</v>
      </c>
      <c r="F219">
        <v>9</v>
      </c>
      <c r="G219">
        <v>799.5687255859375</v>
      </c>
      <c r="H219">
        <v>119.90861511230469</v>
      </c>
      <c r="I219">
        <v>9</v>
      </c>
      <c r="J219">
        <v>9</v>
      </c>
      <c r="K219">
        <v>0</v>
      </c>
      <c r="L219">
        <v>212.60000610351563</v>
      </c>
      <c r="M219">
        <v>215.10000610351563</v>
      </c>
      <c r="N219">
        <v>221.80000305175781</v>
      </c>
      <c r="O219">
        <v>225.30000305175781</v>
      </c>
      <c r="P219" s="10" t="s">
        <v>118</v>
      </c>
      <c r="Q219" s="10" t="s">
        <v>82</v>
      </c>
      <c r="R219">
        <v>2196.413330078125</v>
      </c>
      <c r="S219">
        <v>1721.3818359375</v>
      </c>
      <c r="T219">
        <v>14.319999694824219</v>
      </c>
      <c r="U219">
        <v>110</v>
      </c>
      <c r="V219">
        <v>3.314000129699707</v>
      </c>
      <c r="W219">
        <v>0.15000000596046448</v>
      </c>
      <c r="X219" s="10" t="s">
        <v>82</v>
      </c>
      <c r="Y219" s="10" t="s">
        <v>82</v>
      </c>
      <c r="Z219">
        <v>24.340002059936523</v>
      </c>
      <c r="AA219">
        <v>2.0580000877380371</v>
      </c>
      <c r="AB219">
        <v>0.45400002598762512</v>
      </c>
      <c r="AC219">
        <v>0</v>
      </c>
      <c r="AD219">
        <v>0.65600001811981201</v>
      </c>
      <c r="AE219">
        <v>42.5</v>
      </c>
      <c r="AF219">
        <v>29.561256408691406</v>
      </c>
      <c r="AG219">
        <v>44.948402404785156</v>
      </c>
      <c r="AH219">
        <v>229.80000305175781</v>
      </c>
      <c r="AI219">
        <v>60</v>
      </c>
      <c r="AJ219">
        <v>60.200001</v>
      </c>
      <c r="AK219">
        <v>60.200001</v>
      </c>
      <c r="AL219">
        <v>60</v>
      </c>
      <c r="AM219">
        <v>137.79624938964844</v>
      </c>
      <c r="AN219">
        <v>52.49993896484375</v>
      </c>
      <c r="AO219">
        <v>65.704177856445313</v>
      </c>
      <c r="AP219">
        <v>81.283042907714844</v>
      </c>
      <c r="AQ219">
        <v>2.2574377059936523</v>
      </c>
      <c r="AR219">
        <v>544.7684326171875</v>
      </c>
      <c r="AS219">
        <v>499.51467895507813</v>
      </c>
      <c r="AT219">
        <v>4.7406878471374512</v>
      </c>
      <c r="AU219">
        <v>3.8000626564025879</v>
      </c>
      <c r="AV219">
        <v>7978.12353515625</v>
      </c>
      <c r="AW219">
        <v>6165.64892578125</v>
      </c>
      <c r="AX219">
        <v>1790.15380859375</v>
      </c>
      <c r="AY219">
        <v>1161.1884765625</v>
      </c>
      <c r="AZ219">
        <v>6187.9697265625</v>
      </c>
      <c r="BA219">
        <v>5004.46044921875</v>
      </c>
      <c r="BD219" s="10" t="s">
        <v>79</v>
      </c>
      <c r="BE219" s="10" t="s">
        <v>121</v>
      </c>
      <c r="BF219" s="10" t="s">
        <v>120</v>
      </c>
      <c r="BG219">
        <v>45000</v>
      </c>
      <c r="BH219">
        <v>1227907</v>
      </c>
      <c r="BI219">
        <v>1132441</v>
      </c>
      <c r="BJ219">
        <v>-1627</v>
      </c>
      <c r="BK219">
        <v>4028</v>
      </c>
      <c r="BL219">
        <v>90682</v>
      </c>
      <c r="BM219">
        <v>2053636</v>
      </c>
      <c r="BN219">
        <v>1222039</v>
      </c>
      <c r="BO219">
        <v>1436658</v>
      </c>
      <c r="BP219">
        <v>-178339</v>
      </c>
      <c r="BQ219">
        <v>99999</v>
      </c>
      <c r="BR219">
        <v>1005</v>
      </c>
      <c r="BS219">
        <v>424533</v>
      </c>
      <c r="BT219">
        <v>2053636</v>
      </c>
      <c r="BU219">
        <v>9461</v>
      </c>
      <c r="BV219">
        <v>1</v>
      </c>
      <c r="BW219">
        <v>30000</v>
      </c>
      <c r="BX219">
        <v>27771</v>
      </c>
      <c r="BY219">
        <v>1</v>
      </c>
      <c r="BZ219">
        <v>30000</v>
      </c>
    </row>
    <row r="220" spans="1:78" x14ac:dyDescent="0.35">
      <c r="A220" s="10" t="s">
        <v>122</v>
      </c>
      <c r="B220" s="10" t="s">
        <v>78</v>
      </c>
      <c r="C220" s="11">
        <v>45566.689918148149</v>
      </c>
      <c r="D220" s="10" t="s">
        <v>79</v>
      </c>
      <c r="E220" s="10" t="s">
        <v>80</v>
      </c>
      <c r="F220">
        <v>10</v>
      </c>
      <c r="G220">
        <v>799.1998291015625</v>
      </c>
      <c r="H220">
        <v>119.90861511230469</v>
      </c>
      <c r="I220">
        <v>10</v>
      </c>
      <c r="J220">
        <v>10</v>
      </c>
      <c r="K220">
        <v>0</v>
      </c>
      <c r="L220">
        <v>212.5</v>
      </c>
      <c r="M220">
        <v>214.80000305175781</v>
      </c>
      <c r="N220">
        <v>221.60000610351563</v>
      </c>
      <c r="O220">
        <v>225.30000305175781</v>
      </c>
      <c r="P220" s="10" t="s">
        <v>123</v>
      </c>
      <c r="Q220" s="10" t="s">
        <v>82</v>
      </c>
      <c r="R220">
        <v>2185.7275390625</v>
      </c>
      <c r="S220">
        <v>1716.330322265625</v>
      </c>
      <c r="T220">
        <v>14.319999694824219</v>
      </c>
      <c r="U220">
        <v>110</v>
      </c>
      <c r="V220">
        <v>2.9740002155303955</v>
      </c>
      <c r="W220">
        <v>0.14800000190734863</v>
      </c>
      <c r="X220" s="10" t="s">
        <v>82</v>
      </c>
      <c r="Y220" s="10" t="s">
        <v>82</v>
      </c>
      <c r="Z220">
        <v>24.338001251220703</v>
      </c>
      <c r="AA220">
        <v>2.0480000972747803</v>
      </c>
      <c r="AB220">
        <v>0.45200002193450928</v>
      </c>
      <c r="AC220">
        <v>0</v>
      </c>
      <c r="AD220">
        <v>0.65600001811981201</v>
      </c>
      <c r="AE220">
        <v>42</v>
      </c>
      <c r="AF220">
        <v>29.382869720458984</v>
      </c>
      <c r="AG220">
        <v>44.984077453613281</v>
      </c>
      <c r="AH220">
        <v>229.80000305175781</v>
      </c>
      <c r="AI220">
        <v>60</v>
      </c>
      <c r="AJ220">
        <v>60.099997999999999</v>
      </c>
      <c r="AK220">
        <v>60.099997999999999</v>
      </c>
      <c r="AL220">
        <v>60.099997999999999</v>
      </c>
      <c r="AM220">
        <v>94.586082458496094</v>
      </c>
      <c r="AN220">
        <v>52.499603271484375</v>
      </c>
      <c r="AO220">
        <v>65.610565185546875</v>
      </c>
      <c r="AP220">
        <v>79.313514709472656</v>
      </c>
      <c r="AQ220">
        <v>3.3109376430511475</v>
      </c>
      <c r="AR220">
        <v>543.099853515625</v>
      </c>
      <c r="AS220">
        <v>498.044189453125</v>
      </c>
      <c r="AT220">
        <v>4.5149378776550293</v>
      </c>
      <c r="AU220">
        <v>3.574312686920166</v>
      </c>
      <c r="AV220">
        <v>7787.5634765625</v>
      </c>
      <c r="AW220">
        <v>5452.5</v>
      </c>
      <c r="AX220">
        <v>1645.1787109375</v>
      </c>
      <c r="AY220">
        <v>1011.5107421875</v>
      </c>
      <c r="AZ220">
        <v>6142.384765625</v>
      </c>
      <c r="BA220">
        <v>4440.9892578125</v>
      </c>
      <c r="BB220">
        <v>1.4637470245361328E-2</v>
      </c>
      <c r="BC220">
        <v>0.13812685012817383</v>
      </c>
      <c r="BD220" s="10" t="s">
        <v>79</v>
      </c>
      <c r="BE220" s="10" t="s">
        <v>124</v>
      </c>
      <c r="BF220" s="10" t="s">
        <v>122</v>
      </c>
      <c r="BG220">
        <v>45000</v>
      </c>
      <c r="BH220">
        <v>864459</v>
      </c>
      <c r="BI220">
        <v>1214196</v>
      </c>
      <c r="BJ220">
        <v>1777</v>
      </c>
      <c r="BK220">
        <v>4159</v>
      </c>
      <c r="BL220">
        <v>94086</v>
      </c>
      <c r="BM220">
        <v>2055569</v>
      </c>
      <c r="BN220">
        <v>843322</v>
      </c>
      <c r="BO220">
        <v>1319632</v>
      </c>
      <c r="BP220">
        <v>5489</v>
      </c>
      <c r="BQ220">
        <v>98425</v>
      </c>
      <c r="BR220">
        <v>1003</v>
      </c>
      <c r="BS220">
        <v>423703</v>
      </c>
      <c r="BT220">
        <v>2055569</v>
      </c>
      <c r="BU220">
        <v>4978</v>
      </c>
      <c r="BV220">
        <v>1</v>
      </c>
      <c r="BW220">
        <v>30000</v>
      </c>
      <c r="BX220">
        <v>23886</v>
      </c>
      <c r="BY220">
        <v>1</v>
      </c>
      <c r="BZ220">
        <v>30000</v>
      </c>
    </row>
    <row r="221" spans="1:78" x14ac:dyDescent="0.35">
      <c r="A221" s="10" t="s">
        <v>125</v>
      </c>
      <c r="B221" s="10" t="s">
        <v>85</v>
      </c>
      <c r="C221" s="11">
        <v>45566.689918148149</v>
      </c>
      <c r="D221" s="10" t="s">
        <v>79</v>
      </c>
      <c r="E221" s="10" t="s">
        <v>80</v>
      </c>
      <c r="F221">
        <v>10</v>
      </c>
      <c r="G221">
        <v>799.1998291015625</v>
      </c>
      <c r="H221">
        <v>119.90861511230469</v>
      </c>
      <c r="I221">
        <v>10</v>
      </c>
      <c r="J221">
        <v>10</v>
      </c>
      <c r="K221">
        <v>0</v>
      </c>
      <c r="L221">
        <v>212.5</v>
      </c>
      <c r="M221">
        <v>214.80000305175781</v>
      </c>
      <c r="N221">
        <v>221.60000610351563</v>
      </c>
      <c r="O221">
        <v>225.30000305175781</v>
      </c>
      <c r="P221" s="10" t="s">
        <v>123</v>
      </c>
      <c r="Q221" s="10" t="s">
        <v>82</v>
      </c>
      <c r="R221">
        <v>2185.7275390625</v>
      </c>
      <c r="S221">
        <v>1716.330322265625</v>
      </c>
      <c r="T221">
        <v>14.319999694824219</v>
      </c>
      <c r="U221">
        <v>110</v>
      </c>
      <c r="V221">
        <v>2.9740002155303955</v>
      </c>
      <c r="W221">
        <v>0.14800000190734863</v>
      </c>
      <c r="X221" s="10" t="s">
        <v>82</v>
      </c>
      <c r="Y221" s="10" t="s">
        <v>82</v>
      </c>
      <c r="Z221">
        <v>24.338001251220703</v>
      </c>
      <c r="AA221">
        <v>2.0480000972747803</v>
      </c>
      <c r="AB221">
        <v>0.45200002193450928</v>
      </c>
      <c r="AC221">
        <v>0</v>
      </c>
      <c r="AD221">
        <v>0.65600001811981201</v>
      </c>
      <c r="AE221">
        <v>42</v>
      </c>
      <c r="AF221">
        <v>29.382869720458984</v>
      </c>
      <c r="AG221">
        <v>44.984077453613281</v>
      </c>
      <c r="AH221">
        <v>229.80000305175781</v>
      </c>
      <c r="AI221">
        <v>60</v>
      </c>
      <c r="AJ221">
        <v>60.099997999999999</v>
      </c>
      <c r="AK221">
        <v>60.099997999999999</v>
      </c>
      <c r="AL221">
        <v>60.099997999999999</v>
      </c>
      <c r="AM221">
        <v>137.79624938964844</v>
      </c>
      <c r="AN221">
        <v>52.49993896484375</v>
      </c>
      <c r="AO221">
        <v>65.766716003417969</v>
      </c>
      <c r="AP221">
        <v>81.413887023925781</v>
      </c>
      <c r="AQ221">
        <v>1.8811875581741333</v>
      </c>
      <c r="AR221">
        <v>543.3409423828125</v>
      </c>
      <c r="AS221">
        <v>496.33633422851563</v>
      </c>
      <c r="AT221">
        <v>4.7783126831054688</v>
      </c>
      <c r="AU221">
        <v>3.8000626564025879</v>
      </c>
      <c r="AV221">
        <v>7956.037109375</v>
      </c>
      <c r="AW221">
        <v>6061.67724609375</v>
      </c>
      <c r="AX221">
        <v>1797.02978515625</v>
      </c>
      <c r="AY221">
        <v>1144.23388671875</v>
      </c>
      <c r="AZ221">
        <v>6159.00732421875</v>
      </c>
      <c r="BA221">
        <v>4917.443359375</v>
      </c>
      <c r="BD221" s="10" t="s">
        <v>79</v>
      </c>
      <c r="BE221" s="10" t="s">
        <v>126</v>
      </c>
      <c r="BF221" s="10" t="s">
        <v>125</v>
      </c>
      <c r="BG221">
        <v>45000</v>
      </c>
      <c r="BH221">
        <v>1232086</v>
      </c>
      <c r="BI221">
        <v>973437</v>
      </c>
      <c r="BJ221">
        <v>-1627</v>
      </c>
      <c r="BK221">
        <v>4053</v>
      </c>
      <c r="BL221">
        <v>90682</v>
      </c>
      <c r="BM221">
        <v>2055706</v>
      </c>
      <c r="BN221">
        <v>1226297</v>
      </c>
      <c r="BO221">
        <v>1280784</v>
      </c>
      <c r="BP221">
        <v>-178417</v>
      </c>
      <c r="BQ221">
        <v>98425</v>
      </c>
      <c r="BR221">
        <v>1005</v>
      </c>
      <c r="BS221">
        <v>424627</v>
      </c>
      <c r="BT221">
        <v>2055706</v>
      </c>
      <c r="BU221">
        <v>7567</v>
      </c>
      <c r="BV221">
        <v>1</v>
      </c>
      <c r="BW221">
        <v>30000</v>
      </c>
      <c r="BX221">
        <v>23594</v>
      </c>
      <c r="BY221">
        <v>1</v>
      </c>
      <c r="BZ221">
        <v>30000</v>
      </c>
    </row>
    <row r="222" spans="1:78" x14ac:dyDescent="0.35">
      <c r="A222" s="10" t="s">
        <v>127</v>
      </c>
      <c r="B222" s="10" t="s">
        <v>78</v>
      </c>
      <c r="C222" s="11">
        <v>45566.690199039353</v>
      </c>
      <c r="D222" s="10" t="s">
        <v>79</v>
      </c>
      <c r="E222" s="10" t="s">
        <v>80</v>
      </c>
      <c r="F222">
        <v>11</v>
      </c>
      <c r="G222">
        <v>799.38427734375</v>
      </c>
      <c r="H222">
        <v>119.90861511230469</v>
      </c>
      <c r="I222">
        <v>11</v>
      </c>
      <c r="J222">
        <v>11</v>
      </c>
      <c r="K222">
        <v>0</v>
      </c>
      <c r="L222">
        <v>213</v>
      </c>
      <c r="M222">
        <v>215</v>
      </c>
      <c r="N222">
        <v>221.60000610351563</v>
      </c>
      <c r="O222">
        <v>225.30000305175781</v>
      </c>
      <c r="P222" s="10" t="s">
        <v>128</v>
      </c>
      <c r="Q222" s="10" t="s">
        <v>82</v>
      </c>
      <c r="R222">
        <v>2202.82470703125</v>
      </c>
      <c r="S222">
        <v>1719.9246826171875</v>
      </c>
      <c r="T222">
        <v>14.319999694824219</v>
      </c>
      <c r="U222">
        <v>110</v>
      </c>
      <c r="V222">
        <v>3.0760002136230469</v>
      </c>
      <c r="W222">
        <v>0.14800000190734863</v>
      </c>
      <c r="X222" s="10" t="s">
        <v>82</v>
      </c>
      <c r="Y222" s="10" t="s">
        <v>82</v>
      </c>
      <c r="Z222">
        <v>24.340002059936523</v>
      </c>
      <c r="AA222">
        <v>2.0760002136230469</v>
      </c>
      <c r="AB222">
        <v>0.45400002598762512</v>
      </c>
      <c r="AC222">
        <v>0</v>
      </c>
      <c r="AD222">
        <v>0.65400004386901855</v>
      </c>
      <c r="AE222">
        <v>41.700000762939453</v>
      </c>
      <c r="AF222">
        <v>29.551063537597656</v>
      </c>
      <c r="AG222">
        <v>44.948402404785156</v>
      </c>
      <c r="AH222">
        <v>229.80000305175781</v>
      </c>
      <c r="AI222">
        <v>60</v>
      </c>
      <c r="AJ222">
        <v>60.099997999999999</v>
      </c>
      <c r="AK222">
        <v>60.099997999999999</v>
      </c>
      <c r="AL222">
        <v>60.200001</v>
      </c>
      <c r="AM222">
        <v>94.586082458496094</v>
      </c>
      <c r="AN222">
        <v>52.499603271484375</v>
      </c>
      <c r="AO222">
        <v>65.508064270019531</v>
      </c>
      <c r="AP222">
        <v>79.397384643554688</v>
      </c>
      <c r="AQ222">
        <v>2.7841875553131104</v>
      </c>
      <c r="AR222">
        <v>543.59716796875</v>
      </c>
      <c r="AS222">
        <v>499.55429077148438</v>
      </c>
      <c r="AT222">
        <v>4.5901875495910645</v>
      </c>
      <c r="AU222">
        <v>3.574312686920166</v>
      </c>
      <c r="AV222">
        <v>7786.24462890625</v>
      </c>
      <c r="AW222">
        <v>5474.830078125</v>
      </c>
      <c r="AX222">
        <v>1694.58544921875</v>
      </c>
      <c r="AY222">
        <v>1022.9853515625</v>
      </c>
      <c r="AZ222">
        <v>6091.6591796875</v>
      </c>
      <c r="BA222">
        <v>4451.8447265625</v>
      </c>
      <c r="BB222">
        <v>1.2933015823364258E-3</v>
      </c>
      <c r="BC222">
        <v>0.13801050186157227</v>
      </c>
      <c r="BD222" s="10" t="s">
        <v>79</v>
      </c>
      <c r="BE222" s="10" t="s">
        <v>129</v>
      </c>
      <c r="BF222" s="10" t="s">
        <v>127</v>
      </c>
      <c r="BG222">
        <v>45000</v>
      </c>
      <c r="BH222">
        <v>883814</v>
      </c>
      <c r="BI222">
        <v>1214762</v>
      </c>
      <c r="BJ222">
        <v>3196</v>
      </c>
      <c r="BK222">
        <v>4148</v>
      </c>
      <c r="BL222">
        <v>95505</v>
      </c>
      <c r="BM222">
        <v>2055573</v>
      </c>
      <c r="BN222">
        <v>860515</v>
      </c>
      <c r="BO222">
        <v>1320992</v>
      </c>
      <c r="BP222">
        <v>6538</v>
      </c>
      <c r="BQ222">
        <v>97244</v>
      </c>
      <c r="BR222">
        <v>1003</v>
      </c>
      <c r="BS222">
        <v>423896</v>
      </c>
      <c r="BT222">
        <v>2055573</v>
      </c>
      <c r="BU222">
        <v>26417</v>
      </c>
      <c r="BV222">
        <v>0</v>
      </c>
      <c r="BW222">
        <v>30000</v>
      </c>
      <c r="BX222">
        <v>35040</v>
      </c>
      <c r="BY222">
        <v>1</v>
      </c>
      <c r="BZ222">
        <v>30000</v>
      </c>
    </row>
    <row r="223" spans="1:78" x14ac:dyDescent="0.35">
      <c r="A223" s="10" t="s">
        <v>130</v>
      </c>
      <c r="B223" s="10" t="s">
        <v>85</v>
      </c>
      <c r="C223" s="11">
        <v>45566.690199039353</v>
      </c>
      <c r="D223" s="10" t="s">
        <v>79</v>
      </c>
      <c r="E223" s="10" t="s">
        <v>80</v>
      </c>
      <c r="F223">
        <v>11</v>
      </c>
      <c r="G223">
        <v>799.38427734375</v>
      </c>
      <c r="H223">
        <v>119.90861511230469</v>
      </c>
      <c r="I223">
        <v>11</v>
      </c>
      <c r="J223">
        <v>11</v>
      </c>
      <c r="K223">
        <v>0</v>
      </c>
      <c r="L223">
        <v>213</v>
      </c>
      <c r="M223">
        <v>215</v>
      </c>
      <c r="N223">
        <v>221.60000610351563</v>
      </c>
      <c r="O223">
        <v>225.30000305175781</v>
      </c>
      <c r="P223" s="10" t="s">
        <v>128</v>
      </c>
      <c r="Q223" s="10" t="s">
        <v>82</v>
      </c>
      <c r="R223">
        <v>2202.82470703125</v>
      </c>
      <c r="S223">
        <v>1719.9246826171875</v>
      </c>
      <c r="T223">
        <v>14.319999694824219</v>
      </c>
      <c r="U223">
        <v>110</v>
      </c>
      <c r="V223">
        <v>3.0760002136230469</v>
      </c>
      <c r="W223">
        <v>0.14800000190734863</v>
      </c>
      <c r="X223" s="10" t="s">
        <v>82</v>
      </c>
      <c r="Y223" s="10" t="s">
        <v>82</v>
      </c>
      <c r="Z223">
        <v>24.340002059936523</v>
      </c>
      <c r="AA223">
        <v>2.0760002136230469</v>
      </c>
      <c r="AB223">
        <v>0.45400002598762512</v>
      </c>
      <c r="AC223">
        <v>0</v>
      </c>
      <c r="AD223">
        <v>0.65400004386901855</v>
      </c>
      <c r="AE223">
        <v>41.700000762939453</v>
      </c>
      <c r="AF223">
        <v>29.551063537597656</v>
      </c>
      <c r="AG223">
        <v>44.948402404785156</v>
      </c>
      <c r="AH223">
        <v>229.80000305175781</v>
      </c>
      <c r="AI223">
        <v>60</v>
      </c>
      <c r="AJ223">
        <v>60.099997999999999</v>
      </c>
      <c r="AK223">
        <v>60.099997999999999</v>
      </c>
      <c r="AL223">
        <v>60.200001</v>
      </c>
      <c r="AM223">
        <v>137.79624938964844</v>
      </c>
      <c r="AN223">
        <v>52.49993896484375</v>
      </c>
      <c r="AO223">
        <v>65.858779907226563</v>
      </c>
      <c r="AP223">
        <v>82.140487670898438</v>
      </c>
      <c r="AQ223">
        <v>1.2791875600814819</v>
      </c>
      <c r="AR223">
        <v>543.5308837890625</v>
      </c>
      <c r="AS223">
        <v>497.02572631835938</v>
      </c>
      <c r="AT223">
        <v>4.7406878471374512</v>
      </c>
      <c r="AU223">
        <v>3.7248127460479736</v>
      </c>
      <c r="AV223">
        <v>7961.45556640625</v>
      </c>
      <c r="AW223">
        <v>6104.748046875</v>
      </c>
      <c r="AX223">
        <v>1783.8857421875</v>
      </c>
      <c r="AY223">
        <v>1115.6162109375</v>
      </c>
      <c r="AZ223">
        <v>6177.56982421875</v>
      </c>
      <c r="BA223">
        <v>4989.1318359375</v>
      </c>
      <c r="BD223" s="10" t="s">
        <v>79</v>
      </c>
      <c r="BE223" s="10" t="s">
        <v>131</v>
      </c>
      <c r="BF223" s="10" t="s">
        <v>130</v>
      </c>
      <c r="BG223">
        <v>45000</v>
      </c>
      <c r="BH223">
        <v>1191271</v>
      </c>
      <c r="BI223">
        <v>945836</v>
      </c>
      <c r="BJ223">
        <v>-3657</v>
      </c>
      <c r="BK223">
        <v>4106</v>
      </c>
      <c r="BL223">
        <v>88652</v>
      </c>
      <c r="BM223">
        <v>2055845</v>
      </c>
      <c r="BN223">
        <v>1196172</v>
      </c>
      <c r="BO223">
        <v>1254747</v>
      </c>
      <c r="BP223">
        <v>179651</v>
      </c>
      <c r="BQ223">
        <v>99999</v>
      </c>
      <c r="BR223">
        <v>1005</v>
      </c>
      <c r="BS223">
        <v>424810</v>
      </c>
      <c r="BT223">
        <v>2055845</v>
      </c>
      <c r="BU223">
        <v>7818</v>
      </c>
      <c r="BV223">
        <v>1</v>
      </c>
      <c r="BW223">
        <v>30000</v>
      </c>
      <c r="BX223">
        <v>20936</v>
      </c>
      <c r="BY223">
        <v>1</v>
      </c>
      <c r="BZ223">
        <v>30000</v>
      </c>
    </row>
    <row r="224" spans="1:78" x14ac:dyDescent="0.35">
      <c r="A224" s="10" t="s">
        <v>132</v>
      </c>
      <c r="B224" s="10" t="s">
        <v>78</v>
      </c>
      <c r="C224" s="11">
        <v>45566.690473240742</v>
      </c>
      <c r="D224" s="10" t="s">
        <v>79</v>
      </c>
      <c r="E224" s="10" t="s">
        <v>80</v>
      </c>
      <c r="F224">
        <v>12</v>
      </c>
      <c r="G224">
        <v>799.5687255859375</v>
      </c>
      <c r="H224">
        <v>119.90861511230469</v>
      </c>
      <c r="I224">
        <v>12</v>
      </c>
      <c r="J224">
        <v>12</v>
      </c>
      <c r="K224">
        <v>0</v>
      </c>
      <c r="L224">
        <v>213.5</v>
      </c>
      <c r="M224">
        <v>214.80000305175781</v>
      </c>
      <c r="N224">
        <v>221.5</v>
      </c>
      <c r="O224">
        <v>225.30000305175781</v>
      </c>
      <c r="P224" s="10" t="s">
        <v>133</v>
      </c>
      <c r="Q224" s="10" t="s">
        <v>82</v>
      </c>
      <c r="R224">
        <v>2208.0703125</v>
      </c>
      <c r="S224">
        <v>1709.1417236328125</v>
      </c>
      <c r="T224">
        <v>14.329999923706055</v>
      </c>
      <c r="U224">
        <v>110</v>
      </c>
      <c r="V224">
        <v>2.8960001468658447</v>
      </c>
      <c r="W224">
        <v>0.15600000321865082</v>
      </c>
      <c r="X224" s="10" t="s">
        <v>82</v>
      </c>
      <c r="Y224" s="10" t="s">
        <v>82</v>
      </c>
      <c r="Z224">
        <v>24.340002059936523</v>
      </c>
      <c r="AA224">
        <v>2.0820000171661377</v>
      </c>
      <c r="AB224">
        <v>0.45400002598762512</v>
      </c>
      <c r="AC224">
        <v>0</v>
      </c>
      <c r="AD224">
        <v>0.65400004386901855</v>
      </c>
      <c r="AE224">
        <v>41.5</v>
      </c>
      <c r="AF224">
        <v>29.744741439819336</v>
      </c>
      <c r="AG224">
        <v>44.968788146972656</v>
      </c>
      <c r="AH224">
        <v>229.80000305175781</v>
      </c>
      <c r="AI224">
        <v>60</v>
      </c>
      <c r="AJ224">
        <v>60.099997999999999</v>
      </c>
      <c r="AK224">
        <v>60.099997999999999</v>
      </c>
      <c r="AL224">
        <v>60.200001</v>
      </c>
      <c r="AM224">
        <v>94.586082458496094</v>
      </c>
      <c r="AN224">
        <v>52.499603271484375</v>
      </c>
      <c r="AO224">
        <v>65.689071655273438</v>
      </c>
      <c r="AP224">
        <v>79.522613525390625</v>
      </c>
      <c r="AQ224">
        <v>2.8594377040863037</v>
      </c>
      <c r="AR224">
        <v>545.24627685546875</v>
      </c>
      <c r="AS224">
        <v>503.39395141601563</v>
      </c>
      <c r="AT224">
        <v>4.4396877288818359</v>
      </c>
      <c r="AU224">
        <v>3.5366876125335693</v>
      </c>
      <c r="AV224">
        <v>7819.1396484375</v>
      </c>
      <c r="AW224">
        <v>5591.0458984375</v>
      </c>
      <c r="AX224">
        <v>1627.48046875</v>
      </c>
      <c r="AY224">
        <v>1022.06591796875</v>
      </c>
      <c r="AZ224">
        <v>6191.6591796875</v>
      </c>
      <c r="BA224">
        <v>4568.97998046875</v>
      </c>
      <c r="BB224">
        <v>1.7963409423828125E-2</v>
      </c>
      <c r="BC224">
        <v>0.11381697654724121</v>
      </c>
      <c r="BD224" s="10" t="s">
        <v>79</v>
      </c>
      <c r="BE224" s="10" t="s">
        <v>79</v>
      </c>
      <c r="BF224" s="10" t="s">
        <v>79</v>
      </c>
    </row>
    <row r="225" spans="1:78" x14ac:dyDescent="0.35">
      <c r="A225" s="10" t="s">
        <v>134</v>
      </c>
      <c r="B225" s="10" t="s">
        <v>85</v>
      </c>
      <c r="C225" s="11">
        <v>45566.690473240742</v>
      </c>
      <c r="D225" s="10" t="s">
        <v>79</v>
      </c>
      <c r="E225" s="10" t="s">
        <v>80</v>
      </c>
      <c r="F225">
        <v>12</v>
      </c>
      <c r="G225">
        <v>799.5687255859375</v>
      </c>
      <c r="H225">
        <v>119.90861511230469</v>
      </c>
      <c r="I225">
        <v>12</v>
      </c>
      <c r="J225">
        <v>12</v>
      </c>
      <c r="K225">
        <v>0</v>
      </c>
      <c r="L225">
        <v>213.5</v>
      </c>
      <c r="M225">
        <v>214.80000305175781</v>
      </c>
      <c r="N225">
        <v>221.5</v>
      </c>
      <c r="O225">
        <v>225.30000305175781</v>
      </c>
      <c r="P225" s="10" t="s">
        <v>133</v>
      </c>
      <c r="Q225" s="10" t="s">
        <v>82</v>
      </c>
      <c r="R225">
        <v>2208.0703125</v>
      </c>
      <c r="S225">
        <v>1709.1417236328125</v>
      </c>
      <c r="T225">
        <v>14.329999923706055</v>
      </c>
      <c r="U225">
        <v>110</v>
      </c>
      <c r="V225">
        <v>2.8960001468658447</v>
      </c>
      <c r="W225">
        <v>0.15600000321865082</v>
      </c>
      <c r="X225" s="10" t="s">
        <v>82</v>
      </c>
      <c r="Y225" s="10" t="s">
        <v>82</v>
      </c>
      <c r="Z225">
        <v>24.340002059936523</v>
      </c>
      <c r="AA225">
        <v>2.0820000171661377</v>
      </c>
      <c r="AB225">
        <v>0.45400002598762512</v>
      </c>
      <c r="AC225">
        <v>0</v>
      </c>
      <c r="AD225">
        <v>0.65400004386901855</v>
      </c>
      <c r="AE225">
        <v>41.5</v>
      </c>
      <c r="AF225">
        <v>29.744741439819336</v>
      </c>
      <c r="AG225">
        <v>44.968788146972656</v>
      </c>
      <c r="AH225">
        <v>229.80000305175781</v>
      </c>
      <c r="AI225">
        <v>60</v>
      </c>
      <c r="AJ225">
        <v>60.099997999999999</v>
      </c>
      <c r="AK225">
        <v>60.099997999999999</v>
      </c>
      <c r="AL225">
        <v>60.200001</v>
      </c>
      <c r="AM225">
        <v>137.79624938964844</v>
      </c>
      <c r="AN225">
        <v>52.49993896484375</v>
      </c>
      <c r="AO225">
        <v>66.109382629394531</v>
      </c>
      <c r="AP225">
        <v>82.078811645507813</v>
      </c>
      <c r="AQ225">
        <v>1.3920625448226929</v>
      </c>
      <c r="AR225">
        <v>544.731201171875</v>
      </c>
      <c r="AS225">
        <v>499.66464233398438</v>
      </c>
      <c r="AT225">
        <v>4.7030625343322754</v>
      </c>
      <c r="AU225">
        <v>3.8000626564025879</v>
      </c>
      <c r="AV225">
        <v>7965.90869140625</v>
      </c>
      <c r="AW225">
        <v>6160.6591796875</v>
      </c>
      <c r="AX225">
        <v>1772.71728515625</v>
      </c>
      <c r="AY225">
        <v>1163.67236328125</v>
      </c>
      <c r="AZ225">
        <v>6193.19140625</v>
      </c>
      <c r="BA225">
        <v>4996.98681640625</v>
      </c>
      <c r="BD225" s="10" t="s">
        <v>79</v>
      </c>
      <c r="BE225" s="10" t="s">
        <v>135</v>
      </c>
      <c r="BF225" s="10" t="s">
        <v>134</v>
      </c>
      <c r="BG225">
        <v>45000</v>
      </c>
      <c r="BH225">
        <v>1242034</v>
      </c>
      <c r="BI225">
        <v>1055038</v>
      </c>
      <c r="BJ225">
        <v>-945</v>
      </c>
      <c r="BK225">
        <v>4104</v>
      </c>
      <c r="BL225">
        <v>91364</v>
      </c>
      <c r="BM225">
        <v>2054463</v>
      </c>
      <c r="BN225">
        <v>1233334</v>
      </c>
      <c r="BO225">
        <v>1360840</v>
      </c>
      <c r="BP225">
        <v>-177787</v>
      </c>
      <c r="BQ225">
        <v>98425</v>
      </c>
      <c r="BR225">
        <v>1005</v>
      </c>
      <c r="BS225">
        <v>424502</v>
      </c>
      <c r="BT225">
        <v>2054463</v>
      </c>
      <c r="BU225">
        <v>10122</v>
      </c>
      <c r="BV225">
        <v>1</v>
      </c>
      <c r="BW225">
        <v>30000</v>
      </c>
      <c r="BX225">
        <v>22986</v>
      </c>
      <c r="BY225">
        <v>1</v>
      </c>
      <c r="BZ225">
        <v>30000</v>
      </c>
    </row>
    <row r="226" spans="1:78" x14ac:dyDescent="0.35">
      <c r="A226" s="10" t="s">
        <v>136</v>
      </c>
      <c r="B226" s="10" t="s">
        <v>78</v>
      </c>
      <c r="C226" s="11">
        <v>45566.690762638886</v>
      </c>
      <c r="D226" s="10" t="s">
        <v>79</v>
      </c>
      <c r="E226" s="10" t="s">
        <v>80</v>
      </c>
      <c r="F226">
        <v>13</v>
      </c>
      <c r="G226">
        <v>799.753173828125</v>
      </c>
      <c r="H226">
        <v>119.90861511230469</v>
      </c>
      <c r="I226">
        <v>13</v>
      </c>
      <c r="J226">
        <v>13</v>
      </c>
      <c r="K226">
        <v>0</v>
      </c>
      <c r="L226">
        <v>213.60000610351563</v>
      </c>
      <c r="M226">
        <v>215.10000610351563</v>
      </c>
      <c r="N226">
        <v>221.5</v>
      </c>
      <c r="O226">
        <v>225.10000610351563</v>
      </c>
      <c r="P226" s="10" t="s">
        <v>137</v>
      </c>
      <c r="Q226" s="10" t="s">
        <v>82</v>
      </c>
      <c r="R226">
        <v>2184.756103515625</v>
      </c>
      <c r="S226">
        <v>1734.2047119140625</v>
      </c>
      <c r="T226">
        <v>14.329999923706055</v>
      </c>
      <c r="U226">
        <v>110</v>
      </c>
      <c r="V226">
        <v>3.3060002326965332</v>
      </c>
      <c r="W226">
        <v>0.14400000870227814</v>
      </c>
      <c r="X226" s="10" t="s">
        <v>82</v>
      </c>
      <c r="Y226" s="10" t="s">
        <v>82</v>
      </c>
      <c r="Z226">
        <v>24.378000259399414</v>
      </c>
      <c r="AA226">
        <v>2.0120000839233398</v>
      </c>
      <c r="AB226">
        <v>0.45200002193450928</v>
      </c>
      <c r="AC226">
        <v>0</v>
      </c>
      <c r="AD226">
        <v>0.65600001811981201</v>
      </c>
      <c r="AE226">
        <v>41.200000762939453</v>
      </c>
      <c r="AF226">
        <v>28.934354782104492</v>
      </c>
      <c r="AG226">
        <v>44.999370574951172</v>
      </c>
      <c r="AH226">
        <v>229.80000305175781</v>
      </c>
      <c r="AI226">
        <v>60</v>
      </c>
      <c r="AJ226">
        <v>60.099997999999999</v>
      </c>
      <c r="AK226">
        <v>60.099997999999999</v>
      </c>
      <c r="AL226">
        <v>60.200001</v>
      </c>
      <c r="AM226">
        <v>94.586082458496094</v>
      </c>
      <c r="AN226">
        <v>52.499603271484375</v>
      </c>
      <c r="AO226">
        <v>65.634963989257813</v>
      </c>
      <c r="AP226">
        <v>79.533241271972656</v>
      </c>
      <c r="AQ226">
        <v>3.1604375839233398</v>
      </c>
      <c r="AR226">
        <v>545.64532470703125</v>
      </c>
      <c r="AS226">
        <v>502.07281494140625</v>
      </c>
      <c r="AT226">
        <v>4.5525627136230469</v>
      </c>
      <c r="AU226">
        <v>3.574312686920166</v>
      </c>
      <c r="AV226">
        <v>7801.12841796875</v>
      </c>
      <c r="AW226">
        <v>5561.2451171875</v>
      </c>
      <c r="AX226">
        <v>1666.46484375</v>
      </c>
      <c r="AY226">
        <v>1013.1923828125</v>
      </c>
      <c r="AZ226">
        <v>6134.66357421875</v>
      </c>
      <c r="BA226">
        <v>4548.052734375</v>
      </c>
      <c r="BB226">
        <v>2.332305908203125E-2</v>
      </c>
      <c r="BC226">
        <v>0.11323606967926025</v>
      </c>
      <c r="BD226" s="10" t="s">
        <v>79</v>
      </c>
      <c r="BE226" s="10" t="s">
        <v>138</v>
      </c>
      <c r="BF226" s="10" t="s">
        <v>136</v>
      </c>
      <c r="BG226">
        <v>45000</v>
      </c>
      <c r="BH226">
        <v>888616</v>
      </c>
      <c r="BI226">
        <v>1054763</v>
      </c>
      <c r="BJ226">
        <v>3196</v>
      </c>
      <c r="BK226">
        <v>4118</v>
      </c>
      <c r="BL226">
        <v>95505</v>
      </c>
      <c r="BM226">
        <v>2054422</v>
      </c>
      <c r="BN226">
        <v>865207</v>
      </c>
      <c r="BO226">
        <v>1164432</v>
      </c>
      <c r="BP226">
        <v>6510</v>
      </c>
      <c r="BQ226">
        <v>97244</v>
      </c>
      <c r="BR226">
        <v>1003</v>
      </c>
      <c r="BS226">
        <v>423704</v>
      </c>
      <c r="BT226">
        <v>2054422</v>
      </c>
      <c r="BU226">
        <v>7823</v>
      </c>
      <c r="BV226">
        <v>1</v>
      </c>
      <c r="BW226">
        <v>30000</v>
      </c>
      <c r="BX226">
        <v>22695</v>
      </c>
      <c r="BY226">
        <v>1</v>
      </c>
      <c r="BZ226">
        <v>30000</v>
      </c>
    </row>
    <row r="227" spans="1:78" x14ac:dyDescent="0.35">
      <c r="A227" s="10" t="s">
        <v>139</v>
      </c>
      <c r="B227" s="10" t="s">
        <v>85</v>
      </c>
      <c r="C227" s="11">
        <v>45566.690762638886</v>
      </c>
      <c r="D227" s="10" t="s">
        <v>79</v>
      </c>
      <c r="E227" s="10" t="s">
        <v>80</v>
      </c>
      <c r="F227">
        <v>13</v>
      </c>
      <c r="G227">
        <v>799.753173828125</v>
      </c>
      <c r="H227">
        <v>119.90861511230469</v>
      </c>
      <c r="I227">
        <v>13</v>
      </c>
      <c r="J227">
        <v>13</v>
      </c>
      <c r="K227">
        <v>0</v>
      </c>
      <c r="L227">
        <v>213.60000610351563</v>
      </c>
      <c r="M227">
        <v>215.10000610351563</v>
      </c>
      <c r="N227">
        <v>221.5</v>
      </c>
      <c r="O227">
        <v>225.10000610351563</v>
      </c>
      <c r="P227" s="10" t="s">
        <v>137</v>
      </c>
      <c r="Q227" s="10" t="s">
        <v>82</v>
      </c>
      <c r="R227">
        <v>2184.756103515625</v>
      </c>
      <c r="S227">
        <v>1734.2047119140625</v>
      </c>
      <c r="T227">
        <v>14.329999923706055</v>
      </c>
      <c r="U227">
        <v>110</v>
      </c>
      <c r="V227">
        <v>3.3060002326965332</v>
      </c>
      <c r="W227">
        <v>0.14400000870227814</v>
      </c>
      <c r="X227" s="10" t="s">
        <v>82</v>
      </c>
      <c r="Y227" s="10" t="s">
        <v>82</v>
      </c>
      <c r="Z227">
        <v>24.378000259399414</v>
      </c>
      <c r="AA227">
        <v>2.0120000839233398</v>
      </c>
      <c r="AB227">
        <v>0.45200002193450928</v>
      </c>
      <c r="AC227">
        <v>0</v>
      </c>
      <c r="AD227">
        <v>0.65600001811981201</v>
      </c>
      <c r="AE227">
        <v>41.200000762939453</v>
      </c>
      <c r="AF227">
        <v>28.934354782104492</v>
      </c>
      <c r="AG227">
        <v>44.999370574951172</v>
      </c>
      <c r="AH227">
        <v>229.80000305175781</v>
      </c>
      <c r="AI227">
        <v>60</v>
      </c>
      <c r="AJ227">
        <v>60.099997999999999</v>
      </c>
      <c r="AK227">
        <v>60.099997999999999</v>
      </c>
      <c r="AL227">
        <v>60.200001</v>
      </c>
      <c r="AM227">
        <v>137.79624938964844</v>
      </c>
      <c r="AN227">
        <v>52.49993896484375</v>
      </c>
      <c r="AO227">
        <v>66.095207214355469</v>
      </c>
      <c r="AP227">
        <v>82.288299560546875</v>
      </c>
      <c r="AQ227">
        <v>1.3168125152587891</v>
      </c>
      <c r="AR227">
        <v>544.46490478515625</v>
      </c>
      <c r="AS227">
        <v>497.97308349609375</v>
      </c>
      <c r="AT227">
        <v>4.7783126831054688</v>
      </c>
      <c r="AU227">
        <v>3.8376877307891846</v>
      </c>
      <c r="AV227">
        <v>7925.5595703125</v>
      </c>
      <c r="AW227">
        <v>6099.04052734375</v>
      </c>
      <c r="AX227">
        <v>1789.90673828125</v>
      </c>
      <c r="AY227">
        <v>1154.23583984375</v>
      </c>
      <c r="AZ227">
        <v>6135.65283203125</v>
      </c>
      <c r="BA227">
        <v>4944.8046875</v>
      </c>
      <c r="BD227" s="10" t="s">
        <v>79</v>
      </c>
      <c r="BE227" s="10" t="s">
        <v>140</v>
      </c>
      <c r="BF227" s="10" t="s">
        <v>139</v>
      </c>
      <c r="BG227">
        <v>45000</v>
      </c>
      <c r="BH227">
        <v>1240257</v>
      </c>
      <c r="BI227">
        <v>810326</v>
      </c>
      <c r="BJ227">
        <v>-1847</v>
      </c>
      <c r="BK227">
        <v>4045</v>
      </c>
      <c r="BL227">
        <v>90462</v>
      </c>
      <c r="BM227">
        <v>2056138</v>
      </c>
      <c r="BN227">
        <v>1233519</v>
      </c>
      <c r="BO227">
        <v>1120673</v>
      </c>
      <c r="BP227">
        <v>-178301</v>
      </c>
      <c r="BQ227">
        <v>99999</v>
      </c>
      <c r="BR227">
        <v>1005</v>
      </c>
      <c r="BS227">
        <v>424628</v>
      </c>
      <c r="BT227">
        <v>2056138</v>
      </c>
      <c r="BU227">
        <v>13223</v>
      </c>
      <c r="BV227">
        <v>1</v>
      </c>
      <c r="BW227">
        <v>30000</v>
      </c>
      <c r="BX227">
        <v>36999</v>
      </c>
      <c r="BY227">
        <v>1</v>
      </c>
      <c r="BZ227">
        <v>30000</v>
      </c>
    </row>
    <row r="228" spans="1:78" x14ac:dyDescent="0.35">
      <c r="A228" s="10" t="s">
        <v>141</v>
      </c>
      <c r="B228" s="10" t="s">
        <v>78</v>
      </c>
      <c r="C228" s="11">
        <v>45566.691041099541</v>
      </c>
      <c r="D228" s="10" t="s">
        <v>79</v>
      </c>
      <c r="E228" s="10" t="s">
        <v>80</v>
      </c>
      <c r="F228">
        <v>14</v>
      </c>
      <c r="G228">
        <v>799.753173828125</v>
      </c>
      <c r="H228">
        <v>119.90861511230469</v>
      </c>
      <c r="I228">
        <v>14</v>
      </c>
      <c r="J228">
        <v>14</v>
      </c>
      <c r="K228">
        <v>0</v>
      </c>
      <c r="L228">
        <v>213.60000610351563</v>
      </c>
      <c r="M228">
        <v>215.10000610351563</v>
      </c>
      <c r="N228">
        <v>221.30000305175781</v>
      </c>
      <c r="O228">
        <v>225.10000610351563</v>
      </c>
      <c r="P228" s="10" t="s">
        <v>142</v>
      </c>
      <c r="Q228" s="10" t="s">
        <v>82</v>
      </c>
      <c r="R228">
        <v>2204.1845703125</v>
      </c>
      <c r="S228">
        <v>1729.1531982421875</v>
      </c>
      <c r="T228">
        <v>14.340000152587891</v>
      </c>
      <c r="U228">
        <v>110</v>
      </c>
      <c r="V228">
        <v>3.1020002365112305</v>
      </c>
      <c r="W228">
        <v>0.15400001406669617</v>
      </c>
      <c r="X228" s="10" t="s">
        <v>82</v>
      </c>
      <c r="Y228" s="10" t="s">
        <v>82</v>
      </c>
      <c r="Z228">
        <v>24.340002059936523</v>
      </c>
      <c r="AA228">
        <v>2.0780000686645508</v>
      </c>
      <c r="AB228">
        <v>0.45400002598762512</v>
      </c>
      <c r="AC228">
        <v>0</v>
      </c>
      <c r="AD228">
        <v>0.65400004386901855</v>
      </c>
      <c r="AE228">
        <v>41.200000762939453</v>
      </c>
      <c r="AF228">
        <v>29.128032684326172</v>
      </c>
      <c r="AG228">
        <v>44.943305969238281</v>
      </c>
      <c r="AH228">
        <v>229.80000305175781</v>
      </c>
      <c r="AI228">
        <v>60</v>
      </c>
      <c r="AJ228">
        <v>60.099997999999999</v>
      </c>
      <c r="AK228">
        <v>60.099997999999999</v>
      </c>
      <c r="AL228">
        <v>60.299999</v>
      </c>
      <c r="AM228">
        <v>94.586082458496094</v>
      </c>
      <c r="AN228">
        <v>52.499603271484375</v>
      </c>
      <c r="AO228">
        <v>65.751785278320313</v>
      </c>
      <c r="AP228">
        <v>79.42962646484375</v>
      </c>
      <c r="AQ228">
        <v>3.1980626583099365</v>
      </c>
      <c r="AR228">
        <v>545.46051025390625</v>
      </c>
      <c r="AS228">
        <v>502.44171142578125</v>
      </c>
      <c r="AT228">
        <v>4.5525627136230469</v>
      </c>
      <c r="AU228">
        <v>3.6119377613067627</v>
      </c>
      <c r="AV228">
        <v>7806.72216796875</v>
      </c>
      <c r="AW228">
        <v>5583.3759765625</v>
      </c>
      <c r="AX228">
        <v>1675.1142578125</v>
      </c>
      <c r="AY228">
        <v>1042.58984375</v>
      </c>
      <c r="AZ228">
        <v>6131.60791015625</v>
      </c>
      <c r="BA228">
        <v>4540.7861328125</v>
      </c>
      <c r="BB228">
        <v>3.0484557151794434E-2</v>
      </c>
      <c r="BC228">
        <v>0.10406756401062012</v>
      </c>
      <c r="BD228" s="10" t="s">
        <v>79</v>
      </c>
      <c r="BE228" s="10" t="s">
        <v>143</v>
      </c>
      <c r="BF228" s="10" t="s">
        <v>141</v>
      </c>
      <c r="BG228">
        <v>45000</v>
      </c>
      <c r="BH228">
        <v>890237</v>
      </c>
      <c r="BI228">
        <v>983323</v>
      </c>
      <c r="BJ228">
        <v>3131</v>
      </c>
      <c r="BK228">
        <v>4134</v>
      </c>
      <c r="BL228">
        <v>95440</v>
      </c>
      <c r="BM228">
        <v>2053431</v>
      </c>
      <c r="BN228">
        <v>866425</v>
      </c>
      <c r="BO228">
        <v>1093574</v>
      </c>
      <c r="BP228">
        <v>6498</v>
      </c>
      <c r="BQ228">
        <v>99999</v>
      </c>
      <c r="BR228">
        <v>1003</v>
      </c>
      <c r="BS228">
        <v>423620</v>
      </c>
      <c r="BT228">
        <v>2053431</v>
      </c>
      <c r="BU228">
        <v>6434</v>
      </c>
      <c r="BV228">
        <v>1</v>
      </c>
      <c r="BW228">
        <v>30000</v>
      </c>
      <c r="BX228">
        <v>31469</v>
      </c>
      <c r="BY228">
        <v>1</v>
      </c>
      <c r="BZ228">
        <v>30000</v>
      </c>
    </row>
    <row r="229" spans="1:78" x14ac:dyDescent="0.35">
      <c r="A229" s="10" t="s">
        <v>144</v>
      </c>
      <c r="B229" s="10" t="s">
        <v>85</v>
      </c>
      <c r="C229" s="11">
        <v>45566.691041099541</v>
      </c>
      <c r="D229" s="10" t="s">
        <v>79</v>
      </c>
      <c r="E229" s="10" t="s">
        <v>80</v>
      </c>
      <c r="F229">
        <v>14</v>
      </c>
      <c r="G229">
        <v>799.753173828125</v>
      </c>
      <c r="H229">
        <v>119.90861511230469</v>
      </c>
      <c r="I229">
        <v>14</v>
      </c>
      <c r="J229">
        <v>14</v>
      </c>
      <c r="K229">
        <v>0</v>
      </c>
      <c r="L229">
        <v>213.60000610351563</v>
      </c>
      <c r="M229">
        <v>215.10000610351563</v>
      </c>
      <c r="N229">
        <v>221.30000305175781</v>
      </c>
      <c r="O229">
        <v>225.10000610351563</v>
      </c>
      <c r="P229" s="10" t="s">
        <v>142</v>
      </c>
      <c r="Q229" s="10" t="s">
        <v>82</v>
      </c>
      <c r="R229">
        <v>2204.1845703125</v>
      </c>
      <c r="S229">
        <v>1729.1531982421875</v>
      </c>
      <c r="T229">
        <v>14.340000152587891</v>
      </c>
      <c r="U229">
        <v>110</v>
      </c>
      <c r="V229">
        <v>3.1020002365112305</v>
      </c>
      <c r="W229">
        <v>0.15400001406669617</v>
      </c>
      <c r="X229" s="10" t="s">
        <v>82</v>
      </c>
      <c r="Y229" s="10" t="s">
        <v>82</v>
      </c>
      <c r="Z229">
        <v>24.340002059936523</v>
      </c>
      <c r="AA229">
        <v>2.0780000686645508</v>
      </c>
      <c r="AB229">
        <v>0.45400002598762512</v>
      </c>
      <c r="AC229">
        <v>0</v>
      </c>
      <c r="AD229">
        <v>0.65400004386901855</v>
      </c>
      <c r="AE229">
        <v>41.200000762939453</v>
      </c>
      <c r="AF229">
        <v>29.128032684326172</v>
      </c>
      <c r="AG229">
        <v>44.943305969238281</v>
      </c>
      <c r="AH229">
        <v>229.80000305175781</v>
      </c>
      <c r="AI229">
        <v>60</v>
      </c>
      <c r="AJ229">
        <v>60.099997999999999</v>
      </c>
      <c r="AK229">
        <v>60.099997999999999</v>
      </c>
      <c r="AL229">
        <v>60.299999</v>
      </c>
      <c r="AM229">
        <v>137.79624938964844</v>
      </c>
      <c r="AN229">
        <v>52.49993896484375</v>
      </c>
      <c r="AO229">
        <v>66.205039978027344</v>
      </c>
      <c r="AP229">
        <v>82.291595458984375</v>
      </c>
      <c r="AQ229">
        <v>1.2791875600814819</v>
      </c>
      <c r="AR229">
        <v>544.46881103515625</v>
      </c>
      <c r="AS229">
        <v>498.34033203125</v>
      </c>
      <c r="AT229">
        <v>4.8159375190734863</v>
      </c>
      <c r="AU229">
        <v>3.8000626564025879</v>
      </c>
      <c r="AV229">
        <v>7933.03662109375</v>
      </c>
      <c r="AW229">
        <v>6098.3046875</v>
      </c>
      <c r="AX229">
        <v>1817.90087890625</v>
      </c>
      <c r="AY229">
        <v>1143.82958984375</v>
      </c>
      <c r="AZ229">
        <v>6115.1357421875</v>
      </c>
      <c r="BA229">
        <v>4954.47509765625</v>
      </c>
      <c r="BD229" s="10" t="s">
        <v>79</v>
      </c>
      <c r="BE229" s="10" t="s">
        <v>145</v>
      </c>
      <c r="BF229" s="10" t="s">
        <v>144</v>
      </c>
      <c r="BG229">
        <v>45000</v>
      </c>
      <c r="BH229">
        <v>1186052</v>
      </c>
      <c r="BI229">
        <v>1068623</v>
      </c>
      <c r="BJ229">
        <v>-3673</v>
      </c>
      <c r="BK229">
        <v>4082</v>
      </c>
      <c r="BL229">
        <v>88636</v>
      </c>
      <c r="BM229">
        <v>2054456</v>
      </c>
      <c r="BN229">
        <v>1191003</v>
      </c>
      <c r="BO229">
        <v>1374667</v>
      </c>
      <c r="BP229">
        <v>179594</v>
      </c>
      <c r="BQ229">
        <v>99999</v>
      </c>
      <c r="BR229">
        <v>1005</v>
      </c>
      <c r="BS229">
        <v>424880</v>
      </c>
      <c r="BT229">
        <v>2054456</v>
      </c>
      <c r="BU229">
        <v>6773</v>
      </c>
      <c r="BV229">
        <v>1</v>
      </c>
      <c r="BW229">
        <v>30000</v>
      </c>
      <c r="BX229">
        <v>26148</v>
      </c>
      <c r="BY229">
        <v>1</v>
      </c>
      <c r="BZ229">
        <v>30000</v>
      </c>
    </row>
    <row r="230" spans="1:78" x14ac:dyDescent="0.35">
      <c r="A230" s="10" t="s">
        <v>146</v>
      </c>
      <c r="B230" s="10" t="s">
        <v>78</v>
      </c>
      <c r="C230" s="11">
        <v>45566.69133050926</v>
      </c>
      <c r="D230" s="10" t="s">
        <v>79</v>
      </c>
      <c r="E230" s="10" t="s">
        <v>80</v>
      </c>
      <c r="F230">
        <v>15</v>
      </c>
      <c r="G230">
        <v>799.753173828125</v>
      </c>
      <c r="H230">
        <v>119.90861511230469</v>
      </c>
      <c r="I230">
        <v>15</v>
      </c>
      <c r="J230">
        <v>15</v>
      </c>
      <c r="K230">
        <v>0</v>
      </c>
      <c r="L230">
        <v>213.80000305175781</v>
      </c>
      <c r="M230">
        <v>215.10000610351563</v>
      </c>
      <c r="N230">
        <v>221.5</v>
      </c>
      <c r="O230">
        <v>225.10000610351563</v>
      </c>
      <c r="P230" s="10" t="s">
        <v>147</v>
      </c>
      <c r="Q230" s="10" t="s">
        <v>82</v>
      </c>
      <c r="R230">
        <v>2165.035888671875</v>
      </c>
      <c r="S230">
        <v>1715.9417724609375</v>
      </c>
      <c r="T230">
        <v>14.340000152587891</v>
      </c>
      <c r="U230">
        <v>110</v>
      </c>
      <c r="V230">
        <v>3.2420001029968262</v>
      </c>
      <c r="W230">
        <v>0.14400000870227814</v>
      </c>
      <c r="X230" s="10" t="s">
        <v>82</v>
      </c>
      <c r="Y230" s="10" t="s">
        <v>82</v>
      </c>
      <c r="Z230">
        <v>24.336000442504883</v>
      </c>
      <c r="AA230">
        <v>2.0480000972747803</v>
      </c>
      <c r="AB230">
        <v>0.45000001788139343</v>
      </c>
      <c r="AC230">
        <v>0</v>
      </c>
      <c r="AD230">
        <v>0.65400004386901855</v>
      </c>
      <c r="AE230">
        <v>41.200000762939453</v>
      </c>
      <c r="AF230">
        <v>28.852806091308594</v>
      </c>
      <c r="AG230">
        <v>44.973884582519531</v>
      </c>
      <c r="AH230">
        <v>229.80000305175781</v>
      </c>
      <c r="AI230">
        <v>60</v>
      </c>
      <c r="AJ230">
        <v>60</v>
      </c>
      <c r="AK230">
        <v>60</v>
      </c>
      <c r="AL230">
        <v>60.299999</v>
      </c>
      <c r="AM230">
        <v>94.586082458496094</v>
      </c>
      <c r="AN230">
        <v>52.499603271484375</v>
      </c>
      <c r="AO230">
        <v>65.545875549316406</v>
      </c>
      <c r="AP230">
        <v>79.706710815429688</v>
      </c>
      <c r="AQ230">
        <v>3.2356877326965332</v>
      </c>
      <c r="AR230">
        <v>541.61468505859375</v>
      </c>
      <c r="AS230">
        <v>497.626220703125</v>
      </c>
      <c r="AT230">
        <v>4.5525627136230469</v>
      </c>
      <c r="AU230">
        <v>3.6495625972747803</v>
      </c>
      <c r="AV230">
        <v>7723.232421875</v>
      </c>
      <c r="AW230">
        <v>5414.21142578125</v>
      </c>
      <c r="AX230">
        <v>1649.41064453125</v>
      </c>
      <c r="AY230">
        <v>1037.76025390625</v>
      </c>
      <c r="AZ230">
        <v>6073.82177734375</v>
      </c>
      <c r="BA230">
        <v>4376.451171875</v>
      </c>
      <c r="BB230">
        <v>1.7120957374572754E-2</v>
      </c>
      <c r="BC230">
        <v>0.15833878517150879</v>
      </c>
      <c r="BD230" s="10" t="s">
        <v>79</v>
      </c>
      <c r="BE230" s="10" t="s">
        <v>148</v>
      </c>
      <c r="BF230" s="10" t="s">
        <v>146</v>
      </c>
      <c r="BG230">
        <v>45000</v>
      </c>
      <c r="BH230">
        <v>891392</v>
      </c>
      <c r="BI230">
        <v>965129</v>
      </c>
      <c r="BJ230">
        <v>3218</v>
      </c>
      <c r="BK230">
        <v>4106</v>
      </c>
      <c r="BL230">
        <v>95528</v>
      </c>
      <c r="BM230">
        <v>2053024</v>
      </c>
      <c r="BN230">
        <v>868054</v>
      </c>
      <c r="BO230">
        <v>1075585</v>
      </c>
      <c r="BP230">
        <v>6573</v>
      </c>
      <c r="BQ230">
        <v>98425</v>
      </c>
      <c r="BR230">
        <v>1003</v>
      </c>
      <c r="BS230">
        <v>423672</v>
      </c>
      <c r="BT230">
        <v>2053024</v>
      </c>
      <c r="BU230">
        <v>11599</v>
      </c>
      <c r="BV230">
        <v>1</v>
      </c>
      <c r="BW230">
        <v>30000</v>
      </c>
      <c r="BX230">
        <v>19224</v>
      </c>
      <c r="BY230">
        <v>1</v>
      </c>
      <c r="BZ230">
        <v>30000</v>
      </c>
    </row>
    <row r="231" spans="1:78" x14ac:dyDescent="0.35">
      <c r="A231" s="10" t="s">
        <v>149</v>
      </c>
      <c r="B231" s="10" t="s">
        <v>85</v>
      </c>
      <c r="C231" s="11">
        <v>45566.69133050926</v>
      </c>
      <c r="D231" s="10" t="s">
        <v>79</v>
      </c>
      <c r="E231" s="10" t="s">
        <v>80</v>
      </c>
      <c r="F231">
        <v>15</v>
      </c>
      <c r="G231">
        <v>799.753173828125</v>
      </c>
      <c r="H231">
        <v>119.90861511230469</v>
      </c>
      <c r="I231">
        <v>15</v>
      </c>
      <c r="J231">
        <v>15</v>
      </c>
      <c r="K231">
        <v>0</v>
      </c>
      <c r="L231">
        <v>213.80000305175781</v>
      </c>
      <c r="M231">
        <v>215.10000610351563</v>
      </c>
      <c r="N231">
        <v>221.5</v>
      </c>
      <c r="O231">
        <v>225.10000610351563</v>
      </c>
      <c r="P231" s="10" t="s">
        <v>147</v>
      </c>
      <c r="Q231" s="10" t="s">
        <v>82</v>
      </c>
      <c r="R231">
        <v>2165.035888671875</v>
      </c>
      <c r="S231">
        <v>1715.9417724609375</v>
      </c>
      <c r="T231">
        <v>14.340000152587891</v>
      </c>
      <c r="U231">
        <v>110</v>
      </c>
      <c r="V231">
        <v>3.2420001029968262</v>
      </c>
      <c r="W231">
        <v>0.14400000870227814</v>
      </c>
      <c r="X231" s="10" t="s">
        <v>82</v>
      </c>
      <c r="Y231" s="10" t="s">
        <v>82</v>
      </c>
      <c r="Z231">
        <v>24.336000442504883</v>
      </c>
      <c r="AA231">
        <v>2.0480000972747803</v>
      </c>
      <c r="AB231">
        <v>0.45000001788139343</v>
      </c>
      <c r="AC231">
        <v>0</v>
      </c>
      <c r="AD231">
        <v>0.65400004386901855</v>
      </c>
      <c r="AE231">
        <v>41.200000762939453</v>
      </c>
      <c r="AF231">
        <v>28.852806091308594</v>
      </c>
      <c r="AG231">
        <v>44.973884582519531</v>
      </c>
      <c r="AH231">
        <v>229.80000305175781</v>
      </c>
      <c r="AI231">
        <v>60</v>
      </c>
      <c r="AJ231">
        <v>60</v>
      </c>
      <c r="AK231">
        <v>60</v>
      </c>
      <c r="AL231">
        <v>60.299999</v>
      </c>
      <c r="AM231">
        <v>137.79624938964844</v>
      </c>
      <c r="AN231">
        <v>52.49993896484375</v>
      </c>
      <c r="AO231">
        <v>66.165847778320313</v>
      </c>
      <c r="AP231">
        <v>82.089752197265625</v>
      </c>
      <c r="AQ231">
        <v>1.2791875600814819</v>
      </c>
      <c r="AR231">
        <v>545.34564208984375</v>
      </c>
      <c r="AS231">
        <v>498.97393798828125</v>
      </c>
      <c r="AT231">
        <v>4.8159375190734863</v>
      </c>
      <c r="AU231">
        <v>3.8376877307891846</v>
      </c>
      <c r="AV231">
        <v>7954.03271484375</v>
      </c>
      <c r="AW231">
        <v>6159.90576171875</v>
      </c>
      <c r="AX231">
        <v>1819.7685546875</v>
      </c>
      <c r="AY231">
        <v>1163.2685546875</v>
      </c>
      <c r="AZ231">
        <v>6134.26416015625</v>
      </c>
      <c r="BA231">
        <v>4996.63720703125</v>
      </c>
      <c r="BD231" s="10" t="s">
        <v>79</v>
      </c>
      <c r="BE231" s="10" t="s">
        <v>150</v>
      </c>
      <c r="BF231" s="10" t="s">
        <v>149</v>
      </c>
      <c r="BG231">
        <v>45000</v>
      </c>
      <c r="BH231">
        <v>1186714</v>
      </c>
      <c r="BI231">
        <v>987622</v>
      </c>
      <c r="BJ231">
        <v>-4157</v>
      </c>
      <c r="BK231">
        <v>4049</v>
      </c>
      <c r="BL231">
        <v>88152</v>
      </c>
      <c r="BM231">
        <v>2055579</v>
      </c>
      <c r="BN231">
        <v>1192149</v>
      </c>
      <c r="BO231">
        <v>1295095</v>
      </c>
      <c r="BP231">
        <v>179478</v>
      </c>
      <c r="BQ231">
        <v>98425</v>
      </c>
      <c r="BR231">
        <v>1005</v>
      </c>
      <c r="BS231">
        <v>424777</v>
      </c>
      <c r="BT231">
        <v>2055579</v>
      </c>
      <c r="BU231">
        <v>6481</v>
      </c>
      <c r="BV231">
        <v>1</v>
      </c>
      <c r="BW231">
        <v>30000</v>
      </c>
      <c r="BX231">
        <v>18178</v>
      </c>
      <c r="BY231">
        <v>1</v>
      </c>
      <c r="BZ231">
        <v>30000</v>
      </c>
    </row>
    <row r="232" spans="1:78" x14ac:dyDescent="0.35">
      <c r="A232" s="10" t="s">
        <v>151</v>
      </c>
      <c r="B232" s="10" t="s">
        <v>78</v>
      </c>
      <c r="C232" s="11">
        <v>45566.691608032408</v>
      </c>
      <c r="D232" s="10" t="s">
        <v>79</v>
      </c>
      <c r="E232" s="10" t="s">
        <v>80</v>
      </c>
      <c r="F232">
        <v>16</v>
      </c>
      <c r="G232">
        <v>799.753173828125</v>
      </c>
      <c r="H232">
        <v>119.90861511230469</v>
      </c>
      <c r="I232">
        <v>16</v>
      </c>
      <c r="J232">
        <v>16</v>
      </c>
      <c r="K232">
        <v>0</v>
      </c>
      <c r="L232">
        <v>214</v>
      </c>
      <c r="M232">
        <v>215</v>
      </c>
      <c r="N232">
        <v>221.5</v>
      </c>
      <c r="O232">
        <v>225.10000610351563</v>
      </c>
      <c r="P232" s="10" t="s">
        <v>152</v>
      </c>
      <c r="Q232" s="10" t="s">
        <v>82</v>
      </c>
      <c r="R232">
        <v>2201.17333984375</v>
      </c>
      <c r="S232">
        <v>1735.759033203125</v>
      </c>
      <c r="T232">
        <v>14.34999942779541</v>
      </c>
      <c r="U232">
        <v>110</v>
      </c>
      <c r="V232">
        <v>2.9240000247955322</v>
      </c>
      <c r="W232">
        <v>0.14400000870227814</v>
      </c>
      <c r="X232" s="10" t="s">
        <v>82</v>
      </c>
      <c r="Y232" s="10" t="s">
        <v>82</v>
      </c>
      <c r="Z232">
        <v>24.380001068115234</v>
      </c>
      <c r="AA232">
        <v>2.0580000877380371</v>
      </c>
      <c r="AB232">
        <v>0.45400002598762512</v>
      </c>
      <c r="AC232">
        <v>0</v>
      </c>
      <c r="AD232">
        <v>0.65600001811981201</v>
      </c>
      <c r="AE232">
        <v>41</v>
      </c>
      <c r="AF232">
        <v>28.791645050048828</v>
      </c>
      <c r="AG232">
        <v>44.973884582519531</v>
      </c>
      <c r="AH232">
        <v>229.80000305175781</v>
      </c>
      <c r="AI232">
        <v>60</v>
      </c>
      <c r="AJ232">
        <v>60.099997999999999</v>
      </c>
      <c r="AK232">
        <v>60.099997999999999</v>
      </c>
      <c r="AL232">
        <v>60.400002000000001</v>
      </c>
      <c r="AM232">
        <v>94.586082458496094</v>
      </c>
      <c r="AN232">
        <v>52.499603271484375</v>
      </c>
      <c r="AO232">
        <v>65.673583984375</v>
      </c>
      <c r="AP232">
        <v>79.758895874023438</v>
      </c>
      <c r="AQ232">
        <v>3.3861875534057617</v>
      </c>
      <c r="AR232">
        <v>542.6915283203125</v>
      </c>
      <c r="AS232">
        <v>499.19216918945313</v>
      </c>
      <c r="AT232">
        <v>4.5901875495910645</v>
      </c>
      <c r="AU232">
        <v>3.6119377613067627</v>
      </c>
      <c r="AV232">
        <v>7746.67724609375</v>
      </c>
      <c r="AW232">
        <v>5466.30810546875</v>
      </c>
      <c r="AX232">
        <v>1671.88623046875</v>
      </c>
      <c r="AY232">
        <v>1020.0341796875</v>
      </c>
      <c r="AZ232">
        <v>6074.791015625</v>
      </c>
      <c r="BA232">
        <v>4446.27392578125</v>
      </c>
      <c r="BB232">
        <v>8.3625316619873047E-4</v>
      </c>
      <c r="BC232">
        <v>0.14667892456054688</v>
      </c>
      <c r="BD232" s="10" t="s">
        <v>79</v>
      </c>
      <c r="BE232" s="10" t="s">
        <v>79</v>
      </c>
      <c r="BF232" s="10" t="s">
        <v>79</v>
      </c>
    </row>
    <row r="233" spans="1:78" x14ac:dyDescent="0.35">
      <c r="A233" s="10" t="s">
        <v>153</v>
      </c>
      <c r="B233" s="10" t="s">
        <v>85</v>
      </c>
      <c r="C233" s="11">
        <v>45566.691608032408</v>
      </c>
      <c r="D233" s="10" t="s">
        <v>79</v>
      </c>
      <c r="E233" s="10" t="s">
        <v>80</v>
      </c>
      <c r="F233">
        <v>16</v>
      </c>
      <c r="G233">
        <v>799.753173828125</v>
      </c>
      <c r="H233">
        <v>119.90861511230469</v>
      </c>
      <c r="I233">
        <v>16</v>
      </c>
      <c r="J233">
        <v>16</v>
      </c>
      <c r="K233">
        <v>0</v>
      </c>
      <c r="L233">
        <v>214</v>
      </c>
      <c r="M233">
        <v>215</v>
      </c>
      <c r="N233">
        <v>221.5</v>
      </c>
      <c r="O233">
        <v>225.10000610351563</v>
      </c>
      <c r="P233" s="10" t="s">
        <v>152</v>
      </c>
      <c r="Q233" s="10" t="s">
        <v>82</v>
      </c>
      <c r="R233">
        <v>2201.17333984375</v>
      </c>
      <c r="S233">
        <v>1735.759033203125</v>
      </c>
      <c r="T233">
        <v>14.34999942779541</v>
      </c>
      <c r="U233">
        <v>110</v>
      </c>
      <c r="V233">
        <v>2.9240000247955322</v>
      </c>
      <c r="W233">
        <v>0.14400000870227814</v>
      </c>
      <c r="X233" s="10" t="s">
        <v>82</v>
      </c>
      <c r="Y233" s="10" t="s">
        <v>82</v>
      </c>
      <c r="Z233">
        <v>24.380001068115234</v>
      </c>
      <c r="AA233">
        <v>2.0580000877380371</v>
      </c>
      <c r="AB233">
        <v>0.45400002598762512</v>
      </c>
      <c r="AC233">
        <v>0</v>
      </c>
      <c r="AD233">
        <v>0.65600001811981201</v>
      </c>
      <c r="AE233">
        <v>41</v>
      </c>
      <c r="AF233">
        <v>28.791645050048828</v>
      </c>
      <c r="AG233">
        <v>44.973884582519531</v>
      </c>
      <c r="AH233">
        <v>229.80000305175781</v>
      </c>
      <c r="AI233">
        <v>60</v>
      </c>
      <c r="AJ233">
        <v>60.099997999999999</v>
      </c>
      <c r="AK233">
        <v>60.099997999999999</v>
      </c>
      <c r="AL233">
        <v>60.400002000000001</v>
      </c>
      <c r="AM233">
        <v>137.79624938964844</v>
      </c>
      <c r="AN233">
        <v>52.49993896484375</v>
      </c>
      <c r="AO233">
        <v>66.135208129882813</v>
      </c>
      <c r="AP233">
        <v>82.147430419921875</v>
      </c>
      <c r="AQ233">
        <v>1.3544375896453857</v>
      </c>
      <c r="AR233">
        <v>546.1920166015625</v>
      </c>
      <c r="AS233">
        <v>499.62109375</v>
      </c>
      <c r="AT233">
        <v>4.7783126831054688</v>
      </c>
      <c r="AU233">
        <v>3.8753125667572021</v>
      </c>
      <c r="AV233">
        <v>7956.16748046875</v>
      </c>
      <c r="AW233">
        <v>6147.26025390625</v>
      </c>
      <c r="AX233">
        <v>1796.63330078125</v>
      </c>
      <c r="AY233">
        <v>1179.4599609375</v>
      </c>
      <c r="AZ233">
        <v>6159.5341796875</v>
      </c>
      <c r="BA233">
        <v>4967.80029296875</v>
      </c>
      <c r="BD233" s="10" t="s">
        <v>79</v>
      </c>
      <c r="BE233" s="10" t="s">
        <v>154</v>
      </c>
      <c r="BF233" s="10" t="s">
        <v>153</v>
      </c>
      <c r="BG233">
        <v>45000</v>
      </c>
      <c r="BH233">
        <v>1192958</v>
      </c>
      <c r="BI233">
        <v>1024963</v>
      </c>
      <c r="BJ233">
        <v>-3673</v>
      </c>
      <c r="BK233">
        <v>4107</v>
      </c>
      <c r="BL233">
        <v>88636</v>
      </c>
      <c r="BM233">
        <v>2055456</v>
      </c>
      <c r="BN233">
        <v>1197230</v>
      </c>
      <c r="BO233">
        <v>1331870</v>
      </c>
      <c r="BP233">
        <v>179855</v>
      </c>
      <c r="BQ233">
        <v>96063</v>
      </c>
      <c r="BR233">
        <v>1005</v>
      </c>
      <c r="BS233">
        <v>424836</v>
      </c>
      <c r="BT233">
        <v>2055456</v>
      </c>
      <c r="BU233">
        <v>12550</v>
      </c>
      <c r="BV233">
        <v>1</v>
      </c>
      <c r="BW233">
        <v>30000</v>
      </c>
      <c r="BX233">
        <v>24226</v>
      </c>
      <c r="BY233">
        <v>1</v>
      </c>
      <c r="BZ233">
        <v>30000</v>
      </c>
    </row>
    <row r="234" spans="1:78" x14ac:dyDescent="0.35">
      <c r="A234" s="10" t="s">
        <v>155</v>
      </c>
      <c r="B234" s="10" t="s">
        <v>78</v>
      </c>
      <c r="C234" s="11">
        <v>45566.691886099536</v>
      </c>
      <c r="D234" s="10" t="s">
        <v>79</v>
      </c>
      <c r="E234" s="10" t="s">
        <v>80</v>
      </c>
      <c r="F234">
        <v>17</v>
      </c>
      <c r="G234">
        <v>799.9376220703125</v>
      </c>
      <c r="H234">
        <v>119.90861511230469</v>
      </c>
      <c r="I234">
        <v>17</v>
      </c>
      <c r="J234">
        <v>17</v>
      </c>
      <c r="K234">
        <v>0</v>
      </c>
      <c r="L234">
        <v>213.5</v>
      </c>
      <c r="M234">
        <v>214.80000305175781</v>
      </c>
      <c r="N234">
        <v>221.30000305175781</v>
      </c>
      <c r="O234">
        <v>225.10000610351563</v>
      </c>
      <c r="P234" s="10" t="s">
        <v>156</v>
      </c>
      <c r="Q234" s="10" t="s">
        <v>82</v>
      </c>
      <c r="R234">
        <v>2174.361572265625</v>
      </c>
      <c r="S234">
        <v>1742.7532958984375</v>
      </c>
      <c r="T234">
        <v>14.34999942779541</v>
      </c>
      <c r="U234">
        <v>110</v>
      </c>
      <c r="V234">
        <v>2.8300001621246338</v>
      </c>
      <c r="W234">
        <v>0.14400000870227814</v>
      </c>
      <c r="X234" s="10" t="s">
        <v>82</v>
      </c>
      <c r="Y234" s="10" t="s">
        <v>82</v>
      </c>
      <c r="Z234">
        <v>24.338001251220703</v>
      </c>
      <c r="AA234">
        <v>2.0680000782012939</v>
      </c>
      <c r="AB234">
        <v>0.45200002193450928</v>
      </c>
      <c r="AC234">
        <v>0</v>
      </c>
      <c r="AD234">
        <v>0.65600001811981201</v>
      </c>
      <c r="AE234">
        <v>41.200000762939453</v>
      </c>
      <c r="AF234">
        <v>28.806936264038086</v>
      </c>
      <c r="AG234">
        <v>44.994274139404297</v>
      </c>
      <c r="AH234">
        <v>229.80000305175781</v>
      </c>
      <c r="AI234">
        <v>60</v>
      </c>
      <c r="AJ234">
        <v>60.099997999999999</v>
      </c>
      <c r="AK234">
        <v>60.099997999999999</v>
      </c>
      <c r="AL234">
        <v>60.400002000000001</v>
      </c>
      <c r="AM234">
        <v>94.586082458496094</v>
      </c>
      <c r="AN234">
        <v>52.499603271484375</v>
      </c>
      <c r="AO234">
        <v>65.795318603515625</v>
      </c>
      <c r="AP234">
        <v>79.633110046386719</v>
      </c>
      <c r="AQ234">
        <v>2.8594377040863037</v>
      </c>
      <c r="AR234">
        <v>545.2216796875</v>
      </c>
      <c r="AS234">
        <v>501.77435302734375</v>
      </c>
      <c r="AT234">
        <v>4.5149378776550293</v>
      </c>
      <c r="AU234">
        <v>3.574312686920166</v>
      </c>
      <c r="AV234">
        <v>7787.392578125</v>
      </c>
      <c r="AW234">
        <v>5528.51416015625</v>
      </c>
      <c r="AX234">
        <v>1646.21533203125</v>
      </c>
      <c r="AY234">
        <v>1013.63720703125</v>
      </c>
      <c r="AZ234">
        <v>6141.17724609375</v>
      </c>
      <c r="BA234">
        <v>4514.876953125</v>
      </c>
      <c r="BB234">
        <v>1.3450860977172852E-2</v>
      </c>
      <c r="BC234">
        <v>0.11690950393676758</v>
      </c>
      <c r="BD234" s="10" t="s">
        <v>79</v>
      </c>
      <c r="BE234" s="10" t="s">
        <v>157</v>
      </c>
      <c r="BF234" s="10" t="s">
        <v>155</v>
      </c>
      <c r="BG234">
        <v>45000</v>
      </c>
      <c r="BH234">
        <v>891037</v>
      </c>
      <c r="BI234">
        <v>1003518</v>
      </c>
      <c r="BJ234">
        <v>3196</v>
      </c>
      <c r="BK234">
        <v>4168</v>
      </c>
      <c r="BL234">
        <v>95505</v>
      </c>
      <c r="BM234">
        <v>2053720</v>
      </c>
      <c r="BN234">
        <v>867207</v>
      </c>
      <c r="BO234">
        <v>1113266</v>
      </c>
      <c r="BP234">
        <v>6561</v>
      </c>
      <c r="BQ234">
        <v>98425</v>
      </c>
      <c r="BR234">
        <v>1003</v>
      </c>
      <c r="BS234">
        <v>423805</v>
      </c>
      <c r="BT234">
        <v>2053720</v>
      </c>
      <c r="BU234">
        <v>7515</v>
      </c>
      <c r="BV234">
        <v>1</v>
      </c>
      <c r="BW234">
        <v>30000</v>
      </c>
      <c r="BX234">
        <v>28505</v>
      </c>
      <c r="BY234">
        <v>1</v>
      </c>
      <c r="BZ234">
        <v>30000</v>
      </c>
    </row>
    <row r="235" spans="1:78" x14ac:dyDescent="0.35">
      <c r="A235" s="10" t="s">
        <v>158</v>
      </c>
      <c r="B235" s="10" t="s">
        <v>85</v>
      </c>
      <c r="C235" s="11">
        <v>45566.691886099536</v>
      </c>
      <c r="D235" s="10" t="s">
        <v>79</v>
      </c>
      <c r="E235" s="10" t="s">
        <v>80</v>
      </c>
      <c r="F235">
        <v>17</v>
      </c>
      <c r="G235">
        <v>799.9376220703125</v>
      </c>
      <c r="H235">
        <v>119.90861511230469</v>
      </c>
      <c r="I235">
        <v>17</v>
      </c>
      <c r="J235">
        <v>17</v>
      </c>
      <c r="K235">
        <v>0</v>
      </c>
      <c r="L235">
        <v>213.5</v>
      </c>
      <c r="M235">
        <v>214.80000305175781</v>
      </c>
      <c r="N235">
        <v>221.30000305175781</v>
      </c>
      <c r="O235">
        <v>225.10000610351563</v>
      </c>
      <c r="P235" s="10" t="s">
        <v>156</v>
      </c>
      <c r="Q235" s="10" t="s">
        <v>82</v>
      </c>
      <c r="R235">
        <v>2174.361572265625</v>
      </c>
      <c r="S235">
        <v>1742.7532958984375</v>
      </c>
      <c r="T235">
        <v>14.34999942779541</v>
      </c>
      <c r="U235">
        <v>110</v>
      </c>
      <c r="V235">
        <v>2.8300001621246338</v>
      </c>
      <c r="W235">
        <v>0.14400000870227814</v>
      </c>
      <c r="X235" s="10" t="s">
        <v>82</v>
      </c>
      <c r="Y235" s="10" t="s">
        <v>82</v>
      </c>
      <c r="Z235">
        <v>24.338001251220703</v>
      </c>
      <c r="AA235">
        <v>2.0680000782012939</v>
      </c>
      <c r="AB235">
        <v>0.45200002193450928</v>
      </c>
      <c r="AC235">
        <v>0</v>
      </c>
      <c r="AD235">
        <v>0.65600001811981201</v>
      </c>
      <c r="AE235">
        <v>41.200000762939453</v>
      </c>
      <c r="AF235">
        <v>28.806936264038086</v>
      </c>
      <c r="AG235">
        <v>44.994274139404297</v>
      </c>
      <c r="AH235">
        <v>229.80000305175781</v>
      </c>
      <c r="AI235">
        <v>60</v>
      </c>
      <c r="AJ235">
        <v>60.099997999999999</v>
      </c>
      <c r="AK235">
        <v>60.099997999999999</v>
      </c>
      <c r="AL235">
        <v>60.400002000000001</v>
      </c>
      <c r="AM235">
        <v>137.79624938964844</v>
      </c>
      <c r="AN235">
        <v>52.49993896484375</v>
      </c>
      <c r="AO235">
        <v>66.352493286132813</v>
      </c>
      <c r="AP235">
        <v>82.261871337890625</v>
      </c>
      <c r="AQ235">
        <v>1.3168125152587891</v>
      </c>
      <c r="AR235">
        <v>546.3660888671875</v>
      </c>
      <c r="AS235">
        <v>499.48245239257813</v>
      </c>
      <c r="AT235">
        <v>4.7783126831054688</v>
      </c>
      <c r="AU235">
        <v>3.8753125667572021</v>
      </c>
      <c r="AV235">
        <v>7964.17822265625</v>
      </c>
      <c r="AW235">
        <v>6134.16845703125</v>
      </c>
      <c r="AX235">
        <v>1798.05126953125</v>
      </c>
      <c r="AY235">
        <v>1178.388671875</v>
      </c>
      <c r="AZ235">
        <v>6166.126953125</v>
      </c>
      <c r="BA235">
        <v>4955.77978515625</v>
      </c>
      <c r="BD235" s="10" t="s">
        <v>79</v>
      </c>
      <c r="BE235" s="10" t="s">
        <v>159</v>
      </c>
      <c r="BF235" s="10" t="s">
        <v>158</v>
      </c>
      <c r="BG235">
        <v>45000</v>
      </c>
      <c r="BH235">
        <v>1232107</v>
      </c>
      <c r="BI235">
        <v>1043582</v>
      </c>
      <c r="BJ235">
        <v>-1610</v>
      </c>
      <c r="BK235">
        <v>4028</v>
      </c>
      <c r="BL235">
        <v>90699</v>
      </c>
      <c r="BM235">
        <v>2054879</v>
      </c>
      <c r="BN235">
        <v>1226225</v>
      </c>
      <c r="BO235">
        <v>1349537</v>
      </c>
      <c r="BP235">
        <v>-178304</v>
      </c>
      <c r="BQ235">
        <v>96063</v>
      </c>
      <c r="BR235">
        <v>1005</v>
      </c>
      <c r="BS235">
        <v>424685</v>
      </c>
      <c r="BT235">
        <v>2054879</v>
      </c>
      <c r="BU235">
        <v>5628</v>
      </c>
      <c r="BV235">
        <v>1</v>
      </c>
      <c r="BW235">
        <v>30000</v>
      </c>
      <c r="BX235">
        <v>20815</v>
      </c>
      <c r="BY235">
        <v>1</v>
      </c>
      <c r="BZ235">
        <v>30000</v>
      </c>
    </row>
    <row r="236" spans="1:78" x14ac:dyDescent="0.35">
      <c r="A236" s="10" t="s">
        <v>160</v>
      </c>
      <c r="B236" s="10" t="s">
        <v>78</v>
      </c>
      <c r="C236" s="11">
        <v>45566.692175729164</v>
      </c>
      <c r="D236" s="10" t="s">
        <v>79</v>
      </c>
      <c r="E236" s="10" t="s">
        <v>80</v>
      </c>
      <c r="F236">
        <v>18</v>
      </c>
      <c r="G236">
        <v>800.1220703125</v>
      </c>
      <c r="H236">
        <v>119.90861511230469</v>
      </c>
      <c r="I236">
        <v>18</v>
      </c>
      <c r="J236">
        <v>18</v>
      </c>
      <c r="K236">
        <v>0</v>
      </c>
      <c r="L236">
        <v>213.80000305175781</v>
      </c>
      <c r="M236">
        <v>214.60000610351563</v>
      </c>
      <c r="N236">
        <v>221.10000610351563</v>
      </c>
      <c r="O236">
        <v>225.10000610351563</v>
      </c>
      <c r="P236" s="10" t="s">
        <v>161</v>
      </c>
      <c r="Q236" s="10" t="s">
        <v>82</v>
      </c>
      <c r="R236">
        <v>2188.544677734375</v>
      </c>
      <c r="S236">
        <v>1720.8961181640625</v>
      </c>
      <c r="T236">
        <v>14.34999942779541</v>
      </c>
      <c r="U236">
        <v>110</v>
      </c>
      <c r="V236">
        <v>3.1020002365112305</v>
      </c>
      <c r="W236">
        <v>0.14400000870227814</v>
      </c>
      <c r="X236" s="10" t="s">
        <v>82</v>
      </c>
      <c r="Y236" s="10" t="s">
        <v>82</v>
      </c>
      <c r="Z236">
        <v>24.384000778198242</v>
      </c>
      <c r="AA236">
        <v>2.0500001907348633</v>
      </c>
      <c r="AB236">
        <v>0.45400002598762512</v>
      </c>
      <c r="AC236">
        <v>0</v>
      </c>
      <c r="AD236">
        <v>0.65600001811981201</v>
      </c>
      <c r="AE236">
        <v>41.200000762939453</v>
      </c>
      <c r="AF236">
        <v>28.577581405639648</v>
      </c>
      <c r="AG236">
        <v>44.943305969238281</v>
      </c>
      <c r="AH236">
        <v>229.80000305175781</v>
      </c>
      <c r="AI236">
        <v>60</v>
      </c>
      <c r="AJ236">
        <v>60.099997999999999</v>
      </c>
      <c r="AK236">
        <v>60.099997999999999</v>
      </c>
      <c r="AL236">
        <v>60.400002000000001</v>
      </c>
      <c r="AM236">
        <v>94.586082458496094</v>
      </c>
      <c r="AN236">
        <v>52.499603271484375</v>
      </c>
      <c r="AO236">
        <v>65.81414794921875</v>
      </c>
      <c r="AP236">
        <v>79.555618286132813</v>
      </c>
      <c r="AQ236">
        <v>2.6713125705718994</v>
      </c>
      <c r="AR236">
        <v>543.40130615234375</v>
      </c>
      <c r="AS236">
        <v>498.148193359375</v>
      </c>
      <c r="AT236">
        <v>4.4773125648498535</v>
      </c>
      <c r="AU236">
        <v>3.6119377613067627</v>
      </c>
      <c r="AV236">
        <v>7774.4873046875</v>
      </c>
      <c r="AW236">
        <v>5449.86376953125</v>
      </c>
      <c r="AX236">
        <v>1609.0244140625</v>
      </c>
      <c r="AY236">
        <v>1013.1474609375</v>
      </c>
      <c r="AZ236">
        <v>6165.462890625</v>
      </c>
      <c r="BA236">
        <v>4436.71630859375</v>
      </c>
      <c r="BB236">
        <v>2.0646214485168457E-2</v>
      </c>
      <c r="BC236">
        <v>0.13315534591674805</v>
      </c>
      <c r="BD236" s="10" t="s">
        <v>79</v>
      </c>
      <c r="BE236" s="10" t="s">
        <v>162</v>
      </c>
      <c r="BF236" s="10" t="s">
        <v>160</v>
      </c>
      <c r="BG236">
        <v>45000</v>
      </c>
      <c r="BH236">
        <v>889878</v>
      </c>
      <c r="BI236">
        <v>1038911</v>
      </c>
      <c r="BJ236">
        <v>2512</v>
      </c>
      <c r="BK236">
        <v>4089</v>
      </c>
      <c r="BL236">
        <v>94821</v>
      </c>
      <c r="BM236">
        <v>2194929</v>
      </c>
      <c r="BN236">
        <v>866100</v>
      </c>
      <c r="BO236">
        <v>1148850</v>
      </c>
      <c r="BP236">
        <v>6551</v>
      </c>
      <c r="BQ236">
        <v>99999</v>
      </c>
      <c r="BR236">
        <v>1003</v>
      </c>
      <c r="BS236">
        <v>423876</v>
      </c>
      <c r="BT236">
        <v>2194929</v>
      </c>
      <c r="BU236">
        <v>12293</v>
      </c>
      <c r="BV236">
        <v>1</v>
      </c>
      <c r="BW236">
        <v>30000</v>
      </c>
      <c r="BX236">
        <v>29703</v>
      </c>
      <c r="BY236">
        <v>1</v>
      </c>
      <c r="BZ236">
        <v>30000</v>
      </c>
    </row>
    <row r="237" spans="1:78" x14ac:dyDescent="0.35">
      <c r="A237" s="10" t="s">
        <v>163</v>
      </c>
      <c r="B237" s="10" t="s">
        <v>85</v>
      </c>
      <c r="C237" s="11">
        <v>45566.692175729164</v>
      </c>
      <c r="D237" s="10" t="s">
        <v>79</v>
      </c>
      <c r="E237" s="10" t="s">
        <v>80</v>
      </c>
      <c r="F237">
        <v>18</v>
      </c>
      <c r="G237">
        <v>800.1220703125</v>
      </c>
      <c r="H237">
        <v>119.90861511230469</v>
      </c>
      <c r="I237">
        <v>18</v>
      </c>
      <c r="J237">
        <v>18</v>
      </c>
      <c r="K237">
        <v>0</v>
      </c>
      <c r="L237">
        <v>213.80000305175781</v>
      </c>
      <c r="M237">
        <v>214.60000610351563</v>
      </c>
      <c r="N237">
        <v>221.10000610351563</v>
      </c>
      <c r="O237">
        <v>225.10000610351563</v>
      </c>
      <c r="P237" s="10" t="s">
        <v>161</v>
      </c>
      <c r="Q237" s="10" t="s">
        <v>82</v>
      </c>
      <c r="R237">
        <v>2188.544677734375</v>
      </c>
      <c r="S237">
        <v>1720.8961181640625</v>
      </c>
      <c r="T237">
        <v>14.34999942779541</v>
      </c>
      <c r="U237">
        <v>110</v>
      </c>
      <c r="V237">
        <v>3.1020002365112305</v>
      </c>
      <c r="W237">
        <v>0.14400000870227814</v>
      </c>
      <c r="X237" s="10" t="s">
        <v>82</v>
      </c>
      <c r="Y237" s="10" t="s">
        <v>82</v>
      </c>
      <c r="Z237">
        <v>24.384000778198242</v>
      </c>
      <c r="AA237">
        <v>2.0500001907348633</v>
      </c>
      <c r="AB237">
        <v>0.45400002598762512</v>
      </c>
      <c r="AC237">
        <v>0</v>
      </c>
      <c r="AD237">
        <v>0.65600001811981201</v>
      </c>
      <c r="AE237">
        <v>41.200000762939453</v>
      </c>
      <c r="AF237">
        <v>28.577581405639648</v>
      </c>
      <c r="AG237">
        <v>44.943305969238281</v>
      </c>
      <c r="AH237">
        <v>229.80000305175781</v>
      </c>
      <c r="AI237">
        <v>60</v>
      </c>
      <c r="AJ237">
        <v>60.099997999999999</v>
      </c>
      <c r="AK237">
        <v>60.099997999999999</v>
      </c>
      <c r="AL237">
        <v>60.400002000000001</v>
      </c>
      <c r="AM237">
        <v>137.79624938964844</v>
      </c>
      <c r="AN237">
        <v>52.49993896484375</v>
      </c>
      <c r="AO237">
        <v>66.409820556640625</v>
      </c>
      <c r="AP237">
        <v>81.907707214355469</v>
      </c>
      <c r="AQ237">
        <v>2.5584375858306885</v>
      </c>
      <c r="AR237">
        <v>544.5357666015625</v>
      </c>
      <c r="AS237">
        <v>497.51681518554688</v>
      </c>
      <c r="AT237">
        <v>4.8159375190734863</v>
      </c>
      <c r="AU237">
        <v>3.8000626564025879</v>
      </c>
      <c r="AV237">
        <v>7933.91357421875</v>
      </c>
      <c r="AW237">
        <v>6070.7041015625</v>
      </c>
      <c r="AX237">
        <v>1804.8310546875</v>
      </c>
      <c r="AY237">
        <v>1129.14013671875</v>
      </c>
      <c r="AZ237">
        <v>6129.08251953125</v>
      </c>
      <c r="BA237">
        <v>4941.56396484375</v>
      </c>
      <c r="BD237" s="10" t="s">
        <v>79</v>
      </c>
      <c r="BE237" s="10" t="s">
        <v>164</v>
      </c>
      <c r="BF237" s="10" t="s">
        <v>163</v>
      </c>
      <c r="BG237">
        <v>45000</v>
      </c>
      <c r="BH237">
        <v>1188743</v>
      </c>
      <c r="BI237">
        <v>1001521</v>
      </c>
      <c r="BJ237">
        <v>-3673</v>
      </c>
      <c r="BK237">
        <v>4161</v>
      </c>
      <c r="BL237">
        <v>88636</v>
      </c>
      <c r="BM237">
        <v>2055551</v>
      </c>
      <c r="BN237">
        <v>1193860</v>
      </c>
      <c r="BO237">
        <v>1308643</v>
      </c>
      <c r="BP237">
        <v>179624</v>
      </c>
      <c r="BQ237">
        <v>98425</v>
      </c>
      <c r="BR237">
        <v>1005</v>
      </c>
      <c r="BS237">
        <v>424732</v>
      </c>
      <c r="BT237">
        <v>2055551</v>
      </c>
      <c r="BU237">
        <v>5351</v>
      </c>
      <c r="BV237">
        <v>1</v>
      </c>
      <c r="BW237">
        <v>30000</v>
      </c>
      <c r="BX237">
        <v>23935</v>
      </c>
      <c r="BY237">
        <v>1</v>
      </c>
      <c r="BZ237">
        <v>30000</v>
      </c>
    </row>
    <row r="238" spans="1:78" x14ac:dyDescent="0.35">
      <c r="A238" s="10" t="s">
        <v>165</v>
      </c>
      <c r="B238" s="10" t="s">
        <v>78</v>
      </c>
      <c r="C238" s="11">
        <v>45566.692453171294</v>
      </c>
      <c r="D238" s="10" t="s">
        <v>79</v>
      </c>
      <c r="E238" s="10" t="s">
        <v>80</v>
      </c>
      <c r="F238">
        <v>19</v>
      </c>
      <c r="G238">
        <v>800.1220703125</v>
      </c>
      <c r="H238">
        <v>119.90861511230469</v>
      </c>
      <c r="I238">
        <v>19</v>
      </c>
      <c r="J238">
        <v>19</v>
      </c>
      <c r="K238">
        <v>0</v>
      </c>
      <c r="L238">
        <v>214.30000305175781</v>
      </c>
      <c r="M238">
        <v>214.80000305175781</v>
      </c>
      <c r="N238">
        <v>221</v>
      </c>
      <c r="O238">
        <v>225</v>
      </c>
      <c r="P238" s="10" t="s">
        <v>166</v>
      </c>
      <c r="Q238" s="10" t="s">
        <v>82</v>
      </c>
      <c r="R238">
        <v>2225.6533203125</v>
      </c>
      <c r="S238">
        <v>1733.0389404296875</v>
      </c>
      <c r="T238">
        <v>14.359999656677246</v>
      </c>
      <c r="U238">
        <v>110</v>
      </c>
      <c r="V238">
        <v>3.1800000667572021</v>
      </c>
      <c r="W238">
        <v>0.15600000321865082</v>
      </c>
      <c r="X238" s="10" t="s">
        <v>82</v>
      </c>
      <c r="Y238" s="10" t="s">
        <v>82</v>
      </c>
      <c r="Z238">
        <v>24.39000129699707</v>
      </c>
      <c r="AA238">
        <v>2.0659999847412109</v>
      </c>
      <c r="AB238">
        <v>0.45600003004074097</v>
      </c>
      <c r="AC238">
        <v>0</v>
      </c>
      <c r="AD238">
        <v>0.65600001811981201</v>
      </c>
      <c r="AE238">
        <v>41.5</v>
      </c>
      <c r="AF238">
        <v>28.68971061706543</v>
      </c>
      <c r="AG238">
        <v>44.994274139404297</v>
      </c>
      <c r="AH238">
        <v>229.80000305175781</v>
      </c>
      <c r="AI238">
        <v>60</v>
      </c>
      <c r="AJ238">
        <v>60.099997999999999</v>
      </c>
      <c r="AK238">
        <v>60.099997999999999</v>
      </c>
      <c r="AL238">
        <v>60.400002000000001</v>
      </c>
      <c r="AM238">
        <v>94.586082458496094</v>
      </c>
      <c r="AN238">
        <v>52.499603271484375</v>
      </c>
      <c r="AO238">
        <v>65.726226806640625</v>
      </c>
      <c r="AP238">
        <v>79.614280700683594</v>
      </c>
      <c r="AQ238">
        <v>3.4990627765655518</v>
      </c>
      <c r="AR238">
        <v>543.34600830078125</v>
      </c>
      <c r="AS238">
        <v>498.84429931640625</v>
      </c>
      <c r="AT238">
        <v>4.6278128623962402</v>
      </c>
      <c r="AU238">
        <v>3.6119377613067627</v>
      </c>
      <c r="AV238">
        <v>7768.91748046875</v>
      </c>
      <c r="AW238">
        <v>5477.3505859375</v>
      </c>
      <c r="AX238">
        <v>1690.935546875</v>
      </c>
      <c r="AY238">
        <v>1015.66357421875</v>
      </c>
      <c r="AZ238">
        <v>6077.98193359375</v>
      </c>
      <c r="BA238">
        <v>4461.68701171875</v>
      </c>
      <c r="BB238">
        <v>1.6406655311584473E-2</v>
      </c>
      <c r="BC238">
        <v>0.1319887638092041</v>
      </c>
      <c r="BD238" s="10" t="s">
        <v>79</v>
      </c>
      <c r="BE238" s="10" t="s">
        <v>79</v>
      </c>
      <c r="BF238" s="10" t="s">
        <v>79</v>
      </c>
    </row>
    <row r="239" spans="1:78" x14ac:dyDescent="0.35">
      <c r="A239" s="10" t="s">
        <v>167</v>
      </c>
      <c r="B239" s="10" t="s">
        <v>85</v>
      </c>
      <c r="C239" s="11">
        <v>45566.692453171294</v>
      </c>
      <c r="D239" s="10" t="s">
        <v>79</v>
      </c>
      <c r="E239" s="10" t="s">
        <v>80</v>
      </c>
      <c r="F239">
        <v>19</v>
      </c>
      <c r="G239">
        <v>800.1220703125</v>
      </c>
      <c r="H239">
        <v>119.90861511230469</v>
      </c>
      <c r="I239">
        <v>19</v>
      </c>
      <c r="J239">
        <v>19</v>
      </c>
      <c r="K239">
        <v>0</v>
      </c>
      <c r="L239">
        <v>214.30000305175781</v>
      </c>
      <c r="M239">
        <v>214.80000305175781</v>
      </c>
      <c r="N239">
        <v>221</v>
      </c>
      <c r="O239">
        <v>225</v>
      </c>
      <c r="P239" s="10" t="s">
        <v>166</v>
      </c>
      <c r="Q239" s="10" t="s">
        <v>82</v>
      </c>
      <c r="R239">
        <v>2225.6533203125</v>
      </c>
      <c r="S239">
        <v>1733.0389404296875</v>
      </c>
      <c r="T239">
        <v>14.359999656677246</v>
      </c>
      <c r="U239">
        <v>110</v>
      </c>
      <c r="V239">
        <v>3.1800000667572021</v>
      </c>
      <c r="W239">
        <v>0.15600000321865082</v>
      </c>
      <c r="X239" s="10" t="s">
        <v>82</v>
      </c>
      <c r="Y239" s="10" t="s">
        <v>82</v>
      </c>
      <c r="Z239">
        <v>24.39000129699707</v>
      </c>
      <c r="AA239">
        <v>2.0659999847412109</v>
      </c>
      <c r="AB239">
        <v>0.45600003004074097</v>
      </c>
      <c r="AC239">
        <v>0</v>
      </c>
      <c r="AD239">
        <v>0.65600001811981201</v>
      </c>
      <c r="AE239">
        <v>41.5</v>
      </c>
      <c r="AF239">
        <v>28.68971061706543</v>
      </c>
      <c r="AG239">
        <v>44.994274139404297</v>
      </c>
      <c r="AH239">
        <v>229.80000305175781</v>
      </c>
      <c r="AI239">
        <v>60</v>
      </c>
      <c r="AJ239">
        <v>60.099997999999999</v>
      </c>
      <c r="AK239">
        <v>60.099997999999999</v>
      </c>
      <c r="AL239">
        <v>60.400002000000001</v>
      </c>
      <c r="AM239">
        <v>137.79624938964844</v>
      </c>
      <c r="AN239">
        <v>52.49993896484375</v>
      </c>
      <c r="AO239">
        <v>66.192680358886719</v>
      </c>
      <c r="AP239">
        <v>82.037193298339844</v>
      </c>
      <c r="AQ239">
        <v>2.3703126907348633</v>
      </c>
      <c r="AR239">
        <v>545.46954345703125</v>
      </c>
      <c r="AS239">
        <v>498.67086791992188</v>
      </c>
      <c r="AT239">
        <v>4.8911876678466797</v>
      </c>
      <c r="AU239">
        <v>3.8753125667572021</v>
      </c>
      <c r="AV239">
        <v>7951.6904296875</v>
      </c>
      <c r="AW239">
        <v>6107.67431640625</v>
      </c>
      <c r="AX239">
        <v>1848.98193359375</v>
      </c>
      <c r="AY239">
        <v>1169.68603515625</v>
      </c>
      <c r="AZ239">
        <v>6102.70849609375</v>
      </c>
      <c r="BA239">
        <v>4937.98828125</v>
      </c>
      <c r="BD239" s="10" t="s">
        <v>79</v>
      </c>
      <c r="BE239" s="10" t="s">
        <v>168</v>
      </c>
      <c r="BF239" s="10" t="s">
        <v>167</v>
      </c>
      <c r="BG239">
        <v>45000</v>
      </c>
      <c r="BH239">
        <v>1234402</v>
      </c>
      <c r="BI239">
        <v>923532</v>
      </c>
      <c r="BJ239">
        <v>-2309</v>
      </c>
      <c r="BK239">
        <v>4010</v>
      </c>
      <c r="BL239">
        <v>90000</v>
      </c>
      <c r="BM239">
        <v>2056065</v>
      </c>
      <c r="BN239">
        <v>1228470</v>
      </c>
      <c r="BO239">
        <v>1232944</v>
      </c>
      <c r="BP239">
        <v>-178380</v>
      </c>
      <c r="BQ239">
        <v>99999</v>
      </c>
      <c r="BR239">
        <v>1005</v>
      </c>
      <c r="BS239">
        <v>424658</v>
      </c>
      <c r="BT239">
        <v>2056065</v>
      </c>
      <c r="BU239">
        <v>8529</v>
      </c>
      <c r="BV239">
        <v>1</v>
      </c>
      <c r="BW239">
        <v>30000</v>
      </c>
      <c r="BX239">
        <v>33034</v>
      </c>
      <c r="BY239">
        <v>1</v>
      </c>
      <c r="BZ239">
        <v>30000</v>
      </c>
    </row>
    <row r="240" spans="1:78" x14ac:dyDescent="0.35">
      <c r="A240" s="10" t="s">
        <v>169</v>
      </c>
      <c r="B240" s="10" t="s">
        <v>78</v>
      </c>
      <c r="C240" s="11">
        <v>45566.692731215277</v>
      </c>
      <c r="D240" s="10" t="s">
        <v>79</v>
      </c>
      <c r="E240" s="10" t="s">
        <v>80</v>
      </c>
      <c r="F240">
        <v>20</v>
      </c>
      <c r="G240">
        <v>800.1220703125</v>
      </c>
      <c r="H240">
        <v>119.90861511230469</v>
      </c>
      <c r="I240">
        <v>20</v>
      </c>
      <c r="J240">
        <v>20</v>
      </c>
      <c r="K240">
        <v>0</v>
      </c>
      <c r="L240">
        <v>214.60000610351563</v>
      </c>
      <c r="M240">
        <v>214.80000305175781</v>
      </c>
      <c r="N240">
        <v>221</v>
      </c>
      <c r="O240">
        <v>225</v>
      </c>
      <c r="P240" s="10" t="s">
        <v>170</v>
      </c>
      <c r="Q240" s="10" t="s">
        <v>82</v>
      </c>
      <c r="R240">
        <v>2192.527587890625</v>
      </c>
      <c r="S240">
        <v>1717.3017578125</v>
      </c>
      <c r="T240">
        <v>14.359999656677246</v>
      </c>
      <c r="U240">
        <v>110</v>
      </c>
      <c r="V240">
        <v>2.630000114440918</v>
      </c>
      <c r="W240">
        <v>0.14400000870227814</v>
      </c>
      <c r="X240" s="10" t="s">
        <v>82</v>
      </c>
      <c r="Y240" s="10" t="s">
        <v>82</v>
      </c>
      <c r="Z240">
        <v>24.338001251220703</v>
      </c>
      <c r="AA240">
        <v>2.0820000171661377</v>
      </c>
      <c r="AB240">
        <v>0.45200002193450928</v>
      </c>
      <c r="AC240">
        <v>0</v>
      </c>
      <c r="AD240">
        <v>0.65600001811981201</v>
      </c>
      <c r="AE240">
        <v>41.5</v>
      </c>
      <c r="AF240">
        <v>28.944547653198242</v>
      </c>
      <c r="AG240">
        <v>44.989173889160156</v>
      </c>
      <c r="AH240">
        <v>229.80000305175781</v>
      </c>
      <c r="AI240">
        <v>60</v>
      </c>
      <c r="AJ240">
        <v>60.099997999999999</v>
      </c>
      <c r="AK240">
        <v>60.099997999999999</v>
      </c>
      <c r="AL240">
        <v>60.400002000000001</v>
      </c>
      <c r="AM240">
        <v>94.586082458496094</v>
      </c>
      <c r="AN240">
        <v>52.499603271484375</v>
      </c>
      <c r="AO240">
        <v>65.914016723632813</v>
      </c>
      <c r="AP240">
        <v>79.581840515136719</v>
      </c>
      <c r="AQ240">
        <v>3.0851876735687256</v>
      </c>
      <c r="AR240">
        <v>543.3521728515625</v>
      </c>
      <c r="AS240">
        <v>499.1085205078125</v>
      </c>
      <c r="AT240">
        <v>4.5525627136230469</v>
      </c>
      <c r="AU240">
        <v>3.574312686920166</v>
      </c>
      <c r="AV240">
        <v>7769.62255859375</v>
      </c>
      <c r="AW240">
        <v>5481.75634765625</v>
      </c>
      <c r="AX240">
        <v>1657.5595703125</v>
      </c>
      <c r="AY240">
        <v>1004.77490234375</v>
      </c>
      <c r="AZ240">
        <v>6112.06298828125</v>
      </c>
      <c r="BA240">
        <v>4476.9814453125</v>
      </c>
      <c r="BB240">
        <v>1.5525221824645996E-2</v>
      </c>
      <c r="BC240">
        <v>0.12688469886779785</v>
      </c>
      <c r="BD240" s="10" t="s">
        <v>79</v>
      </c>
      <c r="BE240" s="10" t="s">
        <v>171</v>
      </c>
      <c r="BF240" s="10" t="s">
        <v>169</v>
      </c>
      <c r="BG240">
        <v>45000</v>
      </c>
      <c r="BH240">
        <v>890788</v>
      </c>
      <c r="BI240">
        <v>1014090</v>
      </c>
      <c r="BJ240">
        <v>2512</v>
      </c>
      <c r="BK240">
        <v>4087</v>
      </c>
      <c r="BL240">
        <v>94821</v>
      </c>
      <c r="BM240">
        <v>2169855</v>
      </c>
      <c r="BN240">
        <v>867014</v>
      </c>
      <c r="BO240">
        <v>1124780</v>
      </c>
      <c r="BP240">
        <v>6527</v>
      </c>
      <c r="BQ240">
        <v>99999</v>
      </c>
      <c r="BR240">
        <v>1003</v>
      </c>
      <c r="BS240">
        <v>423679</v>
      </c>
      <c r="BT240">
        <v>2169855</v>
      </c>
      <c r="BU240">
        <v>5013</v>
      </c>
      <c r="BV240">
        <v>1</v>
      </c>
      <c r="BW240">
        <v>30000</v>
      </c>
      <c r="BX240">
        <v>22199</v>
      </c>
      <c r="BY240">
        <v>1</v>
      </c>
      <c r="BZ240">
        <v>30000</v>
      </c>
    </row>
    <row r="241" spans="1:78" x14ac:dyDescent="0.35">
      <c r="A241" s="10" t="s">
        <v>172</v>
      </c>
      <c r="B241" s="10" t="s">
        <v>85</v>
      </c>
      <c r="C241" s="11">
        <v>45566.692731215277</v>
      </c>
      <c r="D241" s="10" t="s">
        <v>79</v>
      </c>
      <c r="E241" s="10" t="s">
        <v>80</v>
      </c>
      <c r="F241">
        <v>20</v>
      </c>
      <c r="G241">
        <v>800.1220703125</v>
      </c>
      <c r="H241">
        <v>119.90861511230469</v>
      </c>
      <c r="I241">
        <v>20</v>
      </c>
      <c r="J241">
        <v>20</v>
      </c>
      <c r="K241">
        <v>0</v>
      </c>
      <c r="L241">
        <v>214.60000610351563</v>
      </c>
      <c r="M241">
        <v>214.80000305175781</v>
      </c>
      <c r="N241">
        <v>221</v>
      </c>
      <c r="O241">
        <v>225</v>
      </c>
      <c r="P241" s="10" t="s">
        <v>170</v>
      </c>
      <c r="Q241" s="10" t="s">
        <v>82</v>
      </c>
      <c r="R241">
        <v>2192.527587890625</v>
      </c>
      <c r="S241">
        <v>1717.3017578125</v>
      </c>
      <c r="T241">
        <v>14.359999656677246</v>
      </c>
      <c r="U241">
        <v>110</v>
      </c>
      <c r="V241">
        <v>2.630000114440918</v>
      </c>
      <c r="W241">
        <v>0.14400000870227814</v>
      </c>
      <c r="X241" s="10" t="s">
        <v>82</v>
      </c>
      <c r="Y241" s="10" t="s">
        <v>82</v>
      </c>
      <c r="Z241">
        <v>24.338001251220703</v>
      </c>
      <c r="AA241">
        <v>2.0820000171661377</v>
      </c>
      <c r="AB241">
        <v>0.45200002193450928</v>
      </c>
      <c r="AC241">
        <v>0</v>
      </c>
      <c r="AD241">
        <v>0.65600001811981201</v>
      </c>
      <c r="AE241">
        <v>41.5</v>
      </c>
      <c r="AF241">
        <v>28.944547653198242</v>
      </c>
      <c r="AG241">
        <v>44.989173889160156</v>
      </c>
      <c r="AH241">
        <v>229.80000305175781</v>
      </c>
      <c r="AI241">
        <v>60</v>
      </c>
      <c r="AJ241">
        <v>60.099997999999999</v>
      </c>
      <c r="AK241">
        <v>60.099997999999999</v>
      </c>
      <c r="AL241">
        <v>60.400002000000001</v>
      </c>
      <c r="AM241">
        <v>137.79624938964844</v>
      </c>
      <c r="AN241">
        <v>52.49993896484375</v>
      </c>
      <c r="AO241">
        <v>66.406074523925781</v>
      </c>
      <c r="AP241">
        <v>82.588081359863281</v>
      </c>
      <c r="AQ241">
        <v>1.3544375896453857</v>
      </c>
      <c r="AR241">
        <v>544.65130615234375</v>
      </c>
      <c r="AS241">
        <v>497.79412841796875</v>
      </c>
      <c r="AT241">
        <v>4.8535628318786621</v>
      </c>
      <c r="AU241">
        <v>3.8376877307891846</v>
      </c>
      <c r="AV241">
        <v>7940.6748046875</v>
      </c>
      <c r="AW241">
        <v>6090.97998046875</v>
      </c>
      <c r="AX241">
        <v>1832.85693359375</v>
      </c>
      <c r="AY241">
        <v>1156.14990234375</v>
      </c>
      <c r="AZ241">
        <v>6107.81787109375</v>
      </c>
      <c r="BA241">
        <v>4934.830078125</v>
      </c>
      <c r="BD241" s="10" t="s">
        <v>79</v>
      </c>
      <c r="BE241" s="10" t="s">
        <v>173</v>
      </c>
      <c r="BF241" s="10" t="s">
        <v>172</v>
      </c>
      <c r="BG241">
        <v>45000</v>
      </c>
      <c r="BH241">
        <v>1247909</v>
      </c>
      <c r="BI241">
        <v>871639</v>
      </c>
      <c r="BJ241">
        <v>-1635</v>
      </c>
      <c r="BK241">
        <v>4125</v>
      </c>
      <c r="BL241">
        <v>90674</v>
      </c>
      <c r="BM241">
        <v>2056322</v>
      </c>
      <c r="BN241">
        <v>1238916</v>
      </c>
      <c r="BO241">
        <v>1182743</v>
      </c>
      <c r="BP241">
        <v>-177803</v>
      </c>
      <c r="BQ241">
        <v>98425</v>
      </c>
      <c r="BR241">
        <v>1005</v>
      </c>
      <c r="BS241">
        <v>424720</v>
      </c>
      <c r="BT241">
        <v>2056322</v>
      </c>
      <c r="BU241">
        <v>8384</v>
      </c>
      <c r="BV241">
        <v>1</v>
      </c>
      <c r="BW241">
        <v>30000</v>
      </c>
      <c r="BX241">
        <v>29696</v>
      </c>
      <c r="BY241">
        <v>1</v>
      </c>
      <c r="BZ241">
        <v>30000</v>
      </c>
    </row>
    <row r="242" spans="1:78" x14ac:dyDescent="0.35">
      <c r="A242" s="10" t="s">
        <v>174</v>
      </c>
      <c r="B242" s="10" t="s">
        <v>78</v>
      </c>
      <c r="C242" s="11">
        <v>45566.693020555555</v>
      </c>
      <c r="D242" s="10" t="s">
        <v>79</v>
      </c>
      <c r="E242" s="10" t="s">
        <v>80</v>
      </c>
      <c r="F242">
        <v>21</v>
      </c>
      <c r="G242">
        <v>800.1220703125</v>
      </c>
      <c r="H242">
        <v>119.90861511230469</v>
      </c>
      <c r="I242">
        <v>21</v>
      </c>
      <c r="J242">
        <v>21</v>
      </c>
      <c r="K242">
        <v>0</v>
      </c>
      <c r="L242">
        <v>214.5</v>
      </c>
      <c r="M242">
        <v>215.10000610351563</v>
      </c>
      <c r="N242">
        <v>221</v>
      </c>
      <c r="O242">
        <v>225</v>
      </c>
      <c r="P242" s="10" t="s">
        <v>175</v>
      </c>
      <c r="Q242" s="10" t="s">
        <v>82</v>
      </c>
      <c r="R242">
        <v>2196.99609375</v>
      </c>
      <c r="S242">
        <v>1730.6103515625</v>
      </c>
      <c r="T242">
        <v>14.369999885559082</v>
      </c>
      <c r="U242">
        <v>110</v>
      </c>
      <c r="V242">
        <v>3.31600022315979</v>
      </c>
      <c r="W242">
        <v>0.15400001406669617</v>
      </c>
      <c r="X242" s="10" t="s">
        <v>82</v>
      </c>
      <c r="Y242" s="10" t="s">
        <v>82</v>
      </c>
      <c r="Z242">
        <v>24.340002059936523</v>
      </c>
      <c r="AA242">
        <v>2.0360000133514404</v>
      </c>
      <c r="AB242">
        <v>0.45400002598762512</v>
      </c>
      <c r="AC242">
        <v>0</v>
      </c>
      <c r="AD242">
        <v>0.65800005197525024</v>
      </c>
      <c r="AE242">
        <v>41.700000762939453</v>
      </c>
      <c r="AF242">
        <v>28.414484024047852</v>
      </c>
      <c r="AG242">
        <v>44.943305969238281</v>
      </c>
      <c r="AH242">
        <v>229.80000305175781</v>
      </c>
      <c r="AI242">
        <v>60</v>
      </c>
      <c r="AJ242">
        <v>60.099997999999999</v>
      </c>
      <c r="AK242">
        <v>60.099997999999999</v>
      </c>
      <c r="AL242">
        <v>60.5</v>
      </c>
      <c r="AM242">
        <v>94.586082458496094</v>
      </c>
      <c r="AN242">
        <v>52.499603271484375</v>
      </c>
      <c r="AO242">
        <v>65.950004577636719</v>
      </c>
      <c r="AP242">
        <v>79.86083984375</v>
      </c>
      <c r="AQ242">
        <v>3.4990627765655518</v>
      </c>
      <c r="AR242">
        <v>542.315185546875</v>
      </c>
      <c r="AS242">
        <v>498.00381469726563</v>
      </c>
      <c r="AT242">
        <v>4.6654376983642578</v>
      </c>
      <c r="AU242">
        <v>3.6495625972747803</v>
      </c>
      <c r="AV242">
        <v>7729.744140625</v>
      </c>
      <c r="AW242">
        <v>5428.82177734375</v>
      </c>
      <c r="AX242">
        <v>1701.08740234375</v>
      </c>
      <c r="AY242">
        <v>1025.3525390625</v>
      </c>
      <c r="AZ242">
        <v>6028.65673828125</v>
      </c>
      <c r="BA242">
        <v>4403.46923828125</v>
      </c>
      <c r="BB242">
        <v>4.0006637573242188E-3</v>
      </c>
      <c r="BC242">
        <v>0.1376340389251709</v>
      </c>
      <c r="BD242" s="10" t="s">
        <v>79</v>
      </c>
      <c r="BE242" s="10" t="s">
        <v>176</v>
      </c>
      <c r="BF242" s="10" t="s">
        <v>174</v>
      </c>
      <c r="BG242">
        <v>45000</v>
      </c>
      <c r="BH242">
        <v>865847</v>
      </c>
      <c r="BI242">
        <v>1141660</v>
      </c>
      <c r="BJ242">
        <v>1777</v>
      </c>
      <c r="BK242">
        <v>4111</v>
      </c>
      <c r="BL242">
        <v>94086</v>
      </c>
      <c r="BM242">
        <v>2055242</v>
      </c>
      <c r="BN242">
        <v>844942</v>
      </c>
      <c r="BO242">
        <v>1249598</v>
      </c>
      <c r="BP242">
        <v>5443</v>
      </c>
      <c r="BQ242">
        <v>99999</v>
      </c>
      <c r="BR242">
        <v>1004</v>
      </c>
      <c r="BS242">
        <v>423711</v>
      </c>
      <c r="BT242">
        <v>2055242</v>
      </c>
      <c r="BU242">
        <v>6365</v>
      </c>
      <c r="BV242">
        <v>1</v>
      </c>
      <c r="BW242">
        <v>30000</v>
      </c>
      <c r="BX242">
        <v>31422</v>
      </c>
      <c r="BY242">
        <v>1</v>
      </c>
      <c r="BZ242">
        <v>30000</v>
      </c>
    </row>
    <row r="243" spans="1:78" x14ac:dyDescent="0.35">
      <c r="A243" s="10" t="s">
        <v>177</v>
      </c>
      <c r="B243" s="10" t="s">
        <v>85</v>
      </c>
      <c r="C243" s="11">
        <v>45566.693020555555</v>
      </c>
      <c r="D243" s="10" t="s">
        <v>79</v>
      </c>
      <c r="E243" s="10" t="s">
        <v>80</v>
      </c>
      <c r="F243">
        <v>21</v>
      </c>
      <c r="G243">
        <v>800.1220703125</v>
      </c>
      <c r="H243">
        <v>119.90861511230469</v>
      </c>
      <c r="I243">
        <v>21</v>
      </c>
      <c r="J243">
        <v>21</v>
      </c>
      <c r="K243">
        <v>0</v>
      </c>
      <c r="L243">
        <v>214.5</v>
      </c>
      <c r="M243">
        <v>215.10000610351563</v>
      </c>
      <c r="N243">
        <v>221</v>
      </c>
      <c r="O243">
        <v>225</v>
      </c>
      <c r="P243" s="10" t="s">
        <v>175</v>
      </c>
      <c r="Q243" s="10" t="s">
        <v>82</v>
      </c>
      <c r="R243">
        <v>2196.99609375</v>
      </c>
      <c r="S243">
        <v>1730.6103515625</v>
      </c>
      <c r="T243">
        <v>14.369999885559082</v>
      </c>
      <c r="U243">
        <v>110</v>
      </c>
      <c r="V243">
        <v>3.31600022315979</v>
      </c>
      <c r="W243">
        <v>0.15400001406669617</v>
      </c>
      <c r="X243" s="10" t="s">
        <v>82</v>
      </c>
      <c r="Y243" s="10" t="s">
        <v>82</v>
      </c>
      <c r="Z243">
        <v>24.340002059936523</v>
      </c>
      <c r="AA243">
        <v>2.0360000133514404</v>
      </c>
      <c r="AB243">
        <v>0.45400002598762512</v>
      </c>
      <c r="AC243">
        <v>0</v>
      </c>
      <c r="AD243">
        <v>0.65800005197525024</v>
      </c>
      <c r="AE243">
        <v>41.700000762939453</v>
      </c>
      <c r="AF243">
        <v>28.414484024047852</v>
      </c>
      <c r="AG243">
        <v>44.943305969238281</v>
      </c>
      <c r="AH243">
        <v>229.80000305175781</v>
      </c>
      <c r="AI243">
        <v>60</v>
      </c>
      <c r="AJ243">
        <v>60.099997999999999</v>
      </c>
      <c r="AK243">
        <v>60.099997999999999</v>
      </c>
      <c r="AL243">
        <v>60.5</v>
      </c>
      <c r="AM243">
        <v>137.79624938964844</v>
      </c>
      <c r="AN243">
        <v>52.49993896484375</v>
      </c>
      <c r="AO243">
        <v>66.461013793945313</v>
      </c>
      <c r="AP243">
        <v>82.455101013183594</v>
      </c>
      <c r="AQ243">
        <v>1.3168125152587891</v>
      </c>
      <c r="AR243">
        <v>544.18572998046875</v>
      </c>
      <c r="AS243">
        <v>496.8861083984375</v>
      </c>
      <c r="AT243">
        <v>4.8159375190734863</v>
      </c>
      <c r="AU243">
        <v>3.8753125667572021</v>
      </c>
      <c r="AV243">
        <v>7930.27880859375</v>
      </c>
      <c r="AW243">
        <v>6086.455078125</v>
      </c>
      <c r="AX243">
        <v>1798.30712890625</v>
      </c>
      <c r="AY243">
        <v>1159.4794921875</v>
      </c>
      <c r="AZ243">
        <v>6131.9716796875</v>
      </c>
      <c r="BA243">
        <v>4926.9755859375</v>
      </c>
      <c r="BD243" s="10" t="s">
        <v>79</v>
      </c>
      <c r="BE243" s="10" t="s">
        <v>178</v>
      </c>
      <c r="BF243" s="10" t="s">
        <v>177</v>
      </c>
      <c r="BG243">
        <v>45000</v>
      </c>
      <c r="BH243">
        <v>1188468</v>
      </c>
      <c r="BI243">
        <v>1009693</v>
      </c>
      <c r="BJ243">
        <v>-2999</v>
      </c>
      <c r="BK243">
        <v>4108</v>
      </c>
      <c r="BL243">
        <v>89310</v>
      </c>
      <c r="BM243">
        <v>2055282</v>
      </c>
      <c r="BN243">
        <v>1193505</v>
      </c>
      <c r="BO243">
        <v>1315394</v>
      </c>
      <c r="BP243">
        <v>179663</v>
      </c>
      <c r="BQ243">
        <v>98425</v>
      </c>
      <c r="BR243">
        <v>1005</v>
      </c>
      <c r="BS243">
        <v>424796</v>
      </c>
      <c r="BT243">
        <v>2055282</v>
      </c>
      <c r="BU243">
        <v>4641</v>
      </c>
      <c r="BV243">
        <v>1</v>
      </c>
      <c r="BW243">
        <v>30000</v>
      </c>
      <c r="BX243">
        <v>29391</v>
      </c>
      <c r="BY243">
        <v>1</v>
      </c>
      <c r="BZ243">
        <v>30000</v>
      </c>
    </row>
    <row r="244" spans="1:78" x14ac:dyDescent="0.35">
      <c r="A244" s="10" t="s">
        <v>179</v>
      </c>
      <c r="B244" s="10" t="s">
        <v>78</v>
      </c>
      <c r="C244" s="11">
        <v>45566.693298344908</v>
      </c>
      <c r="D244" s="10" t="s">
        <v>79</v>
      </c>
      <c r="E244" s="10" t="s">
        <v>80</v>
      </c>
      <c r="F244">
        <v>22</v>
      </c>
      <c r="G244">
        <v>800.1220703125</v>
      </c>
      <c r="H244">
        <v>119.90861511230469</v>
      </c>
      <c r="I244">
        <v>22</v>
      </c>
      <c r="J244">
        <v>22</v>
      </c>
      <c r="K244">
        <v>0</v>
      </c>
      <c r="L244">
        <v>214.30000305175781</v>
      </c>
      <c r="M244">
        <v>215.10000610351563</v>
      </c>
      <c r="N244">
        <v>220.80000305175781</v>
      </c>
      <c r="O244">
        <v>225</v>
      </c>
      <c r="P244" s="10" t="s">
        <v>180</v>
      </c>
      <c r="Q244" s="10" t="s">
        <v>82</v>
      </c>
      <c r="R244">
        <v>2180.190185546875</v>
      </c>
      <c r="S244">
        <v>1747.416259765625</v>
      </c>
      <c r="T244">
        <v>14.369999885559082</v>
      </c>
      <c r="U244">
        <v>110</v>
      </c>
      <c r="V244">
        <v>2.8620002269744873</v>
      </c>
      <c r="W244">
        <v>0.15200001001358032</v>
      </c>
      <c r="X244" s="10" t="s">
        <v>82</v>
      </c>
      <c r="Y244" s="10" t="s">
        <v>82</v>
      </c>
      <c r="Z244">
        <v>24.338001251220703</v>
      </c>
      <c r="AA244">
        <v>2.0659999847412109</v>
      </c>
      <c r="AB244">
        <v>0.45200002193450928</v>
      </c>
      <c r="AC244">
        <v>0</v>
      </c>
      <c r="AD244">
        <v>0.65600001811981201</v>
      </c>
      <c r="AE244">
        <v>41.900001525878906</v>
      </c>
      <c r="AF244">
        <v>28.501129150390625</v>
      </c>
      <c r="AG244">
        <v>44.968788146972656</v>
      </c>
      <c r="AH244">
        <v>229.80000305175781</v>
      </c>
      <c r="AI244">
        <v>60</v>
      </c>
      <c r="AJ244">
        <v>60.099997999999999</v>
      </c>
      <c r="AK244">
        <v>60.099997999999999</v>
      </c>
      <c r="AL244">
        <v>60.5</v>
      </c>
      <c r="AM244">
        <v>94.586082458496094</v>
      </c>
      <c r="AN244">
        <v>52.499603271484375</v>
      </c>
      <c r="AO244">
        <v>66.024063110351563</v>
      </c>
      <c r="AP244">
        <v>79.784255981445313</v>
      </c>
      <c r="AQ244">
        <v>3.3485627174377441</v>
      </c>
      <c r="AR244">
        <v>542.5614013671875</v>
      </c>
      <c r="AS244">
        <v>498.27676391601563</v>
      </c>
      <c r="AT244">
        <v>4.5901875495910645</v>
      </c>
      <c r="AU244">
        <v>3.6119377613067627</v>
      </c>
      <c r="AV244">
        <v>7734.76025390625</v>
      </c>
      <c r="AW244">
        <v>5450.00048828125</v>
      </c>
      <c r="AX244">
        <v>1666.369140625</v>
      </c>
      <c r="AY244">
        <v>1011.6015625</v>
      </c>
      <c r="AZ244">
        <v>6068.39111328125</v>
      </c>
      <c r="BA244">
        <v>4438.39892578125</v>
      </c>
      <c r="BB244">
        <v>1.6636848449707031E-2</v>
      </c>
      <c r="BC244">
        <v>0.13298642635345459</v>
      </c>
      <c r="BD244" s="10" t="s">
        <v>79</v>
      </c>
      <c r="BE244" s="10" t="s">
        <v>79</v>
      </c>
      <c r="BF244" s="10" t="s">
        <v>79</v>
      </c>
    </row>
    <row r="245" spans="1:78" x14ac:dyDescent="0.35">
      <c r="A245" s="10" t="s">
        <v>181</v>
      </c>
      <c r="B245" s="10" t="s">
        <v>85</v>
      </c>
      <c r="C245" s="11">
        <v>45566.693298344908</v>
      </c>
      <c r="D245" s="10" t="s">
        <v>79</v>
      </c>
      <c r="E245" s="10" t="s">
        <v>80</v>
      </c>
      <c r="F245">
        <v>22</v>
      </c>
      <c r="G245">
        <v>800.1220703125</v>
      </c>
      <c r="H245">
        <v>119.90861511230469</v>
      </c>
      <c r="I245">
        <v>22</v>
      </c>
      <c r="J245">
        <v>22</v>
      </c>
      <c r="K245">
        <v>0</v>
      </c>
      <c r="L245">
        <v>214.30000305175781</v>
      </c>
      <c r="M245">
        <v>215.10000610351563</v>
      </c>
      <c r="N245">
        <v>220.80000305175781</v>
      </c>
      <c r="O245">
        <v>225</v>
      </c>
      <c r="P245" s="10" t="s">
        <v>180</v>
      </c>
      <c r="Q245" s="10" t="s">
        <v>82</v>
      </c>
      <c r="R245">
        <v>2180.190185546875</v>
      </c>
      <c r="S245">
        <v>1747.416259765625</v>
      </c>
      <c r="T245">
        <v>14.369999885559082</v>
      </c>
      <c r="U245">
        <v>110</v>
      </c>
      <c r="V245">
        <v>2.8620002269744873</v>
      </c>
      <c r="W245">
        <v>0.15200001001358032</v>
      </c>
      <c r="X245" s="10" t="s">
        <v>82</v>
      </c>
      <c r="Y245" s="10" t="s">
        <v>82</v>
      </c>
      <c r="Z245">
        <v>24.338001251220703</v>
      </c>
      <c r="AA245">
        <v>2.0659999847412109</v>
      </c>
      <c r="AB245">
        <v>0.45200002193450928</v>
      </c>
      <c r="AC245">
        <v>0</v>
      </c>
      <c r="AD245">
        <v>0.65600001811981201</v>
      </c>
      <c r="AE245">
        <v>41.900001525878906</v>
      </c>
      <c r="AF245">
        <v>28.501129150390625</v>
      </c>
      <c r="AG245">
        <v>44.968788146972656</v>
      </c>
      <c r="AH245">
        <v>229.80000305175781</v>
      </c>
      <c r="AI245">
        <v>60</v>
      </c>
      <c r="AJ245">
        <v>60.099997999999999</v>
      </c>
      <c r="AK245">
        <v>60.099997999999999</v>
      </c>
      <c r="AL245">
        <v>60.5</v>
      </c>
      <c r="AM245">
        <v>137.79624938964844</v>
      </c>
      <c r="AN245">
        <v>52.49993896484375</v>
      </c>
      <c r="AO245">
        <v>66.406829833984375</v>
      </c>
      <c r="AP245">
        <v>82.400970458984375</v>
      </c>
      <c r="AQ245">
        <v>1.3168125152587891</v>
      </c>
      <c r="AR245">
        <v>544.519287109375</v>
      </c>
      <c r="AS245">
        <v>498.0301513671875</v>
      </c>
      <c r="AT245">
        <v>4.8159375190734863</v>
      </c>
      <c r="AU245">
        <v>3.8000626564025879</v>
      </c>
      <c r="AV245">
        <v>7915.0263671875</v>
      </c>
      <c r="AW245">
        <v>6098.17041015625</v>
      </c>
      <c r="AX245">
        <v>1803.42822265625</v>
      </c>
      <c r="AY245">
        <v>1128.05517578125</v>
      </c>
      <c r="AZ245">
        <v>6111.59814453125</v>
      </c>
      <c r="BA245">
        <v>4970.115234375</v>
      </c>
      <c r="BD245" s="10" t="s">
        <v>79</v>
      </c>
      <c r="BE245" s="10" t="s">
        <v>182</v>
      </c>
      <c r="BF245" s="10" t="s">
        <v>181</v>
      </c>
      <c r="BG245">
        <v>45000</v>
      </c>
      <c r="BH245">
        <v>1221354</v>
      </c>
      <c r="BI245">
        <v>794949</v>
      </c>
      <c r="BJ245">
        <v>-2309</v>
      </c>
      <c r="BK245">
        <v>4096</v>
      </c>
      <c r="BL245">
        <v>90000</v>
      </c>
      <c r="BM245">
        <v>2056423</v>
      </c>
      <c r="BN245">
        <v>1219742</v>
      </c>
      <c r="BO245">
        <v>1107094</v>
      </c>
      <c r="BP245">
        <v>-179198</v>
      </c>
      <c r="BQ245">
        <v>98425</v>
      </c>
      <c r="BR245">
        <v>1004</v>
      </c>
      <c r="BS245">
        <v>424783</v>
      </c>
      <c r="BT245">
        <v>2056423</v>
      </c>
      <c r="BU245">
        <v>11767</v>
      </c>
      <c r="BV245">
        <v>1</v>
      </c>
      <c r="BW245">
        <v>30000</v>
      </c>
      <c r="BX245">
        <v>27729</v>
      </c>
      <c r="BY245">
        <v>1</v>
      </c>
      <c r="BZ245">
        <v>30000</v>
      </c>
    </row>
    <row r="246" spans="1:78" x14ac:dyDescent="0.35">
      <c r="A246" s="10" t="s">
        <v>183</v>
      </c>
      <c r="B246" s="10" t="s">
        <v>78</v>
      </c>
      <c r="C246" s="11">
        <v>45566.693576412035</v>
      </c>
      <c r="D246" s="10" t="s">
        <v>79</v>
      </c>
      <c r="E246" s="10" t="s">
        <v>80</v>
      </c>
      <c r="F246">
        <v>23</v>
      </c>
      <c r="G246">
        <v>800.3065185546875</v>
      </c>
      <c r="H246">
        <v>119.90861511230469</v>
      </c>
      <c r="I246">
        <v>23</v>
      </c>
      <c r="J246">
        <v>23</v>
      </c>
      <c r="K246">
        <v>0</v>
      </c>
      <c r="L246">
        <v>214.30000305175781</v>
      </c>
      <c r="M246">
        <v>214.80000305175781</v>
      </c>
      <c r="N246">
        <v>220.80000305175781</v>
      </c>
      <c r="O246">
        <v>225</v>
      </c>
      <c r="P246" s="10" t="s">
        <v>184</v>
      </c>
      <c r="Q246" s="10" t="s">
        <v>82</v>
      </c>
      <c r="R246">
        <v>2208.6533203125</v>
      </c>
      <c r="S246">
        <v>1741.587646484375</v>
      </c>
      <c r="T246">
        <v>14.369999885559082</v>
      </c>
      <c r="U246">
        <v>110</v>
      </c>
      <c r="V246">
        <v>3.124000072479248</v>
      </c>
      <c r="W246">
        <v>0.14400000870227814</v>
      </c>
      <c r="X246" s="10" t="s">
        <v>82</v>
      </c>
      <c r="Y246" s="10" t="s">
        <v>82</v>
      </c>
      <c r="Z246">
        <v>24.340002059936523</v>
      </c>
      <c r="AA246">
        <v>2.0720000267028809</v>
      </c>
      <c r="AB246">
        <v>0.45400002598762512</v>
      </c>
      <c r="AC246">
        <v>0</v>
      </c>
      <c r="AD246">
        <v>0.65400004386901855</v>
      </c>
      <c r="AE246">
        <v>42.200000762939453</v>
      </c>
      <c r="AF246">
        <v>28.587774276733398</v>
      </c>
      <c r="AG246">
        <v>44.953498840332031</v>
      </c>
      <c r="AH246">
        <v>229.80000305175781</v>
      </c>
      <c r="AI246">
        <v>60</v>
      </c>
      <c r="AJ246">
        <v>60.099997999999999</v>
      </c>
      <c r="AK246">
        <v>60.099997999999999</v>
      </c>
      <c r="AL246">
        <v>60.5</v>
      </c>
      <c r="AM246">
        <v>94.586082458496094</v>
      </c>
      <c r="AN246">
        <v>52.499603271484375</v>
      </c>
      <c r="AO246">
        <v>65.884963989257813</v>
      </c>
      <c r="AP246">
        <v>79.7288818359375</v>
      </c>
      <c r="AQ246">
        <v>2.7089376449584961</v>
      </c>
      <c r="AR246">
        <v>544.5745849609375</v>
      </c>
      <c r="AS246">
        <v>500.88412475585938</v>
      </c>
      <c r="AT246">
        <v>4.6278128623962402</v>
      </c>
      <c r="AU246">
        <v>3.6119377613067627</v>
      </c>
      <c r="AV246">
        <v>7773.76220703125</v>
      </c>
      <c r="AW246">
        <v>5521.6435546875</v>
      </c>
      <c r="AX246">
        <v>1698.68408203125</v>
      </c>
      <c r="AY246">
        <v>1023.68359375</v>
      </c>
      <c r="AZ246">
        <v>6075.078125</v>
      </c>
      <c r="BA246">
        <v>4497.9599609375</v>
      </c>
      <c r="BB246">
        <v>2.3097991943359375E-2</v>
      </c>
      <c r="BC246">
        <v>0.11107921600341797</v>
      </c>
      <c r="BD246" s="10" t="s">
        <v>79</v>
      </c>
      <c r="BE246" s="10" t="s">
        <v>185</v>
      </c>
      <c r="BF246" s="10" t="s">
        <v>183</v>
      </c>
      <c r="BG246">
        <v>45000</v>
      </c>
      <c r="BH246">
        <v>820325</v>
      </c>
      <c r="BI246">
        <v>1257911</v>
      </c>
      <c r="BJ246">
        <v>-491</v>
      </c>
      <c r="BK246">
        <v>4130</v>
      </c>
      <c r="BL246">
        <v>91818</v>
      </c>
      <c r="BM246">
        <v>2055215</v>
      </c>
      <c r="BN246">
        <v>804243</v>
      </c>
      <c r="BO246">
        <v>1365553</v>
      </c>
      <c r="BP246">
        <v>3046</v>
      </c>
      <c r="BQ246">
        <v>96063</v>
      </c>
      <c r="BR246">
        <v>1003</v>
      </c>
      <c r="BS246">
        <v>423191</v>
      </c>
      <c r="BT246">
        <v>2055215</v>
      </c>
      <c r="BU246">
        <v>5039</v>
      </c>
      <c r="BV246">
        <v>1</v>
      </c>
      <c r="BW246">
        <v>30000</v>
      </c>
      <c r="BX246">
        <v>21146</v>
      </c>
      <c r="BY246">
        <v>1</v>
      </c>
      <c r="BZ246">
        <v>30000</v>
      </c>
    </row>
    <row r="247" spans="1:78" x14ac:dyDescent="0.35">
      <c r="A247" s="10" t="s">
        <v>186</v>
      </c>
      <c r="B247" s="10" t="s">
        <v>85</v>
      </c>
      <c r="C247" s="11">
        <v>45566.693576412035</v>
      </c>
      <c r="D247" s="10" t="s">
        <v>79</v>
      </c>
      <c r="E247" s="10" t="s">
        <v>80</v>
      </c>
      <c r="F247">
        <v>23</v>
      </c>
      <c r="G247">
        <v>800.3065185546875</v>
      </c>
      <c r="H247">
        <v>119.90861511230469</v>
      </c>
      <c r="I247">
        <v>23</v>
      </c>
      <c r="J247">
        <v>23</v>
      </c>
      <c r="K247">
        <v>0</v>
      </c>
      <c r="L247">
        <v>214.30000305175781</v>
      </c>
      <c r="M247">
        <v>214.80000305175781</v>
      </c>
      <c r="N247">
        <v>220.80000305175781</v>
      </c>
      <c r="O247">
        <v>225</v>
      </c>
      <c r="P247" s="10" t="s">
        <v>184</v>
      </c>
      <c r="Q247" s="10" t="s">
        <v>82</v>
      </c>
      <c r="R247">
        <v>2208.6533203125</v>
      </c>
      <c r="S247">
        <v>1741.587646484375</v>
      </c>
      <c r="T247">
        <v>14.369999885559082</v>
      </c>
      <c r="U247">
        <v>110</v>
      </c>
      <c r="V247">
        <v>3.124000072479248</v>
      </c>
      <c r="W247">
        <v>0.14400000870227814</v>
      </c>
      <c r="X247" s="10" t="s">
        <v>82</v>
      </c>
      <c r="Y247" s="10" t="s">
        <v>82</v>
      </c>
      <c r="Z247">
        <v>24.340002059936523</v>
      </c>
      <c r="AA247">
        <v>2.0720000267028809</v>
      </c>
      <c r="AB247">
        <v>0.45400002598762512</v>
      </c>
      <c r="AC247">
        <v>0</v>
      </c>
      <c r="AD247">
        <v>0.65400004386901855</v>
      </c>
      <c r="AE247">
        <v>42.200000762939453</v>
      </c>
      <c r="AF247">
        <v>28.587774276733398</v>
      </c>
      <c r="AG247">
        <v>44.953498840332031</v>
      </c>
      <c r="AH247">
        <v>229.80000305175781</v>
      </c>
      <c r="AI247">
        <v>60</v>
      </c>
      <c r="AJ247">
        <v>60.099997999999999</v>
      </c>
      <c r="AK247">
        <v>60.099997999999999</v>
      </c>
      <c r="AL247">
        <v>60.5</v>
      </c>
      <c r="AM247">
        <v>137.79624938964844</v>
      </c>
      <c r="AN247">
        <v>52.49993896484375</v>
      </c>
      <c r="AO247">
        <v>66.543296813964844</v>
      </c>
      <c r="AP247">
        <v>82.603775024414063</v>
      </c>
      <c r="AQ247">
        <v>1.3168125152587891</v>
      </c>
      <c r="AR247">
        <v>545.76495361328125</v>
      </c>
      <c r="AS247">
        <v>498.94268798828125</v>
      </c>
      <c r="AT247">
        <v>4.7406878471374512</v>
      </c>
      <c r="AU247">
        <v>3.8000626564025879</v>
      </c>
      <c r="AV247">
        <v>7935.22412109375</v>
      </c>
      <c r="AW247">
        <v>6101.95263671875</v>
      </c>
      <c r="AX247">
        <v>1768.0556640625</v>
      </c>
      <c r="AY247">
        <v>1131.85986328125</v>
      </c>
      <c r="AZ247">
        <v>6167.16845703125</v>
      </c>
      <c r="BA247">
        <v>4970.0927734375</v>
      </c>
      <c r="BD247" s="10" t="s">
        <v>79</v>
      </c>
      <c r="BE247" s="10" t="s">
        <v>187</v>
      </c>
      <c r="BF247" s="10" t="s">
        <v>186</v>
      </c>
      <c r="BG247">
        <v>45000</v>
      </c>
      <c r="BH247">
        <v>1235566</v>
      </c>
      <c r="BI247">
        <v>977502</v>
      </c>
      <c r="BJ247">
        <v>-1627</v>
      </c>
      <c r="BK247">
        <v>4053</v>
      </c>
      <c r="BL247">
        <v>90682</v>
      </c>
      <c r="BM247">
        <v>2055835</v>
      </c>
      <c r="BN247">
        <v>1228570</v>
      </c>
      <c r="BO247">
        <v>1285217</v>
      </c>
      <c r="BP247">
        <v>-178272</v>
      </c>
      <c r="BQ247">
        <v>98425</v>
      </c>
      <c r="BR247">
        <v>1005</v>
      </c>
      <c r="BS247">
        <v>424707</v>
      </c>
      <c r="BT247">
        <v>2055835</v>
      </c>
      <c r="BU247">
        <v>5875</v>
      </c>
      <c r="BV247">
        <v>1</v>
      </c>
      <c r="BW247">
        <v>30000</v>
      </c>
      <c r="BX247">
        <v>22453</v>
      </c>
      <c r="BY247">
        <v>1</v>
      </c>
      <c r="BZ247">
        <v>30000</v>
      </c>
    </row>
    <row r="248" spans="1:78" x14ac:dyDescent="0.35">
      <c r="A248" s="10" t="s">
        <v>188</v>
      </c>
      <c r="B248" s="10" t="s">
        <v>78</v>
      </c>
      <c r="C248" s="11">
        <v>45566.693866261572</v>
      </c>
      <c r="D248" s="10" t="s">
        <v>79</v>
      </c>
      <c r="E248" s="10" t="s">
        <v>80</v>
      </c>
      <c r="F248">
        <v>24</v>
      </c>
      <c r="G248">
        <v>800.3065185546875</v>
      </c>
      <c r="H248">
        <v>119.90861511230469</v>
      </c>
      <c r="I248">
        <v>24</v>
      </c>
      <c r="J248">
        <v>24</v>
      </c>
      <c r="K248">
        <v>0</v>
      </c>
      <c r="L248">
        <v>214.60000610351563</v>
      </c>
      <c r="M248">
        <v>214.60000610351563</v>
      </c>
      <c r="N248">
        <v>220.60000610351563</v>
      </c>
      <c r="O248">
        <v>225.10000610351563</v>
      </c>
      <c r="P248" s="10" t="s">
        <v>189</v>
      </c>
      <c r="Q248" s="10" t="s">
        <v>82</v>
      </c>
      <c r="R248">
        <v>2208.6533203125</v>
      </c>
      <c r="S248">
        <v>1727.11328125</v>
      </c>
      <c r="T248">
        <v>14.380000114440918</v>
      </c>
      <c r="U248">
        <v>110</v>
      </c>
      <c r="V248">
        <v>2.8540000915527344</v>
      </c>
      <c r="W248">
        <v>0.15000000596046448</v>
      </c>
      <c r="X248" s="10" t="s">
        <v>82</v>
      </c>
      <c r="Y248" s="10" t="s">
        <v>82</v>
      </c>
      <c r="Z248">
        <v>24.340002059936523</v>
      </c>
      <c r="AA248">
        <v>2.0659999847412109</v>
      </c>
      <c r="AB248">
        <v>0.45400002598762512</v>
      </c>
      <c r="AC248">
        <v>0</v>
      </c>
      <c r="AD248">
        <v>0.65600001811981201</v>
      </c>
      <c r="AE248">
        <v>42.200000762939453</v>
      </c>
      <c r="AF248">
        <v>28.618354797363281</v>
      </c>
      <c r="AG248">
        <v>44.943305969238281</v>
      </c>
      <c r="AH248">
        <v>229.80000305175781</v>
      </c>
      <c r="AI248">
        <v>60</v>
      </c>
      <c r="AJ248">
        <v>60</v>
      </c>
      <c r="AK248">
        <v>60</v>
      </c>
      <c r="AL248">
        <v>60.599997999999999</v>
      </c>
      <c r="AM248">
        <v>94.586082458496094</v>
      </c>
      <c r="AN248">
        <v>52.499603271484375</v>
      </c>
      <c r="AO248">
        <v>65.919380187988281</v>
      </c>
      <c r="AP248">
        <v>79.79559326171875</v>
      </c>
      <c r="AQ248">
        <v>3.4990627765655518</v>
      </c>
      <c r="AR248">
        <v>545.0589599609375</v>
      </c>
      <c r="AS248">
        <v>501.36056518554688</v>
      </c>
      <c r="AT248">
        <v>4.5149378776550293</v>
      </c>
      <c r="AU248">
        <v>3.6119377613067627</v>
      </c>
      <c r="AV248">
        <v>7788.18017578125</v>
      </c>
      <c r="AW248">
        <v>5532.80712890625</v>
      </c>
      <c r="AX248">
        <v>1638.49951171875</v>
      </c>
      <c r="AY248">
        <v>1025.2998046875</v>
      </c>
      <c r="AZ248">
        <v>6149.6806640625</v>
      </c>
      <c r="BA248">
        <v>4507.50732421875</v>
      </c>
      <c r="BB248">
        <v>1.836097240447998E-2</v>
      </c>
      <c r="BC248">
        <v>0.11948990821838379</v>
      </c>
      <c r="BD248" s="10" t="s">
        <v>79</v>
      </c>
      <c r="BE248" s="10" t="s">
        <v>190</v>
      </c>
      <c r="BF248" s="10" t="s">
        <v>188</v>
      </c>
      <c r="BG248">
        <v>45000</v>
      </c>
      <c r="BH248">
        <v>888284</v>
      </c>
      <c r="BI248">
        <v>1076021</v>
      </c>
      <c r="BJ248">
        <v>2512</v>
      </c>
      <c r="BK248">
        <v>4070</v>
      </c>
      <c r="BL248">
        <v>94821</v>
      </c>
      <c r="BM248">
        <v>2054716</v>
      </c>
      <c r="BN248">
        <v>865146</v>
      </c>
      <c r="BO248">
        <v>1184730</v>
      </c>
      <c r="BP248">
        <v>6514</v>
      </c>
      <c r="BQ248">
        <v>97244</v>
      </c>
      <c r="BR248">
        <v>1003</v>
      </c>
      <c r="BS248">
        <v>423901</v>
      </c>
      <c r="BT248">
        <v>2054716</v>
      </c>
      <c r="BU248">
        <v>4717</v>
      </c>
      <c r="BV248">
        <v>1</v>
      </c>
      <c r="BW248">
        <v>30000</v>
      </c>
      <c r="BX248">
        <v>21210</v>
      </c>
      <c r="BY248">
        <v>1</v>
      </c>
      <c r="BZ248">
        <v>30000</v>
      </c>
    </row>
    <row r="249" spans="1:78" x14ac:dyDescent="0.35">
      <c r="A249" s="10" t="s">
        <v>191</v>
      </c>
      <c r="B249" s="10" t="s">
        <v>85</v>
      </c>
      <c r="C249" s="11">
        <v>45566.693866261572</v>
      </c>
      <c r="D249" s="10" t="s">
        <v>79</v>
      </c>
      <c r="E249" s="10" t="s">
        <v>80</v>
      </c>
      <c r="F249">
        <v>24</v>
      </c>
      <c r="G249">
        <v>800.3065185546875</v>
      </c>
      <c r="H249">
        <v>119.90861511230469</v>
      </c>
      <c r="I249">
        <v>24</v>
      </c>
      <c r="J249">
        <v>24</v>
      </c>
      <c r="K249">
        <v>0</v>
      </c>
      <c r="L249">
        <v>214.60000610351563</v>
      </c>
      <c r="M249">
        <v>214.60000610351563</v>
      </c>
      <c r="N249">
        <v>220.60000610351563</v>
      </c>
      <c r="O249">
        <v>225.10000610351563</v>
      </c>
      <c r="P249" s="10" t="s">
        <v>189</v>
      </c>
      <c r="Q249" s="10" t="s">
        <v>82</v>
      </c>
      <c r="R249">
        <v>2208.6533203125</v>
      </c>
      <c r="S249">
        <v>1727.11328125</v>
      </c>
      <c r="T249">
        <v>14.380000114440918</v>
      </c>
      <c r="U249">
        <v>110</v>
      </c>
      <c r="V249">
        <v>2.8540000915527344</v>
      </c>
      <c r="W249">
        <v>0.15000000596046448</v>
      </c>
      <c r="X249" s="10" t="s">
        <v>82</v>
      </c>
      <c r="Y249" s="10" t="s">
        <v>82</v>
      </c>
      <c r="Z249">
        <v>24.340002059936523</v>
      </c>
      <c r="AA249">
        <v>2.0659999847412109</v>
      </c>
      <c r="AB249">
        <v>0.45400002598762512</v>
      </c>
      <c r="AC249">
        <v>0</v>
      </c>
      <c r="AD249">
        <v>0.65600001811981201</v>
      </c>
      <c r="AE249">
        <v>42.200000762939453</v>
      </c>
      <c r="AF249">
        <v>28.618354797363281</v>
      </c>
      <c r="AG249">
        <v>44.943305969238281</v>
      </c>
      <c r="AH249">
        <v>229.80000305175781</v>
      </c>
      <c r="AI249">
        <v>60</v>
      </c>
      <c r="AJ249">
        <v>60</v>
      </c>
      <c r="AK249">
        <v>60</v>
      </c>
      <c r="AL249">
        <v>60.599997999999999</v>
      </c>
      <c r="AM249">
        <v>137.79624938964844</v>
      </c>
      <c r="AN249">
        <v>52.49993896484375</v>
      </c>
      <c r="AO249">
        <v>66.540618896484375</v>
      </c>
      <c r="AP249">
        <v>82.606056213378906</v>
      </c>
      <c r="AQ249">
        <v>1.3168125152587891</v>
      </c>
      <c r="AR249">
        <v>546.2457275390625</v>
      </c>
      <c r="AS249">
        <v>500.02349853515625</v>
      </c>
      <c r="AT249">
        <v>4.8911876678466797</v>
      </c>
      <c r="AU249">
        <v>3.8000626564025879</v>
      </c>
      <c r="AV249">
        <v>7959.27099609375</v>
      </c>
      <c r="AW249">
        <v>6137.2578125</v>
      </c>
      <c r="AX249">
        <v>1853.0869140625</v>
      </c>
      <c r="AY249">
        <v>1136.31982421875</v>
      </c>
      <c r="AZ249">
        <v>6106.18408203125</v>
      </c>
      <c r="BA249">
        <v>5000.93798828125</v>
      </c>
      <c r="BD249" s="10" t="s">
        <v>79</v>
      </c>
      <c r="BE249" s="10" t="s">
        <v>192</v>
      </c>
      <c r="BF249" s="10" t="s">
        <v>191</v>
      </c>
      <c r="BG249">
        <v>45000</v>
      </c>
      <c r="BH249">
        <v>1203110</v>
      </c>
      <c r="BI249">
        <v>1145403</v>
      </c>
      <c r="BJ249">
        <v>-2999</v>
      </c>
      <c r="BK249">
        <v>4030</v>
      </c>
      <c r="BL249">
        <v>89310</v>
      </c>
      <c r="BM249">
        <v>2053234</v>
      </c>
      <c r="BN249">
        <v>1203180</v>
      </c>
      <c r="BO249">
        <v>1449438</v>
      </c>
      <c r="BP249">
        <v>-179477</v>
      </c>
      <c r="BQ249">
        <v>98425</v>
      </c>
      <c r="BR249">
        <v>1004</v>
      </c>
      <c r="BS249">
        <v>424705</v>
      </c>
      <c r="BT249">
        <v>2053234</v>
      </c>
      <c r="BU249">
        <v>7014</v>
      </c>
      <c r="BV249">
        <v>1</v>
      </c>
      <c r="BW249">
        <v>30000</v>
      </c>
      <c r="BX249">
        <v>29742</v>
      </c>
      <c r="BY249">
        <v>1</v>
      </c>
      <c r="BZ249">
        <v>30000</v>
      </c>
    </row>
    <row r="250" spans="1:78" x14ac:dyDescent="0.35">
      <c r="A250" s="10" t="s">
        <v>193</v>
      </c>
      <c r="B250" s="10" t="s">
        <v>78</v>
      </c>
      <c r="C250" s="11">
        <v>45566.694143900466</v>
      </c>
      <c r="D250" s="10" t="s">
        <v>79</v>
      </c>
      <c r="E250" s="10" t="s">
        <v>80</v>
      </c>
      <c r="F250">
        <v>25</v>
      </c>
      <c r="G250">
        <v>800.490966796875</v>
      </c>
      <c r="H250">
        <v>119.90861511230469</v>
      </c>
      <c r="I250">
        <v>25</v>
      </c>
      <c r="J250">
        <v>25</v>
      </c>
      <c r="K250">
        <v>0</v>
      </c>
      <c r="L250">
        <v>214.60000610351563</v>
      </c>
      <c r="M250">
        <v>214.80000305175781</v>
      </c>
      <c r="N250">
        <v>220.60000610351563</v>
      </c>
      <c r="O250">
        <v>225</v>
      </c>
      <c r="P250" s="10" t="s">
        <v>194</v>
      </c>
      <c r="Q250" s="10" t="s">
        <v>82</v>
      </c>
      <c r="R250">
        <v>2179.607421875</v>
      </c>
      <c r="S250">
        <v>1716.8160400390625</v>
      </c>
      <c r="T250">
        <v>14.380000114440918</v>
      </c>
      <c r="U250">
        <v>110</v>
      </c>
      <c r="V250">
        <v>3.4700002670288086</v>
      </c>
      <c r="W250">
        <v>0.14800000190734863</v>
      </c>
      <c r="X250" s="10" t="s">
        <v>82</v>
      </c>
      <c r="Y250" s="10" t="s">
        <v>82</v>
      </c>
      <c r="Z250">
        <v>24.41400146484375</v>
      </c>
      <c r="AA250">
        <v>2.0580000877380371</v>
      </c>
      <c r="AB250">
        <v>0.45200002193450928</v>
      </c>
      <c r="AC250">
        <v>0</v>
      </c>
      <c r="AD250">
        <v>0.6600000262260437</v>
      </c>
      <c r="AE250">
        <v>42.5</v>
      </c>
      <c r="AF250">
        <v>28.470548629760742</v>
      </c>
      <c r="AG250">
        <v>44.948402404785156</v>
      </c>
      <c r="AH250">
        <v>229.80000305175781</v>
      </c>
      <c r="AI250">
        <v>60</v>
      </c>
      <c r="AJ250">
        <v>60</v>
      </c>
      <c r="AK250">
        <v>60</v>
      </c>
      <c r="AL250">
        <v>60.599997999999999</v>
      </c>
      <c r="AM250">
        <v>94.586082458496094</v>
      </c>
      <c r="AN250">
        <v>52.499603271484375</v>
      </c>
      <c r="AO250">
        <v>66.046180725097656</v>
      </c>
      <c r="AP250">
        <v>79.693702697753906</v>
      </c>
      <c r="AQ250">
        <v>3.5366876125335693</v>
      </c>
      <c r="AR250">
        <v>542.6043701171875</v>
      </c>
      <c r="AS250">
        <v>497.26443481445313</v>
      </c>
      <c r="AT250">
        <v>4.6278128623962402</v>
      </c>
      <c r="AU250">
        <v>3.6119377613067627</v>
      </c>
      <c r="AV250">
        <v>7755.892578125</v>
      </c>
      <c r="AW250">
        <v>5423.34423828125</v>
      </c>
      <c r="AX250">
        <v>1683.64892578125</v>
      </c>
      <c r="AY250">
        <v>1006.26171875</v>
      </c>
      <c r="AZ250">
        <v>6072.24365234375</v>
      </c>
      <c r="BA250">
        <v>4417.08251953125</v>
      </c>
      <c r="BB250">
        <v>4.6534538269042969E-3</v>
      </c>
      <c r="BC250">
        <v>0.14550626277923584</v>
      </c>
      <c r="BD250" s="10" t="s">
        <v>79</v>
      </c>
      <c r="BE250" s="10" t="s">
        <v>195</v>
      </c>
      <c r="BF250" s="10" t="s">
        <v>193</v>
      </c>
      <c r="BG250">
        <v>45000</v>
      </c>
      <c r="BH250">
        <v>851041</v>
      </c>
      <c r="BI250">
        <v>1245445</v>
      </c>
      <c r="BJ250">
        <v>1744</v>
      </c>
      <c r="BK250">
        <v>4153</v>
      </c>
      <c r="BL250">
        <v>94054</v>
      </c>
      <c r="BM250">
        <v>2055519</v>
      </c>
      <c r="BN250">
        <v>831583</v>
      </c>
      <c r="BO250">
        <v>1352134</v>
      </c>
      <c r="BP250">
        <v>4769</v>
      </c>
      <c r="BQ250">
        <v>97244</v>
      </c>
      <c r="BR250">
        <v>1003</v>
      </c>
      <c r="BS250">
        <v>423585</v>
      </c>
      <c r="BT250">
        <v>2055519</v>
      </c>
      <c r="BU250">
        <v>11809</v>
      </c>
      <c r="BV250">
        <v>1</v>
      </c>
      <c r="BW250">
        <v>30000</v>
      </c>
      <c r="BX250">
        <v>23764</v>
      </c>
      <c r="BY250">
        <v>1</v>
      </c>
      <c r="BZ250">
        <v>30000</v>
      </c>
    </row>
    <row r="251" spans="1:78" x14ac:dyDescent="0.35">
      <c r="A251" s="10" t="s">
        <v>196</v>
      </c>
      <c r="B251" s="10" t="s">
        <v>85</v>
      </c>
      <c r="C251" s="11">
        <v>45566.694143900466</v>
      </c>
      <c r="D251" s="10" t="s">
        <v>79</v>
      </c>
      <c r="E251" s="10" t="s">
        <v>80</v>
      </c>
      <c r="F251">
        <v>25</v>
      </c>
      <c r="G251">
        <v>800.490966796875</v>
      </c>
      <c r="H251">
        <v>119.90861511230469</v>
      </c>
      <c r="I251">
        <v>25</v>
      </c>
      <c r="J251">
        <v>25</v>
      </c>
      <c r="K251">
        <v>0</v>
      </c>
      <c r="L251">
        <v>214.60000610351563</v>
      </c>
      <c r="M251">
        <v>214.80000305175781</v>
      </c>
      <c r="N251">
        <v>220.60000610351563</v>
      </c>
      <c r="O251">
        <v>225</v>
      </c>
      <c r="P251" s="10" t="s">
        <v>194</v>
      </c>
      <c r="Q251" s="10" t="s">
        <v>82</v>
      </c>
      <c r="R251">
        <v>2179.607421875</v>
      </c>
      <c r="S251">
        <v>1716.8160400390625</v>
      </c>
      <c r="T251">
        <v>14.380000114440918</v>
      </c>
      <c r="U251">
        <v>110</v>
      </c>
      <c r="V251">
        <v>3.4700002670288086</v>
      </c>
      <c r="W251">
        <v>0.14800000190734863</v>
      </c>
      <c r="X251" s="10" t="s">
        <v>82</v>
      </c>
      <c r="Y251" s="10" t="s">
        <v>82</v>
      </c>
      <c r="Z251">
        <v>24.41400146484375</v>
      </c>
      <c r="AA251">
        <v>2.0580000877380371</v>
      </c>
      <c r="AB251">
        <v>0.45200002193450928</v>
      </c>
      <c r="AC251">
        <v>0</v>
      </c>
      <c r="AD251">
        <v>0.6600000262260437</v>
      </c>
      <c r="AE251">
        <v>42.5</v>
      </c>
      <c r="AF251">
        <v>28.470548629760742</v>
      </c>
      <c r="AG251">
        <v>44.948402404785156</v>
      </c>
      <c r="AH251">
        <v>229.80000305175781</v>
      </c>
      <c r="AI251">
        <v>60</v>
      </c>
      <c r="AJ251">
        <v>60</v>
      </c>
      <c r="AK251">
        <v>60</v>
      </c>
      <c r="AL251">
        <v>60.599997999999999</v>
      </c>
      <c r="AM251">
        <v>137.79624938964844</v>
      </c>
      <c r="AN251">
        <v>52.49993896484375</v>
      </c>
      <c r="AO251">
        <v>66.570999145507813</v>
      </c>
      <c r="AP251">
        <v>82.304100036621094</v>
      </c>
      <c r="AQ251">
        <v>1.3544375896453857</v>
      </c>
      <c r="AR251">
        <v>545.77105712890625</v>
      </c>
      <c r="AS251">
        <v>498.40032958984375</v>
      </c>
      <c r="AT251">
        <v>4.8159375190734863</v>
      </c>
      <c r="AU251">
        <v>3.8376877307891846</v>
      </c>
      <c r="AV251">
        <v>7953.15234375</v>
      </c>
      <c r="AW251">
        <v>6109.1240234375</v>
      </c>
      <c r="AX251">
        <v>1807.68359375</v>
      </c>
      <c r="AY251">
        <v>1148.55419921875</v>
      </c>
      <c r="AZ251">
        <v>6145.46875</v>
      </c>
      <c r="BA251">
        <v>4960.56982421875</v>
      </c>
      <c r="BD251" s="10" t="s">
        <v>79</v>
      </c>
      <c r="BE251" s="10" t="s">
        <v>197</v>
      </c>
      <c r="BF251" s="10" t="s">
        <v>196</v>
      </c>
      <c r="BG251">
        <v>45000</v>
      </c>
      <c r="BH251">
        <v>1218392</v>
      </c>
      <c r="BI251">
        <v>823431</v>
      </c>
      <c r="BJ251">
        <v>-2309</v>
      </c>
      <c r="BK251">
        <v>4054</v>
      </c>
      <c r="BL251">
        <v>90000</v>
      </c>
      <c r="BM251">
        <v>2056238</v>
      </c>
      <c r="BN251">
        <v>1217163</v>
      </c>
      <c r="BO251">
        <v>1134581</v>
      </c>
      <c r="BP251">
        <v>-179256</v>
      </c>
      <c r="BQ251">
        <v>98425</v>
      </c>
      <c r="BR251">
        <v>1005</v>
      </c>
      <c r="BS251">
        <v>424609</v>
      </c>
      <c r="BT251">
        <v>2056238</v>
      </c>
      <c r="BU251">
        <v>8412</v>
      </c>
      <c r="BV251">
        <v>1</v>
      </c>
      <c r="BW251">
        <v>30000</v>
      </c>
      <c r="BX251">
        <v>37745</v>
      </c>
      <c r="BY251">
        <v>1</v>
      </c>
      <c r="BZ251">
        <v>30000</v>
      </c>
    </row>
    <row r="252" spans="1:78" x14ac:dyDescent="0.35">
      <c r="A252" s="10" t="s">
        <v>198</v>
      </c>
      <c r="B252" s="10" t="s">
        <v>78</v>
      </c>
      <c r="C252" s="11">
        <v>45566.694422037035</v>
      </c>
      <c r="D252" s="10" t="s">
        <v>79</v>
      </c>
      <c r="E252" s="10" t="s">
        <v>80</v>
      </c>
      <c r="F252">
        <v>26</v>
      </c>
      <c r="G252">
        <v>800.490966796875</v>
      </c>
      <c r="H252">
        <v>119.90861511230469</v>
      </c>
      <c r="I252">
        <v>26</v>
      </c>
      <c r="J252">
        <v>26</v>
      </c>
      <c r="K252">
        <v>0</v>
      </c>
      <c r="L252">
        <v>214.80000305175781</v>
      </c>
      <c r="M252">
        <v>215</v>
      </c>
      <c r="N252">
        <v>220.60000610351563</v>
      </c>
      <c r="O252">
        <v>225</v>
      </c>
      <c r="P252" s="10" t="s">
        <v>199</v>
      </c>
      <c r="Q252" s="10" t="s">
        <v>82</v>
      </c>
      <c r="R252">
        <v>2157.653076171875</v>
      </c>
      <c r="S252">
        <v>1736.2447509765625</v>
      </c>
      <c r="T252">
        <v>14.389999389648438</v>
      </c>
      <c r="U252">
        <v>110</v>
      </c>
      <c r="V252">
        <v>3.06600022315979</v>
      </c>
      <c r="W252">
        <v>0.14200000464916229</v>
      </c>
      <c r="X252" s="10" t="s">
        <v>82</v>
      </c>
      <c r="Y252" s="10" t="s">
        <v>82</v>
      </c>
      <c r="Z252">
        <v>24.336000442504883</v>
      </c>
      <c r="AA252">
        <v>2.0680000782012939</v>
      </c>
      <c r="AB252">
        <v>0.45000001788139343</v>
      </c>
      <c r="AC252">
        <v>0</v>
      </c>
      <c r="AD252">
        <v>0.65600001811981201</v>
      </c>
      <c r="AE252">
        <v>42.5</v>
      </c>
      <c r="AF252">
        <v>28.648935317993164</v>
      </c>
      <c r="AG252">
        <v>44.963691711425781</v>
      </c>
      <c r="AH252">
        <v>229.80000305175781</v>
      </c>
      <c r="AI252">
        <v>60</v>
      </c>
      <c r="AJ252">
        <v>60</v>
      </c>
      <c r="AK252">
        <v>60</v>
      </c>
      <c r="AL252">
        <v>60.599997999999999</v>
      </c>
      <c r="AM252">
        <v>94.586082458496094</v>
      </c>
      <c r="AN252">
        <v>52.499603271484375</v>
      </c>
      <c r="AO252">
        <v>65.929611206054688</v>
      </c>
      <c r="AP252">
        <v>79.754997253417969</v>
      </c>
      <c r="AQ252">
        <v>2.8594377040863037</v>
      </c>
      <c r="AR252">
        <v>543.41845703125</v>
      </c>
      <c r="AS252">
        <v>499.52780151367188</v>
      </c>
      <c r="AT252">
        <v>4.5149378776550293</v>
      </c>
      <c r="AU252">
        <v>3.6495625972747803</v>
      </c>
      <c r="AV252">
        <v>7760.625</v>
      </c>
      <c r="AW252">
        <v>5467.26513671875</v>
      </c>
      <c r="AX252">
        <v>1634.48291015625</v>
      </c>
      <c r="AY252">
        <v>1040.53369140625</v>
      </c>
      <c r="AZ252">
        <v>6126.14208984375</v>
      </c>
      <c r="BA252">
        <v>4426.7314453125</v>
      </c>
      <c r="BB252">
        <v>1.1681437492370605E-2</v>
      </c>
      <c r="BC252">
        <v>0.12932431697845459</v>
      </c>
      <c r="BD252" s="10" t="s">
        <v>79</v>
      </c>
      <c r="BE252" s="10" t="s">
        <v>79</v>
      </c>
      <c r="BF252" s="10" t="s">
        <v>79</v>
      </c>
    </row>
    <row r="253" spans="1:78" x14ac:dyDescent="0.35">
      <c r="A253" s="10" t="s">
        <v>200</v>
      </c>
      <c r="B253" s="10" t="s">
        <v>85</v>
      </c>
      <c r="C253" s="11">
        <v>45566.694422037035</v>
      </c>
      <c r="D253" s="10" t="s">
        <v>79</v>
      </c>
      <c r="E253" s="10" t="s">
        <v>80</v>
      </c>
      <c r="F253">
        <v>26</v>
      </c>
      <c r="G253">
        <v>800.490966796875</v>
      </c>
      <c r="H253">
        <v>119.90861511230469</v>
      </c>
      <c r="I253">
        <v>26</v>
      </c>
      <c r="J253">
        <v>26</v>
      </c>
      <c r="K253">
        <v>0</v>
      </c>
      <c r="L253">
        <v>214.80000305175781</v>
      </c>
      <c r="M253">
        <v>215</v>
      </c>
      <c r="N253">
        <v>220.60000610351563</v>
      </c>
      <c r="O253">
        <v>225</v>
      </c>
      <c r="P253" s="10" t="s">
        <v>199</v>
      </c>
      <c r="Q253" s="10" t="s">
        <v>82</v>
      </c>
      <c r="R253">
        <v>2157.653076171875</v>
      </c>
      <c r="S253">
        <v>1736.2447509765625</v>
      </c>
      <c r="T253">
        <v>14.389999389648438</v>
      </c>
      <c r="U253">
        <v>110</v>
      </c>
      <c r="V253">
        <v>3.06600022315979</v>
      </c>
      <c r="W253">
        <v>0.14200000464916229</v>
      </c>
      <c r="X253" s="10" t="s">
        <v>82</v>
      </c>
      <c r="Y253" s="10" t="s">
        <v>82</v>
      </c>
      <c r="Z253">
        <v>24.336000442504883</v>
      </c>
      <c r="AA253">
        <v>2.0680000782012939</v>
      </c>
      <c r="AB253">
        <v>0.45000001788139343</v>
      </c>
      <c r="AC253">
        <v>0</v>
      </c>
      <c r="AD253">
        <v>0.65600001811981201</v>
      </c>
      <c r="AE253">
        <v>42.5</v>
      </c>
      <c r="AF253">
        <v>28.648935317993164</v>
      </c>
      <c r="AG253">
        <v>44.963691711425781</v>
      </c>
      <c r="AH253">
        <v>229.80000305175781</v>
      </c>
      <c r="AI253">
        <v>60</v>
      </c>
      <c r="AJ253">
        <v>60</v>
      </c>
      <c r="AK253">
        <v>60</v>
      </c>
      <c r="AL253">
        <v>60.599997999999999</v>
      </c>
      <c r="AM253">
        <v>137.79624938964844</v>
      </c>
      <c r="AN253">
        <v>52.49993896484375</v>
      </c>
      <c r="AO253">
        <v>66.591407775878906</v>
      </c>
      <c r="AP253">
        <v>82.3538818359375</v>
      </c>
      <c r="AQ253">
        <v>1.3920625448226929</v>
      </c>
      <c r="AR253">
        <v>544.7412109375</v>
      </c>
      <c r="AS253">
        <v>497.61355590820313</v>
      </c>
      <c r="AT253">
        <v>4.7783126831054688</v>
      </c>
      <c r="AU253">
        <v>3.8753125667572021</v>
      </c>
      <c r="AV253">
        <v>7946.66259765625</v>
      </c>
      <c r="AW253">
        <v>6097.42919921875</v>
      </c>
      <c r="AX253">
        <v>1788.1142578125</v>
      </c>
      <c r="AY253">
        <v>1169.9404296875</v>
      </c>
      <c r="AZ253">
        <v>6158.54833984375</v>
      </c>
      <c r="BA253">
        <v>4927.48876953125</v>
      </c>
      <c r="BD253" s="10" t="s">
        <v>79</v>
      </c>
      <c r="BE253" s="10" t="s">
        <v>201</v>
      </c>
      <c r="BF253" s="10" t="s">
        <v>200</v>
      </c>
      <c r="BG253">
        <v>45000</v>
      </c>
      <c r="BH253">
        <v>1186632</v>
      </c>
      <c r="BI253">
        <v>988731</v>
      </c>
      <c r="BJ253">
        <v>-3673</v>
      </c>
      <c r="BK253">
        <v>4116</v>
      </c>
      <c r="BL253">
        <v>88636</v>
      </c>
      <c r="BM253">
        <v>2055204</v>
      </c>
      <c r="BN253">
        <v>1192372</v>
      </c>
      <c r="BO253">
        <v>1294532</v>
      </c>
      <c r="BP253">
        <v>179510</v>
      </c>
      <c r="BQ253">
        <v>99999</v>
      </c>
      <c r="BR253">
        <v>1005</v>
      </c>
      <c r="BS253">
        <v>424769</v>
      </c>
      <c r="BT253">
        <v>2055204</v>
      </c>
      <c r="BU253">
        <v>5060</v>
      </c>
      <c r="BV253">
        <v>1</v>
      </c>
      <c r="BW253">
        <v>30000</v>
      </c>
      <c r="BX253">
        <v>27264</v>
      </c>
      <c r="BY253">
        <v>1</v>
      </c>
      <c r="BZ253">
        <v>30000</v>
      </c>
    </row>
    <row r="254" spans="1:78" x14ac:dyDescent="0.35">
      <c r="A254" s="10" t="s">
        <v>202</v>
      </c>
      <c r="B254" s="10" t="s">
        <v>78</v>
      </c>
      <c r="C254" s="11">
        <v>45566.694711481483</v>
      </c>
      <c r="D254" s="10" t="s">
        <v>79</v>
      </c>
      <c r="E254" s="10" t="s">
        <v>80</v>
      </c>
      <c r="F254">
        <v>27</v>
      </c>
      <c r="G254">
        <v>800.6754150390625</v>
      </c>
      <c r="H254">
        <v>119.90861511230469</v>
      </c>
      <c r="I254">
        <v>27</v>
      </c>
      <c r="J254">
        <v>27</v>
      </c>
      <c r="K254">
        <v>0</v>
      </c>
      <c r="L254">
        <v>214.80000305175781</v>
      </c>
      <c r="M254">
        <v>215.10000610351563</v>
      </c>
      <c r="N254">
        <v>220.60000610351563</v>
      </c>
      <c r="O254">
        <v>225</v>
      </c>
      <c r="P254" s="10" t="s">
        <v>203</v>
      </c>
      <c r="Q254" s="10" t="s">
        <v>82</v>
      </c>
      <c r="R254">
        <v>2170.08740234375</v>
      </c>
      <c r="S254">
        <v>1740.9075927734375</v>
      </c>
      <c r="T254">
        <v>14.389999389648438</v>
      </c>
      <c r="U254">
        <v>110</v>
      </c>
      <c r="V254">
        <v>3.6020002365112305</v>
      </c>
      <c r="W254">
        <v>0.15400001406669617</v>
      </c>
      <c r="X254" s="10" t="s">
        <v>82</v>
      </c>
      <c r="Y254" s="10" t="s">
        <v>82</v>
      </c>
      <c r="Z254">
        <v>24.338001251220703</v>
      </c>
      <c r="AA254">
        <v>2.0680000782012939</v>
      </c>
      <c r="AB254">
        <v>0.45200002193450928</v>
      </c>
      <c r="AC254">
        <v>0</v>
      </c>
      <c r="AD254">
        <v>0.65400004386901855</v>
      </c>
      <c r="AE254">
        <v>42.700000762939453</v>
      </c>
      <c r="AF254">
        <v>28.638742446899414</v>
      </c>
      <c r="AG254">
        <v>44.953498840332031</v>
      </c>
      <c r="AH254">
        <v>229.80000305175781</v>
      </c>
      <c r="AI254">
        <v>60</v>
      </c>
      <c r="AJ254">
        <v>60</v>
      </c>
      <c r="AK254">
        <v>60</v>
      </c>
      <c r="AL254">
        <v>60.599997999999999</v>
      </c>
      <c r="AM254">
        <v>94.586082458496094</v>
      </c>
      <c r="AN254">
        <v>52.499603271484375</v>
      </c>
      <c r="AO254">
        <v>65.883392333984375</v>
      </c>
      <c r="AP254">
        <v>79.896270751953125</v>
      </c>
      <c r="AQ254">
        <v>3.4238126277923584</v>
      </c>
      <c r="AR254">
        <v>541.6318359375</v>
      </c>
      <c r="AS254">
        <v>498.0267333984375</v>
      </c>
      <c r="AT254">
        <v>4.5525627136230469</v>
      </c>
      <c r="AU254">
        <v>3.6119377613067627</v>
      </c>
      <c r="AV254">
        <v>7717.20654296875</v>
      </c>
      <c r="AW254">
        <v>5430.12109375</v>
      </c>
      <c r="AX254">
        <v>1644.49560546875</v>
      </c>
      <c r="AY254">
        <v>1012.830078125</v>
      </c>
      <c r="AZ254">
        <v>6072.7109375</v>
      </c>
      <c r="BA254">
        <v>4417.291015625</v>
      </c>
      <c r="BB254">
        <v>1.3665080070495605E-2</v>
      </c>
      <c r="BC254">
        <v>0.16287732124328613</v>
      </c>
      <c r="BD254" s="10" t="s">
        <v>79</v>
      </c>
      <c r="BE254" s="10" t="s">
        <v>204</v>
      </c>
      <c r="BF254" s="10" t="s">
        <v>202</v>
      </c>
      <c r="BG254">
        <v>45000</v>
      </c>
      <c r="BH254">
        <v>881268</v>
      </c>
      <c r="BI254">
        <v>1138142</v>
      </c>
      <c r="BJ254">
        <v>3131</v>
      </c>
      <c r="BK254">
        <v>4199</v>
      </c>
      <c r="BL254">
        <v>95440</v>
      </c>
      <c r="BM254">
        <v>2055141</v>
      </c>
      <c r="BN254">
        <v>858248</v>
      </c>
      <c r="BO254">
        <v>1244909</v>
      </c>
      <c r="BP254">
        <v>6239</v>
      </c>
      <c r="BQ254">
        <v>99999</v>
      </c>
      <c r="BR254">
        <v>1004</v>
      </c>
      <c r="BS254">
        <v>423762</v>
      </c>
      <c r="BT254">
        <v>2055141</v>
      </c>
      <c r="BU254">
        <v>6052</v>
      </c>
      <c r="BV254">
        <v>1</v>
      </c>
      <c r="BW254">
        <v>30000</v>
      </c>
      <c r="BX254">
        <v>31400</v>
      </c>
      <c r="BY254">
        <v>1</v>
      </c>
      <c r="BZ254">
        <v>30000</v>
      </c>
    </row>
    <row r="255" spans="1:78" x14ac:dyDescent="0.35">
      <c r="A255" s="10" t="s">
        <v>205</v>
      </c>
      <c r="B255" s="10" t="s">
        <v>85</v>
      </c>
      <c r="C255" s="11">
        <v>45566.694711481483</v>
      </c>
      <c r="D255" s="10" t="s">
        <v>79</v>
      </c>
      <c r="E255" s="10" t="s">
        <v>80</v>
      </c>
      <c r="F255">
        <v>27</v>
      </c>
      <c r="G255">
        <v>800.6754150390625</v>
      </c>
      <c r="H255">
        <v>119.90861511230469</v>
      </c>
      <c r="I255">
        <v>27</v>
      </c>
      <c r="J255">
        <v>27</v>
      </c>
      <c r="K255">
        <v>0</v>
      </c>
      <c r="L255">
        <v>214.80000305175781</v>
      </c>
      <c r="M255">
        <v>215.10000610351563</v>
      </c>
      <c r="N255">
        <v>220.60000610351563</v>
      </c>
      <c r="O255">
        <v>225</v>
      </c>
      <c r="P255" s="10" t="s">
        <v>203</v>
      </c>
      <c r="Q255" s="10" t="s">
        <v>82</v>
      </c>
      <c r="R255">
        <v>2170.08740234375</v>
      </c>
      <c r="S255">
        <v>1740.9075927734375</v>
      </c>
      <c r="T255">
        <v>14.389999389648438</v>
      </c>
      <c r="U255">
        <v>110</v>
      </c>
      <c r="V255">
        <v>3.6020002365112305</v>
      </c>
      <c r="W255">
        <v>0.15400001406669617</v>
      </c>
      <c r="X255" s="10" t="s">
        <v>82</v>
      </c>
      <c r="Y255" s="10" t="s">
        <v>82</v>
      </c>
      <c r="Z255">
        <v>24.338001251220703</v>
      </c>
      <c r="AA255">
        <v>2.0680000782012939</v>
      </c>
      <c r="AB255">
        <v>0.45200002193450928</v>
      </c>
      <c r="AC255">
        <v>0</v>
      </c>
      <c r="AD255">
        <v>0.65400004386901855</v>
      </c>
      <c r="AE255">
        <v>42.700000762939453</v>
      </c>
      <c r="AF255">
        <v>28.638742446899414</v>
      </c>
      <c r="AG255">
        <v>44.953498840332031</v>
      </c>
      <c r="AH255">
        <v>229.80000305175781</v>
      </c>
      <c r="AI255">
        <v>60</v>
      </c>
      <c r="AJ255">
        <v>60</v>
      </c>
      <c r="AK255">
        <v>60</v>
      </c>
      <c r="AL255">
        <v>60.599997999999999</v>
      </c>
      <c r="AM255">
        <v>137.79624938964844</v>
      </c>
      <c r="AN255">
        <v>52.49993896484375</v>
      </c>
      <c r="AO255">
        <v>66.479751586914063</v>
      </c>
      <c r="AP255">
        <v>82.607933044433594</v>
      </c>
      <c r="AQ255">
        <v>1.2791875600814819</v>
      </c>
      <c r="AR255">
        <v>546.032470703125</v>
      </c>
      <c r="AS255">
        <v>499.67333984375</v>
      </c>
      <c r="AT255">
        <v>4.7783126831054688</v>
      </c>
      <c r="AU255">
        <v>3.8753125667572021</v>
      </c>
      <c r="AV255">
        <v>7944.75048828125</v>
      </c>
      <c r="AW255">
        <v>6172.65869140625</v>
      </c>
      <c r="AX255">
        <v>1795.64599609375</v>
      </c>
      <c r="AY255">
        <v>1178.8525390625</v>
      </c>
      <c r="AZ255">
        <v>6149.1044921875</v>
      </c>
      <c r="BA255">
        <v>4993.80615234375</v>
      </c>
      <c r="BD255" s="10" t="s">
        <v>79</v>
      </c>
      <c r="BE255" s="10" t="s">
        <v>206</v>
      </c>
      <c r="BF255" s="10" t="s">
        <v>205</v>
      </c>
      <c r="BG255">
        <v>45000</v>
      </c>
      <c r="BH255">
        <v>1195690</v>
      </c>
      <c r="BI255">
        <v>806354</v>
      </c>
      <c r="BJ255">
        <v>-3689</v>
      </c>
      <c r="BK255">
        <v>4084</v>
      </c>
      <c r="BL255">
        <v>88620</v>
      </c>
      <c r="BM255">
        <v>2056297</v>
      </c>
      <c r="BN255">
        <v>1200999</v>
      </c>
      <c r="BO255">
        <v>1116757</v>
      </c>
      <c r="BP255">
        <v>179629</v>
      </c>
      <c r="BQ255">
        <v>99999</v>
      </c>
      <c r="BR255">
        <v>1005</v>
      </c>
      <c r="BS255">
        <v>424777</v>
      </c>
      <c r="BT255">
        <v>2056297</v>
      </c>
      <c r="BU255">
        <v>8044</v>
      </c>
      <c r="BV255">
        <v>1</v>
      </c>
      <c r="BW255">
        <v>30000</v>
      </c>
      <c r="BX255">
        <v>36174</v>
      </c>
      <c r="BY255">
        <v>1</v>
      </c>
      <c r="BZ255">
        <v>30000</v>
      </c>
    </row>
    <row r="256" spans="1:78" x14ac:dyDescent="0.35">
      <c r="A256" s="10" t="s">
        <v>207</v>
      </c>
      <c r="B256" s="10" t="s">
        <v>78</v>
      </c>
      <c r="C256" s="11">
        <v>45566.694988912037</v>
      </c>
      <c r="D256" s="10" t="s">
        <v>79</v>
      </c>
      <c r="E256" s="10" t="s">
        <v>80</v>
      </c>
      <c r="F256">
        <v>28</v>
      </c>
      <c r="G256">
        <v>800.85986328125</v>
      </c>
      <c r="H256">
        <v>119.90861511230469</v>
      </c>
      <c r="I256">
        <v>28</v>
      </c>
      <c r="J256">
        <v>28</v>
      </c>
      <c r="K256">
        <v>0</v>
      </c>
      <c r="L256">
        <v>214.80000305175781</v>
      </c>
      <c r="M256">
        <v>214.80000305175781</v>
      </c>
      <c r="N256">
        <v>220.60000610351563</v>
      </c>
      <c r="O256">
        <v>225</v>
      </c>
      <c r="P256" s="10" t="s">
        <v>208</v>
      </c>
      <c r="Q256" s="10" t="s">
        <v>82</v>
      </c>
      <c r="R256">
        <v>2184.173095703125</v>
      </c>
      <c r="S256">
        <v>1744.1134033203125</v>
      </c>
      <c r="T256">
        <v>14.389999389648438</v>
      </c>
      <c r="U256">
        <v>110</v>
      </c>
      <c r="V256">
        <v>3.5280001163482666</v>
      </c>
      <c r="W256">
        <v>0.14400000870227814</v>
      </c>
      <c r="X256" s="10" t="s">
        <v>82</v>
      </c>
      <c r="Y256" s="10" t="s">
        <v>82</v>
      </c>
      <c r="Z256">
        <v>24.338001251220703</v>
      </c>
      <c r="AA256">
        <v>2.0659999847412109</v>
      </c>
      <c r="AB256">
        <v>0.45200002193450928</v>
      </c>
      <c r="AC256">
        <v>0</v>
      </c>
      <c r="AD256">
        <v>0.65600001811981201</v>
      </c>
      <c r="AE256">
        <v>43</v>
      </c>
      <c r="AF256">
        <v>28.572484970092773</v>
      </c>
      <c r="AG256">
        <v>44.943305969238281</v>
      </c>
      <c r="AH256">
        <v>229.80000305175781</v>
      </c>
      <c r="AI256">
        <v>60</v>
      </c>
      <c r="AJ256">
        <v>60</v>
      </c>
      <c r="AK256">
        <v>60</v>
      </c>
      <c r="AL256">
        <v>60.599997999999999</v>
      </c>
      <c r="AM256">
        <v>94.586082458496094</v>
      </c>
      <c r="AN256">
        <v>52.499603271484375</v>
      </c>
      <c r="AO256">
        <v>65.9754638671875</v>
      </c>
      <c r="AP256">
        <v>79.800048828125</v>
      </c>
      <c r="AQ256">
        <v>2.934687614440918</v>
      </c>
      <c r="AR256">
        <v>543.34478759765625</v>
      </c>
      <c r="AS256">
        <v>499.576904296875</v>
      </c>
      <c r="AT256">
        <v>4.5901875495910645</v>
      </c>
      <c r="AU256">
        <v>3.6119377613067627</v>
      </c>
      <c r="AV256">
        <v>7745.00830078125</v>
      </c>
      <c r="AW256">
        <v>5481.87890625</v>
      </c>
      <c r="AX256">
        <v>1672.248046875</v>
      </c>
      <c r="AY256">
        <v>1017.4638671875</v>
      </c>
      <c r="AZ256">
        <v>6072.76025390625</v>
      </c>
      <c r="BA256">
        <v>4464.4150390625</v>
      </c>
      <c r="BB256">
        <v>1.1568665504455566E-2</v>
      </c>
      <c r="BC256">
        <v>0.1395409107208252</v>
      </c>
      <c r="BD256" s="10" t="s">
        <v>79</v>
      </c>
      <c r="BE256" s="10" t="s">
        <v>209</v>
      </c>
      <c r="BF256" s="10" t="s">
        <v>207</v>
      </c>
      <c r="BG256">
        <v>45000</v>
      </c>
      <c r="BH256">
        <v>886525</v>
      </c>
      <c r="BI256">
        <v>1138371</v>
      </c>
      <c r="BJ256">
        <v>2512</v>
      </c>
      <c r="BK256">
        <v>4089</v>
      </c>
      <c r="BL256">
        <v>94821</v>
      </c>
      <c r="BM256">
        <v>2055463</v>
      </c>
      <c r="BN256">
        <v>863194</v>
      </c>
      <c r="BO256">
        <v>1246336</v>
      </c>
      <c r="BP256">
        <v>6529</v>
      </c>
      <c r="BQ256">
        <v>99999</v>
      </c>
      <c r="BR256">
        <v>1004</v>
      </c>
      <c r="BS256">
        <v>423935</v>
      </c>
      <c r="BT256">
        <v>2055463</v>
      </c>
      <c r="BU256">
        <v>4936</v>
      </c>
      <c r="BV256">
        <v>1</v>
      </c>
      <c r="BW256">
        <v>30000</v>
      </c>
      <c r="BX256">
        <v>17458</v>
      </c>
      <c r="BY256">
        <v>1</v>
      </c>
      <c r="BZ256">
        <v>30000</v>
      </c>
    </row>
    <row r="257" spans="1:78" x14ac:dyDescent="0.35">
      <c r="A257" s="10" t="s">
        <v>210</v>
      </c>
      <c r="B257" s="10" t="s">
        <v>85</v>
      </c>
      <c r="C257" s="11">
        <v>45566.694988912037</v>
      </c>
      <c r="D257" s="10" t="s">
        <v>79</v>
      </c>
      <c r="E257" s="10" t="s">
        <v>80</v>
      </c>
      <c r="F257">
        <v>28</v>
      </c>
      <c r="G257">
        <v>800.85986328125</v>
      </c>
      <c r="H257">
        <v>119.90861511230469</v>
      </c>
      <c r="I257">
        <v>28</v>
      </c>
      <c r="J257">
        <v>28</v>
      </c>
      <c r="K257">
        <v>0</v>
      </c>
      <c r="L257">
        <v>214.80000305175781</v>
      </c>
      <c r="M257">
        <v>214.80000305175781</v>
      </c>
      <c r="N257">
        <v>220.60000610351563</v>
      </c>
      <c r="O257">
        <v>225</v>
      </c>
      <c r="P257" s="10" t="s">
        <v>208</v>
      </c>
      <c r="Q257" s="10" t="s">
        <v>82</v>
      </c>
      <c r="R257">
        <v>2184.173095703125</v>
      </c>
      <c r="S257">
        <v>1744.1134033203125</v>
      </c>
      <c r="T257">
        <v>14.389999389648438</v>
      </c>
      <c r="U257">
        <v>110</v>
      </c>
      <c r="V257">
        <v>3.5280001163482666</v>
      </c>
      <c r="W257">
        <v>0.14400000870227814</v>
      </c>
      <c r="X257" s="10" t="s">
        <v>82</v>
      </c>
      <c r="Y257" s="10" t="s">
        <v>82</v>
      </c>
      <c r="Z257">
        <v>24.338001251220703</v>
      </c>
      <c r="AA257">
        <v>2.0659999847412109</v>
      </c>
      <c r="AB257">
        <v>0.45200002193450928</v>
      </c>
      <c r="AC257">
        <v>0</v>
      </c>
      <c r="AD257">
        <v>0.65600001811981201</v>
      </c>
      <c r="AE257">
        <v>43</v>
      </c>
      <c r="AF257">
        <v>28.572484970092773</v>
      </c>
      <c r="AG257">
        <v>44.943305969238281</v>
      </c>
      <c r="AH257">
        <v>229.80000305175781</v>
      </c>
      <c r="AI257">
        <v>60</v>
      </c>
      <c r="AJ257">
        <v>60</v>
      </c>
      <c r="AK257">
        <v>60</v>
      </c>
      <c r="AL257">
        <v>60.599997999999999</v>
      </c>
      <c r="AM257">
        <v>137.79624938964844</v>
      </c>
      <c r="AN257">
        <v>52.49993896484375</v>
      </c>
      <c r="AO257">
        <v>66.486534118652344</v>
      </c>
      <c r="AP257">
        <v>82.599014282226563</v>
      </c>
      <c r="AQ257">
        <v>1.2791875600814819</v>
      </c>
      <c r="AR257">
        <v>544.84674072265625</v>
      </c>
      <c r="AS257">
        <v>498.55831909179688</v>
      </c>
      <c r="AT257">
        <v>4.7783126831054688</v>
      </c>
      <c r="AU257">
        <v>3.8376877307891846</v>
      </c>
      <c r="AV257">
        <v>7920.9375</v>
      </c>
      <c r="AW257">
        <v>6099.93310546875</v>
      </c>
      <c r="AX257">
        <v>1788.7783203125</v>
      </c>
      <c r="AY257">
        <v>1152.74072265625</v>
      </c>
      <c r="AZ257">
        <v>6132.1591796875</v>
      </c>
      <c r="BA257">
        <v>4947.1923828125</v>
      </c>
      <c r="BD257" s="10" t="s">
        <v>79</v>
      </c>
      <c r="BE257" s="10" t="s">
        <v>211</v>
      </c>
      <c r="BF257" s="10" t="s">
        <v>210</v>
      </c>
      <c r="BG257">
        <v>45000</v>
      </c>
      <c r="BH257">
        <v>1193674</v>
      </c>
      <c r="BI257">
        <v>875709</v>
      </c>
      <c r="BJ257">
        <v>-3662</v>
      </c>
      <c r="BK257">
        <v>4115</v>
      </c>
      <c r="BL257">
        <v>88647</v>
      </c>
      <c r="BM257">
        <v>2056252</v>
      </c>
      <c r="BN257">
        <v>1198299</v>
      </c>
      <c r="BO257">
        <v>1185862</v>
      </c>
      <c r="BP257">
        <v>179644</v>
      </c>
      <c r="BQ257">
        <v>99999</v>
      </c>
      <c r="BR257">
        <v>1005</v>
      </c>
      <c r="BS257">
        <v>424796</v>
      </c>
      <c r="BT257">
        <v>2056252</v>
      </c>
      <c r="BU257">
        <v>21654</v>
      </c>
      <c r="BV257">
        <v>0</v>
      </c>
      <c r="BW257">
        <v>30000</v>
      </c>
      <c r="BX257">
        <v>26511</v>
      </c>
      <c r="BY257">
        <v>1</v>
      </c>
      <c r="BZ257">
        <v>30000</v>
      </c>
    </row>
    <row r="258" spans="1:78" x14ac:dyDescent="0.35">
      <c r="A258" s="10" t="s">
        <v>212</v>
      </c>
      <c r="B258" s="10" t="s">
        <v>78</v>
      </c>
      <c r="C258" s="11">
        <v>45566.695276261577</v>
      </c>
      <c r="D258" s="10" t="s">
        <v>79</v>
      </c>
      <c r="E258" s="10" t="s">
        <v>80</v>
      </c>
      <c r="F258">
        <v>29</v>
      </c>
      <c r="G258">
        <v>800.85986328125</v>
      </c>
      <c r="H258">
        <v>119.90861511230469</v>
      </c>
      <c r="I258">
        <v>29</v>
      </c>
      <c r="J258">
        <v>29</v>
      </c>
      <c r="K258">
        <v>0</v>
      </c>
      <c r="L258">
        <v>214.60000610351563</v>
      </c>
      <c r="M258">
        <v>214.60000610351563</v>
      </c>
      <c r="N258">
        <v>220.5</v>
      </c>
      <c r="O258">
        <v>225</v>
      </c>
      <c r="P258" s="10" t="s">
        <v>213</v>
      </c>
      <c r="Q258" s="10" t="s">
        <v>82</v>
      </c>
      <c r="R258">
        <v>2200.007568359375</v>
      </c>
      <c r="S258">
        <v>1733.816162109375</v>
      </c>
      <c r="T258">
        <v>14.399999618530273</v>
      </c>
      <c r="U258">
        <v>110</v>
      </c>
      <c r="V258">
        <v>3.0260002613067627</v>
      </c>
      <c r="W258">
        <v>0.15400001406669617</v>
      </c>
      <c r="X258" s="10" t="s">
        <v>82</v>
      </c>
      <c r="Y258" s="10" t="s">
        <v>82</v>
      </c>
      <c r="Z258">
        <v>24.340002059936523</v>
      </c>
      <c r="AA258">
        <v>2.0740001201629639</v>
      </c>
      <c r="AB258">
        <v>0.45400002598762512</v>
      </c>
      <c r="AC258">
        <v>0</v>
      </c>
      <c r="AD258">
        <v>0.65600001811981201</v>
      </c>
      <c r="AE258">
        <v>43.200000762939453</v>
      </c>
      <c r="AF258">
        <v>28.659130096435547</v>
      </c>
      <c r="AG258">
        <v>44.978981018066406</v>
      </c>
      <c r="AH258">
        <v>229.80000305175781</v>
      </c>
      <c r="AI258">
        <v>60</v>
      </c>
      <c r="AJ258">
        <v>60</v>
      </c>
      <c r="AK258">
        <v>60</v>
      </c>
      <c r="AL258">
        <v>60.599997999999999</v>
      </c>
      <c r="AM258">
        <v>94.586082458496094</v>
      </c>
      <c r="AN258">
        <v>52.499603271484375</v>
      </c>
      <c r="AO258">
        <v>65.924346923828125</v>
      </c>
      <c r="AP258">
        <v>79.769935607910156</v>
      </c>
      <c r="AQ258">
        <v>2.6713125705718994</v>
      </c>
      <c r="AR258">
        <v>546.26727294921875</v>
      </c>
      <c r="AS258">
        <v>502.04666137695313</v>
      </c>
      <c r="AT258">
        <v>4.5149378776550293</v>
      </c>
      <c r="AU258">
        <v>3.6119377613067627</v>
      </c>
      <c r="AV258">
        <v>7810.189453125</v>
      </c>
      <c r="AW258">
        <v>5541.8447265625</v>
      </c>
      <c r="AX258">
        <v>1642.0126953125</v>
      </c>
      <c r="AY258">
        <v>1025.7412109375</v>
      </c>
      <c r="AZ258">
        <v>6168.1767578125</v>
      </c>
      <c r="BA258">
        <v>4516.103515625</v>
      </c>
      <c r="BB258">
        <v>1.6579627990722656E-2</v>
      </c>
      <c r="BC258">
        <v>0.1214759349822998</v>
      </c>
      <c r="BD258" s="10" t="s">
        <v>79</v>
      </c>
      <c r="BE258" s="10" t="s">
        <v>79</v>
      </c>
      <c r="BF258" s="10" t="s">
        <v>79</v>
      </c>
    </row>
    <row r="259" spans="1:78" x14ac:dyDescent="0.35">
      <c r="A259" s="10" t="s">
        <v>214</v>
      </c>
      <c r="B259" s="10" t="s">
        <v>85</v>
      </c>
      <c r="C259" s="11">
        <v>45566.695276261577</v>
      </c>
      <c r="D259" s="10" t="s">
        <v>79</v>
      </c>
      <c r="E259" s="10" t="s">
        <v>80</v>
      </c>
      <c r="F259">
        <v>29</v>
      </c>
      <c r="G259">
        <v>800.85986328125</v>
      </c>
      <c r="H259">
        <v>119.90861511230469</v>
      </c>
      <c r="I259">
        <v>29</v>
      </c>
      <c r="J259">
        <v>29</v>
      </c>
      <c r="K259">
        <v>0</v>
      </c>
      <c r="L259">
        <v>214.60000610351563</v>
      </c>
      <c r="M259">
        <v>214.60000610351563</v>
      </c>
      <c r="N259">
        <v>220.5</v>
      </c>
      <c r="O259">
        <v>225</v>
      </c>
      <c r="P259" s="10" t="s">
        <v>213</v>
      </c>
      <c r="Q259" s="10" t="s">
        <v>82</v>
      </c>
      <c r="R259">
        <v>2200.007568359375</v>
      </c>
      <c r="S259">
        <v>1733.816162109375</v>
      </c>
      <c r="T259">
        <v>14.399999618530273</v>
      </c>
      <c r="U259">
        <v>110</v>
      </c>
      <c r="V259">
        <v>3.0260002613067627</v>
      </c>
      <c r="W259">
        <v>0.15400001406669617</v>
      </c>
      <c r="X259" s="10" t="s">
        <v>82</v>
      </c>
      <c r="Y259" s="10" t="s">
        <v>82</v>
      </c>
      <c r="Z259">
        <v>24.340002059936523</v>
      </c>
      <c r="AA259">
        <v>2.0740001201629639</v>
      </c>
      <c r="AB259">
        <v>0.45400002598762512</v>
      </c>
      <c r="AC259">
        <v>0</v>
      </c>
      <c r="AD259">
        <v>0.65600001811981201</v>
      </c>
      <c r="AE259">
        <v>43.200000762939453</v>
      </c>
      <c r="AF259">
        <v>28.659130096435547</v>
      </c>
      <c r="AG259">
        <v>44.978981018066406</v>
      </c>
      <c r="AH259">
        <v>229.80000305175781</v>
      </c>
      <c r="AI259">
        <v>60</v>
      </c>
      <c r="AJ259">
        <v>60</v>
      </c>
      <c r="AK259">
        <v>60</v>
      </c>
      <c r="AL259">
        <v>60.599997999999999</v>
      </c>
      <c r="AM259">
        <v>137.79624938964844</v>
      </c>
      <c r="AN259">
        <v>52.49993896484375</v>
      </c>
      <c r="AO259">
        <v>66.449317932128906</v>
      </c>
      <c r="AP259">
        <v>82.406341552734375</v>
      </c>
      <c r="AQ259">
        <v>2.3326876163482666</v>
      </c>
      <c r="AR259">
        <v>544.8988037109375</v>
      </c>
      <c r="AS259">
        <v>498.7117919921875</v>
      </c>
      <c r="AT259">
        <v>4.8159375190734863</v>
      </c>
      <c r="AU259">
        <v>3.8753125667572021</v>
      </c>
      <c r="AV259">
        <v>7941.52685546875</v>
      </c>
      <c r="AW259">
        <v>6106.57470703125</v>
      </c>
      <c r="AX259">
        <v>1807.83251953125</v>
      </c>
      <c r="AY259">
        <v>1170.53173828125</v>
      </c>
      <c r="AZ259">
        <v>6133.6943359375</v>
      </c>
      <c r="BA259">
        <v>4936.04296875</v>
      </c>
      <c r="BD259" s="10" t="s">
        <v>79</v>
      </c>
      <c r="BE259" s="10" t="s">
        <v>215</v>
      </c>
      <c r="BF259" s="10" t="s">
        <v>214</v>
      </c>
      <c r="BG259">
        <v>45000</v>
      </c>
      <c r="BH259">
        <v>1193086</v>
      </c>
      <c r="BI259">
        <v>829252</v>
      </c>
      <c r="BJ259">
        <v>-4157</v>
      </c>
      <c r="BK259">
        <v>4032</v>
      </c>
      <c r="BL259">
        <v>88152</v>
      </c>
      <c r="BM259">
        <v>2056396</v>
      </c>
      <c r="BN259">
        <v>1198233</v>
      </c>
      <c r="BO259">
        <v>1139134</v>
      </c>
      <c r="BP259">
        <v>179558</v>
      </c>
      <c r="BQ259">
        <v>98425</v>
      </c>
      <c r="BR259">
        <v>1005</v>
      </c>
      <c r="BS259">
        <v>424789</v>
      </c>
      <c r="BT259">
        <v>2056396</v>
      </c>
      <c r="BU259">
        <v>11739</v>
      </c>
      <c r="BV259">
        <v>1</v>
      </c>
      <c r="BW259">
        <v>30000</v>
      </c>
      <c r="BX259">
        <v>26821</v>
      </c>
      <c r="BY259">
        <v>1</v>
      </c>
      <c r="BZ259">
        <v>30000</v>
      </c>
    </row>
    <row r="260" spans="1:78" x14ac:dyDescent="0.35">
      <c r="A260" s="10" t="s">
        <v>216</v>
      </c>
      <c r="B260" s="10" t="s">
        <v>78</v>
      </c>
      <c r="C260" s="11">
        <v>45566.69555744213</v>
      </c>
      <c r="D260" s="10" t="s">
        <v>79</v>
      </c>
      <c r="E260" s="10" t="s">
        <v>80</v>
      </c>
      <c r="F260">
        <v>30</v>
      </c>
      <c r="G260">
        <v>800.6754150390625</v>
      </c>
      <c r="H260">
        <v>119.90861511230469</v>
      </c>
      <c r="I260">
        <v>30</v>
      </c>
      <c r="J260">
        <v>30</v>
      </c>
      <c r="K260">
        <v>0</v>
      </c>
      <c r="L260">
        <v>214.60000610351563</v>
      </c>
      <c r="M260">
        <v>214.80000305175781</v>
      </c>
      <c r="N260">
        <v>220.30000305175781</v>
      </c>
      <c r="O260">
        <v>225</v>
      </c>
      <c r="P260" s="10" t="s">
        <v>217</v>
      </c>
      <c r="Q260" s="10" t="s">
        <v>82</v>
      </c>
      <c r="R260">
        <v>2217.687744140625</v>
      </c>
      <c r="S260">
        <v>1733.524658203125</v>
      </c>
      <c r="T260">
        <v>14.399999618530273</v>
      </c>
      <c r="U260">
        <v>110</v>
      </c>
      <c r="V260">
        <v>2.8620002269744873</v>
      </c>
      <c r="W260">
        <v>0.14400000870227814</v>
      </c>
      <c r="X260" s="10" t="s">
        <v>82</v>
      </c>
      <c r="Y260" s="10" t="s">
        <v>82</v>
      </c>
      <c r="Z260">
        <v>24.366001129150391</v>
      </c>
      <c r="AA260">
        <v>2.0680000782012939</v>
      </c>
      <c r="AB260">
        <v>0.45400002598762512</v>
      </c>
      <c r="AC260">
        <v>0</v>
      </c>
      <c r="AD260">
        <v>0.65800005197525024</v>
      </c>
      <c r="AE260">
        <v>43.200000762939453</v>
      </c>
      <c r="AF260">
        <v>28.781452178955078</v>
      </c>
      <c r="AG260">
        <v>44.963691711425781</v>
      </c>
      <c r="AH260">
        <v>229.80000305175781</v>
      </c>
      <c r="AI260">
        <v>60</v>
      </c>
      <c r="AJ260">
        <v>60.099997999999999</v>
      </c>
      <c r="AK260">
        <v>60.099997999999999</v>
      </c>
      <c r="AL260">
        <v>60.599997999999999</v>
      </c>
      <c r="AM260">
        <v>94.586082458496094</v>
      </c>
      <c r="AN260">
        <v>52.499603271484375</v>
      </c>
      <c r="AO260">
        <v>65.907440185546875</v>
      </c>
      <c r="AP260">
        <v>79.722755432128906</v>
      </c>
      <c r="AQ260">
        <v>3.0099375247955322</v>
      </c>
      <c r="AR260">
        <v>543.25640869140625</v>
      </c>
      <c r="AS260">
        <v>499.22091674804688</v>
      </c>
      <c r="AT260">
        <v>4.6278128623962402</v>
      </c>
      <c r="AU260">
        <v>3.6119377613067627</v>
      </c>
      <c r="AV260">
        <v>7763.6796875</v>
      </c>
      <c r="AW260">
        <v>5492.92626953125</v>
      </c>
      <c r="AX260">
        <v>1694.21337890625</v>
      </c>
      <c r="AY260">
        <v>1020.15380859375</v>
      </c>
      <c r="AZ260">
        <v>6069.46630859375</v>
      </c>
      <c r="BA260">
        <v>4472.7724609375</v>
      </c>
      <c r="BB260">
        <v>1.6788482666015625E-2</v>
      </c>
      <c r="BC260">
        <v>0.12687397003173828</v>
      </c>
      <c r="BD260" s="10" t="s">
        <v>79</v>
      </c>
      <c r="BE260" s="10" t="s">
        <v>218</v>
      </c>
      <c r="BF260" s="10" t="s">
        <v>216</v>
      </c>
      <c r="BG260">
        <v>45000</v>
      </c>
      <c r="BH260">
        <v>890211</v>
      </c>
      <c r="BI260">
        <v>991396</v>
      </c>
      <c r="BJ260">
        <v>3131</v>
      </c>
      <c r="BK260">
        <v>4158</v>
      </c>
      <c r="BL260">
        <v>95440</v>
      </c>
      <c r="BM260">
        <v>2053407</v>
      </c>
      <c r="BN260">
        <v>866808</v>
      </c>
      <c r="BO260">
        <v>1101890</v>
      </c>
      <c r="BP260">
        <v>6555</v>
      </c>
      <c r="BQ260">
        <v>99999</v>
      </c>
      <c r="BR260">
        <v>1003</v>
      </c>
      <c r="BS260">
        <v>423733</v>
      </c>
      <c r="BT260">
        <v>2053407</v>
      </c>
      <c r="BU260">
        <v>8881</v>
      </c>
      <c r="BV260">
        <v>1</v>
      </c>
      <c r="BW260">
        <v>30000</v>
      </c>
      <c r="BX260">
        <v>23823</v>
      </c>
      <c r="BY260">
        <v>1</v>
      </c>
      <c r="BZ260">
        <v>30000</v>
      </c>
    </row>
    <row r="261" spans="1:78" x14ac:dyDescent="0.35">
      <c r="A261" s="10" t="s">
        <v>219</v>
      </c>
      <c r="B261" s="10" t="s">
        <v>85</v>
      </c>
      <c r="C261" s="11">
        <v>45566.69555744213</v>
      </c>
      <c r="D261" s="10" t="s">
        <v>79</v>
      </c>
      <c r="E261" s="10" t="s">
        <v>80</v>
      </c>
      <c r="F261">
        <v>30</v>
      </c>
      <c r="G261">
        <v>800.6754150390625</v>
      </c>
      <c r="H261">
        <v>119.90861511230469</v>
      </c>
      <c r="I261">
        <v>30</v>
      </c>
      <c r="J261">
        <v>30</v>
      </c>
      <c r="K261">
        <v>0</v>
      </c>
      <c r="L261">
        <v>214.60000610351563</v>
      </c>
      <c r="M261">
        <v>214.80000305175781</v>
      </c>
      <c r="N261">
        <v>220.30000305175781</v>
      </c>
      <c r="O261">
        <v>225</v>
      </c>
      <c r="P261" s="10" t="s">
        <v>217</v>
      </c>
      <c r="Q261" s="10" t="s">
        <v>82</v>
      </c>
      <c r="R261">
        <v>2217.687744140625</v>
      </c>
      <c r="S261">
        <v>1733.524658203125</v>
      </c>
      <c r="T261">
        <v>14.399999618530273</v>
      </c>
      <c r="U261">
        <v>110</v>
      </c>
      <c r="V261">
        <v>2.8620002269744873</v>
      </c>
      <c r="W261">
        <v>0.14400000870227814</v>
      </c>
      <c r="X261" s="10" t="s">
        <v>82</v>
      </c>
      <c r="Y261" s="10" t="s">
        <v>82</v>
      </c>
      <c r="Z261">
        <v>24.366001129150391</v>
      </c>
      <c r="AA261">
        <v>2.0680000782012939</v>
      </c>
      <c r="AB261">
        <v>0.45400002598762512</v>
      </c>
      <c r="AC261">
        <v>0</v>
      </c>
      <c r="AD261">
        <v>0.65800005197525024</v>
      </c>
      <c r="AE261">
        <v>43.200000762939453</v>
      </c>
      <c r="AF261">
        <v>28.781452178955078</v>
      </c>
      <c r="AG261">
        <v>44.963691711425781</v>
      </c>
      <c r="AH261">
        <v>229.80000305175781</v>
      </c>
      <c r="AI261">
        <v>60</v>
      </c>
      <c r="AJ261">
        <v>60.099997999999999</v>
      </c>
      <c r="AK261">
        <v>60.099997999999999</v>
      </c>
      <c r="AL261">
        <v>60.599997999999999</v>
      </c>
      <c r="AM261">
        <v>137.79624938964844</v>
      </c>
      <c r="AN261">
        <v>52.49993896484375</v>
      </c>
      <c r="AO261">
        <v>66.69976806640625</v>
      </c>
      <c r="AP261">
        <v>82.734321594238281</v>
      </c>
      <c r="AQ261">
        <v>1.2791875600814819</v>
      </c>
      <c r="AR261">
        <v>544.9874267578125</v>
      </c>
      <c r="AS261">
        <v>498.43869018554688</v>
      </c>
      <c r="AT261">
        <v>4.8535628318786621</v>
      </c>
      <c r="AU261">
        <v>3.8376877307891846</v>
      </c>
      <c r="AV261">
        <v>7941.0810546875</v>
      </c>
      <c r="AW261">
        <v>6102.4140625</v>
      </c>
      <c r="AX261">
        <v>1829.57470703125</v>
      </c>
      <c r="AY261">
        <v>1152.6259765625</v>
      </c>
      <c r="AZ261">
        <v>6111.50634765625</v>
      </c>
      <c r="BA261">
        <v>4949.7880859375</v>
      </c>
      <c r="BD261" s="10" t="s">
        <v>79</v>
      </c>
      <c r="BE261" s="10" t="s">
        <v>220</v>
      </c>
      <c r="BF261" s="10" t="s">
        <v>219</v>
      </c>
      <c r="BG261">
        <v>45000</v>
      </c>
      <c r="BH261">
        <v>1241493</v>
      </c>
      <c r="BI261">
        <v>763507</v>
      </c>
      <c r="BJ261">
        <v>-1627</v>
      </c>
      <c r="BK261">
        <v>4077</v>
      </c>
      <c r="BL261">
        <v>90682</v>
      </c>
      <c r="BM261">
        <v>2055700</v>
      </c>
      <c r="BN261">
        <v>1235494</v>
      </c>
      <c r="BO261">
        <v>1076277</v>
      </c>
      <c r="BP261">
        <v>-178286</v>
      </c>
      <c r="BQ261">
        <v>99999</v>
      </c>
      <c r="BR261">
        <v>1005</v>
      </c>
      <c r="BS261">
        <v>424560</v>
      </c>
      <c r="BT261">
        <v>2055700</v>
      </c>
      <c r="BU261">
        <v>9717</v>
      </c>
      <c r="BV261">
        <v>1</v>
      </c>
      <c r="BW261">
        <v>30000</v>
      </c>
      <c r="BX261">
        <v>38082</v>
      </c>
      <c r="BY261">
        <v>1</v>
      </c>
      <c r="BZ261">
        <v>30000</v>
      </c>
    </row>
    <row r="262" spans="1:78" x14ac:dyDescent="0.35">
      <c r="A262" s="10" t="s">
        <v>221</v>
      </c>
      <c r="B262" s="10" t="s">
        <v>78</v>
      </c>
      <c r="C262" s="11">
        <v>45566.69583517361</v>
      </c>
      <c r="D262" s="10" t="s">
        <v>79</v>
      </c>
      <c r="E262" s="10" t="s">
        <v>80</v>
      </c>
      <c r="F262">
        <v>31</v>
      </c>
      <c r="G262">
        <v>801.0443115234375</v>
      </c>
      <c r="H262">
        <v>119.90861511230469</v>
      </c>
      <c r="I262">
        <v>31</v>
      </c>
      <c r="J262">
        <v>31</v>
      </c>
      <c r="K262">
        <v>0</v>
      </c>
      <c r="L262">
        <v>214.80000305175781</v>
      </c>
      <c r="M262">
        <v>215</v>
      </c>
      <c r="N262">
        <v>220.30000305175781</v>
      </c>
      <c r="O262">
        <v>225</v>
      </c>
      <c r="P262" s="10" t="s">
        <v>222</v>
      </c>
      <c r="Q262" s="10" t="s">
        <v>82</v>
      </c>
      <c r="R262">
        <v>2175.52734375</v>
      </c>
      <c r="S262">
        <v>1731.776123046875</v>
      </c>
      <c r="T262">
        <v>14.409999847412109</v>
      </c>
      <c r="U262">
        <v>110</v>
      </c>
      <c r="V262">
        <v>3.2220001220703125</v>
      </c>
      <c r="W262">
        <v>0.15400001406669617</v>
      </c>
      <c r="X262" s="10" t="s">
        <v>82</v>
      </c>
      <c r="Y262" s="10" t="s">
        <v>82</v>
      </c>
      <c r="Z262">
        <v>24.336000442504883</v>
      </c>
      <c r="AA262">
        <v>2.0460000038146973</v>
      </c>
      <c r="AB262">
        <v>0.45000001788139343</v>
      </c>
      <c r="AC262">
        <v>0</v>
      </c>
      <c r="AD262">
        <v>0.65600001811981201</v>
      </c>
      <c r="AE262">
        <v>43.5</v>
      </c>
      <c r="AF262">
        <v>28.557193756103516</v>
      </c>
      <c r="AG262">
        <v>44.999370574951172</v>
      </c>
      <c r="AH262">
        <v>229.80000305175781</v>
      </c>
      <c r="AI262">
        <v>60</v>
      </c>
      <c r="AJ262">
        <v>60</v>
      </c>
      <c r="AK262">
        <v>60</v>
      </c>
      <c r="AL262">
        <v>60.599997999999999</v>
      </c>
      <c r="AM262">
        <v>94.586082458496094</v>
      </c>
      <c r="AN262">
        <v>52.499603271484375</v>
      </c>
      <c r="AO262">
        <v>65.853782653808594</v>
      </c>
      <c r="AP262">
        <v>79.862869262695313</v>
      </c>
      <c r="AQ262">
        <v>3.4614377021789551</v>
      </c>
      <c r="AR262">
        <v>542.294921875</v>
      </c>
      <c r="AS262">
        <v>497.45016479492188</v>
      </c>
      <c r="AT262">
        <v>4.6654376983642578</v>
      </c>
      <c r="AU262">
        <v>3.6495625972747803</v>
      </c>
      <c r="AV262">
        <v>7737.86328125</v>
      </c>
      <c r="AW262">
        <v>5425.36181640625</v>
      </c>
      <c r="AX262">
        <v>1704.30859375</v>
      </c>
      <c r="AY262">
        <v>1028.0625</v>
      </c>
      <c r="AZ262">
        <v>6033.5546875</v>
      </c>
      <c r="BA262">
        <v>4397.29931640625</v>
      </c>
      <c r="BB262">
        <v>3.6244392395019531E-3</v>
      </c>
      <c r="BC262">
        <v>0.14261996746063232</v>
      </c>
      <c r="BD262" s="10" t="s">
        <v>79</v>
      </c>
      <c r="BE262" s="10" t="s">
        <v>223</v>
      </c>
      <c r="BF262" s="10" t="s">
        <v>221</v>
      </c>
      <c r="BG262">
        <v>45000</v>
      </c>
      <c r="BH262">
        <v>832351</v>
      </c>
      <c r="BI262">
        <v>1012785</v>
      </c>
      <c r="BJ262">
        <v>-239</v>
      </c>
      <c r="BK262">
        <v>4082</v>
      </c>
      <c r="BL262">
        <v>92070</v>
      </c>
      <c r="BM262">
        <v>2053466</v>
      </c>
      <c r="BN262">
        <v>814554</v>
      </c>
      <c r="BO262">
        <v>1124111</v>
      </c>
      <c r="BP262">
        <v>3276</v>
      </c>
      <c r="BQ262">
        <v>98425</v>
      </c>
      <c r="BR262">
        <v>1003</v>
      </c>
      <c r="BS262">
        <v>423351</v>
      </c>
      <c r="BT262">
        <v>2053466</v>
      </c>
      <c r="BU262">
        <v>6281</v>
      </c>
      <c r="BV262">
        <v>1</v>
      </c>
      <c r="BW262">
        <v>30000</v>
      </c>
      <c r="BX262">
        <v>18532</v>
      </c>
      <c r="BY262">
        <v>1</v>
      </c>
      <c r="BZ262">
        <v>30000</v>
      </c>
    </row>
    <row r="263" spans="1:78" x14ac:dyDescent="0.35">
      <c r="A263" s="10" t="s">
        <v>224</v>
      </c>
      <c r="B263" s="10" t="s">
        <v>85</v>
      </c>
      <c r="C263" s="11">
        <v>45566.69583517361</v>
      </c>
      <c r="D263" s="10" t="s">
        <v>79</v>
      </c>
      <c r="E263" s="10" t="s">
        <v>80</v>
      </c>
      <c r="F263">
        <v>31</v>
      </c>
      <c r="G263">
        <v>801.0443115234375</v>
      </c>
      <c r="H263">
        <v>119.90861511230469</v>
      </c>
      <c r="I263">
        <v>31</v>
      </c>
      <c r="J263">
        <v>31</v>
      </c>
      <c r="K263">
        <v>0</v>
      </c>
      <c r="L263">
        <v>214.80000305175781</v>
      </c>
      <c r="M263">
        <v>215</v>
      </c>
      <c r="N263">
        <v>220.30000305175781</v>
      </c>
      <c r="O263">
        <v>225</v>
      </c>
      <c r="P263" s="10" t="s">
        <v>222</v>
      </c>
      <c r="Q263" s="10" t="s">
        <v>82</v>
      </c>
      <c r="R263">
        <v>2175.52734375</v>
      </c>
      <c r="S263">
        <v>1731.776123046875</v>
      </c>
      <c r="T263">
        <v>14.409999847412109</v>
      </c>
      <c r="U263">
        <v>110</v>
      </c>
      <c r="V263">
        <v>3.2220001220703125</v>
      </c>
      <c r="W263">
        <v>0.15400001406669617</v>
      </c>
      <c r="X263" s="10" t="s">
        <v>82</v>
      </c>
      <c r="Y263" s="10" t="s">
        <v>82</v>
      </c>
      <c r="Z263">
        <v>24.336000442504883</v>
      </c>
      <c r="AA263">
        <v>2.0460000038146973</v>
      </c>
      <c r="AB263">
        <v>0.45000001788139343</v>
      </c>
      <c r="AC263">
        <v>0</v>
      </c>
      <c r="AD263">
        <v>0.65600001811981201</v>
      </c>
      <c r="AE263">
        <v>43.5</v>
      </c>
      <c r="AF263">
        <v>28.557193756103516</v>
      </c>
      <c r="AG263">
        <v>44.999370574951172</v>
      </c>
      <c r="AH263">
        <v>229.80000305175781</v>
      </c>
      <c r="AI263">
        <v>60</v>
      </c>
      <c r="AJ263">
        <v>60</v>
      </c>
      <c r="AK263">
        <v>60</v>
      </c>
      <c r="AL263">
        <v>60.599997999999999</v>
      </c>
      <c r="AM263">
        <v>137.79624938964844</v>
      </c>
      <c r="AN263">
        <v>52.49993896484375</v>
      </c>
      <c r="AO263">
        <v>66.515907287597656</v>
      </c>
      <c r="AP263">
        <v>82.424674987792969</v>
      </c>
      <c r="AQ263">
        <v>1.3920625448226929</v>
      </c>
      <c r="AR263">
        <v>545.4837646484375</v>
      </c>
      <c r="AS263">
        <v>498.13946533203125</v>
      </c>
      <c r="AT263">
        <v>4.8159375190734863</v>
      </c>
      <c r="AU263">
        <v>3.8376877307891846</v>
      </c>
      <c r="AV263">
        <v>7938.6220703125</v>
      </c>
      <c r="AW263">
        <v>6117.3935546875</v>
      </c>
      <c r="AX263">
        <v>1807.51904296875</v>
      </c>
      <c r="AY263">
        <v>1148.7705078125</v>
      </c>
      <c r="AZ263">
        <v>6131.10302734375</v>
      </c>
      <c r="BA263">
        <v>4968.623046875</v>
      </c>
      <c r="BD263" s="10" t="s">
        <v>79</v>
      </c>
      <c r="BE263" s="10" t="s">
        <v>225</v>
      </c>
      <c r="BF263" s="10" t="s">
        <v>224</v>
      </c>
      <c r="BG263">
        <v>45000</v>
      </c>
      <c r="BH263">
        <v>1185025</v>
      </c>
      <c r="BI263">
        <v>1068744</v>
      </c>
      <c r="BJ263">
        <v>-4330</v>
      </c>
      <c r="BK263">
        <v>4133</v>
      </c>
      <c r="BL263">
        <v>87979</v>
      </c>
      <c r="BM263">
        <v>2054427</v>
      </c>
      <c r="BN263">
        <v>1190784</v>
      </c>
      <c r="BO263">
        <v>1375129</v>
      </c>
      <c r="BP263">
        <v>179553</v>
      </c>
      <c r="BQ263">
        <v>99999</v>
      </c>
      <c r="BR263">
        <v>1005</v>
      </c>
      <c r="BS263">
        <v>424787</v>
      </c>
      <c r="BT263">
        <v>2054427</v>
      </c>
      <c r="BU263">
        <v>6441</v>
      </c>
      <c r="BV263">
        <v>1</v>
      </c>
      <c r="BW263">
        <v>30000</v>
      </c>
      <c r="BX263">
        <v>35962</v>
      </c>
      <c r="BY263">
        <v>1</v>
      </c>
      <c r="BZ263">
        <v>30000</v>
      </c>
    </row>
    <row r="264" spans="1:78" x14ac:dyDescent="0.35">
      <c r="A264" s="10" t="s">
        <v>226</v>
      </c>
      <c r="B264" s="10" t="s">
        <v>78</v>
      </c>
      <c r="C264" s="11">
        <v>45566.696121886576</v>
      </c>
      <c r="D264" s="10" t="s">
        <v>79</v>
      </c>
      <c r="E264" s="10" t="s">
        <v>80</v>
      </c>
      <c r="F264">
        <v>32</v>
      </c>
      <c r="G264">
        <v>800.85986328125</v>
      </c>
      <c r="H264">
        <v>119.90861511230469</v>
      </c>
      <c r="I264">
        <v>32</v>
      </c>
      <c r="J264">
        <v>32</v>
      </c>
      <c r="K264">
        <v>0</v>
      </c>
      <c r="L264">
        <v>215.10000610351563</v>
      </c>
      <c r="M264">
        <v>215.10000610351563</v>
      </c>
      <c r="N264">
        <v>220.30000305175781</v>
      </c>
      <c r="O264">
        <v>225</v>
      </c>
      <c r="P264" s="10" t="s">
        <v>227</v>
      </c>
      <c r="Q264" s="10" t="s">
        <v>82</v>
      </c>
      <c r="R264">
        <v>2195.150390625</v>
      </c>
      <c r="S264">
        <v>1746.34765625</v>
      </c>
      <c r="T264">
        <v>14.409999847412109</v>
      </c>
      <c r="U264">
        <v>110</v>
      </c>
      <c r="V264">
        <v>2.9360001087188721</v>
      </c>
      <c r="W264">
        <v>0.14600001275539398</v>
      </c>
      <c r="X264" s="10" t="s">
        <v>82</v>
      </c>
      <c r="Y264" s="10" t="s">
        <v>82</v>
      </c>
      <c r="Z264">
        <v>24.340002059936523</v>
      </c>
      <c r="AA264">
        <v>2.0760002136230469</v>
      </c>
      <c r="AB264">
        <v>0.45400002598762512</v>
      </c>
      <c r="AC264">
        <v>0</v>
      </c>
      <c r="AD264">
        <v>0.65600001811981201</v>
      </c>
      <c r="AE264">
        <v>43.700000762939453</v>
      </c>
      <c r="AF264">
        <v>28.786548614501953</v>
      </c>
      <c r="AG264">
        <v>44.958595275878906</v>
      </c>
      <c r="AH264">
        <v>230</v>
      </c>
      <c r="AI264">
        <v>60</v>
      </c>
      <c r="AJ264">
        <v>60</v>
      </c>
      <c r="AK264">
        <v>60</v>
      </c>
      <c r="AL264">
        <v>60.599997999999999</v>
      </c>
      <c r="AM264">
        <v>94.586082458496094</v>
      </c>
      <c r="AN264">
        <v>52.499603271484375</v>
      </c>
      <c r="AO264">
        <v>66.047142028808594</v>
      </c>
      <c r="AP264">
        <v>79.827232360839844</v>
      </c>
      <c r="AQ264">
        <v>3.4614377021789551</v>
      </c>
      <c r="AR264">
        <v>543.55352783203125</v>
      </c>
      <c r="AS264">
        <v>499.77490234375</v>
      </c>
      <c r="AT264">
        <v>4.5525627136230469</v>
      </c>
      <c r="AU264">
        <v>3.6495625972747803</v>
      </c>
      <c r="AV264">
        <v>7753.814453125</v>
      </c>
      <c r="AW264">
        <v>5503.916015625</v>
      </c>
      <c r="AX264">
        <v>1655.5673828125</v>
      </c>
      <c r="AY264">
        <v>1040.86083984375</v>
      </c>
      <c r="AZ264">
        <v>6098.2470703125</v>
      </c>
      <c r="BA264">
        <v>4463.05517578125</v>
      </c>
      <c r="BB264">
        <v>1.853477954864502E-2</v>
      </c>
      <c r="BC264">
        <v>0.12585413455963135</v>
      </c>
      <c r="BD264" s="10" t="s">
        <v>79</v>
      </c>
      <c r="BE264" s="10" t="s">
        <v>228</v>
      </c>
      <c r="BF264" s="10" t="s">
        <v>226</v>
      </c>
      <c r="BG264">
        <v>45000</v>
      </c>
      <c r="BH264">
        <v>825414</v>
      </c>
      <c r="BI264">
        <v>1272236</v>
      </c>
      <c r="BJ264">
        <v>461</v>
      </c>
      <c r="BK264">
        <v>4100</v>
      </c>
      <c r="BL264">
        <v>92770</v>
      </c>
      <c r="BM264">
        <v>2055498</v>
      </c>
      <c r="BN264">
        <v>808688</v>
      </c>
      <c r="BO264">
        <v>1379432</v>
      </c>
      <c r="BP264">
        <v>3380</v>
      </c>
      <c r="BQ264">
        <v>96063</v>
      </c>
      <c r="BR264">
        <v>1003</v>
      </c>
      <c r="BS264">
        <v>423444</v>
      </c>
      <c r="BT264">
        <v>2055498</v>
      </c>
      <c r="BU264">
        <v>8599</v>
      </c>
      <c r="BV264">
        <v>1</v>
      </c>
      <c r="BW264">
        <v>30000</v>
      </c>
      <c r="BX264">
        <v>23117</v>
      </c>
      <c r="BY264">
        <v>1</v>
      </c>
      <c r="BZ264">
        <v>30000</v>
      </c>
    </row>
    <row r="265" spans="1:78" x14ac:dyDescent="0.35">
      <c r="A265" s="10" t="s">
        <v>229</v>
      </c>
      <c r="B265" s="10" t="s">
        <v>85</v>
      </c>
      <c r="C265" s="11">
        <v>45566.696121886576</v>
      </c>
      <c r="D265" s="10" t="s">
        <v>79</v>
      </c>
      <c r="E265" s="10" t="s">
        <v>80</v>
      </c>
      <c r="F265">
        <v>32</v>
      </c>
      <c r="G265">
        <v>800.85986328125</v>
      </c>
      <c r="H265">
        <v>119.90861511230469</v>
      </c>
      <c r="I265">
        <v>32</v>
      </c>
      <c r="J265">
        <v>32</v>
      </c>
      <c r="K265">
        <v>0</v>
      </c>
      <c r="L265">
        <v>215.10000610351563</v>
      </c>
      <c r="M265">
        <v>215.10000610351563</v>
      </c>
      <c r="N265">
        <v>220.30000305175781</v>
      </c>
      <c r="O265">
        <v>225</v>
      </c>
      <c r="P265" s="10" t="s">
        <v>227</v>
      </c>
      <c r="Q265" s="10" t="s">
        <v>82</v>
      </c>
      <c r="R265">
        <v>2195.150390625</v>
      </c>
      <c r="S265">
        <v>1746.34765625</v>
      </c>
      <c r="T265">
        <v>14.409999847412109</v>
      </c>
      <c r="U265">
        <v>110</v>
      </c>
      <c r="V265">
        <v>2.9360001087188721</v>
      </c>
      <c r="W265">
        <v>0.14600001275539398</v>
      </c>
      <c r="X265" s="10" t="s">
        <v>82</v>
      </c>
      <c r="Y265" s="10" t="s">
        <v>82</v>
      </c>
      <c r="Z265">
        <v>24.340002059936523</v>
      </c>
      <c r="AA265">
        <v>2.0760002136230469</v>
      </c>
      <c r="AB265">
        <v>0.45400002598762512</v>
      </c>
      <c r="AC265">
        <v>0</v>
      </c>
      <c r="AD265">
        <v>0.65600001811981201</v>
      </c>
      <c r="AE265">
        <v>43.700000762939453</v>
      </c>
      <c r="AF265">
        <v>28.786548614501953</v>
      </c>
      <c r="AG265">
        <v>44.958595275878906</v>
      </c>
      <c r="AH265">
        <v>230</v>
      </c>
      <c r="AI265">
        <v>60</v>
      </c>
      <c r="AJ265">
        <v>60</v>
      </c>
      <c r="AK265">
        <v>60</v>
      </c>
      <c r="AL265">
        <v>60.599997999999999</v>
      </c>
      <c r="AM265">
        <v>137.79624938964844</v>
      </c>
      <c r="AN265">
        <v>52.49993896484375</v>
      </c>
      <c r="AO265">
        <v>66.580825805664063</v>
      </c>
      <c r="AP265">
        <v>82.3470458984375</v>
      </c>
      <c r="AQ265">
        <v>2.2950625419616699</v>
      </c>
      <c r="AR265">
        <v>544.860595703125</v>
      </c>
      <c r="AS265">
        <v>498.3297119140625</v>
      </c>
      <c r="AT265">
        <v>4.8159375190734863</v>
      </c>
      <c r="AU265">
        <v>3.8000626564025879</v>
      </c>
      <c r="AV265">
        <v>7941.08984375</v>
      </c>
      <c r="AW265">
        <v>6112.78076171875</v>
      </c>
      <c r="AX265">
        <v>1808.509765625</v>
      </c>
      <c r="AY265">
        <v>1133.654296875</v>
      </c>
      <c r="AZ265">
        <v>6132.580078125</v>
      </c>
      <c r="BA265">
        <v>4979.12646484375</v>
      </c>
      <c r="BD265" s="10" t="s">
        <v>79</v>
      </c>
      <c r="BE265" s="10" t="s">
        <v>230</v>
      </c>
      <c r="BF265" s="10" t="s">
        <v>229</v>
      </c>
      <c r="BG265">
        <v>45000</v>
      </c>
      <c r="BH265">
        <v>1240506</v>
      </c>
      <c r="BI265">
        <v>912156</v>
      </c>
      <c r="BJ265">
        <v>-1854</v>
      </c>
      <c r="BK265">
        <v>4062</v>
      </c>
      <c r="BL265">
        <v>90455</v>
      </c>
      <c r="BM265">
        <v>2056350</v>
      </c>
      <c r="BN265">
        <v>1232764</v>
      </c>
      <c r="BO265">
        <v>1221368</v>
      </c>
      <c r="BP265">
        <v>-178152</v>
      </c>
      <c r="BQ265">
        <v>99999</v>
      </c>
      <c r="BR265">
        <v>1005</v>
      </c>
      <c r="BS265">
        <v>424635</v>
      </c>
      <c r="BT265">
        <v>2056350</v>
      </c>
      <c r="BU265">
        <v>175719</v>
      </c>
      <c r="BV265">
        <v>0</v>
      </c>
      <c r="BW265">
        <v>30000</v>
      </c>
      <c r="BX265">
        <v>22134</v>
      </c>
      <c r="BY265">
        <v>1</v>
      </c>
      <c r="BZ265">
        <v>30000</v>
      </c>
    </row>
    <row r="266" spans="1:78" x14ac:dyDescent="0.35">
      <c r="A266" s="10" t="s">
        <v>231</v>
      </c>
      <c r="B266" s="10" t="s">
        <v>78</v>
      </c>
      <c r="C266" s="11">
        <v>45566.696401759262</v>
      </c>
      <c r="D266" s="10" t="s">
        <v>79</v>
      </c>
      <c r="E266" s="10" t="s">
        <v>80</v>
      </c>
      <c r="F266">
        <v>33</v>
      </c>
      <c r="G266">
        <v>800.6754150390625</v>
      </c>
      <c r="H266">
        <v>119.90861511230469</v>
      </c>
      <c r="I266">
        <v>33</v>
      </c>
      <c r="J266">
        <v>33</v>
      </c>
      <c r="K266">
        <v>0</v>
      </c>
      <c r="L266">
        <v>215.10000610351563</v>
      </c>
      <c r="M266">
        <v>215.10000610351563</v>
      </c>
      <c r="N266">
        <v>220.30000305175781</v>
      </c>
      <c r="O266">
        <v>224.80000305175781</v>
      </c>
      <c r="P266" s="10" t="s">
        <v>232</v>
      </c>
      <c r="Q266" s="10" t="s">
        <v>82</v>
      </c>
      <c r="R266">
        <v>2173.77880859375</v>
      </c>
      <c r="S266">
        <v>1733.621826171875</v>
      </c>
      <c r="T266">
        <v>14.409999847412109</v>
      </c>
      <c r="U266">
        <v>110</v>
      </c>
      <c r="V266">
        <v>3.3240001201629639</v>
      </c>
      <c r="W266">
        <v>0.15400001406669617</v>
      </c>
      <c r="X266" s="10" t="s">
        <v>82</v>
      </c>
      <c r="Y266" s="10" t="s">
        <v>82</v>
      </c>
      <c r="Z266">
        <v>24.338001251220703</v>
      </c>
      <c r="AA266">
        <v>2.0540001392364502</v>
      </c>
      <c r="AB266">
        <v>0.45200002193450928</v>
      </c>
      <c r="AC266">
        <v>0</v>
      </c>
      <c r="AD266">
        <v>0.65400004386901855</v>
      </c>
      <c r="AE266">
        <v>43.700000762939453</v>
      </c>
      <c r="AF266">
        <v>28.664226531982422</v>
      </c>
      <c r="AG266">
        <v>44.999370574951172</v>
      </c>
      <c r="AH266">
        <v>230</v>
      </c>
      <c r="AI266">
        <v>60</v>
      </c>
      <c r="AJ266">
        <v>60</v>
      </c>
      <c r="AK266">
        <v>60</v>
      </c>
      <c r="AL266">
        <v>60.599997999999999</v>
      </c>
      <c r="AM266">
        <v>94.586082458496094</v>
      </c>
      <c r="AN266">
        <v>52.499603271484375</v>
      </c>
      <c r="AO266">
        <v>66.044258117675781</v>
      </c>
      <c r="AP266">
        <v>79.875923156738281</v>
      </c>
      <c r="AQ266">
        <v>2.8594377040863037</v>
      </c>
      <c r="AR266">
        <v>543.37060546875</v>
      </c>
      <c r="AS266">
        <v>499.82818603515625</v>
      </c>
      <c r="AT266">
        <v>4.4773125648498535</v>
      </c>
      <c r="AU266">
        <v>3.6495625972747803</v>
      </c>
      <c r="AV266">
        <v>7747.5</v>
      </c>
      <c r="AW266">
        <v>5503.72607421875</v>
      </c>
      <c r="AX266">
        <v>1611.71826171875</v>
      </c>
      <c r="AY266">
        <v>1038.01318359375</v>
      </c>
      <c r="AZ266">
        <v>6135.78173828125</v>
      </c>
      <c r="BA266">
        <v>4465.712890625</v>
      </c>
      <c r="BB266">
        <v>1.6136288642883301E-2</v>
      </c>
      <c r="BC266">
        <v>0.13083446025848389</v>
      </c>
      <c r="BD266" s="10" t="s">
        <v>79</v>
      </c>
      <c r="BE266" s="10" t="s">
        <v>79</v>
      </c>
      <c r="BF266" s="10" t="s">
        <v>79</v>
      </c>
    </row>
    <row r="267" spans="1:78" x14ac:dyDescent="0.35">
      <c r="A267" s="10" t="s">
        <v>233</v>
      </c>
      <c r="B267" s="10" t="s">
        <v>85</v>
      </c>
      <c r="C267" s="11">
        <v>45566.696401759262</v>
      </c>
      <c r="D267" s="10" t="s">
        <v>79</v>
      </c>
      <c r="E267" s="10" t="s">
        <v>80</v>
      </c>
      <c r="F267">
        <v>33</v>
      </c>
      <c r="G267">
        <v>800.6754150390625</v>
      </c>
      <c r="H267">
        <v>119.90861511230469</v>
      </c>
      <c r="I267">
        <v>33</v>
      </c>
      <c r="J267">
        <v>33</v>
      </c>
      <c r="K267">
        <v>0</v>
      </c>
      <c r="L267">
        <v>215.10000610351563</v>
      </c>
      <c r="M267">
        <v>215.10000610351563</v>
      </c>
      <c r="N267">
        <v>220.30000305175781</v>
      </c>
      <c r="O267">
        <v>224.80000305175781</v>
      </c>
      <c r="P267" s="10" t="s">
        <v>232</v>
      </c>
      <c r="Q267" s="10" t="s">
        <v>82</v>
      </c>
      <c r="R267">
        <v>2173.77880859375</v>
      </c>
      <c r="S267">
        <v>1733.621826171875</v>
      </c>
      <c r="T267">
        <v>14.409999847412109</v>
      </c>
      <c r="U267">
        <v>110</v>
      </c>
      <c r="V267">
        <v>3.3240001201629639</v>
      </c>
      <c r="W267">
        <v>0.15400001406669617</v>
      </c>
      <c r="X267" s="10" t="s">
        <v>82</v>
      </c>
      <c r="Y267" s="10" t="s">
        <v>82</v>
      </c>
      <c r="Z267">
        <v>24.338001251220703</v>
      </c>
      <c r="AA267">
        <v>2.0540001392364502</v>
      </c>
      <c r="AB267">
        <v>0.45200002193450928</v>
      </c>
      <c r="AC267">
        <v>0</v>
      </c>
      <c r="AD267">
        <v>0.65400004386901855</v>
      </c>
      <c r="AE267">
        <v>43.700000762939453</v>
      </c>
      <c r="AF267">
        <v>28.664226531982422</v>
      </c>
      <c r="AG267">
        <v>44.999370574951172</v>
      </c>
      <c r="AH267">
        <v>230</v>
      </c>
      <c r="AI267">
        <v>60</v>
      </c>
      <c r="AJ267">
        <v>60</v>
      </c>
      <c r="AK267">
        <v>60</v>
      </c>
      <c r="AL267">
        <v>60.599997999999999</v>
      </c>
      <c r="AM267">
        <v>137.79624938964844</v>
      </c>
      <c r="AN267">
        <v>52.49993896484375</v>
      </c>
      <c r="AO267">
        <v>66.622901916503906</v>
      </c>
      <c r="AP267">
        <v>82.568534851074219</v>
      </c>
      <c r="AQ267">
        <v>1.3544375896453857</v>
      </c>
      <c r="AR267">
        <v>544.27630615234375</v>
      </c>
      <c r="AS267">
        <v>497.26498413085938</v>
      </c>
      <c r="AT267">
        <v>4.8159375190734863</v>
      </c>
      <c r="AU267">
        <v>3.8376877307891846</v>
      </c>
      <c r="AV267">
        <v>7910.3505859375</v>
      </c>
      <c r="AW267">
        <v>6060.681640625</v>
      </c>
      <c r="AX267">
        <v>1806.0234375</v>
      </c>
      <c r="AY267">
        <v>1148.5703125</v>
      </c>
      <c r="AZ267">
        <v>6104.3271484375</v>
      </c>
      <c r="BA267">
        <v>4912.111328125</v>
      </c>
      <c r="BD267" s="10" t="s">
        <v>79</v>
      </c>
      <c r="BE267" s="10" t="s">
        <v>234</v>
      </c>
      <c r="BF267" s="10" t="s">
        <v>233</v>
      </c>
      <c r="BG267">
        <v>45000</v>
      </c>
      <c r="BH267">
        <v>1210507</v>
      </c>
      <c r="BI267">
        <v>1032291</v>
      </c>
      <c r="BJ267">
        <v>-2764</v>
      </c>
      <c r="BK267">
        <v>4060</v>
      </c>
      <c r="BL267">
        <v>89545</v>
      </c>
      <c r="BM267">
        <v>2054883</v>
      </c>
      <c r="BN267">
        <v>1209885</v>
      </c>
      <c r="BO267">
        <v>1339553</v>
      </c>
      <c r="BP267">
        <v>-179294</v>
      </c>
      <c r="BQ267">
        <v>99999</v>
      </c>
      <c r="BR267">
        <v>1005</v>
      </c>
      <c r="BS267">
        <v>424697</v>
      </c>
      <c r="BT267">
        <v>2054883</v>
      </c>
      <c r="BU267">
        <v>11539</v>
      </c>
      <c r="BV267">
        <v>1</v>
      </c>
      <c r="BW267">
        <v>30000</v>
      </c>
      <c r="BX267">
        <v>23166</v>
      </c>
      <c r="BY267">
        <v>1</v>
      </c>
      <c r="BZ267">
        <v>30000</v>
      </c>
    </row>
    <row r="268" spans="1:78" x14ac:dyDescent="0.35">
      <c r="A268" s="10" t="s">
        <v>235</v>
      </c>
      <c r="B268" s="10" t="s">
        <v>78</v>
      </c>
      <c r="C268" s="11">
        <v>45566.696679826389</v>
      </c>
      <c r="D268" s="10" t="s">
        <v>79</v>
      </c>
      <c r="E268" s="10" t="s">
        <v>80</v>
      </c>
      <c r="F268">
        <v>34</v>
      </c>
      <c r="G268">
        <v>801.0443115234375</v>
      </c>
      <c r="H268">
        <v>119.90861511230469</v>
      </c>
      <c r="I268">
        <v>34</v>
      </c>
      <c r="J268">
        <v>34</v>
      </c>
      <c r="K268">
        <v>0</v>
      </c>
      <c r="L268">
        <v>215</v>
      </c>
      <c r="M268">
        <v>215.10000610351563</v>
      </c>
      <c r="N268">
        <v>220.30000305175781</v>
      </c>
      <c r="O268">
        <v>224.80000305175781</v>
      </c>
      <c r="P268" s="10" t="s">
        <v>236</v>
      </c>
      <c r="Q268" s="10" t="s">
        <v>82</v>
      </c>
      <c r="R268">
        <v>2197.676025390625</v>
      </c>
      <c r="S268">
        <v>1732.650390625</v>
      </c>
      <c r="T268">
        <v>14.420000076293945</v>
      </c>
      <c r="U268">
        <v>110</v>
      </c>
      <c r="V268">
        <v>3.564000129699707</v>
      </c>
      <c r="W268">
        <v>0.15400001406669617</v>
      </c>
      <c r="X268" s="10" t="s">
        <v>82</v>
      </c>
      <c r="Y268" s="10" t="s">
        <v>82</v>
      </c>
      <c r="Z268">
        <v>24.340002059936523</v>
      </c>
      <c r="AA268">
        <v>2.0420000553131104</v>
      </c>
      <c r="AB268">
        <v>0.45400002598762512</v>
      </c>
      <c r="AC268">
        <v>0</v>
      </c>
      <c r="AD268">
        <v>0.65800005197525024</v>
      </c>
      <c r="AE268">
        <v>44</v>
      </c>
      <c r="AF268">
        <v>28.388999938964844</v>
      </c>
      <c r="AG268">
        <v>44.978981018066406</v>
      </c>
      <c r="AH268">
        <v>229.80000305175781</v>
      </c>
      <c r="AI268">
        <v>60</v>
      </c>
      <c r="AJ268">
        <v>60</v>
      </c>
      <c r="AK268">
        <v>60</v>
      </c>
      <c r="AL268">
        <v>60.599997999999999</v>
      </c>
      <c r="AM268">
        <v>94.586082458496094</v>
      </c>
      <c r="AN268">
        <v>52.499603271484375</v>
      </c>
      <c r="AO268">
        <v>65.945953369140625</v>
      </c>
      <c r="AP268">
        <v>79.730453491210938</v>
      </c>
      <c r="AQ268">
        <v>3.0475625991821289</v>
      </c>
      <c r="AR268">
        <v>542.1893310546875</v>
      </c>
      <c r="AS268">
        <v>496.5728759765625</v>
      </c>
      <c r="AT268">
        <v>4.5525627136230469</v>
      </c>
      <c r="AU268">
        <v>3.6495625972747803</v>
      </c>
      <c r="AV268">
        <v>7734.98828125</v>
      </c>
      <c r="AW268">
        <v>5422.49755859375</v>
      </c>
      <c r="AX268">
        <v>1636.419921875</v>
      </c>
      <c r="AY268">
        <v>1018.4091796875</v>
      </c>
      <c r="AZ268">
        <v>6098.568359375</v>
      </c>
      <c r="BA268">
        <v>4404.08837890625</v>
      </c>
      <c r="BB268">
        <v>2.4726271629333496E-2</v>
      </c>
      <c r="BC268">
        <v>0.11759269237518311</v>
      </c>
      <c r="BD268" s="10" t="s">
        <v>79</v>
      </c>
      <c r="BE268" s="10" t="s">
        <v>237</v>
      </c>
      <c r="BF268" s="10" t="s">
        <v>235</v>
      </c>
      <c r="BG268">
        <v>45000</v>
      </c>
      <c r="BH268">
        <v>886358</v>
      </c>
      <c r="BI268">
        <v>1110179</v>
      </c>
      <c r="BJ268">
        <v>3196</v>
      </c>
      <c r="BK268">
        <v>4099</v>
      </c>
      <c r="BL268">
        <v>95505</v>
      </c>
      <c r="BM268">
        <v>2055064</v>
      </c>
      <c r="BN268">
        <v>863244</v>
      </c>
      <c r="BO268">
        <v>1218508</v>
      </c>
      <c r="BP268">
        <v>6548</v>
      </c>
      <c r="BQ268">
        <v>99999</v>
      </c>
      <c r="BR268">
        <v>1004</v>
      </c>
      <c r="BS268">
        <v>423798</v>
      </c>
      <c r="BT268">
        <v>2055064</v>
      </c>
      <c r="BU268">
        <v>12738</v>
      </c>
      <c r="BV268">
        <v>1</v>
      </c>
      <c r="BW268">
        <v>30000</v>
      </c>
      <c r="BX268">
        <v>42369</v>
      </c>
      <c r="BY268">
        <v>0</v>
      </c>
      <c r="BZ268">
        <v>30000</v>
      </c>
    </row>
    <row r="269" spans="1:78" x14ac:dyDescent="0.35">
      <c r="A269" s="10" t="s">
        <v>238</v>
      </c>
      <c r="B269" s="10" t="s">
        <v>85</v>
      </c>
      <c r="C269" s="11">
        <v>45566.696679826389</v>
      </c>
      <c r="D269" s="10" t="s">
        <v>79</v>
      </c>
      <c r="E269" s="10" t="s">
        <v>80</v>
      </c>
      <c r="F269">
        <v>34</v>
      </c>
      <c r="G269">
        <v>801.0443115234375</v>
      </c>
      <c r="H269">
        <v>119.90861511230469</v>
      </c>
      <c r="I269">
        <v>34</v>
      </c>
      <c r="J269">
        <v>34</v>
      </c>
      <c r="K269">
        <v>0</v>
      </c>
      <c r="L269">
        <v>215</v>
      </c>
      <c r="M269">
        <v>215.10000610351563</v>
      </c>
      <c r="N269">
        <v>220.30000305175781</v>
      </c>
      <c r="O269">
        <v>224.80000305175781</v>
      </c>
      <c r="P269" s="10" t="s">
        <v>236</v>
      </c>
      <c r="Q269" s="10" t="s">
        <v>82</v>
      </c>
      <c r="R269">
        <v>2197.676025390625</v>
      </c>
      <c r="S269">
        <v>1732.650390625</v>
      </c>
      <c r="T269">
        <v>14.420000076293945</v>
      </c>
      <c r="U269">
        <v>110</v>
      </c>
      <c r="V269">
        <v>3.564000129699707</v>
      </c>
      <c r="W269">
        <v>0.15400001406669617</v>
      </c>
      <c r="X269" s="10" t="s">
        <v>82</v>
      </c>
      <c r="Y269" s="10" t="s">
        <v>82</v>
      </c>
      <c r="Z269">
        <v>24.340002059936523</v>
      </c>
      <c r="AA269">
        <v>2.0420000553131104</v>
      </c>
      <c r="AB269">
        <v>0.45400002598762512</v>
      </c>
      <c r="AC269">
        <v>0</v>
      </c>
      <c r="AD269">
        <v>0.65800005197525024</v>
      </c>
      <c r="AE269">
        <v>44</v>
      </c>
      <c r="AF269">
        <v>28.388999938964844</v>
      </c>
      <c r="AG269">
        <v>44.978981018066406</v>
      </c>
      <c r="AH269">
        <v>229.80000305175781</v>
      </c>
      <c r="AI269">
        <v>60</v>
      </c>
      <c r="AJ269">
        <v>60</v>
      </c>
      <c r="AK269">
        <v>60</v>
      </c>
      <c r="AL269">
        <v>60.599997999999999</v>
      </c>
      <c r="AM269">
        <v>137.79624938964844</v>
      </c>
      <c r="AN269">
        <v>52.49993896484375</v>
      </c>
      <c r="AO269">
        <v>66.507400512695313</v>
      </c>
      <c r="AP269">
        <v>82.287490844726563</v>
      </c>
      <c r="AQ269">
        <v>2.3326876163482666</v>
      </c>
      <c r="AR269">
        <v>542.83978271484375</v>
      </c>
      <c r="AS269">
        <v>495.14395141601563</v>
      </c>
      <c r="AT269">
        <v>4.8535628318786621</v>
      </c>
      <c r="AU269">
        <v>3.8000626564025879</v>
      </c>
      <c r="AV269">
        <v>7881.48388671875</v>
      </c>
      <c r="AW269">
        <v>5995.287109375</v>
      </c>
      <c r="AX269">
        <v>1808.232421875</v>
      </c>
      <c r="AY269">
        <v>1110.9248046875</v>
      </c>
      <c r="AZ269">
        <v>6073.25146484375</v>
      </c>
      <c r="BA269">
        <v>4884.3623046875</v>
      </c>
      <c r="BD269" s="10" t="s">
        <v>79</v>
      </c>
      <c r="BE269" s="10" t="s">
        <v>239</v>
      </c>
      <c r="BF269" s="10" t="s">
        <v>238</v>
      </c>
      <c r="BG269">
        <v>45000</v>
      </c>
      <c r="BH269">
        <v>1196427</v>
      </c>
      <c r="BI269">
        <v>787104</v>
      </c>
      <c r="BJ269">
        <v>-2991</v>
      </c>
      <c r="BK269">
        <v>4159</v>
      </c>
      <c r="BL269">
        <v>89318</v>
      </c>
      <c r="BM269">
        <v>2056584</v>
      </c>
      <c r="BN269">
        <v>1201455</v>
      </c>
      <c r="BO269">
        <v>1098236</v>
      </c>
      <c r="BP269">
        <v>179638</v>
      </c>
      <c r="BQ269">
        <v>99999</v>
      </c>
      <c r="BR269">
        <v>1005</v>
      </c>
      <c r="BS269">
        <v>424760</v>
      </c>
      <c r="BT269">
        <v>2056584</v>
      </c>
      <c r="BU269">
        <v>9023</v>
      </c>
      <c r="BV269">
        <v>1</v>
      </c>
      <c r="BW269">
        <v>30000</v>
      </c>
      <c r="BX269">
        <v>35767</v>
      </c>
      <c r="BY269">
        <v>1</v>
      </c>
      <c r="BZ269">
        <v>30000</v>
      </c>
    </row>
    <row r="270" spans="1:78" x14ac:dyDescent="0.35">
      <c r="A270" s="10" t="s">
        <v>240</v>
      </c>
      <c r="B270" s="10" t="s">
        <v>78</v>
      </c>
      <c r="C270" s="11">
        <v>45566.696966122683</v>
      </c>
      <c r="D270" s="10" t="s">
        <v>79</v>
      </c>
      <c r="E270" s="10" t="s">
        <v>80</v>
      </c>
      <c r="F270">
        <v>35</v>
      </c>
      <c r="G270">
        <v>800.85986328125</v>
      </c>
      <c r="H270">
        <v>119.90861511230469</v>
      </c>
      <c r="I270">
        <v>35</v>
      </c>
      <c r="J270">
        <v>35</v>
      </c>
      <c r="K270">
        <v>0</v>
      </c>
      <c r="L270">
        <v>214.60000610351563</v>
      </c>
      <c r="M270">
        <v>215.10000610351563</v>
      </c>
      <c r="N270">
        <v>220.10000610351563</v>
      </c>
      <c r="O270">
        <v>225</v>
      </c>
      <c r="P270" s="10" t="s">
        <v>241</v>
      </c>
      <c r="Q270" s="10" t="s">
        <v>82</v>
      </c>
      <c r="R270">
        <v>2204.86474609375</v>
      </c>
      <c r="S270">
        <v>1744.7933349609375</v>
      </c>
      <c r="T270">
        <v>14.420000076293945</v>
      </c>
      <c r="U270">
        <v>110</v>
      </c>
      <c r="V270">
        <v>3.2400002479553223</v>
      </c>
      <c r="W270">
        <v>0.14200000464916229</v>
      </c>
      <c r="X270" s="10" t="s">
        <v>82</v>
      </c>
      <c r="Y270" s="10" t="s">
        <v>82</v>
      </c>
      <c r="Z270">
        <v>24.340002059936523</v>
      </c>
      <c r="AA270">
        <v>2.0680000782012939</v>
      </c>
      <c r="AB270">
        <v>0.45400002598762512</v>
      </c>
      <c r="AC270">
        <v>0</v>
      </c>
      <c r="AD270">
        <v>0.65400004386901855</v>
      </c>
      <c r="AE270">
        <v>44</v>
      </c>
      <c r="AF270">
        <v>28.521516799926758</v>
      </c>
      <c r="AG270">
        <v>44.973884582519531</v>
      </c>
      <c r="AH270">
        <v>229.80000305175781</v>
      </c>
      <c r="AI270">
        <v>60</v>
      </c>
      <c r="AJ270">
        <v>60</v>
      </c>
      <c r="AK270">
        <v>60</v>
      </c>
      <c r="AL270">
        <v>60.599997999999999</v>
      </c>
      <c r="AM270">
        <v>94.586082458496094</v>
      </c>
      <c r="AN270">
        <v>52.499603271484375</v>
      </c>
      <c r="AO270">
        <v>65.908500671386719</v>
      </c>
      <c r="AP270">
        <v>79.619293212890625</v>
      </c>
      <c r="AQ270">
        <v>2.7089376449584961</v>
      </c>
      <c r="AR270">
        <v>543.20050048828125</v>
      </c>
      <c r="AS270">
        <v>498.9915771484375</v>
      </c>
      <c r="AT270">
        <v>4.5149378776550293</v>
      </c>
      <c r="AU270">
        <v>3.6495625972747803</v>
      </c>
      <c r="AV270">
        <v>7752.02197265625</v>
      </c>
      <c r="AW270">
        <v>5489.921875</v>
      </c>
      <c r="AX270">
        <v>1628.72119140625</v>
      </c>
      <c r="AY270">
        <v>1032.744140625</v>
      </c>
      <c r="AZ270">
        <v>6123.30078125</v>
      </c>
      <c r="BA270">
        <v>4457.177734375</v>
      </c>
      <c r="BB270">
        <v>3.2769680023193359E-2</v>
      </c>
      <c r="BC270">
        <v>0.11138570308685303</v>
      </c>
      <c r="BD270" s="10" t="s">
        <v>79</v>
      </c>
      <c r="BE270" s="10" t="s">
        <v>242</v>
      </c>
      <c r="BF270" s="10" t="s">
        <v>240</v>
      </c>
      <c r="BG270">
        <v>45000</v>
      </c>
      <c r="BH270">
        <v>890769</v>
      </c>
      <c r="BI270">
        <v>999745</v>
      </c>
      <c r="BJ270">
        <v>3131</v>
      </c>
      <c r="BK270">
        <v>4134</v>
      </c>
      <c r="BL270">
        <v>95440</v>
      </c>
      <c r="BM270">
        <v>2155469</v>
      </c>
      <c r="BN270">
        <v>867137</v>
      </c>
      <c r="BO270">
        <v>1109827</v>
      </c>
      <c r="BP270">
        <v>6592</v>
      </c>
      <c r="BQ270">
        <v>98425</v>
      </c>
      <c r="BR270">
        <v>1003</v>
      </c>
      <c r="BS270">
        <v>423841</v>
      </c>
      <c r="BT270">
        <v>2155469</v>
      </c>
      <c r="BU270">
        <v>7755</v>
      </c>
      <c r="BV270">
        <v>1</v>
      </c>
      <c r="BW270">
        <v>30000</v>
      </c>
      <c r="BX270">
        <v>22548</v>
      </c>
      <c r="BY270">
        <v>1</v>
      </c>
      <c r="BZ270">
        <v>30000</v>
      </c>
    </row>
    <row r="271" spans="1:78" x14ac:dyDescent="0.35">
      <c r="A271" s="10" t="s">
        <v>243</v>
      </c>
      <c r="B271" s="10" t="s">
        <v>85</v>
      </c>
      <c r="C271" s="11">
        <v>45566.696966122683</v>
      </c>
      <c r="D271" s="10" t="s">
        <v>79</v>
      </c>
      <c r="E271" s="10" t="s">
        <v>80</v>
      </c>
      <c r="F271">
        <v>35</v>
      </c>
      <c r="G271">
        <v>800.85986328125</v>
      </c>
      <c r="H271">
        <v>119.90861511230469</v>
      </c>
      <c r="I271">
        <v>35</v>
      </c>
      <c r="J271">
        <v>35</v>
      </c>
      <c r="K271">
        <v>0</v>
      </c>
      <c r="L271">
        <v>214.60000610351563</v>
      </c>
      <c r="M271">
        <v>215.10000610351563</v>
      </c>
      <c r="N271">
        <v>220.10000610351563</v>
      </c>
      <c r="O271">
        <v>225</v>
      </c>
      <c r="P271" s="10" t="s">
        <v>241</v>
      </c>
      <c r="Q271" s="10" t="s">
        <v>82</v>
      </c>
      <c r="R271">
        <v>2204.86474609375</v>
      </c>
      <c r="S271">
        <v>1744.7933349609375</v>
      </c>
      <c r="T271">
        <v>14.420000076293945</v>
      </c>
      <c r="U271">
        <v>110</v>
      </c>
      <c r="V271">
        <v>3.2400002479553223</v>
      </c>
      <c r="W271">
        <v>0.14200000464916229</v>
      </c>
      <c r="X271" s="10" t="s">
        <v>82</v>
      </c>
      <c r="Y271" s="10" t="s">
        <v>82</v>
      </c>
      <c r="Z271">
        <v>24.340002059936523</v>
      </c>
      <c r="AA271">
        <v>2.0680000782012939</v>
      </c>
      <c r="AB271">
        <v>0.45400002598762512</v>
      </c>
      <c r="AC271">
        <v>0</v>
      </c>
      <c r="AD271">
        <v>0.65400004386901855</v>
      </c>
      <c r="AE271">
        <v>44</v>
      </c>
      <c r="AF271">
        <v>28.521516799926758</v>
      </c>
      <c r="AG271">
        <v>44.973884582519531</v>
      </c>
      <c r="AH271">
        <v>229.80000305175781</v>
      </c>
      <c r="AI271">
        <v>60</v>
      </c>
      <c r="AJ271">
        <v>60</v>
      </c>
      <c r="AK271">
        <v>60</v>
      </c>
      <c r="AL271">
        <v>60.599997999999999</v>
      </c>
      <c r="AM271">
        <v>137.79624938964844</v>
      </c>
      <c r="AN271">
        <v>52.49993896484375</v>
      </c>
      <c r="AO271">
        <v>66.625686645507813</v>
      </c>
      <c r="AP271">
        <v>82.349723815917969</v>
      </c>
      <c r="AQ271">
        <v>2.2950625419616699</v>
      </c>
      <c r="AR271">
        <v>543.35455322265625</v>
      </c>
      <c r="AS271">
        <v>496.56689453125</v>
      </c>
      <c r="AT271">
        <v>4.7406878471374512</v>
      </c>
      <c r="AU271">
        <v>3.8376877307891846</v>
      </c>
      <c r="AV271">
        <v>7892.1689453125</v>
      </c>
      <c r="AW271">
        <v>6026.2607421875</v>
      </c>
      <c r="AX271">
        <v>1755.08544921875</v>
      </c>
      <c r="AY271">
        <v>1139.72607421875</v>
      </c>
      <c r="AZ271">
        <v>6137.08349609375</v>
      </c>
      <c r="BA271">
        <v>4886.53466796875</v>
      </c>
      <c r="BD271" s="10" t="s">
        <v>79</v>
      </c>
      <c r="BE271" s="10" t="s">
        <v>244</v>
      </c>
      <c r="BF271" s="10" t="s">
        <v>243</v>
      </c>
      <c r="BG271">
        <v>45000</v>
      </c>
      <c r="BH271">
        <v>1240916</v>
      </c>
      <c r="BI271">
        <v>796002</v>
      </c>
      <c r="BJ271">
        <v>-961</v>
      </c>
      <c r="BK271">
        <v>4179</v>
      </c>
      <c r="BL271">
        <v>91348</v>
      </c>
      <c r="BM271">
        <v>2056425</v>
      </c>
      <c r="BN271">
        <v>1234457</v>
      </c>
      <c r="BO271">
        <v>1108297</v>
      </c>
      <c r="BP271">
        <v>-178278</v>
      </c>
      <c r="BQ271">
        <v>99999</v>
      </c>
      <c r="BR271">
        <v>1005</v>
      </c>
      <c r="BS271">
        <v>424641</v>
      </c>
      <c r="BT271">
        <v>2056425</v>
      </c>
      <c r="BU271">
        <v>13353</v>
      </c>
      <c r="BV271">
        <v>1</v>
      </c>
      <c r="BW271">
        <v>30000</v>
      </c>
      <c r="BX271">
        <v>27035</v>
      </c>
      <c r="BY271">
        <v>1</v>
      </c>
      <c r="BZ271">
        <v>30000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E215-8BF9-4026-853E-F8745C526AA8}">
  <dimension ref="A1:K129"/>
  <sheetViews>
    <sheetView workbookViewId="0">
      <selection activeCell="E3" sqref="E3"/>
    </sheetView>
  </sheetViews>
  <sheetFormatPr defaultRowHeight="14.5" x14ac:dyDescent="0.35"/>
  <cols>
    <col min="1" max="1" width="16.6328125" customWidth="1"/>
    <col min="2" max="2" width="10.6328125" customWidth="1"/>
    <col min="3" max="3" width="18.90625" customWidth="1"/>
    <col min="4" max="4" width="16.1796875" customWidth="1"/>
    <col min="5" max="5" width="16.1796875" bestFit="1" customWidth="1"/>
    <col min="6" max="6" width="17.36328125" customWidth="1"/>
    <col min="10" max="10" width="20" customWidth="1"/>
    <col min="12" max="12" width="18.1796875" customWidth="1"/>
  </cols>
  <sheetData>
    <row r="1" spans="1:11" x14ac:dyDescent="0.35">
      <c r="A1" t="s">
        <v>1236</v>
      </c>
      <c r="E1" t="s">
        <v>1369</v>
      </c>
    </row>
    <row r="2" spans="1:11" x14ac:dyDescent="0.35">
      <c r="B2" t="s">
        <v>1237</v>
      </c>
      <c r="C2" t="s">
        <v>1238</v>
      </c>
      <c r="D2" t="s">
        <v>1239</v>
      </c>
      <c r="E2" t="s">
        <v>1177</v>
      </c>
      <c r="F2" t="s">
        <v>1370</v>
      </c>
      <c r="G2" t="s">
        <v>1371</v>
      </c>
      <c r="H2" t="s">
        <v>1372</v>
      </c>
      <c r="I2" t="s">
        <v>1373</v>
      </c>
      <c r="J2" t="s">
        <v>1184</v>
      </c>
      <c r="K2" t="s">
        <v>1179</v>
      </c>
    </row>
    <row r="3" spans="1:11" x14ac:dyDescent="0.35">
      <c r="A3" t="s">
        <v>78</v>
      </c>
      <c r="B3">
        <v>231</v>
      </c>
      <c r="C3">
        <v>65</v>
      </c>
      <c r="D3">
        <f>B3-C3</f>
        <v>166</v>
      </c>
      <c r="E3">
        <v>7</v>
      </c>
      <c r="F3">
        <v>1</v>
      </c>
      <c r="G3">
        <v>24</v>
      </c>
      <c r="H3">
        <v>1</v>
      </c>
      <c r="I3">
        <v>0</v>
      </c>
      <c r="J3">
        <v>0</v>
      </c>
      <c r="K3">
        <v>0</v>
      </c>
    </row>
    <row r="4" spans="1:11" x14ac:dyDescent="0.35">
      <c r="A4" t="s">
        <v>85</v>
      </c>
      <c r="B4">
        <v>231</v>
      </c>
      <c r="C4">
        <v>4</v>
      </c>
      <c r="D4">
        <f>B4-C4</f>
        <v>227</v>
      </c>
      <c r="E4">
        <v>6</v>
      </c>
      <c r="F4">
        <v>0</v>
      </c>
      <c r="G4">
        <v>1</v>
      </c>
      <c r="H4">
        <v>1</v>
      </c>
      <c r="I4">
        <v>31</v>
      </c>
      <c r="J4">
        <v>1</v>
      </c>
      <c r="K4">
        <v>1</v>
      </c>
    </row>
    <row r="5" spans="1:11" x14ac:dyDescent="0.35">
      <c r="A5" t="s">
        <v>1374</v>
      </c>
      <c r="B5">
        <f t="shared" ref="B5:D5" si="0">B4+B3</f>
        <v>462</v>
      </c>
      <c r="C5">
        <f t="shared" si="0"/>
        <v>69</v>
      </c>
      <c r="D5">
        <f t="shared" si="0"/>
        <v>393</v>
      </c>
      <c r="E5">
        <f>E4+E3</f>
        <v>13</v>
      </c>
      <c r="F5">
        <f t="shared" ref="F5:K5" si="1">F4+F3</f>
        <v>1</v>
      </c>
      <c r="G5">
        <f t="shared" si="1"/>
        <v>25</v>
      </c>
      <c r="H5">
        <f t="shared" si="1"/>
        <v>2</v>
      </c>
      <c r="I5">
        <f t="shared" si="1"/>
        <v>31</v>
      </c>
      <c r="J5">
        <f t="shared" si="1"/>
        <v>1</v>
      </c>
      <c r="K5">
        <f t="shared" si="1"/>
        <v>1</v>
      </c>
    </row>
    <row r="11" spans="1:11" x14ac:dyDescent="0.35">
      <c r="F11" s="7" t="s">
        <v>1374</v>
      </c>
      <c r="G11" s="7" t="s">
        <v>78</v>
      </c>
      <c r="H11" s="7" t="s">
        <v>85</v>
      </c>
      <c r="I11" s="7"/>
    </row>
    <row r="12" spans="1:11" x14ac:dyDescent="0.35">
      <c r="E12" t="s">
        <v>1237</v>
      </c>
      <c r="F12">
        <f t="shared" ref="F12:F21" si="2">H12+G12</f>
        <v>462</v>
      </c>
      <c r="G12">
        <v>231</v>
      </c>
      <c r="H12">
        <v>231</v>
      </c>
    </row>
    <row r="13" spans="1:11" x14ac:dyDescent="0.35">
      <c r="E13" t="s">
        <v>1238</v>
      </c>
      <c r="F13">
        <f t="shared" si="2"/>
        <v>69</v>
      </c>
      <c r="G13">
        <v>65</v>
      </c>
      <c r="H13">
        <v>4</v>
      </c>
    </row>
    <row r="14" spans="1:11" x14ac:dyDescent="0.35">
      <c r="E14" t="s">
        <v>1239</v>
      </c>
      <c r="F14">
        <f t="shared" si="2"/>
        <v>393</v>
      </c>
      <c r="G14">
        <f>G12-G13</f>
        <v>166</v>
      </c>
      <c r="H14">
        <f>H12-H13</f>
        <v>227</v>
      </c>
    </row>
    <row r="15" spans="1:11" x14ac:dyDescent="0.35">
      <c r="E15" t="s">
        <v>1177</v>
      </c>
      <c r="F15">
        <f t="shared" si="2"/>
        <v>13</v>
      </c>
      <c r="G15" s="12">
        <v>7</v>
      </c>
      <c r="H15" s="12">
        <v>6</v>
      </c>
    </row>
    <row r="16" spans="1:11" x14ac:dyDescent="0.35">
      <c r="E16" t="s">
        <v>1370</v>
      </c>
      <c r="F16">
        <f t="shared" si="2"/>
        <v>1</v>
      </c>
      <c r="G16">
        <v>1</v>
      </c>
      <c r="H16">
        <v>0</v>
      </c>
    </row>
    <row r="17" spans="5:8" x14ac:dyDescent="0.35">
      <c r="E17" t="s">
        <v>1371</v>
      </c>
      <c r="F17">
        <f t="shared" si="2"/>
        <v>25</v>
      </c>
      <c r="G17" s="12">
        <v>24</v>
      </c>
      <c r="H17">
        <v>1</v>
      </c>
    </row>
    <row r="18" spans="5:8" x14ac:dyDescent="0.35">
      <c r="E18" t="s">
        <v>1372</v>
      </c>
      <c r="F18">
        <f t="shared" si="2"/>
        <v>2</v>
      </c>
      <c r="G18">
        <v>1</v>
      </c>
      <c r="H18">
        <v>1</v>
      </c>
    </row>
    <row r="19" spans="5:8" x14ac:dyDescent="0.35">
      <c r="E19" t="s">
        <v>1373</v>
      </c>
      <c r="F19">
        <f t="shared" si="2"/>
        <v>31</v>
      </c>
      <c r="G19">
        <v>0</v>
      </c>
      <c r="H19" s="12">
        <v>31</v>
      </c>
    </row>
    <row r="20" spans="5:8" x14ac:dyDescent="0.35">
      <c r="E20" t="s">
        <v>1184</v>
      </c>
      <c r="F20">
        <f t="shared" si="2"/>
        <v>1</v>
      </c>
      <c r="G20">
        <v>0</v>
      </c>
      <c r="H20">
        <v>1</v>
      </c>
    </row>
    <row r="21" spans="5:8" x14ac:dyDescent="0.35">
      <c r="E21" t="s">
        <v>1179</v>
      </c>
      <c r="F21">
        <f t="shared" si="2"/>
        <v>1</v>
      </c>
      <c r="G21">
        <v>0</v>
      </c>
      <c r="H21">
        <v>1</v>
      </c>
    </row>
    <row r="90" spans="1:3" x14ac:dyDescent="0.35">
      <c r="A90" s="14"/>
      <c r="B90" s="14"/>
      <c r="C90" s="14"/>
    </row>
    <row r="91" spans="1:3" x14ac:dyDescent="0.35">
      <c r="A91" s="14"/>
      <c r="B91" s="14"/>
      <c r="C91" s="14"/>
    </row>
    <row r="92" spans="1:3" x14ac:dyDescent="0.35">
      <c r="A92" s="14"/>
      <c r="B92" s="14"/>
      <c r="C92" s="14"/>
    </row>
    <row r="93" spans="1:3" x14ac:dyDescent="0.35">
      <c r="A93" s="14"/>
      <c r="B93" s="14"/>
      <c r="C93" s="14"/>
    </row>
    <row r="94" spans="1:3" x14ac:dyDescent="0.35">
      <c r="A94" s="14"/>
      <c r="B94" s="14"/>
      <c r="C94" s="14"/>
    </row>
    <row r="95" spans="1:3" x14ac:dyDescent="0.35">
      <c r="A95" s="14"/>
      <c r="B95" s="14"/>
      <c r="C95" s="14"/>
    </row>
    <row r="96" spans="1:3" x14ac:dyDescent="0.35">
      <c r="A96" s="14"/>
      <c r="B96" s="14"/>
      <c r="C96" s="14"/>
    </row>
    <row r="97" spans="1:3" x14ac:dyDescent="0.35">
      <c r="A97" s="14"/>
      <c r="B97" s="14"/>
      <c r="C97" s="14"/>
    </row>
    <row r="98" spans="1:3" x14ac:dyDescent="0.35">
      <c r="A98" s="14"/>
      <c r="B98" s="14"/>
      <c r="C98" s="14"/>
    </row>
    <row r="99" spans="1:3" x14ac:dyDescent="0.35">
      <c r="A99" s="14"/>
      <c r="B99" s="14"/>
      <c r="C99" s="14"/>
    </row>
    <row r="100" spans="1:3" x14ac:dyDescent="0.35">
      <c r="A100" s="14"/>
      <c r="B100" s="14"/>
      <c r="C100" s="14"/>
    </row>
    <row r="101" spans="1:3" x14ac:dyDescent="0.35">
      <c r="A101" s="14"/>
      <c r="B101" s="14"/>
      <c r="C101" s="14"/>
    </row>
    <row r="102" spans="1:3" x14ac:dyDescent="0.35">
      <c r="A102" s="14"/>
      <c r="B102" s="14"/>
      <c r="C102" s="14"/>
    </row>
    <row r="103" spans="1:3" x14ac:dyDescent="0.35">
      <c r="A103" s="14"/>
      <c r="B103" s="14"/>
      <c r="C103" s="14"/>
    </row>
    <row r="104" spans="1:3" x14ac:dyDescent="0.35">
      <c r="A104" s="14"/>
      <c r="B104" s="14"/>
      <c r="C104" s="14"/>
    </row>
    <row r="105" spans="1:3" x14ac:dyDescent="0.35">
      <c r="A105" s="14"/>
      <c r="B105" s="14"/>
      <c r="C105" s="14"/>
    </row>
    <row r="106" spans="1:3" x14ac:dyDescent="0.35">
      <c r="A106" s="14"/>
      <c r="B106" s="14"/>
      <c r="C106" s="14"/>
    </row>
    <row r="107" spans="1:3" x14ac:dyDescent="0.35">
      <c r="A107" s="14"/>
      <c r="B107" s="14"/>
      <c r="C107" s="14"/>
    </row>
    <row r="108" spans="1:3" x14ac:dyDescent="0.35">
      <c r="A108" s="14"/>
      <c r="B108" s="14"/>
      <c r="C108" s="14"/>
    </row>
    <row r="109" spans="1:3" x14ac:dyDescent="0.35">
      <c r="A109" s="14"/>
      <c r="B109" s="14"/>
      <c r="C109" s="14"/>
    </row>
    <row r="110" spans="1:3" x14ac:dyDescent="0.35">
      <c r="A110" s="14"/>
      <c r="B110" s="14"/>
      <c r="C110" s="14"/>
    </row>
    <row r="111" spans="1:3" x14ac:dyDescent="0.35">
      <c r="A111" s="14"/>
      <c r="B111" s="14"/>
      <c r="C111" s="14"/>
    </row>
    <row r="112" spans="1:3" x14ac:dyDescent="0.35">
      <c r="A112" s="14"/>
      <c r="B112" s="14"/>
      <c r="C112" s="14"/>
    </row>
    <row r="113" spans="1:3" x14ac:dyDescent="0.35">
      <c r="A113" s="14"/>
      <c r="B113" s="14"/>
      <c r="C113" s="14"/>
    </row>
    <row r="114" spans="1:3" x14ac:dyDescent="0.35">
      <c r="A114" s="14"/>
      <c r="B114" s="14"/>
      <c r="C114" s="14"/>
    </row>
    <row r="115" spans="1:3" x14ac:dyDescent="0.35">
      <c r="A115" s="14"/>
      <c r="B115" s="14"/>
      <c r="C115" s="14"/>
    </row>
    <row r="116" spans="1:3" x14ac:dyDescent="0.35">
      <c r="A116" s="14"/>
      <c r="B116" s="14"/>
      <c r="C116" s="14"/>
    </row>
    <row r="117" spans="1:3" x14ac:dyDescent="0.35">
      <c r="A117" s="14"/>
      <c r="B117" s="14"/>
      <c r="C117" s="14"/>
    </row>
    <row r="118" spans="1:3" x14ac:dyDescent="0.35">
      <c r="A118" s="14"/>
      <c r="B118" s="14"/>
      <c r="C118" s="14"/>
    </row>
    <row r="119" spans="1:3" x14ac:dyDescent="0.35">
      <c r="A119" s="14"/>
      <c r="B119" s="14"/>
      <c r="C119" s="14"/>
    </row>
    <row r="120" spans="1:3" x14ac:dyDescent="0.35">
      <c r="A120" s="14"/>
      <c r="B120" s="14"/>
      <c r="C120" s="14"/>
    </row>
    <row r="121" spans="1:3" x14ac:dyDescent="0.35">
      <c r="A121" s="14"/>
      <c r="B121" s="14"/>
      <c r="C121" s="14"/>
    </row>
    <row r="122" spans="1:3" x14ac:dyDescent="0.35">
      <c r="A122" s="14"/>
      <c r="B122" s="14"/>
      <c r="C122" s="14"/>
    </row>
    <row r="123" spans="1:3" x14ac:dyDescent="0.35">
      <c r="A123" s="14"/>
      <c r="B123" s="14"/>
      <c r="C123" s="14"/>
    </row>
    <row r="124" spans="1:3" x14ac:dyDescent="0.35">
      <c r="A124" s="14"/>
      <c r="B124" s="14"/>
      <c r="C124" s="14"/>
    </row>
    <row r="125" spans="1:3" x14ac:dyDescent="0.35">
      <c r="A125" s="14"/>
      <c r="B125" s="14"/>
      <c r="C125" s="14"/>
    </row>
    <row r="126" spans="1:3" x14ac:dyDescent="0.35">
      <c r="A126" s="14"/>
      <c r="B126" s="14"/>
      <c r="C126" s="14"/>
    </row>
    <row r="127" spans="1:3" x14ac:dyDescent="0.35">
      <c r="A127" s="14"/>
      <c r="B127" s="14"/>
      <c r="C127" s="14"/>
    </row>
    <row r="128" spans="1:3" x14ac:dyDescent="0.35">
      <c r="A128" s="14"/>
      <c r="B128" s="14"/>
      <c r="C128" s="14"/>
    </row>
    <row r="129" spans="1:3" x14ac:dyDescent="0.35">
      <c r="A129" s="14"/>
      <c r="B129" s="14"/>
      <c r="C129" s="14"/>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72ABC-6E31-48D6-BB2E-D766D437AF8D}">
  <dimension ref="A1:Q94"/>
  <sheetViews>
    <sheetView tabSelected="1" topLeftCell="A11" workbookViewId="0">
      <selection activeCell="B15" sqref="B15"/>
    </sheetView>
  </sheetViews>
  <sheetFormatPr defaultRowHeight="15" customHeight="1" x14ac:dyDescent="0.35"/>
  <cols>
    <col min="1" max="1" width="38.453125" bestFit="1" customWidth="1"/>
    <col min="2" max="2" width="42.08984375" bestFit="1" customWidth="1"/>
    <col min="3" max="3" width="92.54296875" customWidth="1"/>
    <col min="4" max="4" width="17.54296875" customWidth="1"/>
    <col min="5" max="5" width="15.6328125" customWidth="1"/>
    <col min="6" max="6" width="39.81640625" customWidth="1"/>
    <col min="7" max="7" width="32.6328125" customWidth="1"/>
    <col min="15" max="15" width="42.90625" bestFit="1" customWidth="1"/>
    <col min="16" max="16" width="40.81640625" bestFit="1" customWidth="1"/>
    <col min="17" max="17" width="37.81640625" bestFit="1" customWidth="1"/>
  </cols>
  <sheetData>
    <row r="1" spans="1:17" ht="15" customHeight="1" x14ac:dyDescent="0.35">
      <c r="A1" s="22" t="s">
        <v>1240</v>
      </c>
      <c r="B1" s="22" t="s">
        <v>1241</v>
      </c>
      <c r="C1" s="22" t="s">
        <v>1242</v>
      </c>
      <c r="O1" t="s">
        <v>6</v>
      </c>
      <c r="P1" t="s">
        <v>32</v>
      </c>
      <c r="Q1" t="s">
        <v>49</v>
      </c>
    </row>
    <row r="2" spans="1:17" ht="15" customHeight="1" x14ac:dyDescent="0.35">
      <c r="A2" s="21" t="s">
        <v>1379</v>
      </c>
      <c r="O2" t="s">
        <v>7</v>
      </c>
      <c r="P2" t="s">
        <v>33</v>
      </c>
      <c r="Q2" t="s">
        <v>50</v>
      </c>
    </row>
    <row r="3" spans="1:17" ht="15" customHeight="1" x14ac:dyDescent="0.35">
      <c r="A3" t="s">
        <v>0</v>
      </c>
      <c r="B3" t="s">
        <v>1243</v>
      </c>
      <c r="C3" t="s">
        <v>1244</v>
      </c>
      <c r="O3" t="s">
        <v>11</v>
      </c>
      <c r="P3" t="s">
        <v>35</v>
      </c>
      <c r="Q3" t="s">
        <v>51</v>
      </c>
    </row>
    <row r="4" spans="1:17" ht="15" customHeight="1" x14ac:dyDescent="0.35">
      <c r="A4" t="s">
        <v>1</v>
      </c>
      <c r="B4" t="s">
        <v>1245</v>
      </c>
      <c r="C4" t="s">
        <v>1246</v>
      </c>
      <c r="D4" t="s">
        <v>1375</v>
      </c>
      <c r="O4" t="s">
        <v>12</v>
      </c>
      <c r="P4" t="s">
        <v>36</v>
      </c>
      <c r="Q4" t="s">
        <v>52</v>
      </c>
    </row>
    <row r="5" spans="1:17" ht="15" customHeight="1" x14ac:dyDescent="0.35">
      <c r="A5" t="s">
        <v>2</v>
      </c>
      <c r="B5" t="s">
        <v>1247</v>
      </c>
      <c r="C5" t="s">
        <v>1250</v>
      </c>
      <c r="D5" s="20" t="s">
        <v>1392</v>
      </c>
      <c r="O5" t="s">
        <v>13</v>
      </c>
      <c r="P5" t="s">
        <v>37</v>
      </c>
      <c r="Q5" t="s">
        <v>1202</v>
      </c>
    </row>
    <row r="6" spans="1:17" ht="15" customHeight="1" x14ac:dyDescent="0.35">
      <c r="A6" t="s">
        <v>3</v>
      </c>
      <c r="B6" t="s">
        <v>1248</v>
      </c>
      <c r="C6" t="s">
        <v>1251</v>
      </c>
      <c r="O6" t="s">
        <v>14</v>
      </c>
      <c r="P6" t="s">
        <v>38</v>
      </c>
      <c r="Q6" t="s">
        <v>68</v>
      </c>
    </row>
    <row r="7" spans="1:17" ht="15" customHeight="1" x14ac:dyDescent="0.35">
      <c r="A7" t="s">
        <v>4</v>
      </c>
      <c r="B7" t="s">
        <v>1249</v>
      </c>
      <c r="C7" t="s">
        <v>1252</v>
      </c>
    </row>
    <row r="8" spans="1:17" ht="15" customHeight="1" x14ac:dyDescent="0.35">
      <c r="O8" t="s">
        <v>17</v>
      </c>
      <c r="P8" t="s">
        <v>39</v>
      </c>
      <c r="Q8" t="s">
        <v>69</v>
      </c>
    </row>
    <row r="9" spans="1:17" ht="15" customHeight="1" x14ac:dyDescent="0.35">
      <c r="A9" s="21" t="s">
        <v>1378</v>
      </c>
      <c r="O9" t="s">
        <v>18</v>
      </c>
      <c r="P9" t="s">
        <v>40</v>
      </c>
      <c r="Q9" t="s">
        <v>70</v>
      </c>
    </row>
    <row r="10" spans="1:17" ht="15" customHeight="1" x14ac:dyDescent="0.35">
      <c r="A10" t="s">
        <v>5</v>
      </c>
      <c r="B10" t="s">
        <v>5</v>
      </c>
      <c r="C10" t="s">
        <v>1253</v>
      </c>
      <c r="G10" t="s">
        <v>5</v>
      </c>
      <c r="H10" t="s">
        <v>1262</v>
      </c>
      <c r="O10" t="s">
        <v>21</v>
      </c>
      <c r="P10" t="s">
        <v>41</v>
      </c>
      <c r="Q10" t="s">
        <v>71</v>
      </c>
    </row>
    <row r="11" spans="1:17" ht="15" customHeight="1" x14ac:dyDescent="0.35">
      <c r="A11" t="s">
        <v>8</v>
      </c>
      <c r="B11" s="13" t="s">
        <v>8</v>
      </c>
      <c r="C11" s="13" t="s">
        <v>1254</v>
      </c>
      <c r="G11" s="13" t="s">
        <v>8</v>
      </c>
      <c r="H11" t="s">
        <v>1264</v>
      </c>
      <c r="O11" t="s">
        <v>22</v>
      </c>
      <c r="P11" t="s">
        <v>42</v>
      </c>
      <c r="Q11" t="s">
        <v>74</v>
      </c>
    </row>
    <row r="12" spans="1:17" ht="15" customHeight="1" x14ac:dyDescent="0.35">
      <c r="A12" t="s">
        <v>9</v>
      </c>
      <c r="B12" t="s">
        <v>1255</v>
      </c>
      <c r="C12" t="s">
        <v>1256</v>
      </c>
      <c r="G12" t="s">
        <v>1255</v>
      </c>
      <c r="H12" t="s">
        <v>17</v>
      </c>
      <c r="O12" t="s">
        <v>25</v>
      </c>
      <c r="P12" t="s">
        <v>43</v>
      </c>
      <c r="Q12" t="s">
        <v>72</v>
      </c>
    </row>
    <row r="13" spans="1:17" ht="15" customHeight="1" x14ac:dyDescent="0.35">
      <c r="A13" t="s">
        <v>10</v>
      </c>
      <c r="B13" t="s">
        <v>1258</v>
      </c>
      <c r="C13" t="s">
        <v>1257</v>
      </c>
      <c r="G13" t="s">
        <v>1258</v>
      </c>
      <c r="H13" t="s">
        <v>18</v>
      </c>
      <c r="O13" t="s">
        <v>26</v>
      </c>
      <c r="P13" t="s">
        <v>44</v>
      </c>
      <c r="Q13" t="s">
        <v>75</v>
      </c>
    </row>
    <row r="14" spans="1:17" ht="15" customHeight="1" x14ac:dyDescent="0.35">
      <c r="A14" t="s">
        <v>15</v>
      </c>
      <c r="B14" t="s">
        <v>15</v>
      </c>
      <c r="C14" t="s">
        <v>1259</v>
      </c>
      <c r="G14" t="s">
        <v>15</v>
      </c>
      <c r="H14" t="s">
        <v>21</v>
      </c>
      <c r="O14" t="s">
        <v>27</v>
      </c>
      <c r="P14" t="s">
        <v>45</v>
      </c>
      <c r="Q14" t="s">
        <v>1209</v>
      </c>
    </row>
    <row r="15" spans="1:17" ht="15" customHeight="1" x14ac:dyDescent="0.35">
      <c r="A15" t="s">
        <v>16</v>
      </c>
      <c r="B15" s="13" t="s">
        <v>1261</v>
      </c>
      <c r="C15" s="13" t="s">
        <v>1260</v>
      </c>
      <c r="G15" s="13" t="s">
        <v>1261</v>
      </c>
      <c r="H15" t="s">
        <v>22</v>
      </c>
      <c r="O15" t="s">
        <v>29</v>
      </c>
      <c r="P15" t="s">
        <v>46</v>
      </c>
      <c r="Q15" t="s">
        <v>1170</v>
      </c>
    </row>
    <row r="16" spans="1:17" ht="15" customHeight="1" x14ac:dyDescent="0.35">
      <c r="A16" t="s">
        <v>19</v>
      </c>
      <c r="B16" t="s">
        <v>1262</v>
      </c>
      <c r="C16" t="s">
        <v>1263</v>
      </c>
      <c r="G16" s="13" t="s">
        <v>21</v>
      </c>
      <c r="H16" t="s">
        <v>25</v>
      </c>
      <c r="O16" t="s">
        <v>30</v>
      </c>
      <c r="P16" t="s">
        <v>47</v>
      </c>
      <c r="Q16" t="s">
        <v>1235</v>
      </c>
    </row>
    <row r="17" spans="1:16" ht="15" customHeight="1" x14ac:dyDescent="0.35">
      <c r="A17" t="s">
        <v>20</v>
      </c>
      <c r="B17" t="s">
        <v>1264</v>
      </c>
      <c r="C17" t="s">
        <v>1265</v>
      </c>
      <c r="G17" s="13" t="s">
        <v>24</v>
      </c>
      <c r="H17" t="s">
        <v>26</v>
      </c>
      <c r="O17" t="s">
        <v>31</v>
      </c>
      <c r="P17" t="s">
        <v>48</v>
      </c>
    </row>
    <row r="18" spans="1:16" ht="15" customHeight="1" x14ac:dyDescent="0.35">
      <c r="A18" t="s">
        <v>23</v>
      </c>
      <c r="B18" t="s">
        <v>1266</v>
      </c>
      <c r="G18" t="s">
        <v>11</v>
      </c>
      <c r="H18" t="s">
        <v>27</v>
      </c>
    </row>
    <row r="19" spans="1:16" ht="15" customHeight="1" x14ac:dyDescent="0.35">
      <c r="A19" t="s">
        <v>24</v>
      </c>
      <c r="B19" t="s">
        <v>1266</v>
      </c>
      <c r="G19" t="s">
        <v>12</v>
      </c>
      <c r="H19" t="s">
        <v>29</v>
      </c>
    </row>
    <row r="20" spans="1:16" ht="15" customHeight="1" x14ac:dyDescent="0.35">
      <c r="A20" t="s">
        <v>28</v>
      </c>
      <c r="B20" t="s">
        <v>1266</v>
      </c>
      <c r="G20" t="s">
        <v>13</v>
      </c>
      <c r="H20" t="s">
        <v>30</v>
      </c>
    </row>
    <row r="21" spans="1:16" ht="15" customHeight="1" x14ac:dyDescent="0.35">
      <c r="A21" t="s">
        <v>6</v>
      </c>
      <c r="B21" s="13" t="s">
        <v>21</v>
      </c>
      <c r="C21" s="13" t="s">
        <v>1267</v>
      </c>
      <c r="G21" t="s">
        <v>14</v>
      </c>
      <c r="H21" t="s">
        <v>31</v>
      </c>
    </row>
    <row r="22" spans="1:16" ht="15" customHeight="1" x14ac:dyDescent="0.35">
      <c r="A22" t="s">
        <v>7</v>
      </c>
      <c r="B22" s="13" t="s">
        <v>24</v>
      </c>
      <c r="C22" s="13" t="s">
        <v>1268</v>
      </c>
      <c r="G22" t="s">
        <v>33</v>
      </c>
      <c r="H22" t="s">
        <v>32</v>
      </c>
    </row>
    <row r="23" spans="1:16" ht="15" customHeight="1" x14ac:dyDescent="0.35">
      <c r="A23" t="s">
        <v>11</v>
      </c>
      <c r="B23" t="s">
        <v>11</v>
      </c>
      <c r="C23" t="s">
        <v>1269</v>
      </c>
    </row>
    <row r="24" spans="1:16" ht="15" customHeight="1" x14ac:dyDescent="0.35">
      <c r="A24" t="s">
        <v>12</v>
      </c>
      <c r="B24" t="s">
        <v>12</v>
      </c>
      <c r="C24" t="s">
        <v>1270</v>
      </c>
    </row>
    <row r="25" spans="1:16" ht="15" customHeight="1" x14ac:dyDescent="0.35">
      <c r="A25" t="s">
        <v>13</v>
      </c>
      <c r="B25" t="s">
        <v>13</v>
      </c>
      <c r="C25" t="s">
        <v>1271</v>
      </c>
    </row>
    <row r="26" spans="1:16" ht="15" customHeight="1" x14ac:dyDescent="0.35">
      <c r="A26" t="s">
        <v>14</v>
      </c>
      <c r="B26" t="s">
        <v>14</v>
      </c>
      <c r="C26" t="s">
        <v>1272</v>
      </c>
    </row>
    <row r="27" spans="1:16" ht="15" customHeight="1" x14ac:dyDescent="0.35">
      <c r="A27" t="s">
        <v>33</v>
      </c>
      <c r="B27" t="s">
        <v>33</v>
      </c>
      <c r="C27" t="s">
        <v>1273</v>
      </c>
    </row>
    <row r="28" spans="1:16" ht="15" customHeight="1" x14ac:dyDescent="0.35">
      <c r="A28" t="s">
        <v>17</v>
      </c>
      <c r="B28" t="s">
        <v>17</v>
      </c>
      <c r="C28" t="s">
        <v>1274</v>
      </c>
    </row>
    <row r="29" spans="1:16" ht="15" customHeight="1" x14ac:dyDescent="0.35">
      <c r="A29" t="s">
        <v>18</v>
      </c>
      <c r="B29" t="s">
        <v>18</v>
      </c>
      <c r="C29" t="s">
        <v>1275</v>
      </c>
    </row>
    <row r="30" spans="1:16" ht="15" customHeight="1" x14ac:dyDescent="0.35">
      <c r="A30" t="s">
        <v>21</v>
      </c>
      <c r="B30" t="s">
        <v>21</v>
      </c>
      <c r="C30" t="s">
        <v>1276</v>
      </c>
      <c r="D30" s="13" t="s">
        <v>1376</v>
      </c>
    </row>
    <row r="31" spans="1:16" ht="15" customHeight="1" x14ac:dyDescent="0.35">
      <c r="A31" t="s">
        <v>22</v>
      </c>
      <c r="B31" t="s">
        <v>22</v>
      </c>
      <c r="C31" t="s">
        <v>1277</v>
      </c>
      <c r="D31" s="13" t="s">
        <v>1376</v>
      </c>
    </row>
    <row r="32" spans="1:16" ht="15" customHeight="1" x14ac:dyDescent="0.35">
      <c r="A32" t="s">
        <v>25</v>
      </c>
      <c r="B32" t="s">
        <v>25</v>
      </c>
      <c r="C32" t="s">
        <v>1278</v>
      </c>
    </row>
    <row r="33" spans="1:7" ht="15" customHeight="1" x14ac:dyDescent="0.35">
      <c r="A33" t="s">
        <v>26</v>
      </c>
      <c r="B33" t="s">
        <v>26</v>
      </c>
      <c r="C33" t="s">
        <v>1279</v>
      </c>
    </row>
    <row r="34" spans="1:7" ht="15" customHeight="1" x14ac:dyDescent="0.35">
      <c r="A34" t="s">
        <v>27</v>
      </c>
      <c r="B34" t="s">
        <v>27</v>
      </c>
      <c r="C34" t="s">
        <v>1280</v>
      </c>
    </row>
    <row r="35" spans="1:7" ht="15" customHeight="1" x14ac:dyDescent="0.35">
      <c r="A35" t="s">
        <v>29</v>
      </c>
      <c r="B35" t="s">
        <v>29</v>
      </c>
      <c r="C35" t="s">
        <v>1281</v>
      </c>
    </row>
    <row r="36" spans="1:7" ht="15" customHeight="1" x14ac:dyDescent="0.35">
      <c r="A36" t="s">
        <v>30</v>
      </c>
      <c r="B36" t="s">
        <v>30</v>
      </c>
      <c r="C36" t="s">
        <v>1282</v>
      </c>
    </row>
    <row r="37" spans="1:7" ht="15" customHeight="1" x14ac:dyDescent="0.35">
      <c r="A37" t="s">
        <v>31</v>
      </c>
      <c r="B37" t="s">
        <v>31</v>
      </c>
      <c r="C37" t="s">
        <v>1283</v>
      </c>
    </row>
    <row r="38" spans="1:7" ht="15" customHeight="1" x14ac:dyDescent="0.35">
      <c r="A38" t="s">
        <v>32</v>
      </c>
      <c r="B38" t="s">
        <v>32</v>
      </c>
      <c r="C38" t="s">
        <v>1284</v>
      </c>
    </row>
    <row r="40" spans="1:7" ht="15" customHeight="1" x14ac:dyDescent="0.35">
      <c r="A40" s="21" t="s">
        <v>1380</v>
      </c>
    </row>
    <row r="41" spans="1:7" ht="15" customHeight="1" x14ac:dyDescent="0.35">
      <c r="A41" t="s">
        <v>34</v>
      </c>
      <c r="B41" t="s">
        <v>1285</v>
      </c>
      <c r="C41" t="s">
        <v>1285</v>
      </c>
    </row>
    <row r="42" spans="1:7" ht="15" customHeight="1" x14ac:dyDescent="0.35">
      <c r="A42" t="s">
        <v>35</v>
      </c>
      <c r="B42" t="s">
        <v>1286</v>
      </c>
      <c r="C42" t="s">
        <v>1286</v>
      </c>
    </row>
    <row r="43" spans="1:7" ht="15" customHeight="1" x14ac:dyDescent="0.35">
      <c r="A43" t="s">
        <v>36</v>
      </c>
      <c r="B43" t="s">
        <v>1287</v>
      </c>
      <c r="C43" t="s">
        <v>1287</v>
      </c>
    </row>
    <row r="44" spans="1:7" ht="15" customHeight="1" x14ac:dyDescent="0.35">
      <c r="A44" t="s">
        <v>37</v>
      </c>
      <c r="B44" t="s">
        <v>1287</v>
      </c>
      <c r="C44" t="s">
        <v>1287</v>
      </c>
    </row>
    <row r="46" spans="1:7" ht="15" customHeight="1" x14ac:dyDescent="0.35">
      <c r="A46" s="21" t="s">
        <v>1381</v>
      </c>
    </row>
    <row r="47" spans="1:7" ht="15" customHeight="1" x14ac:dyDescent="0.35">
      <c r="A47" t="s">
        <v>38</v>
      </c>
      <c r="B47" t="s">
        <v>1289</v>
      </c>
      <c r="C47" t="s">
        <v>1288</v>
      </c>
      <c r="E47" s="13" t="s">
        <v>1377</v>
      </c>
      <c r="F47" s="13" t="s">
        <v>1289</v>
      </c>
      <c r="G47" s="13" t="s">
        <v>1306</v>
      </c>
    </row>
    <row r="48" spans="1:7" ht="15" customHeight="1" x14ac:dyDescent="0.35">
      <c r="A48" t="s">
        <v>39</v>
      </c>
      <c r="B48" t="s">
        <v>1290</v>
      </c>
      <c r="C48" t="s">
        <v>1291</v>
      </c>
      <c r="F48" s="13" t="s">
        <v>1290</v>
      </c>
      <c r="G48" s="13" t="s">
        <v>1308</v>
      </c>
    </row>
    <row r="49" spans="1:7" ht="15" customHeight="1" x14ac:dyDescent="0.35">
      <c r="A49" t="s">
        <v>40</v>
      </c>
      <c r="B49" s="15" t="s">
        <v>1292</v>
      </c>
      <c r="C49" s="15" t="s">
        <v>1293</v>
      </c>
      <c r="D49" t="s">
        <v>1388</v>
      </c>
      <c r="F49" s="13" t="s">
        <v>1292</v>
      </c>
      <c r="G49" s="13" t="s">
        <v>1310</v>
      </c>
    </row>
    <row r="50" spans="1:7" ht="15" customHeight="1" x14ac:dyDescent="0.35">
      <c r="A50" t="s">
        <v>41</v>
      </c>
      <c r="B50" s="15" t="s">
        <v>1294</v>
      </c>
      <c r="C50" s="15" t="s">
        <v>1295</v>
      </c>
      <c r="D50" t="s">
        <v>1389</v>
      </c>
      <c r="F50" s="13" t="s">
        <v>1294</v>
      </c>
      <c r="G50" s="13" t="s">
        <v>1312</v>
      </c>
    </row>
    <row r="51" spans="1:7" ht="15" customHeight="1" x14ac:dyDescent="0.35">
      <c r="A51" t="s">
        <v>42</v>
      </c>
      <c r="B51" s="15" t="s">
        <v>1296</v>
      </c>
      <c r="C51" s="15" t="s">
        <v>1297</v>
      </c>
      <c r="F51" s="13" t="s">
        <v>1296</v>
      </c>
      <c r="G51" s="13" t="s">
        <v>1314</v>
      </c>
    </row>
    <row r="52" spans="1:7" ht="15" customHeight="1" x14ac:dyDescent="0.35">
      <c r="A52" t="s">
        <v>43</v>
      </c>
      <c r="B52" s="16" t="s">
        <v>1298</v>
      </c>
      <c r="C52" s="16" t="s">
        <v>1299</v>
      </c>
      <c r="D52" t="s">
        <v>1390</v>
      </c>
      <c r="F52" s="13" t="s">
        <v>1298</v>
      </c>
      <c r="G52" s="13" t="s">
        <v>1316</v>
      </c>
    </row>
    <row r="53" spans="1:7" ht="15" customHeight="1" x14ac:dyDescent="0.35">
      <c r="A53" t="s">
        <v>44</v>
      </c>
      <c r="B53" s="16" t="s">
        <v>1300</v>
      </c>
      <c r="C53" s="16" t="s">
        <v>1301</v>
      </c>
      <c r="D53" t="s">
        <v>1390</v>
      </c>
      <c r="F53" s="13" t="s">
        <v>1300</v>
      </c>
      <c r="G53" s="13"/>
    </row>
    <row r="54" spans="1:7" ht="15" customHeight="1" x14ac:dyDescent="0.35">
      <c r="A54" t="s">
        <v>45</v>
      </c>
      <c r="B54" s="16" t="s">
        <v>1302</v>
      </c>
      <c r="C54" s="16" t="s">
        <v>1303</v>
      </c>
      <c r="F54" s="13"/>
      <c r="G54" s="13"/>
    </row>
    <row r="55" spans="1:7" ht="15" customHeight="1" x14ac:dyDescent="0.35">
      <c r="A55" t="s">
        <v>46</v>
      </c>
      <c r="B55" s="16" t="s">
        <v>1304</v>
      </c>
      <c r="C55" s="16" t="s">
        <v>1305</v>
      </c>
      <c r="F55" s="13"/>
      <c r="G55" s="13"/>
    </row>
    <row r="56" spans="1:7" ht="15" customHeight="1" x14ac:dyDescent="0.35">
      <c r="A56" t="s">
        <v>47</v>
      </c>
      <c r="B56" s="16" t="s">
        <v>1306</v>
      </c>
      <c r="C56" s="16" t="s">
        <v>1307</v>
      </c>
      <c r="F56" s="13"/>
      <c r="G56" s="13"/>
    </row>
    <row r="57" spans="1:7" ht="15" customHeight="1" x14ac:dyDescent="0.35">
      <c r="A57" t="s">
        <v>48</v>
      </c>
      <c r="B57" s="16" t="s">
        <v>1308</v>
      </c>
      <c r="C57" s="16" t="s">
        <v>1309</v>
      </c>
      <c r="F57" s="13" t="s">
        <v>1302</v>
      </c>
      <c r="G57" s="13" t="s">
        <v>1318</v>
      </c>
    </row>
    <row r="58" spans="1:7" ht="15" customHeight="1" x14ac:dyDescent="0.35">
      <c r="A58" t="s">
        <v>49</v>
      </c>
      <c r="B58" s="16" t="s">
        <v>1310</v>
      </c>
      <c r="C58" s="16" t="s">
        <v>1311</v>
      </c>
      <c r="F58" s="13" t="s">
        <v>1304</v>
      </c>
      <c r="G58" s="13" t="s">
        <v>1320</v>
      </c>
    </row>
    <row r="59" spans="1:7" ht="15" customHeight="1" x14ac:dyDescent="0.35">
      <c r="A59" t="s">
        <v>50</v>
      </c>
      <c r="B59" s="16" t="s">
        <v>1312</v>
      </c>
      <c r="C59" s="16" t="s">
        <v>1313</v>
      </c>
    </row>
    <row r="60" spans="1:7" ht="15" customHeight="1" x14ac:dyDescent="0.35">
      <c r="A60" t="s">
        <v>51</v>
      </c>
      <c r="B60" s="16" t="s">
        <v>1314</v>
      </c>
      <c r="C60" s="16" t="s">
        <v>1315</v>
      </c>
    </row>
    <row r="61" spans="1:7" ht="15" customHeight="1" x14ac:dyDescent="0.35">
      <c r="A61" t="s">
        <v>52</v>
      </c>
      <c r="B61" s="16" t="s">
        <v>1316</v>
      </c>
      <c r="C61" s="16" t="s">
        <v>1317</v>
      </c>
      <c r="E61" s="20" t="s">
        <v>1385</v>
      </c>
    </row>
    <row r="62" spans="1:7" ht="15" customHeight="1" x14ac:dyDescent="0.35">
      <c r="A62" t="s">
        <v>53</v>
      </c>
      <c r="B62" s="15" t="s">
        <v>1318</v>
      </c>
      <c r="C62" s="15" t="s">
        <v>1319</v>
      </c>
      <c r="E62" s="20" t="s">
        <v>1386</v>
      </c>
    </row>
    <row r="63" spans="1:7" ht="15" customHeight="1" x14ac:dyDescent="0.35">
      <c r="A63" t="s">
        <v>54</v>
      </c>
      <c r="B63" s="15" t="s">
        <v>1320</v>
      </c>
      <c r="C63" s="15" t="s">
        <v>1321</v>
      </c>
      <c r="E63" s="20" t="s">
        <v>1387</v>
      </c>
    </row>
    <row r="64" spans="1:7" ht="15" customHeight="1" x14ac:dyDescent="0.35">
      <c r="B64" s="15"/>
      <c r="C64" s="15"/>
      <c r="E64" s="20" t="s">
        <v>1391</v>
      </c>
    </row>
    <row r="65" spans="1:7" ht="15" customHeight="1" x14ac:dyDescent="0.35">
      <c r="A65" s="21" t="s">
        <v>1382</v>
      </c>
    </row>
    <row r="66" spans="1:7" ht="15" customHeight="1" x14ac:dyDescent="0.35">
      <c r="A66" t="s">
        <v>55</v>
      </c>
      <c r="B66" s="16" t="s">
        <v>1322</v>
      </c>
      <c r="C66" s="16" t="s">
        <v>1360</v>
      </c>
      <c r="E66" s="16"/>
      <c r="F66" t="s">
        <v>1322</v>
      </c>
      <c r="G66" t="s">
        <v>1339</v>
      </c>
    </row>
    <row r="67" spans="1:7" ht="15" customHeight="1" x14ac:dyDescent="0.35">
      <c r="A67" t="s">
        <v>56</v>
      </c>
      <c r="B67" s="16" t="s">
        <v>1323</v>
      </c>
      <c r="C67" s="16" t="s">
        <v>1361</v>
      </c>
      <c r="E67" s="16"/>
      <c r="F67" t="s">
        <v>1323</v>
      </c>
      <c r="G67" t="s">
        <v>1340</v>
      </c>
    </row>
    <row r="68" spans="1:7" ht="15" customHeight="1" x14ac:dyDescent="0.35">
      <c r="A68" t="s">
        <v>57</v>
      </c>
      <c r="B68" s="16" t="s">
        <v>1324</v>
      </c>
      <c r="C68" s="16" t="s">
        <v>1325</v>
      </c>
      <c r="E68" s="16"/>
      <c r="F68" t="s">
        <v>1324</v>
      </c>
      <c r="G68" t="s">
        <v>1341</v>
      </c>
    </row>
    <row r="69" spans="1:7" ht="15" customHeight="1" x14ac:dyDescent="0.35">
      <c r="A69" t="s">
        <v>58</v>
      </c>
      <c r="B69" s="16" t="s">
        <v>1326</v>
      </c>
      <c r="C69" s="16" t="s">
        <v>1327</v>
      </c>
      <c r="E69" s="16"/>
      <c r="F69" t="s">
        <v>1326</v>
      </c>
      <c r="G69" t="s">
        <v>69</v>
      </c>
    </row>
    <row r="70" spans="1:7" ht="15" customHeight="1" x14ac:dyDescent="0.35">
      <c r="A70" t="s">
        <v>59</v>
      </c>
      <c r="B70" s="16" t="s">
        <v>1328</v>
      </c>
      <c r="C70" s="16" t="s">
        <v>1329</v>
      </c>
      <c r="E70" s="16"/>
      <c r="F70" t="s">
        <v>1328</v>
      </c>
      <c r="G70" t="s">
        <v>70</v>
      </c>
    </row>
    <row r="71" spans="1:7" ht="15" customHeight="1" x14ac:dyDescent="0.35">
      <c r="A71" t="s">
        <v>60</v>
      </c>
      <c r="B71" s="16" t="s">
        <v>1330</v>
      </c>
      <c r="C71" s="16" t="s">
        <v>1331</v>
      </c>
      <c r="E71" s="16"/>
      <c r="F71" t="s">
        <v>1330</v>
      </c>
      <c r="G71" t="s">
        <v>1343</v>
      </c>
    </row>
    <row r="72" spans="1:7" ht="15" customHeight="1" x14ac:dyDescent="0.35">
      <c r="A72" t="s">
        <v>61</v>
      </c>
      <c r="B72" s="16" t="s">
        <v>1332</v>
      </c>
      <c r="C72" s="16" t="s">
        <v>1362</v>
      </c>
      <c r="E72" s="16"/>
      <c r="F72" t="s">
        <v>1332</v>
      </c>
      <c r="G72" t="s">
        <v>1345</v>
      </c>
    </row>
    <row r="73" spans="1:7" ht="15" customHeight="1" x14ac:dyDescent="0.35">
      <c r="A73" t="s">
        <v>62</v>
      </c>
      <c r="B73" s="16" t="s">
        <v>1333</v>
      </c>
      <c r="C73" s="16" t="s">
        <v>1334</v>
      </c>
      <c r="E73" s="16"/>
      <c r="F73" t="s">
        <v>1333</v>
      </c>
      <c r="G73" t="s">
        <v>1347</v>
      </c>
    </row>
    <row r="74" spans="1:7" ht="15" customHeight="1" x14ac:dyDescent="0.35">
      <c r="A74" t="s">
        <v>63</v>
      </c>
      <c r="B74" s="16" t="s">
        <v>1335</v>
      </c>
      <c r="C74" s="16" t="s">
        <v>1336</v>
      </c>
      <c r="E74" s="16"/>
      <c r="F74" t="s">
        <v>1335</v>
      </c>
      <c r="G74" t="s">
        <v>1349</v>
      </c>
    </row>
    <row r="75" spans="1:7" ht="15" customHeight="1" x14ac:dyDescent="0.35">
      <c r="A75" t="s">
        <v>64</v>
      </c>
      <c r="B75" s="16" t="s">
        <v>1337</v>
      </c>
      <c r="C75" s="16" t="s">
        <v>1363</v>
      </c>
      <c r="E75" s="16"/>
      <c r="F75" t="s">
        <v>1337</v>
      </c>
      <c r="G75" t="s">
        <v>1351</v>
      </c>
    </row>
    <row r="76" spans="1:7" ht="15" customHeight="1" x14ac:dyDescent="0.35">
      <c r="A76" t="s">
        <v>65</v>
      </c>
      <c r="B76" s="16" t="s">
        <v>1338</v>
      </c>
      <c r="C76" s="16" t="s">
        <v>1364</v>
      </c>
      <c r="E76" s="16"/>
      <c r="F76" t="s">
        <v>1338</v>
      </c>
      <c r="G76" t="s">
        <v>1353</v>
      </c>
    </row>
    <row r="77" spans="1:7" ht="15" customHeight="1" x14ac:dyDescent="0.35">
      <c r="A77" t="s">
        <v>66</v>
      </c>
      <c r="B77" s="16" t="s">
        <v>1339</v>
      </c>
      <c r="C77" s="16" t="s">
        <v>1365</v>
      </c>
      <c r="E77" s="16"/>
    </row>
    <row r="78" spans="1:7" ht="15" customHeight="1" x14ac:dyDescent="0.35">
      <c r="A78" t="s">
        <v>67</v>
      </c>
      <c r="B78" s="16" t="s">
        <v>1340</v>
      </c>
      <c r="C78" s="16" t="s">
        <v>1366</v>
      </c>
      <c r="E78" s="16"/>
    </row>
    <row r="79" spans="1:7" ht="15" customHeight="1" x14ac:dyDescent="0.35">
      <c r="A79" t="s">
        <v>68</v>
      </c>
      <c r="B79" s="16" t="s">
        <v>1341</v>
      </c>
      <c r="C79" s="16" t="s">
        <v>1342</v>
      </c>
      <c r="E79" s="16"/>
    </row>
    <row r="80" spans="1:7" ht="15" customHeight="1" x14ac:dyDescent="0.35">
      <c r="A80" t="s">
        <v>69</v>
      </c>
      <c r="B80" s="16" t="s">
        <v>69</v>
      </c>
      <c r="C80" s="16" t="s">
        <v>1367</v>
      </c>
      <c r="E80" s="16"/>
    </row>
    <row r="81" spans="1:5" ht="15" customHeight="1" x14ac:dyDescent="0.35">
      <c r="A81" t="s">
        <v>70</v>
      </c>
      <c r="B81" s="16" t="s">
        <v>70</v>
      </c>
      <c r="C81" s="16" t="s">
        <v>1368</v>
      </c>
      <c r="E81" s="16"/>
    </row>
    <row r="82" spans="1:5" ht="15" customHeight="1" x14ac:dyDescent="0.35">
      <c r="A82" t="s">
        <v>73</v>
      </c>
      <c r="B82" s="16" t="s">
        <v>1343</v>
      </c>
      <c r="C82" s="16" t="s">
        <v>1344</v>
      </c>
      <c r="E82" s="16"/>
    </row>
    <row r="83" spans="1:5" ht="15" customHeight="1" x14ac:dyDescent="0.35">
      <c r="A83" t="s">
        <v>71</v>
      </c>
      <c r="B83" s="16" t="s">
        <v>1345</v>
      </c>
      <c r="C83" s="16" t="s">
        <v>1346</v>
      </c>
      <c r="E83" s="16"/>
    </row>
    <row r="84" spans="1:5" ht="29" x14ac:dyDescent="0.35">
      <c r="A84" t="s">
        <v>72</v>
      </c>
      <c r="B84" s="16" t="s">
        <v>1347</v>
      </c>
      <c r="C84" s="16" t="s">
        <v>1348</v>
      </c>
      <c r="E84" s="16"/>
    </row>
    <row r="85" spans="1:5" ht="15" customHeight="1" x14ac:dyDescent="0.35">
      <c r="A85" t="s">
        <v>76</v>
      </c>
      <c r="B85" s="16" t="s">
        <v>1349</v>
      </c>
      <c r="C85" s="16" t="s">
        <v>1350</v>
      </c>
      <c r="E85" s="16"/>
    </row>
    <row r="86" spans="1:5" ht="15" customHeight="1" x14ac:dyDescent="0.35">
      <c r="A86" t="s">
        <v>74</v>
      </c>
      <c r="B86" s="16" t="s">
        <v>1351</v>
      </c>
      <c r="C86" s="16" t="s">
        <v>1352</v>
      </c>
      <c r="E86" s="16"/>
    </row>
    <row r="87" spans="1:5" ht="29" x14ac:dyDescent="0.35">
      <c r="A87" t="s">
        <v>75</v>
      </c>
      <c r="B87" s="16" t="s">
        <v>1353</v>
      </c>
      <c r="C87" s="16" t="s">
        <v>1354</v>
      </c>
      <c r="E87" s="16"/>
    </row>
    <row r="88" spans="1:5" ht="15" customHeight="1" x14ac:dyDescent="0.35">
      <c r="B88" s="16"/>
      <c r="C88" s="16"/>
    </row>
    <row r="89" spans="1:5" ht="15" customHeight="1" x14ac:dyDescent="0.35">
      <c r="A89" s="21" t="s">
        <v>1383</v>
      </c>
    </row>
    <row r="90" spans="1:5" ht="15" customHeight="1" x14ac:dyDescent="0.35">
      <c r="A90" t="s">
        <v>1209</v>
      </c>
      <c r="B90" s="16" t="s">
        <v>1355</v>
      </c>
      <c r="C90" s="16" t="s">
        <v>1356</v>
      </c>
    </row>
    <row r="91" spans="1:5" ht="15" customHeight="1" x14ac:dyDescent="0.35">
      <c r="A91" t="s">
        <v>1169</v>
      </c>
      <c r="B91" s="16" t="s">
        <v>1169</v>
      </c>
      <c r="C91" s="16" t="s">
        <v>1357</v>
      </c>
    </row>
    <row r="92" spans="1:5" ht="29" x14ac:dyDescent="0.35">
      <c r="A92" t="s">
        <v>1170</v>
      </c>
      <c r="B92" s="16" t="s">
        <v>1358</v>
      </c>
      <c r="C92" s="16" t="s">
        <v>1359</v>
      </c>
    </row>
    <row r="93" spans="1:5" ht="29" x14ac:dyDescent="0.35">
      <c r="A93" t="s">
        <v>1202</v>
      </c>
      <c r="B93" t="s">
        <v>1202</v>
      </c>
      <c r="C93" s="15" t="s">
        <v>1384</v>
      </c>
      <c r="D93" s="20" t="s">
        <v>1393</v>
      </c>
    </row>
    <row r="94" spans="1:5" ht="15" customHeight="1" x14ac:dyDescent="0.35">
      <c r="B94" s="1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04D-F8A3-4B82-A843-8247EC6134A7}">
  <dimension ref="A1:CB463"/>
  <sheetViews>
    <sheetView zoomScaleNormal="100" workbookViewId="0">
      <pane xSplit="1" topLeftCell="AS1" activePane="topRight" state="frozen"/>
      <selection pane="topRight" activeCell="BB1" sqref="BB1"/>
    </sheetView>
  </sheetViews>
  <sheetFormatPr defaultColWidth="34.08984375" defaultRowHeight="14.5" x14ac:dyDescent="0.35"/>
  <cols>
    <col min="1" max="1" width="12" bestFit="1" customWidth="1"/>
    <col min="2" max="2" width="3.1796875" bestFit="1" customWidth="1"/>
    <col min="3" max="3" width="11.90625" bestFit="1" customWidth="1"/>
    <col min="4" max="4" width="3.1796875" bestFit="1" customWidth="1"/>
    <col min="5" max="5" width="10.08984375" bestFit="1" customWidth="1"/>
    <col min="6" max="8" width="3.90625" bestFit="1" customWidth="1"/>
    <col min="9" max="9" width="3.1796875" bestFit="1" customWidth="1"/>
    <col min="10" max="10" width="24.90625" bestFit="1" customWidth="1"/>
    <col min="11" max="11" width="3.1796875" bestFit="1" customWidth="1"/>
    <col min="12" max="12" width="11.90625" bestFit="1" customWidth="1"/>
    <col min="13" max="13" width="3.90625" bestFit="1" customWidth="1"/>
    <col min="14" max="16" width="3.1796875" bestFit="1" customWidth="1"/>
    <col min="17" max="34" width="11.90625" bestFit="1" customWidth="1"/>
    <col min="35" max="35" width="3.1796875" bestFit="1" customWidth="1"/>
    <col min="36" max="38" width="9.90625" bestFit="1" customWidth="1"/>
    <col min="39" max="55" width="11.90625" bestFit="1" customWidth="1"/>
    <col min="56" max="56" width="43.1796875" bestFit="1" customWidth="1"/>
    <col min="57" max="57" width="13.81640625" bestFit="1" customWidth="1"/>
    <col min="58" max="58" width="3.1796875" bestFit="1" customWidth="1"/>
    <col min="59" max="60" width="8.90625" bestFit="1" customWidth="1"/>
    <col min="61" max="61" width="6.453125" bestFit="1" customWidth="1"/>
    <col min="62" max="62" width="5.90625" bestFit="1" customWidth="1"/>
    <col min="63" max="63" width="6.90625" bestFit="1" customWidth="1"/>
    <col min="64" max="66" width="8.90625" bestFit="1" customWidth="1"/>
    <col min="67" max="67" width="8.453125" bestFit="1" customWidth="1"/>
    <col min="68" max="68" width="6.90625" bestFit="1" customWidth="1"/>
    <col min="69" max="69" width="5.90625" bestFit="1" customWidth="1"/>
    <col min="70" max="70" width="7.90625" bestFit="1" customWidth="1"/>
    <col min="71" max="71" width="8.90625" bestFit="1" customWidth="1"/>
    <col min="72" max="72" width="3.1796875" bestFit="1" customWidth="1"/>
    <col min="73" max="73" width="7.90625" bestFit="1" customWidth="1"/>
    <col min="74" max="75" width="3.1796875" bestFit="1" customWidth="1"/>
    <col min="76" max="76" width="7.90625" bestFit="1" customWidth="1"/>
    <col min="77" max="78" width="3.1796875" bestFit="1" customWidth="1"/>
    <col min="79" max="79" width="55.90625" bestFit="1" customWidth="1"/>
    <col min="80" max="80" width="15.453125" bestFit="1" customWidth="1"/>
  </cols>
  <sheetData>
    <row r="1" spans="1:80" s="17" customFormat="1" ht="205" x14ac:dyDescent="0.35">
      <c r="A1" s="19" t="s">
        <v>0</v>
      </c>
      <c r="B1" s="19" t="s">
        <v>1</v>
      </c>
      <c r="C1" s="19" t="s">
        <v>2</v>
      </c>
      <c r="D1" s="19" t="s">
        <v>3</v>
      </c>
      <c r="E1" s="19" t="s">
        <v>4</v>
      </c>
      <c r="F1" s="19" t="s">
        <v>5</v>
      </c>
      <c r="G1" s="19" t="s">
        <v>8</v>
      </c>
      <c r="H1" s="19" t="s">
        <v>9</v>
      </c>
      <c r="I1" s="19" t="s">
        <v>10</v>
      </c>
      <c r="J1" s="19" t="s">
        <v>15</v>
      </c>
      <c r="K1" s="19" t="s">
        <v>16</v>
      </c>
      <c r="L1" s="19" t="s">
        <v>19</v>
      </c>
      <c r="M1" s="19" t="s">
        <v>20</v>
      </c>
      <c r="N1" s="19" t="s">
        <v>23</v>
      </c>
      <c r="O1" s="19" t="s">
        <v>24</v>
      </c>
      <c r="P1" s="19" t="s">
        <v>28</v>
      </c>
      <c r="Q1" s="19" t="s">
        <v>6</v>
      </c>
      <c r="R1" s="19" t="s">
        <v>7</v>
      </c>
      <c r="S1" s="19" t="s">
        <v>11</v>
      </c>
      <c r="T1" s="19" t="s">
        <v>12</v>
      </c>
      <c r="U1" s="19" t="s">
        <v>13</v>
      </c>
      <c r="V1" s="19" t="s">
        <v>14</v>
      </c>
      <c r="W1" s="19" t="s">
        <v>17</v>
      </c>
      <c r="X1" s="19" t="s">
        <v>18</v>
      </c>
      <c r="Y1" s="19" t="s">
        <v>21</v>
      </c>
      <c r="Z1" s="19" t="s">
        <v>22</v>
      </c>
      <c r="AA1" s="19" t="s">
        <v>25</v>
      </c>
      <c r="AB1" s="19" t="s">
        <v>26</v>
      </c>
      <c r="AC1" s="19" t="s">
        <v>27</v>
      </c>
      <c r="AD1" s="19" t="s">
        <v>29</v>
      </c>
      <c r="AE1" s="19" t="s">
        <v>30</v>
      </c>
      <c r="AF1" s="19" t="s">
        <v>31</v>
      </c>
      <c r="AG1" s="19" t="s">
        <v>32</v>
      </c>
      <c r="AH1" s="19" t="s">
        <v>33</v>
      </c>
      <c r="AI1" s="19" t="s">
        <v>34</v>
      </c>
      <c r="AJ1" s="19" t="s">
        <v>35</v>
      </c>
      <c r="AK1" s="19" t="s">
        <v>36</v>
      </c>
      <c r="AL1" s="19" t="s">
        <v>37</v>
      </c>
      <c r="AM1" s="19" t="s">
        <v>38</v>
      </c>
      <c r="AN1" s="19" t="s">
        <v>39</v>
      </c>
      <c r="AO1" s="19" t="s">
        <v>40</v>
      </c>
      <c r="AP1" s="19" t="s">
        <v>41</v>
      </c>
      <c r="AQ1" s="19" t="s">
        <v>42</v>
      </c>
      <c r="AR1" s="19" t="s">
        <v>43</v>
      </c>
      <c r="AS1" s="19" t="s">
        <v>44</v>
      </c>
      <c r="AT1" s="19" t="s">
        <v>45</v>
      </c>
      <c r="AU1" s="19" t="s">
        <v>46</v>
      </c>
      <c r="AV1" s="19" t="s">
        <v>47</v>
      </c>
      <c r="AW1" s="19" t="s">
        <v>48</v>
      </c>
      <c r="AX1" s="19" t="s">
        <v>49</v>
      </c>
      <c r="AY1" s="19" t="s">
        <v>50</v>
      </c>
      <c r="AZ1" s="19" t="s">
        <v>51</v>
      </c>
      <c r="BA1" s="19" t="s">
        <v>52</v>
      </c>
      <c r="BB1" s="19" t="s">
        <v>53</v>
      </c>
      <c r="BC1" s="19" t="s">
        <v>54</v>
      </c>
      <c r="BD1" s="19" t="s">
        <v>55</v>
      </c>
      <c r="BE1" s="19" t="s">
        <v>56</v>
      </c>
      <c r="BF1" s="19" t="s">
        <v>57</v>
      </c>
      <c r="BG1" s="19" t="s">
        <v>58</v>
      </c>
      <c r="BH1" s="19" t="s">
        <v>59</v>
      </c>
      <c r="BI1" s="19" t="s">
        <v>60</v>
      </c>
      <c r="BJ1" s="19" t="s">
        <v>61</v>
      </c>
      <c r="BK1" s="19" t="s">
        <v>62</v>
      </c>
      <c r="BL1" s="19" t="s">
        <v>63</v>
      </c>
      <c r="BM1" s="19" t="s">
        <v>64</v>
      </c>
      <c r="BN1" s="19" t="s">
        <v>65</v>
      </c>
      <c r="BO1" s="19" t="s">
        <v>66</v>
      </c>
      <c r="BP1" s="19" t="s">
        <v>67</v>
      </c>
      <c r="BQ1" s="19" t="s">
        <v>68</v>
      </c>
      <c r="BR1" s="19" t="s">
        <v>69</v>
      </c>
      <c r="BS1" s="19" t="s">
        <v>70</v>
      </c>
      <c r="BT1" s="19" t="s">
        <v>73</v>
      </c>
      <c r="BU1" s="19" t="s">
        <v>71</v>
      </c>
      <c r="BV1" s="19" t="s">
        <v>72</v>
      </c>
      <c r="BW1" s="19" t="s">
        <v>76</v>
      </c>
      <c r="BX1" s="19" t="s">
        <v>74</v>
      </c>
      <c r="BY1" s="19" t="s">
        <v>75</v>
      </c>
      <c r="BZ1" s="19" t="s">
        <v>1209</v>
      </c>
      <c r="CA1" s="19" t="s">
        <v>1169</v>
      </c>
      <c r="CB1" s="19" t="s">
        <v>1170</v>
      </c>
    </row>
    <row r="2" spans="1:80" x14ac:dyDescent="0.35">
      <c r="A2" t="s">
        <v>673</v>
      </c>
      <c r="B2" t="s">
        <v>78</v>
      </c>
      <c r="C2">
        <v>45566.722879791669</v>
      </c>
      <c r="D2" t="s">
        <v>79</v>
      </c>
      <c r="E2" t="s">
        <v>80</v>
      </c>
      <c r="F2">
        <v>127</v>
      </c>
      <c r="G2">
        <v>127</v>
      </c>
      <c r="H2">
        <v>127</v>
      </c>
      <c r="I2">
        <v>0</v>
      </c>
      <c r="J2" t="s">
        <v>674</v>
      </c>
      <c r="K2" t="s">
        <v>82</v>
      </c>
      <c r="L2">
        <v>15.199999809265137</v>
      </c>
      <c r="M2">
        <v>110</v>
      </c>
      <c r="N2" t="s">
        <v>82</v>
      </c>
      <c r="O2" t="s">
        <v>82</v>
      </c>
      <c r="P2">
        <v>0</v>
      </c>
      <c r="Q2">
        <v>802.33538818359375</v>
      </c>
      <c r="R2">
        <v>119.90861511230469</v>
      </c>
      <c r="S2">
        <v>215.30000305175781</v>
      </c>
      <c r="T2">
        <v>215.10000610351563</v>
      </c>
      <c r="U2">
        <v>220.10000610351563</v>
      </c>
      <c r="V2">
        <v>225</v>
      </c>
      <c r="W2">
        <v>2198.453125</v>
      </c>
      <c r="X2">
        <v>1751.5933837890625</v>
      </c>
      <c r="Y2">
        <v>3.2720000743865967</v>
      </c>
      <c r="Z2">
        <v>0.14400000870227814</v>
      </c>
      <c r="AA2">
        <v>24.340002059936523</v>
      </c>
      <c r="AB2">
        <v>2.0600001811981201</v>
      </c>
      <c r="AC2">
        <v>0.45400002598762512</v>
      </c>
      <c r="AD2">
        <v>0.65800005197525024</v>
      </c>
      <c r="AE2">
        <v>46.400001525878906</v>
      </c>
      <c r="AF2">
        <v>28.348226547241211</v>
      </c>
      <c r="AG2">
        <v>44.948402404785156</v>
      </c>
      <c r="AH2">
        <v>229.80000305175781</v>
      </c>
      <c r="AI2">
        <v>60</v>
      </c>
      <c r="AJ2">
        <v>60</v>
      </c>
      <c r="AK2">
        <v>60</v>
      </c>
      <c r="AL2">
        <v>60.900002000000001</v>
      </c>
      <c r="AM2">
        <v>94.586082458496094</v>
      </c>
      <c r="AN2">
        <v>52.499603271484375</v>
      </c>
      <c r="AO2">
        <v>66.460281372070313</v>
      </c>
      <c r="AP2">
        <v>80.034255981445313</v>
      </c>
      <c r="AQ2">
        <v>3.2733125686645508</v>
      </c>
      <c r="AR2">
        <v>544.23321533203125</v>
      </c>
      <c r="AS2">
        <v>499.79006958007813</v>
      </c>
      <c r="AT2">
        <v>4.5525627136230469</v>
      </c>
      <c r="AU2">
        <v>3.6495625972747803</v>
      </c>
      <c r="AV2">
        <v>7754.869140625</v>
      </c>
      <c r="AW2">
        <v>5512.23876953125</v>
      </c>
      <c r="AX2">
        <v>1646.197265625</v>
      </c>
      <c r="AY2">
        <v>1028.84228515625</v>
      </c>
      <c r="AZ2">
        <v>6108.671875</v>
      </c>
      <c r="BA2">
        <v>4483.396484375</v>
      </c>
      <c r="BB2">
        <v>3.4650325775146484E-2</v>
      </c>
      <c r="BC2">
        <v>0.10369598865509033</v>
      </c>
      <c r="BD2" t="s">
        <v>675</v>
      </c>
      <c r="BE2" t="s">
        <v>673</v>
      </c>
      <c r="BF2">
        <v>45</v>
      </c>
      <c r="BG2">
        <v>864.25</v>
      </c>
      <c r="BH2">
        <v>1230.79</v>
      </c>
      <c r="BI2">
        <v>2.512</v>
      </c>
      <c r="BJ2">
        <v>4.1440000000000001</v>
      </c>
      <c r="BK2">
        <v>94.820999999999998</v>
      </c>
      <c r="BL2">
        <v>2056.1010000000001</v>
      </c>
      <c r="BM2">
        <v>842.98599999999999</v>
      </c>
      <c r="BN2">
        <v>1336.2550000000001</v>
      </c>
      <c r="BO2">
        <v>5.4480000000000004</v>
      </c>
      <c r="BP2">
        <v>97.244</v>
      </c>
      <c r="BQ2">
        <v>1.004</v>
      </c>
      <c r="BR2">
        <v>423.786</v>
      </c>
      <c r="BS2">
        <v>2056.1010000000001</v>
      </c>
      <c r="BT2">
        <v>20</v>
      </c>
      <c r="BU2">
        <v>7.8479999999999999</v>
      </c>
      <c r="BV2">
        <v>1</v>
      </c>
      <c r="BW2">
        <v>40</v>
      </c>
      <c r="BX2">
        <v>27.992999999999999</v>
      </c>
      <c r="BY2">
        <v>1</v>
      </c>
      <c r="BZ2">
        <f>_xlfn.XLOOKUP(data_cloud__2[[#This Row],[product_id]], manual_check_maarten!A:A,manual_check_maarten!F:F,  "")</f>
        <v>0</v>
      </c>
      <c r="CA2">
        <f>_xlfn.XLOOKUP(data_cloud__2[[#This Row],[product_id]], manual_check_maarten!A:A,manual_check_maarten!G:G,  "")</f>
        <v>0</v>
      </c>
      <c r="CB2" t="str">
        <f>_xlfn.XLOOKUP(data_cloud__2[[#This Row],[product_id]], manual_check_maarten!A:A,manual_check_maarten!H:H,  "")</f>
        <v>Black spots</v>
      </c>
    </row>
    <row r="3" spans="1:80" hidden="1" x14ac:dyDescent="0.35">
      <c r="A3" t="s">
        <v>84</v>
      </c>
      <c r="B3" t="s">
        <v>85</v>
      </c>
      <c r="C3">
        <v>45566.687383090277</v>
      </c>
      <c r="D3" t="s">
        <v>79</v>
      </c>
      <c r="E3" t="s">
        <v>80</v>
      </c>
      <c r="F3">
        <v>1</v>
      </c>
      <c r="G3">
        <v>1</v>
      </c>
      <c r="H3">
        <v>1</v>
      </c>
      <c r="I3">
        <v>0</v>
      </c>
      <c r="J3" t="s">
        <v>81</v>
      </c>
      <c r="K3" t="s">
        <v>82</v>
      </c>
      <c r="L3">
        <v>14.279999732971191</v>
      </c>
      <c r="M3">
        <v>110</v>
      </c>
      <c r="N3" t="s">
        <v>82</v>
      </c>
      <c r="O3" t="s">
        <v>82</v>
      </c>
      <c r="P3">
        <v>0</v>
      </c>
      <c r="Q3">
        <v>799.015380859375</v>
      </c>
      <c r="R3">
        <v>119.90861511230469</v>
      </c>
      <c r="S3">
        <v>214.30000305175781</v>
      </c>
      <c r="T3">
        <v>215.5</v>
      </c>
      <c r="U3">
        <v>220</v>
      </c>
      <c r="V3">
        <v>224.5</v>
      </c>
      <c r="W3">
        <v>2250.425048828125</v>
      </c>
      <c r="X3">
        <v>1752.953369140625</v>
      </c>
      <c r="Y3">
        <v>3.002000093460083</v>
      </c>
      <c r="Z3">
        <v>0.14400000870227814</v>
      </c>
      <c r="AA3">
        <v>24.328001022338867</v>
      </c>
      <c r="AB3">
        <v>2.0780000686645508</v>
      </c>
      <c r="AC3">
        <v>0.45800003409385681</v>
      </c>
      <c r="AD3">
        <v>0.65600001811981201</v>
      </c>
      <c r="AE3">
        <v>45.200000762939453</v>
      </c>
      <c r="AF3">
        <v>29.515386581420898</v>
      </c>
      <c r="AG3">
        <v>44.973884582519531</v>
      </c>
      <c r="AH3">
        <v>230.10000610351563</v>
      </c>
      <c r="AI3">
        <v>60</v>
      </c>
      <c r="AJ3">
        <v>60</v>
      </c>
      <c r="AK3">
        <v>60</v>
      </c>
      <c r="AL3">
        <v>58</v>
      </c>
      <c r="AM3">
        <v>137.79624938964844</v>
      </c>
      <c r="AN3">
        <v>52.49993896484375</v>
      </c>
      <c r="AO3">
        <v>56.444473266601563</v>
      </c>
      <c r="AP3">
        <v>73.51898193359375</v>
      </c>
      <c r="AQ3">
        <v>2.1069376468658447</v>
      </c>
      <c r="AR3">
        <v>536.67694091796875</v>
      </c>
      <c r="AS3">
        <v>487.70834350585938</v>
      </c>
      <c r="AT3">
        <v>4.8159375190734863</v>
      </c>
      <c r="AU3">
        <v>3.8753125667572021</v>
      </c>
      <c r="AV3">
        <v>8041.447265625</v>
      </c>
      <c r="AW3">
        <v>5940.41015625</v>
      </c>
      <c r="AX3">
        <v>1793.134765625</v>
      </c>
      <c r="AY3">
        <v>1166.69873046875</v>
      </c>
      <c r="AZ3">
        <v>6248.3125</v>
      </c>
      <c r="BA3">
        <v>4773.71142578125</v>
      </c>
      <c r="BZ3" t="str">
        <f>_xlfn.XLOOKUP(data_cloud__2[[#This Row],[product_id]], manual_check_maarten!A:A,manual_check_maarten!F:F,  "")</f>
        <v/>
      </c>
      <c r="CA3" t="str">
        <f>_xlfn.XLOOKUP(data_cloud__2[[#This Row],[product_id]], manual_check_maarten!A:A,manual_check_maarten!G:G,  "")</f>
        <v/>
      </c>
      <c r="CB3" t="str">
        <f>_xlfn.XLOOKUP(data_cloud__2[[#This Row],[product_id]], manual_check_maarten!A:A,manual_check_maarten!H:H,  "")</f>
        <v/>
      </c>
    </row>
    <row r="4" spans="1:80" x14ac:dyDescent="0.35">
      <c r="A4" t="s">
        <v>86</v>
      </c>
      <c r="B4" t="s">
        <v>78</v>
      </c>
      <c r="C4">
        <v>45566.68766059028</v>
      </c>
      <c r="D4" t="s">
        <v>79</v>
      </c>
      <c r="E4" t="s">
        <v>80</v>
      </c>
      <c r="F4">
        <v>2</v>
      </c>
      <c r="G4">
        <v>2</v>
      </c>
      <c r="H4">
        <v>2</v>
      </c>
      <c r="I4">
        <v>0</v>
      </c>
      <c r="J4" t="s">
        <v>87</v>
      </c>
      <c r="K4" t="s">
        <v>82</v>
      </c>
      <c r="L4">
        <v>14.289999961853027</v>
      </c>
      <c r="M4">
        <v>110</v>
      </c>
      <c r="N4" t="s">
        <v>82</v>
      </c>
      <c r="O4" t="s">
        <v>82</v>
      </c>
      <c r="P4">
        <v>0</v>
      </c>
      <c r="Q4">
        <v>798.277587890625</v>
      </c>
      <c r="R4">
        <v>119.95211029052734</v>
      </c>
      <c r="S4">
        <v>213.30000305175781</v>
      </c>
      <c r="T4">
        <v>215.60000610351563</v>
      </c>
      <c r="U4">
        <v>220.60000610351563</v>
      </c>
      <c r="V4">
        <v>224.80000305175781</v>
      </c>
      <c r="W4">
        <v>2248.287841796875</v>
      </c>
      <c r="X4">
        <v>1877.8798828125</v>
      </c>
      <c r="Y4">
        <v>2.8660001754760742</v>
      </c>
      <c r="Z4">
        <v>0.45800003409385681</v>
      </c>
      <c r="AA4">
        <v>24.344001770019531</v>
      </c>
      <c r="AB4">
        <v>2.2480001449584961</v>
      </c>
      <c r="AC4">
        <v>0.45800003409385681</v>
      </c>
      <c r="AD4">
        <v>0.65400004386901855</v>
      </c>
      <c r="AE4">
        <v>45</v>
      </c>
      <c r="AF4">
        <v>29.63770866394043</v>
      </c>
      <c r="AG4">
        <v>44.963691711425781</v>
      </c>
      <c r="AH4">
        <v>230.10000610351563</v>
      </c>
      <c r="AI4">
        <v>60</v>
      </c>
      <c r="AJ4">
        <v>60</v>
      </c>
      <c r="AK4">
        <v>60</v>
      </c>
      <c r="AL4">
        <v>58</v>
      </c>
      <c r="AM4">
        <v>94.586082458496094</v>
      </c>
      <c r="AN4">
        <v>52.499603271484375</v>
      </c>
      <c r="AO4">
        <v>62.488777160644531</v>
      </c>
      <c r="AP4">
        <v>76.563758850097656</v>
      </c>
      <c r="AQ4">
        <v>3.1228127479553223</v>
      </c>
      <c r="AR4">
        <v>530.36566162109375</v>
      </c>
      <c r="AS4">
        <v>478.78546142578125</v>
      </c>
      <c r="AT4">
        <v>4.7030625343322754</v>
      </c>
      <c r="AU4">
        <v>3.6495625972747803</v>
      </c>
      <c r="AV4">
        <v>7622.03564453125</v>
      </c>
      <c r="AW4">
        <v>4933.9189453125</v>
      </c>
      <c r="AX4">
        <v>1661.0966796875</v>
      </c>
      <c r="AY4">
        <v>964.871826171875</v>
      </c>
      <c r="AZ4">
        <v>5960.93896484375</v>
      </c>
      <c r="BA4">
        <v>3969.047119140625</v>
      </c>
      <c r="BB4">
        <v>4.013216495513916E-2</v>
      </c>
      <c r="BC4">
        <v>0.2266305685043335</v>
      </c>
      <c r="BD4" t="s">
        <v>88</v>
      </c>
      <c r="BE4" t="s">
        <v>86</v>
      </c>
      <c r="BF4">
        <v>45</v>
      </c>
      <c r="BG4">
        <v>844.93799999999999</v>
      </c>
      <c r="BH4">
        <v>1019.134</v>
      </c>
      <c r="BI4">
        <v>-1.627</v>
      </c>
      <c r="BJ4">
        <v>4.1319999999999997</v>
      </c>
      <c r="BK4">
        <v>90.682000000000002</v>
      </c>
      <c r="BL4">
        <v>2052.723</v>
      </c>
      <c r="BM4">
        <v>830.77599999999995</v>
      </c>
      <c r="BN4">
        <v>1129.4839999999999</v>
      </c>
      <c r="BO4">
        <v>1.9019999999999999</v>
      </c>
      <c r="BP4">
        <v>96.063000000000002</v>
      </c>
      <c r="BQ4">
        <v>1.002</v>
      </c>
      <c r="BR4">
        <v>423.16399999999999</v>
      </c>
      <c r="BS4">
        <v>2052.723</v>
      </c>
      <c r="BT4">
        <v>20</v>
      </c>
      <c r="BU4">
        <v>116.733</v>
      </c>
      <c r="BV4">
        <v>0</v>
      </c>
      <c r="BW4">
        <v>40</v>
      </c>
      <c r="BX4">
        <v>23.827000000000002</v>
      </c>
      <c r="BY4">
        <v>1</v>
      </c>
      <c r="BZ4">
        <f>_xlfn.XLOOKUP(data_cloud__2[[#This Row],[product_id]], manual_check_maarten!A:A,manual_check_maarten!F:F,  "")</f>
        <v>0</v>
      </c>
      <c r="CA4">
        <f>_xlfn.XLOOKUP(data_cloud__2[[#This Row],[product_id]], manual_check_maarten!A:A,manual_check_maarten!G:G,  "")</f>
        <v>0</v>
      </c>
      <c r="CB4" t="str">
        <f>_xlfn.XLOOKUP(data_cloud__2[[#This Row],[product_id]], manual_check_maarten!A:A,manual_check_maarten!H:H,  "")</f>
        <v>Burnt</v>
      </c>
    </row>
    <row r="5" spans="1:80" x14ac:dyDescent="0.35">
      <c r="A5" t="s">
        <v>89</v>
      </c>
      <c r="B5" t="s">
        <v>85</v>
      </c>
      <c r="C5">
        <v>45566.68766059028</v>
      </c>
      <c r="D5" t="s">
        <v>79</v>
      </c>
      <c r="E5" t="s">
        <v>80</v>
      </c>
      <c r="F5">
        <v>2</v>
      </c>
      <c r="G5">
        <v>2</v>
      </c>
      <c r="H5">
        <v>2</v>
      </c>
      <c r="I5">
        <v>0</v>
      </c>
      <c r="J5" t="s">
        <v>87</v>
      </c>
      <c r="K5" t="s">
        <v>82</v>
      </c>
      <c r="L5">
        <v>14.289999961853027</v>
      </c>
      <c r="M5">
        <v>110</v>
      </c>
      <c r="N5" t="s">
        <v>82</v>
      </c>
      <c r="O5" t="s">
        <v>82</v>
      </c>
      <c r="P5">
        <v>0</v>
      </c>
      <c r="Q5">
        <v>798.277587890625</v>
      </c>
      <c r="R5">
        <v>119.95211029052734</v>
      </c>
      <c r="S5">
        <v>213.30000305175781</v>
      </c>
      <c r="T5">
        <v>215.60000610351563</v>
      </c>
      <c r="U5">
        <v>220.60000610351563</v>
      </c>
      <c r="V5">
        <v>224.80000305175781</v>
      </c>
      <c r="W5">
        <v>2248.287841796875</v>
      </c>
      <c r="X5">
        <v>1877.8798828125</v>
      </c>
      <c r="Y5">
        <v>2.8660001754760742</v>
      </c>
      <c r="Z5">
        <v>0.45800003409385681</v>
      </c>
      <c r="AA5">
        <v>24.344001770019531</v>
      </c>
      <c r="AB5">
        <v>2.2480001449584961</v>
      </c>
      <c r="AC5">
        <v>0.45800003409385681</v>
      </c>
      <c r="AD5">
        <v>0.65400004386901855</v>
      </c>
      <c r="AE5">
        <v>45</v>
      </c>
      <c r="AF5">
        <v>29.63770866394043</v>
      </c>
      <c r="AG5">
        <v>44.963691711425781</v>
      </c>
      <c r="AH5">
        <v>230.10000610351563</v>
      </c>
      <c r="AI5">
        <v>60</v>
      </c>
      <c r="AJ5">
        <v>60</v>
      </c>
      <c r="AK5">
        <v>60</v>
      </c>
      <c r="AL5">
        <v>58</v>
      </c>
      <c r="AM5">
        <v>137.79624938964844</v>
      </c>
      <c r="AN5">
        <v>52.49993896484375</v>
      </c>
      <c r="AO5">
        <v>61.57855224609375</v>
      </c>
      <c r="AP5">
        <v>77.9698486328125</v>
      </c>
      <c r="AQ5">
        <v>1.2415626049041748</v>
      </c>
      <c r="AR5">
        <v>533.293701171875</v>
      </c>
      <c r="AS5">
        <v>482.21420288085938</v>
      </c>
      <c r="AT5">
        <v>4.966437816619873</v>
      </c>
      <c r="AU5">
        <v>3.8376877307891846</v>
      </c>
      <c r="AV5">
        <v>7949.818359375</v>
      </c>
      <c r="AW5">
        <v>5784.73779296875</v>
      </c>
      <c r="AX5">
        <v>1837.158203125</v>
      </c>
      <c r="AY5">
        <v>1109.61962890625</v>
      </c>
      <c r="AZ5">
        <v>6112.66015625</v>
      </c>
      <c r="BA5">
        <v>4675.1181640625</v>
      </c>
      <c r="BD5" t="s">
        <v>90</v>
      </c>
      <c r="BE5" t="s">
        <v>89</v>
      </c>
      <c r="BF5">
        <v>45</v>
      </c>
      <c r="BG5">
        <v>1196.038</v>
      </c>
      <c r="BH5">
        <v>787.67200000000003</v>
      </c>
      <c r="BI5">
        <v>-4.157</v>
      </c>
      <c r="BJ5">
        <v>4.0140000000000002</v>
      </c>
      <c r="BK5">
        <v>88.152000000000001</v>
      </c>
      <c r="BL5">
        <v>2056.1379999999999</v>
      </c>
      <c r="BM5">
        <v>1200.5509999999999</v>
      </c>
      <c r="BN5">
        <v>1098.509</v>
      </c>
      <c r="BO5">
        <v>179.58099999999999</v>
      </c>
      <c r="BP5">
        <v>99.998999999999995</v>
      </c>
      <c r="BQ5">
        <v>1.0049999999999999</v>
      </c>
      <c r="BR5">
        <v>424.55099999999999</v>
      </c>
      <c r="BS5">
        <v>2056.1379999999999</v>
      </c>
      <c r="BT5">
        <v>20</v>
      </c>
      <c r="BU5">
        <v>40.149000000000001</v>
      </c>
      <c r="BV5">
        <v>0</v>
      </c>
      <c r="BW5">
        <v>40</v>
      </c>
      <c r="BX5">
        <v>31.271000000000001</v>
      </c>
      <c r="BY5">
        <v>1</v>
      </c>
      <c r="BZ5">
        <f>_xlfn.XLOOKUP(data_cloud__2[[#This Row],[product_id]], manual_check_maarten!A:A,manual_check_maarten!F:F,  "")</f>
        <v>0</v>
      </c>
      <c r="CA5">
        <f>_xlfn.XLOOKUP(data_cloud__2[[#This Row],[product_id]], manual_check_maarten!A:A,manual_check_maarten!G:G,  "")</f>
        <v>0</v>
      </c>
      <c r="CB5" t="str">
        <f>_xlfn.XLOOKUP(data_cloud__2[[#This Row],[product_id]], manual_check_maarten!A:A,manual_check_maarten!H:H,  "")</f>
        <v>Burnt</v>
      </c>
    </row>
    <row r="6" spans="1:80" hidden="1" x14ac:dyDescent="0.35">
      <c r="A6" t="s">
        <v>91</v>
      </c>
      <c r="B6" t="s">
        <v>78</v>
      </c>
      <c r="C6">
        <v>45566.687939421296</v>
      </c>
      <c r="D6" t="s">
        <v>79</v>
      </c>
      <c r="E6" t="s">
        <v>80</v>
      </c>
      <c r="F6">
        <v>3</v>
      </c>
      <c r="G6">
        <v>3</v>
      </c>
      <c r="H6">
        <v>3</v>
      </c>
      <c r="I6">
        <v>0</v>
      </c>
      <c r="J6" t="s">
        <v>92</v>
      </c>
      <c r="K6" t="s">
        <v>82</v>
      </c>
      <c r="L6">
        <v>14.289999961853027</v>
      </c>
      <c r="M6">
        <v>110</v>
      </c>
      <c r="N6" t="s">
        <v>82</v>
      </c>
      <c r="O6" t="s">
        <v>82</v>
      </c>
      <c r="P6">
        <v>0</v>
      </c>
      <c r="Q6">
        <v>798.277587890625</v>
      </c>
      <c r="R6">
        <v>119.90861511230469</v>
      </c>
      <c r="S6">
        <v>212.30000305175781</v>
      </c>
      <c r="T6">
        <v>215.60000610351563</v>
      </c>
      <c r="U6">
        <v>221</v>
      </c>
      <c r="V6">
        <v>225.10000610351563</v>
      </c>
      <c r="W6">
        <v>2252.270751953125</v>
      </c>
      <c r="X6">
        <v>1794.2393798828125</v>
      </c>
      <c r="Y6">
        <v>3.4520001411437988</v>
      </c>
      <c r="Z6">
        <v>0.14400000870227814</v>
      </c>
      <c r="AA6">
        <v>24.344001770019531</v>
      </c>
      <c r="AB6">
        <v>1.970000147819519</v>
      </c>
      <c r="AC6">
        <v>0.45800003409385681</v>
      </c>
      <c r="AD6">
        <v>0.65600001811981201</v>
      </c>
      <c r="AE6">
        <v>44.700000762939453</v>
      </c>
      <c r="AF6">
        <v>28.067903518676758</v>
      </c>
      <c r="AG6">
        <v>44.999370574951172</v>
      </c>
      <c r="AH6">
        <v>230</v>
      </c>
      <c r="AI6">
        <v>60</v>
      </c>
      <c r="AJ6">
        <v>60</v>
      </c>
      <c r="AK6">
        <v>60</v>
      </c>
      <c r="AL6">
        <v>58.400002000000001</v>
      </c>
      <c r="AM6">
        <v>94.586082458496094</v>
      </c>
      <c r="AN6">
        <v>52.499603271484375</v>
      </c>
      <c r="AO6">
        <v>63.755027770996094</v>
      </c>
      <c r="AP6">
        <v>77.954887390136719</v>
      </c>
      <c r="AQ6">
        <v>3.2356877326965332</v>
      </c>
      <c r="AR6">
        <v>534.95501708984375</v>
      </c>
      <c r="AS6">
        <v>487.37051391601563</v>
      </c>
      <c r="AT6">
        <v>4.7406878471374512</v>
      </c>
      <c r="AU6">
        <v>3.687187671661377</v>
      </c>
      <c r="AV6">
        <v>7616.2001953125</v>
      </c>
      <c r="AW6">
        <v>5152.998046875</v>
      </c>
      <c r="AX6">
        <v>1678.822265625</v>
      </c>
      <c r="AY6">
        <v>981.9951171875</v>
      </c>
      <c r="AZ6">
        <v>5937.3779296875</v>
      </c>
      <c r="BA6">
        <v>4171.0029296875</v>
      </c>
      <c r="BB6">
        <v>5.1556110382080078E-2</v>
      </c>
      <c r="BC6">
        <v>0.22063529491424561</v>
      </c>
      <c r="BZ6" t="str">
        <f>_xlfn.XLOOKUP(data_cloud__2[[#This Row],[product_id]], manual_check_maarten!A:A,manual_check_maarten!F:F,  "")</f>
        <v/>
      </c>
      <c r="CA6" t="str">
        <f>_xlfn.XLOOKUP(data_cloud__2[[#This Row],[product_id]], manual_check_maarten!A:A,manual_check_maarten!G:G,  "")</f>
        <v/>
      </c>
      <c r="CB6" t="str">
        <f>_xlfn.XLOOKUP(data_cloud__2[[#This Row],[product_id]], manual_check_maarten!A:A,manual_check_maarten!H:H,  "")</f>
        <v/>
      </c>
    </row>
    <row r="7" spans="1:80" hidden="1" x14ac:dyDescent="0.35">
      <c r="A7" t="s">
        <v>93</v>
      </c>
      <c r="B7" t="s">
        <v>85</v>
      </c>
      <c r="C7">
        <v>45566.687939421296</v>
      </c>
      <c r="D7" t="s">
        <v>79</v>
      </c>
      <c r="E7" t="s">
        <v>80</v>
      </c>
      <c r="F7">
        <v>3</v>
      </c>
      <c r="G7">
        <v>3</v>
      </c>
      <c r="H7">
        <v>3</v>
      </c>
      <c r="I7">
        <v>0</v>
      </c>
      <c r="J7" t="s">
        <v>92</v>
      </c>
      <c r="K7" t="s">
        <v>82</v>
      </c>
      <c r="L7">
        <v>14.289999961853027</v>
      </c>
      <c r="M7">
        <v>110</v>
      </c>
      <c r="N7" t="s">
        <v>82</v>
      </c>
      <c r="O7" t="s">
        <v>82</v>
      </c>
      <c r="P7">
        <v>0</v>
      </c>
      <c r="Q7">
        <v>798.277587890625</v>
      </c>
      <c r="R7">
        <v>119.90861511230469</v>
      </c>
      <c r="S7">
        <v>212.30000305175781</v>
      </c>
      <c r="T7">
        <v>215.60000610351563</v>
      </c>
      <c r="U7">
        <v>221</v>
      </c>
      <c r="V7">
        <v>225.10000610351563</v>
      </c>
      <c r="W7">
        <v>2252.270751953125</v>
      </c>
      <c r="X7">
        <v>1794.2393798828125</v>
      </c>
      <c r="Y7">
        <v>3.4520001411437988</v>
      </c>
      <c r="Z7">
        <v>0.14400000870227814</v>
      </c>
      <c r="AA7">
        <v>24.344001770019531</v>
      </c>
      <c r="AB7">
        <v>1.970000147819519</v>
      </c>
      <c r="AC7">
        <v>0.45800003409385681</v>
      </c>
      <c r="AD7">
        <v>0.65600001811981201</v>
      </c>
      <c r="AE7">
        <v>44.700000762939453</v>
      </c>
      <c r="AF7">
        <v>28.067903518676758</v>
      </c>
      <c r="AG7">
        <v>44.999370574951172</v>
      </c>
      <c r="AH7">
        <v>230</v>
      </c>
      <c r="AI7">
        <v>60</v>
      </c>
      <c r="AJ7">
        <v>60</v>
      </c>
      <c r="AK7">
        <v>60</v>
      </c>
      <c r="AL7">
        <v>58.400002000000001</v>
      </c>
      <c r="AM7">
        <v>137.79624938964844</v>
      </c>
      <c r="AN7">
        <v>52.49993896484375</v>
      </c>
      <c r="AO7">
        <v>63.156082153320313</v>
      </c>
      <c r="AP7">
        <v>79.456626892089844</v>
      </c>
      <c r="AQ7">
        <v>1.3168125152587891</v>
      </c>
      <c r="AR7">
        <v>542.6201171875</v>
      </c>
      <c r="AS7">
        <v>493.08673095703125</v>
      </c>
      <c r="AT7">
        <v>4.8911876678466797</v>
      </c>
      <c r="AU7">
        <v>3.8753125667572021</v>
      </c>
      <c r="AV7">
        <v>7941.3330078125</v>
      </c>
      <c r="AW7">
        <v>6041.1806640625</v>
      </c>
      <c r="AX7">
        <v>1813.39453125</v>
      </c>
      <c r="AY7">
        <v>1133.98388671875</v>
      </c>
      <c r="AZ7">
        <v>6127.9384765625</v>
      </c>
      <c r="BA7">
        <v>4907.19677734375</v>
      </c>
      <c r="BZ7" t="str">
        <f>_xlfn.XLOOKUP(data_cloud__2[[#This Row],[product_id]], manual_check_maarten!A:A,manual_check_maarten!F:F,  "")</f>
        <v/>
      </c>
      <c r="CA7" t="str">
        <f>_xlfn.XLOOKUP(data_cloud__2[[#This Row],[product_id]], manual_check_maarten!A:A,manual_check_maarten!G:G,  "")</f>
        <v/>
      </c>
      <c r="CB7" t="str">
        <f>_xlfn.XLOOKUP(data_cloud__2[[#This Row],[product_id]], manual_check_maarten!A:A,manual_check_maarten!H:H,  "")</f>
        <v/>
      </c>
    </row>
    <row r="8" spans="1:80" hidden="1" x14ac:dyDescent="0.35">
      <c r="A8" t="s">
        <v>97</v>
      </c>
      <c r="B8" t="s">
        <v>85</v>
      </c>
      <c r="C8">
        <v>45566.688267523146</v>
      </c>
      <c r="D8" t="s">
        <v>79</v>
      </c>
      <c r="E8" t="s">
        <v>80</v>
      </c>
      <c r="F8">
        <v>4</v>
      </c>
      <c r="G8">
        <v>4</v>
      </c>
      <c r="H8">
        <v>4</v>
      </c>
      <c r="I8">
        <v>0</v>
      </c>
      <c r="J8" t="s">
        <v>95</v>
      </c>
      <c r="K8" t="s">
        <v>82</v>
      </c>
      <c r="L8">
        <v>14.299999237060547</v>
      </c>
      <c r="M8">
        <v>110</v>
      </c>
      <c r="N8" t="s">
        <v>82</v>
      </c>
      <c r="O8" t="s">
        <v>82</v>
      </c>
      <c r="P8">
        <v>0</v>
      </c>
      <c r="Q8">
        <v>798.277587890625</v>
      </c>
      <c r="R8">
        <v>119.90861511230469</v>
      </c>
      <c r="S8">
        <v>211.60000610351563</v>
      </c>
      <c r="T8">
        <v>215.30000305175781</v>
      </c>
      <c r="U8">
        <v>221.30000305175781</v>
      </c>
      <c r="V8">
        <v>225.30000305175781</v>
      </c>
      <c r="W8">
        <v>2239.05908203125</v>
      </c>
      <c r="X8">
        <v>1809.4908447265625</v>
      </c>
      <c r="Y8">
        <v>3.1680002212524414</v>
      </c>
      <c r="Z8">
        <v>0.14600001275539398</v>
      </c>
      <c r="AA8">
        <v>24.344001770019531</v>
      </c>
      <c r="AB8">
        <v>2.0320000648498535</v>
      </c>
      <c r="AC8">
        <v>0.45800003409385681</v>
      </c>
      <c r="AD8">
        <v>0.65600001811981201</v>
      </c>
      <c r="AE8">
        <v>44.400001525878906</v>
      </c>
      <c r="AF8">
        <v>27.945581436157227</v>
      </c>
      <c r="AG8">
        <v>44.989173889160156</v>
      </c>
      <c r="AH8">
        <v>230</v>
      </c>
      <c r="AI8">
        <v>60</v>
      </c>
      <c r="AJ8">
        <v>60.200001</v>
      </c>
      <c r="AK8">
        <v>60.200001</v>
      </c>
      <c r="AL8">
        <v>58.900002000000001</v>
      </c>
      <c r="AM8">
        <v>137.79624938964844</v>
      </c>
      <c r="AN8">
        <v>52.49993896484375</v>
      </c>
      <c r="AO8">
        <v>64.030036926269531</v>
      </c>
      <c r="AP8">
        <v>80.4085693359375</v>
      </c>
      <c r="AQ8">
        <v>1.3544375896453857</v>
      </c>
      <c r="AR8">
        <v>540.01788330078125</v>
      </c>
      <c r="AS8">
        <v>490.78286743164063</v>
      </c>
      <c r="AT8">
        <v>4.9288125038146973</v>
      </c>
      <c r="AU8">
        <v>3.9129376411437988</v>
      </c>
      <c r="AV8">
        <v>7872.1015625</v>
      </c>
      <c r="AW8">
        <v>5948.8564453125</v>
      </c>
      <c r="AX8">
        <v>1816.373046875</v>
      </c>
      <c r="AY8">
        <v>1137.06787109375</v>
      </c>
      <c r="AZ8">
        <v>6055.728515625</v>
      </c>
      <c r="BA8">
        <v>4811.78857421875</v>
      </c>
      <c r="BD8" t="s">
        <v>98</v>
      </c>
      <c r="BE8" t="s">
        <v>97</v>
      </c>
      <c r="BF8">
        <v>45</v>
      </c>
      <c r="BG8">
        <v>1230.8510000000001</v>
      </c>
      <c r="BH8">
        <v>1138.501</v>
      </c>
      <c r="BI8">
        <v>-2.3090000000000002</v>
      </c>
      <c r="BJ8">
        <v>4.0279999999999996</v>
      </c>
      <c r="BK8">
        <v>90</v>
      </c>
      <c r="BL8">
        <v>2052.8339999999998</v>
      </c>
      <c r="BM8">
        <v>1223.2729999999999</v>
      </c>
      <c r="BN8">
        <v>1442.655</v>
      </c>
      <c r="BO8">
        <v>-178.24100000000001</v>
      </c>
      <c r="BP8">
        <v>97.244</v>
      </c>
      <c r="BQ8">
        <v>1.004</v>
      </c>
      <c r="BR8">
        <v>424.23399999999998</v>
      </c>
      <c r="BS8">
        <v>2052.8339999999998</v>
      </c>
      <c r="BT8">
        <v>20</v>
      </c>
      <c r="BU8">
        <v>7.609</v>
      </c>
      <c r="BV8">
        <v>1</v>
      </c>
      <c r="BW8">
        <v>40</v>
      </c>
      <c r="BX8">
        <v>26.532</v>
      </c>
      <c r="BY8">
        <v>1</v>
      </c>
      <c r="BZ8">
        <f>_xlfn.XLOOKUP(data_cloud__2[[#This Row],[product_id]], manual_check_maarten!A:A,manual_check_maarten!F:F,  "")</f>
        <v>1</v>
      </c>
      <c r="CA8">
        <f>_xlfn.XLOOKUP(data_cloud__2[[#This Row],[product_id]], manual_check_maarten!A:A,manual_check_maarten!G:G,  "")</f>
        <v>0</v>
      </c>
      <c r="CB8" t="str">
        <f>_xlfn.XLOOKUP(data_cloud__2[[#This Row],[product_id]], manual_check_maarten!A:A,manual_check_maarten!H:H,  "")</f>
        <v/>
      </c>
    </row>
    <row r="9" spans="1:80" hidden="1" x14ac:dyDescent="0.35">
      <c r="A9" t="s">
        <v>94</v>
      </c>
      <c r="B9" t="s">
        <v>78</v>
      </c>
      <c r="C9">
        <v>45566.688267523146</v>
      </c>
      <c r="D9" t="s">
        <v>79</v>
      </c>
      <c r="E9" t="s">
        <v>80</v>
      </c>
      <c r="F9">
        <v>4</v>
      </c>
      <c r="G9">
        <v>4</v>
      </c>
      <c r="H9">
        <v>4</v>
      </c>
      <c r="I9">
        <v>0</v>
      </c>
      <c r="J9" t="s">
        <v>95</v>
      </c>
      <c r="K9" t="s">
        <v>82</v>
      </c>
      <c r="L9">
        <v>14.299999237060547</v>
      </c>
      <c r="M9">
        <v>110</v>
      </c>
      <c r="N9" t="s">
        <v>82</v>
      </c>
      <c r="O9" t="s">
        <v>82</v>
      </c>
      <c r="P9">
        <v>0</v>
      </c>
      <c r="Q9">
        <v>798.277587890625</v>
      </c>
      <c r="R9">
        <v>119.90861511230469</v>
      </c>
      <c r="S9">
        <v>211.60000610351563</v>
      </c>
      <c r="T9">
        <v>215.30000305175781</v>
      </c>
      <c r="U9">
        <v>221.30000305175781</v>
      </c>
      <c r="V9">
        <v>225.30000305175781</v>
      </c>
      <c r="W9">
        <v>2239.05908203125</v>
      </c>
      <c r="X9">
        <v>1809.4908447265625</v>
      </c>
      <c r="Y9">
        <v>3.1680002212524414</v>
      </c>
      <c r="Z9">
        <v>0.14600001275539398</v>
      </c>
      <c r="AA9">
        <v>24.344001770019531</v>
      </c>
      <c r="AB9">
        <v>2.0320000648498535</v>
      </c>
      <c r="AC9">
        <v>0.45800003409385681</v>
      </c>
      <c r="AD9">
        <v>0.65600001811981201</v>
      </c>
      <c r="AE9">
        <v>44.400001525878906</v>
      </c>
      <c r="AF9">
        <v>27.945581436157227</v>
      </c>
      <c r="AG9">
        <v>44.989173889160156</v>
      </c>
      <c r="AH9">
        <v>230</v>
      </c>
      <c r="AI9">
        <v>60</v>
      </c>
      <c r="AJ9">
        <v>60.200001</v>
      </c>
      <c r="AK9">
        <v>60.200001</v>
      </c>
      <c r="AL9">
        <v>58.900002000000001</v>
      </c>
      <c r="AM9">
        <v>94.586082458496094</v>
      </c>
      <c r="AN9">
        <v>52.499603271484375</v>
      </c>
      <c r="AO9">
        <v>64.55316162109375</v>
      </c>
      <c r="AP9">
        <v>78.379463195800781</v>
      </c>
      <c r="AQ9">
        <v>3.9129376411437988</v>
      </c>
      <c r="AR9">
        <v>536.44635009765625</v>
      </c>
      <c r="AS9">
        <v>489.08380126953125</v>
      </c>
      <c r="AT9">
        <v>4.5901875495910645</v>
      </c>
      <c r="AU9">
        <v>3.687187671661377</v>
      </c>
      <c r="AV9">
        <v>7626.3076171875</v>
      </c>
      <c r="AW9">
        <v>5192.9814453125</v>
      </c>
      <c r="AX9">
        <v>1602.447265625</v>
      </c>
      <c r="AY9">
        <v>985.001953125</v>
      </c>
      <c r="AZ9">
        <v>6023.8603515625</v>
      </c>
      <c r="BA9">
        <v>4207.9794921875</v>
      </c>
      <c r="BB9">
        <v>1.9711971282958984E-2</v>
      </c>
      <c r="BC9">
        <v>0.18624866008758545</v>
      </c>
      <c r="BD9" t="s">
        <v>96</v>
      </c>
      <c r="BE9" t="s">
        <v>94</v>
      </c>
      <c r="BF9">
        <v>45</v>
      </c>
      <c r="BG9">
        <v>849.83</v>
      </c>
      <c r="BH9">
        <v>1290.136</v>
      </c>
      <c r="BI9">
        <v>-2.9910000000000001</v>
      </c>
      <c r="BJ9">
        <v>4.1079999999999997</v>
      </c>
      <c r="BK9">
        <v>89.317999999999998</v>
      </c>
      <c r="BL9">
        <v>2054.9699999999998</v>
      </c>
      <c r="BM9">
        <v>837.15499999999997</v>
      </c>
      <c r="BN9">
        <v>1397.4069999999999</v>
      </c>
      <c r="BO9">
        <v>0.88700000000000001</v>
      </c>
      <c r="BP9">
        <v>94.882000000000005</v>
      </c>
      <c r="BQ9">
        <v>1.0029999999999999</v>
      </c>
      <c r="BR9">
        <v>423.15300000000002</v>
      </c>
      <c r="BS9">
        <v>2054.9699999999998</v>
      </c>
      <c r="BT9">
        <v>20</v>
      </c>
      <c r="BU9">
        <v>12.848000000000001</v>
      </c>
      <c r="BV9">
        <v>1</v>
      </c>
      <c r="BW9">
        <v>40</v>
      </c>
      <c r="BX9">
        <v>27.934000000000001</v>
      </c>
      <c r="BY9">
        <v>1</v>
      </c>
      <c r="BZ9">
        <f>_xlfn.XLOOKUP(data_cloud__2[[#This Row],[product_id]], manual_check_maarten!A:A,manual_check_maarten!F:F,  "")</f>
        <v>1</v>
      </c>
      <c r="CA9">
        <f>_xlfn.XLOOKUP(data_cloud__2[[#This Row],[product_id]], manual_check_maarten!A:A,manual_check_maarten!G:G,  "")</f>
        <v>0</v>
      </c>
      <c r="CB9" t="str">
        <f>_xlfn.XLOOKUP(data_cloud__2[[#This Row],[product_id]], manual_check_maarten!A:A,manual_check_maarten!H:H,  "")</f>
        <v/>
      </c>
    </row>
    <row r="10" spans="1:80" hidden="1" x14ac:dyDescent="0.35">
      <c r="A10" t="s">
        <v>99</v>
      </c>
      <c r="B10" t="s">
        <v>78</v>
      </c>
      <c r="C10">
        <v>45566.688509768515</v>
      </c>
      <c r="D10" t="s">
        <v>79</v>
      </c>
      <c r="E10" t="s">
        <v>80</v>
      </c>
      <c r="F10">
        <v>5</v>
      </c>
      <c r="G10">
        <v>5</v>
      </c>
      <c r="H10">
        <v>5</v>
      </c>
      <c r="I10">
        <v>0</v>
      </c>
      <c r="J10" t="s">
        <v>100</v>
      </c>
      <c r="K10" t="s">
        <v>82</v>
      </c>
      <c r="L10">
        <v>14.299999237060547</v>
      </c>
      <c r="M10">
        <v>110</v>
      </c>
      <c r="N10" t="s">
        <v>82</v>
      </c>
      <c r="O10" t="s">
        <v>82</v>
      </c>
      <c r="P10">
        <v>0</v>
      </c>
      <c r="Q10">
        <v>798.646484375</v>
      </c>
      <c r="R10">
        <v>119.90861511230469</v>
      </c>
      <c r="S10">
        <v>211.60000610351563</v>
      </c>
      <c r="T10">
        <v>215.30000305175781</v>
      </c>
      <c r="U10">
        <v>221.30000305175781</v>
      </c>
      <c r="V10">
        <v>225.60000610351563</v>
      </c>
      <c r="W10">
        <v>2220.01904296875</v>
      </c>
      <c r="X10">
        <v>1795.2108154296875</v>
      </c>
      <c r="Y10">
        <v>3.1500000953674316</v>
      </c>
      <c r="Z10">
        <v>0.15000000596046448</v>
      </c>
      <c r="AA10">
        <v>24.342000961303711</v>
      </c>
      <c r="AB10">
        <v>2.0800001621246338</v>
      </c>
      <c r="AC10">
        <v>0.45600003004074097</v>
      </c>
      <c r="AD10">
        <v>0.65600001811981201</v>
      </c>
      <c r="AE10">
        <v>44</v>
      </c>
      <c r="AF10">
        <v>28.679515838623047</v>
      </c>
      <c r="AG10">
        <v>44.953498840332031</v>
      </c>
      <c r="AH10">
        <v>230.10000610351563</v>
      </c>
      <c r="AI10">
        <v>60</v>
      </c>
      <c r="AJ10">
        <v>60.299999</v>
      </c>
      <c r="AK10">
        <v>60.299999</v>
      </c>
      <c r="AL10">
        <v>59.200001</v>
      </c>
      <c r="AM10">
        <v>94.586082458496094</v>
      </c>
      <c r="AN10">
        <v>52.499603271484375</v>
      </c>
      <c r="AO10">
        <v>65.106163024902344</v>
      </c>
      <c r="AP10">
        <v>78.855628967285156</v>
      </c>
      <c r="AQ10">
        <v>3.2356877326965332</v>
      </c>
      <c r="AR10">
        <v>538.63140869140625</v>
      </c>
      <c r="AS10">
        <v>493.31655883789063</v>
      </c>
      <c r="AT10">
        <v>4.5901875495910645</v>
      </c>
      <c r="AU10">
        <v>3.6119377613067627</v>
      </c>
      <c r="AV10">
        <v>7679.3740234375</v>
      </c>
      <c r="AW10">
        <v>5304.35009765625</v>
      </c>
      <c r="AX10">
        <v>1641.74462890625</v>
      </c>
      <c r="AY10">
        <v>989.8525390625</v>
      </c>
      <c r="AZ10">
        <v>6037.62939453125</v>
      </c>
      <c r="BA10">
        <v>4314.49755859375</v>
      </c>
      <c r="BB10">
        <v>1.9634008407592773E-2</v>
      </c>
      <c r="BC10">
        <v>0.17160689830780029</v>
      </c>
      <c r="BZ10" t="str">
        <f>_xlfn.XLOOKUP(data_cloud__2[[#This Row],[product_id]], manual_check_maarten!A:A,manual_check_maarten!F:F,  "")</f>
        <v/>
      </c>
      <c r="CA10" t="str">
        <f>_xlfn.XLOOKUP(data_cloud__2[[#This Row],[product_id]], manual_check_maarten!A:A,manual_check_maarten!G:G,  "")</f>
        <v/>
      </c>
      <c r="CB10" t="str">
        <f>_xlfn.XLOOKUP(data_cloud__2[[#This Row],[product_id]], manual_check_maarten!A:A,manual_check_maarten!H:H,  "")</f>
        <v/>
      </c>
    </row>
    <row r="11" spans="1:80" hidden="1" x14ac:dyDescent="0.35">
      <c r="A11" t="s">
        <v>101</v>
      </c>
      <c r="B11" t="s">
        <v>85</v>
      </c>
      <c r="C11">
        <v>45566.688509768515</v>
      </c>
      <c r="D11" t="s">
        <v>79</v>
      </c>
      <c r="E11" t="s">
        <v>80</v>
      </c>
      <c r="F11">
        <v>5</v>
      </c>
      <c r="G11">
        <v>5</v>
      </c>
      <c r="H11">
        <v>5</v>
      </c>
      <c r="I11">
        <v>0</v>
      </c>
      <c r="J11" t="s">
        <v>100</v>
      </c>
      <c r="K11" t="s">
        <v>82</v>
      </c>
      <c r="L11">
        <v>14.299999237060547</v>
      </c>
      <c r="M11">
        <v>110</v>
      </c>
      <c r="N11" t="s">
        <v>82</v>
      </c>
      <c r="O11" t="s">
        <v>82</v>
      </c>
      <c r="P11">
        <v>0</v>
      </c>
      <c r="Q11">
        <v>798.646484375</v>
      </c>
      <c r="R11">
        <v>119.90861511230469</v>
      </c>
      <c r="S11">
        <v>211.60000610351563</v>
      </c>
      <c r="T11">
        <v>215.30000305175781</v>
      </c>
      <c r="U11">
        <v>221.30000305175781</v>
      </c>
      <c r="V11">
        <v>225.60000610351563</v>
      </c>
      <c r="W11">
        <v>2220.01904296875</v>
      </c>
      <c r="X11">
        <v>1795.2108154296875</v>
      </c>
      <c r="Y11">
        <v>3.1500000953674316</v>
      </c>
      <c r="Z11">
        <v>0.15000000596046448</v>
      </c>
      <c r="AA11">
        <v>24.342000961303711</v>
      </c>
      <c r="AB11">
        <v>2.0800001621246338</v>
      </c>
      <c r="AC11">
        <v>0.45600003004074097</v>
      </c>
      <c r="AD11">
        <v>0.65600001811981201</v>
      </c>
      <c r="AE11">
        <v>44</v>
      </c>
      <c r="AF11">
        <v>28.679515838623047</v>
      </c>
      <c r="AG11">
        <v>44.953498840332031</v>
      </c>
      <c r="AH11">
        <v>230.10000610351563</v>
      </c>
      <c r="AI11">
        <v>60</v>
      </c>
      <c r="AJ11">
        <v>60.299999</v>
      </c>
      <c r="AK11">
        <v>60.299999</v>
      </c>
      <c r="AL11">
        <v>59.200001</v>
      </c>
      <c r="AM11">
        <v>137.79624938964844</v>
      </c>
      <c r="AN11">
        <v>52.49993896484375</v>
      </c>
      <c r="AO11">
        <v>64.733345031738281</v>
      </c>
      <c r="AP11">
        <v>80.231185913085938</v>
      </c>
      <c r="AQ11">
        <v>2.1445624828338623</v>
      </c>
      <c r="AR11">
        <v>542.1416015625</v>
      </c>
      <c r="AS11">
        <v>495.77108764648438</v>
      </c>
      <c r="AT11">
        <v>4.8159375190734863</v>
      </c>
      <c r="AU11">
        <v>3.8376877307891846</v>
      </c>
      <c r="AV11">
        <v>7915.748046875</v>
      </c>
      <c r="AW11">
        <v>6076.03857421875</v>
      </c>
      <c r="AX11">
        <v>1794.18505859375</v>
      </c>
      <c r="AY11">
        <v>1141.1572265625</v>
      </c>
      <c r="AZ11">
        <v>6121.56298828125</v>
      </c>
      <c r="BA11">
        <v>4934.88134765625</v>
      </c>
      <c r="BD11" t="s">
        <v>102</v>
      </c>
      <c r="BE11" t="s">
        <v>101</v>
      </c>
      <c r="BF11">
        <v>45</v>
      </c>
      <c r="BG11">
        <v>1230.5409999999999</v>
      </c>
      <c r="BH11">
        <v>1061.6790000000001</v>
      </c>
      <c r="BI11">
        <v>-1.619</v>
      </c>
      <c r="BJ11">
        <v>4.0289999999999999</v>
      </c>
      <c r="BK11">
        <v>90.69</v>
      </c>
      <c r="BL11">
        <v>2054.2750000000001</v>
      </c>
      <c r="BM11">
        <v>1224.165</v>
      </c>
      <c r="BN11">
        <v>1367.453</v>
      </c>
      <c r="BO11">
        <v>-178.33699999999999</v>
      </c>
      <c r="BP11">
        <v>99.998999999999995</v>
      </c>
      <c r="BQ11">
        <v>1.0049999999999999</v>
      </c>
      <c r="BR11">
        <v>424.476</v>
      </c>
      <c r="BS11">
        <v>2054.2750000000001</v>
      </c>
      <c r="BT11">
        <v>20</v>
      </c>
      <c r="BU11">
        <v>7.14</v>
      </c>
      <c r="BV11">
        <v>1</v>
      </c>
      <c r="BW11">
        <v>40</v>
      </c>
      <c r="BX11">
        <v>27.103000000000002</v>
      </c>
      <c r="BY11">
        <v>1</v>
      </c>
      <c r="BZ11">
        <f>_xlfn.XLOOKUP(data_cloud__2[[#This Row],[product_id]], manual_check_maarten!A:A,manual_check_maarten!F:F,  "")</f>
        <v>1</v>
      </c>
      <c r="CA11">
        <f>_xlfn.XLOOKUP(data_cloud__2[[#This Row],[product_id]], manual_check_maarten!A:A,manual_check_maarten!G:G,  "")</f>
        <v>0</v>
      </c>
      <c r="CB11" t="str">
        <f>_xlfn.XLOOKUP(data_cloud__2[[#This Row],[product_id]], manual_check_maarten!A:A,manual_check_maarten!H:H,  "")</f>
        <v/>
      </c>
    </row>
    <row r="12" spans="1:80" hidden="1" x14ac:dyDescent="0.35">
      <c r="A12" t="s">
        <v>103</v>
      </c>
      <c r="B12" t="s">
        <v>78</v>
      </c>
      <c r="C12">
        <v>45566.688795416667</v>
      </c>
      <c r="D12" t="s">
        <v>79</v>
      </c>
      <c r="E12" t="s">
        <v>80</v>
      </c>
      <c r="F12">
        <v>6</v>
      </c>
      <c r="G12">
        <v>6</v>
      </c>
      <c r="H12">
        <v>6</v>
      </c>
      <c r="I12">
        <v>0</v>
      </c>
      <c r="J12" t="s">
        <v>104</v>
      </c>
      <c r="K12" t="s">
        <v>82</v>
      </c>
      <c r="L12">
        <v>14.299999237060547</v>
      </c>
      <c r="M12">
        <v>110</v>
      </c>
      <c r="N12" t="s">
        <v>82</v>
      </c>
      <c r="O12" t="s">
        <v>82</v>
      </c>
      <c r="P12">
        <v>0</v>
      </c>
      <c r="Q12">
        <v>798.8309326171875</v>
      </c>
      <c r="R12">
        <v>119.90861511230469</v>
      </c>
      <c r="S12">
        <v>211.80000305175781</v>
      </c>
      <c r="T12">
        <v>215.30000305175781</v>
      </c>
      <c r="U12">
        <v>221.60000610351563</v>
      </c>
      <c r="V12">
        <v>225.60000610351563</v>
      </c>
      <c r="W12">
        <v>2208.458984375</v>
      </c>
      <c r="X12">
        <v>1753.050537109375</v>
      </c>
      <c r="Y12">
        <v>3.3120002746582031</v>
      </c>
      <c r="Z12">
        <v>0.15600000321865082</v>
      </c>
      <c r="AA12">
        <v>24.340002059936523</v>
      </c>
      <c r="AB12">
        <v>2.0820000171661377</v>
      </c>
      <c r="AC12">
        <v>0.45400002598762512</v>
      </c>
      <c r="AD12">
        <v>0.65600001811981201</v>
      </c>
      <c r="AE12">
        <v>43.700000762939453</v>
      </c>
      <c r="AF12">
        <v>29.311515808105469</v>
      </c>
      <c r="AG12">
        <v>44.989173889160156</v>
      </c>
      <c r="AH12">
        <v>230.10000610351563</v>
      </c>
      <c r="AI12">
        <v>60</v>
      </c>
      <c r="AJ12">
        <v>60.299999</v>
      </c>
      <c r="AK12">
        <v>60.299999</v>
      </c>
      <c r="AL12">
        <v>59.5</v>
      </c>
      <c r="AM12">
        <v>94.586082458496094</v>
      </c>
      <c r="AN12">
        <v>52.499603271484375</v>
      </c>
      <c r="AO12">
        <v>65.162399291992188</v>
      </c>
      <c r="AP12">
        <v>79.037193298339844</v>
      </c>
      <c r="AQ12">
        <v>3.5366876125335693</v>
      </c>
      <c r="AR12">
        <v>542.40972900390625</v>
      </c>
      <c r="AS12">
        <v>498.6986083984375</v>
      </c>
      <c r="AT12">
        <v>4.5149378776550293</v>
      </c>
      <c r="AU12">
        <v>3.574312686920166</v>
      </c>
      <c r="AV12">
        <v>7764.27490234375</v>
      </c>
      <c r="AW12">
        <v>5458.4248046875</v>
      </c>
      <c r="AX12">
        <v>1636.6298828125</v>
      </c>
      <c r="AY12">
        <v>1006.72705078125</v>
      </c>
      <c r="AZ12">
        <v>6127.64501953125</v>
      </c>
      <c r="BA12">
        <v>4451.69775390625</v>
      </c>
      <c r="BB12">
        <v>1.2331843376159668E-2</v>
      </c>
      <c r="BC12">
        <v>0.143379807472229</v>
      </c>
      <c r="BD12" t="s">
        <v>105</v>
      </c>
      <c r="BE12" t="s">
        <v>103</v>
      </c>
      <c r="BF12">
        <v>45</v>
      </c>
      <c r="BG12">
        <v>864.93700000000001</v>
      </c>
      <c r="BH12">
        <v>1161.547</v>
      </c>
      <c r="BI12">
        <v>1.7769999999999999</v>
      </c>
      <c r="BJ12">
        <v>4.1109999999999998</v>
      </c>
      <c r="BK12">
        <v>94.085999999999999</v>
      </c>
      <c r="BL12">
        <v>2055.2020000000002</v>
      </c>
      <c r="BM12">
        <v>843.63300000000004</v>
      </c>
      <c r="BN12">
        <v>1269.3579999999999</v>
      </c>
      <c r="BO12">
        <v>5.4279999999999999</v>
      </c>
      <c r="BP12">
        <v>99.998999999999995</v>
      </c>
      <c r="BQ12">
        <v>1.0029999999999999</v>
      </c>
      <c r="BR12">
        <v>423.49599999999998</v>
      </c>
      <c r="BS12">
        <v>2055.2020000000002</v>
      </c>
      <c r="BT12">
        <v>20</v>
      </c>
      <c r="BU12">
        <v>4.0949999999999998</v>
      </c>
      <c r="BV12">
        <v>1</v>
      </c>
      <c r="BW12">
        <v>40</v>
      </c>
      <c r="BX12">
        <v>21.081</v>
      </c>
      <c r="BY12">
        <v>1</v>
      </c>
      <c r="BZ12">
        <f>_xlfn.XLOOKUP(data_cloud__2[[#This Row],[product_id]], manual_check_maarten!A:A,manual_check_maarten!F:F,  "")</f>
        <v>1</v>
      </c>
      <c r="CA12">
        <f>_xlfn.XLOOKUP(data_cloud__2[[#This Row],[product_id]], manual_check_maarten!A:A,manual_check_maarten!G:G,  "")</f>
        <v>0</v>
      </c>
      <c r="CB12" t="str">
        <f>_xlfn.XLOOKUP(data_cloud__2[[#This Row],[product_id]], manual_check_maarten!A:A,manual_check_maarten!H:H,  "")</f>
        <v/>
      </c>
    </row>
    <row r="13" spans="1:80" hidden="1" x14ac:dyDescent="0.35">
      <c r="A13" t="s">
        <v>106</v>
      </c>
      <c r="B13" t="s">
        <v>85</v>
      </c>
      <c r="C13">
        <v>45566.688795416667</v>
      </c>
      <c r="D13" t="s">
        <v>79</v>
      </c>
      <c r="E13" t="s">
        <v>80</v>
      </c>
      <c r="F13">
        <v>6</v>
      </c>
      <c r="G13">
        <v>6</v>
      </c>
      <c r="H13">
        <v>6</v>
      </c>
      <c r="I13">
        <v>0</v>
      </c>
      <c r="J13" t="s">
        <v>104</v>
      </c>
      <c r="K13" t="s">
        <v>82</v>
      </c>
      <c r="L13">
        <v>14.299999237060547</v>
      </c>
      <c r="M13">
        <v>110</v>
      </c>
      <c r="N13" t="s">
        <v>82</v>
      </c>
      <c r="O13" t="s">
        <v>82</v>
      </c>
      <c r="P13">
        <v>0</v>
      </c>
      <c r="Q13">
        <v>798.8309326171875</v>
      </c>
      <c r="R13">
        <v>119.90861511230469</v>
      </c>
      <c r="S13">
        <v>211.80000305175781</v>
      </c>
      <c r="T13">
        <v>215.30000305175781</v>
      </c>
      <c r="U13">
        <v>221.60000610351563</v>
      </c>
      <c r="V13">
        <v>225.60000610351563</v>
      </c>
      <c r="W13">
        <v>2208.458984375</v>
      </c>
      <c r="X13">
        <v>1753.050537109375</v>
      </c>
      <c r="Y13">
        <v>3.3120002746582031</v>
      </c>
      <c r="Z13">
        <v>0.15600000321865082</v>
      </c>
      <c r="AA13">
        <v>24.340002059936523</v>
      </c>
      <c r="AB13">
        <v>2.0820000171661377</v>
      </c>
      <c r="AC13">
        <v>0.45400002598762512</v>
      </c>
      <c r="AD13">
        <v>0.65600001811981201</v>
      </c>
      <c r="AE13">
        <v>43.700000762939453</v>
      </c>
      <c r="AF13">
        <v>29.311515808105469</v>
      </c>
      <c r="AG13">
        <v>44.989173889160156</v>
      </c>
      <c r="AH13">
        <v>230.10000610351563</v>
      </c>
      <c r="AI13">
        <v>60</v>
      </c>
      <c r="AJ13">
        <v>60.299999</v>
      </c>
      <c r="AK13">
        <v>60.299999</v>
      </c>
      <c r="AL13">
        <v>59.5</v>
      </c>
      <c r="AM13">
        <v>137.79624938964844</v>
      </c>
      <c r="AN13">
        <v>52.49993896484375</v>
      </c>
      <c r="AO13">
        <v>65.120475769042969</v>
      </c>
      <c r="AP13">
        <v>81.40411376953125</v>
      </c>
      <c r="AQ13">
        <v>1.3168125152587891</v>
      </c>
      <c r="AR13">
        <v>543.1251220703125</v>
      </c>
      <c r="AS13">
        <v>496.933837890625</v>
      </c>
      <c r="AT13">
        <v>4.8159375190734863</v>
      </c>
      <c r="AU13">
        <v>3.8376877307891846</v>
      </c>
      <c r="AV13">
        <v>7938.61474609375</v>
      </c>
      <c r="AW13">
        <v>6075</v>
      </c>
      <c r="AX13">
        <v>1810.8291015625</v>
      </c>
      <c r="AY13">
        <v>1158.94921875</v>
      </c>
      <c r="AZ13">
        <v>6127.78564453125</v>
      </c>
      <c r="BA13">
        <v>4916.05078125</v>
      </c>
      <c r="BD13" t="s">
        <v>107</v>
      </c>
      <c r="BE13" t="s">
        <v>106</v>
      </c>
      <c r="BF13">
        <v>45</v>
      </c>
      <c r="BG13">
        <v>1237.2329999999999</v>
      </c>
      <c r="BH13">
        <v>866.31500000000005</v>
      </c>
      <c r="BI13">
        <v>-1.619</v>
      </c>
      <c r="BJ13">
        <v>4.0289999999999999</v>
      </c>
      <c r="BK13">
        <v>90.69</v>
      </c>
      <c r="BL13">
        <v>2056.4250000000002</v>
      </c>
      <c r="BM13">
        <v>1231.261</v>
      </c>
      <c r="BN13">
        <v>1176.3820000000001</v>
      </c>
      <c r="BO13">
        <v>-178.31899999999999</v>
      </c>
      <c r="BP13">
        <v>99.998999999999995</v>
      </c>
      <c r="BQ13">
        <v>1.0049999999999999</v>
      </c>
      <c r="BR13">
        <v>424.55500000000001</v>
      </c>
      <c r="BS13">
        <v>2056.4250000000002</v>
      </c>
      <c r="BT13">
        <v>20</v>
      </c>
      <c r="BU13">
        <v>8.9570000000000007</v>
      </c>
      <c r="BV13">
        <v>1</v>
      </c>
      <c r="BW13">
        <v>40</v>
      </c>
      <c r="BX13">
        <v>47.86</v>
      </c>
      <c r="BY13">
        <v>0</v>
      </c>
      <c r="BZ13">
        <f>_xlfn.XLOOKUP(data_cloud__2[[#This Row],[product_id]], manual_check_maarten!A:A,manual_check_maarten!F:F,  "")</f>
        <v>1</v>
      </c>
      <c r="CA13" t="str">
        <f>_xlfn.XLOOKUP(data_cloud__2[[#This Row],[product_id]], manual_check_maarten!A:A,manual_check_maarten!G:G,  "")</f>
        <v>anomaly due to conveyor belt error in detection ROI</v>
      </c>
      <c r="CB13" t="str">
        <f>_xlfn.XLOOKUP(data_cloud__2[[#This Row],[product_id]], manual_check_maarten!A:A,manual_check_maarten!H:H,  "")</f>
        <v/>
      </c>
    </row>
    <row r="14" spans="1:80" hidden="1" x14ac:dyDescent="0.35">
      <c r="A14" t="s">
        <v>108</v>
      </c>
      <c r="B14" t="s">
        <v>78</v>
      </c>
      <c r="C14">
        <v>45566.689072777779</v>
      </c>
      <c r="D14" t="s">
        <v>79</v>
      </c>
      <c r="E14" t="s">
        <v>80</v>
      </c>
      <c r="F14">
        <v>7</v>
      </c>
      <c r="G14">
        <v>7</v>
      </c>
      <c r="H14">
        <v>7</v>
      </c>
      <c r="I14">
        <v>0</v>
      </c>
      <c r="J14" t="s">
        <v>109</v>
      </c>
      <c r="K14" t="s">
        <v>82</v>
      </c>
      <c r="L14">
        <v>14.309999465942383</v>
      </c>
      <c r="M14">
        <v>110</v>
      </c>
      <c r="N14" t="s">
        <v>82</v>
      </c>
      <c r="O14" t="s">
        <v>82</v>
      </c>
      <c r="P14">
        <v>0</v>
      </c>
      <c r="Q14">
        <v>799.015380859375</v>
      </c>
      <c r="R14">
        <v>119.90861511230469</v>
      </c>
      <c r="S14">
        <v>212.30000305175781</v>
      </c>
      <c r="T14">
        <v>215.30000305175781</v>
      </c>
      <c r="U14">
        <v>221.60000610351563</v>
      </c>
      <c r="V14">
        <v>225.5</v>
      </c>
      <c r="W14">
        <v>2206.224609375</v>
      </c>
      <c r="X14">
        <v>1733.3304443359375</v>
      </c>
      <c r="Y14">
        <v>2.8600001335144043</v>
      </c>
      <c r="Z14">
        <v>0.14400000870227814</v>
      </c>
      <c r="AA14">
        <v>24.340002059936523</v>
      </c>
      <c r="AB14">
        <v>2.064000129699707</v>
      </c>
      <c r="AC14">
        <v>0.45400002598762512</v>
      </c>
      <c r="AD14">
        <v>0.65400004386901855</v>
      </c>
      <c r="AE14">
        <v>43.200000762939453</v>
      </c>
      <c r="AF14">
        <v>29.44403076171875</v>
      </c>
      <c r="AG14">
        <v>44.958595275878906</v>
      </c>
      <c r="AH14">
        <v>230</v>
      </c>
      <c r="AI14">
        <v>60</v>
      </c>
      <c r="AJ14">
        <v>60.200001</v>
      </c>
      <c r="AK14">
        <v>60.200001</v>
      </c>
      <c r="AL14">
        <v>59.700001</v>
      </c>
      <c r="AM14">
        <v>94.586082458496094</v>
      </c>
      <c r="AN14">
        <v>52.499603271484375</v>
      </c>
      <c r="AO14">
        <v>65.136886596679688</v>
      </c>
      <c r="AP14">
        <v>79.143333435058594</v>
      </c>
      <c r="AQ14">
        <v>3.3485627174377441</v>
      </c>
      <c r="AR14">
        <v>542.23602294921875</v>
      </c>
      <c r="AS14">
        <v>498.757080078125</v>
      </c>
      <c r="AT14">
        <v>4.5149378776550293</v>
      </c>
      <c r="AU14">
        <v>3.574312686920166</v>
      </c>
      <c r="AV14">
        <v>7762.56640625</v>
      </c>
      <c r="AW14">
        <v>5459.90234375</v>
      </c>
      <c r="AX14">
        <v>1642.9287109375</v>
      </c>
      <c r="AY14">
        <v>1014.041015625</v>
      </c>
      <c r="AZ14">
        <v>6119.6376953125</v>
      </c>
      <c r="BA14">
        <v>4445.861328125</v>
      </c>
      <c r="BB14">
        <v>6.9612264633178711E-3</v>
      </c>
      <c r="BC14">
        <v>0.14357113838195801</v>
      </c>
      <c r="BD14" t="s">
        <v>110</v>
      </c>
      <c r="BE14" t="s">
        <v>108</v>
      </c>
      <c r="BF14">
        <v>45</v>
      </c>
      <c r="BG14">
        <v>890.82600000000002</v>
      </c>
      <c r="BH14">
        <v>1005.978</v>
      </c>
      <c r="BI14">
        <v>3.806</v>
      </c>
      <c r="BJ14">
        <v>4.1689999999999996</v>
      </c>
      <c r="BK14">
        <v>96.114999999999995</v>
      </c>
      <c r="BL14">
        <v>2053.6060000000002</v>
      </c>
      <c r="BM14">
        <v>866.91600000000005</v>
      </c>
      <c r="BN14">
        <v>1116.2080000000001</v>
      </c>
      <c r="BO14">
        <v>6.5839999999999996</v>
      </c>
      <c r="BP14">
        <v>98.424999999999997</v>
      </c>
      <c r="BQ14">
        <v>1.0029999999999999</v>
      </c>
      <c r="BR14">
        <v>423.666</v>
      </c>
      <c r="BS14">
        <v>2053.6060000000002</v>
      </c>
      <c r="BT14">
        <v>20</v>
      </c>
      <c r="BU14">
        <v>6.8680000000000003</v>
      </c>
      <c r="BV14">
        <v>1</v>
      </c>
      <c r="BW14">
        <v>40</v>
      </c>
      <c r="BX14">
        <v>19.21</v>
      </c>
      <c r="BY14">
        <v>1</v>
      </c>
      <c r="BZ14">
        <f>_xlfn.XLOOKUP(data_cloud__2[[#This Row],[product_id]], manual_check_maarten!A:A,manual_check_maarten!F:F,  "")</f>
        <v>1</v>
      </c>
      <c r="CA14">
        <f>_xlfn.XLOOKUP(data_cloud__2[[#This Row],[product_id]], manual_check_maarten!A:A,manual_check_maarten!G:G,  "")</f>
        <v>0</v>
      </c>
      <c r="CB14" t="str">
        <f>_xlfn.XLOOKUP(data_cloud__2[[#This Row],[product_id]], manual_check_maarten!A:A,manual_check_maarten!H:H,  "")</f>
        <v/>
      </c>
    </row>
    <row r="15" spans="1:80" hidden="1" x14ac:dyDescent="0.35">
      <c r="A15" t="s">
        <v>111</v>
      </c>
      <c r="B15" t="s">
        <v>85</v>
      </c>
      <c r="C15">
        <v>45566.689072777779</v>
      </c>
      <c r="D15" t="s">
        <v>79</v>
      </c>
      <c r="E15" t="s">
        <v>80</v>
      </c>
      <c r="F15">
        <v>7</v>
      </c>
      <c r="G15">
        <v>7</v>
      </c>
      <c r="H15">
        <v>7</v>
      </c>
      <c r="I15">
        <v>0</v>
      </c>
      <c r="J15" t="s">
        <v>109</v>
      </c>
      <c r="K15" t="s">
        <v>82</v>
      </c>
      <c r="L15">
        <v>14.309999465942383</v>
      </c>
      <c r="M15">
        <v>110</v>
      </c>
      <c r="N15" t="s">
        <v>82</v>
      </c>
      <c r="O15" t="s">
        <v>82</v>
      </c>
      <c r="P15">
        <v>0</v>
      </c>
      <c r="Q15">
        <v>799.015380859375</v>
      </c>
      <c r="R15">
        <v>119.90861511230469</v>
      </c>
      <c r="S15">
        <v>212.30000305175781</v>
      </c>
      <c r="T15">
        <v>215.30000305175781</v>
      </c>
      <c r="U15">
        <v>221.60000610351563</v>
      </c>
      <c r="V15">
        <v>225.5</v>
      </c>
      <c r="W15">
        <v>2206.224609375</v>
      </c>
      <c r="X15">
        <v>1733.3304443359375</v>
      </c>
      <c r="Y15">
        <v>2.8600001335144043</v>
      </c>
      <c r="Z15">
        <v>0.14400000870227814</v>
      </c>
      <c r="AA15">
        <v>24.340002059936523</v>
      </c>
      <c r="AB15">
        <v>2.064000129699707</v>
      </c>
      <c r="AC15">
        <v>0.45400002598762512</v>
      </c>
      <c r="AD15">
        <v>0.65400004386901855</v>
      </c>
      <c r="AE15">
        <v>43.200000762939453</v>
      </c>
      <c r="AF15">
        <v>29.44403076171875</v>
      </c>
      <c r="AG15">
        <v>44.958595275878906</v>
      </c>
      <c r="AH15">
        <v>230</v>
      </c>
      <c r="AI15">
        <v>60</v>
      </c>
      <c r="AJ15">
        <v>60.200001</v>
      </c>
      <c r="AK15">
        <v>60.200001</v>
      </c>
      <c r="AL15">
        <v>59.700001</v>
      </c>
      <c r="AM15">
        <v>137.79624938964844</v>
      </c>
      <c r="AN15">
        <v>52.49993896484375</v>
      </c>
      <c r="AO15">
        <v>65.363693237304688</v>
      </c>
      <c r="AP15">
        <v>81.515769958496094</v>
      </c>
      <c r="AQ15">
        <v>1.2791875600814819</v>
      </c>
      <c r="AR15">
        <v>544.2572021484375</v>
      </c>
      <c r="AS15">
        <v>498.68954467773438</v>
      </c>
      <c r="AT15">
        <v>4.8159375190734863</v>
      </c>
      <c r="AU15">
        <v>3.8000626564025879</v>
      </c>
      <c r="AV15">
        <v>7966.515625</v>
      </c>
      <c r="AW15">
        <v>6139.8623046875</v>
      </c>
      <c r="AX15">
        <v>1823.0234375</v>
      </c>
      <c r="AY15">
        <v>1152.0390625</v>
      </c>
      <c r="AZ15">
        <v>6143.4921875</v>
      </c>
      <c r="BA15">
        <v>4987.8232421875</v>
      </c>
      <c r="BD15" t="s">
        <v>112</v>
      </c>
      <c r="BE15" t="s">
        <v>111</v>
      </c>
      <c r="BF15">
        <v>45</v>
      </c>
      <c r="BG15">
        <v>1203.52</v>
      </c>
      <c r="BH15">
        <v>752.60900000000004</v>
      </c>
      <c r="BI15">
        <v>-3.673</v>
      </c>
      <c r="BJ15">
        <v>4.1079999999999997</v>
      </c>
      <c r="BK15">
        <v>88.635999999999996</v>
      </c>
      <c r="BL15">
        <v>2056.183</v>
      </c>
      <c r="BM15">
        <v>1207.2919999999999</v>
      </c>
      <c r="BN15">
        <v>1065.011</v>
      </c>
      <c r="BO15">
        <v>179.93199999999999</v>
      </c>
      <c r="BP15">
        <v>97.244</v>
      </c>
      <c r="BQ15">
        <v>1.004</v>
      </c>
      <c r="BR15">
        <v>424.721</v>
      </c>
      <c r="BS15">
        <v>2056.183</v>
      </c>
      <c r="BT15">
        <v>20</v>
      </c>
      <c r="BU15">
        <v>11.662000000000001</v>
      </c>
      <c r="BV15">
        <v>1</v>
      </c>
      <c r="BW15">
        <v>40</v>
      </c>
      <c r="BX15">
        <v>74.010000000000005</v>
      </c>
      <c r="BY15">
        <v>0</v>
      </c>
      <c r="BZ15">
        <f>_xlfn.XLOOKUP(data_cloud__2[[#This Row],[product_id]], manual_check_maarten!A:A,manual_check_maarten!F:F,  "")</f>
        <v>1</v>
      </c>
      <c r="CA15" t="str">
        <f>_xlfn.XLOOKUP(data_cloud__2[[#This Row],[product_id]], manual_check_maarten!A:A,manual_check_maarten!G:G,  "")</f>
        <v>anomaly due to position against the edge of the FOV</v>
      </c>
      <c r="CB15" t="str">
        <f>_xlfn.XLOOKUP(data_cloud__2[[#This Row],[product_id]], manual_check_maarten!A:A,manual_check_maarten!H:H,  "")</f>
        <v/>
      </c>
    </row>
    <row r="16" spans="1:80" hidden="1" x14ac:dyDescent="0.35">
      <c r="A16" t="s">
        <v>113</v>
      </c>
      <c r="B16" t="s">
        <v>78</v>
      </c>
      <c r="C16">
        <v>45566.689350439818</v>
      </c>
      <c r="D16" t="s">
        <v>79</v>
      </c>
      <c r="E16" t="s">
        <v>80</v>
      </c>
      <c r="F16">
        <v>8</v>
      </c>
      <c r="G16">
        <v>8</v>
      </c>
      <c r="H16">
        <v>8</v>
      </c>
      <c r="I16">
        <v>0</v>
      </c>
      <c r="J16" t="s">
        <v>114</v>
      </c>
      <c r="K16" t="s">
        <v>82</v>
      </c>
      <c r="L16">
        <v>14.309999465942383</v>
      </c>
      <c r="M16">
        <v>110</v>
      </c>
      <c r="N16" t="s">
        <v>82</v>
      </c>
      <c r="O16" t="s">
        <v>82</v>
      </c>
      <c r="P16">
        <v>0</v>
      </c>
      <c r="Q16">
        <v>799.1998291015625</v>
      </c>
      <c r="R16">
        <v>119.90861511230469</v>
      </c>
      <c r="S16">
        <v>212.60000610351563</v>
      </c>
      <c r="T16">
        <v>215.30000305175781</v>
      </c>
      <c r="U16">
        <v>221.60000610351563</v>
      </c>
      <c r="V16">
        <v>225.30000305175781</v>
      </c>
      <c r="W16">
        <v>2213.89892578125</v>
      </c>
      <c r="X16">
        <v>1738.2847900390625</v>
      </c>
      <c r="Y16">
        <v>2.7220001220703125</v>
      </c>
      <c r="Z16">
        <v>0.14200000464916229</v>
      </c>
      <c r="AA16">
        <v>24.340002059936523</v>
      </c>
      <c r="AB16">
        <v>2.064000129699707</v>
      </c>
      <c r="AC16">
        <v>0.45400002598762512</v>
      </c>
      <c r="AD16">
        <v>0.65400004386901855</v>
      </c>
      <c r="AE16">
        <v>42.700000762939453</v>
      </c>
      <c r="AF16">
        <v>29.551063537597656</v>
      </c>
      <c r="AG16">
        <v>44.958595275878906</v>
      </c>
      <c r="AH16">
        <v>229.80000305175781</v>
      </c>
      <c r="AI16">
        <v>60</v>
      </c>
      <c r="AJ16">
        <v>60.200001</v>
      </c>
      <c r="AK16">
        <v>60.200001</v>
      </c>
      <c r="AL16">
        <v>59.900002000000001</v>
      </c>
      <c r="AM16">
        <v>94.586082458496094</v>
      </c>
      <c r="AN16">
        <v>52.499603271484375</v>
      </c>
      <c r="AO16">
        <v>65.5810546875</v>
      </c>
      <c r="AP16">
        <v>79.306175231933594</v>
      </c>
      <c r="AQ16">
        <v>2.5960626602172852</v>
      </c>
      <c r="AR16">
        <v>543.53204345703125</v>
      </c>
      <c r="AS16">
        <v>500.1043701171875</v>
      </c>
      <c r="AT16">
        <v>4.5149378776550293</v>
      </c>
      <c r="AU16">
        <v>3.574312686920166</v>
      </c>
      <c r="AV16">
        <v>7784.5068359375</v>
      </c>
      <c r="AW16">
        <v>5492.90478515625</v>
      </c>
      <c r="AX16">
        <v>1648.6708984375</v>
      </c>
      <c r="AY16">
        <v>1019.73779296875</v>
      </c>
      <c r="AZ16">
        <v>6135.8359375</v>
      </c>
      <c r="BA16">
        <v>4473.1669921875</v>
      </c>
      <c r="BB16">
        <v>9.1874599456787109E-4</v>
      </c>
      <c r="BC16">
        <v>0.14734017848968506</v>
      </c>
      <c r="BD16" t="s">
        <v>79</v>
      </c>
      <c r="BE16" t="s">
        <v>79</v>
      </c>
      <c r="BZ16" t="str">
        <f>_xlfn.XLOOKUP(data_cloud__2[[#This Row],[product_id]], manual_check_maarten!A:A,manual_check_maarten!F:F,  "")</f>
        <v/>
      </c>
      <c r="CA16" t="str">
        <f>_xlfn.XLOOKUP(data_cloud__2[[#This Row],[product_id]], manual_check_maarten!A:A,manual_check_maarten!G:G,  "")</f>
        <v/>
      </c>
      <c r="CB16" t="str">
        <f>_xlfn.XLOOKUP(data_cloud__2[[#This Row],[product_id]], manual_check_maarten!A:A,manual_check_maarten!H:H,  "")</f>
        <v/>
      </c>
    </row>
    <row r="17" spans="1:80" hidden="1" x14ac:dyDescent="0.35">
      <c r="A17" t="s">
        <v>115</v>
      </c>
      <c r="B17" t="s">
        <v>85</v>
      </c>
      <c r="C17">
        <v>45566.689350439818</v>
      </c>
      <c r="D17" t="s">
        <v>79</v>
      </c>
      <c r="E17" t="s">
        <v>80</v>
      </c>
      <c r="F17">
        <v>8</v>
      </c>
      <c r="G17">
        <v>8</v>
      </c>
      <c r="H17">
        <v>8</v>
      </c>
      <c r="I17">
        <v>0</v>
      </c>
      <c r="J17" t="s">
        <v>114</v>
      </c>
      <c r="K17" t="s">
        <v>82</v>
      </c>
      <c r="L17">
        <v>14.309999465942383</v>
      </c>
      <c r="M17">
        <v>110</v>
      </c>
      <c r="N17" t="s">
        <v>82</v>
      </c>
      <c r="O17" t="s">
        <v>82</v>
      </c>
      <c r="P17">
        <v>0</v>
      </c>
      <c r="Q17">
        <v>799.1998291015625</v>
      </c>
      <c r="R17">
        <v>119.90861511230469</v>
      </c>
      <c r="S17">
        <v>212.60000610351563</v>
      </c>
      <c r="T17">
        <v>215.30000305175781</v>
      </c>
      <c r="U17">
        <v>221.60000610351563</v>
      </c>
      <c r="V17">
        <v>225.30000305175781</v>
      </c>
      <c r="W17">
        <v>2213.89892578125</v>
      </c>
      <c r="X17">
        <v>1738.2847900390625</v>
      </c>
      <c r="Y17">
        <v>2.7220001220703125</v>
      </c>
      <c r="Z17">
        <v>0.14200000464916229</v>
      </c>
      <c r="AA17">
        <v>24.340002059936523</v>
      </c>
      <c r="AB17">
        <v>2.064000129699707</v>
      </c>
      <c r="AC17">
        <v>0.45400002598762512</v>
      </c>
      <c r="AD17">
        <v>0.65400004386901855</v>
      </c>
      <c r="AE17">
        <v>42.700000762939453</v>
      </c>
      <c r="AF17">
        <v>29.551063537597656</v>
      </c>
      <c r="AG17">
        <v>44.958595275878906</v>
      </c>
      <c r="AH17">
        <v>229.80000305175781</v>
      </c>
      <c r="AI17">
        <v>60</v>
      </c>
      <c r="AJ17">
        <v>60.200001</v>
      </c>
      <c r="AK17">
        <v>60.200001</v>
      </c>
      <c r="AL17">
        <v>59.900002000000001</v>
      </c>
      <c r="AM17">
        <v>137.79624938964844</v>
      </c>
      <c r="AN17">
        <v>52.49993896484375</v>
      </c>
      <c r="AO17">
        <v>65.618400573730469</v>
      </c>
      <c r="AP17">
        <v>81.123832702636719</v>
      </c>
      <c r="AQ17">
        <v>2.1445624828338623</v>
      </c>
      <c r="AR17">
        <v>545.9095458984375</v>
      </c>
      <c r="AS17">
        <v>499.92453002929688</v>
      </c>
      <c r="AT17">
        <v>4.8159375190734863</v>
      </c>
      <c r="AU17">
        <v>3.8376877307891846</v>
      </c>
      <c r="AV17">
        <v>7986.75439453125</v>
      </c>
      <c r="AW17">
        <v>6187.3828125</v>
      </c>
      <c r="AX17">
        <v>1832.00244140625</v>
      </c>
      <c r="AY17">
        <v>1177.18994140625</v>
      </c>
      <c r="AZ17">
        <v>6154.751953125</v>
      </c>
      <c r="BA17">
        <v>5010.19287109375</v>
      </c>
      <c r="BD17" t="s">
        <v>116</v>
      </c>
      <c r="BE17" t="s">
        <v>115</v>
      </c>
      <c r="BF17">
        <v>45</v>
      </c>
      <c r="BG17">
        <v>1187.586</v>
      </c>
      <c r="BH17">
        <v>882.71900000000005</v>
      </c>
      <c r="BI17">
        <v>-4.3540000000000001</v>
      </c>
      <c r="BJ17">
        <v>4.0819999999999999</v>
      </c>
      <c r="BK17">
        <v>87.954999999999998</v>
      </c>
      <c r="BL17">
        <v>2056.3510000000001</v>
      </c>
      <c r="BM17">
        <v>1194.5899999999999</v>
      </c>
      <c r="BN17">
        <v>1192.1110000000001</v>
      </c>
      <c r="BO17">
        <v>179.35</v>
      </c>
      <c r="BP17">
        <v>99.998999999999995</v>
      </c>
      <c r="BQ17">
        <v>1.0049999999999999</v>
      </c>
      <c r="BR17">
        <v>424.76100000000002</v>
      </c>
      <c r="BS17">
        <v>2056.3510000000001</v>
      </c>
      <c r="BT17">
        <v>20</v>
      </c>
      <c r="BU17">
        <v>5.5860000000000003</v>
      </c>
      <c r="BV17">
        <v>1</v>
      </c>
      <c r="BW17">
        <v>40</v>
      </c>
      <c r="BX17">
        <v>20.189</v>
      </c>
      <c r="BY17">
        <v>1</v>
      </c>
      <c r="BZ17">
        <f>_xlfn.XLOOKUP(data_cloud__2[[#This Row],[product_id]], manual_check_maarten!A:A,manual_check_maarten!F:F,  "")</f>
        <v>1</v>
      </c>
      <c r="CA17">
        <f>_xlfn.XLOOKUP(data_cloud__2[[#This Row],[product_id]], manual_check_maarten!A:A,manual_check_maarten!G:G,  "")</f>
        <v>0</v>
      </c>
      <c r="CB17" t="str">
        <f>_xlfn.XLOOKUP(data_cloud__2[[#This Row],[product_id]], manual_check_maarten!A:A,manual_check_maarten!H:H,  "")</f>
        <v/>
      </c>
    </row>
    <row r="18" spans="1:80" x14ac:dyDescent="0.35">
      <c r="A18" t="s">
        <v>136</v>
      </c>
      <c r="B18" t="s">
        <v>78</v>
      </c>
      <c r="C18">
        <v>45566.690762638886</v>
      </c>
      <c r="D18" t="s">
        <v>79</v>
      </c>
      <c r="E18" t="s">
        <v>80</v>
      </c>
      <c r="F18">
        <v>13</v>
      </c>
      <c r="G18">
        <v>13</v>
      </c>
      <c r="H18">
        <v>13</v>
      </c>
      <c r="I18">
        <v>0</v>
      </c>
      <c r="J18" t="s">
        <v>137</v>
      </c>
      <c r="K18" t="s">
        <v>82</v>
      </c>
      <c r="L18">
        <v>14.329999923706055</v>
      </c>
      <c r="M18">
        <v>110</v>
      </c>
      <c r="N18" t="s">
        <v>82</v>
      </c>
      <c r="O18" t="s">
        <v>82</v>
      </c>
      <c r="P18">
        <v>0</v>
      </c>
      <c r="Q18">
        <v>799.753173828125</v>
      </c>
      <c r="R18">
        <v>119.90861511230469</v>
      </c>
      <c r="S18">
        <v>213.60000610351563</v>
      </c>
      <c r="T18">
        <v>215.10000610351563</v>
      </c>
      <c r="U18">
        <v>221.5</v>
      </c>
      <c r="V18">
        <v>225.10000610351563</v>
      </c>
      <c r="W18">
        <v>2184.756103515625</v>
      </c>
      <c r="X18">
        <v>1734.2047119140625</v>
      </c>
      <c r="Y18">
        <v>3.3060002326965332</v>
      </c>
      <c r="Z18">
        <v>0.14400000870227814</v>
      </c>
      <c r="AA18">
        <v>24.378000259399414</v>
      </c>
      <c r="AB18">
        <v>2.0120000839233398</v>
      </c>
      <c r="AC18">
        <v>0.45200002193450928</v>
      </c>
      <c r="AD18">
        <v>0.65600001811981201</v>
      </c>
      <c r="AE18">
        <v>41.200000762939453</v>
      </c>
      <c r="AF18">
        <v>28.934354782104492</v>
      </c>
      <c r="AG18">
        <v>44.999370574951172</v>
      </c>
      <c r="AH18">
        <v>229.80000305175781</v>
      </c>
      <c r="AI18">
        <v>60</v>
      </c>
      <c r="AJ18">
        <v>60.099997999999999</v>
      </c>
      <c r="AK18">
        <v>60.099997999999999</v>
      </c>
      <c r="AL18">
        <v>60.200001</v>
      </c>
      <c r="AM18">
        <v>94.586082458496094</v>
      </c>
      <c r="AN18">
        <v>52.499603271484375</v>
      </c>
      <c r="AO18">
        <v>65.634963989257813</v>
      </c>
      <c r="AP18">
        <v>79.533241271972656</v>
      </c>
      <c r="AQ18">
        <v>3.1604375839233398</v>
      </c>
      <c r="AR18">
        <v>545.64532470703125</v>
      </c>
      <c r="AS18">
        <v>502.07281494140625</v>
      </c>
      <c r="AT18">
        <v>4.5525627136230469</v>
      </c>
      <c r="AU18">
        <v>3.574312686920166</v>
      </c>
      <c r="AV18">
        <v>7801.12841796875</v>
      </c>
      <c r="AW18">
        <v>5561.2451171875</v>
      </c>
      <c r="AX18">
        <v>1666.46484375</v>
      </c>
      <c r="AY18">
        <v>1013.1923828125</v>
      </c>
      <c r="AZ18">
        <v>6134.66357421875</v>
      </c>
      <c r="BA18">
        <v>4548.052734375</v>
      </c>
      <c r="BB18">
        <v>2.332305908203125E-2</v>
      </c>
      <c r="BC18">
        <v>0.11323606967926025</v>
      </c>
      <c r="BD18" t="s">
        <v>138</v>
      </c>
      <c r="BE18" t="s">
        <v>136</v>
      </c>
      <c r="BF18">
        <v>45</v>
      </c>
      <c r="BG18">
        <v>888.61599999999999</v>
      </c>
      <c r="BH18">
        <v>1054.7629999999999</v>
      </c>
      <c r="BI18">
        <v>3.1960000000000002</v>
      </c>
      <c r="BJ18">
        <v>4.1180000000000003</v>
      </c>
      <c r="BK18">
        <v>95.504999999999995</v>
      </c>
      <c r="BL18">
        <v>2054.422</v>
      </c>
      <c r="BM18">
        <v>865.20699999999999</v>
      </c>
      <c r="BN18">
        <v>1164.432</v>
      </c>
      <c r="BO18">
        <v>6.51</v>
      </c>
      <c r="BP18">
        <v>97.244</v>
      </c>
      <c r="BQ18">
        <v>1.0029999999999999</v>
      </c>
      <c r="BR18">
        <v>423.70400000000001</v>
      </c>
      <c r="BS18">
        <v>2054.422</v>
      </c>
      <c r="BT18">
        <v>20</v>
      </c>
      <c r="BU18">
        <v>7.8230000000000004</v>
      </c>
      <c r="BV18">
        <v>1</v>
      </c>
      <c r="BW18">
        <v>40</v>
      </c>
      <c r="BX18">
        <v>22.695</v>
      </c>
      <c r="BY18">
        <v>1</v>
      </c>
      <c r="BZ18">
        <f>_xlfn.XLOOKUP(data_cloud__2[[#This Row],[product_id]], manual_check_maarten!A:A,manual_check_maarten!F:F,  "")</f>
        <v>0</v>
      </c>
      <c r="CA18">
        <f>_xlfn.XLOOKUP(data_cloud__2[[#This Row],[product_id]], manual_check_maarten!A:A,manual_check_maarten!G:G,  "")</f>
        <v>0</v>
      </c>
      <c r="CB18" t="str">
        <f>_xlfn.XLOOKUP(data_cloud__2[[#This Row],[product_id]], manual_check_maarten!A:A,manual_check_maarten!H:H,  "")</f>
        <v>Burnt</v>
      </c>
    </row>
    <row r="19" spans="1:80" hidden="1" x14ac:dyDescent="0.35">
      <c r="A19" t="s">
        <v>120</v>
      </c>
      <c r="B19" t="s">
        <v>85</v>
      </c>
      <c r="C19">
        <v>45566.689628993059</v>
      </c>
      <c r="D19" t="s">
        <v>79</v>
      </c>
      <c r="E19" t="s">
        <v>80</v>
      </c>
      <c r="F19">
        <v>9</v>
      </c>
      <c r="G19">
        <v>9</v>
      </c>
      <c r="H19">
        <v>9</v>
      </c>
      <c r="I19">
        <v>0</v>
      </c>
      <c r="J19" t="s">
        <v>118</v>
      </c>
      <c r="K19" t="s">
        <v>82</v>
      </c>
      <c r="L19">
        <v>14.319999694824219</v>
      </c>
      <c r="M19">
        <v>110</v>
      </c>
      <c r="N19" t="s">
        <v>82</v>
      </c>
      <c r="O19" t="s">
        <v>82</v>
      </c>
      <c r="P19">
        <v>0</v>
      </c>
      <c r="Q19">
        <v>799.5687255859375</v>
      </c>
      <c r="R19">
        <v>119.90861511230469</v>
      </c>
      <c r="S19">
        <v>212.60000610351563</v>
      </c>
      <c r="T19">
        <v>215.10000610351563</v>
      </c>
      <c r="U19">
        <v>221.80000305175781</v>
      </c>
      <c r="V19">
        <v>225.30000305175781</v>
      </c>
      <c r="W19">
        <v>2196.413330078125</v>
      </c>
      <c r="X19">
        <v>1721.3818359375</v>
      </c>
      <c r="Y19">
        <v>3.314000129699707</v>
      </c>
      <c r="Z19">
        <v>0.15000000596046448</v>
      </c>
      <c r="AA19">
        <v>24.340002059936523</v>
      </c>
      <c r="AB19">
        <v>2.0580000877380371</v>
      </c>
      <c r="AC19">
        <v>0.45400002598762512</v>
      </c>
      <c r="AD19">
        <v>0.65600001811981201</v>
      </c>
      <c r="AE19">
        <v>42.5</v>
      </c>
      <c r="AF19">
        <v>29.561256408691406</v>
      </c>
      <c r="AG19">
        <v>44.948402404785156</v>
      </c>
      <c r="AH19">
        <v>229.80000305175781</v>
      </c>
      <c r="AI19">
        <v>60</v>
      </c>
      <c r="AJ19">
        <v>60.200001</v>
      </c>
      <c r="AK19">
        <v>60.200001</v>
      </c>
      <c r="AL19">
        <v>60</v>
      </c>
      <c r="AM19">
        <v>137.79624938964844</v>
      </c>
      <c r="AN19">
        <v>52.49993896484375</v>
      </c>
      <c r="AO19">
        <v>65.704177856445313</v>
      </c>
      <c r="AP19">
        <v>81.283042907714844</v>
      </c>
      <c r="AQ19">
        <v>2.2574377059936523</v>
      </c>
      <c r="AR19">
        <v>544.7684326171875</v>
      </c>
      <c r="AS19">
        <v>499.51467895507813</v>
      </c>
      <c r="AT19">
        <v>4.7406878471374512</v>
      </c>
      <c r="AU19">
        <v>3.8000626564025879</v>
      </c>
      <c r="AV19">
        <v>7978.12353515625</v>
      </c>
      <c r="AW19">
        <v>6165.64892578125</v>
      </c>
      <c r="AX19">
        <v>1790.15380859375</v>
      </c>
      <c r="AY19">
        <v>1161.1884765625</v>
      </c>
      <c r="AZ19">
        <v>6187.9697265625</v>
      </c>
      <c r="BA19">
        <v>5004.46044921875</v>
      </c>
      <c r="BD19" t="s">
        <v>121</v>
      </c>
      <c r="BE19" t="s">
        <v>120</v>
      </c>
      <c r="BF19">
        <v>45</v>
      </c>
      <c r="BG19">
        <v>1227.9069999999999</v>
      </c>
      <c r="BH19">
        <v>1132.441</v>
      </c>
      <c r="BI19">
        <v>-1.627</v>
      </c>
      <c r="BJ19">
        <v>4.0279999999999996</v>
      </c>
      <c r="BK19">
        <v>90.682000000000002</v>
      </c>
      <c r="BL19">
        <v>2053.636</v>
      </c>
      <c r="BM19">
        <v>1222.039</v>
      </c>
      <c r="BN19">
        <v>1436.6579999999999</v>
      </c>
      <c r="BO19">
        <v>-178.339</v>
      </c>
      <c r="BP19">
        <v>99.998999999999995</v>
      </c>
      <c r="BQ19">
        <v>1.0049999999999999</v>
      </c>
      <c r="BR19">
        <v>424.53300000000002</v>
      </c>
      <c r="BS19">
        <v>2053.636</v>
      </c>
      <c r="BT19">
        <v>20</v>
      </c>
      <c r="BU19">
        <v>9.4610000000000003</v>
      </c>
      <c r="BV19">
        <v>1</v>
      </c>
      <c r="BW19">
        <v>40</v>
      </c>
      <c r="BX19">
        <v>27.771000000000001</v>
      </c>
      <c r="BY19">
        <v>1</v>
      </c>
      <c r="BZ19">
        <f>_xlfn.XLOOKUP(data_cloud__2[[#This Row],[product_id]], manual_check_maarten!A:A,manual_check_maarten!F:F,  "")</f>
        <v>1</v>
      </c>
      <c r="CA19">
        <f>_xlfn.XLOOKUP(data_cloud__2[[#This Row],[product_id]], manual_check_maarten!A:A,manual_check_maarten!G:G,  "")</f>
        <v>0</v>
      </c>
      <c r="CB19" t="str">
        <f>_xlfn.XLOOKUP(data_cloud__2[[#This Row],[product_id]], manual_check_maarten!A:A,manual_check_maarten!H:H,  "")</f>
        <v/>
      </c>
    </row>
    <row r="20" spans="1:80" hidden="1" x14ac:dyDescent="0.35">
      <c r="A20" t="s">
        <v>125</v>
      </c>
      <c r="B20" t="s">
        <v>85</v>
      </c>
      <c r="C20">
        <v>45566.689918148149</v>
      </c>
      <c r="D20" t="s">
        <v>79</v>
      </c>
      <c r="E20" t="s">
        <v>80</v>
      </c>
      <c r="F20">
        <v>10</v>
      </c>
      <c r="G20">
        <v>10</v>
      </c>
      <c r="H20">
        <v>10</v>
      </c>
      <c r="I20">
        <v>0</v>
      </c>
      <c r="J20" t="s">
        <v>123</v>
      </c>
      <c r="K20" t="s">
        <v>82</v>
      </c>
      <c r="L20">
        <v>14.319999694824219</v>
      </c>
      <c r="M20">
        <v>110</v>
      </c>
      <c r="N20" t="s">
        <v>82</v>
      </c>
      <c r="O20" t="s">
        <v>82</v>
      </c>
      <c r="P20">
        <v>0</v>
      </c>
      <c r="Q20">
        <v>799.1998291015625</v>
      </c>
      <c r="R20">
        <v>119.90861511230469</v>
      </c>
      <c r="S20">
        <v>212.5</v>
      </c>
      <c r="T20">
        <v>214.80000305175781</v>
      </c>
      <c r="U20">
        <v>221.60000610351563</v>
      </c>
      <c r="V20">
        <v>225.30000305175781</v>
      </c>
      <c r="W20">
        <v>2185.7275390625</v>
      </c>
      <c r="X20">
        <v>1716.330322265625</v>
      </c>
      <c r="Y20">
        <v>2.9740002155303955</v>
      </c>
      <c r="Z20">
        <v>0.14800000190734863</v>
      </c>
      <c r="AA20">
        <v>24.338001251220703</v>
      </c>
      <c r="AB20">
        <v>2.0480000972747803</v>
      </c>
      <c r="AC20">
        <v>0.45200002193450928</v>
      </c>
      <c r="AD20">
        <v>0.65600001811981201</v>
      </c>
      <c r="AE20">
        <v>42</v>
      </c>
      <c r="AF20">
        <v>29.382869720458984</v>
      </c>
      <c r="AG20">
        <v>44.984077453613281</v>
      </c>
      <c r="AH20">
        <v>229.80000305175781</v>
      </c>
      <c r="AI20">
        <v>60</v>
      </c>
      <c r="AJ20">
        <v>60.099997999999999</v>
      </c>
      <c r="AK20">
        <v>60.099997999999999</v>
      </c>
      <c r="AL20">
        <v>60.099997999999999</v>
      </c>
      <c r="AM20">
        <v>137.79624938964844</v>
      </c>
      <c r="AN20">
        <v>52.49993896484375</v>
      </c>
      <c r="AO20">
        <v>65.766716003417969</v>
      </c>
      <c r="AP20">
        <v>81.413887023925781</v>
      </c>
      <c r="AQ20">
        <v>1.8811875581741333</v>
      </c>
      <c r="AR20">
        <v>543.3409423828125</v>
      </c>
      <c r="AS20">
        <v>496.33633422851563</v>
      </c>
      <c r="AT20">
        <v>4.7783126831054688</v>
      </c>
      <c r="AU20">
        <v>3.8000626564025879</v>
      </c>
      <c r="AV20">
        <v>7956.037109375</v>
      </c>
      <c r="AW20">
        <v>6061.67724609375</v>
      </c>
      <c r="AX20">
        <v>1797.02978515625</v>
      </c>
      <c r="AY20">
        <v>1144.23388671875</v>
      </c>
      <c r="AZ20">
        <v>6159.00732421875</v>
      </c>
      <c r="BA20">
        <v>4917.443359375</v>
      </c>
      <c r="BD20" t="s">
        <v>126</v>
      </c>
      <c r="BE20" t="s">
        <v>125</v>
      </c>
      <c r="BF20">
        <v>45</v>
      </c>
      <c r="BG20">
        <v>1232.086</v>
      </c>
      <c r="BH20">
        <v>973.43700000000001</v>
      </c>
      <c r="BI20">
        <v>-1.627</v>
      </c>
      <c r="BJ20">
        <v>4.0529999999999999</v>
      </c>
      <c r="BK20">
        <v>90.682000000000002</v>
      </c>
      <c r="BL20">
        <v>2055.7060000000001</v>
      </c>
      <c r="BM20">
        <v>1226.297</v>
      </c>
      <c r="BN20">
        <v>1280.7840000000001</v>
      </c>
      <c r="BO20">
        <v>-178.417</v>
      </c>
      <c r="BP20">
        <v>98.424999999999997</v>
      </c>
      <c r="BQ20">
        <v>1.0049999999999999</v>
      </c>
      <c r="BR20">
        <v>424.62700000000001</v>
      </c>
      <c r="BS20">
        <v>2055.7060000000001</v>
      </c>
      <c r="BT20">
        <v>20</v>
      </c>
      <c r="BU20">
        <v>7.5670000000000002</v>
      </c>
      <c r="BV20">
        <v>1</v>
      </c>
      <c r="BW20">
        <v>40</v>
      </c>
      <c r="BX20">
        <v>23.594000000000001</v>
      </c>
      <c r="BY20">
        <v>1</v>
      </c>
      <c r="BZ20">
        <f>_xlfn.XLOOKUP(data_cloud__2[[#This Row],[product_id]], manual_check_maarten!A:A,manual_check_maarten!F:F,  "")</f>
        <v>1</v>
      </c>
      <c r="CA20">
        <f>_xlfn.XLOOKUP(data_cloud__2[[#This Row],[product_id]], manual_check_maarten!A:A,manual_check_maarten!G:G,  "")</f>
        <v>0</v>
      </c>
      <c r="CB20" t="str">
        <f>_xlfn.XLOOKUP(data_cloud__2[[#This Row],[product_id]], manual_check_maarten!A:A,manual_check_maarten!H:H,  "")</f>
        <v/>
      </c>
    </row>
    <row r="21" spans="1:80" hidden="1" x14ac:dyDescent="0.35">
      <c r="A21" t="s">
        <v>122</v>
      </c>
      <c r="B21" t="s">
        <v>78</v>
      </c>
      <c r="C21">
        <v>45566.689918148149</v>
      </c>
      <c r="D21" t="s">
        <v>79</v>
      </c>
      <c r="E21" t="s">
        <v>80</v>
      </c>
      <c r="F21">
        <v>10</v>
      </c>
      <c r="G21">
        <v>10</v>
      </c>
      <c r="H21">
        <v>10</v>
      </c>
      <c r="I21">
        <v>0</v>
      </c>
      <c r="J21" t="s">
        <v>123</v>
      </c>
      <c r="K21" t="s">
        <v>82</v>
      </c>
      <c r="L21">
        <v>14.319999694824219</v>
      </c>
      <c r="M21">
        <v>110</v>
      </c>
      <c r="N21" t="s">
        <v>82</v>
      </c>
      <c r="O21" t="s">
        <v>82</v>
      </c>
      <c r="P21">
        <v>0</v>
      </c>
      <c r="Q21">
        <v>799.1998291015625</v>
      </c>
      <c r="R21">
        <v>119.90861511230469</v>
      </c>
      <c r="S21">
        <v>212.5</v>
      </c>
      <c r="T21">
        <v>214.80000305175781</v>
      </c>
      <c r="U21">
        <v>221.60000610351563</v>
      </c>
      <c r="V21">
        <v>225.30000305175781</v>
      </c>
      <c r="W21">
        <v>2185.7275390625</v>
      </c>
      <c r="X21">
        <v>1716.330322265625</v>
      </c>
      <c r="Y21">
        <v>2.9740002155303955</v>
      </c>
      <c r="Z21">
        <v>0.14800000190734863</v>
      </c>
      <c r="AA21">
        <v>24.338001251220703</v>
      </c>
      <c r="AB21">
        <v>2.0480000972747803</v>
      </c>
      <c r="AC21">
        <v>0.45200002193450928</v>
      </c>
      <c r="AD21">
        <v>0.65600001811981201</v>
      </c>
      <c r="AE21">
        <v>42</v>
      </c>
      <c r="AF21">
        <v>29.382869720458984</v>
      </c>
      <c r="AG21">
        <v>44.984077453613281</v>
      </c>
      <c r="AH21">
        <v>229.80000305175781</v>
      </c>
      <c r="AI21">
        <v>60</v>
      </c>
      <c r="AJ21">
        <v>60.099997999999999</v>
      </c>
      <c r="AK21">
        <v>60.099997999999999</v>
      </c>
      <c r="AL21">
        <v>60.099997999999999</v>
      </c>
      <c r="AM21">
        <v>94.586082458496094</v>
      </c>
      <c r="AN21">
        <v>52.499603271484375</v>
      </c>
      <c r="AO21">
        <v>65.610565185546875</v>
      </c>
      <c r="AP21">
        <v>79.313514709472656</v>
      </c>
      <c r="AQ21">
        <v>3.3109376430511475</v>
      </c>
      <c r="AR21">
        <v>543.099853515625</v>
      </c>
      <c r="AS21">
        <v>498.044189453125</v>
      </c>
      <c r="AT21">
        <v>4.5149378776550293</v>
      </c>
      <c r="AU21">
        <v>3.574312686920166</v>
      </c>
      <c r="AV21">
        <v>7787.5634765625</v>
      </c>
      <c r="AW21">
        <v>5452.5</v>
      </c>
      <c r="AX21">
        <v>1645.1787109375</v>
      </c>
      <c r="AY21">
        <v>1011.5107421875</v>
      </c>
      <c r="AZ21">
        <v>6142.384765625</v>
      </c>
      <c r="BA21">
        <v>4440.9892578125</v>
      </c>
      <c r="BB21">
        <v>1.4637470245361328E-2</v>
      </c>
      <c r="BC21">
        <v>0.13812685012817383</v>
      </c>
      <c r="BD21" t="s">
        <v>124</v>
      </c>
      <c r="BE21" t="s">
        <v>122</v>
      </c>
      <c r="BF21">
        <v>45</v>
      </c>
      <c r="BG21">
        <v>864.45899999999995</v>
      </c>
      <c r="BH21">
        <v>1214.1959999999999</v>
      </c>
      <c r="BI21">
        <v>1.7769999999999999</v>
      </c>
      <c r="BJ21">
        <v>4.1589999999999998</v>
      </c>
      <c r="BK21">
        <v>94.085999999999999</v>
      </c>
      <c r="BL21">
        <v>2055.569</v>
      </c>
      <c r="BM21">
        <v>843.322</v>
      </c>
      <c r="BN21">
        <v>1319.6320000000001</v>
      </c>
      <c r="BO21">
        <v>5.4889999999999999</v>
      </c>
      <c r="BP21">
        <v>98.424999999999997</v>
      </c>
      <c r="BQ21">
        <v>1.0029999999999999</v>
      </c>
      <c r="BR21">
        <v>423.70299999999997</v>
      </c>
      <c r="BS21">
        <v>2055.569</v>
      </c>
      <c r="BT21">
        <v>20</v>
      </c>
      <c r="BU21">
        <v>4.9779999999999998</v>
      </c>
      <c r="BV21">
        <v>1</v>
      </c>
      <c r="BW21">
        <v>40</v>
      </c>
      <c r="BX21">
        <v>23.885999999999999</v>
      </c>
      <c r="BY21">
        <v>1</v>
      </c>
      <c r="BZ21">
        <f>_xlfn.XLOOKUP(data_cloud__2[[#This Row],[product_id]], manual_check_maarten!A:A,manual_check_maarten!F:F,  "")</f>
        <v>1</v>
      </c>
      <c r="CA21">
        <f>_xlfn.XLOOKUP(data_cloud__2[[#This Row],[product_id]], manual_check_maarten!A:A,manual_check_maarten!G:G,  "")</f>
        <v>0</v>
      </c>
      <c r="CB21" t="str">
        <f>_xlfn.XLOOKUP(data_cloud__2[[#This Row],[product_id]], manual_check_maarten!A:A,manual_check_maarten!H:H,  "")</f>
        <v/>
      </c>
    </row>
    <row r="22" spans="1:80" hidden="1" x14ac:dyDescent="0.35">
      <c r="A22" t="s">
        <v>127</v>
      </c>
      <c r="B22" t="s">
        <v>78</v>
      </c>
      <c r="C22">
        <v>45566.690199039353</v>
      </c>
      <c r="D22" t="s">
        <v>79</v>
      </c>
      <c r="E22" t="s">
        <v>80</v>
      </c>
      <c r="F22">
        <v>11</v>
      </c>
      <c r="G22">
        <v>11</v>
      </c>
      <c r="H22">
        <v>11</v>
      </c>
      <c r="I22">
        <v>0</v>
      </c>
      <c r="J22" t="s">
        <v>128</v>
      </c>
      <c r="K22" t="s">
        <v>82</v>
      </c>
      <c r="L22">
        <v>14.319999694824219</v>
      </c>
      <c r="M22">
        <v>110</v>
      </c>
      <c r="N22" t="s">
        <v>82</v>
      </c>
      <c r="O22" t="s">
        <v>82</v>
      </c>
      <c r="P22">
        <v>0</v>
      </c>
      <c r="Q22">
        <v>799.38427734375</v>
      </c>
      <c r="R22">
        <v>119.90861511230469</v>
      </c>
      <c r="S22">
        <v>213</v>
      </c>
      <c r="T22">
        <v>215</v>
      </c>
      <c r="U22">
        <v>221.60000610351563</v>
      </c>
      <c r="V22">
        <v>225.30000305175781</v>
      </c>
      <c r="W22">
        <v>2202.82470703125</v>
      </c>
      <c r="X22">
        <v>1719.9246826171875</v>
      </c>
      <c r="Y22">
        <v>3.0760002136230469</v>
      </c>
      <c r="Z22">
        <v>0.14800000190734863</v>
      </c>
      <c r="AA22">
        <v>24.340002059936523</v>
      </c>
      <c r="AB22">
        <v>2.0760002136230469</v>
      </c>
      <c r="AC22">
        <v>0.45400002598762512</v>
      </c>
      <c r="AD22">
        <v>0.65400004386901855</v>
      </c>
      <c r="AE22">
        <v>41.700000762939453</v>
      </c>
      <c r="AF22">
        <v>29.551063537597656</v>
      </c>
      <c r="AG22">
        <v>44.948402404785156</v>
      </c>
      <c r="AH22">
        <v>229.80000305175781</v>
      </c>
      <c r="AI22">
        <v>60</v>
      </c>
      <c r="AJ22">
        <v>60.099997999999999</v>
      </c>
      <c r="AK22">
        <v>60.099997999999999</v>
      </c>
      <c r="AL22">
        <v>60.200001</v>
      </c>
      <c r="AM22">
        <v>94.586082458496094</v>
      </c>
      <c r="AN22">
        <v>52.499603271484375</v>
      </c>
      <c r="AO22">
        <v>65.508064270019531</v>
      </c>
      <c r="AP22">
        <v>79.397384643554688</v>
      </c>
      <c r="AQ22">
        <v>2.7841875553131104</v>
      </c>
      <c r="AR22">
        <v>543.59716796875</v>
      </c>
      <c r="AS22">
        <v>499.55429077148438</v>
      </c>
      <c r="AT22">
        <v>4.5901875495910645</v>
      </c>
      <c r="AU22">
        <v>3.574312686920166</v>
      </c>
      <c r="AV22">
        <v>7786.24462890625</v>
      </c>
      <c r="AW22">
        <v>5474.830078125</v>
      </c>
      <c r="AX22">
        <v>1694.58544921875</v>
      </c>
      <c r="AY22">
        <v>1022.9853515625</v>
      </c>
      <c r="AZ22">
        <v>6091.6591796875</v>
      </c>
      <c r="BA22">
        <v>4451.8447265625</v>
      </c>
      <c r="BB22">
        <v>1.2933015823364258E-3</v>
      </c>
      <c r="BC22">
        <v>0.13801050186157227</v>
      </c>
      <c r="BD22" t="s">
        <v>129</v>
      </c>
      <c r="BE22" t="s">
        <v>127</v>
      </c>
      <c r="BF22">
        <v>45</v>
      </c>
      <c r="BG22">
        <v>883.81399999999996</v>
      </c>
      <c r="BH22">
        <v>1214.7619999999999</v>
      </c>
      <c r="BI22">
        <v>3.1960000000000002</v>
      </c>
      <c r="BJ22">
        <v>4.1479999999999997</v>
      </c>
      <c r="BK22">
        <v>95.504999999999995</v>
      </c>
      <c r="BL22">
        <v>2055.5729999999999</v>
      </c>
      <c r="BM22">
        <v>860.51499999999999</v>
      </c>
      <c r="BN22">
        <v>1320.992</v>
      </c>
      <c r="BO22">
        <v>6.5380000000000003</v>
      </c>
      <c r="BP22">
        <v>97.244</v>
      </c>
      <c r="BQ22">
        <v>1.0029999999999999</v>
      </c>
      <c r="BR22">
        <v>423.89600000000002</v>
      </c>
      <c r="BS22">
        <v>2055.5729999999999</v>
      </c>
      <c r="BT22">
        <v>20</v>
      </c>
      <c r="BU22">
        <v>26.417000000000002</v>
      </c>
      <c r="BV22">
        <v>0</v>
      </c>
      <c r="BW22">
        <v>40</v>
      </c>
      <c r="BX22">
        <v>35.04</v>
      </c>
      <c r="BY22">
        <v>1</v>
      </c>
      <c r="BZ22">
        <f>_xlfn.XLOOKUP(data_cloud__2[[#This Row],[product_id]], manual_check_maarten!A:A,manual_check_maarten!F:F,  "")</f>
        <v>1</v>
      </c>
      <c r="CA22" t="str">
        <f>_xlfn.XLOOKUP(data_cloud__2[[#This Row],[product_id]], manual_check_maarten!A:A,manual_check_maarten!G:G,  "")</f>
        <v>anomaly due to conveyor belt error in detection ROI</v>
      </c>
      <c r="CB22" t="str">
        <f>_xlfn.XLOOKUP(data_cloud__2[[#This Row],[product_id]], manual_check_maarten!A:A,manual_check_maarten!H:H,  "")</f>
        <v/>
      </c>
    </row>
    <row r="23" spans="1:80" hidden="1" x14ac:dyDescent="0.35">
      <c r="A23" t="s">
        <v>130</v>
      </c>
      <c r="B23" t="s">
        <v>85</v>
      </c>
      <c r="C23">
        <v>45566.690199039353</v>
      </c>
      <c r="D23" t="s">
        <v>79</v>
      </c>
      <c r="E23" t="s">
        <v>80</v>
      </c>
      <c r="F23">
        <v>11</v>
      </c>
      <c r="G23">
        <v>11</v>
      </c>
      <c r="H23">
        <v>11</v>
      </c>
      <c r="I23">
        <v>0</v>
      </c>
      <c r="J23" t="s">
        <v>128</v>
      </c>
      <c r="K23" t="s">
        <v>82</v>
      </c>
      <c r="L23">
        <v>14.319999694824219</v>
      </c>
      <c r="M23">
        <v>110</v>
      </c>
      <c r="N23" t="s">
        <v>82</v>
      </c>
      <c r="O23" t="s">
        <v>82</v>
      </c>
      <c r="P23">
        <v>0</v>
      </c>
      <c r="Q23">
        <v>799.38427734375</v>
      </c>
      <c r="R23">
        <v>119.90861511230469</v>
      </c>
      <c r="S23">
        <v>213</v>
      </c>
      <c r="T23">
        <v>215</v>
      </c>
      <c r="U23">
        <v>221.60000610351563</v>
      </c>
      <c r="V23">
        <v>225.30000305175781</v>
      </c>
      <c r="W23">
        <v>2202.82470703125</v>
      </c>
      <c r="X23">
        <v>1719.9246826171875</v>
      </c>
      <c r="Y23">
        <v>3.0760002136230469</v>
      </c>
      <c r="Z23">
        <v>0.14800000190734863</v>
      </c>
      <c r="AA23">
        <v>24.340002059936523</v>
      </c>
      <c r="AB23">
        <v>2.0760002136230469</v>
      </c>
      <c r="AC23">
        <v>0.45400002598762512</v>
      </c>
      <c r="AD23">
        <v>0.65400004386901855</v>
      </c>
      <c r="AE23">
        <v>41.700000762939453</v>
      </c>
      <c r="AF23">
        <v>29.551063537597656</v>
      </c>
      <c r="AG23">
        <v>44.948402404785156</v>
      </c>
      <c r="AH23">
        <v>229.80000305175781</v>
      </c>
      <c r="AI23">
        <v>60</v>
      </c>
      <c r="AJ23">
        <v>60.099997999999999</v>
      </c>
      <c r="AK23">
        <v>60.099997999999999</v>
      </c>
      <c r="AL23">
        <v>60.200001</v>
      </c>
      <c r="AM23">
        <v>137.79624938964844</v>
      </c>
      <c r="AN23">
        <v>52.49993896484375</v>
      </c>
      <c r="AO23">
        <v>65.858779907226563</v>
      </c>
      <c r="AP23">
        <v>82.140487670898438</v>
      </c>
      <c r="AQ23">
        <v>1.2791875600814819</v>
      </c>
      <c r="AR23">
        <v>543.5308837890625</v>
      </c>
      <c r="AS23">
        <v>497.02572631835938</v>
      </c>
      <c r="AT23">
        <v>4.7406878471374512</v>
      </c>
      <c r="AU23">
        <v>3.7248127460479736</v>
      </c>
      <c r="AV23">
        <v>7961.45556640625</v>
      </c>
      <c r="AW23">
        <v>6104.748046875</v>
      </c>
      <c r="AX23">
        <v>1783.8857421875</v>
      </c>
      <c r="AY23">
        <v>1115.6162109375</v>
      </c>
      <c r="AZ23">
        <v>6177.56982421875</v>
      </c>
      <c r="BA23">
        <v>4989.1318359375</v>
      </c>
      <c r="BD23" t="s">
        <v>131</v>
      </c>
      <c r="BE23" t="s">
        <v>130</v>
      </c>
      <c r="BF23">
        <v>45</v>
      </c>
      <c r="BG23">
        <v>1191.271</v>
      </c>
      <c r="BH23">
        <v>945.83600000000001</v>
      </c>
      <c r="BI23">
        <v>-3.657</v>
      </c>
      <c r="BJ23">
        <v>4.1059999999999999</v>
      </c>
      <c r="BK23">
        <v>88.652000000000001</v>
      </c>
      <c r="BL23">
        <v>2055.8449999999998</v>
      </c>
      <c r="BM23">
        <v>1196.172</v>
      </c>
      <c r="BN23">
        <v>1254.7470000000001</v>
      </c>
      <c r="BO23">
        <v>179.65100000000001</v>
      </c>
      <c r="BP23">
        <v>99.998999999999995</v>
      </c>
      <c r="BQ23">
        <v>1.0049999999999999</v>
      </c>
      <c r="BR23">
        <v>424.81</v>
      </c>
      <c r="BS23">
        <v>2055.8449999999998</v>
      </c>
      <c r="BT23">
        <v>20</v>
      </c>
      <c r="BU23">
        <v>7.8179999999999996</v>
      </c>
      <c r="BV23">
        <v>1</v>
      </c>
      <c r="BW23">
        <v>40</v>
      </c>
      <c r="BX23">
        <v>20.936</v>
      </c>
      <c r="BY23">
        <v>1</v>
      </c>
      <c r="BZ23">
        <f>_xlfn.XLOOKUP(data_cloud__2[[#This Row],[product_id]], manual_check_maarten!A:A,manual_check_maarten!F:F,  "")</f>
        <v>1</v>
      </c>
      <c r="CA23">
        <f>_xlfn.XLOOKUP(data_cloud__2[[#This Row],[product_id]], manual_check_maarten!A:A,manual_check_maarten!G:G,  "")</f>
        <v>0</v>
      </c>
      <c r="CB23" t="str">
        <f>_xlfn.XLOOKUP(data_cloud__2[[#This Row],[product_id]], manual_check_maarten!A:A,manual_check_maarten!H:H,  "")</f>
        <v/>
      </c>
    </row>
    <row r="24" spans="1:80" hidden="1" x14ac:dyDescent="0.35">
      <c r="A24" t="s">
        <v>132</v>
      </c>
      <c r="B24" t="s">
        <v>78</v>
      </c>
      <c r="C24">
        <v>45566.690473240742</v>
      </c>
      <c r="D24" t="s">
        <v>79</v>
      </c>
      <c r="E24" t="s">
        <v>80</v>
      </c>
      <c r="F24">
        <v>12</v>
      </c>
      <c r="G24">
        <v>12</v>
      </c>
      <c r="H24">
        <v>12</v>
      </c>
      <c r="I24">
        <v>0</v>
      </c>
      <c r="J24" t="s">
        <v>133</v>
      </c>
      <c r="K24" t="s">
        <v>82</v>
      </c>
      <c r="L24">
        <v>14.329999923706055</v>
      </c>
      <c r="M24">
        <v>110</v>
      </c>
      <c r="N24" t="s">
        <v>82</v>
      </c>
      <c r="O24" t="s">
        <v>82</v>
      </c>
      <c r="P24">
        <v>0</v>
      </c>
      <c r="Q24">
        <v>799.5687255859375</v>
      </c>
      <c r="R24">
        <v>119.90861511230469</v>
      </c>
      <c r="S24">
        <v>213.5</v>
      </c>
      <c r="T24">
        <v>214.80000305175781</v>
      </c>
      <c r="U24">
        <v>221.5</v>
      </c>
      <c r="V24">
        <v>225.30000305175781</v>
      </c>
      <c r="W24">
        <v>2208.0703125</v>
      </c>
      <c r="X24">
        <v>1709.1417236328125</v>
      </c>
      <c r="Y24">
        <v>2.8960001468658447</v>
      </c>
      <c r="Z24">
        <v>0.15600000321865082</v>
      </c>
      <c r="AA24">
        <v>24.340002059936523</v>
      </c>
      <c r="AB24">
        <v>2.0820000171661377</v>
      </c>
      <c r="AC24">
        <v>0.45400002598762512</v>
      </c>
      <c r="AD24">
        <v>0.65400004386901855</v>
      </c>
      <c r="AE24">
        <v>41.5</v>
      </c>
      <c r="AF24">
        <v>29.744741439819336</v>
      </c>
      <c r="AG24">
        <v>44.968788146972656</v>
      </c>
      <c r="AH24">
        <v>229.80000305175781</v>
      </c>
      <c r="AI24">
        <v>60</v>
      </c>
      <c r="AJ24">
        <v>60.099997999999999</v>
      </c>
      <c r="AK24">
        <v>60.099997999999999</v>
      </c>
      <c r="AL24">
        <v>60.200001</v>
      </c>
      <c r="AM24">
        <v>94.586082458496094</v>
      </c>
      <c r="AN24">
        <v>52.499603271484375</v>
      </c>
      <c r="AO24">
        <v>65.689071655273438</v>
      </c>
      <c r="AP24">
        <v>79.522613525390625</v>
      </c>
      <c r="AQ24">
        <v>2.8594377040863037</v>
      </c>
      <c r="AR24">
        <v>545.24627685546875</v>
      </c>
      <c r="AS24">
        <v>503.39395141601563</v>
      </c>
      <c r="AT24">
        <v>4.4396877288818359</v>
      </c>
      <c r="AU24">
        <v>3.5366876125335693</v>
      </c>
      <c r="AV24">
        <v>7819.1396484375</v>
      </c>
      <c r="AW24">
        <v>5591.0458984375</v>
      </c>
      <c r="AX24">
        <v>1627.48046875</v>
      </c>
      <c r="AY24">
        <v>1022.06591796875</v>
      </c>
      <c r="AZ24">
        <v>6191.6591796875</v>
      </c>
      <c r="BA24">
        <v>4568.97998046875</v>
      </c>
      <c r="BB24">
        <v>1.7963409423828125E-2</v>
      </c>
      <c r="BC24">
        <v>0.11381697654724121</v>
      </c>
      <c r="BD24" t="s">
        <v>79</v>
      </c>
      <c r="BE24" t="s">
        <v>79</v>
      </c>
      <c r="BF24">
        <v>0</v>
      </c>
      <c r="BG24">
        <v>0</v>
      </c>
      <c r="BH24">
        <v>0</v>
      </c>
      <c r="BI24">
        <v>0</v>
      </c>
      <c r="BJ24">
        <v>0</v>
      </c>
      <c r="BK24">
        <v>0</v>
      </c>
      <c r="BL24">
        <v>0</v>
      </c>
      <c r="BM24">
        <v>0</v>
      </c>
      <c r="BN24">
        <v>0</v>
      </c>
      <c r="BO24">
        <v>0</v>
      </c>
      <c r="BP24">
        <v>0</v>
      </c>
      <c r="BQ24">
        <v>0</v>
      </c>
      <c r="BR24">
        <v>0</v>
      </c>
      <c r="BS24">
        <v>0</v>
      </c>
      <c r="BT24">
        <v>20</v>
      </c>
      <c r="BU24">
        <v>0</v>
      </c>
      <c r="BW24">
        <v>40</v>
      </c>
      <c r="BX24">
        <v>0</v>
      </c>
      <c r="BZ24" t="str">
        <f>_xlfn.XLOOKUP(data_cloud__2[[#This Row],[product_id]], manual_check_maarten!A:A,manual_check_maarten!F:F,  "")</f>
        <v/>
      </c>
      <c r="CA24" t="str">
        <f>_xlfn.XLOOKUP(data_cloud__2[[#This Row],[product_id]], manual_check_maarten!A:A,manual_check_maarten!G:G,  "")</f>
        <v/>
      </c>
      <c r="CB24" t="str">
        <f>_xlfn.XLOOKUP(data_cloud__2[[#This Row],[product_id]], manual_check_maarten!A:A,manual_check_maarten!H:H,  "")</f>
        <v/>
      </c>
    </row>
    <row r="25" spans="1:80" hidden="1" x14ac:dyDescent="0.35">
      <c r="A25" t="s">
        <v>134</v>
      </c>
      <c r="B25" t="s">
        <v>85</v>
      </c>
      <c r="C25">
        <v>45566.690473240742</v>
      </c>
      <c r="D25" t="s">
        <v>79</v>
      </c>
      <c r="E25" t="s">
        <v>80</v>
      </c>
      <c r="F25">
        <v>12</v>
      </c>
      <c r="G25">
        <v>12</v>
      </c>
      <c r="H25">
        <v>12</v>
      </c>
      <c r="I25">
        <v>0</v>
      </c>
      <c r="J25" t="s">
        <v>133</v>
      </c>
      <c r="K25" t="s">
        <v>82</v>
      </c>
      <c r="L25">
        <v>14.329999923706055</v>
      </c>
      <c r="M25">
        <v>110</v>
      </c>
      <c r="N25" t="s">
        <v>82</v>
      </c>
      <c r="O25" t="s">
        <v>82</v>
      </c>
      <c r="P25">
        <v>0</v>
      </c>
      <c r="Q25">
        <v>799.5687255859375</v>
      </c>
      <c r="R25">
        <v>119.90861511230469</v>
      </c>
      <c r="S25">
        <v>213.5</v>
      </c>
      <c r="T25">
        <v>214.80000305175781</v>
      </c>
      <c r="U25">
        <v>221.5</v>
      </c>
      <c r="V25">
        <v>225.30000305175781</v>
      </c>
      <c r="W25">
        <v>2208.0703125</v>
      </c>
      <c r="X25">
        <v>1709.1417236328125</v>
      </c>
      <c r="Y25">
        <v>2.8960001468658447</v>
      </c>
      <c r="Z25">
        <v>0.15600000321865082</v>
      </c>
      <c r="AA25">
        <v>24.340002059936523</v>
      </c>
      <c r="AB25">
        <v>2.0820000171661377</v>
      </c>
      <c r="AC25">
        <v>0.45400002598762512</v>
      </c>
      <c r="AD25">
        <v>0.65400004386901855</v>
      </c>
      <c r="AE25">
        <v>41.5</v>
      </c>
      <c r="AF25">
        <v>29.744741439819336</v>
      </c>
      <c r="AG25">
        <v>44.968788146972656</v>
      </c>
      <c r="AH25">
        <v>229.80000305175781</v>
      </c>
      <c r="AI25">
        <v>60</v>
      </c>
      <c r="AJ25">
        <v>60.099997999999999</v>
      </c>
      <c r="AK25">
        <v>60.099997999999999</v>
      </c>
      <c r="AL25">
        <v>60.200001</v>
      </c>
      <c r="AM25">
        <v>137.79624938964844</v>
      </c>
      <c r="AN25">
        <v>52.49993896484375</v>
      </c>
      <c r="AO25">
        <v>66.109382629394531</v>
      </c>
      <c r="AP25">
        <v>82.078811645507813</v>
      </c>
      <c r="AQ25">
        <v>1.3920625448226929</v>
      </c>
      <c r="AR25">
        <v>544.731201171875</v>
      </c>
      <c r="AS25">
        <v>499.66464233398438</v>
      </c>
      <c r="AT25">
        <v>4.7030625343322754</v>
      </c>
      <c r="AU25">
        <v>3.8000626564025879</v>
      </c>
      <c r="AV25">
        <v>7965.90869140625</v>
      </c>
      <c r="AW25">
        <v>6160.6591796875</v>
      </c>
      <c r="AX25">
        <v>1772.71728515625</v>
      </c>
      <c r="AY25">
        <v>1163.67236328125</v>
      </c>
      <c r="AZ25">
        <v>6193.19140625</v>
      </c>
      <c r="BA25">
        <v>4996.98681640625</v>
      </c>
      <c r="BD25" t="s">
        <v>135</v>
      </c>
      <c r="BE25" t="s">
        <v>134</v>
      </c>
      <c r="BF25">
        <v>45</v>
      </c>
      <c r="BG25">
        <v>1242.0340000000001</v>
      </c>
      <c r="BH25">
        <v>1055.038</v>
      </c>
      <c r="BI25">
        <v>-0.94499999999999995</v>
      </c>
      <c r="BJ25">
        <v>4.1040000000000001</v>
      </c>
      <c r="BK25">
        <v>91.364000000000004</v>
      </c>
      <c r="BL25">
        <v>2054.4630000000002</v>
      </c>
      <c r="BM25">
        <v>1233.3340000000001</v>
      </c>
      <c r="BN25">
        <v>1360.84</v>
      </c>
      <c r="BO25">
        <v>-177.78700000000001</v>
      </c>
      <c r="BP25">
        <v>98.424999999999997</v>
      </c>
      <c r="BQ25">
        <v>1.0049999999999999</v>
      </c>
      <c r="BR25">
        <v>424.50200000000001</v>
      </c>
      <c r="BS25">
        <v>2054.4630000000002</v>
      </c>
      <c r="BT25">
        <v>20</v>
      </c>
      <c r="BU25">
        <v>10.122</v>
      </c>
      <c r="BV25">
        <v>1</v>
      </c>
      <c r="BW25">
        <v>40</v>
      </c>
      <c r="BX25">
        <v>22.986000000000001</v>
      </c>
      <c r="BY25">
        <v>1</v>
      </c>
      <c r="BZ25">
        <f>_xlfn.XLOOKUP(data_cloud__2[[#This Row],[product_id]], manual_check_maarten!A:A,manual_check_maarten!F:F,  "")</f>
        <v>1</v>
      </c>
      <c r="CA25">
        <f>_xlfn.XLOOKUP(data_cloud__2[[#This Row],[product_id]], manual_check_maarten!A:A,manual_check_maarten!G:G,  "")</f>
        <v>0</v>
      </c>
      <c r="CB25" t="str">
        <f>_xlfn.XLOOKUP(data_cloud__2[[#This Row],[product_id]], manual_check_maarten!A:A,manual_check_maarten!H:H,  "")</f>
        <v/>
      </c>
    </row>
    <row r="26" spans="1:80" x14ac:dyDescent="0.35">
      <c r="A26" t="s">
        <v>951</v>
      </c>
      <c r="B26" t="s">
        <v>78</v>
      </c>
      <c r="C26">
        <v>45566.751087337965</v>
      </c>
      <c r="D26" t="s">
        <v>79</v>
      </c>
      <c r="E26" t="s">
        <v>80</v>
      </c>
      <c r="F26">
        <v>155</v>
      </c>
      <c r="G26">
        <v>155</v>
      </c>
      <c r="H26">
        <v>155</v>
      </c>
      <c r="I26">
        <v>0</v>
      </c>
      <c r="J26" t="s">
        <v>952</v>
      </c>
      <c r="K26" t="s">
        <v>82</v>
      </c>
      <c r="L26">
        <v>16</v>
      </c>
      <c r="M26">
        <v>110</v>
      </c>
      <c r="N26" t="s">
        <v>82</v>
      </c>
      <c r="O26" t="s">
        <v>82</v>
      </c>
      <c r="P26">
        <v>0</v>
      </c>
      <c r="Q26">
        <v>797.72430419921875</v>
      </c>
      <c r="R26">
        <v>119.90861511230469</v>
      </c>
      <c r="S26">
        <v>213.60000610351563</v>
      </c>
      <c r="T26">
        <v>216.30000305175781</v>
      </c>
      <c r="U26">
        <v>220.60000610351563</v>
      </c>
      <c r="V26">
        <v>224.80000305175781</v>
      </c>
      <c r="W26">
        <v>2241.48779296875</v>
      </c>
      <c r="X26">
        <v>2090.52685546875</v>
      </c>
      <c r="Y26">
        <v>5.4000001400709152E-2</v>
      </c>
      <c r="Z26">
        <v>0.14800000190734863</v>
      </c>
      <c r="AA26">
        <v>24.328001022338867</v>
      </c>
      <c r="AB26">
        <v>2.2660000324249268</v>
      </c>
      <c r="AC26">
        <v>0.45800003409385681</v>
      </c>
      <c r="AD26">
        <v>0.65400004386901855</v>
      </c>
      <c r="AE26">
        <v>41</v>
      </c>
      <c r="AF26">
        <v>25.529712677001953</v>
      </c>
      <c r="AG26">
        <v>44.963691711425781</v>
      </c>
      <c r="AH26">
        <v>230.10000610351563</v>
      </c>
      <c r="AI26">
        <v>60</v>
      </c>
      <c r="AJ26">
        <v>60</v>
      </c>
      <c r="AK26">
        <v>60</v>
      </c>
      <c r="AL26">
        <v>58.299999</v>
      </c>
      <c r="AM26">
        <v>94.586082458496094</v>
      </c>
      <c r="AN26">
        <v>52.499603271484375</v>
      </c>
      <c r="AO26">
        <v>58.217864990234375</v>
      </c>
      <c r="AP26">
        <v>73.266128540039063</v>
      </c>
      <c r="AQ26">
        <v>3.5366876125335693</v>
      </c>
      <c r="AR26">
        <v>504.88137817382813</v>
      </c>
      <c r="AS26">
        <v>440.50411987304688</v>
      </c>
      <c r="AT26">
        <v>5.0040626525878906</v>
      </c>
      <c r="AU26">
        <v>3.9129376411437988</v>
      </c>
      <c r="AV26">
        <v>7106.7412109375</v>
      </c>
      <c r="AW26">
        <v>3940.3505859375</v>
      </c>
      <c r="AX26">
        <v>1531.009765625</v>
      </c>
      <c r="AY26">
        <v>793.532958984375</v>
      </c>
      <c r="AZ26">
        <v>5575.7314453125</v>
      </c>
      <c r="BA26">
        <v>3146.817626953125</v>
      </c>
      <c r="BB26">
        <v>0.15402328968048096</v>
      </c>
      <c r="BC26">
        <v>0.45498144626617432</v>
      </c>
      <c r="BD26" t="s">
        <v>953</v>
      </c>
      <c r="BE26" t="s">
        <v>951</v>
      </c>
      <c r="BF26">
        <v>45</v>
      </c>
      <c r="BG26">
        <v>881.42</v>
      </c>
      <c r="BH26">
        <v>1284.377</v>
      </c>
      <c r="BI26">
        <v>3.7349999999999999</v>
      </c>
      <c r="BJ26">
        <v>4.2699999999999996</v>
      </c>
      <c r="BK26">
        <v>96.043999999999997</v>
      </c>
      <c r="BL26">
        <v>2054.027</v>
      </c>
      <c r="BM26">
        <v>857.70600000000002</v>
      </c>
      <c r="BN26">
        <v>1388.9849999999999</v>
      </c>
      <c r="BO26">
        <v>6.4610000000000003</v>
      </c>
      <c r="BP26">
        <v>98.424999999999997</v>
      </c>
      <c r="BQ26">
        <v>1.0029999999999999</v>
      </c>
      <c r="BR26">
        <v>423.16</v>
      </c>
      <c r="BS26">
        <v>2054.027</v>
      </c>
      <c r="BT26">
        <v>20</v>
      </c>
      <c r="BU26">
        <v>47.75</v>
      </c>
      <c r="BV26">
        <v>0</v>
      </c>
      <c r="BW26">
        <v>40</v>
      </c>
      <c r="BX26">
        <v>67.882999999999996</v>
      </c>
      <c r="BY26">
        <v>0</v>
      </c>
      <c r="BZ26">
        <f>_xlfn.XLOOKUP(data_cloud__2[[#This Row],[product_id]], manual_check_maarten!A:A,manual_check_maarten!F:F,  "")</f>
        <v>0</v>
      </c>
      <c r="CA26">
        <f>_xlfn.XLOOKUP(data_cloud__2[[#This Row],[product_id]], manual_check_maarten!A:A,manual_check_maarten!G:G,  "")</f>
        <v>0</v>
      </c>
      <c r="CB26" t="str">
        <f>_xlfn.XLOOKUP(data_cloud__2[[#This Row],[product_id]], manual_check_maarten!A:A,manual_check_maarten!H:H,  "")</f>
        <v>Burnt</v>
      </c>
    </row>
    <row r="27" spans="1:80" hidden="1" x14ac:dyDescent="0.35">
      <c r="A27" t="s">
        <v>139</v>
      </c>
      <c r="B27" t="s">
        <v>85</v>
      </c>
      <c r="C27">
        <v>45566.690762638886</v>
      </c>
      <c r="D27" t="s">
        <v>79</v>
      </c>
      <c r="E27" t="s">
        <v>80</v>
      </c>
      <c r="F27">
        <v>13</v>
      </c>
      <c r="G27">
        <v>13</v>
      </c>
      <c r="H27">
        <v>13</v>
      </c>
      <c r="I27">
        <v>0</v>
      </c>
      <c r="J27" t="s">
        <v>137</v>
      </c>
      <c r="K27" t="s">
        <v>82</v>
      </c>
      <c r="L27">
        <v>14.329999923706055</v>
      </c>
      <c r="M27">
        <v>110</v>
      </c>
      <c r="N27" t="s">
        <v>82</v>
      </c>
      <c r="O27" t="s">
        <v>82</v>
      </c>
      <c r="P27">
        <v>0</v>
      </c>
      <c r="Q27">
        <v>799.753173828125</v>
      </c>
      <c r="R27">
        <v>119.90861511230469</v>
      </c>
      <c r="S27">
        <v>213.60000610351563</v>
      </c>
      <c r="T27">
        <v>215.10000610351563</v>
      </c>
      <c r="U27">
        <v>221.5</v>
      </c>
      <c r="V27">
        <v>225.10000610351563</v>
      </c>
      <c r="W27">
        <v>2184.756103515625</v>
      </c>
      <c r="X27">
        <v>1734.2047119140625</v>
      </c>
      <c r="Y27">
        <v>3.3060002326965332</v>
      </c>
      <c r="Z27">
        <v>0.14400000870227814</v>
      </c>
      <c r="AA27">
        <v>24.378000259399414</v>
      </c>
      <c r="AB27">
        <v>2.0120000839233398</v>
      </c>
      <c r="AC27">
        <v>0.45200002193450928</v>
      </c>
      <c r="AD27">
        <v>0.65600001811981201</v>
      </c>
      <c r="AE27">
        <v>41.200000762939453</v>
      </c>
      <c r="AF27">
        <v>28.934354782104492</v>
      </c>
      <c r="AG27">
        <v>44.999370574951172</v>
      </c>
      <c r="AH27">
        <v>229.80000305175781</v>
      </c>
      <c r="AI27">
        <v>60</v>
      </c>
      <c r="AJ27">
        <v>60.099997999999999</v>
      </c>
      <c r="AK27">
        <v>60.099997999999999</v>
      </c>
      <c r="AL27">
        <v>60.200001</v>
      </c>
      <c r="AM27">
        <v>137.79624938964844</v>
      </c>
      <c r="AN27">
        <v>52.49993896484375</v>
      </c>
      <c r="AO27">
        <v>66.095207214355469</v>
      </c>
      <c r="AP27">
        <v>82.288299560546875</v>
      </c>
      <c r="AQ27">
        <v>1.3168125152587891</v>
      </c>
      <c r="AR27">
        <v>544.46490478515625</v>
      </c>
      <c r="AS27">
        <v>497.97308349609375</v>
      </c>
      <c r="AT27">
        <v>4.7783126831054688</v>
      </c>
      <c r="AU27">
        <v>3.8376877307891846</v>
      </c>
      <c r="AV27">
        <v>7925.5595703125</v>
      </c>
      <c r="AW27">
        <v>6099.04052734375</v>
      </c>
      <c r="AX27">
        <v>1789.90673828125</v>
      </c>
      <c r="AY27">
        <v>1154.23583984375</v>
      </c>
      <c r="AZ27">
        <v>6135.65283203125</v>
      </c>
      <c r="BA27">
        <v>4944.8046875</v>
      </c>
      <c r="BD27" t="s">
        <v>140</v>
      </c>
      <c r="BE27" t="s">
        <v>139</v>
      </c>
      <c r="BF27">
        <v>45</v>
      </c>
      <c r="BG27">
        <v>1240.2570000000001</v>
      </c>
      <c r="BH27">
        <v>810.32600000000002</v>
      </c>
      <c r="BI27">
        <v>-1.847</v>
      </c>
      <c r="BJ27">
        <v>4.0449999999999999</v>
      </c>
      <c r="BK27">
        <v>90.462000000000003</v>
      </c>
      <c r="BL27">
        <v>2056.1379999999999</v>
      </c>
      <c r="BM27">
        <v>1233.519</v>
      </c>
      <c r="BN27">
        <v>1120.673</v>
      </c>
      <c r="BO27">
        <v>-178.30099999999999</v>
      </c>
      <c r="BP27">
        <v>99.998999999999995</v>
      </c>
      <c r="BQ27">
        <v>1.0049999999999999</v>
      </c>
      <c r="BR27">
        <v>424.62799999999999</v>
      </c>
      <c r="BS27">
        <v>2056.1379999999999</v>
      </c>
      <c r="BT27">
        <v>20</v>
      </c>
      <c r="BU27">
        <v>13.223000000000001</v>
      </c>
      <c r="BV27">
        <v>1</v>
      </c>
      <c r="BW27">
        <v>40</v>
      </c>
      <c r="BX27">
        <v>36.999000000000002</v>
      </c>
      <c r="BY27">
        <v>1</v>
      </c>
      <c r="BZ27">
        <f>_xlfn.XLOOKUP(data_cloud__2[[#This Row],[product_id]], manual_check_maarten!A:A,manual_check_maarten!F:F,  "")</f>
        <v>1</v>
      </c>
      <c r="CA27">
        <f>_xlfn.XLOOKUP(data_cloud__2[[#This Row],[product_id]], manual_check_maarten!A:A,manual_check_maarten!G:G,  "")</f>
        <v>0</v>
      </c>
      <c r="CB27" t="str">
        <f>_xlfn.XLOOKUP(data_cloud__2[[#This Row],[product_id]], manual_check_maarten!A:A,manual_check_maarten!H:H,  "")</f>
        <v/>
      </c>
    </row>
    <row r="28" spans="1:80" hidden="1" x14ac:dyDescent="0.35">
      <c r="A28" t="s">
        <v>141</v>
      </c>
      <c r="B28" t="s">
        <v>78</v>
      </c>
      <c r="C28">
        <v>45566.691041099541</v>
      </c>
      <c r="D28" t="s">
        <v>79</v>
      </c>
      <c r="E28" t="s">
        <v>80</v>
      </c>
      <c r="F28">
        <v>14</v>
      </c>
      <c r="G28">
        <v>14</v>
      </c>
      <c r="H28">
        <v>14</v>
      </c>
      <c r="I28">
        <v>0</v>
      </c>
      <c r="J28" t="s">
        <v>142</v>
      </c>
      <c r="K28" t="s">
        <v>82</v>
      </c>
      <c r="L28">
        <v>14.340000152587891</v>
      </c>
      <c r="M28">
        <v>110</v>
      </c>
      <c r="N28" t="s">
        <v>82</v>
      </c>
      <c r="O28" t="s">
        <v>82</v>
      </c>
      <c r="P28">
        <v>0</v>
      </c>
      <c r="Q28">
        <v>799.753173828125</v>
      </c>
      <c r="R28">
        <v>119.90861511230469</v>
      </c>
      <c r="S28">
        <v>213.60000610351563</v>
      </c>
      <c r="T28">
        <v>215.10000610351563</v>
      </c>
      <c r="U28">
        <v>221.30000305175781</v>
      </c>
      <c r="V28">
        <v>225.10000610351563</v>
      </c>
      <c r="W28">
        <v>2204.1845703125</v>
      </c>
      <c r="X28">
        <v>1729.1531982421875</v>
      </c>
      <c r="Y28">
        <v>3.1020002365112305</v>
      </c>
      <c r="Z28">
        <v>0.15400001406669617</v>
      </c>
      <c r="AA28">
        <v>24.340002059936523</v>
      </c>
      <c r="AB28">
        <v>2.0780000686645508</v>
      </c>
      <c r="AC28">
        <v>0.45400002598762512</v>
      </c>
      <c r="AD28">
        <v>0.65400004386901855</v>
      </c>
      <c r="AE28">
        <v>41.200000762939453</v>
      </c>
      <c r="AF28">
        <v>29.128032684326172</v>
      </c>
      <c r="AG28">
        <v>44.943305969238281</v>
      </c>
      <c r="AH28">
        <v>229.80000305175781</v>
      </c>
      <c r="AI28">
        <v>60</v>
      </c>
      <c r="AJ28">
        <v>60.099997999999999</v>
      </c>
      <c r="AK28">
        <v>60.099997999999999</v>
      </c>
      <c r="AL28">
        <v>60.299999</v>
      </c>
      <c r="AM28">
        <v>94.586082458496094</v>
      </c>
      <c r="AN28">
        <v>52.499603271484375</v>
      </c>
      <c r="AO28">
        <v>65.751785278320313</v>
      </c>
      <c r="AP28">
        <v>79.42962646484375</v>
      </c>
      <c r="AQ28">
        <v>3.1980626583099365</v>
      </c>
      <c r="AR28">
        <v>545.46051025390625</v>
      </c>
      <c r="AS28">
        <v>502.44171142578125</v>
      </c>
      <c r="AT28">
        <v>4.5525627136230469</v>
      </c>
      <c r="AU28">
        <v>3.6119377613067627</v>
      </c>
      <c r="AV28">
        <v>7806.72216796875</v>
      </c>
      <c r="AW28">
        <v>5583.3759765625</v>
      </c>
      <c r="AX28">
        <v>1675.1142578125</v>
      </c>
      <c r="AY28">
        <v>1042.58984375</v>
      </c>
      <c r="AZ28">
        <v>6131.60791015625</v>
      </c>
      <c r="BA28">
        <v>4540.7861328125</v>
      </c>
      <c r="BB28">
        <v>3.0484557151794434E-2</v>
      </c>
      <c r="BC28">
        <v>0.10406756401062012</v>
      </c>
      <c r="BD28" t="s">
        <v>143</v>
      </c>
      <c r="BE28" t="s">
        <v>141</v>
      </c>
      <c r="BF28">
        <v>45</v>
      </c>
      <c r="BG28">
        <v>890.23699999999997</v>
      </c>
      <c r="BH28">
        <v>983.32299999999998</v>
      </c>
      <c r="BI28">
        <v>3.1309999999999998</v>
      </c>
      <c r="BJ28">
        <v>4.1340000000000003</v>
      </c>
      <c r="BK28">
        <v>95.44</v>
      </c>
      <c r="BL28">
        <v>2053.431</v>
      </c>
      <c r="BM28">
        <v>866.42499999999995</v>
      </c>
      <c r="BN28">
        <v>1093.5740000000001</v>
      </c>
      <c r="BO28">
        <v>6.4980000000000002</v>
      </c>
      <c r="BP28">
        <v>99.998999999999995</v>
      </c>
      <c r="BQ28">
        <v>1.0029999999999999</v>
      </c>
      <c r="BR28">
        <v>423.62</v>
      </c>
      <c r="BS28">
        <v>2053.431</v>
      </c>
      <c r="BT28">
        <v>20</v>
      </c>
      <c r="BU28">
        <v>6.4340000000000002</v>
      </c>
      <c r="BV28">
        <v>1</v>
      </c>
      <c r="BW28">
        <v>40</v>
      </c>
      <c r="BX28">
        <v>31.469000000000001</v>
      </c>
      <c r="BY28">
        <v>1</v>
      </c>
      <c r="BZ28">
        <f>_xlfn.XLOOKUP(data_cloud__2[[#This Row],[product_id]], manual_check_maarten!A:A,manual_check_maarten!F:F,  "")</f>
        <v>1</v>
      </c>
      <c r="CA28">
        <f>_xlfn.XLOOKUP(data_cloud__2[[#This Row],[product_id]], manual_check_maarten!A:A,manual_check_maarten!G:G,  "")</f>
        <v>0</v>
      </c>
      <c r="CB28" t="str">
        <f>_xlfn.XLOOKUP(data_cloud__2[[#This Row],[product_id]], manual_check_maarten!A:A,manual_check_maarten!H:H,  "")</f>
        <v/>
      </c>
    </row>
    <row r="29" spans="1:80" hidden="1" x14ac:dyDescent="0.35">
      <c r="A29" t="s">
        <v>144</v>
      </c>
      <c r="B29" t="s">
        <v>85</v>
      </c>
      <c r="C29">
        <v>45566.691041099541</v>
      </c>
      <c r="D29" t="s">
        <v>79</v>
      </c>
      <c r="E29" t="s">
        <v>80</v>
      </c>
      <c r="F29">
        <v>14</v>
      </c>
      <c r="G29">
        <v>14</v>
      </c>
      <c r="H29">
        <v>14</v>
      </c>
      <c r="I29">
        <v>0</v>
      </c>
      <c r="J29" t="s">
        <v>142</v>
      </c>
      <c r="K29" t="s">
        <v>82</v>
      </c>
      <c r="L29">
        <v>14.340000152587891</v>
      </c>
      <c r="M29">
        <v>110</v>
      </c>
      <c r="N29" t="s">
        <v>82</v>
      </c>
      <c r="O29" t="s">
        <v>82</v>
      </c>
      <c r="P29">
        <v>0</v>
      </c>
      <c r="Q29">
        <v>799.753173828125</v>
      </c>
      <c r="R29">
        <v>119.90861511230469</v>
      </c>
      <c r="S29">
        <v>213.60000610351563</v>
      </c>
      <c r="T29">
        <v>215.10000610351563</v>
      </c>
      <c r="U29">
        <v>221.30000305175781</v>
      </c>
      <c r="V29">
        <v>225.10000610351563</v>
      </c>
      <c r="W29">
        <v>2204.1845703125</v>
      </c>
      <c r="X29">
        <v>1729.1531982421875</v>
      </c>
      <c r="Y29">
        <v>3.1020002365112305</v>
      </c>
      <c r="Z29">
        <v>0.15400001406669617</v>
      </c>
      <c r="AA29">
        <v>24.340002059936523</v>
      </c>
      <c r="AB29">
        <v>2.0780000686645508</v>
      </c>
      <c r="AC29">
        <v>0.45400002598762512</v>
      </c>
      <c r="AD29">
        <v>0.65400004386901855</v>
      </c>
      <c r="AE29">
        <v>41.200000762939453</v>
      </c>
      <c r="AF29">
        <v>29.128032684326172</v>
      </c>
      <c r="AG29">
        <v>44.943305969238281</v>
      </c>
      <c r="AH29">
        <v>229.80000305175781</v>
      </c>
      <c r="AI29">
        <v>60</v>
      </c>
      <c r="AJ29">
        <v>60.099997999999999</v>
      </c>
      <c r="AK29">
        <v>60.099997999999999</v>
      </c>
      <c r="AL29">
        <v>60.299999</v>
      </c>
      <c r="AM29">
        <v>137.79624938964844</v>
      </c>
      <c r="AN29">
        <v>52.49993896484375</v>
      </c>
      <c r="AO29">
        <v>66.205039978027344</v>
      </c>
      <c r="AP29">
        <v>82.291595458984375</v>
      </c>
      <c r="AQ29">
        <v>1.2791875600814819</v>
      </c>
      <c r="AR29">
        <v>544.46881103515625</v>
      </c>
      <c r="AS29">
        <v>498.34033203125</v>
      </c>
      <c r="AT29">
        <v>4.8159375190734863</v>
      </c>
      <c r="AU29">
        <v>3.8000626564025879</v>
      </c>
      <c r="AV29">
        <v>7933.03662109375</v>
      </c>
      <c r="AW29">
        <v>6098.3046875</v>
      </c>
      <c r="AX29">
        <v>1817.90087890625</v>
      </c>
      <c r="AY29">
        <v>1143.82958984375</v>
      </c>
      <c r="AZ29">
        <v>6115.1357421875</v>
      </c>
      <c r="BA29">
        <v>4954.47509765625</v>
      </c>
      <c r="BD29" t="s">
        <v>145</v>
      </c>
      <c r="BE29" t="s">
        <v>144</v>
      </c>
      <c r="BF29">
        <v>45</v>
      </c>
      <c r="BG29">
        <v>1186.0519999999999</v>
      </c>
      <c r="BH29">
        <v>1068.623</v>
      </c>
      <c r="BI29">
        <v>-3.673</v>
      </c>
      <c r="BJ29">
        <v>4.0819999999999999</v>
      </c>
      <c r="BK29">
        <v>88.635999999999996</v>
      </c>
      <c r="BL29">
        <v>2054.4560000000001</v>
      </c>
      <c r="BM29">
        <v>1191.0029999999999</v>
      </c>
      <c r="BN29">
        <v>1374.6669999999999</v>
      </c>
      <c r="BO29">
        <v>179.59399999999999</v>
      </c>
      <c r="BP29">
        <v>99.998999999999995</v>
      </c>
      <c r="BQ29">
        <v>1.0049999999999999</v>
      </c>
      <c r="BR29">
        <v>424.88</v>
      </c>
      <c r="BS29">
        <v>2054.4560000000001</v>
      </c>
      <c r="BT29">
        <v>20</v>
      </c>
      <c r="BU29">
        <v>6.7729999999999997</v>
      </c>
      <c r="BV29">
        <v>1</v>
      </c>
      <c r="BW29">
        <v>40</v>
      </c>
      <c r="BX29">
        <v>26.148</v>
      </c>
      <c r="BY29">
        <v>1</v>
      </c>
      <c r="BZ29">
        <f>_xlfn.XLOOKUP(data_cloud__2[[#This Row],[product_id]], manual_check_maarten!A:A,manual_check_maarten!F:F,  "")</f>
        <v>1</v>
      </c>
      <c r="CA29">
        <f>_xlfn.XLOOKUP(data_cloud__2[[#This Row],[product_id]], manual_check_maarten!A:A,manual_check_maarten!G:G,  "")</f>
        <v>0</v>
      </c>
      <c r="CB29" t="str">
        <f>_xlfn.XLOOKUP(data_cloud__2[[#This Row],[product_id]], manual_check_maarten!A:A,manual_check_maarten!H:H,  "")</f>
        <v/>
      </c>
    </row>
    <row r="30" spans="1:80" hidden="1" x14ac:dyDescent="0.35">
      <c r="A30" t="s">
        <v>149</v>
      </c>
      <c r="B30" t="s">
        <v>85</v>
      </c>
      <c r="C30">
        <v>45566.69133050926</v>
      </c>
      <c r="D30" t="s">
        <v>79</v>
      </c>
      <c r="E30" t="s">
        <v>80</v>
      </c>
      <c r="F30">
        <v>15</v>
      </c>
      <c r="G30">
        <v>15</v>
      </c>
      <c r="H30">
        <v>15</v>
      </c>
      <c r="I30">
        <v>0</v>
      </c>
      <c r="J30" t="s">
        <v>147</v>
      </c>
      <c r="K30" t="s">
        <v>82</v>
      </c>
      <c r="L30">
        <v>14.340000152587891</v>
      </c>
      <c r="M30">
        <v>110</v>
      </c>
      <c r="N30" t="s">
        <v>82</v>
      </c>
      <c r="O30" t="s">
        <v>82</v>
      </c>
      <c r="P30">
        <v>0</v>
      </c>
      <c r="Q30">
        <v>799.753173828125</v>
      </c>
      <c r="R30">
        <v>119.90861511230469</v>
      </c>
      <c r="S30">
        <v>213.80000305175781</v>
      </c>
      <c r="T30">
        <v>215.10000610351563</v>
      </c>
      <c r="U30">
        <v>221.5</v>
      </c>
      <c r="V30">
        <v>225.10000610351563</v>
      </c>
      <c r="W30">
        <v>2165.035888671875</v>
      </c>
      <c r="X30">
        <v>1715.9417724609375</v>
      </c>
      <c r="Y30">
        <v>3.2420001029968262</v>
      </c>
      <c r="Z30">
        <v>0.14400000870227814</v>
      </c>
      <c r="AA30">
        <v>24.336000442504883</v>
      </c>
      <c r="AB30">
        <v>2.0480000972747803</v>
      </c>
      <c r="AC30">
        <v>0.45000001788139343</v>
      </c>
      <c r="AD30">
        <v>0.65400004386901855</v>
      </c>
      <c r="AE30">
        <v>41.200000762939453</v>
      </c>
      <c r="AF30">
        <v>28.852806091308594</v>
      </c>
      <c r="AG30">
        <v>44.973884582519531</v>
      </c>
      <c r="AH30">
        <v>229.80000305175781</v>
      </c>
      <c r="AI30">
        <v>60</v>
      </c>
      <c r="AJ30">
        <v>60</v>
      </c>
      <c r="AK30">
        <v>60</v>
      </c>
      <c r="AL30">
        <v>60.299999</v>
      </c>
      <c r="AM30">
        <v>137.79624938964844</v>
      </c>
      <c r="AN30">
        <v>52.49993896484375</v>
      </c>
      <c r="AO30">
        <v>66.165847778320313</v>
      </c>
      <c r="AP30">
        <v>82.089752197265625</v>
      </c>
      <c r="AQ30">
        <v>1.2791875600814819</v>
      </c>
      <c r="AR30">
        <v>545.34564208984375</v>
      </c>
      <c r="AS30">
        <v>498.97393798828125</v>
      </c>
      <c r="AT30">
        <v>4.8159375190734863</v>
      </c>
      <c r="AU30">
        <v>3.8376877307891846</v>
      </c>
      <c r="AV30">
        <v>7954.03271484375</v>
      </c>
      <c r="AW30">
        <v>6159.90576171875</v>
      </c>
      <c r="AX30">
        <v>1819.7685546875</v>
      </c>
      <c r="AY30">
        <v>1163.2685546875</v>
      </c>
      <c r="AZ30">
        <v>6134.26416015625</v>
      </c>
      <c r="BA30">
        <v>4996.63720703125</v>
      </c>
      <c r="BD30" t="s">
        <v>150</v>
      </c>
      <c r="BE30" t="s">
        <v>149</v>
      </c>
      <c r="BF30">
        <v>45</v>
      </c>
      <c r="BG30">
        <v>1186.7139999999999</v>
      </c>
      <c r="BH30">
        <v>987.62199999999996</v>
      </c>
      <c r="BI30">
        <v>-4.157</v>
      </c>
      <c r="BJ30">
        <v>4.0490000000000004</v>
      </c>
      <c r="BK30">
        <v>88.152000000000001</v>
      </c>
      <c r="BL30">
        <v>2055.5790000000002</v>
      </c>
      <c r="BM30">
        <v>1192.1489999999999</v>
      </c>
      <c r="BN30">
        <v>1295.095</v>
      </c>
      <c r="BO30">
        <v>179.47800000000001</v>
      </c>
      <c r="BP30">
        <v>98.424999999999997</v>
      </c>
      <c r="BQ30">
        <v>1.0049999999999999</v>
      </c>
      <c r="BR30">
        <v>424.77699999999999</v>
      </c>
      <c r="BS30">
        <v>2055.5790000000002</v>
      </c>
      <c r="BT30">
        <v>20</v>
      </c>
      <c r="BU30">
        <v>6.4809999999999999</v>
      </c>
      <c r="BV30">
        <v>1</v>
      </c>
      <c r="BW30">
        <v>40</v>
      </c>
      <c r="BX30">
        <v>18.178000000000001</v>
      </c>
      <c r="BY30">
        <v>1</v>
      </c>
      <c r="BZ30">
        <f>_xlfn.XLOOKUP(data_cloud__2[[#This Row],[product_id]], manual_check_maarten!A:A,manual_check_maarten!F:F,  "")</f>
        <v>1</v>
      </c>
      <c r="CA30">
        <f>_xlfn.XLOOKUP(data_cloud__2[[#This Row],[product_id]], manual_check_maarten!A:A,manual_check_maarten!G:G,  "")</f>
        <v>0</v>
      </c>
      <c r="CB30" t="str">
        <f>_xlfn.XLOOKUP(data_cloud__2[[#This Row],[product_id]], manual_check_maarten!A:A,manual_check_maarten!H:H,  "")</f>
        <v/>
      </c>
    </row>
    <row r="31" spans="1:80" hidden="1" x14ac:dyDescent="0.35">
      <c r="A31" t="s">
        <v>146</v>
      </c>
      <c r="B31" t="s">
        <v>78</v>
      </c>
      <c r="C31">
        <v>45566.69133050926</v>
      </c>
      <c r="D31" t="s">
        <v>79</v>
      </c>
      <c r="E31" t="s">
        <v>80</v>
      </c>
      <c r="F31">
        <v>15</v>
      </c>
      <c r="G31">
        <v>15</v>
      </c>
      <c r="H31">
        <v>15</v>
      </c>
      <c r="I31">
        <v>0</v>
      </c>
      <c r="J31" t="s">
        <v>147</v>
      </c>
      <c r="K31" t="s">
        <v>82</v>
      </c>
      <c r="L31">
        <v>14.340000152587891</v>
      </c>
      <c r="M31">
        <v>110</v>
      </c>
      <c r="N31" t="s">
        <v>82</v>
      </c>
      <c r="O31" t="s">
        <v>82</v>
      </c>
      <c r="P31">
        <v>0</v>
      </c>
      <c r="Q31">
        <v>799.753173828125</v>
      </c>
      <c r="R31">
        <v>119.90861511230469</v>
      </c>
      <c r="S31">
        <v>213.80000305175781</v>
      </c>
      <c r="T31">
        <v>215.10000610351563</v>
      </c>
      <c r="U31">
        <v>221.5</v>
      </c>
      <c r="V31">
        <v>225.10000610351563</v>
      </c>
      <c r="W31">
        <v>2165.035888671875</v>
      </c>
      <c r="X31">
        <v>1715.9417724609375</v>
      </c>
      <c r="Y31">
        <v>3.2420001029968262</v>
      </c>
      <c r="Z31">
        <v>0.14400000870227814</v>
      </c>
      <c r="AA31">
        <v>24.336000442504883</v>
      </c>
      <c r="AB31">
        <v>2.0480000972747803</v>
      </c>
      <c r="AC31">
        <v>0.45000001788139343</v>
      </c>
      <c r="AD31">
        <v>0.65400004386901855</v>
      </c>
      <c r="AE31">
        <v>41.200000762939453</v>
      </c>
      <c r="AF31">
        <v>28.852806091308594</v>
      </c>
      <c r="AG31">
        <v>44.973884582519531</v>
      </c>
      <c r="AH31">
        <v>229.80000305175781</v>
      </c>
      <c r="AI31">
        <v>60</v>
      </c>
      <c r="AJ31">
        <v>60</v>
      </c>
      <c r="AK31">
        <v>60</v>
      </c>
      <c r="AL31">
        <v>60.299999</v>
      </c>
      <c r="AM31">
        <v>94.586082458496094</v>
      </c>
      <c r="AN31">
        <v>52.499603271484375</v>
      </c>
      <c r="AO31">
        <v>65.545875549316406</v>
      </c>
      <c r="AP31">
        <v>79.706710815429688</v>
      </c>
      <c r="AQ31">
        <v>3.2356877326965332</v>
      </c>
      <c r="AR31">
        <v>541.61468505859375</v>
      </c>
      <c r="AS31">
        <v>497.626220703125</v>
      </c>
      <c r="AT31">
        <v>4.5525627136230469</v>
      </c>
      <c r="AU31">
        <v>3.6495625972747803</v>
      </c>
      <c r="AV31">
        <v>7723.232421875</v>
      </c>
      <c r="AW31">
        <v>5414.21142578125</v>
      </c>
      <c r="AX31">
        <v>1649.41064453125</v>
      </c>
      <c r="AY31">
        <v>1037.76025390625</v>
      </c>
      <c r="AZ31">
        <v>6073.82177734375</v>
      </c>
      <c r="BA31">
        <v>4376.451171875</v>
      </c>
      <c r="BB31">
        <v>1.7120957374572754E-2</v>
      </c>
      <c r="BC31">
        <v>0.15833878517150879</v>
      </c>
      <c r="BD31" t="s">
        <v>148</v>
      </c>
      <c r="BE31" t="s">
        <v>146</v>
      </c>
      <c r="BF31">
        <v>45</v>
      </c>
      <c r="BG31">
        <v>891.39200000000005</v>
      </c>
      <c r="BH31">
        <v>965.12900000000002</v>
      </c>
      <c r="BI31">
        <v>3.218</v>
      </c>
      <c r="BJ31">
        <v>4.1059999999999999</v>
      </c>
      <c r="BK31">
        <v>95.528000000000006</v>
      </c>
      <c r="BL31">
        <v>2053.0239999999999</v>
      </c>
      <c r="BM31">
        <v>868.05399999999997</v>
      </c>
      <c r="BN31">
        <v>1075.585</v>
      </c>
      <c r="BO31">
        <v>6.5730000000000004</v>
      </c>
      <c r="BP31">
        <v>98.424999999999997</v>
      </c>
      <c r="BQ31">
        <v>1.0029999999999999</v>
      </c>
      <c r="BR31">
        <v>423.67200000000003</v>
      </c>
      <c r="BS31">
        <v>2053.0239999999999</v>
      </c>
      <c r="BT31">
        <v>20</v>
      </c>
      <c r="BU31">
        <v>11.599</v>
      </c>
      <c r="BV31">
        <v>1</v>
      </c>
      <c r="BW31">
        <v>40</v>
      </c>
      <c r="BX31">
        <v>19.224</v>
      </c>
      <c r="BY31">
        <v>1</v>
      </c>
      <c r="BZ31">
        <f>_xlfn.XLOOKUP(data_cloud__2[[#This Row],[product_id]], manual_check_maarten!A:A,manual_check_maarten!F:F,  "")</f>
        <v>1</v>
      </c>
      <c r="CA31">
        <f>_xlfn.XLOOKUP(data_cloud__2[[#This Row],[product_id]], manual_check_maarten!A:A,manual_check_maarten!G:G,  "")</f>
        <v>0</v>
      </c>
      <c r="CB31" t="str">
        <f>_xlfn.XLOOKUP(data_cloud__2[[#This Row],[product_id]], manual_check_maarten!A:A,manual_check_maarten!H:H,  "")</f>
        <v/>
      </c>
    </row>
    <row r="32" spans="1:80" hidden="1" x14ac:dyDescent="0.35">
      <c r="A32" t="s">
        <v>151</v>
      </c>
      <c r="B32" t="s">
        <v>78</v>
      </c>
      <c r="C32">
        <v>45566.691608032408</v>
      </c>
      <c r="D32" t="s">
        <v>79</v>
      </c>
      <c r="E32" t="s">
        <v>80</v>
      </c>
      <c r="F32">
        <v>16</v>
      </c>
      <c r="G32">
        <v>16</v>
      </c>
      <c r="H32">
        <v>16</v>
      </c>
      <c r="I32">
        <v>0</v>
      </c>
      <c r="J32" t="s">
        <v>152</v>
      </c>
      <c r="K32" t="s">
        <v>82</v>
      </c>
      <c r="L32">
        <v>14.34999942779541</v>
      </c>
      <c r="M32">
        <v>110</v>
      </c>
      <c r="N32" t="s">
        <v>82</v>
      </c>
      <c r="O32" t="s">
        <v>82</v>
      </c>
      <c r="P32">
        <v>0</v>
      </c>
      <c r="Q32">
        <v>799.753173828125</v>
      </c>
      <c r="R32">
        <v>119.90861511230469</v>
      </c>
      <c r="S32">
        <v>214</v>
      </c>
      <c r="T32">
        <v>215</v>
      </c>
      <c r="U32">
        <v>221.5</v>
      </c>
      <c r="V32">
        <v>225.10000610351563</v>
      </c>
      <c r="W32">
        <v>2201.17333984375</v>
      </c>
      <c r="X32">
        <v>1735.759033203125</v>
      </c>
      <c r="Y32">
        <v>2.9240000247955322</v>
      </c>
      <c r="Z32">
        <v>0.14400000870227814</v>
      </c>
      <c r="AA32">
        <v>24.380001068115234</v>
      </c>
      <c r="AB32">
        <v>2.0580000877380371</v>
      </c>
      <c r="AC32">
        <v>0.45400002598762512</v>
      </c>
      <c r="AD32">
        <v>0.65600001811981201</v>
      </c>
      <c r="AE32">
        <v>41</v>
      </c>
      <c r="AF32">
        <v>28.791645050048828</v>
      </c>
      <c r="AG32">
        <v>44.973884582519531</v>
      </c>
      <c r="AH32">
        <v>229.80000305175781</v>
      </c>
      <c r="AI32">
        <v>60</v>
      </c>
      <c r="AJ32">
        <v>60.099997999999999</v>
      </c>
      <c r="AK32">
        <v>60.099997999999999</v>
      </c>
      <c r="AL32">
        <v>60.400002000000001</v>
      </c>
      <c r="AM32">
        <v>94.586082458496094</v>
      </c>
      <c r="AN32">
        <v>52.499603271484375</v>
      </c>
      <c r="AO32">
        <v>65.673583984375</v>
      </c>
      <c r="AP32">
        <v>79.758895874023438</v>
      </c>
      <c r="AQ32">
        <v>3.3861875534057617</v>
      </c>
      <c r="AR32">
        <v>542.6915283203125</v>
      </c>
      <c r="AS32">
        <v>499.19216918945313</v>
      </c>
      <c r="AT32">
        <v>4.5901875495910645</v>
      </c>
      <c r="AU32">
        <v>3.6119377613067627</v>
      </c>
      <c r="AV32">
        <v>7746.67724609375</v>
      </c>
      <c r="AW32">
        <v>5466.30810546875</v>
      </c>
      <c r="AX32">
        <v>1671.88623046875</v>
      </c>
      <c r="AY32">
        <v>1020.0341796875</v>
      </c>
      <c r="AZ32">
        <v>6074.791015625</v>
      </c>
      <c r="BA32">
        <v>4446.27392578125</v>
      </c>
      <c r="BB32">
        <v>8.3625316619873047E-4</v>
      </c>
      <c r="BC32">
        <v>0.14667892456054688</v>
      </c>
      <c r="BD32" t="s">
        <v>79</v>
      </c>
      <c r="BE32" t="s">
        <v>79</v>
      </c>
      <c r="BF32">
        <v>0</v>
      </c>
      <c r="BG32">
        <v>0</v>
      </c>
      <c r="BH32">
        <v>0</v>
      </c>
      <c r="BI32">
        <v>0</v>
      </c>
      <c r="BJ32">
        <v>0</v>
      </c>
      <c r="BK32">
        <v>0</v>
      </c>
      <c r="BL32">
        <v>0</v>
      </c>
      <c r="BM32">
        <v>0</v>
      </c>
      <c r="BN32">
        <v>0</v>
      </c>
      <c r="BO32">
        <v>0</v>
      </c>
      <c r="BP32">
        <v>0</v>
      </c>
      <c r="BQ32">
        <v>0</v>
      </c>
      <c r="BR32">
        <v>0</v>
      </c>
      <c r="BS32">
        <v>0</v>
      </c>
      <c r="BT32">
        <v>20</v>
      </c>
      <c r="BU32">
        <v>0</v>
      </c>
      <c r="BW32">
        <v>40</v>
      </c>
      <c r="BX32">
        <v>0</v>
      </c>
      <c r="BZ32" t="str">
        <f>_xlfn.XLOOKUP(data_cloud__2[[#This Row],[product_id]], manual_check_maarten!A:A,manual_check_maarten!F:F,  "")</f>
        <v/>
      </c>
      <c r="CA32" t="str">
        <f>_xlfn.XLOOKUP(data_cloud__2[[#This Row],[product_id]], manual_check_maarten!A:A,manual_check_maarten!G:G,  "")</f>
        <v/>
      </c>
      <c r="CB32" t="str">
        <f>_xlfn.XLOOKUP(data_cloud__2[[#This Row],[product_id]], manual_check_maarten!A:A,manual_check_maarten!H:H,  "")</f>
        <v/>
      </c>
    </row>
    <row r="33" spans="1:80" hidden="1" x14ac:dyDescent="0.35">
      <c r="A33" t="s">
        <v>153</v>
      </c>
      <c r="B33" t="s">
        <v>85</v>
      </c>
      <c r="C33">
        <v>45566.691608032408</v>
      </c>
      <c r="D33" t="s">
        <v>79</v>
      </c>
      <c r="E33" t="s">
        <v>80</v>
      </c>
      <c r="F33">
        <v>16</v>
      </c>
      <c r="G33">
        <v>16</v>
      </c>
      <c r="H33">
        <v>16</v>
      </c>
      <c r="I33">
        <v>0</v>
      </c>
      <c r="J33" t="s">
        <v>152</v>
      </c>
      <c r="K33" t="s">
        <v>82</v>
      </c>
      <c r="L33">
        <v>14.34999942779541</v>
      </c>
      <c r="M33">
        <v>110</v>
      </c>
      <c r="N33" t="s">
        <v>82</v>
      </c>
      <c r="O33" t="s">
        <v>82</v>
      </c>
      <c r="P33">
        <v>0</v>
      </c>
      <c r="Q33">
        <v>799.753173828125</v>
      </c>
      <c r="R33">
        <v>119.90861511230469</v>
      </c>
      <c r="S33">
        <v>214</v>
      </c>
      <c r="T33">
        <v>215</v>
      </c>
      <c r="U33">
        <v>221.5</v>
      </c>
      <c r="V33">
        <v>225.10000610351563</v>
      </c>
      <c r="W33">
        <v>2201.17333984375</v>
      </c>
      <c r="X33">
        <v>1735.759033203125</v>
      </c>
      <c r="Y33">
        <v>2.9240000247955322</v>
      </c>
      <c r="Z33">
        <v>0.14400000870227814</v>
      </c>
      <c r="AA33">
        <v>24.380001068115234</v>
      </c>
      <c r="AB33">
        <v>2.0580000877380371</v>
      </c>
      <c r="AC33">
        <v>0.45400002598762512</v>
      </c>
      <c r="AD33">
        <v>0.65600001811981201</v>
      </c>
      <c r="AE33">
        <v>41</v>
      </c>
      <c r="AF33">
        <v>28.791645050048828</v>
      </c>
      <c r="AG33">
        <v>44.973884582519531</v>
      </c>
      <c r="AH33">
        <v>229.80000305175781</v>
      </c>
      <c r="AI33">
        <v>60</v>
      </c>
      <c r="AJ33">
        <v>60.099997999999999</v>
      </c>
      <c r="AK33">
        <v>60.099997999999999</v>
      </c>
      <c r="AL33">
        <v>60.400002000000001</v>
      </c>
      <c r="AM33">
        <v>137.79624938964844</v>
      </c>
      <c r="AN33">
        <v>52.49993896484375</v>
      </c>
      <c r="AO33">
        <v>66.135208129882813</v>
      </c>
      <c r="AP33">
        <v>82.147430419921875</v>
      </c>
      <c r="AQ33">
        <v>1.3544375896453857</v>
      </c>
      <c r="AR33">
        <v>546.1920166015625</v>
      </c>
      <c r="AS33">
        <v>499.62109375</v>
      </c>
      <c r="AT33">
        <v>4.7783126831054688</v>
      </c>
      <c r="AU33">
        <v>3.8753125667572021</v>
      </c>
      <c r="AV33">
        <v>7956.16748046875</v>
      </c>
      <c r="AW33">
        <v>6147.26025390625</v>
      </c>
      <c r="AX33">
        <v>1796.63330078125</v>
      </c>
      <c r="AY33">
        <v>1179.4599609375</v>
      </c>
      <c r="AZ33">
        <v>6159.5341796875</v>
      </c>
      <c r="BA33">
        <v>4967.80029296875</v>
      </c>
      <c r="BD33" t="s">
        <v>154</v>
      </c>
      <c r="BE33" t="s">
        <v>153</v>
      </c>
      <c r="BF33">
        <v>45</v>
      </c>
      <c r="BG33">
        <v>1192.9580000000001</v>
      </c>
      <c r="BH33">
        <v>1024.963</v>
      </c>
      <c r="BI33">
        <v>-3.673</v>
      </c>
      <c r="BJ33">
        <v>4.1070000000000002</v>
      </c>
      <c r="BK33">
        <v>88.635999999999996</v>
      </c>
      <c r="BL33">
        <v>2055.4560000000001</v>
      </c>
      <c r="BM33">
        <v>1197.23</v>
      </c>
      <c r="BN33">
        <v>1331.87</v>
      </c>
      <c r="BO33">
        <v>179.85499999999999</v>
      </c>
      <c r="BP33">
        <v>96.063000000000002</v>
      </c>
      <c r="BQ33">
        <v>1.0049999999999999</v>
      </c>
      <c r="BR33">
        <v>424.83600000000001</v>
      </c>
      <c r="BS33">
        <v>2055.4560000000001</v>
      </c>
      <c r="BT33">
        <v>20</v>
      </c>
      <c r="BU33">
        <v>12.55</v>
      </c>
      <c r="BV33">
        <v>1</v>
      </c>
      <c r="BW33">
        <v>40</v>
      </c>
      <c r="BX33">
        <v>24.225999999999999</v>
      </c>
      <c r="BY33">
        <v>1</v>
      </c>
      <c r="BZ33">
        <f>_xlfn.XLOOKUP(data_cloud__2[[#This Row],[product_id]], manual_check_maarten!A:A,manual_check_maarten!F:F,  "")</f>
        <v>1</v>
      </c>
      <c r="CA33">
        <f>_xlfn.XLOOKUP(data_cloud__2[[#This Row],[product_id]], manual_check_maarten!A:A,manual_check_maarten!G:G,  "")</f>
        <v>0</v>
      </c>
      <c r="CB33" t="str">
        <f>_xlfn.XLOOKUP(data_cloud__2[[#This Row],[product_id]], manual_check_maarten!A:A,manual_check_maarten!H:H,  "")</f>
        <v/>
      </c>
    </row>
    <row r="34" spans="1:80" hidden="1" x14ac:dyDescent="0.35">
      <c r="A34" t="s">
        <v>155</v>
      </c>
      <c r="B34" t="s">
        <v>78</v>
      </c>
      <c r="C34">
        <v>45566.691886099536</v>
      </c>
      <c r="D34" t="s">
        <v>79</v>
      </c>
      <c r="E34" t="s">
        <v>80</v>
      </c>
      <c r="F34">
        <v>17</v>
      </c>
      <c r="G34">
        <v>17</v>
      </c>
      <c r="H34">
        <v>17</v>
      </c>
      <c r="I34">
        <v>0</v>
      </c>
      <c r="J34" t="s">
        <v>156</v>
      </c>
      <c r="K34" t="s">
        <v>82</v>
      </c>
      <c r="L34">
        <v>14.34999942779541</v>
      </c>
      <c r="M34">
        <v>110</v>
      </c>
      <c r="N34" t="s">
        <v>82</v>
      </c>
      <c r="O34" t="s">
        <v>82</v>
      </c>
      <c r="P34">
        <v>0</v>
      </c>
      <c r="Q34">
        <v>799.9376220703125</v>
      </c>
      <c r="R34">
        <v>119.90861511230469</v>
      </c>
      <c r="S34">
        <v>213.5</v>
      </c>
      <c r="T34">
        <v>214.80000305175781</v>
      </c>
      <c r="U34">
        <v>221.30000305175781</v>
      </c>
      <c r="V34">
        <v>225.10000610351563</v>
      </c>
      <c r="W34">
        <v>2174.361572265625</v>
      </c>
      <c r="X34">
        <v>1742.7532958984375</v>
      </c>
      <c r="Y34">
        <v>2.8300001621246338</v>
      </c>
      <c r="Z34">
        <v>0.14400000870227814</v>
      </c>
      <c r="AA34">
        <v>24.338001251220703</v>
      </c>
      <c r="AB34">
        <v>2.0680000782012939</v>
      </c>
      <c r="AC34">
        <v>0.45200002193450928</v>
      </c>
      <c r="AD34">
        <v>0.65600001811981201</v>
      </c>
      <c r="AE34">
        <v>41.200000762939453</v>
      </c>
      <c r="AF34">
        <v>28.806936264038086</v>
      </c>
      <c r="AG34">
        <v>44.994274139404297</v>
      </c>
      <c r="AH34">
        <v>229.80000305175781</v>
      </c>
      <c r="AI34">
        <v>60</v>
      </c>
      <c r="AJ34">
        <v>60.099997999999999</v>
      </c>
      <c r="AK34">
        <v>60.099997999999999</v>
      </c>
      <c r="AL34">
        <v>60.400002000000001</v>
      </c>
      <c r="AM34">
        <v>94.586082458496094</v>
      </c>
      <c r="AN34">
        <v>52.499603271484375</v>
      </c>
      <c r="AO34">
        <v>65.795318603515625</v>
      </c>
      <c r="AP34">
        <v>79.633110046386719</v>
      </c>
      <c r="AQ34">
        <v>2.8594377040863037</v>
      </c>
      <c r="AR34">
        <v>545.2216796875</v>
      </c>
      <c r="AS34">
        <v>501.77435302734375</v>
      </c>
      <c r="AT34">
        <v>4.5149378776550293</v>
      </c>
      <c r="AU34">
        <v>3.574312686920166</v>
      </c>
      <c r="AV34">
        <v>7787.392578125</v>
      </c>
      <c r="AW34">
        <v>5528.51416015625</v>
      </c>
      <c r="AX34">
        <v>1646.21533203125</v>
      </c>
      <c r="AY34">
        <v>1013.63720703125</v>
      </c>
      <c r="AZ34">
        <v>6141.17724609375</v>
      </c>
      <c r="BA34">
        <v>4514.876953125</v>
      </c>
      <c r="BB34">
        <v>1.3450860977172852E-2</v>
      </c>
      <c r="BC34">
        <v>0.11690950393676758</v>
      </c>
      <c r="BD34" t="s">
        <v>157</v>
      </c>
      <c r="BE34" t="s">
        <v>155</v>
      </c>
      <c r="BF34">
        <v>45</v>
      </c>
      <c r="BG34">
        <v>891.03700000000003</v>
      </c>
      <c r="BH34">
        <v>1003.518</v>
      </c>
      <c r="BI34">
        <v>3.1960000000000002</v>
      </c>
      <c r="BJ34">
        <v>4.1680000000000001</v>
      </c>
      <c r="BK34">
        <v>95.504999999999995</v>
      </c>
      <c r="BL34">
        <v>2053.7199999999998</v>
      </c>
      <c r="BM34">
        <v>867.20699999999999</v>
      </c>
      <c r="BN34">
        <v>1113.2660000000001</v>
      </c>
      <c r="BO34">
        <v>6.5609999999999999</v>
      </c>
      <c r="BP34">
        <v>98.424999999999997</v>
      </c>
      <c r="BQ34">
        <v>1.0029999999999999</v>
      </c>
      <c r="BR34">
        <v>423.80500000000001</v>
      </c>
      <c r="BS34">
        <v>2053.7199999999998</v>
      </c>
      <c r="BT34">
        <v>20</v>
      </c>
      <c r="BU34">
        <v>7.5149999999999997</v>
      </c>
      <c r="BV34">
        <v>1</v>
      </c>
      <c r="BW34">
        <v>40</v>
      </c>
      <c r="BX34">
        <v>28.504999999999999</v>
      </c>
      <c r="BY34">
        <v>1</v>
      </c>
      <c r="BZ34">
        <f>_xlfn.XLOOKUP(data_cloud__2[[#This Row],[product_id]], manual_check_maarten!A:A,manual_check_maarten!F:F,  "")</f>
        <v>1</v>
      </c>
      <c r="CA34">
        <f>_xlfn.XLOOKUP(data_cloud__2[[#This Row],[product_id]], manual_check_maarten!A:A,manual_check_maarten!G:G,  "")</f>
        <v>0</v>
      </c>
      <c r="CB34" t="str">
        <f>_xlfn.XLOOKUP(data_cloud__2[[#This Row],[product_id]], manual_check_maarten!A:A,manual_check_maarten!H:H,  "")</f>
        <v/>
      </c>
    </row>
    <row r="35" spans="1:80" hidden="1" x14ac:dyDescent="0.35">
      <c r="A35" t="s">
        <v>158</v>
      </c>
      <c r="B35" t="s">
        <v>85</v>
      </c>
      <c r="C35">
        <v>45566.691886099536</v>
      </c>
      <c r="D35" t="s">
        <v>79</v>
      </c>
      <c r="E35" t="s">
        <v>80</v>
      </c>
      <c r="F35">
        <v>17</v>
      </c>
      <c r="G35">
        <v>17</v>
      </c>
      <c r="H35">
        <v>17</v>
      </c>
      <c r="I35">
        <v>0</v>
      </c>
      <c r="J35" t="s">
        <v>156</v>
      </c>
      <c r="K35" t="s">
        <v>82</v>
      </c>
      <c r="L35">
        <v>14.34999942779541</v>
      </c>
      <c r="M35">
        <v>110</v>
      </c>
      <c r="N35" t="s">
        <v>82</v>
      </c>
      <c r="O35" t="s">
        <v>82</v>
      </c>
      <c r="P35">
        <v>0</v>
      </c>
      <c r="Q35">
        <v>799.9376220703125</v>
      </c>
      <c r="R35">
        <v>119.90861511230469</v>
      </c>
      <c r="S35">
        <v>213.5</v>
      </c>
      <c r="T35">
        <v>214.80000305175781</v>
      </c>
      <c r="U35">
        <v>221.30000305175781</v>
      </c>
      <c r="V35">
        <v>225.10000610351563</v>
      </c>
      <c r="W35">
        <v>2174.361572265625</v>
      </c>
      <c r="X35">
        <v>1742.7532958984375</v>
      </c>
      <c r="Y35">
        <v>2.8300001621246338</v>
      </c>
      <c r="Z35">
        <v>0.14400000870227814</v>
      </c>
      <c r="AA35">
        <v>24.338001251220703</v>
      </c>
      <c r="AB35">
        <v>2.0680000782012939</v>
      </c>
      <c r="AC35">
        <v>0.45200002193450928</v>
      </c>
      <c r="AD35">
        <v>0.65600001811981201</v>
      </c>
      <c r="AE35">
        <v>41.200000762939453</v>
      </c>
      <c r="AF35">
        <v>28.806936264038086</v>
      </c>
      <c r="AG35">
        <v>44.994274139404297</v>
      </c>
      <c r="AH35">
        <v>229.80000305175781</v>
      </c>
      <c r="AI35">
        <v>60</v>
      </c>
      <c r="AJ35">
        <v>60.099997999999999</v>
      </c>
      <c r="AK35">
        <v>60.099997999999999</v>
      </c>
      <c r="AL35">
        <v>60.400002000000001</v>
      </c>
      <c r="AM35">
        <v>137.79624938964844</v>
      </c>
      <c r="AN35">
        <v>52.49993896484375</v>
      </c>
      <c r="AO35">
        <v>66.352493286132813</v>
      </c>
      <c r="AP35">
        <v>82.261871337890625</v>
      </c>
      <c r="AQ35">
        <v>1.3168125152587891</v>
      </c>
      <c r="AR35">
        <v>546.3660888671875</v>
      </c>
      <c r="AS35">
        <v>499.48245239257813</v>
      </c>
      <c r="AT35">
        <v>4.7783126831054688</v>
      </c>
      <c r="AU35">
        <v>3.8753125667572021</v>
      </c>
      <c r="AV35">
        <v>7964.17822265625</v>
      </c>
      <c r="AW35">
        <v>6134.16845703125</v>
      </c>
      <c r="AX35">
        <v>1798.05126953125</v>
      </c>
      <c r="AY35">
        <v>1178.388671875</v>
      </c>
      <c r="AZ35">
        <v>6166.126953125</v>
      </c>
      <c r="BA35">
        <v>4955.77978515625</v>
      </c>
      <c r="BD35" t="s">
        <v>159</v>
      </c>
      <c r="BE35" t="s">
        <v>158</v>
      </c>
      <c r="BF35">
        <v>45</v>
      </c>
      <c r="BG35">
        <v>1232.107</v>
      </c>
      <c r="BH35">
        <v>1043.5820000000001</v>
      </c>
      <c r="BI35">
        <v>-1.61</v>
      </c>
      <c r="BJ35">
        <v>4.0279999999999996</v>
      </c>
      <c r="BK35">
        <v>90.698999999999998</v>
      </c>
      <c r="BL35">
        <v>2054.8789999999999</v>
      </c>
      <c r="BM35">
        <v>1226.2249999999999</v>
      </c>
      <c r="BN35">
        <v>1349.537</v>
      </c>
      <c r="BO35">
        <v>-178.304</v>
      </c>
      <c r="BP35">
        <v>96.063000000000002</v>
      </c>
      <c r="BQ35">
        <v>1.0049999999999999</v>
      </c>
      <c r="BR35">
        <v>424.685</v>
      </c>
      <c r="BS35">
        <v>2054.8789999999999</v>
      </c>
      <c r="BT35">
        <v>20</v>
      </c>
      <c r="BU35">
        <v>5.6280000000000001</v>
      </c>
      <c r="BV35">
        <v>1</v>
      </c>
      <c r="BW35">
        <v>40</v>
      </c>
      <c r="BX35">
        <v>20.815000000000001</v>
      </c>
      <c r="BY35">
        <v>1</v>
      </c>
      <c r="BZ35">
        <f>_xlfn.XLOOKUP(data_cloud__2[[#This Row],[product_id]], manual_check_maarten!A:A,manual_check_maarten!F:F,  "")</f>
        <v>1</v>
      </c>
      <c r="CA35">
        <f>_xlfn.XLOOKUP(data_cloud__2[[#This Row],[product_id]], manual_check_maarten!A:A,manual_check_maarten!G:G,  "")</f>
        <v>0</v>
      </c>
      <c r="CB35" t="str">
        <f>_xlfn.XLOOKUP(data_cloud__2[[#This Row],[product_id]], manual_check_maarten!A:A,manual_check_maarten!H:H,  "")</f>
        <v/>
      </c>
    </row>
    <row r="36" spans="1:80" hidden="1" x14ac:dyDescent="0.35">
      <c r="A36" t="s">
        <v>163</v>
      </c>
      <c r="B36" t="s">
        <v>85</v>
      </c>
      <c r="C36">
        <v>45566.692175729164</v>
      </c>
      <c r="D36" t="s">
        <v>79</v>
      </c>
      <c r="E36" t="s">
        <v>80</v>
      </c>
      <c r="F36">
        <v>18</v>
      </c>
      <c r="G36">
        <v>18</v>
      </c>
      <c r="H36">
        <v>18</v>
      </c>
      <c r="I36">
        <v>0</v>
      </c>
      <c r="J36" t="s">
        <v>161</v>
      </c>
      <c r="K36" t="s">
        <v>82</v>
      </c>
      <c r="L36">
        <v>14.34999942779541</v>
      </c>
      <c r="M36">
        <v>110</v>
      </c>
      <c r="N36" t="s">
        <v>82</v>
      </c>
      <c r="O36" t="s">
        <v>82</v>
      </c>
      <c r="P36">
        <v>0</v>
      </c>
      <c r="Q36">
        <v>800.1220703125</v>
      </c>
      <c r="R36">
        <v>119.90861511230469</v>
      </c>
      <c r="S36">
        <v>213.80000305175781</v>
      </c>
      <c r="T36">
        <v>214.60000610351563</v>
      </c>
      <c r="U36">
        <v>221.10000610351563</v>
      </c>
      <c r="V36">
        <v>225.10000610351563</v>
      </c>
      <c r="W36">
        <v>2188.544677734375</v>
      </c>
      <c r="X36">
        <v>1720.8961181640625</v>
      </c>
      <c r="Y36">
        <v>3.1020002365112305</v>
      </c>
      <c r="Z36">
        <v>0.14400000870227814</v>
      </c>
      <c r="AA36">
        <v>24.384000778198242</v>
      </c>
      <c r="AB36">
        <v>2.0500001907348633</v>
      </c>
      <c r="AC36">
        <v>0.45400002598762512</v>
      </c>
      <c r="AD36">
        <v>0.65600001811981201</v>
      </c>
      <c r="AE36">
        <v>41.200000762939453</v>
      </c>
      <c r="AF36">
        <v>28.577581405639648</v>
      </c>
      <c r="AG36">
        <v>44.943305969238281</v>
      </c>
      <c r="AH36">
        <v>229.80000305175781</v>
      </c>
      <c r="AI36">
        <v>60</v>
      </c>
      <c r="AJ36">
        <v>60.099997999999999</v>
      </c>
      <c r="AK36">
        <v>60.099997999999999</v>
      </c>
      <c r="AL36">
        <v>60.400002000000001</v>
      </c>
      <c r="AM36">
        <v>137.79624938964844</v>
      </c>
      <c r="AN36">
        <v>52.49993896484375</v>
      </c>
      <c r="AO36">
        <v>66.409820556640625</v>
      </c>
      <c r="AP36">
        <v>81.907707214355469</v>
      </c>
      <c r="AQ36">
        <v>2.5584375858306885</v>
      </c>
      <c r="AR36">
        <v>544.5357666015625</v>
      </c>
      <c r="AS36">
        <v>497.51681518554688</v>
      </c>
      <c r="AT36">
        <v>4.8159375190734863</v>
      </c>
      <c r="AU36">
        <v>3.8000626564025879</v>
      </c>
      <c r="AV36">
        <v>7933.91357421875</v>
      </c>
      <c r="AW36">
        <v>6070.7041015625</v>
      </c>
      <c r="AX36">
        <v>1804.8310546875</v>
      </c>
      <c r="AY36">
        <v>1129.14013671875</v>
      </c>
      <c r="AZ36">
        <v>6129.08251953125</v>
      </c>
      <c r="BA36">
        <v>4941.56396484375</v>
      </c>
      <c r="BD36" t="s">
        <v>164</v>
      </c>
      <c r="BE36" t="s">
        <v>163</v>
      </c>
      <c r="BF36">
        <v>45</v>
      </c>
      <c r="BG36">
        <v>1188.7429999999999</v>
      </c>
      <c r="BH36">
        <v>1001.521</v>
      </c>
      <c r="BI36">
        <v>-3.673</v>
      </c>
      <c r="BJ36">
        <v>4.1609999999999996</v>
      </c>
      <c r="BK36">
        <v>88.635999999999996</v>
      </c>
      <c r="BL36">
        <v>2055.5509999999999</v>
      </c>
      <c r="BM36">
        <v>1193.8599999999999</v>
      </c>
      <c r="BN36">
        <v>1308.643</v>
      </c>
      <c r="BO36">
        <v>179.624</v>
      </c>
      <c r="BP36">
        <v>98.424999999999997</v>
      </c>
      <c r="BQ36">
        <v>1.0049999999999999</v>
      </c>
      <c r="BR36">
        <v>424.73200000000003</v>
      </c>
      <c r="BS36">
        <v>2055.5509999999999</v>
      </c>
      <c r="BT36">
        <v>20</v>
      </c>
      <c r="BU36">
        <v>5.351</v>
      </c>
      <c r="BV36">
        <v>1</v>
      </c>
      <c r="BW36">
        <v>40</v>
      </c>
      <c r="BX36">
        <v>23.934999999999999</v>
      </c>
      <c r="BY36">
        <v>1</v>
      </c>
      <c r="BZ36">
        <f>_xlfn.XLOOKUP(data_cloud__2[[#This Row],[product_id]], manual_check_maarten!A:A,manual_check_maarten!F:F,  "")</f>
        <v>1</v>
      </c>
      <c r="CA36">
        <f>_xlfn.XLOOKUP(data_cloud__2[[#This Row],[product_id]], manual_check_maarten!A:A,manual_check_maarten!G:G,  "")</f>
        <v>0</v>
      </c>
      <c r="CB36" t="str">
        <f>_xlfn.XLOOKUP(data_cloud__2[[#This Row],[product_id]], manual_check_maarten!A:A,manual_check_maarten!H:H,  "")</f>
        <v/>
      </c>
    </row>
    <row r="37" spans="1:80" hidden="1" x14ac:dyDescent="0.35">
      <c r="A37" t="s">
        <v>160</v>
      </c>
      <c r="B37" t="s">
        <v>78</v>
      </c>
      <c r="C37">
        <v>45566.692175729164</v>
      </c>
      <c r="D37" t="s">
        <v>79</v>
      </c>
      <c r="E37" t="s">
        <v>80</v>
      </c>
      <c r="F37">
        <v>18</v>
      </c>
      <c r="G37">
        <v>18</v>
      </c>
      <c r="H37">
        <v>18</v>
      </c>
      <c r="I37">
        <v>0</v>
      </c>
      <c r="J37" t="s">
        <v>161</v>
      </c>
      <c r="K37" t="s">
        <v>82</v>
      </c>
      <c r="L37">
        <v>14.34999942779541</v>
      </c>
      <c r="M37">
        <v>110</v>
      </c>
      <c r="N37" t="s">
        <v>82</v>
      </c>
      <c r="O37" t="s">
        <v>82</v>
      </c>
      <c r="P37">
        <v>0</v>
      </c>
      <c r="Q37">
        <v>800.1220703125</v>
      </c>
      <c r="R37">
        <v>119.90861511230469</v>
      </c>
      <c r="S37">
        <v>213.80000305175781</v>
      </c>
      <c r="T37">
        <v>214.60000610351563</v>
      </c>
      <c r="U37">
        <v>221.10000610351563</v>
      </c>
      <c r="V37">
        <v>225.10000610351563</v>
      </c>
      <c r="W37">
        <v>2188.544677734375</v>
      </c>
      <c r="X37">
        <v>1720.8961181640625</v>
      </c>
      <c r="Y37">
        <v>3.1020002365112305</v>
      </c>
      <c r="Z37">
        <v>0.14400000870227814</v>
      </c>
      <c r="AA37">
        <v>24.384000778198242</v>
      </c>
      <c r="AB37">
        <v>2.0500001907348633</v>
      </c>
      <c r="AC37">
        <v>0.45400002598762512</v>
      </c>
      <c r="AD37">
        <v>0.65600001811981201</v>
      </c>
      <c r="AE37">
        <v>41.200000762939453</v>
      </c>
      <c r="AF37">
        <v>28.577581405639648</v>
      </c>
      <c r="AG37">
        <v>44.943305969238281</v>
      </c>
      <c r="AH37">
        <v>229.80000305175781</v>
      </c>
      <c r="AI37">
        <v>60</v>
      </c>
      <c r="AJ37">
        <v>60.099997999999999</v>
      </c>
      <c r="AK37">
        <v>60.099997999999999</v>
      </c>
      <c r="AL37">
        <v>60.400002000000001</v>
      </c>
      <c r="AM37">
        <v>94.586082458496094</v>
      </c>
      <c r="AN37">
        <v>52.499603271484375</v>
      </c>
      <c r="AO37">
        <v>65.81414794921875</v>
      </c>
      <c r="AP37">
        <v>79.555618286132813</v>
      </c>
      <c r="AQ37">
        <v>2.6713125705718994</v>
      </c>
      <c r="AR37">
        <v>543.40130615234375</v>
      </c>
      <c r="AS37">
        <v>498.148193359375</v>
      </c>
      <c r="AT37">
        <v>4.4773125648498535</v>
      </c>
      <c r="AU37">
        <v>3.6119377613067627</v>
      </c>
      <c r="AV37">
        <v>7774.4873046875</v>
      </c>
      <c r="AW37">
        <v>5449.86376953125</v>
      </c>
      <c r="AX37">
        <v>1609.0244140625</v>
      </c>
      <c r="AY37">
        <v>1013.1474609375</v>
      </c>
      <c r="AZ37">
        <v>6165.462890625</v>
      </c>
      <c r="BA37">
        <v>4436.71630859375</v>
      </c>
      <c r="BB37">
        <v>2.0646214485168457E-2</v>
      </c>
      <c r="BC37">
        <v>0.13315534591674805</v>
      </c>
      <c r="BD37" t="s">
        <v>162</v>
      </c>
      <c r="BE37" t="s">
        <v>160</v>
      </c>
      <c r="BF37">
        <v>45</v>
      </c>
      <c r="BG37">
        <v>889.87800000000004</v>
      </c>
      <c r="BH37">
        <v>1038.9110000000001</v>
      </c>
      <c r="BI37">
        <v>2.512</v>
      </c>
      <c r="BJ37">
        <v>4.0890000000000004</v>
      </c>
      <c r="BK37">
        <v>94.820999999999998</v>
      </c>
      <c r="BL37">
        <v>2194.9290000000001</v>
      </c>
      <c r="BM37">
        <v>866.1</v>
      </c>
      <c r="BN37">
        <v>1148.8499999999999</v>
      </c>
      <c r="BO37">
        <v>6.5510000000000002</v>
      </c>
      <c r="BP37">
        <v>99.998999999999995</v>
      </c>
      <c r="BQ37">
        <v>1.0029999999999999</v>
      </c>
      <c r="BR37">
        <v>423.87599999999998</v>
      </c>
      <c r="BS37">
        <v>2194.9290000000001</v>
      </c>
      <c r="BT37">
        <v>20</v>
      </c>
      <c r="BU37">
        <v>12.292999999999999</v>
      </c>
      <c r="BV37">
        <v>1</v>
      </c>
      <c r="BW37">
        <v>40</v>
      </c>
      <c r="BX37">
        <v>29.702999999999999</v>
      </c>
      <c r="BY37">
        <v>1</v>
      </c>
      <c r="BZ37">
        <f>_xlfn.XLOOKUP(data_cloud__2[[#This Row],[product_id]], manual_check_maarten!A:A,manual_check_maarten!F:F,  "")</f>
        <v>1</v>
      </c>
      <c r="CA37">
        <f>_xlfn.XLOOKUP(data_cloud__2[[#This Row],[product_id]], manual_check_maarten!A:A,manual_check_maarten!G:G,  "")</f>
        <v>0</v>
      </c>
      <c r="CB37" t="str">
        <f>_xlfn.XLOOKUP(data_cloud__2[[#This Row],[product_id]], manual_check_maarten!A:A,manual_check_maarten!H:H,  "")</f>
        <v/>
      </c>
    </row>
    <row r="38" spans="1:80" hidden="1" x14ac:dyDescent="0.35">
      <c r="A38" t="s">
        <v>165</v>
      </c>
      <c r="B38" t="s">
        <v>78</v>
      </c>
      <c r="C38">
        <v>45566.692453171294</v>
      </c>
      <c r="D38" t="s">
        <v>79</v>
      </c>
      <c r="E38" t="s">
        <v>80</v>
      </c>
      <c r="F38">
        <v>19</v>
      </c>
      <c r="G38">
        <v>19</v>
      </c>
      <c r="H38">
        <v>19</v>
      </c>
      <c r="I38">
        <v>0</v>
      </c>
      <c r="J38" t="s">
        <v>166</v>
      </c>
      <c r="K38" t="s">
        <v>82</v>
      </c>
      <c r="L38">
        <v>14.359999656677246</v>
      </c>
      <c r="M38">
        <v>110</v>
      </c>
      <c r="N38" t="s">
        <v>82</v>
      </c>
      <c r="O38" t="s">
        <v>82</v>
      </c>
      <c r="P38">
        <v>0</v>
      </c>
      <c r="Q38">
        <v>800.1220703125</v>
      </c>
      <c r="R38">
        <v>119.90861511230469</v>
      </c>
      <c r="S38">
        <v>214.30000305175781</v>
      </c>
      <c r="T38">
        <v>214.80000305175781</v>
      </c>
      <c r="U38">
        <v>221</v>
      </c>
      <c r="V38">
        <v>225</v>
      </c>
      <c r="W38">
        <v>2225.6533203125</v>
      </c>
      <c r="X38">
        <v>1733.0389404296875</v>
      </c>
      <c r="Y38">
        <v>3.1800000667572021</v>
      </c>
      <c r="Z38">
        <v>0.15600000321865082</v>
      </c>
      <c r="AA38">
        <v>24.39000129699707</v>
      </c>
      <c r="AB38">
        <v>2.0659999847412109</v>
      </c>
      <c r="AC38">
        <v>0.45600003004074097</v>
      </c>
      <c r="AD38">
        <v>0.65600001811981201</v>
      </c>
      <c r="AE38">
        <v>41.5</v>
      </c>
      <c r="AF38">
        <v>28.68971061706543</v>
      </c>
      <c r="AG38">
        <v>44.994274139404297</v>
      </c>
      <c r="AH38">
        <v>229.80000305175781</v>
      </c>
      <c r="AI38">
        <v>60</v>
      </c>
      <c r="AJ38">
        <v>60.099997999999999</v>
      </c>
      <c r="AK38">
        <v>60.099997999999999</v>
      </c>
      <c r="AL38">
        <v>60.400002000000001</v>
      </c>
      <c r="AM38">
        <v>94.586082458496094</v>
      </c>
      <c r="AN38">
        <v>52.499603271484375</v>
      </c>
      <c r="AO38">
        <v>65.726226806640625</v>
      </c>
      <c r="AP38">
        <v>79.614280700683594</v>
      </c>
      <c r="AQ38">
        <v>3.4990627765655518</v>
      </c>
      <c r="AR38">
        <v>543.34600830078125</v>
      </c>
      <c r="AS38">
        <v>498.84429931640625</v>
      </c>
      <c r="AT38">
        <v>4.6278128623962402</v>
      </c>
      <c r="AU38">
        <v>3.6119377613067627</v>
      </c>
      <c r="AV38">
        <v>7768.91748046875</v>
      </c>
      <c r="AW38">
        <v>5477.3505859375</v>
      </c>
      <c r="AX38">
        <v>1690.935546875</v>
      </c>
      <c r="AY38">
        <v>1015.66357421875</v>
      </c>
      <c r="AZ38">
        <v>6077.98193359375</v>
      </c>
      <c r="BA38">
        <v>4461.68701171875</v>
      </c>
      <c r="BB38">
        <v>1.6406655311584473E-2</v>
      </c>
      <c r="BC38">
        <v>0.1319887638092041</v>
      </c>
      <c r="BD38" t="s">
        <v>79</v>
      </c>
      <c r="BE38" t="s">
        <v>79</v>
      </c>
      <c r="BF38">
        <v>0</v>
      </c>
      <c r="BG38">
        <v>0</v>
      </c>
      <c r="BH38">
        <v>0</v>
      </c>
      <c r="BI38">
        <v>0</v>
      </c>
      <c r="BJ38">
        <v>0</v>
      </c>
      <c r="BK38">
        <v>0</v>
      </c>
      <c r="BL38">
        <v>0</v>
      </c>
      <c r="BM38">
        <v>0</v>
      </c>
      <c r="BN38">
        <v>0</v>
      </c>
      <c r="BO38">
        <v>0</v>
      </c>
      <c r="BP38">
        <v>0</v>
      </c>
      <c r="BQ38">
        <v>0</v>
      </c>
      <c r="BR38">
        <v>0</v>
      </c>
      <c r="BS38">
        <v>0</v>
      </c>
      <c r="BT38">
        <v>20</v>
      </c>
      <c r="BU38">
        <v>0</v>
      </c>
      <c r="BW38">
        <v>40</v>
      </c>
      <c r="BX38">
        <v>0</v>
      </c>
      <c r="BZ38" t="str">
        <f>_xlfn.XLOOKUP(data_cloud__2[[#This Row],[product_id]], manual_check_maarten!A:A,manual_check_maarten!F:F,  "")</f>
        <v/>
      </c>
      <c r="CA38" t="str">
        <f>_xlfn.XLOOKUP(data_cloud__2[[#This Row],[product_id]], manual_check_maarten!A:A,manual_check_maarten!G:G,  "")</f>
        <v/>
      </c>
      <c r="CB38" t="str">
        <f>_xlfn.XLOOKUP(data_cloud__2[[#This Row],[product_id]], manual_check_maarten!A:A,manual_check_maarten!H:H,  "")</f>
        <v/>
      </c>
    </row>
    <row r="39" spans="1:80" hidden="1" x14ac:dyDescent="0.35">
      <c r="A39" t="s">
        <v>167</v>
      </c>
      <c r="B39" t="s">
        <v>85</v>
      </c>
      <c r="C39">
        <v>45566.692453171294</v>
      </c>
      <c r="D39" t="s">
        <v>79</v>
      </c>
      <c r="E39" t="s">
        <v>80</v>
      </c>
      <c r="F39">
        <v>19</v>
      </c>
      <c r="G39">
        <v>19</v>
      </c>
      <c r="H39">
        <v>19</v>
      </c>
      <c r="I39">
        <v>0</v>
      </c>
      <c r="J39" t="s">
        <v>166</v>
      </c>
      <c r="K39" t="s">
        <v>82</v>
      </c>
      <c r="L39">
        <v>14.359999656677246</v>
      </c>
      <c r="M39">
        <v>110</v>
      </c>
      <c r="N39" t="s">
        <v>82</v>
      </c>
      <c r="O39" t="s">
        <v>82</v>
      </c>
      <c r="P39">
        <v>0</v>
      </c>
      <c r="Q39">
        <v>800.1220703125</v>
      </c>
      <c r="R39">
        <v>119.90861511230469</v>
      </c>
      <c r="S39">
        <v>214.30000305175781</v>
      </c>
      <c r="T39">
        <v>214.80000305175781</v>
      </c>
      <c r="U39">
        <v>221</v>
      </c>
      <c r="V39">
        <v>225</v>
      </c>
      <c r="W39">
        <v>2225.6533203125</v>
      </c>
      <c r="X39">
        <v>1733.0389404296875</v>
      </c>
      <c r="Y39">
        <v>3.1800000667572021</v>
      </c>
      <c r="Z39">
        <v>0.15600000321865082</v>
      </c>
      <c r="AA39">
        <v>24.39000129699707</v>
      </c>
      <c r="AB39">
        <v>2.0659999847412109</v>
      </c>
      <c r="AC39">
        <v>0.45600003004074097</v>
      </c>
      <c r="AD39">
        <v>0.65600001811981201</v>
      </c>
      <c r="AE39">
        <v>41.5</v>
      </c>
      <c r="AF39">
        <v>28.68971061706543</v>
      </c>
      <c r="AG39">
        <v>44.994274139404297</v>
      </c>
      <c r="AH39">
        <v>229.80000305175781</v>
      </c>
      <c r="AI39">
        <v>60</v>
      </c>
      <c r="AJ39">
        <v>60.099997999999999</v>
      </c>
      <c r="AK39">
        <v>60.099997999999999</v>
      </c>
      <c r="AL39">
        <v>60.400002000000001</v>
      </c>
      <c r="AM39">
        <v>137.79624938964844</v>
      </c>
      <c r="AN39">
        <v>52.49993896484375</v>
      </c>
      <c r="AO39">
        <v>66.192680358886719</v>
      </c>
      <c r="AP39">
        <v>82.037193298339844</v>
      </c>
      <c r="AQ39">
        <v>2.3703126907348633</v>
      </c>
      <c r="AR39">
        <v>545.46954345703125</v>
      </c>
      <c r="AS39">
        <v>498.67086791992188</v>
      </c>
      <c r="AT39">
        <v>4.8911876678466797</v>
      </c>
      <c r="AU39">
        <v>3.8753125667572021</v>
      </c>
      <c r="AV39">
        <v>7951.6904296875</v>
      </c>
      <c r="AW39">
        <v>6107.67431640625</v>
      </c>
      <c r="AX39">
        <v>1848.98193359375</v>
      </c>
      <c r="AY39">
        <v>1169.68603515625</v>
      </c>
      <c r="AZ39">
        <v>6102.70849609375</v>
      </c>
      <c r="BA39">
        <v>4937.98828125</v>
      </c>
      <c r="BD39" t="s">
        <v>168</v>
      </c>
      <c r="BE39" t="s">
        <v>167</v>
      </c>
      <c r="BF39">
        <v>45</v>
      </c>
      <c r="BG39">
        <v>1234.402</v>
      </c>
      <c r="BH39">
        <v>923.53200000000004</v>
      </c>
      <c r="BI39">
        <v>-2.3090000000000002</v>
      </c>
      <c r="BJ39">
        <v>4.01</v>
      </c>
      <c r="BK39">
        <v>90</v>
      </c>
      <c r="BL39">
        <v>2056.0650000000001</v>
      </c>
      <c r="BM39">
        <v>1228.47</v>
      </c>
      <c r="BN39">
        <v>1232.944</v>
      </c>
      <c r="BO39">
        <v>-178.38</v>
      </c>
      <c r="BP39">
        <v>99.998999999999995</v>
      </c>
      <c r="BQ39">
        <v>1.0049999999999999</v>
      </c>
      <c r="BR39">
        <v>424.65800000000002</v>
      </c>
      <c r="BS39">
        <v>2056.0650000000001</v>
      </c>
      <c r="BT39">
        <v>20</v>
      </c>
      <c r="BU39">
        <v>8.5289999999999999</v>
      </c>
      <c r="BV39">
        <v>1</v>
      </c>
      <c r="BW39">
        <v>40</v>
      </c>
      <c r="BX39">
        <v>33.033999999999999</v>
      </c>
      <c r="BY39">
        <v>1</v>
      </c>
      <c r="BZ39">
        <f>_xlfn.XLOOKUP(data_cloud__2[[#This Row],[product_id]], manual_check_maarten!A:A,manual_check_maarten!F:F,  "")</f>
        <v>1</v>
      </c>
      <c r="CA39">
        <f>_xlfn.XLOOKUP(data_cloud__2[[#This Row],[product_id]], manual_check_maarten!A:A,manual_check_maarten!G:G,  "")</f>
        <v>0</v>
      </c>
      <c r="CB39" t="str">
        <f>_xlfn.XLOOKUP(data_cloud__2[[#This Row],[product_id]], manual_check_maarten!A:A,manual_check_maarten!H:H,  "")</f>
        <v/>
      </c>
    </row>
    <row r="40" spans="1:80" hidden="1" x14ac:dyDescent="0.35">
      <c r="A40" t="s">
        <v>169</v>
      </c>
      <c r="B40" t="s">
        <v>78</v>
      </c>
      <c r="C40">
        <v>45566.692731215277</v>
      </c>
      <c r="D40" t="s">
        <v>79</v>
      </c>
      <c r="E40" t="s">
        <v>80</v>
      </c>
      <c r="F40">
        <v>20</v>
      </c>
      <c r="G40">
        <v>20</v>
      </c>
      <c r="H40">
        <v>20</v>
      </c>
      <c r="I40">
        <v>0</v>
      </c>
      <c r="J40" t="s">
        <v>170</v>
      </c>
      <c r="K40" t="s">
        <v>82</v>
      </c>
      <c r="L40">
        <v>14.359999656677246</v>
      </c>
      <c r="M40">
        <v>110</v>
      </c>
      <c r="N40" t="s">
        <v>82</v>
      </c>
      <c r="O40" t="s">
        <v>82</v>
      </c>
      <c r="P40">
        <v>0</v>
      </c>
      <c r="Q40">
        <v>800.1220703125</v>
      </c>
      <c r="R40">
        <v>119.90861511230469</v>
      </c>
      <c r="S40">
        <v>214.60000610351563</v>
      </c>
      <c r="T40">
        <v>214.80000305175781</v>
      </c>
      <c r="U40">
        <v>221</v>
      </c>
      <c r="V40">
        <v>225</v>
      </c>
      <c r="W40">
        <v>2192.527587890625</v>
      </c>
      <c r="X40">
        <v>1717.3017578125</v>
      </c>
      <c r="Y40">
        <v>2.630000114440918</v>
      </c>
      <c r="Z40">
        <v>0.14400000870227814</v>
      </c>
      <c r="AA40">
        <v>24.338001251220703</v>
      </c>
      <c r="AB40">
        <v>2.0820000171661377</v>
      </c>
      <c r="AC40">
        <v>0.45200002193450928</v>
      </c>
      <c r="AD40">
        <v>0.65600001811981201</v>
      </c>
      <c r="AE40">
        <v>41.5</v>
      </c>
      <c r="AF40">
        <v>28.944547653198242</v>
      </c>
      <c r="AG40">
        <v>44.989173889160156</v>
      </c>
      <c r="AH40">
        <v>229.80000305175781</v>
      </c>
      <c r="AI40">
        <v>60</v>
      </c>
      <c r="AJ40">
        <v>60.099997999999999</v>
      </c>
      <c r="AK40">
        <v>60.099997999999999</v>
      </c>
      <c r="AL40">
        <v>60.400002000000001</v>
      </c>
      <c r="AM40">
        <v>94.586082458496094</v>
      </c>
      <c r="AN40">
        <v>52.499603271484375</v>
      </c>
      <c r="AO40">
        <v>65.914016723632813</v>
      </c>
      <c r="AP40">
        <v>79.581840515136719</v>
      </c>
      <c r="AQ40">
        <v>3.0851876735687256</v>
      </c>
      <c r="AR40">
        <v>543.3521728515625</v>
      </c>
      <c r="AS40">
        <v>499.1085205078125</v>
      </c>
      <c r="AT40">
        <v>4.5525627136230469</v>
      </c>
      <c r="AU40">
        <v>3.574312686920166</v>
      </c>
      <c r="AV40">
        <v>7769.62255859375</v>
      </c>
      <c r="AW40">
        <v>5481.75634765625</v>
      </c>
      <c r="AX40">
        <v>1657.5595703125</v>
      </c>
      <c r="AY40">
        <v>1004.77490234375</v>
      </c>
      <c r="AZ40">
        <v>6112.06298828125</v>
      </c>
      <c r="BA40">
        <v>4476.9814453125</v>
      </c>
      <c r="BB40">
        <v>1.5525221824645996E-2</v>
      </c>
      <c r="BC40">
        <v>0.12688469886779785</v>
      </c>
      <c r="BD40" t="s">
        <v>171</v>
      </c>
      <c r="BE40" t="s">
        <v>169</v>
      </c>
      <c r="BF40">
        <v>45</v>
      </c>
      <c r="BG40">
        <v>890.78800000000001</v>
      </c>
      <c r="BH40">
        <v>1014.09</v>
      </c>
      <c r="BI40">
        <v>2.512</v>
      </c>
      <c r="BJ40">
        <v>4.0869999999999997</v>
      </c>
      <c r="BK40">
        <v>94.820999999999998</v>
      </c>
      <c r="BL40">
        <v>2169.855</v>
      </c>
      <c r="BM40">
        <v>867.01400000000001</v>
      </c>
      <c r="BN40">
        <v>1124.78</v>
      </c>
      <c r="BO40">
        <v>6.5270000000000001</v>
      </c>
      <c r="BP40">
        <v>99.998999999999995</v>
      </c>
      <c r="BQ40">
        <v>1.0029999999999999</v>
      </c>
      <c r="BR40">
        <v>423.67899999999997</v>
      </c>
      <c r="BS40">
        <v>2169.855</v>
      </c>
      <c r="BT40">
        <v>20</v>
      </c>
      <c r="BU40">
        <v>5.0129999999999999</v>
      </c>
      <c r="BV40">
        <v>1</v>
      </c>
      <c r="BW40">
        <v>40</v>
      </c>
      <c r="BX40">
        <v>22.199000000000002</v>
      </c>
      <c r="BY40">
        <v>1</v>
      </c>
      <c r="BZ40">
        <f>_xlfn.XLOOKUP(data_cloud__2[[#This Row],[product_id]], manual_check_maarten!A:A,manual_check_maarten!F:F,  "")</f>
        <v>1</v>
      </c>
      <c r="CA40">
        <f>_xlfn.XLOOKUP(data_cloud__2[[#This Row],[product_id]], manual_check_maarten!A:A,manual_check_maarten!G:G,  "")</f>
        <v>0</v>
      </c>
      <c r="CB40" t="str">
        <f>_xlfn.XLOOKUP(data_cloud__2[[#This Row],[product_id]], manual_check_maarten!A:A,manual_check_maarten!H:H,  "")</f>
        <v/>
      </c>
    </row>
    <row r="41" spans="1:80" hidden="1" x14ac:dyDescent="0.35">
      <c r="A41" t="s">
        <v>172</v>
      </c>
      <c r="B41" t="s">
        <v>85</v>
      </c>
      <c r="C41">
        <v>45566.692731215277</v>
      </c>
      <c r="D41" t="s">
        <v>79</v>
      </c>
      <c r="E41" t="s">
        <v>80</v>
      </c>
      <c r="F41">
        <v>20</v>
      </c>
      <c r="G41">
        <v>20</v>
      </c>
      <c r="H41">
        <v>20</v>
      </c>
      <c r="I41">
        <v>0</v>
      </c>
      <c r="J41" t="s">
        <v>170</v>
      </c>
      <c r="K41" t="s">
        <v>82</v>
      </c>
      <c r="L41">
        <v>14.359999656677246</v>
      </c>
      <c r="M41">
        <v>110</v>
      </c>
      <c r="N41" t="s">
        <v>82</v>
      </c>
      <c r="O41" t="s">
        <v>82</v>
      </c>
      <c r="P41">
        <v>0</v>
      </c>
      <c r="Q41">
        <v>800.1220703125</v>
      </c>
      <c r="R41">
        <v>119.90861511230469</v>
      </c>
      <c r="S41">
        <v>214.60000610351563</v>
      </c>
      <c r="T41">
        <v>214.80000305175781</v>
      </c>
      <c r="U41">
        <v>221</v>
      </c>
      <c r="V41">
        <v>225</v>
      </c>
      <c r="W41">
        <v>2192.527587890625</v>
      </c>
      <c r="X41">
        <v>1717.3017578125</v>
      </c>
      <c r="Y41">
        <v>2.630000114440918</v>
      </c>
      <c r="Z41">
        <v>0.14400000870227814</v>
      </c>
      <c r="AA41">
        <v>24.338001251220703</v>
      </c>
      <c r="AB41">
        <v>2.0820000171661377</v>
      </c>
      <c r="AC41">
        <v>0.45200002193450928</v>
      </c>
      <c r="AD41">
        <v>0.65600001811981201</v>
      </c>
      <c r="AE41">
        <v>41.5</v>
      </c>
      <c r="AF41">
        <v>28.944547653198242</v>
      </c>
      <c r="AG41">
        <v>44.989173889160156</v>
      </c>
      <c r="AH41">
        <v>229.80000305175781</v>
      </c>
      <c r="AI41">
        <v>60</v>
      </c>
      <c r="AJ41">
        <v>60.099997999999999</v>
      </c>
      <c r="AK41">
        <v>60.099997999999999</v>
      </c>
      <c r="AL41">
        <v>60.400002000000001</v>
      </c>
      <c r="AM41">
        <v>137.79624938964844</v>
      </c>
      <c r="AN41">
        <v>52.49993896484375</v>
      </c>
      <c r="AO41">
        <v>66.406074523925781</v>
      </c>
      <c r="AP41">
        <v>82.588081359863281</v>
      </c>
      <c r="AQ41">
        <v>1.3544375896453857</v>
      </c>
      <c r="AR41">
        <v>544.65130615234375</v>
      </c>
      <c r="AS41">
        <v>497.79412841796875</v>
      </c>
      <c r="AT41">
        <v>4.8535628318786621</v>
      </c>
      <c r="AU41">
        <v>3.8376877307891846</v>
      </c>
      <c r="AV41">
        <v>7940.6748046875</v>
      </c>
      <c r="AW41">
        <v>6090.97998046875</v>
      </c>
      <c r="AX41">
        <v>1832.85693359375</v>
      </c>
      <c r="AY41">
        <v>1156.14990234375</v>
      </c>
      <c r="AZ41">
        <v>6107.81787109375</v>
      </c>
      <c r="BA41">
        <v>4934.830078125</v>
      </c>
      <c r="BD41" t="s">
        <v>173</v>
      </c>
      <c r="BE41" t="s">
        <v>172</v>
      </c>
      <c r="BF41">
        <v>45</v>
      </c>
      <c r="BG41">
        <v>1247.9090000000001</v>
      </c>
      <c r="BH41">
        <v>871.63900000000001</v>
      </c>
      <c r="BI41">
        <v>-1.635</v>
      </c>
      <c r="BJ41">
        <v>4.125</v>
      </c>
      <c r="BK41">
        <v>90.674000000000007</v>
      </c>
      <c r="BL41">
        <v>2056.3220000000001</v>
      </c>
      <c r="BM41">
        <v>1238.9159999999999</v>
      </c>
      <c r="BN41">
        <v>1182.7429999999999</v>
      </c>
      <c r="BO41">
        <v>-177.803</v>
      </c>
      <c r="BP41">
        <v>98.424999999999997</v>
      </c>
      <c r="BQ41">
        <v>1.0049999999999999</v>
      </c>
      <c r="BR41">
        <v>424.72</v>
      </c>
      <c r="BS41">
        <v>2056.3220000000001</v>
      </c>
      <c r="BT41">
        <v>20</v>
      </c>
      <c r="BU41">
        <v>8.3840000000000003</v>
      </c>
      <c r="BV41">
        <v>1</v>
      </c>
      <c r="BW41">
        <v>40</v>
      </c>
      <c r="BX41">
        <v>29.696000000000002</v>
      </c>
      <c r="BY41">
        <v>1</v>
      </c>
      <c r="BZ41">
        <f>_xlfn.XLOOKUP(data_cloud__2[[#This Row],[product_id]], manual_check_maarten!A:A,manual_check_maarten!F:F,  "")</f>
        <v>1</v>
      </c>
      <c r="CA41">
        <f>_xlfn.XLOOKUP(data_cloud__2[[#This Row],[product_id]], manual_check_maarten!A:A,manual_check_maarten!G:G,  "")</f>
        <v>0</v>
      </c>
      <c r="CB41" t="str">
        <f>_xlfn.XLOOKUP(data_cloud__2[[#This Row],[product_id]], manual_check_maarten!A:A,manual_check_maarten!H:H,  "")</f>
        <v/>
      </c>
    </row>
    <row r="42" spans="1:80" hidden="1" x14ac:dyDescent="0.35">
      <c r="A42" t="s">
        <v>177</v>
      </c>
      <c r="B42" t="s">
        <v>85</v>
      </c>
      <c r="C42">
        <v>45566.693020555555</v>
      </c>
      <c r="D42" t="s">
        <v>79</v>
      </c>
      <c r="E42" t="s">
        <v>80</v>
      </c>
      <c r="F42">
        <v>21</v>
      </c>
      <c r="G42">
        <v>21</v>
      </c>
      <c r="H42">
        <v>21</v>
      </c>
      <c r="I42">
        <v>0</v>
      </c>
      <c r="J42" t="s">
        <v>175</v>
      </c>
      <c r="K42" t="s">
        <v>82</v>
      </c>
      <c r="L42">
        <v>14.369999885559082</v>
      </c>
      <c r="M42">
        <v>110</v>
      </c>
      <c r="N42" t="s">
        <v>82</v>
      </c>
      <c r="O42" t="s">
        <v>82</v>
      </c>
      <c r="P42">
        <v>0</v>
      </c>
      <c r="Q42">
        <v>800.1220703125</v>
      </c>
      <c r="R42">
        <v>119.90861511230469</v>
      </c>
      <c r="S42">
        <v>214.5</v>
      </c>
      <c r="T42">
        <v>215.10000610351563</v>
      </c>
      <c r="U42">
        <v>221</v>
      </c>
      <c r="V42">
        <v>225</v>
      </c>
      <c r="W42">
        <v>2196.99609375</v>
      </c>
      <c r="X42">
        <v>1730.6103515625</v>
      </c>
      <c r="Y42">
        <v>3.31600022315979</v>
      </c>
      <c r="Z42">
        <v>0.15400001406669617</v>
      </c>
      <c r="AA42">
        <v>24.340002059936523</v>
      </c>
      <c r="AB42">
        <v>2.0360000133514404</v>
      </c>
      <c r="AC42">
        <v>0.45400002598762512</v>
      </c>
      <c r="AD42">
        <v>0.65800005197525024</v>
      </c>
      <c r="AE42">
        <v>41.700000762939453</v>
      </c>
      <c r="AF42">
        <v>28.414484024047852</v>
      </c>
      <c r="AG42">
        <v>44.943305969238281</v>
      </c>
      <c r="AH42">
        <v>229.80000305175781</v>
      </c>
      <c r="AI42">
        <v>60</v>
      </c>
      <c r="AJ42">
        <v>60.099997999999999</v>
      </c>
      <c r="AK42">
        <v>60.099997999999999</v>
      </c>
      <c r="AL42">
        <v>60.5</v>
      </c>
      <c r="AM42">
        <v>137.79624938964844</v>
      </c>
      <c r="AN42">
        <v>52.49993896484375</v>
      </c>
      <c r="AO42">
        <v>66.461013793945313</v>
      </c>
      <c r="AP42">
        <v>82.455101013183594</v>
      </c>
      <c r="AQ42">
        <v>1.3168125152587891</v>
      </c>
      <c r="AR42">
        <v>544.18572998046875</v>
      </c>
      <c r="AS42">
        <v>496.8861083984375</v>
      </c>
      <c r="AT42">
        <v>4.8159375190734863</v>
      </c>
      <c r="AU42">
        <v>3.8753125667572021</v>
      </c>
      <c r="AV42">
        <v>7930.27880859375</v>
      </c>
      <c r="AW42">
        <v>6086.455078125</v>
      </c>
      <c r="AX42">
        <v>1798.30712890625</v>
      </c>
      <c r="AY42">
        <v>1159.4794921875</v>
      </c>
      <c r="AZ42">
        <v>6131.9716796875</v>
      </c>
      <c r="BA42">
        <v>4926.9755859375</v>
      </c>
      <c r="BD42" t="s">
        <v>178</v>
      </c>
      <c r="BE42" t="s">
        <v>177</v>
      </c>
      <c r="BF42">
        <v>45</v>
      </c>
      <c r="BG42">
        <v>1188.4680000000001</v>
      </c>
      <c r="BH42">
        <v>1009.693</v>
      </c>
      <c r="BI42">
        <v>-2.9990000000000001</v>
      </c>
      <c r="BJ42">
        <v>4.1079999999999997</v>
      </c>
      <c r="BK42">
        <v>89.31</v>
      </c>
      <c r="BL42">
        <v>2055.2820000000002</v>
      </c>
      <c r="BM42">
        <v>1193.5050000000001</v>
      </c>
      <c r="BN42">
        <v>1315.394</v>
      </c>
      <c r="BO42">
        <v>179.66300000000001</v>
      </c>
      <c r="BP42">
        <v>98.424999999999997</v>
      </c>
      <c r="BQ42">
        <v>1.0049999999999999</v>
      </c>
      <c r="BR42">
        <v>424.79599999999999</v>
      </c>
      <c r="BS42">
        <v>2055.2820000000002</v>
      </c>
      <c r="BT42">
        <v>20</v>
      </c>
      <c r="BU42">
        <v>4.641</v>
      </c>
      <c r="BV42">
        <v>1</v>
      </c>
      <c r="BW42">
        <v>40</v>
      </c>
      <c r="BX42">
        <v>29.390999999999998</v>
      </c>
      <c r="BY42">
        <v>1</v>
      </c>
      <c r="BZ42">
        <f>_xlfn.XLOOKUP(data_cloud__2[[#This Row],[product_id]], manual_check_maarten!A:A,manual_check_maarten!F:F,  "")</f>
        <v>1</v>
      </c>
      <c r="CA42">
        <f>_xlfn.XLOOKUP(data_cloud__2[[#This Row],[product_id]], manual_check_maarten!A:A,manual_check_maarten!G:G,  "")</f>
        <v>0</v>
      </c>
      <c r="CB42" t="str">
        <f>_xlfn.XLOOKUP(data_cloud__2[[#This Row],[product_id]], manual_check_maarten!A:A,manual_check_maarten!H:H,  "")</f>
        <v/>
      </c>
    </row>
    <row r="43" spans="1:80" hidden="1" x14ac:dyDescent="0.35">
      <c r="A43" t="s">
        <v>174</v>
      </c>
      <c r="B43" t="s">
        <v>78</v>
      </c>
      <c r="C43">
        <v>45566.693020555555</v>
      </c>
      <c r="D43" t="s">
        <v>79</v>
      </c>
      <c r="E43" t="s">
        <v>80</v>
      </c>
      <c r="F43">
        <v>21</v>
      </c>
      <c r="G43">
        <v>21</v>
      </c>
      <c r="H43">
        <v>21</v>
      </c>
      <c r="I43">
        <v>0</v>
      </c>
      <c r="J43" t="s">
        <v>175</v>
      </c>
      <c r="K43" t="s">
        <v>82</v>
      </c>
      <c r="L43">
        <v>14.369999885559082</v>
      </c>
      <c r="M43">
        <v>110</v>
      </c>
      <c r="N43" t="s">
        <v>82</v>
      </c>
      <c r="O43" t="s">
        <v>82</v>
      </c>
      <c r="P43">
        <v>0</v>
      </c>
      <c r="Q43">
        <v>800.1220703125</v>
      </c>
      <c r="R43">
        <v>119.90861511230469</v>
      </c>
      <c r="S43">
        <v>214.5</v>
      </c>
      <c r="T43">
        <v>215.10000610351563</v>
      </c>
      <c r="U43">
        <v>221</v>
      </c>
      <c r="V43">
        <v>225</v>
      </c>
      <c r="W43">
        <v>2196.99609375</v>
      </c>
      <c r="X43">
        <v>1730.6103515625</v>
      </c>
      <c r="Y43">
        <v>3.31600022315979</v>
      </c>
      <c r="Z43">
        <v>0.15400001406669617</v>
      </c>
      <c r="AA43">
        <v>24.340002059936523</v>
      </c>
      <c r="AB43">
        <v>2.0360000133514404</v>
      </c>
      <c r="AC43">
        <v>0.45400002598762512</v>
      </c>
      <c r="AD43">
        <v>0.65800005197525024</v>
      </c>
      <c r="AE43">
        <v>41.700000762939453</v>
      </c>
      <c r="AF43">
        <v>28.414484024047852</v>
      </c>
      <c r="AG43">
        <v>44.943305969238281</v>
      </c>
      <c r="AH43">
        <v>229.80000305175781</v>
      </c>
      <c r="AI43">
        <v>60</v>
      </c>
      <c r="AJ43">
        <v>60.099997999999999</v>
      </c>
      <c r="AK43">
        <v>60.099997999999999</v>
      </c>
      <c r="AL43">
        <v>60.5</v>
      </c>
      <c r="AM43">
        <v>94.586082458496094</v>
      </c>
      <c r="AN43">
        <v>52.499603271484375</v>
      </c>
      <c r="AO43">
        <v>65.950004577636719</v>
      </c>
      <c r="AP43">
        <v>79.86083984375</v>
      </c>
      <c r="AQ43">
        <v>3.4990627765655518</v>
      </c>
      <c r="AR43">
        <v>542.315185546875</v>
      </c>
      <c r="AS43">
        <v>498.00381469726563</v>
      </c>
      <c r="AT43">
        <v>4.6654376983642578</v>
      </c>
      <c r="AU43">
        <v>3.6495625972747803</v>
      </c>
      <c r="AV43">
        <v>7729.744140625</v>
      </c>
      <c r="AW43">
        <v>5428.82177734375</v>
      </c>
      <c r="AX43">
        <v>1701.08740234375</v>
      </c>
      <c r="AY43">
        <v>1025.3525390625</v>
      </c>
      <c r="AZ43">
        <v>6028.65673828125</v>
      </c>
      <c r="BA43">
        <v>4403.46923828125</v>
      </c>
      <c r="BB43">
        <v>4.0006637573242188E-3</v>
      </c>
      <c r="BC43">
        <v>0.1376340389251709</v>
      </c>
      <c r="BD43" t="s">
        <v>176</v>
      </c>
      <c r="BE43" t="s">
        <v>174</v>
      </c>
      <c r="BF43">
        <v>45</v>
      </c>
      <c r="BG43">
        <v>865.84699999999998</v>
      </c>
      <c r="BH43">
        <v>1141.6600000000001</v>
      </c>
      <c r="BI43">
        <v>1.7769999999999999</v>
      </c>
      <c r="BJ43">
        <v>4.1109999999999998</v>
      </c>
      <c r="BK43">
        <v>94.085999999999999</v>
      </c>
      <c r="BL43">
        <v>2055.2420000000002</v>
      </c>
      <c r="BM43">
        <v>844.94200000000001</v>
      </c>
      <c r="BN43">
        <v>1249.598</v>
      </c>
      <c r="BO43">
        <v>5.4429999999999996</v>
      </c>
      <c r="BP43">
        <v>99.998999999999995</v>
      </c>
      <c r="BQ43">
        <v>1.004</v>
      </c>
      <c r="BR43">
        <v>423.71100000000001</v>
      </c>
      <c r="BS43">
        <v>2055.2420000000002</v>
      </c>
      <c r="BT43">
        <v>20</v>
      </c>
      <c r="BU43">
        <v>6.3650000000000002</v>
      </c>
      <c r="BV43">
        <v>1</v>
      </c>
      <c r="BW43">
        <v>40</v>
      </c>
      <c r="BX43">
        <v>31.422000000000001</v>
      </c>
      <c r="BY43">
        <v>1</v>
      </c>
      <c r="BZ43">
        <f>_xlfn.XLOOKUP(data_cloud__2[[#This Row],[product_id]], manual_check_maarten!A:A,manual_check_maarten!F:F,  "")</f>
        <v>1</v>
      </c>
      <c r="CA43">
        <f>_xlfn.XLOOKUP(data_cloud__2[[#This Row],[product_id]], manual_check_maarten!A:A,manual_check_maarten!G:G,  "")</f>
        <v>0</v>
      </c>
      <c r="CB43" t="str">
        <f>_xlfn.XLOOKUP(data_cloud__2[[#This Row],[product_id]], manual_check_maarten!A:A,manual_check_maarten!H:H,  "")</f>
        <v/>
      </c>
    </row>
    <row r="44" spans="1:80" hidden="1" x14ac:dyDescent="0.35">
      <c r="A44" t="s">
        <v>179</v>
      </c>
      <c r="B44" t="s">
        <v>78</v>
      </c>
      <c r="C44">
        <v>45566.693298344908</v>
      </c>
      <c r="D44" t="s">
        <v>79</v>
      </c>
      <c r="E44" t="s">
        <v>80</v>
      </c>
      <c r="F44">
        <v>22</v>
      </c>
      <c r="G44">
        <v>22</v>
      </c>
      <c r="H44">
        <v>22</v>
      </c>
      <c r="I44">
        <v>0</v>
      </c>
      <c r="J44" t="s">
        <v>180</v>
      </c>
      <c r="K44" t="s">
        <v>82</v>
      </c>
      <c r="L44">
        <v>14.369999885559082</v>
      </c>
      <c r="M44">
        <v>110</v>
      </c>
      <c r="N44" t="s">
        <v>82</v>
      </c>
      <c r="O44" t="s">
        <v>82</v>
      </c>
      <c r="P44">
        <v>0</v>
      </c>
      <c r="Q44">
        <v>800.1220703125</v>
      </c>
      <c r="R44">
        <v>119.90861511230469</v>
      </c>
      <c r="S44">
        <v>214.30000305175781</v>
      </c>
      <c r="T44">
        <v>215.10000610351563</v>
      </c>
      <c r="U44">
        <v>220.80000305175781</v>
      </c>
      <c r="V44">
        <v>225</v>
      </c>
      <c r="W44">
        <v>2180.190185546875</v>
      </c>
      <c r="X44">
        <v>1747.416259765625</v>
      </c>
      <c r="Y44">
        <v>2.8620002269744873</v>
      </c>
      <c r="Z44">
        <v>0.15200001001358032</v>
      </c>
      <c r="AA44">
        <v>24.338001251220703</v>
      </c>
      <c r="AB44">
        <v>2.0659999847412109</v>
      </c>
      <c r="AC44">
        <v>0.45200002193450928</v>
      </c>
      <c r="AD44">
        <v>0.65600001811981201</v>
      </c>
      <c r="AE44">
        <v>41.900001525878906</v>
      </c>
      <c r="AF44">
        <v>28.501129150390625</v>
      </c>
      <c r="AG44">
        <v>44.968788146972656</v>
      </c>
      <c r="AH44">
        <v>229.80000305175781</v>
      </c>
      <c r="AI44">
        <v>60</v>
      </c>
      <c r="AJ44">
        <v>60.099997999999999</v>
      </c>
      <c r="AK44">
        <v>60.099997999999999</v>
      </c>
      <c r="AL44">
        <v>60.5</v>
      </c>
      <c r="AM44">
        <v>94.586082458496094</v>
      </c>
      <c r="AN44">
        <v>52.499603271484375</v>
      </c>
      <c r="AO44">
        <v>66.024063110351563</v>
      </c>
      <c r="AP44">
        <v>79.784255981445313</v>
      </c>
      <c r="AQ44">
        <v>3.3485627174377441</v>
      </c>
      <c r="AR44">
        <v>542.5614013671875</v>
      </c>
      <c r="AS44">
        <v>498.27676391601563</v>
      </c>
      <c r="AT44">
        <v>4.5901875495910645</v>
      </c>
      <c r="AU44">
        <v>3.6119377613067627</v>
      </c>
      <c r="AV44">
        <v>7734.76025390625</v>
      </c>
      <c r="AW44">
        <v>5450.00048828125</v>
      </c>
      <c r="AX44">
        <v>1666.369140625</v>
      </c>
      <c r="AY44">
        <v>1011.6015625</v>
      </c>
      <c r="AZ44">
        <v>6068.39111328125</v>
      </c>
      <c r="BA44">
        <v>4438.39892578125</v>
      </c>
      <c r="BB44">
        <v>1.6636848449707031E-2</v>
      </c>
      <c r="BC44">
        <v>0.13298642635345459</v>
      </c>
      <c r="BD44" t="s">
        <v>79</v>
      </c>
      <c r="BE44" t="s">
        <v>79</v>
      </c>
      <c r="BF44">
        <v>0</v>
      </c>
      <c r="BG44">
        <v>0</v>
      </c>
      <c r="BH44">
        <v>0</v>
      </c>
      <c r="BI44">
        <v>0</v>
      </c>
      <c r="BJ44">
        <v>0</v>
      </c>
      <c r="BK44">
        <v>0</v>
      </c>
      <c r="BL44">
        <v>0</v>
      </c>
      <c r="BM44">
        <v>0</v>
      </c>
      <c r="BN44">
        <v>0</v>
      </c>
      <c r="BO44">
        <v>0</v>
      </c>
      <c r="BP44">
        <v>0</v>
      </c>
      <c r="BQ44">
        <v>0</v>
      </c>
      <c r="BR44">
        <v>0</v>
      </c>
      <c r="BS44">
        <v>0</v>
      </c>
      <c r="BT44">
        <v>20</v>
      </c>
      <c r="BU44">
        <v>0</v>
      </c>
      <c r="BW44">
        <v>40</v>
      </c>
      <c r="BX44">
        <v>0</v>
      </c>
      <c r="BZ44" t="str">
        <f>_xlfn.XLOOKUP(data_cloud__2[[#This Row],[product_id]], manual_check_maarten!A:A,manual_check_maarten!F:F,  "")</f>
        <v/>
      </c>
      <c r="CA44" t="str">
        <f>_xlfn.XLOOKUP(data_cloud__2[[#This Row],[product_id]], manual_check_maarten!A:A,manual_check_maarten!G:G,  "")</f>
        <v/>
      </c>
      <c r="CB44" t="str">
        <f>_xlfn.XLOOKUP(data_cloud__2[[#This Row],[product_id]], manual_check_maarten!A:A,manual_check_maarten!H:H,  "")</f>
        <v/>
      </c>
    </row>
    <row r="45" spans="1:80" hidden="1" x14ac:dyDescent="0.35">
      <c r="A45" t="s">
        <v>181</v>
      </c>
      <c r="B45" t="s">
        <v>85</v>
      </c>
      <c r="C45">
        <v>45566.693298344908</v>
      </c>
      <c r="D45" t="s">
        <v>79</v>
      </c>
      <c r="E45" t="s">
        <v>80</v>
      </c>
      <c r="F45">
        <v>22</v>
      </c>
      <c r="G45">
        <v>22</v>
      </c>
      <c r="H45">
        <v>22</v>
      </c>
      <c r="I45">
        <v>0</v>
      </c>
      <c r="J45" t="s">
        <v>180</v>
      </c>
      <c r="K45" t="s">
        <v>82</v>
      </c>
      <c r="L45">
        <v>14.369999885559082</v>
      </c>
      <c r="M45">
        <v>110</v>
      </c>
      <c r="N45" t="s">
        <v>82</v>
      </c>
      <c r="O45" t="s">
        <v>82</v>
      </c>
      <c r="P45">
        <v>0</v>
      </c>
      <c r="Q45">
        <v>800.1220703125</v>
      </c>
      <c r="R45">
        <v>119.90861511230469</v>
      </c>
      <c r="S45">
        <v>214.30000305175781</v>
      </c>
      <c r="T45">
        <v>215.10000610351563</v>
      </c>
      <c r="U45">
        <v>220.80000305175781</v>
      </c>
      <c r="V45">
        <v>225</v>
      </c>
      <c r="W45">
        <v>2180.190185546875</v>
      </c>
      <c r="X45">
        <v>1747.416259765625</v>
      </c>
      <c r="Y45">
        <v>2.8620002269744873</v>
      </c>
      <c r="Z45">
        <v>0.15200001001358032</v>
      </c>
      <c r="AA45">
        <v>24.338001251220703</v>
      </c>
      <c r="AB45">
        <v>2.0659999847412109</v>
      </c>
      <c r="AC45">
        <v>0.45200002193450928</v>
      </c>
      <c r="AD45">
        <v>0.65600001811981201</v>
      </c>
      <c r="AE45">
        <v>41.900001525878906</v>
      </c>
      <c r="AF45">
        <v>28.501129150390625</v>
      </c>
      <c r="AG45">
        <v>44.968788146972656</v>
      </c>
      <c r="AH45">
        <v>229.80000305175781</v>
      </c>
      <c r="AI45">
        <v>60</v>
      </c>
      <c r="AJ45">
        <v>60.099997999999999</v>
      </c>
      <c r="AK45">
        <v>60.099997999999999</v>
      </c>
      <c r="AL45">
        <v>60.5</v>
      </c>
      <c r="AM45">
        <v>137.79624938964844</v>
      </c>
      <c r="AN45">
        <v>52.49993896484375</v>
      </c>
      <c r="AO45">
        <v>66.406829833984375</v>
      </c>
      <c r="AP45">
        <v>82.400970458984375</v>
      </c>
      <c r="AQ45">
        <v>1.3168125152587891</v>
      </c>
      <c r="AR45">
        <v>544.519287109375</v>
      </c>
      <c r="AS45">
        <v>498.0301513671875</v>
      </c>
      <c r="AT45">
        <v>4.8159375190734863</v>
      </c>
      <c r="AU45">
        <v>3.8000626564025879</v>
      </c>
      <c r="AV45">
        <v>7915.0263671875</v>
      </c>
      <c r="AW45">
        <v>6098.17041015625</v>
      </c>
      <c r="AX45">
        <v>1803.42822265625</v>
      </c>
      <c r="AY45">
        <v>1128.05517578125</v>
      </c>
      <c r="AZ45">
        <v>6111.59814453125</v>
      </c>
      <c r="BA45">
        <v>4970.115234375</v>
      </c>
      <c r="BD45" t="s">
        <v>182</v>
      </c>
      <c r="BE45" t="s">
        <v>181</v>
      </c>
      <c r="BF45">
        <v>45</v>
      </c>
      <c r="BG45">
        <v>1221.354</v>
      </c>
      <c r="BH45">
        <v>794.94899999999996</v>
      </c>
      <c r="BI45">
        <v>-2.3090000000000002</v>
      </c>
      <c r="BJ45">
        <v>4.0960000000000001</v>
      </c>
      <c r="BK45">
        <v>90</v>
      </c>
      <c r="BL45">
        <v>2056.4229999999998</v>
      </c>
      <c r="BM45">
        <v>1219.742</v>
      </c>
      <c r="BN45">
        <v>1107.0940000000001</v>
      </c>
      <c r="BO45">
        <v>-179.19800000000001</v>
      </c>
      <c r="BP45">
        <v>98.424999999999997</v>
      </c>
      <c r="BQ45">
        <v>1.004</v>
      </c>
      <c r="BR45">
        <v>424.78300000000002</v>
      </c>
      <c r="BS45">
        <v>2056.4229999999998</v>
      </c>
      <c r="BT45">
        <v>20</v>
      </c>
      <c r="BU45">
        <v>11.766999999999999</v>
      </c>
      <c r="BV45">
        <v>1</v>
      </c>
      <c r="BW45">
        <v>40</v>
      </c>
      <c r="BX45">
        <v>27.728999999999999</v>
      </c>
      <c r="BY45">
        <v>1</v>
      </c>
      <c r="BZ45">
        <f>_xlfn.XLOOKUP(data_cloud__2[[#This Row],[product_id]], manual_check_maarten!A:A,manual_check_maarten!F:F,  "")</f>
        <v>1</v>
      </c>
      <c r="CA45">
        <f>_xlfn.XLOOKUP(data_cloud__2[[#This Row],[product_id]], manual_check_maarten!A:A,manual_check_maarten!G:G,  "")</f>
        <v>0</v>
      </c>
      <c r="CB45" t="str">
        <f>_xlfn.XLOOKUP(data_cloud__2[[#This Row],[product_id]], manual_check_maarten!A:A,manual_check_maarten!H:H,  "")</f>
        <v/>
      </c>
    </row>
    <row r="46" spans="1:80" hidden="1" x14ac:dyDescent="0.35">
      <c r="A46" t="s">
        <v>186</v>
      </c>
      <c r="B46" t="s">
        <v>85</v>
      </c>
      <c r="C46">
        <v>45566.693576412035</v>
      </c>
      <c r="D46" t="s">
        <v>79</v>
      </c>
      <c r="E46" t="s">
        <v>80</v>
      </c>
      <c r="F46">
        <v>23</v>
      </c>
      <c r="G46">
        <v>23</v>
      </c>
      <c r="H46">
        <v>23</v>
      </c>
      <c r="I46">
        <v>0</v>
      </c>
      <c r="J46" t="s">
        <v>184</v>
      </c>
      <c r="K46" t="s">
        <v>82</v>
      </c>
      <c r="L46">
        <v>14.369999885559082</v>
      </c>
      <c r="M46">
        <v>110</v>
      </c>
      <c r="N46" t="s">
        <v>82</v>
      </c>
      <c r="O46" t="s">
        <v>82</v>
      </c>
      <c r="P46">
        <v>0</v>
      </c>
      <c r="Q46">
        <v>800.3065185546875</v>
      </c>
      <c r="R46">
        <v>119.90861511230469</v>
      </c>
      <c r="S46">
        <v>214.30000305175781</v>
      </c>
      <c r="T46">
        <v>214.80000305175781</v>
      </c>
      <c r="U46">
        <v>220.80000305175781</v>
      </c>
      <c r="V46">
        <v>225</v>
      </c>
      <c r="W46">
        <v>2208.6533203125</v>
      </c>
      <c r="X46">
        <v>1741.587646484375</v>
      </c>
      <c r="Y46">
        <v>3.124000072479248</v>
      </c>
      <c r="Z46">
        <v>0.14400000870227814</v>
      </c>
      <c r="AA46">
        <v>24.340002059936523</v>
      </c>
      <c r="AB46">
        <v>2.0720000267028809</v>
      </c>
      <c r="AC46">
        <v>0.45400002598762512</v>
      </c>
      <c r="AD46">
        <v>0.65400004386901855</v>
      </c>
      <c r="AE46">
        <v>42.200000762939453</v>
      </c>
      <c r="AF46">
        <v>28.587774276733398</v>
      </c>
      <c r="AG46">
        <v>44.953498840332031</v>
      </c>
      <c r="AH46">
        <v>229.80000305175781</v>
      </c>
      <c r="AI46">
        <v>60</v>
      </c>
      <c r="AJ46">
        <v>60.099997999999999</v>
      </c>
      <c r="AK46">
        <v>60.099997999999999</v>
      </c>
      <c r="AL46">
        <v>60.5</v>
      </c>
      <c r="AM46">
        <v>137.79624938964844</v>
      </c>
      <c r="AN46">
        <v>52.49993896484375</v>
      </c>
      <c r="AO46">
        <v>66.543296813964844</v>
      </c>
      <c r="AP46">
        <v>82.603775024414063</v>
      </c>
      <c r="AQ46">
        <v>1.3168125152587891</v>
      </c>
      <c r="AR46">
        <v>545.76495361328125</v>
      </c>
      <c r="AS46">
        <v>498.94268798828125</v>
      </c>
      <c r="AT46">
        <v>4.7406878471374512</v>
      </c>
      <c r="AU46">
        <v>3.8000626564025879</v>
      </c>
      <c r="AV46">
        <v>7935.22412109375</v>
      </c>
      <c r="AW46">
        <v>6101.95263671875</v>
      </c>
      <c r="AX46">
        <v>1768.0556640625</v>
      </c>
      <c r="AY46">
        <v>1131.85986328125</v>
      </c>
      <c r="AZ46">
        <v>6167.16845703125</v>
      </c>
      <c r="BA46">
        <v>4970.0927734375</v>
      </c>
      <c r="BD46" t="s">
        <v>187</v>
      </c>
      <c r="BE46" t="s">
        <v>186</v>
      </c>
      <c r="BF46">
        <v>45</v>
      </c>
      <c r="BG46">
        <v>1235.566</v>
      </c>
      <c r="BH46">
        <v>977.50199999999995</v>
      </c>
      <c r="BI46">
        <v>-1.627</v>
      </c>
      <c r="BJ46">
        <v>4.0529999999999999</v>
      </c>
      <c r="BK46">
        <v>90.682000000000002</v>
      </c>
      <c r="BL46">
        <v>2055.835</v>
      </c>
      <c r="BM46">
        <v>1228.57</v>
      </c>
      <c r="BN46">
        <v>1285.2170000000001</v>
      </c>
      <c r="BO46">
        <v>-178.27199999999999</v>
      </c>
      <c r="BP46">
        <v>98.424999999999997</v>
      </c>
      <c r="BQ46">
        <v>1.0049999999999999</v>
      </c>
      <c r="BR46">
        <v>424.70699999999999</v>
      </c>
      <c r="BS46">
        <v>2055.835</v>
      </c>
      <c r="BT46">
        <v>20</v>
      </c>
      <c r="BU46">
        <v>5.875</v>
      </c>
      <c r="BV46">
        <v>1</v>
      </c>
      <c r="BW46">
        <v>40</v>
      </c>
      <c r="BX46">
        <v>22.452999999999999</v>
      </c>
      <c r="BY46">
        <v>1</v>
      </c>
      <c r="BZ46">
        <f>_xlfn.XLOOKUP(data_cloud__2[[#This Row],[product_id]], manual_check_maarten!A:A,manual_check_maarten!F:F,  "")</f>
        <v>1</v>
      </c>
      <c r="CA46">
        <f>_xlfn.XLOOKUP(data_cloud__2[[#This Row],[product_id]], manual_check_maarten!A:A,manual_check_maarten!G:G,  "")</f>
        <v>0</v>
      </c>
      <c r="CB46" t="str">
        <f>_xlfn.XLOOKUP(data_cloud__2[[#This Row],[product_id]], manual_check_maarten!A:A,manual_check_maarten!H:H,  "")</f>
        <v/>
      </c>
    </row>
    <row r="47" spans="1:80" hidden="1" x14ac:dyDescent="0.35">
      <c r="A47" t="s">
        <v>183</v>
      </c>
      <c r="B47" t="s">
        <v>78</v>
      </c>
      <c r="C47">
        <v>45566.693576412035</v>
      </c>
      <c r="D47" t="s">
        <v>79</v>
      </c>
      <c r="E47" t="s">
        <v>80</v>
      </c>
      <c r="F47">
        <v>23</v>
      </c>
      <c r="G47">
        <v>23</v>
      </c>
      <c r="H47">
        <v>23</v>
      </c>
      <c r="I47">
        <v>0</v>
      </c>
      <c r="J47" t="s">
        <v>184</v>
      </c>
      <c r="K47" t="s">
        <v>82</v>
      </c>
      <c r="L47">
        <v>14.369999885559082</v>
      </c>
      <c r="M47">
        <v>110</v>
      </c>
      <c r="N47" t="s">
        <v>82</v>
      </c>
      <c r="O47" t="s">
        <v>82</v>
      </c>
      <c r="P47">
        <v>0</v>
      </c>
      <c r="Q47">
        <v>800.3065185546875</v>
      </c>
      <c r="R47">
        <v>119.90861511230469</v>
      </c>
      <c r="S47">
        <v>214.30000305175781</v>
      </c>
      <c r="T47">
        <v>214.80000305175781</v>
      </c>
      <c r="U47">
        <v>220.80000305175781</v>
      </c>
      <c r="V47">
        <v>225</v>
      </c>
      <c r="W47">
        <v>2208.6533203125</v>
      </c>
      <c r="X47">
        <v>1741.587646484375</v>
      </c>
      <c r="Y47">
        <v>3.124000072479248</v>
      </c>
      <c r="Z47">
        <v>0.14400000870227814</v>
      </c>
      <c r="AA47">
        <v>24.340002059936523</v>
      </c>
      <c r="AB47">
        <v>2.0720000267028809</v>
      </c>
      <c r="AC47">
        <v>0.45400002598762512</v>
      </c>
      <c r="AD47">
        <v>0.65400004386901855</v>
      </c>
      <c r="AE47">
        <v>42.200000762939453</v>
      </c>
      <c r="AF47">
        <v>28.587774276733398</v>
      </c>
      <c r="AG47">
        <v>44.953498840332031</v>
      </c>
      <c r="AH47">
        <v>229.80000305175781</v>
      </c>
      <c r="AI47">
        <v>60</v>
      </c>
      <c r="AJ47">
        <v>60.099997999999999</v>
      </c>
      <c r="AK47">
        <v>60.099997999999999</v>
      </c>
      <c r="AL47">
        <v>60.5</v>
      </c>
      <c r="AM47">
        <v>94.586082458496094</v>
      </c>
      <c r="AN47">
        <v>52.499603271484375</v>
      </c>
      <c r="AO47">
        <v>65.884963989257813</v>
      </c>
      <c r="AP47">
        <v>79.7288818359375</v>
      </c>
      <c r="AQ47">
        <v>2.7089376449584961</v>
      </c>
      <c r="AR47">
        <v>544.5745849609375</v>
      </c>
      <c r="AS47">
        <v>500.88412475585938</v>
      </c>
      <c r="AT47">
        <v>4.6278128623962402</v>
      </c>
      <c r="AU47">
        <v>3.6119377613067627</v>
      </c>
      <c r="AV47">
        <v>7773.76220703125</v>
      </c>
      <c r="AW47">
        <v>5521.6435546875</v>
      </c>
      <c r="AX47">
        <v>1698.68408203125</v>
      </c>
      <c r="AY47">
        <v>1023.68359375</v>
      </c>
      <c r="AZ47">
        <v>6075.078125</v>
      </c>
      <c r="BA47">
        <v>4497.9599609375</v>
      </c>
      <c r="BB47">
        <v>2.3097991943359375E-2</v>
      </c>
      <c r="BC47">
        <v>0.11107921600341797</v>
      </c>
      <c r="BD47" t="s">
        <v>185</v>
      </c>
      <c r="BE47" t="s">
        <v>183</v>
      </c>
      <c r="BF47">
        <v>45</v>
      </c>
      <c r="BG47">
        <v>820.32500000000005</v>
      </c>
      <c r="BH47">
        <v>1257.9110000000001</v>
      </c>
      <c r="BI47">
        <v>-0.49099999999999999</v>
      </c>
      <c r="BJ47">
        <v>4.13</v>
      </c>
      <c r="BK47">
        <v>91.817999999999998</v>
      </c>
      <c r="BL47">
        <v>2055.2150000000001</v>
      </c>
      <c r="BM47">
        <v>804.24300000000005</v>
      </c>
      <c r="BN47">
        <v>1365.5530000000001</v>
      </c>
      <c r="BO47">
        <v>3.0459999999999998</v>
      </c>
      <c r="BP47">
        <v>96.063000000000002</v>
      </c>
      <c r="BQ47">
        <v>1.0029999999999999</v>
      </c>
      <c r="BR47">
        <v>423.19099999999997</v>
      </c>
      <c r="BS47">
        <v>2055.2150000000001</v>
      </c>
      <c r="BT47">
        <v>20</v>
      </c>
      <c r="BU47">
        <v>5.0389999999999997</v>
      </c>
      <c r="BV47">
        <v>1</v>
      </c>
      <c r="BW47">
        <v>40</v>
      </c>
      <c r="BX47">
        <v>21.146000000000001</v>
      </c>
      <c r="BY47">
        <v>1</v>
      </c>
      <c r="BZ47">
        <f>_xlfn.XLOOKUP(data_cloud__2[[#This Row],[product_id]], manual_check_maarten!A:A,manual_check_maarten!F:F,  "")</f>
        <v>1</v>
      </c>
      <c r="CA47">
        <f>_xlfn.XLOOKUP(data_cloud__2[[#This Row],[product_id]], manual_check_maarten!A:A,manual_check_maarten!G:G,  "")</f>
        <v>0</v>
      </c>
      <c r="CB47" t="str">
        <f>_xlfn.XLOOKUP(data_cloud__2[[#This Row],[product_id]], manual_check_maarten!A:A,manual_check_maarten!H:H,  "")</f>
        <v/>
      </c>
    </row>
    <row r="48" spans="1:80" hidden="1" x14ac:dyDescent="0.35">
      <c r="A48" t="s">
        <v>191</v>
      </c>
      <c r="B48" t="s">
        <v>85</v>
      </c>
      <c r="C48">
        <v>45566.693866261572</v>
      </c>
      <c r="D48" t="s">
        <v>79</v>
      </c>
      <c r="E48" t="s">
        <v>80</v>
      </c>
      <c r="F48">
        <v>24</v>
      </c>
      <c r="G48">
        <v>24</v>
      </c>
      <c r="H48">
        <v>24</v>
      </c>
      <c r="I48">
        <v>0</v>
      </c>
      <c r="J48" t="s">
        <v>189</v>
      </c>
      <c r="K48" t="s">
        <v>82</v>
      </c>
      <c r="L48">
        <v>14.380000114440918</v>
      </c>
      <c r="M48">
        <v>110</v>
      </c>
      <c r="N48" t="s">
        <v>82</v>
      </c>
      <c r="O48" t="s">
        <v>82</v>
      </c>
      <c r="P48">
        <v>0</v>
      </c>
      <c r="Q48">
        <v>800.3065185546875</v>
      </c>
      <c r="R48">
        <v>119.90861511230469</v>
      </c>
      <c r="S48">
        <v>214.60000610351563</v>
      </c>
      <c r="T48">
        <v>214.60000610351563</v>
      </c>
      <c r="U48">
        <v>220.60000610351563</v>
      </c>
      <c r="V48">
        <v>225.10000610351563</v>
      </c>
      <c r="W48">
        <v>2208.6533203125</v>
      </c>
      <c r="X48">
        <v>1727.11328125</v>
      </c>
      <c r="Y48">
        <v>2.8540000915527344</v>
      </c>
      <c r="Z48">
        <v>0.15000000596046448</v>
      </c>
      <c r="AA48">
        <v>24.340002059936523</v>
      </c>
      <c r="AB48">
        <v>2.0659999847412109</v>
      </c>
      <c r="AC48">
        <v>0.45400002598762512</v>
      </c>
      <c r="AD48">
        <v>0.65600001811981201</v>
      </c>
      <c r="AE48">
        <v>42.200000762939453</v>
      </c>
      <c r="AF48">
        <v>28.618354797363281</v>
      </c>
      <c r="AG48">
        <v>44.943305969238281</v>
      </c>
      <c r="AH48">
        <v>229.80000305175781</v>
      </c>
      <c r="AI48">
        <v>60</v>
      </c>
      <c r="AJ48">
        <v>60</v>
      </c>
      <c r="AK48">
        <v>60</v>
      </c>
      <c r="AL48">
        <v>60.599997999999999</v>
      </c>
      <c r="AM48">
        <v>137.79624938964844</v>
      </c>
      <c r="AN48">
        <v>52.49993896484375</v>
      </c>
      <c r="AO48">
        <v>66.540618896484375</v>
      </c>
      <c r="AP48">
        <v>82.606056213378906</v>
      </c>
      <c r="AQ48">
        <v>1.3168125152587891</v>
      </c>
      <c r="AR48">
        <v>546.2457275390625</v>
      </c>
      <c r="AS48">
        <v>500.02349853515625</v>
      </c>
      <c r="AT48">
        <v>4.8911876678466797</v>
      </c>
      <c r="AU48">
        <v>3.8000626564025879</v>
      </c>
      <c r="AV48">
        <v>7959.27099609375</v>
      </c>
      <c r="AW48">
        <v>6137.2578125</v>
      </c>
      <c r="AX48">
        <v>1853.0869140625</v>
      </c>
      <c r="AY48">
        <v>1136.31982421875</v>
      </c>
      <c r="AZ48">
        <v>6106.18408203125</v>
      </c>
      <c r="BA48">
        <v>5000.93798828125</v>
      </c>
      <c r="BD48" t="s">
        <v>192</v>
      </c>
      <c r="BE48" t="s">
        <v>191</v>
      </c>
      <c r="BF48">
        <v>45</v>
      </c>
      <c r="BG48">
        <v>1203.1099999999999</v>
      </c>
      <c r="BH48">
        <v>1145.403</v>
      </c>
      <c r="BI48">
        <v>-2.9990000000000001</v>
      </c>
      <c r="BJ48">
        <v>4.03</v>
      </c>
      <c r="BK48">
        <v>89.31</v>
      </c>
      <c r="BL48">
        <v>2053.2339999999999</v>
      </c>
      <c r="BM48">
        <v>1203.18</v>
      </c>
      <c r="BN48">
        <v>1449.4380000000001</v>
      </c>
      <c r="BO48">
        <v>-179.477</v>
      </c>
      <c r="BP48">
        <v>98.424999999999997</v>
      </c>
      <c r="BQ48">
        <v>1.004</v>
      </c>
      <c r="BR48">
        <v>424.70499999999998</v>
      </c>
      <c r="BS48">
        <v>2053.2339999999999</v>
      </c>
      <c r="BT48">
        <v>20</v>
      </c>
      <c r="BU48">
        <v>7.0140000000000002</v>
      </c>
      <c r="BV48">
        <v>1</v>
      </c>
      <c r="BW48">
        <v>40</v>
      </c>
      <c r="BX48">
        <v>29.742000000000001</v>
      </c>
      <c r="BY48">
        <v>1</v>
      </c>
      <c r="BZ48">
        <f>_xlfn.XLOOKUP(data_cloud__2[[#This Row],[product_id]], manual_check_maarten!A:A,manual_check_maarten!F:F,  "")</f>
        <v>1</v>
      </c>
      <c r="CA48">
        <f>_xlfn.XLOOKUP(data_cloud__2[[#This Row],[product_id]], manual_check_maarten!A:A,manual_check_maarten!G:G,  "")</f>
        <v>0</v>
      </c>
      <c r="CB48" t="str">
        <f>_xlfn.XLOOKUP(data_cloud__2[[#This Row],[product_id]], manual_check_maarten!A:A,manual_check_maarten!H:H,  "")</f>
        <v/>
      </c>
    </row>
    <row r="49" spans="1:80" hidden="1" x14ac:dyDescent="0.35">
      <c r="A49" t="s">
        <v>188</v>
      </c>
      <c r="B49" t="s">
        <v>78</v>
      </c>
      <c r="C49">
        <v>45566.693866261572</v>
      </c>
      <c r="D49" t="s">
        <v>79</v>
      </c>
      <c r="E49" t="s">
        <v>80</v>
      </c>
      <c r="F49">
        <v>24</v>
      </c>
      <c r="G49">
        <v>24</v>
      </c>
      <c r="H49">
        <v>24</v>
      </c>
      <c r="I49">
        <v>0</v>
      </c>
      <c r="J49" t="s">
        <v>189</v>
      </c>
      <c r="K49" t="s">
        <v>82</v>
      </c>
      <c r="L49">
        <v>14.380000114440918</v>
      </c>
      <c r="M49">
        <v>110</v>
      </c>
      <c r="N49" t="s">
        <v>82</v>
      </c>
      <c r="O49" t="s">
        <v>82</v>
      </c>
      <c r="P49">
        <v>0</v>
      </c>
      <c r="Q49">
        <v>800.3065185546875</v>
      </c>
      <c r="R49">
        <v>119.90861511230469</v>
      </c>
      <c r="S49">
        <v>214.60000610351563</v>
      </c>
      <c r="T49">
        <v>214.60000610351563</v>
      </c>
      <c r="U49">
        <v>220.60000610351563</v>
      </c>
      <c r="V49">
        <v>225.10000610351563</v>
      </c>
      <c r="W49">
        <v>2208.6533203125</v>
      </c>
      <c r="X49">
        <v>1727.11328125</v>
      </c>
      <c r="Y49">
        <v>2.8540000915527344</v>
      </c>
      <c r="Z49">
        <v>0.15000000596046448</v>
      </c>
      <c r="AA49">
        <v>24.340002059936523</v>
      </c>
      <c r="AB49">
        <v>2.0659999847412109</v>
      </c>
      <c r="AC49">
        <v>0.45400002598762512</v>
      </c>
      <c r="AD49">
        <v>0.65600001811981201</v>
      </c>
      <c r="AE49">
        <v>42.200000762939453</v>
      </c>
      <c r="AF49">
        <v>28.618354797363281</v>
      </c>
      <c r="AG49">
        <v>44.943305969238281</v>
      </c>
      <c r="AH49">
        <v>229.80000305175781</v>
      </c>
      <c r="AI49">
        <v>60</v>
      </c>
      <c r="AJ49">
        <v>60</v>
      </c>
      <c r="AK49">
        <v>60</v>
      </c>
      <c r="AL49">
        <v>60.599997999999999</v>
      </c>
      <c r="AM49">
        <v>94.586082458496094</v>
      </c>
      <c r="AN49">
        <v>52.499603271484375</v>
      </c>
      <c r="AO49">
        <v>65.919380187988281</v>
      </c>
      <c r="AP49">
        <v>79.79559326171875</v>
      </c>
      <c r="AQ49">
        <v>3.4990627765655518</v>
      </c>
      <c r="AR49">
        <v>545.0589599609375</v>
      </c>
      <c r="AS49">
        <v>501.36056518554688</v>
      </c>
      <c r="AT49">
        <v>4.5149378776550293</v>
      </c>
      <c r="AU49">
        <v>3.6119377613067627</v>
      </c>
      <c r="AV49">
        <v>7788.18017578125</v>
      </c>
      <c r="AW49">
        <v>5532.80712890625</v>
      </c>
      <c r="AX49">
        <v>1638.49951171875</v>
      </c>
      <c r="AY49">
        <v>1025.2998046875</v>
      </c>
      <c r="AZ49">
        <v>6149.6806640625</v>
      </c>
      <c r="BA49">
        <v>4507.50732421875</v>
      </c>
      <c r="BB49">
        <v>1.836097240447998E-2</v>
      </c>
      <c r="BC49">
        <v>0.11948990821838379</v>
      </c>
      <c r="BD49" t="s">
        <v>190</v>
      </c>
      <c r="BE49" t="s">
        <v>188</v>
      </c>
      <c r="BF49">
        <v>45</v>
      </c>
      <c r="BG49">
        <v>888.28399999999999</v>
      </c>
      <c r="BH49">
        <v>1076.021</v>
      </c>
      <c r="BI49">
        <v>2.512</v>
      </c>
      <c r="BJ49">
        <v>4.07</v>
      </c>
      <c r="BK49">
        <v>94.820999999999998</v>
      </c>
      <c r="BL49">
        <v>2054.7159999999999</v>
      </c>
      <c r="BM49">
        <v>865.14599999999996</v>
      </c>
      <c r="BN49">
        <v>1184.73</v>
      </c>
      <c r="BO49">
        <v>6.5140000000000002</v>
      </c>
      <c r="BP49">
        <v>97.244</v>
      </c>
      <c r="BQ49">
        <v>1.0029999999999999</v>
      </c>
      <c r="BR49">
        <v>423.90100000000001</v>
      </c>
      <c r="BS49">
        <v>2054.7159999999999</v>
      </c>
      <c r="BT49">
        <v>20</v>
      </c>
      <c r="BU49">
        <v>4.7169999999999996</v>
      </c>
      <c r="BV49">
        <v>1</v>
      </c>
      <c r="BW49">
        <v>40</v>
      </c>
      <c r="BX49">
        <v>21.21</v>
      </c>
      <c r="BY49">
        <v>1</v>
      </c>
      <c r="BZ49">
        <f>_xlfn.XLOOKUP(data_cloud__2[[#This Row],[product_id]], manual_check_maarten!A:A,manual_check_maarten!F:F,  "")</f>
        <v>1</v>
      </c>
      <c r="CA49">
        <f>_xlfn.XLOOKUP(data_cloud__2[[#This Row],[product_id]], manual_check_maarten!A:A,manual_check_maarten!G:G,  "")</f>
        <v>0</v>
      </c>
      <c r="CB49" t="str">
        <f>_xlfn.XLOOKUP(data_cloud__2[[#This Row],[product_id]], manual_check_maarten!A:A,manual_check_maarten!H:H,  "")</f>
        <v/>
      </c>
    </row>
    <row r="50" spans="1:80" hidden="1" x14ac:dyDescent="0.35">
      <c r="A50" t="s">
        <v>193</v>
      </c>
      <c r="B50" t="s">
        <v>78</v>
      </c>
      <c r="C50">
        <v>45566.694143900466</v>
      </c>
      <c r="D50" t="s">
        <v>79</v>
      </c>
      <c r="E50" t="s">
        <v>80</v>
      </c>
      <c r="F50">
        <v>25</v>
      </c>
      <c r="G50">
        <v>25</v>
      </c>
      <c r="H50">
        <v>25</v>
      </c>
      <c r="I50">
        <v>0</v>
      </c>
      <c r="J50" t="s">
        <v>194</v>
      </c>
      <c r="K50" t="s">
        <v>82</v>
      </c>
      <c r="L50">
        <v>14.380000114440918</v>
      </c>
      <c r="M50">
        <v>110</v>
      </c>
      <c r="N50" t="s">
        <v>82</v>
      </c>
      <c r="O50" t="s">
        <v>82</v>
      </c>
      <c r="P50">
        <v>0</v>
      </c>
      <c r="Q50">
        <v>800.490966796875</v>
      </c>
      <c r="R50">
        <v>119.90861511230469</v>
      </c>
      <c r="S50">
        <v>214.60000610351563</v>
      </c>
      <c r="T50">
        <v>214.80000305175781</v>
      </c>
      <c r="U50">
        <v>220.60000610351563</v>
      </c>
      <c r="V50">
        <v>225</v>
      </c>
      <c r="W50">
        <v>2179.607421875</v>
      </c>
      <c r="X50">
        <v>1716.8160400390625</v>
      </c>
      <c r="Y50">
        <v>3.4700002670288086</v>
      </c>
      <c r="Z50">
        <v>0.14800000190734863</v>
      </c>
      <c r="AA50">
        <v>24.41400146484375</v>
      </c>
      <c r="AB50">
        <v>2.0580000877380371</v>
      </c>
      <c r="AC50">
        <v>0.45200002193450928</v>
      </c>
      <c r="AD50">
        <v>0.6600000262260437</v>
      </c>
      <c r="AE50">
        <v>42.5</v>
      </c>
      <c r="AF50">
        <v>28.470548629760742</v>
      </c>
      <c r="AG50">
        <v>44.948402404785156</v>
      </c>
      <c r="AH50">
        <v>229.80000305175781</v>
      </c>
      <c r="AI50">
        <v>60</v>
      </c>
      <c r="AJ50">
        <v>60</v>
      </c>
      <c r="AK50">
        <v>60</v>
      </c>
      <c r="AL50">
        <v>60.599997999999999</v>
      </c>
      <c r="AM50">
        <v>94.586082458496094</v>
      </c>
      <c r="AN50">
        <v>52.499603271484375</v>
      </c>
      <c r="AO50">
        <v>66.046180725097656</v>
      </c>
      <c r="AP50">
        <v>79.693702697753906</v>
      </c>
      <c r="AQ50">
        <v>3.5366876125335693</v>
      </c>
      <c r="AR50">
        <v>542.6043701171875</v>
      </c>
      <c r="AS50">
        <v>497.26443481445313</v>
      </c>
      <c r="AT50">
        <v>4.6278128623962402</v>
      </c>
      <c r="AU50">
        <v>3.6119377613067627</v>
      </c>
      <c r="AV50">
        <v>7755.892578125</v>
      </c>
      <c r="AW50">
        <v>5423.34423828125</v>
      </c>
      <c r="AX50">
        <v>1683.64892578125</v>
      </c>
      <c r="AY50">
        <v>1006.26171875</v>
      </c>
      <c r="AZ50">
        <v>6072.24365234375</v>
      </c>
      <c r="BA50">
        <v>4417.08251953125</v>
      </c>
      <c r="BB50">
        <v>4.6534538269042969E-3</v>
      </c>
      <c r="BC50">
        <v>0.14550626277923584</v>
      </c>
      <c r="BD50" t="s">
        <v>195</v>
      </c>
      <c r="BE50" t="s">
        <v>193</v>
      </c>
      <c r="BF50">
        <v>45</v>
      </c>
      <c r="BG50">
        <v>851.04100000000005</v>
      </c>
      <c r="BH50">
        <v>1245.4449999999999</v>
      </c>
      <c r="BI50">
        <v>1.744</v>
      </c>
      <c r="BJ50">
        <v>4.1529999999999996</v>
      </c>
      <c r="BK50">
        <v>94.054000000000002</v>
      </c>
      <c r="BL50">
        <v>2055.5189999999998</v>
      </c>
      <c r="BM50">
        <v>831.58299999999997</v>
      </c>
      <c r="BN50">
        <v>1352.134</v>
      </c>
      <c r="BO50">
        <v>4.7690000000000001</v>
      </c>
      <c r="BP50">
        <v>97.244</v>
      </c>
      <c r="BQ50">
        <v>1.0029999999999999</v>
      </c>
      <c r="BR50">
        <v>423.58499999999998</v>
      </c>
      <c r="BS50">
        <v>2055.5189999999998</v>
      </c>
      <c r="BT50">
        <v>20</v>
      </c>
      <c r="BU50">
        <v>11.808999999999999</v>
      </c>
      <c r="BV50">
        <v>1</v>
      </c>
      <c r="BW50">
        <v>40</v>
      </c>
      <c r="BX50">
        <v>23.763999999999999</v>
      </c>
      <c r="BY50">
        <v>1</v>
      </c>
      <c r="BZ50">
        <f>_xlfn.XLOOKUP(data_cloud__2[[#This Row],[product_id]], manual_check_maarten!A:A,manual_check_maarten!F:F,  "")</f>
        <v>1</v>
      </c>
      <c r="CA50">
        <f>_xlfn.XLOOKUP(data_cloud__2[[#This Row],[product_id]], manual_check_maarten!A:A,manual_check_maarten!G:G,  "")</f>
        <v>0</v>
      </c>
      <c r="CB50" t="str">
        <f>_xlfn.XLOOKUP(data_cloud__2[[#This Row],[product_id]], manual_check_maarten!A:A,manual_check_maarten!H:H,  "")</f>
        <v/>
      </c>
    </row>
    <row r="51" spans="1:80" hidden="1" x14ac:dyDescent="0.35">
      <c r="A51" t="s">
        <v>196</v>
      </c>
      <c r="B51" t="s">
        <v>85</v>
      </c>
      <c r="C51">
        <v>45566.694143900466</v>
      </c>
      <c r="D51" t="s">
        <v>79</v>
      </c>
      <c r="E51" t="s">
        <v>80</v>
      </c>
      <c r="F51">
        <v>25</v>
      </c>
      <c r="G51">
        <v>25</v>
      </c>
      <c r="H51">
        <v>25</v>
      </c>
      <c r="I51">
        <v>0</v>
      </c>
      <c r="J51" t="s">
        <v>194</v>
      </c>
      <c r="K51" t="s">
        <v>82</v>
      </c>
      <c r="L51">
        <v>14.380000114440918</v>
      </c>
      <c r="M51">
        <v>110</v>
      </c>
      <c r="N51" t="s">
        <v>82</v>
      </c>
      <c r="O51" t="s">
        <v>82</v>
      </c>
      <c r="P51">
        <v>0</v>
      </c>
      <c r="Q51">
        <v>800.490966796875</v>
      </c>
      <c r="R51">
        <v>119.90861511230469</v>
      </c>
      <c r="S51">
        <v>214.60000610351563</v>
      </c>
      <c r="T51">
        <v>214.80000305175781</v>
      </c>
      <c r="U51">
        <v>220.60000610351563</v>
      </c>
      <c r="V51">
        <v>225</v>
      </c>
      <c r="W51">
        <v>2179.607421875</v>
      </c>
      <c r="X51">
        <v>1716.8160400390625</v>
      </c>
      <c r="Y51">
        <v>3.4700002670288086</v>
      </c>
      <c r="Z51">
        <v>0.14800000190734863</v>
      </c>
      <c r="AA51">
        <v>24.41400146484375</v>
      </c>
      <c r="AB51">
        <v>2.0580000877380371</v>
      </c>
      <c r="AC51">
        <v>0.45200002193450928</v>
      </c>
      <c r="AD51">
        <v>0.6600000262260437</v>
      </c>
      <c r="AE51">
        <v>42.5</v>
      </c>
      <c r="AF51">
        <v>28.470548629760742</v>
      </c>
      <c r="AG51">
        <v>44.948402404785156</v>
      </c>
      <c r="AH51">
        <v>229.80000305175781</v>
      </c>
      <c r="AI51">
        <v>60</v>
      </c>
      <c r="AJ51">
        <v>60</v>
      </c>
      <c r="AK51">
        <v>60</v>
      </c>
      <c r="AL51">
        <v>60.599997999999999</v>
      </c>
      <c r="AM51">
        <v>137.79624938964844</v>
      </c>
      <c r="AN51">
        <v>52.49993896484375</v>
      </c>
      <c r="AO51">
        <v>66.570999145507813</v>
      </c>
      <c r="AP51">
        <v>82.304100036621094</v>
      </c>
      <c r="AQ51">
        <v>1.3544375896453857</v>
      </c>
      <c r="AR51">
        <v>545.77105712890625</v>
      </c>
      <c r="AS51">
        <v>498.40032958984375</v>
      </c>
      <c r="AT51">
        <v>4.8159375190734863</v>
      </c>
      <c r="AU51">
        <v>3.8376877307891846</v>
      </c>
      <c r="AV51">
        <v>7953.15234375</v>
      </c>
      <c r="AW51">
        <v>6109.1240234375</v>
      </c>
      <c r="AX51">
        <v>1807.68359375</v>
      </c>
      <c r="AY51">
        <v>1148.55419921875</v>
      </c>
      <c r="AZ51">
        <v>6145.46875</v>
      </c>
      <c r="BA51">
        <v>4960.56982421875</v>
      </c>
      <c r="BD51" t="s">
        <v>197</v>
      </c>
      <c r="BE51" t="s">
        <v>196</v>
      </c>
      <c r="BF51">
        <v>45</v>
      </c>
      <c r="BG51">
        <v>1218.3920000000001</v>
      </c>
      <c r="BH51">
        <v>823.43100000000004</v>
      </c>
      <c r="BI51">
        <v>-2.3090000000000002</v>
      </c>
      <c r="BJ51">
        <v>4.0540000000000003</v>
      </c>
      <c r="BK51">
        <v>90</v>
      </c>
      <c r="BL51">
        <v>2056.2379999999998</v>
      </c>
      <c r="BM51">
        <v>1217.163</v>
      </c>
      <c r="BN51">
        <v>1134.5809999999999</v>
      </c>
      <c r="BO51">
        <v>-179.256</v>
      </c>
      <c r="BP51">
        <v>98.424999999999997</v>
      </c>
      <c r="BQ51">
        <v>1.0049999999999999</v>
      </c>
      <c r="BR51">
        <v>424.60899999999998</v>
      </c>
      <c r="BS51">
        <v>2056.2379999999998</v>
      </c>
      <c r="BT51">
        <v>20</v>
      </c>
      <c r="BU51">
        <v>8.4120000000000008</v>
      </c>
      <c r="BV51">
        <v>1</v>
      </c>
      <c r="BW51">
        <v>40</v>
      </c>
      <c r="BX51">
        <v>37.744999999999997</v>
      </c>
      <c r="BY51">
        <v>1</v>
      </c>
      <c r="BZ51">
        <f>_xlfn.XLOOKUP(data_cloud__2[[#This Row],[product_id]], manual_check_maarten!A:A,manual_check_maarten!F:F,  "")</f>
        <v>1</v>
      </c>
      <c r="CA51">
        <f>_xlfn.XLOOKUP(data_cloud__2[[#This Row],[product_id]], manual_check_maarten!A:A,manual_check_maarten!G:G,  "")</f>
        <v>0</v>
      </c>
      <c r="CB51" t="str">
        <f>_xlfn.XLOOKUP(data_cloud__2[[#This Row],[product_id]], manual_check_maarten!A:A,manual_check_maarten!H:H,  "")</f>
        <v/>
      </c>
    </row>
    <row r="52" spans="1:80" hidden="1" x14ac:dyDescent="0.35">
      <c r="A52" t="s">
        <v>198</v>
      </c>
      <c r="B52" t="s">
        <v>78</v>
      </c>
      <c r="C52">
        <v>45566.694422037035</v>
      </c>
      <c r="D52" t="s">
        <v>79</v>
      </c>
      <c r="E52" t="s">
        <v>80</v>
      </c>
      <c r="F52">
        <v>26</v>
      </c>
      <c r="G52">
        <v>26</v>
      </c>
      <c r="H52">
        <v>26</v>
      </c>
      <c r="I52">
        <v>0</v>
      </c>
      <c r="J52" t="s">
        <v>199</v>
      </c>
      <c r="K52" t="s">
        <v>82</v>
      </c>
      <c r="L52">
        <v>14.389999389648438</v>
      </c>
      <c r="M52">
        <v>110</v>
      </c>
      <c r="N52" t="s">
        <v>82</v>
      </c>
      <c r="O52" t="s">
        <v>82</v>
      </c>
      <c r="P52">
        <v>0</v>
      </c>
      <c r="Q52">
        <v>800.490966796875</v>
      </c>
      <c r="R52">
        <v>119.90861511230469</v>
      </c>
      <c r="S52">
        <v>214.80000305175781</v>
      </c>
      <c r="T52">
        <v>215</v>
      </c>
      <c r="U52">
        <v>220.60000610351563</v>
      </c>
      <c r="V52">
        <v>225</v>
      </c>
      <c r="W52">
        <v>2157.653076171875</v>
      </c>
      <c r="X52">
        <v>1736.2447509765625</v>
      </c>
      <c r="Y52">
        <v>3.06600022315979</v>
      </c>
      <c r="Z52">
        <v>0.14200000464916229</v>
      </c>
      <c r="AA52">
        <v>24.336000442504883</v>
      </c>
      <c r="AB52">
        <v>2.0680000782012939</v>
      </c>
      <c r="AC52">
        <v>0.45000001788139343</v>
      </c>
      <c r="AD52">
        <v>0.65600001811981201</v>
      </c>
      <c r="AE52">
        <v>42.5</v>
      </c>
      <c r="AF52">
        <v>28.648935317993164</v>
      </c>
      <c r="AG52">
        <v>44.963691711425781</v>
      </c>
      <c r="AH52">
        <v>229.80000305175781</v>
      </c>
      <c r="AI52">
        <v>60</v>
      </c>
      <c r="AJ52">
        <v>60</v>
      </c>
      <c r="AK52">
        <v>60</v>
      </c>
      <c r="AL52">
        <v>60.599997999999999</v>
      </c>
      <c r="AM52">
        <v>94.586082458496094</v>
      </c>
      <c r="AN52">
        <v>52.499603271484375</v>
      </c>
      <c r="AO52">
        <v>65.929611206054688</v>
      </c>
      <c r="AP52">
        <v>79.754997253417969</v>
      </c>
      <c r="AQ52">
        <v>2.8594377040863037</v>
      </c>
      <c r="AR52">
        <v>543.41845703125</v>
      </c>
      <c r="AS52">
        <v>499.52780151367188</v>
      </c>
      <c r="AT52">
        <v>4.5149378776550293</v>
      </c>
      <c r="AU52">
        <v>3.6495625972747803</v>
      </c>
      <c r="AV52">
        <v>7760.625</v>
      </c>
      <c r="AW52">
        <v>5467.26513671875</v>
      </c>
      <c r="AX52">
        <v>1634.48291015625</v>
      </c>
      <c r="AY52">
        <v>1040.53369140625</v>
      </c>
      <c r="AZ52">
        <v>6126.14208984375</v>
      </c>
      <c r="BA52">
        <v>4426.7314453125</v>
      </c>
      <c r="BB52">
        <v>1.1681437492370605E-2</v>
      </c>
      <c r="BC52">
        <v>0.12932431697845459</v>
      </c>
      <c r="BD52" t="s">
        <v>79</v>
      </c>
      <c r="BE52" t="s">
        <v>79</v>
      </c>
      <c r="BF52">
        <v>0</v>
      </c>
      <c r="BG52">
        <v>0</v>
      </c>
      <c r="BH52">
        <v>0</v>
      </c>
      <c r="BI52">
        <v>0</v>
      </c>
      <c r="BJ52">
        <v>0</v>
      </c>
      <c r="BK52">
        <v>0</v>
      </c>
      <c r="BL52">
        <v>0</v>
      </c>
      <c r="BM52">
        <v>0</v>
      </c>
      <c r="BN52">
        <v>0</v>
      </c>
      <c r="BO52">
        <v>0</v>
      </c>
      <c r="BP52">
        <v>0</v>
      </c>
      <c r="BQ52">
        <v>0</v>
      </c>
      <c r="BR52">
        <v>0</v>
      </c>
      <c r="BS52">
        <v>0</v>
      </c>
      <c r="BT52">
        <v>20</v>
      </c>
      <c r="BU52">
        <v>0</v>
      </c>
      <c r="BW52">
        <v>40</v>
      </c>
      <c r="BX52">
        <v>0</v>
      </c>
      <c r="BZ52" t="str">
        <f>_xlfn.XLOOKUP(data_cloud__2[[#This Row],[product_id]], manual_check_maarten!A:A,manual_check_maarten!F:F,  "")</f>
        <v/>
      </c>
      <c r="CA52" t="str">
        <f>_xlfn.XLOOKUP(data_cloud__2[[#This Row],[product_id]], manual_check_maarten!A:A,manual_check_maarten!G:G,  "")</f>
        <v/>
      </c>
      <c r="CB52" t="str">
        <f>_xlfn.XLOOKUP(data_cloud__2[[#This Row],[product_id]], manual_check_maarten!A:A,manual_check_maarten!H:H,  "")</f>
        <v/>
      </c>
    </row>
    <row r="53" spans="1:80" hidden="1" x14ac:dyDescent="0.35">
      <c r="A53" t="s">
        <v>200</v>
      </c>
      <c r="B53" t="s">
        <v>85</v>
      </c>
      <c r="C53">
        <v>45566.694422037035</v>
      </c>
      <c r="D53" t="s">
        <v>79</v>
      </c>
      <c r="E53" t="s">
        <v>80</v>
      </c>
      <c r="F53">
        <v>26</v>
      </c>
      <c r="G53">
        <v>26</v>
      </c>
      <c r="H53">
        <v>26</v>
      </c>
      <c r="I53">
        <v>0</v>
      </c>
      <c r="J53" t="s">
        <v>199</v>
      </c>
      <c r="K53" t="s">
        <v>82</v>
      </c>
      <c r="L53">
        <v>14.389999389648438</v>
      </c>
      <c r="M53">
        <v>110</v>
      </c>
      <c r="N53" t="s">
        <v>82</v>
      </c>
      <c r="O53" t="s">
        <v>82</v>
      </c>
      <c r="P53">
        <v>0</v>
      </c>
      <c r="Q53">
        <v>800.490966796875</v>
      </c>
      <c r="R53">
        <v>119.90861511230469</v>
      </c>
      <c r="S53">
        <v>214.80000305175781</v>
      </c>
      <c r="T53">
        <v>215</v>
      </c>
      <c r="U53">
        <v>220.60000610351563</v>
      </c>
      <c r="V53">
        <v>225</v>
      </c>
      <c r="W53">
        <v>2157.653076171875</v>
      </c>
      <c r="X53">
        <v>1736.2447509765625</v>
      </c>
      <c r="Y53">
        <v>3.06600022315979</v>
      </c>
      <c r="Z53">
        <v>0.14200000464916229</v>
      </c>
      <c r="AA53">
        <v>24.336000442504883</v>
      </c>
      <c r="AB53">
        <v>2.0680000782012939</v>
      </c>
      <c r="AC53">
        <v>0.45000001788139343</v>
      </c>
      <c r="AD53">
        <v>0.65600001811981201</v>
      </c>
      <c r="AE53">
        <v>42.5</v>
      </c>
      <c r="AF53">
        <v>28.648935317993164</v>
      </c>
      <c r="AG53">
        <v>44.963691711425781</v>
      </c>
      <c r="AH53">
        <v>229.80000305175781</v>
      </c>
      <c r="AI53">
        <v>60</v>
      </c>
      <c r="AJ53">
        <v>60</v>
      </c>
      <c r="AK53">
        <v>60</v>
      </c>
      <c r="AL53">
        <v>60.599997999999999</v>
      </c>
      <c r="AM53">
        <v>137.79624938964844</v>
      </c>
      <c r="AN53">
        <v>52.49993896484375</v>
      </c>
      <c r="AO53">
        <v>66.591407775878906</v>
      </c>
      <c r="AP53">
        <v>82.3538818359375</v>
      </c>
      <c r="AQ53">
        <v>1.3920625448226929</v>
      </c>
      <c r="AR53">
        <v>544.7412109375</v>
      </c>
      <c r="AS53">
        <v>497.61355590820313</v>
      </c>
      <c r="AT53">
        <v>4.7783126831054688</v>
      </c>
      <c r="AU53">
        <v>3.8753125667572021</v>
      </c>
      <c r="AV53">
        <v>7946.66259765625</v>
      </c>
      <c r="AW53">
        <v>6097.42919921875</v>
      </c>
      <c r="AX53">
        <v>1788.1142578125</v>
      </c>
      <c r="AY53">
        <v>1169.9404296875</v>
      </c>
      <c r="AZ53">
        <v>6158.54833984375</v>
      </c>
      <c r="BA53">
        <v>4927.48876953125</v>
      </c>
      <c r="BD53" t="s">
        <v>201</v>
      </c>
      <c r="BE53" t="s">
        <v>200</v>
      </c>
      <c r="BF53">
        <v>45</v>
      </c>
      <c r="BG53">
        <v>1186.6320000000001</v>
      </c>
      <c r="BH53">
        <v>988.73099999999999</v>
      </c>
      <c r="BI53">
        <v>-3.673</v>
      </c>
      <c r="BJ53">
        <v>4.1159999999999997</v>
      </c>
      <c r="BK53">
        <v>88.635999999999996</v>
      </c>
      <c r="BL53">
        <v>2055.2040000000002</v>
      </c>
      <c r="BM53">
        <v>1192.3720000000001</v>
      </c>
      <c r="BN53">
        <v>1294.5319999999999</v>
      </c>
      <c r="BO53">
        <v>179.51</v>
      </c>
      <c r="BP53">
        <v>99.998999999999995</v>
      </c>
      <c r="BQ53">
        <v>1.0049999999999999</v>
      </c>
      <c r="BR53">
        <v>424.76900000000001</v>
      </c>
      <c r="BS53">
        <v>2055.2040000000002</v>
      </c>
      <c r="BT53">
        <v>20</v>
      </c>
      <c r="BU53">
        <v>5.0599999999999996</v>
      </c>
      <c r="BV53">
        <v>1</v>
      </c>
      <c r="BW53">
        <v>40</v>
      </c>
      <c r="BX53">
        <v>27.263999999999999</v>
      </c>
      <c r="BY53">
        <v>1</v>
      </c>
      <c r="BZ53">
        <f>_xlfn.XLOOKUP(data_cloud__2[[#This Row],[product_id]], manual_check_maarten!A:A,manual_check_maarten!F:F,  "")</f>
        <v>1</v>
      </c>
      <c r="CA53">
        <f>_xlfn.XLOOKUP(data_cloud__2[[#This Row],[product_id]], manual_check_maarten!A:A,manual_check_maarten!G:G,  "")</f>
        <v>0</v>
      </c>
      <c r="CB53" t="str">
        <f>_xlfn.XLOOKUP(data_cloud__2[[#This Row],[product_id]], manual_check_maarten!A:A,manual_check_maarten!H:H,  "")</f>
        <v/>
      </c>
    </row>
    <row r="54" spans="1:80" x14ac:dyDescent="0.35">
      <c r="A54" t="s">
        <v>954</v>
      </c>
      <c r="B54" t="s">
        <v>85</v>
      </c>
      <c r="C54">
        <v>45566.751087337965</v>
      </c>
      <c r="D54" t="s">
        <v>79</v>
      </c>
      <c r="E54" t="s">
        <v>80</v>
      </c>
      <c r="F54">
        <v>155</v>
      </c>
      <c r="G54">
        <v>155</v>
      </c>
      <c r="H54">
        <v>155</v>
      </c>
      <c r="I54">
        <v>0</v>
      </c>
      <c r="J54" t="s">
        <v>952</v>
      </c>
      <c r="K54" t="s">
        <v>82</v>
      </c>
      <c r="L54">
        <v>16</v>
      </c>
      <c r="M54">
        <v>110</v>
      </c>
      <c r="N54" t="s">
        <v>82</v>
      </c>
      <c r="O54" t="s">
        <v>82</v>
      </c>
      <c r="P54">
        <v>0</v>
      </c>
      <c r="Q54">
        <v>797.72430419921875</v>
      </c>
      <c r="R54">
        <v>119.90861511230469</v>
      </c>
      <c r="S54">
        <v>213.60000610351563</v>
      </c>
      <c r="T54">
        <v>216.30000305175781</v>
      </c>
      <c r="U54">
        <v>220.60000610351563</v>
      </c>
      <c r="V54">
        <v>224.80000305175781</v>
      </c>
      <c r="W54">
        <v>2241.48779296875</v>
      </c>
      <c r="X54">
        <v>2090.52685546875</v>
      </c>
      <c r="Y54">
        <v>5.4000001400709152E-2</v>
      </c>
      <c r="Z54">
        <v>0.14800000190734863</v>
      </c>
      <c r="AA54">
        <v>24.328001022338867</v>
      </c>
      <c r="AB54">
        <v>2.2660000324249268</v>
      </c>
      <c r="AC54">
        <v>0.45800003409385681</v>
      </c>
      <c r="AD54">
        <v>0.65400004386901855</v>
      </c>
      <c r="AE54">
        <v>41</v>
      </c>
      <c r="AF54">
        <v>25.529712677001953</v>
      </c>
      <c r="AG54">
        <v>44.963691711425781</v>
      </c>
      <c r="AH54">
        <v>230.10000610351563</v>
      </c>
      <c r="AI54">
        <v>60</v>
      </c>
      <c r="AJ54">
        <v>60</v>
      </c>
      <c r="AK54">
        <v>60</v>
      </c>
      <c r="AL54">
        <v>58.299999</v>
      </c>
      <c r="AM54">
        <v>137.79624938964844</v>
      </c>
      <c r="AN54">
        <v>52.49993896484375</v>
      </c>
      <c r="AO54">
        <v>57.102767944335938</v>
      </c>
      <c r="AP54">
        <v>73.915573120117188</v>
      </c>
      <c r="AQ54">
        <v>2.5584375858306885</v>
      </c>
      <c r="AR54">
        <v>516.13336181640625</v>
      </c>
      <c r="AS54">
        <v>456.11773681640625</v>
      </c>
      <c r="AT54">
        <v>5.1545629501342773</v>
      </c>
      <c r="AU54">
        <v>4.2139377593994141</v>
      </c>
      <c r="AV54">
        <v>7584.7333984375</v>
      </c>
      <c r="AW54">
        <v>5083.89501953125</v>
      </c>
      <c r="AX54">
        <v>1723.560546875</v>
      </c>
      <c r="AY54">
        <v>1073.904296875</v>
      </c>
      <c r="AZ54">
        <v>5861.1728515625</v>
      </c>
      <c r="BA54">
        <v>4009.99072265625</v>
      </c>
      <c r="BD54" t="s">
        <v>955</v>
      </c>
      <c r="BE54" t="s">
        <v>954</v>
      </c>
      <c r="BF54">
        <v>45</v>
      </c>
      <c r="BG54">
        <v>1188.8979999999999</v>
      </c>
      <c r="BH54">
        <v>1088.4880000000001</v>
      </c>
      <c r="BI54">
        <v>-4.1420000000000003</v>
      </c>
      <c r="BJ54">
        <v>4.0469999999999997</v>
      </c>
      <c r="BK54">
        <v>88.167000000000002</v>
      </c>
      <c r="BL54">
        <v>2053.1529999999998</v>
      </c>
      <c r="BM54">
        <v>1192.951</v>
      </c>
      <c r="BN54">
        <v>1393.854</v>
      </c>
      <c r="BO54">
        <v>179.768</v>
      </c>
      <c r="BP54">
        <v>99.998999999999995</v>
      </c>
      <c r="BQ54">
        <v>1.004</v>
      </c>
      <c r="BR54">
        <v>424.267</v>
      </c>
      <c r="BS54">
        <v>2053.1529999999998</v>
      </c>
      <c r="BT54">
        <v>20</v>
      </c>
      <c r="BU54">
        <v>67.247</v>
      </c>
      <c r="BV54">
        <v>0</v>
      </c>
      <c r="BW54">
        <v>40</v>
      </c>
      <c r="BX54">
        <v>29.472000000000001</v>
      </c>
      <c r="BY54">
        <v>1</v>
      </c>
      <c r="BZ54">
        <f>_xlfn.XLOOKUP(data_cloud__2[[#This Row],[product_id]], manual_check_maarten!A:A,manual_check_maarten!F:F,  "")</f>
        <v>0</v>
      </c>
      <c r="CA54">
        <f>_xlfn.XLOOKUP(data_cloud__2[[#This Row],[product_id]], manual_check_maarten!A:A,manual_check_maarten!G:G,  "")</f>
        <v>0</v>
      </c>
      <c r="CB54" t="str">
        <f>_xlfn.XLOOKUP(data_cloud__2[[#This Row],[product_id]], manual_check_maarten!A:A,manual_check_maarten!H:H,  "")</f>
        <v>Burnt</v>
      </c>
    </row>
    <row r="55" spans="1:80" hidden="1" x14ac:dyDescent="0.35">
      <c r="A55" t="s">
        <v>202</v>
      </c>
      <c r="B55" t="s">
        <v>78</v>
      </c>
      <c r="C55">
        <v>45566.694711481483</v>
      </c>
      <c r="D55" t="s">
        <v>79</v>
      </c>
      <c r="E55" t="s">
        <v>80</v>
      </c>
      <c r="F55">
        <v>27</v>
      </c>
      <c r="G55">
        <v>27</v>
      </c>
      <c r="H55">
        <v>27</v>
      </c>
      <c r="I55">
        <v>0</v>
      </c>
      <c r="J55" t="s">
        <v>203</v>
      </c>
      <c r="K55" t="s">
        <v>82</v>
      </c>
      <c r="L55">
        <v>14.389999389648438</v>
      </c>
      <c r="M55">
        <v>110</v>
      </c>
      <c r="N55" t="s">
        <v>82</v>
      </c>
      <c r="O55" t="s">
        <v>82</v>
      </c>
      <c r="P55">
        <v>0</v>
      </c>
      <c r="Q55">
        <v>800.6754150390625</v>
      </c>
      <c r="R55">
        <v>119.90861511230469</v>
      </c>
      <c r="S55">
        <v>214.80000305175781</v>
      </c>
      <c r="T55">
        <v>215.10000610351563</v>
      </c>
      <c r="U55">
        <v>220.60000610351563</v>
      </c>
      <c r="V55">
        <v>225</v>
      </c>
      <c r="W55">
        <v>2170.08740234375</v>
      </c>
      <c r="X55">
        <v>1740.9075927734375</v>
      </c>
      <c r="Y55">
        <v>3.6020002365112305</v>
      </c>
      <c r="Z55">
        <v>0.15400001406669617</v>
      </c>
      <c r="AA55">
        <v>24.338001251220703</v>
      </c>
      <c r="AB55">
        <v>2.0680000782012939</v>
      </c>
      <c r="AC55">
        <v>0.45200002193450928</v>
      </c>
      <c r="AD55">
        <v>0.65400004386901855</v>
      </c>
      <c r="AE55">
        <v>42.700000762939453</v>
      </c>
      <c r="AF55">
        <v>28.638742446899414</v>
      </c>
      <c r="AG55">
        <v>44.953498840332031</v>
      </c>
      <c r="AH55">
        <v>229.80000305175781</v>
      </c>
      <c r="AI55">
        <v>60</v>
      </c>
      <c r="AJ55">
        <v>60</v>
      </c>
      <c r="AK55">
        <v>60</v>
      </c>
      <c r="AL55">
        <v>60.599997999999999</v>
      </c>
      <c r="AM55">
        <v>94.586082458496094</v>
      </c>
      <c r="AN55">
        <v>52.499603271484375</v>
      </c>
      <c r="AO55">
        <v>65.883392333984375</v>
      </c>
      <c r="AP55">
        <v>79.896270751953125</v>
      </c>
      <c r="AQ55">
        <v>3.4238126277923584</v>
      </c>
      <c r="AR55">
        <v>541.6318359375</v>
      </c>
      <c r="AS55">
        <v>498.0267333984375</v>
      </c>
      <c r="AT55">
        <v>4.5525627136230469</v>
      </c>
      <c r="AU55">
        <v>3.6119377613067627</v>
      </c>
      <c r="AV55">
        <v>7717.20654296875</v>
      </c>
      <c r="AW55">
        <v>5430.12109375</v>
      </c>
      <c r="AX55">
        <v>1644.49560546875</v>
      </c>
      <c r="AY55">
        <v>1012.830078125</v>
      </c>
      <c r="AZ55">
        <v>6072.7109375</v>
      </c>
      <c r="BA55">
        <v>4417.291015625</v>
      </c>
      <c r="BB55">
        <v>1.3665080070495605E-2</v>
      </c>
      <c r="BC55">
        <v>0.16287732124328613</v>
      </c>
      <c r="BD55" t="s">
        <v>204</v>
      </c>
      <c r="BE55" t="s">
        <v>202</v>
      </c>
      <c r="BF55">
        <v>45</v>
      </c>
      <c r="BG55">
        <v>881.26800000000003</v>
      </c>
      <c r="BH55">
        <v>1138.1420000000001</v>
      </c>
      <c r="BI55">
        <v>3.1309999999999998</v>
      </c>
      <c r="BJ55">
        <v>4.1989999999999998</v>
      </c>
      <c r="BK55">
        <v>95.44</v>
      </c>
      <c r="BL55">
        <v>2055.1410000000001</v>
      </c>
      <c r="BM55">
        <v>858.24800000000005</v>
      </c>
      <c r="BN55">
        <v>1244.9090000000001</v>
      </c>
      <c r="BO55">
        <v>6.2389999999999999</v>
      </c>
      <c r="BP55">
        <v>99.998999999999995</v>
      </c>
      <c r="BQ55">
        <v>1.004</v>
      </c>
      <c r="BR55">
        <v>423.762</v>
      </c>
      <c r="BS55">
        <v>2055.1410000000001</v>
      </c>
      <c r="BT55">
        <v>20</v>
      </c>
      <c r="BU55">
        <v>6.0519999999999996</v>
      </c>
      <c r="BV55">
        <v>1</v>
      </c>
      <c r="BW55">
        <v>40</v>
      </c>
      <c r="BX55">
        <v>31.4</v>
      </c>
      <c r="BY55">
        <v>1</v>
      </c>
      <c r="BZ55">
        <f>_xlfn.XLOOKUP(data_cloud__2[[#This Row],[product_id]], manual_check_maarten!A:A,manual_check_maarten!F:F,  "")</f>
        <v>1</v>
      </c>
      <c r="CA55">
        <f>_xlfn.XLOOKUP(data_cloud__2[[#This Row],[product_id]], manual_check_maarten!A:A,manual_check_maarten!G:G,  "")</f>
        <v>0</v>
      </c>
      <c r="CB55" t="str">
        <f>_xlfn.XLOOKUP(data_cloud__2[[#This Row],[product_id]], manual_check_maarten!A:A,manual_check_maarten!H:H,  "")</f>
        <v/>
      </c>
    </row>
    <row r="56" spans="1:80" hidden="1" x14ac:dyDescent="0.35">
      <c r="A56" t="s">
        <v>207</v>
      </c>
      <c r="B56" t="s">
        <v>78</v>
      </c>
      <c r="C56">
        <v>45566.694988912037</v>
      </c>
      <c r="D56" t="s">
        <v>79</v>
      </c>
      <c r="E56" t="s">
        <v>80</v>
      </c>
      <c r="F56">
        <v>28</v>
      </c>
      <c r="G56">
        <v>28</v>
      </c>
      <c r="H56">
        <v>28</v>
      </c>
      <c r="I56">
        <v>0</v>
      </c>
      <c r="J56" t="s">
        <v>208</v>
      </c>
      <c r="K56" t="s">
        <v>82</v>
      </c>
      <c r="L56">
        <v>14.389999389648438</v>
      </c>
      <c r="M56">
        <v>110</v>
      </c>
      <c r="N56" t="s">
        <v>82</v>
      </c>
      <c r="O56" t="s">
        <v>82</v>
      </c>
      <c r="P56">
        <v>0</v>
      </c>
      <c r="Q56">
        <v>800.85986328125</v>
      </c>
      <c r="R56">
        <v>119.90861511230469</v>
      </c>
      <c r="S56">
        <v>214.80000305175781</v>
      </c>
      <c r="T56">
        <v>214.80000305175781</v>
      </c>
      <c r="U56">
        <v>220.60000610351563</v>
      </c>
      <c r="V56">
        <v>225</v>
      </c>
      <c r="W56">
        <v>2184.173095703125</v>
      </c>
      <c r="X56">
        <v>1744.1134033203125</v>
      </c>
      <c r="Y56">
        <v>3.5280001163482666</v>
      </c>
      <c r="Z56">
        <v>0.14400000870227814</v>
      </c>
      <c r="AA56">
        <v>24.338001251220703</v>
      </c>
      <c r="AB56">
        <v>2.0659999847412109</v>
      </c>
      <c r="AC56">
        <v>0.45200002193450928</v>
      </c>
      <c r="AD56">
        <v>0.65600001811981201</v>
      </c>
      <c r="AE56">
        <v>43</v>
      </c>
      <c r="AF56">
        <v>28.572484970092773</v>
      </c>
      <c r="AG56">
        <v>44.943305969238281</v>
      </c>
      <c r="AH56">
        <v>229.80000305175781</v>
      </c>
      <c r="AI56">
        <v>60</v>
      </c>
      <c r="AJ56">
        <v>60</v>
      </c>
      <c r="AK56">
        <v>60</v>
      </c>
      <c r="AL56">
        <v>60.599997999999999</v>
      </c>
      <c r="AM56">
        <v>94.586082458496094</v>
      </c>
      <c r="AN56">
        <v>52.499603271484375</v>
      </c>
      <c r="AO56">
        <v>65.9754638671875</v>
      </c>
      <c r="AP56">
        <v>79.800048828125</v>
      </c>
      <c r="AQ56">
        <v>2.934687614440918</v>
      </c>
      <c r="AR56">
        <v>543.34478759765625</v>
      </c>
      <c r="AS56">
        <v>499.576904296875</v>
      </c>
      <c r="AT56">
        <v>4.5901875495910645</v>
      </c>
      <c r="AU56">
        <v>3.6119377613067627</v>
      </c>
      <c r="AV56">
        <v>7745.00830078125</v>
      </c>
      <c r="AW56">
        <v>5481.87890625</v>
      </c>
      <c r="AX56">
        <v>1672.248046875</v>
      </c>
      <c r="AY56">
        <v>1017.4638671875</v>
      </c>
      <c r="AZ56">
        <v>6072.76025390625</v>
      </c>
      <c r="BA56">
        <v>4464.4150390625</v>
      </c>
      <c r="BB56">
        <v>1.1568665504455566E-2</v>
      </c>
      <c r="BC56">
        <v>0.1395409107208252</v>
      </c>
      <c r="BD56" t="s">
        <v>209</v>
      </c>
      <c r="BE56" t="s">
        <v>207</v>
      </c>
      <c r="BF56">
        <v>45</v>
      </c>
      <c r="BG56">
        <v>886.52499999999998</v>
      </c>
      <c r="BH56">
        <v>1138.3710000000001</v>
      </c>
      <c r="BI56">
        <v>2.512</v>
      </c>
      <c r="BJ56">
        <v>4.0890000000000004</v>
      </c>
      <c r="BK56">
        <v>94.820999999999998</v>
      </c>
      <c r="BL56">
        <v>2055.4630000000002</v>
      </c>
      <c r="BM56">
        <v>863.19399999999996</v>
      </c>
      <c r="BN56">
        <v>1246.336</v>
      </c>
      <c r="BO56">
        <v>6.5289999999999999</v>
      </c>
      <c r="BP56">
        <v>99.998999999999995</v>
      </c>
      <c r="BQ56">
        <v>1.004</v>
      </c>
      <c r="BR56">
        <v>423.935</v>
      </c>
      <c r="BS56">
        <v>2055.4630000000002</v>
      </c>
      <c r="BT56">
        <v>20</v>
      </c>
      <c r="BU56">
        <v>4.9359999999999999</v>
      </c>
      <c r="BV56">
        <v>1</v>
      </c>
      <c r="BW56">
        <v>40</v>
      </c>
      <c r="BX56">
        <v>17.457999999999998</v>
      </c>
      <c r="BY56">
        <v>1</v>
      </c>
      <c r="BZ56">
        <f>_xlfn.XLOOKUP(data_cloud__2[[#This Row],[product_id]], manual_check_maarten!A:A,manual_check_maarten!F:F,  "")</f>
        <v>1</v>
      </c>
      <c r="CA56">
        <f>_xlfn.XLOOKUP(data_cloud__2[[#This Row],[product_id]], manual_check_maarten!A:A,manual_check_maarten!G:G,  "")</f>
        <v>0</v>
      </c>
      <c r="CB56" t="str">
        <f>_xlfn.XLOOKUP(data_cloud__2[[#This Row],[product_id]], manual_check_maarten!A:A,manual_check_maarten!H:H,  "")</f>
        <v/>
      </c>
    </row>
    <row r="57" spans="1:80" hidden="1" x14ac:dyDescent="0.35">
      <c r="A57" t="s">
        <v>210</v>
      </c>
      <c r="B57" t="s">
        <v>85</v>
      </c>
      <c r="C57">
        <v>45566.694988912037</v>
      </c>
      <c r="D57" t="s">
        <v>79</v>
      </c>
      <c r="E57" t="s">
        <v>80</v>
      </c>
      <c r="F57">
        <v>28</v>
      </c>
      <c r="G57">
        <v>28</v>
      </c>
      <c r="H57">
        <v>28</v>
      </c>
      <c r="I57">
        <v>0</v>
      </c>
      <c r="J57" t="s">
        <v>208</v>
      </c>
      <c r="K57" t="s">
        <v>82</v>
      </c>
      <c r="L57">
        <v>14.389999389648438</v>
      </c>
      <c r="M57">
        <v>110</v>
      </c>
      <c r="N57" t="s">
        <v>82</v>
      </c>
      <c r="O57" t="s">
        <v>82</v>
      </c>
      <c r="P57">
        <v>0</v>
      </c>
      <c r="Q57">
        <v>800.85986328125</v>
      </c>
      <c r="R57">
        <v>119.90861511230469</v>
      </c>
      <c r="S57">
        <v>214.80000305175781</v>
      </c>
      <c r="T57">
        <v>214.80000305175781</v>
      </c>
      <c r="U57">
        <v>220.60000610351563</v>
      </c>
      <c r="V57">
        <v>225</v>
      </c>
      <c r="W57">
        <v>2184.173095703125</v>
      </c>
      <c r="X57">
        <v>1744.1134033203125</v>
      </c>
      <c r="Y57">
        <v>3.5280001163482666</v>
      </c>
      <c r="Z57">
        <v>0.14400000870227814</v>
      </c>
      <c r="AA57">
        <v>24.338001251220703</v>
      </c>
      <c r="AB57">
        <v>2.0659999847412109</v>
      </c>
      <c r="AC57">
        <v>0.45200002193450928</v>
      </c>
      <c r="AD57">
        <v>0.65600001811981201</v>
      </c>
      <c r="AE57">
        <v>43</v>
      </c>
      <c r="AF57">
        <v>28.572484970092773</v>
      </c>
      <c r="AG57">
        <v>44.943305969238281</v>
      </c>
      <c r="AH57">
        <v>229.80000305175781</v>
      </c>
      <c r="AI57">
        <v>60</v>
      </c>
      <c r="AJ57">
        <v>60</v>
      </c>
      <c r="AK57">
        <v>60</v>
      </c>
      <c r="AL57">
        <v>60.599997999999999</v>
      </c>
      <c r="AM57">
        <v>137.79624938964844</v>
      </c>
      <c r="AN57">
        <v>52.49993896484375</v>
      </c>
      <c r="AO57">
        <v>66.486534118652344</v>
      </c>
      <c r="AP57">
        <v>82.599014282226563</v>
      </c>
      <c r="AQ57">
        <v>1.2791875600814819</v>
      </c>
      <c r="AR57">
        <v>544.84674072265625</v>
      </c>
      <c r="AS57">
        <v>498.55831909179688</v>
      </c>
      <c r="AT57">
        <v>4.7783126831054688</v>
      </c>
      <c r="AU57">
        <v>3.8376877307891846</v>
      </c>
      <c r="AV57">
        <v>7920.9375</v>
      </c>
      <c r="AW57">
        <v>6099.93310546875</v>
      </c>
      <c r="AX57">
        <v>1788.7783203125</v>
      </c>
      <c r="AY57">
        <v>1152.74072265625</v>
      </c>
      <c r="AZ57">
        <v>6132.1591796875</v>
      </c>
      <c r="BA57">
        <v>4947.1923828125</v>
      </c>
      <c r="BD57" t="s">
        <v>211</v>
      </c>
      <c r="BE57" t="s">
        <v>210</v>
      </c>
      <c r="BF57">
        <v>45</v>
      </c>
      <c r="BG57">
        <v>1193.674</v>
      </c>
      <c r="BH57">
        <v>875.70899999999995</v>
      </c>
      <c r="BI57">
        <v>-3.6619999999999999</v>
      </c>
      <c r="BJ57">
        <v>4.1150000000000002</v>
      </c>
      <c r="BK57">
        <v>88.647000000000006</v>
      </c>
      <c r="BL57">
        <v>2056.252</v>
      </c>
      <c r="BM57">
        <v>1198.299</v>
      </c>
      <c r="BN57">
        <v>1185.8620000000001</v>
      </c>
      <c r="BO57">
        <v>179.64400000000001</v>
      </c>
      <c r="BP57">
        <v>99.998999999999995</v>
      </c>
      <c r="BQ57">
        <v>1.0049999999999999</v>
      </c>
      <c r="BR57">
        <v>424.79599999999999</v>
      </c>
      <c r="BS57">
        <v>2056.252</v>
      </c>
      <c r="BT57">
        <v>20</v>
      </c>
      <c r="BU57">
        <v>21.654</v>
      </c>
      <c r="BV57">
        <v>0</v>
      </c>
      <c r="BW57">
        <v>40</v>
      </c>
      <c r="BX57">
        <v>26.510999999999999</v>
      </c>
      <c r="BY57">
        <v>1</v>
      </c>
      <c r="BZ57">
        <f>_xlfn.XLOOKUP(data_cloud__2[[#This Row],[product_id]], manual_check_maarten!A:A,manual_check_maarten!F:F,  "")</f>
        <v>1</v>
      </c>
      <c r="CA57">
        <f>_xlfn.XLOOKUP(data_cloud__2[[#This Row],[product_id]], manual_check_maarten!A:A,manual_check_maarten!G:G,  "")</f>
        <v>0</v>
      </c>
      <c r="CB57" t="str">
        <f>_xlfn.XLOOKUP(data_cloud__2[[#This Row],[product_id]], manual_check_maarten!A:A,manual_check_maarten!H:H,  "")</f>
        <v/>
      </c>
    </row>
    <row r="58" spans="1:80" hidden="1" x14ac:dyDescent="0.35">
      <c r="A58" t="s">
        <v>212</v>
      </c>
      <c r="B58" t="s">
        <v>78</v>
      </c>
      <c r="C58">
        <v>45566.695276261577</v>
      </c>
      <c r="D58" t="s">
        <v>79</v>
      </c>
      <c r="E58" t="s">
        <v>80</v>
      </c>
      <c r="F58">
        <v>29</v>
      </c>
      <c r="G58">
        <v>29</v>
      </c>
      <c r="H58">
        <v>29</v>
      </c>
      <c r="I58">
        <v>0</v>
      </c>
      <c r="J58" t="s">
        <v>213</v>
      </c>
      <c r="K58" t="s">
        <v>82</v>
      </c>
      <c r="L58">
        <v>14.399999618530273</v>
      </c>
      <c r="M58">
        <v>110</v>
      </c>
      <c r="N58" t="s">
        <v>82</v>
      </c>
      <c r="O58" t="s">
        <v>82</v>
      </c>
      <c r="P58">
        <v>0</v>
      </c>
      <c r="Q58">
        <v>800.85986328125</v>
      </c>
      <c r="R58">
        <v>119.90861511230469</v>
      </c>
      <c r="S58">
        <v>214.60000610351563</v>
      </c>
      <c r="T58">
        <v>214.60000610351563</v>
      </c>
      <c r="U58">
        <v>220.5</v>
      </c>
      <c r="V58">
        <v>225</v>
      </c>
      <c r="W58">
        <v>2200.007568359375</v>
      </c>
      <c r="X58">
        <v>1733.816162109375</v>
      </c>
      <c r="Y58">
        <v>3.0260002613067627</v>
      </c>
      <c r="Z58">
        <v>0.15400001406669617</v>
      </c>
      <c r="AA58">
        <v>24.340002059936523</v>
      </c>
      <c r="AB58">
        <v>2.0740001201629639</v>
      </c>
      <c r="AC58">
        <v>0.45400002598762512</v>
      </c>
      <c r="AD58">
        <v>0.65600001811981201</v>
      </c>
      <c r="AE58">
        <v>43.200000762939453</v>
      </c>
      <c r="AF58">
        <v>28.659130096435547</v>
      </c>
      <c r="AG58">
        <v>44.978981018066406</v>
      </c>
      <c r="AH58">
        <v>229.80000305175781</v>
      </c>
      <c r="AI58">
        <v>60</v>
      </c>
      <c r="AJ58">
        <v>60</v>
      </c>
      <c r="AK58">
        <v>60</v>
      </c>
      <c r="AL58">
        <v>60.599997999999999</v>
      </c>
      <c r="AM58">
        <v>94.586082458496094</v>
      </c>
      <c r="AN58">
        <v>52.499603271484375</v>
      </c>
      <c r="AO58">
        <v>65.924346923828125</v>
      </c>
      <c r="AP58">
        <v>79.769935607910156</v>
      </c>
      <c r="AQ58">
        <v>2.6713125705718994</v>
      </c>
      <c r="AR58">
        <v>546.26727294921875</v>
      </c>
      <c r="AS58">
        <v>502.04666137695313</v>
      </c>
      <c r="AT58">
        <v>4.5149378776550293</v>
      </c>
      <c r="AU58">
        <v>3.6119377613067627</v>
      </c>
      <c r="AV58">
        <v>7810.189453125</v>
      </c>
      <c r="AW58">
        <v>5541.8447265625</v>
      </c>
      <c r="AX58">
        <v>1642.0126953125</v>
      </c>
      <c r="AY58">
        <v>1025.7412109375</v>
      </c>
      <c r="AZ58">
        <v>6168.1767578125</v>
      </c>
      <c r="BA58">
        <v>4516.103515625</v>
      </c>
      <c r="BB58">
        <v>1.6579627990722656E-2</v>
      </c>
      <c r="BC58">
        <v>0.1214759349822998</v>
      </c>
      <c r="BD58" t="s">
        <v>79</v>
      </c>
      <c r="BE58" t="s">
        <v>79</v>
      </c>
      <c r="BF58">
        <v>0</v>
      </c>
      <c r="BG58">
        <v>0</v>
      </c>
      <c r="BH58">
        <v>0</v>
      </c>
      <c r="BI58">
        <v>0</v>
      </c>
      <c r="BJ58">
        <v>0</v>
      </c>
      <c r="BK58">
        <v>0</v>
      </c>
      <c r="BL58">
        <v>0</v>
      </c>
      <c r="BM58">
        <v>0</v>
      </c>
      <c r="BN58">
        <v>0</v>
      </c>
      <c r="BO58">
        <v>0</v>
      </c>
      <c r="BP58">
        <v>0</v>
      </c>
      <c r="BQ58">
        <v>0</v>
      </c>
      <c r="BR58">
        <v>0</v>
      </c>
      <c r="BS58">
        <v>0</v>
      </c>
      <c r="BT58">
        <v>20</v>
      </c>
      <c r="BU58">
        <v>0</v>
      </c>
      <c r="BW58">
        <v>40</v>
      </c>
      <c r="BX58">
        <v>0</v>
      </c>
      <c r="BZ58" t="str">
        <f>_xlfn.XLOOKUP(data_cloud__2[[#This Row],[product_id]], manual_check_maarten!A:A,manual_check_maarten!F:F,  "")</f>
        <v/>
      </c>
      <c r="CA58" t="str">
        <f>_xlfn.XLOOKUP(data_cloud__2[[#This Row],[product_id]], manual_check_maarten!A:A,manual_check_maarten!G:G,  "")</f>
        <v/>
      </c>
      <c r="CB58" t="str">
        <f>_xlfn.XLOOKUP(data_cloud__2[[#This Row],[product_id]], manual_check_maarten!A:A,manual_check_maarten!H:H,  "")</f>
        <v/>
      </c>
    </row>
    <row r="59" spans="1:80" hidden="1" x14ac:dyDescent="0.35">
      <c r="A59" t="s">
        <v>214</v>
      </c>
      <c r="B59" t="s">
        <v>85</v>
      </c>
      <c r="C59">
        <v>45566.695276261577</v>
      </c>
      <c r="D59" t="s">
        <v>79</v>
      </c>
      <c r="E59" t="s">
        <v>80</v>
      </c>
      <c r="F59">
        <v>29</v>
      </c>
      <c r="G59">
        <v>29</v>
      </c>
      <c r="H59">
        <v>29</v>
      </c>
      <c r="I59">
        <v>0</v>
      </c>
      <c r="J59" t="s">
        <v>213</v>
      </c>
      <c r="K59" t="s">
        <v>82</v>
      </c>
      <c r="L59">
        <v>14.399999618530273</v>
      </c>
      <c r="M59">
        <v>110</v>
      </c>
      <c r="N59" t="s">
        <v>82</v>
      </c>
      <c r="O59" t="s">
        <v>82</v>
      </c>
      <c r="P59">
        <v>0</v>
      </c>
      <c r="Q59">
        <v>800.85986328125</v>
      </c>
      <c r="R59">
        <v>119.90861511230469</v>
      </c>
      <c r="S59">
        <v>214.60000610351563</v>
      </c>
      <c r="T59">
        <v>214.60000610351563</v>
      </c>
      <c r="U59">
        <v>220.5</v>
      </c>
      <c r="V59">
        <v>225</v>
      </c>
      <c r="W59">
        <v>2200.007568359375</v>
      </c>
      <c r="X59">
        <v>1733.816162109375</v>
      </c>
      <c r="Y59">
        <v>3.0260002613067627</v>
      </c>
      <c r="Z59">
        <v>0.15400001406669617</v>
      </c>
      <c r="AA59">
        <v>24.340002059936523</v>
      </c>
      <c r="AB59">
        <v>2.0740001201629639</v>
      </c>
      <c r="AC59">
        <v>0.45400002598762512</v>
      </c>
      <c r="AD59">
        <v>0.65600001811981201</v>
      </c>
      <c r="AE59">
        <v>43.200000762939453</v>
      </c>
      <c r="AF59">
        <v>28.659130096435547</v>
      </c>
      <c r="AG59">
        <v>44.978981018066406</v>
      </c>
      <c r="AH59">
        <v>229.80000305175781</v>
      </c>
      <c r="AI59">
        <v>60</v>
      </c>
      <c r="AJ59">
        <v>60</v>
      </c>
      <c r="AK59">
        <v>60</v>
      </c>
      <c r="AL59">
        <v>60.599997999999999</v>
      </c>
      <c r="AM59">
        <v>137.79624938964844</v>
      </c>
      <c r="AN59">
        <v>52.49993896484375</v>
      </c>
      <c r="AO59">
        <v>66.449317932128906</v>
      </c>
      <c r="AP59">
        <v>82.406341552734375</v>
      </c>
      <c r="AQ59">
        <v>2.3326876163482666</v>
      </c>
      <c r="AR59">
        <v>544.8988037109375</v>
      </c>
      <c r="AS59">
        <v>498.7117919921875</v>
      </c>
      <c r="AT59">
        <v>4.8159375190734863</v>
      </c>
      <c r="AU59">
        <v>3.8753125667572021</v>
      </c>
      <c r="AV59">
        <v>7941.52685546875</v>
      </c>
      <c r="AW59">
        <v>6106.57470703125</v>
      </c>
      <c r="AX59">
        <v>1807.83251953125</v>
      </c>
      <c r="AY59">
        <v>1170.53173828125</v>
      </c>
      <c r="AZ59">
        <v>6133.6943359375</v>
      </c>
      <c r="BA59">
        <v>4936.04296875</v>
      </c>
      <c r="BD59" t="s">
        <v>215</v>
      </c>
      <c r="BE59" t="s">
        <v>214</v>
      </c>
      <c r="BF59">
        <v>45</v>
      </c>
      <c r="BG59">
        <v>1193.086</v>
      </c>
      <c r="BH59">
        <v>829.25199999999995</v>
      </c>
      <c r="BI59">
        <v>-4.157</v>
      </c>
      <c r="BJ59">
        <v>4.032</v>
      </c>
      <c r="BK59">
        <v>88.152000000000001</v>
      </c>
      <c r="BL59">
        <v>2056.3960000000002</v>
      </c>
      <c r="BM59">
        <v>1198.2329999999999</v>
      </c>
      <c r="BN59">
        <v>1139.134</v>
      </c>
      <c r="BO59">
        <v>179.55799999999999</v>
      </c>
      <c r="BP59">
        <v>98.424999999999997</v>
      </c>
      <c r="BQ59">
        <v>1.0049999999999999</v>
      </c>
      <c r="BR59">
        <v>424.78899999999999</v>
      </c>
      <c r="BS59">
        <v>2056.3960000000002</v>
      </c>
      <c r="BT59">
        <v>20</v>
      </c>
      <c r="BU59">
        <v>11.739000000000001</v>
      </c>
      <c r="BV59">
        <v>1</v>
      </c>
      <c r="BW59">
        <v>40</v>
      </c>
      <c r="BX59">
        <v>26.821000000000002</v>
      </c>
      <c r="BY59">
        <v>1</v>
      </c>
      <c r="BZ59">
        <f>_xlfn.XLOOKUP(data_cloud__2[[#This Row],[product_id]], manual_check_maarten!A:A,manual_check_maarten!F:F,  "")</f>
        <v>1</v>
      </c>
      <c r="CA59">
        <f>_xlfn.XLOOKUP(data_cloud__2[[#This Row],[product_id]], manual_check_maarten!A:A,manual_check_maarten!G:G,  "")</f>
        <v>0</v>
      </c>
      <c r="CB59" t="str">
        <f>_xlfn.XLOOKUP(data_cloud__2[[#This Row],[product_id]], manual_check_maarten!A:A,manual_check_maarten!H:H,  "")</f>
        <v/>
      </c>
    </row>
    <row r="60" spans="1:80" hidden="1" x14ac:dyDescent="0.35">
      <c r="A60" t="s">
        <v>216</v>
      </c>
      <c r="B60" t="s">
        <v>78</v>
      </c>
      <c r="C60">
        <v>45566.69555744213</v>
      </c>
      <c r="D60" t="s">
        <v>79</v>
      </c>
      <c r="E60" t="s">
        <v>80</v>
      </c>
      <c r="F60">
        <v>30</v>
      </c>
      <c r="G60">
        <v>30</v>
      </c>
      <c r="H60">
        <v>30</v>
      </c>
      <c r="I60">
        <v>0</v>
      </c>
      <c r="J60" t="s">
        <v>217</v>
      </c>
      <c r="K60" t="s">
        <v>82</v>
      </c>
      <c r="L60">
        <v>14.399999618530273</v>
      </c>
      <c r="M60">
        <v>110</v>
      </c>
      <c r="N60" t="s">
        <v>82</v>
      </c>
      <c r="O60" t="s">
        <v>82</v>
      </c>
      <c r="P60">
        <v>0</v>
      </c>
      <c r="Q60">
        <v>800.6754150390625</v>
      </c>
      <c r="R60">
        <v>119.90861511230469</v>
      </c>
      <c r="S60">
        <v>214.60000610351563</v>
      </c>
      <c r="T60">
        <v>214.80000305175781</v>
      </c>
      <c r="U60">
        <v>220.30000305175781</v>
      </c>
      <c r="V60">
        <v>225</v>
      </c>
      <c r="W60">
        <v>2217.687744140625</v>
      </c>
      <c r="X60">
        <v>1733.524658203125</v>
      </c>
      <c r="Y60">
        <v>2.8620002269744873</v>
      </c>
      <c r="Z60">
        <v>0.14400000870227814</v>
      </c>
      <c r="AA60">
        <v>24.366001129150391</v>
      </c>
      <c r="AB60">
        <v>2.0680000782012939</v>
      </c>
      <c r="AC60">
        <v>0.45400002598762512</v>
      </c>
      <c r="AD60">
        <v>0.65800005197525024</v>
      </c>
      <c r="AE60">
        <v>43.200000762939453</v>
      </c>
      <c r="AF60">
        <v>28.781452178955078</v>
      </c>
      <c r="AG60">
        <v>44.963691711425781</v>
      </c>
      <c r="AH60">
        <v>229.80000305175781</v>
      </c>
      <c r="AI60">
        <v>60</v>
      </c>
      <c r="AJ60">
        <v>60.099997999999999</v>
      </c>
      <c r="AK60">
        <v>60.099997999999999</v>
      </c>
      <c r="AL60">
        <v>60.599997999999999</v>
      </c>
      <c r="AM60">
        <v>94.586082458496094</v>
      </c>
      <c r="AN60">
        <v>52.499603271484375</v>
      </c>
      <c r="AO60">
        <v>65.907440185546875</v>
      </c>
      <c r="AP60">
        <v>79.722755432128906</v>
      </c>
      <c r="AQ60">
        <v>3.0099375247955322</v>
      </c>
      <c r="AR60">
        <v>543.25640869140625</v>
      </c>
      <c r="AS60">
        <v>499.22091674804688</v>
      </c>
      <c r="AT60">
        <v>4.6278128623962402</v>
      </c>
      <c r="AU60">
        <v>3.6119377613067627</v>
      </c>
      <c r="AV60">
        <v>7763.6796875</v>
      </c>
      <c r="AW60">
        <v>5492.92626953125</v>
      </c>
      <c r="AX60">
        <v>1694.21337890625</v>
      </c>
      <c r="AY60">
        <v>1020.15380859375</v>
      </c>
      <c r="AZ60">
        <v>6069.46630859375</v>
      </c>
      <c r="BA60">
        <v>4472.7724609375</v>
      </c>
      <c r="BB60">
        <v>1.6788482666015625E-2</v>
      </c>
      <c r="BC60">
        <v>0.12687397003173828</v>
      </c>
      <c r="BD60" t="s">
        <v>218</v>
      </c>
      <c r="BE60" t="s">
        <v>216</v>
      </c>
      <c r="BF60">
        <v>45</v>
      </c>
      <c r="BG60">
        <v>890.21100000000001</v>
      </c>
      <c r="BH60">
        <v>991.39599999999996</v>
      </c>
      <c r="BI60">
        <v>3.1309999999999998</v>
      </c>
      <c r="BJ60">
        <v>4.1580000000000004</v>
      </c>
      <c r="BK60">
        <v>95.44</v>
      </c>
      <c r="BL60">
        <v>2053.4070000000002</v>
      </c>
      <c r="BM60">
        <v>866.80799999999999</v>
      </c>
      <c r="BN60">
        <v>1101.8900000000001</v>
      </c>
      <c r="BO60">
        <v>6.5549999999999997</v>
      </c>
      <c r="BP60">
        <v>99.998999999999995</v>
      </c>
      <c r="BQ60">
        <v>1.0029999999999999</v>
      </c>
      <c r="BR60">
        <v>423.733</v>
      </c>
      <c r="BS60">
        <v>2053.4070000000002</v>
      </c>
      <c r="BT60">
        <v>20</v>
      </c>
      <c r="BU60">
        <v>8.8810000000000002</v>
      </c>
      <c r="BV60">
        <v>1</v>
      </c>
      <c r="BW60">
        <v>40</v>
      </c>
      <c r="BX60">
        <v>23.823</v>
      </c>
      <c r="BY60">
        <v>1</v>
      </c>
      <c r="BZ60">
        <f>_xlfn.XLOOKUP(data_cloud__2[[#This Row],[product_id]], manual_check_maarten!A:A,manual_check_maarten!F:F,  "")</f>
        <v>1</v>
      </c>
      <c r="CA60">
        <f>_xlfn.XLOOKUP(data_cloud__2[[#This Row],[product_id]], manual_check_maarten!A:A,manual_check_maarten!G:G,  "")</f>
        <v>0</v>
      </c>
      <c r="CB60" t="str">
        <f>_xlfn.XLOOKUP(data_cloud__2[[#This Row],[product_id]], manual_check_maarten!A:A,manual_check_maarten!H:H,  "")</f>
        <v/>
      </c>
    </row>
    <row r="61" spans="1:80" hidden="1" x14ac:dyDescent="0.35">
      <c r="A61" t="s">
        <v>219</v>
      </c>
      <c r="B61" t="s">
        <v>85</v>
      </c>
      <c r="C61">
        <v>45566.69555744213</v>
      </c>
      <c r="D61" t="s">
        <v>79</v>
      </c>
      <c r="E61" t="s">
        <v>80</v>
      </c>
      <c r="F61">
        <v>30</v>
      </c>
      <c r="G61">
        <v>30</v>
      </c>
      <c r="H61">
        <v>30</v>
      </c>
      <c r="I61">
        <v>0</v>
      </c>
      <c r="J61" t="s">
        <v>217</v>
      </c>
      <c r="K61" t="s">
        <v>82</v>
      </c>
      <c r="L61">
        <v>14.399999618530273</v>
      </c>
      <c r="M61">
        <v>110</v>
      </c>
      <c r="N61" t="s">
        <v>82</v>
      </c>
      <c r="O61" t="s">
        <v>82</v>
      </c>
      <c r="P61">
        <v>0</v>
      </c>
      <c r="Q61">
        <v>800.6754150390625</v>
      </c>
      <c r="R61">
        <v>119.90861511230469</v>
      </c>
      <c r="S61">
        <v>214.60000610351563</v>
      </c>
      <c r="T61">
        <v>214.80000305175781</v>
      </c>
      <c r="U61">
        <v>220.30000305175781</v>
      </c>
      <c r="V61">
        <v>225</v>
      </c>
      <c r="W61">
        <v>2217.687744140625</v>
      </c>
      <c r="X61">
        <v>1733.524658203125</v>
      </c>
      <c r="Y61">
        <v>2.8620002269744873</v>
      </c>
      <c r="Z61">
        <v>0.14400000870227814</v>
      </c>
      <c r="AA61">
        <v>24.366001129150391</v>
      </c>
      <c r="AB61">
        <v>2.0680000782012939</v>
      </c>
      <c r="AC61">
        <v>0.45400002598762512</v>
      </c>
      <c r="AD61">
        <v>0.65800005197525024</v>
      </c>
      <c r="AE61">
        <v>43.200000762939453</v>
      </c>
      <c r="AF61">
        <v>28.781452178955078</v>
      </c>
      <c r="AG61">
        <v>44.963691711425781</v>
      </c>
      <c r="AH61">
        <v>229.80000305175781</v>
      </c>
      <c r="AI61">
        <v>60</v>
      </c>
      <c r="AJ61">
        <v>60.099997999999999</v>
      </c>
      <c r="AK61">
        <v>60.099997999999999</v>
      </c>
      <c r="AL61">
        <v>60.599997999999999</v>
      </c>
      <c r="AM61">
        <v>137.79624938964844</v>
      </c>
      <c r="AN61">
        <v>52.49993896484375</v>
      </c>
      <c r="AO61">
        <v>66.69976806640625</v>
      </c>
      <c r="AP61">
        <v>82.734321594238281</v>
      </c>
      <c r="AQ61">
        <v>1.2791875600814819</v>
      </c>
      <c r="AR61">
        <v>544.9874267578125</v>
      </c>
      <c r="AS61">
        <v>498.43869018554688</v>
      </c>
      <c r="AT61">
        <v>4.8535628318786621</v>
      </c>
      <c r="AU61">
        <v>3.8376877307891846</v>
      </c>
      <c r="AV61">
        <v>7941.0810546875</v>
      </c>
      <c r="AW61">
        <v>6102.4140625</v>
      </c>
      <c r="AX61">
        <v>1829.57470703125</v>
      </c>
      <c r="AY61">
        <v>1152.6259765625</v>
      </c>
      <c r="AZ61">
        <v>6111.50634765625</v>
      </c>
      <c r="BA61">
        <v>4949.7880859375</v>
      </c>
      <c r="BD61" t="s">
        <v>220</v>
      </c>
      <c r="BE61" t="s">
        <v>219</v>
      </c>
      <c r="BF61">
        <v>45</v>
      </c>
      <c r="BG61">
        <v>1241.4929999999999</v>
      </c>
      <c r="BH61">
        <v>763.50699999999995</v>
      </c>
      <c r="BI61">
        <v>-1.627</v>
      </c>
      <c r="BJ61">
        <v>4.077</v>
      </c>
      <c r="BK61">
        <v>90.682000000000002</v>
      </c>
      <c r="BL61">
        <v>2055.6999999999998</v>
      </c>
      <c r="BM61">
        <v>1235.4939999999999</v>
      </c>
      <c r="BN61">
        <v>1076.277</v>
      </c>
      <c r="BO61">
        <v>-178.286</v>
      </c>
      <c r="BP61">
        <v>99.998999999999995</v>
      </c>
      <c r="BQ61">
        <v>1.0049999999999999</v>
      </c>
      <c r="BR61">
        <v>424.56</v>
      </c>
      <c r="BS61">
        <v>2055.6999999999998</v>
      </c>
      <c r="BT61">
        <v>20</v>
      </c>
      <c r="BU61">
        <v>9.7170000000000005</v>
      </c>
      <c r="BV61">
        <v>1</v>
      </c>
      <c r="BW61">
        <v>40</v>
      </c>
      <c r="BX61">
        <v>38.082000000000001</v>
      </c>
      <c r="BY61">
        <v>1</v>
      </c>
      <c r="BZ61">
        <f>_xlfn.XLOOKUP(data_cloud__2[[#This Row],[product_id]], manual_check_maarten!A:A,manual_check_maarten!F:F,  "")</f>
        <v>1</v>
      </c>
      <c r="CA61">
        <f>_xlfn.XLOOKUP(data_cloud__2[[#This Row],[product_id]], manual_check_maarten!A:A,manual_check_maarten!G:G,  "")</f>
        <v>0</v>
      </c>
      <c r="CB61" t="str">
        <f>_xlfn.XLOOKUP(data_cloud__2[[#This Row],[product_id]], manual_check_maarten!A:A,manual_check_maarten!H:H,  "")</f>
        <v/>
      </c>
    </row>
    <row r="62" spans="1:80" hidden="1" x14ac:dyDescent="0.35">
      <c r="A62" t="s">
        <v>221</v>
      </c>
      <c r="B62" t="s">
        <v>78</v>
      </c>
      <c r="C62">
        <v>45566.69583517361</v>
      </c>
      <c r="D62" t="s">
        <v>79</v>
      </c>
      <c r="E62" t="s">
        <v>80</v>
      </c>
      <c r="F62">
        <v>31</v>
      </c>
      <c r="G62">
        <v>31</v>
      </c>
      <c r="H62">
        <v>31</v>
      </c>
      <c r="I62">
        <v>0</v>
      </c>
      <c r="J62" t="s">
        <v>222</v>
      </c>
      <c r="K62" t="s">
        <v>82</v>
      </c>
      <c r="L62">
        <v>14.409999847412109</v>
      </c>
      <c r="M62">
        <v>110</v>
      </c>
      <c r="N62" t="s">
        <v>82</v>
      </c>
      <c r="O62" t="s">
        <v>82</v>
      </c>
      <c r="P62">
        <v>0</v>
      </c>
      <c r="Q62">
        <v>801.0443115234375</v>
      </c>
      <c r="R62">
        <v>119.90861511230469</v>
      </c>
      <c r="S62">
        <v>214.80000305175781</v>
      </c>
      <c r="T62">
        <v>215</v>
      </c>
      <c r="U62">
        <v>220.30000305175781</v>
      </c>
      <c r="V62">
        <v>225</v>
      </c>
      <c r="W62">
        <v>2175.52734375</v>
      </c>
      <c r="X62">
        <v>1731.776123046875</v>
      </c>
      <c r="Y62">
        <v>3.2220001220703125</v>
      </c>
      <c r="Z62">
        <v>0.15400001406669617</v>
      </c>
      <c r="AA62">
        <v>24.336000442504883</v>
      </c>
      <c r="AB62">
        <v>2.0460000038146973</v>
      </c>
      <c r="AC62">
        <v>0.45000001788139343</v>
      </c>
      <c r="AD62">
        <v>0.65600001811981201</v>
      </c>
      <c r="AE62">
        <v>43.5</v>
      </c>
      <c r="AF62">
        <v>28.557193756103516</v>
      </c>
      <c r="AG62">
        <v>44.999370574951172</v>
      </c>
      <c r="AH62">
        <v>229.80000305175781</v>
      </c>
      <c r="AI62">
        <v>60</v>
      </c>
      <c r="AJ62">
        <v>60</v>
      </c>
      <c r="AK62">
        <v>60</v>
      </c>
      <c r="AL62">
        <v>60.599997999999999</v>
      </c>
      <c r="AM62">
        <v>94.586082458496094</v>
      </c>
      <c r="AN62">
        <v>52.499603271484375</v>
      </c>
      <c r="AO62">
        <v>65.853782653808594</v>
      </c>
      <c r="AP62">
        <v>79.862869262695313</v>
      </c>
      <c r="AQ62">
        <v>3.4614377021789551</v>
      </c>
      <c r="AR62">
        <v>542.294921875</v>
      </c>
      <c r="AS62">
        <v>497.45016479492188</v>
      </c>
      <c r="AT62">
        <v>4.6654376983642578</v>
      </c>
      <c r="AU62">
        <v>3.6495625972747803</v>
      </c>
      <c r="AV62">
        <v>7737.86328125</v>
      </c>
      <c r="AW62">
        <v>5425.36181640625</v>
      </c>
      <c r="AX62">
        <v>1704.30859375</v>
      </c>
      <c r="AY62">
        <v>1028.0625</v>
      </c>
      <c r="AZ62">
        <v>6033.5546875</v>
      </c>
      <c r="BA62">
        <v>4397.29931640625</v>
      </c>
      <c r="BB62">
        <v>3.6244392395019531E-3</v>
      </c>
      <c r="BC62">
        <v>0.14261996746063232</v>
      </c>
      <c r="BD62" t="s">
        <v>223</v>
      </c>
      <c r="BE62" t="s">
        <v>221</v>
      </c>
      <c r="BF62">
        <v>45</v>
      </c>
      <c r="BG62">
        <v>832.351</v>
      </c>
      <c r="BH62">
        <v>1012.785</v>
      </c>
      <c r="BI62">
        <v>-0.23899999999999999</v>
      </c>
      <c r="BJ62">
        <v>4.0819999999999999</v>
      </c>
      <c r="BK62">
        <v>92.07</v>
      </c>
      <c r="BL62">
        <v>2053.4659999999999</v>
      </c>
      <c r="BM62">
        <v>814.55399999999997</v>
      </c>
      <c r="BN62">
        <v>1124.1110000000001</v>
      </c>
      <c r="BO62">
        <v>3.2759999999999998</v>
      </c>
      <c r="BP62">
        <v>98.424999999999997</v>
      </c>
      <c r="BQ62">
        <v>1.0029999999999999</v>
      </c>
      <c r="BR62">
        <v>423.351</v>
      </c>
      <c r="BS62">
        <v>2053.4659999999999</v>
      </c>
      <c r="BT62">
        <v>20</v>
      </c>
      <c r="BU62">
        <v>6.2809999999999997</v>
      </c>
      <c r="BV62">
        <v>1</v>
      </c>
      <c r="BW62">
        <v>40</v>
      </c>
      <c r="BX62">
        <v>18.532</v>
      </c>
      <c r="BY62">
        <v>1</v>
      </c>
      <c r="BZ62">
        <f>_xlfn.XLOOKUP(data_cloud__2[[#This Row],[product_id]], manual_check_maarten!A:A,manual_check_maarten!F:F,  "")</f>
        <v>1</v>
      </c>
      <c r="CA62">
        <f>_xlfn.XLOOKUP(data_cloud__2[[#This Row],[product_id]], manual_check_maarten!A:A,manual_check_maarten!G:G,  "")</f>
        <v>0</v>
      </c>
      <c r="CB62" t="str">
        <f>_xlfn.XLOOKUP(data_cloud__2[[#This Row],[product_id]], manual_check_maarten!A:A,manual_check_maarten!H:H,  "")</f>
        <v/>
      </c>
    </row>
    <row r="63" spans="1:80" hidden="1" x14ac:dyDescent="0.35">
      <c r="A63" t="s">
        <v>224</v>
      </c>
      <c r="B63" t="s">
        <v>85</v>
      </c>
      <c r="C63">
        <v>45566.69583517361</v>
      </c>
      <c r="D63" t="s">
        <v>79</v>
      </c>
      <c r="E63" t="s">
        <v>80</v>
      </c>
      <c r="F63">
        <v>31</v>
      </c>
      <c r="G63">
        <v>31</v>
      </c>
      <c r="H63">
        <v>31</v>
      </c>
      <c r="I63">
        <v>0</v>
      </c>
      <c r="J63" t="s">
        <v>222</v>
      </c>
      <c r="K63" t="s">
        <v>82</v>
      </c>
      <c r="L63">
        <v>14.409999847412109</v>
      </c>
      <c r="M63">
        <v>110</v>
      </c>
      <c r="N63" t="s">
        <v>82</v>
      </c>
      <c r="O63" t="s">
        <v>82</v>
      </c>
      <c r="P63">
        <v>0</v>
      </c>
      <c r="Q63">
        <v>801.0443115234375</v>
      </c>
      <c r="R63">
        <v>119.90861511230469</v>
      </c>
      <c r="S63">
        <v>214.80000305175781</v>
      </c>
      <c r="T63">
        <v>215</v>
      </c>
      <c r="U63">
        <v>220.30000305175781</v>
      </c>
      <c r="V63">
        <v>225</v>
      </c>
      <c r="W63">
        <v>2175.52734375</v>
      </c>
      <c r="X63">
        <v>1731.776123046875</v>
      </c>
      <c r="Y63">
        <v>3.2220001220703125</v>
      </c>
      <c r="Z63">
        <v>0.15400001406669617</v>
      </c>
      <c r="AA63">
        <v>24.336000442504883</v>
      </c>
      <c r="AB63">
        <v>2.0460000038146973</v>
      </c>
      <c r="AC63">
        <v>0.45000001788139343</v>
      </c>
      <c r="AD63">
        <v>0.65600001811981201</v>
      </c>
      <c r="AE63">
        <v>43.5</v>
      </c>
      <c r="AF63">
        <v>28.557193756103516</v>
      </c>
      <c r="AG63">
        <v>44.999370574951172</v>
      </c>
      <c r="AH63">
        <v>229.80000305175781</v>
      </c>
      <c r="AI63">
        <v>60</v>
      </c>
      <c r="AJ63">
        <v>60</v>
      </c>
      <c r="AK63">
        <v>60</v>
      </c>
      <c r="AL63">
        <v>60.599997999999999</v>
      </c>
      <c r="AM63">
        <v>137.79624938964844</v>
      </c>
      <c r="AN63">
        <v>52.49993896484375</v>
      </c>
      <c r="AO63">
        <v>66.515907287597656</v>
      </c>
      <c r="AP63">
        <v>82.424674987792969</v>
      </c>
      <c r="AQ63">
        <v>1.3920625448226929</v>
      </c>
      <c r="AR63">
        <v>545.4837646484375</v>
      </c>
      <c r="AS63">
        <v>498.13946533203125</v>
      </c>
      <c r="AT63">
        <v>4.8159375190734863</v>
      </c>
      <c r="AU63">
        <v>3.8376877307891846</v>
      </c>
      <c r="AV63">
        <v>7938.6220703125</v>
      </c>
      <c r="AW63">
        <v>6117.3935546875</v>
      </c>
      <c r="AX63">
        <v>1807.51904296875</v>
      </c>
      <c r="AY63">
        <v>1148.7705078125</v>
      </c>
      <c r="AZ63">
        <v>6131.10302734375</v>
      </c>
      <c r="BA63">
        <v>4968.623046875</v>
      </c>
      <c r="BD63" t="s">
        <v>225</v>
      </c>
      <c r="BE63" t="s">
        <v>224</v>
      </c>
      <c r="BF63">
        <v>45</v>
      </c>
      <c r="BG63">
        <v>1185.0250000000001</v>
      </c>
      <c r="BH63">
        <v>1068.7439999999999</v>
      </c>
      <c r="BI63">
        <v>-4.33</v>
      </c>
      <c r="BJ63">
        <v>4.133</v>
      </c>
      <c r="BK63">
        <v>87.978999999999999</v>
      </c>
      <c r="BL63">
        <v>2054.4270000000001</v>
      </c>
      <c r="BM63">
        <v>1190.7840000000001</v>
      </c>
      <c r="BN63">
        <v>1375.1289999999999</v>
      </c>
      <c r="BO63">
        <v>179.553</v>
      </c>
      <c r="BP63">
        <v>99.998999999999995</v>
      </c>
      <c r="BQ63">
        <v>1.0049999999999999</v>
      </c>
      <c r="BR63">
        <v>424.78699999999998</v>
      </c>
      <c r="BS63">
        <v>2054.4270000000001</v>
      </c>
      <c r="BT63">
        <v>20</v>
      </c>
      <c r="BU63">
        <v>6.4409999999999998</v>
      </c>
      <c r="BV63">
        <v>1</v>
      </c>
      <c r="BW63">
        <v>40</v>
      </c>
      <c r="BX63">
        <v>35.962000000000003</v>
      </c>
      <c r="BY63">
        <v>1</v>
      </c>
      <c r="BZ63">
        <f>_xlfn.XLOOKUP(data_cloud__2[[#This Row],[product_id]], manual_check_maarten!A:A,manual_check_maarten!F:F,  "")</f>
        <v>1</v>
      </c>
      <c r="CA63">
        <f>_xlfn.XLOOKUP(data_cloud__2[[#This Row],[product_id]], manual_check_maarten!A:A,manual_check_maarten!G:G,  "")</f>
        <v>0</v>
      </c>
      <c r="CB63" t="str">
        <f>_xlfn.XLOOKUP(data_cloud__2[[#This Row],[product_id]], manual_check_maarten!A:A,manual_check_maarten!H:H,  "")</f>
        <v/>
      </c>
    </row>
    <row r="64" spans="1:80" x14ac:dyDescent="0.35">
      <c r="A64" t="s">
        <v>956</v>
      </c>
      <c r="B64" t="s">
        <v>78</v>
      </c>
      <c r="C64">
        <v>45566.751365960648</v>
      </c>
      <c r="D64" t="s">
        <v>79</v>
      </c>
      <c r="E64" t="s">
        <v>80</v>
      </c>
      <c r="F64">
        <v>156</v>
      </c>
      <c r="G64">
        <v>156</v>
      </c>
      <c r="H64">
        <v>156</v>
      </c>
      <c r="I64">
        <v>0</v>
      </c>
      <c r="J64" t="s">
        <v>957</v>
      </c>
      <c r="K64" t="s">
        <v>82</v>
      </c>
      <c r="L64">
        <v>16.010000228881836</v>
      </c>
      <c r="M64">
        <v>110</v>
      </c>
      <c r="N64" t="s">
        <v>82</v>
      </c>
      <c r="O64" t="s">
        <v>82</v>
      </c>
      <c r="P64">
        <v>0</v>
      </c>
      <c r="Q64">
        <v>796.61761474609375</v>
      </c>
      <c r="R64">
        <v>119.90861511230469</v>
      </c>
      <c r="S64">
        <v>212.5</v>
      </c>
      <c r="T64">
        <v>216.10000610351563</v>
      </c>
      <c r="U64">
        <v>221</v>
      </c>
      <c r="V64">
        <v>224.80000305175781</v>
      </c>
      <c r="W64">
        <v>2308.516845703125</v>
      </c>
      <c r="X64">
        <v>1994.0634765625</v>
      </c>
      <c r="Y64">
        <v>3.0920002460479736</v>
      </c>
      <c r="Z64">
        <v>0.14400000870227814</v>
      </c>
      <c r="AA64">
        <v>24.350000381469727</v>
      </c>
      <c r="AB64">
        <v>2.1540000438690186</v>
      </c>
      <c r="AC64">
        <v>0.46400001645088196</v>
      </c>
      <c r="AD64">
        <v>0.65600001811981201</v>
      </c>
      <c r="AE64">
        <v>41</v>
      </c>
      <c r="AF64">
        <v>25.585777282714844</v>
      </c>
      <c r="AG64">
        <v>44.953498840332031</v>
      </c>
      <c r="AH64">
        <v>230.10000610351563</v>
      </c>
      <c r="AI64">
        <v>60</v>
      </c>
      <c r="AJ64">
        <v>60</v>
      </c>
      <c r="AK64">
        <v>60</v>
      </c>
      <c r="AL64">
        <v>58.400002000000001</v>
      </c>
      <c r="AM64">
        <v>94.586082458496094</v>
      </c>
      <c r="AN64">
        <v>52.499603271484375</v>
      </c>
      <c r="AO64">
        <v>62.820114135742188</v>
      </c>
      <c r="AP64">
        <v>76.746490478515625</v>
      </c>
      <c r="AQ64">
        <v>3.9505627155303955</v>
      </c>
      <c r="AR64">
        <v>512.75909423828125</v>
      </c>
      <c r="AS64">
        <v>449.04653930664063</v>
      </c>
      <c r="AT64">
        <v>5.0040626525878906</v>
      </c>
      <c r="AU64">
        <v>3.9129376411437988</v>
      </c>
      <c r="AV64">
        <v>7198.94091796875</v>
      </c>
      <c r="AW64">
        <v>4167.25390625</v>
      </c>
      <c r="AX64">
        <v>1571.478515625</v>
      </c>
      <c r="AY64">
        <v>824.747314453125</v>
      </c>
      <c r="AZ64">
        <v>5627.46240234375</v>
      </c>
      <c r="BA64">
        <v>3342.506591796875</v>
      </c>
      <c r="BB64">
        <v>0.11686599254608154</v>
      </c>
      <c r="BC64">
        <v>0.39505815505981445</v>
      </c>
      <c r="BD64" t="s">
        <v>958</v>
      </c>
      <c r="BE64" t="s">
        <v>956</v>
      </c>
      <c r="BF64">
        <v>45</v>
      </c>
      <c r="BG64">
        <v>884.29399999999998</v>
      </c>
      <c r="BH64">
        <v>1184.04</v>
      </c>
      <c r="BI64">
        <v>3.1960000000000002</v>
      </c>
      <c r="BJ64">
        <v>4.1180000000000003</v>
      </c>
      <c r="BK64">
        <v>95.504999999999995</v>
      </c>
      <c r="BL64">
        <v>2054.453</v>
      </c>
      <c r="BM64">
        <v>861.07100000000003</v>
      </c>
      <c r="BN64">
        <v>1290.2280000000001</v>
      </c>
      <c r="BO64">
        <v>6.54</v>
      </c>
      <c r="BP64">
        <v>98.424999999999997</v>
      </c>
      <c r="BQ64">
        <v>1.0029999999999999</v>
      </c>
      <c r="BR64">
        <v>423.137</v>
      </c>
      <c r="BS64">
        <v>2054.453</v>
      </c>
      <c r="BT64">
        <v>20</v>
      </c>
      <c r="BU64">
        <v>172.06800000000001</v>
      </c>
      <c r="BV64">
        <v>0</v>
      </c>
      <c r="BW64">
        <v>40</v>
      </c>
      <c r="BX64">
        <v>117.11199999999999</v>
      </c>
      <c r="BY64">
        <v>0</v>
      </c>
      <c r="BZ64">
        <f>_xlfn.XLOOKUP(data_cloud__2[[#This Row],[product_id]], manual_check_maarten!A:A,manual_check_maarten!F:F,  "")</f>
        <v>0</v>
      </c>
      <c r="CA64">
        <f>_xlfn.XLOOKUP(data_cloud__2[[#This Row],[product_id]], manual_check_maarten!A:A,manual_check_maarten!G:G,  "")</f>
        <v>0</v>
      </c>
      <c r="CB64" t="str">
        <f>_xlfn.XLOOKUP(data_cloud__2[[#This Row],[product_id]], manual_check_maarten!A:A,manual_check_maarten!H:H,  "")</f>
        <v>Burnt</v>
      </c>
    </row>
    <row r="65" spans="1:80" hidden="1" x14ac:dyDescent="0.35">
      <c r="A65" t="s">
        <v>226</v>
      </c>
      <c r="B65" t="s">
        <v>78</v>
      </c>
      <c r="C65">
        <v>45566.696121886576</v>
      </c>
      <c r="D65" t="s">
        <v>79</v>
      </c>
      <c r="E65" t="s">
        <v>80</v>
      </c>
      <c r="F65">
        <v>32</v>
      </c>
      <c r="G65">
        <v>32</v>
      </c>
      <c r="H65">
        <v>32</v>
      </c>
      <c r="I65">
        <v>0</v>
      </c>
      <c r="J65" t="s">
        <v>227</v>
      </c>
      <c r="K65" t="s">
        <v>82</v>
      </c>
      <c r="L65">
        <v>14.409999847412109</v>
      </c>
      <c r="M65">
        <v>110</v>
      </c>
      <c r="N65" t="s">
        <v>82</v>
      </c>
      <c r="O65" t="s">
        <v>82</v>
      </c>
      <c r="P65">
        <v>0</v>
      </c>
      <c r="Q65">
        <v>800.85986328125</v>
      </c>
      <c r="R65">
        <v>119.90861511230469</v>
      </c>
      <c r="S65">
        <v>215.10000610351563</v>
      </c>
      <c r="T65">
        <v>215.10000610351563</v>
      </c>
      <c r="U65">
        <v>220.30000305175781</v>
      </c>
      <c r="V65">
        <v>225</v>
      </c>
      <c r="W65">
        <v>2195.150390625</v>
      </c>
      <c r="X65">
        <v>1746.34765625</v>
      </c>
      <c r="Y65">
        <v>2.9360001087188721</v>
      </c>
      <c r="Z65">
        <v>0.14600001275539398</v>
      </c>
      <c r="AA65">
        <v>24.340002059936523</v>
      </c>
      <c r="AB65">
        <v>2.0760002136230469</v>
      </c>
      <c r="AC65">
        <v>0.45400002598762512</v>
      </c>
      <c r="AD65">
        <v>0.65600001811981201</v>
      </c>
      <c r="AE65">
        <v>43.700000762939453</v>
      </c>
      <c r="AF65">
        <v>28.786548614501953</v>
      </c>
      <c r="AG65">
        <v>44.958595275878906</v>
      </c>
      <c r="AH65">
        <v>230</v>
      </c>
      <c r="AI65">
        <v>60</v>
      </c>
      <c r="AJ65">
        <v>60</v>
      </c>
      <c r="AK65">
        <v>60</v>
      </c>
      <c r="AL65">
        <v>60.599997999999999</v>
      </c>
      <c r="AM65">
        <v>94.586082458496094</v>
      </c>
      <c r="AN65">
        <v>52.499603271484375</v>
      </c>
      <c r="AO65">
        <v>66.047142028808594</v>
      </c>
      <c r="AP65">
        <v>79.827232360839844</v>
      </c>
      <c r="AQ65">
        <v>3.4614377021789551</v>
      </c>
      <c r="AR65">
        <v>543.55352783203125</v>
      </c>
      <c r="AS65">
        <v>499.77490234375</v>
      </c>
      <c r="AT65">
        <v>4.5525627136230469</v>
      </c>
      <c r="AU65">
        <v>3.6495625972747803</v>
      </c>
      <c r="AV65">
        <v>7753.814453125</v>
      </c>
      <c r="AW65">
        <v>5503.916015625</v>
      </c>
      <c r="AX65">
        <v>1655.5673828125</v>
      </c>
      <c r="AY65">
        <v>1040.86083984375</v>
      </c>
      <c r="AZ65">
        <v>6098.2470703125</v>
      </c>
      <c r="BA65">
        <v>4463.05517578125</v>
      </c>
      <c r="BB65">
        <v>1.853477954864502E-2</v>
      </c>
      <c r="BC65">
        <v>0.12585413455963135</v>
      </c>
      <c r="BD65" t="s">
        <v>228</v>
      </c>
      <c r="BE65" t="s">
        <v>226</v>
      </c>
      <c r="BF65">
        <v>45</v>
      </c>
      <c r="BG65">
        <v>825.41399999999999</v>
      </c>
      <c r="BH65">
        <v>1272.2360000000001</v>
      </c>
      <c r="BI65">
        <v>0.46100000000000002</v>
      </c>
      <c r="BJ65">
        <v>4.0999999999999996</v>
      </c>
      <c r="BK65">
        <v>92.77</v>
      </c>
      <c r="BL65">
        <v>2055.498</v>
      </c>
      <c r="BM65">
        <v>808.68799999999999</v>
      </c>
      <c r="BN65">
        <v>1379.432</v>
      </c>
      <c r="BO65">
        <v>3.38</v>
      </c>
      <c r="BP65">
        <v>96.063000000000002</v>
      </c>
      <c r="BQ65">
        <v>1.0029999999999999</v>
      </c>
      <c r="BR65">
        <v>423.44400000000002</v>
      </c>
      <c r="BS65">
        <v>2055.498</v>
      </c>
      <c r="BT65">
        <v>20</v>
      </c>
      <c r="BU65">
        <v>8.5990000000000002</v>
      </c>
      <c r="BV65">
        <v>1</v>
      </c>
      <c r="BW65">
        <v>40</v>
      </c>
      <c r="BX65">
        <v>23.117000000000001</v>
      </c>
      <c r="BY65">
        <v>1</v>
      </c>
      <c r="BZ65">
        <f>_xlfn.XLOOKUP(data_cloud__2[[#This Row],[product_id]], manual_check_maarten!A:A,manual_check_maarten!F:F,  "")</f>
        <v>1</v>
      </c>
      <c r="CA65">
        <f>_xlfn.XLOOKUP(data_cloud__2[[#This Row],[product_id]], manual_check_maarten!A:A,manual_check_maarten!G:G,  "")</f>
        <v>0</v>
      </c>
      <c r="CB65" t="str">
        <f>_xlfn.XLOOKUP(data_cloud__2[[#This Row],[product_id]], manual_check_maarten!A:A,manual_check_maarten!H:H,  "")</f>
        <v/>
      </c>
    </row>
    <row r="66" spans="1:80" hidden="1" x14ac:dyDescent="0.35">
      <c r="A66" t="s">
        <v>231</v>
      </c>
      <c r="B66" t="s">
        <v>78</v>
      </c>
      <c r="C66">
        <v>45566.696401759262</v>
      </c>
      <c r="D66" t="s">
        <v>79</v>
      </c>
      <c r="E66" t="s">
        <v>80</v>
      </c>
      <c r="F66">
        <v>33</v>
      </c>
      <c r="G66">
        <v>33</v>
      </c>
      <c r="H66">
        <v>33</v>
      </c>
      <c r="I66">
        <v>0</v>
      </c>
      <c r="J66" t="s">
        <v>232</v>
      </c>
      <c r="K66" t="s">
        <v>82</v>
      </c>
      <c r="L66">
        <v>14.409999847412109</v>
      </c>
      <c r="M66">
        <v>110</v>
      </c>
      <c r="N66" t="s">
        <v>82</v>
      </c>
      <c r="O66" t="s">
        <v>82</v>
      </c>
      <c r="P66">
        <v>0</v>
      </c>
      <c r="Q66">
        <v>800.6754150390625</v>
      </c>
      <c r="R66">
        <v>119.90861511230469</v>
      </c>
      <c r="S66">
        <v>215.10000610351563</v>
      </c>
      <c r="T66">
        <v>215.10000610351563</v>
      </c>
      <c r="U66">
        <v>220.30000305175781</v>
      </c>
      <c r="V66">
        <v>224.80000305175781</v>
      </c>
      <c r="W66">
        <v>2173.77880859375</v>
      </c>
      <c r="X66">
        <v>1733.621826171875</v>
      </c>
      <c r="Y66">
        <v>3.3240001201629639</v>
      </c>
      <c r="Z66">
        <v>0.15400001406669617</v>
      </c>
      <c r="AA66">
        <v>24.338001251220703</v>
      </c>
      <c r="AB66">
        <v>2.0540001392364502</v>
      </c>
      <c r="AC66">
        <v>0.45200002193450928</v>
      </c>
      <c r="AD66">
        <v>0.65400004386901855</v>
      </c>
      <c r="AE66">
        <v>43.700000762939453</v>
      </c>
      <c r="AF66">
        <v>28.664226531982422</v>
      </c>
      <c r="AG66">
        <v>44.999370574951172</v>
      </c>
      <c r="AH66">
        <v>230</v>
      </c>
      <c r="AI66">
        <v>60</v>
      </c>
      <c r="AJ66">
        <v>60</v>
      </c>
      <c r="AK66">
        <v>60</v>
      </c>
      <c r="AL66">
        <v>60.599997999999999</v>
      </c>
      <c r="AM66">
        <v>94.586082458496094</v>
      </c>
      <c r="AN66">
        <v>52.499603271484375</v>
      </c>
      <c r="AO66">
        <v>66.044258117675781</v>
      </c>
      <c r="AP66">
        <v>79.875923156738281</v>
      </c>
      <c r="AQ66">
        <v>2.8594377040863037</v>
      </c>
      <c r="AR66">
        <v>543.37060546875</v>
      </c>
      <c r="AS66">
        <v>499.82818603515625</v>
      </c>
      <c r="AT66">
        <v>4.4773125648498535</v>
      </c>
      <c r="AU66">
        <v>3.6495625972747803</v>
      </c>
      <c r="AV66">
        <v>7747.5</v>
      </c>
      <c r="AW66">
        <v>5503.72607421875</v>
      </c>
      <c r="AX66">
        <v>1611.71826171875</v>
      </c>
      <c r="AY66">
        <v>1038.01318359375</v>
      </c>
      <c r="AZ66">
        <v>6135.78173828125</v>
      </c>
      <c r="BA66">
        <v>4465.712890625</v>
      </c>
      <c r="BB66">
        <v>1.6136288642883301E-2</v>
      </c>
      <c r="BC66">
        <v>0.13083446025848389</v>
      </c>
      <c r="BD66" t="s">
        <v>79</v>
      </c>
      <c r="BE66" t="s">
        <v>79</v>
      </c>
      <c r="BF66">
        <v>0</v>
      </c>
      <c r="BG66">
        <v>0</v>
      </c>
      <c r="BH66">
        <v>0</v>
      </c>
      <c r="BI66">
        <v>0</v>
      </c>
      <c r="BJ66">
        <v>0</v>
      </c>
      <c r="BK66">
        <v>0</v>
      </c>
      <c r="BL66">
        <v>0</v>
      </c>
      <c r="BM66">
        <v>0</v>
      </c>
      <c r="BN66">
        <v>0</v>
      </c>
      <c r="BO66">
        <v>0</v>
      </c>
      <c r="BP66">
        <v>0</v>
      </c>
      <c r="BQ66">
        <v>0</v>
      </c>
      <c r="BR66">
        <v>0</v>
      </c>
      <c r="BS66">
        <v>0</v>
      </c>
      <c r="BT66">
        <v>20</v>
      </c>
      <c r="BU66">
        <v>0</v>
      </c>
      <c r="BW66">
        <v>40</v>
      </c>
      <c r="BX66">
        <v>0</v>
      </c>
      <c r="BZ66" t="str">
        <f>_xlfn.XLOOKUP(data_cloud__2[[#This Row],[product_id]], manual_check_maarten!A:A,manual_check_maarten!F:F,  "")</f>
        <v/>
      </c>
      <c r="CA66" t="str">
        <f>_xlfn.XLOOKUP(data_cloud__2[[#This Row],[product_id]], manual_check_maarten!A:A,manual_check_maarten!G:G,  "")</f>
        <v/>
      </c>
      <c r="CB66" t="str">
        <f>_xlfn.XLOOKUP(data_cloud__2[[#This Row],[product_id]], manual_check_maarten!A:A,manual_check_maarten!H:H,  "")</f>
        <v/>
      </c>
    </row>
    <row r="67" spans="1:80" hidden="1" x14ac:dyDescent="0.35">
      <c r="A67" t="s">
        <v>233</v>
      </c>
      <c r="B67" t="s">
        <v>85</v>
      </c>
      <c r="C67">
        <v>45566.696401759262</v>
      </c>
      <c r="D67" t="s">
        <v>79</v>
      </c>
      <c r="E67" t="s">
        <v>80</v>
      </c>
      <c r="F67">
        <v>33</v>
      </c>
      <c r="G67">
        <v>33</v>
      </c>
      <c r="H67">
        <v>33</v>
      </c>
      <c r="I67">
        <v>0</v>
      </c>
      <c r="J67" t="s">
        <v>232</v>
      </c>
      <c r="K67" t="s">
        <v>82</v>
      </c>
      <c r="L67">
        <v>14.409999847412109</v>
      </c>
      <c r="M67">
        <v>110</v>
      </c>
      <c r="N67" t="s">
        <v>82</v>
      </c>
      <c r="O67" t="s">
        <v>82</v>
      </c>
      <c r="P67">
        <v>0</v>
      </c>
      <c r="Q67">
        <v>800.6754150390625</v>
      </c>
      <c r="R67">
        <v>119.90861511230469</v>
      </c>
      <c r="S67">
        <v>215.10000610351563</v>
      </c>
      <c r="T67">
        <v>215.10000610351563</v>
      </c>
      <c r="U67">
        <v>220.30000305175781</v>
      </c>
      <c r="V67">
        <v>224.80000305175781</v>
      </c>
      <c r="W67">
        <v>2173.77880859375</v>
      </c>
      <c r="X67">
        <v>1733.621826171875</v>
      </c>
      <c r="Y67">
        <v>3.3240001201629639</v>
      </c>
      <c r="Z67">
        <v>0.15400001406669617</v>
      </c>
      <c r="AA67">
        <v>24.338001251220703</v>
      </c>
      <c r="AB67">
        <v>2.0540001392364502</v>
      </c>
      <c r="AC67">
        <v>0.45200002193450928</v>
      </c>
      <c r="AD67">
        <v>0.65400004386901855</v>
      </c>
      <c r="AE67">
        <v>43.700000762939453</v>
      </c>
      <c r="AF67">
        <v>28.664226531982422</v>
      </c>
      <c r="AG67">
        <v>44.999370574951172</v>
      </c>
      <c r="AH67">
        <v>230</v>
      </c>
      <c r="AI67">
        <v>60</v>
      </c>
      <c r="AJ67">
        <v>60</v>
      </c>
      <c r="AK67">
        <v>60</v>
      </c>
      <c r="AL67">
        <v>60.599997999999999</v>
      </c>
      <c r="AM67">
        <v>137.79624938964844</v>
      </c>
      <c r="AN67">
        <v>52.49993896484375</v>
      </c>
      <c r="AO67">
        <v>66.622901916503906</v>
      </c>
      <c r="AP67">
        <v>82.568534851074219</v>
      </c>
      <c r="AQ67">
        <v>1.3544375896453857</v>
      </c>
      <c r="AR67">
        <v>544.27630615234375</v>
      </c>
      <c r="AS67">
        <v>497.26498413085938</v>
      </c>
      <c r="AT67">
        <v>4.8159375190734863</v>
      </c>
      <c r="AU67">
        <v>3.8376877307891846</v>
      </c>
      <c r="AV67">
        <v>7910.3505859375</v>
      </c>
      <c r="AW67">
        <v>6060.681640625</v>
      </c>
      <c r="AX67">
        <v>1806.0234375</v>
      </c>
      <c r="AY67">
        <v>1148.5703125</v>
      </c>
      <c r="AZ67">
        <v>6104.3271484375</v>
      </c>
      <c r="BA67">
        <v>4912.111328125</v>
      </c>
      <c r="BD67" t="s">
        <v>234</v>
      </c>
      <c r="BE67" t="s">
        <v>233</v>
      </c>
      <c r="BF67">
        <v>45</v>
      </c>
      <c r="BG67">
        <v>1210.5070000000001</v>
      </c>
      <c r="BH67">
        <v>1032.2909999999999</v>
      </c>
      <c r="BI67">
        <v>-2.7639999999999998</v>
      </c>
      <c r="BJ67">
        <v>4.0599999999999996</v>
      </c>
      <c r="BK67">
        <v>89.545000000000002</v>
      </c>
      <c r="BL67">
        <v>2054.8829999999998</v>
      </c>
      <c r="BM67">
        <v>1209.885</v>
      </c>
      <c r="BN67">
        <v>1339.5530000000001</v>
      </c>
      <c r="BO67">
        <v>-179.29400000000001</v>
      </c>
      <c r="BP67">
        <v>99.998999999999995</v>
      </c>
      <c r="BQ67">
        <v>1.0049999999999999</v>
      </c>
      <c r="BR67">
        <v>424.697</v>
      </c>
      <c r="BS67">
        <v>2054.8829999999998</v>
      </c>
      <c r="BT67">
        <v>20</v>
      </c>
      <c r="BU67">
        <v>11.539</v>
      </c>
      <c r="BV67">
        <v>1</v>
      </c>
      <c r="BW67">
        <v>40</v>
      </c>
      <c r="BX67">
        <v>23.166</v>
      </c>
      <c r="BY67">
        <v>1</v>
      </c>
      <c r="BZ67">
        <f>_xlfn.XLOOKUP(data_cloud__2[[#This Row],[product_id]], manual_check_maarten!A:A,manual_check_maarten!F:F,  "")</f>
        <v>1</v>
      </c>
      <c r="CA67">
        <f>_xlfn.XLOOKUP(data_cloud__2[[#This Row],[product_id]], manual_check_maarten!A:A,manual_check_maarten!G:G,  "")</f>
        <v>0</v>
      </c>
      <c r="CB67" t="str">
        <f>_xlfn.XLOOKUP(data_cloud__2[[#This Row],[product_id]], manual_check_maarten!A:A,manual_check_maarten!H:H,  "")</f>
        <v/>
      </c>
    </row>
    <row r="68" spans="1:80" hidden="1" x14ac:dyDescent="0.35">
      <c r="A68" t="s">
        <v>238</v>
      </c>
      <c r="B68" t="s">
        <v>85</v>
      </c>
      <c r="C68">
        <v>45566.696679826389</v>
      </c>
      <c r="D68" t="s">
        <v>79</v>
      </c>
      <c r="E68" t="s">
        <v>80</v>
      </c>
      <c r="F68">
        <v>34</v>
      </c>
      <c r="G68">
        <v>34</v>
      </c>
      <c r="H68">
        <v>34</v>
      </c>
      <c r="I68">
        <v>0</v>
      </c>
      <c r="J68" t="s">
        <v>236</v>
      </c>
      <c r="K68" t="s">
        <v>82</v>
      </c>
      <c r="L68">
        <v>14.420000076293945</v>
      </c>
      <c r="M68">
        <v>110</v>
      </c>
      <c r="N68" t="s">
        <v>82</v>
      </c>
      <c r="O68" t="s">
        <v>82</v>
      </c>
      <c r="P68">
        <v>0</v>
      </c>
      <c r="Q68">
        <v>801.0443115234375</v>
      </c>
      <c r="R68">
        <v>119.90861511230469</v>
      </c>
      <c r="S68">
        <v>215</v>
      </c>
      <c r="T68">
        <v>215.10000610351563</v>
      </c>
      <c r="U68">
        <v>220.30000305175781</v>
      </c>
      <c r="V68">
        <v>224.80000305175781</v>
      </c>
      <c r="W68">
        <v>2197.676025390625</v>
      </c>
      <c r="X68">
        <v>1732.650390625</v>
      </c>
      <c r="Y68">
        <v>3.564000129699707</v>
      </c>
      <c r="Z68">
        <v>0.15400001406669617</v>
      </c>
      <c r="AA68">
        <v>24.340002059936523</v>
      </c>
      <c r="AB68">
        <v>2.0420000553131104</v>
      </c>
      <c r="AC68">
        <v>0.45400002598762512</v>
      </c>
      <c r="AD68">
        <v>0.65800005197525024</v>
      </c>
      <c r="AE68">
        <v>44</v>
      </c>
      <c r="AF68">
        <v>28.388999938964844</v>
      </c>
      <c r="AG68">
        <v>44.978981018066406</v>
      </c>
      <c r="AH68">
        <v>229.80000305175781</v>
      </c>
      <c r="AI68">
        <v>60</v>
      </c>
      <c r="AJ68">
        <v>60</v>
      </c>
      <c r="AK68">
        <v>60</v>
      </c>
      <c r="AL68">
        <v>60.599997999999999</v>
      </c>
      <c r="AM68">
        <v>137.79624938964844</v>
      </c>
      <c r="AN68">
        <v>52.49993896484375</v>
      </c>
      <c r="AO68">
        <v>66.507400512695313</v>
      </c>
      <c r="AP68">
        <v>82.287490844726563</v>
      </c>
      <c r="AQ68">
        <v>2.3326876163482666</v>
      </c>
      <c r="AR68">
        <v>542.83978271484375</v>
      </c>
      <c r="AS68">
        <v>495.14395141601563</v>
      </c>
      <c r="AT68">
        <v>4.8535628318786621</v>
      </c>
      <c r="AU68">
        <v>3.8000626564025879</v>
      </c>
      <c r="AV68">
        <v>7881.48388671875</v>
      </c>
      <c r="AW68">
        <v>5995.287109375</v>
      </c>
      <c r="AX68">
        <v>1808.232421875</v>
      </c>
      <c r="AY68">
        <v>1110.9248046875</v>
      </c>
      <c r="AZ68">
        <v>6073.25146484375</v>
      </c>
      <c r="BA68">
        <v>4884.3623046875</v>
      </c>
      <c r="BD68" t="s">
        <v>239</v>
      </c>
      <c r="BE68" t="s">
        <v>238</v>
      </c>
      <c r="BF68">
        <v>45</v>
      </c>
      <c r="BG68">
        <v>1196.4269999999999</v>
      </c>
      <c r="BH68">
        <v>787.10400000000004</v>
      </c>
      <c r="BI68">
        <v>-2.9910000000000001</v>
      </c>
      <c r="BJ68">
        <v>4.1589999999999998</v>
      </c>
      <c r="BK68">
        <v>89.317999999999998</v>
      </c>
      <c r="BL68">
        <v>2056.5839999999998</v>
      </c>
      <c r="BM68">
        <v>1201.4549999999999</v>
      </c>
      <c r="BN68">
        <v>1098.2360000000001</v>
      </c>
      <c r="BO68">
        <v>179.63800000000001</v>
      </c>
      <c r="BP68">
        <v>99.998999999999995</v>
      </c>
      <c r="BQ68">
        <v>1.0049999999999999</v>
      </c>
      <c r="BR68">
        <v>424.76</v>
      </c>
      <c r="BS68">
        <v>2056.5839999999998</v>
      </c>
      <c r="BT68">
        <v>20</v>
      </c>
      <c r="BU68">
        <v>9.0229999999999997</v>
      </c>
      <c r="BV68">
        <v>1</v>
      </c>
      <c r="BW68">
        <v>40</v>
      </c>
      <c r="BX68">
        <v>35.767000000000003</v>
      </c>
      <c r="BY68">
        <v>1</v>
      </c>
      <c r="BZ68">
        <f>_xlfn.XLOOKUP(data_cloud__2[[#This Row],[product_id]], manual_check_maarten!A:A,manual_check_maarten!F:F,  "")</f>
        <v>1</v>
      </c>
      <c r="CA68">
        <f>_xlfn.XLOOKUP(data_cloud__2[[#This Row],[product_id]], manual_check_maarten!A:A,manual_check_maarten!G:G,  "")</f>
        <v>0</v>
      </c>
      <c r="CB68" t="str">
        <f>_xlfn.XLOOKUP(data_cloud__2[[#This Row],[product_id]], manual_check_maarten!A:A,manual_check_maarten!H:H,  "")</f>
        <v/>
      </c>
    </row>
    <row r="69" spans="1:80" hidden="1" x14ac:dyDescent="0.35">
      <c r="A69" t="s">
        <v>235</v>
      </c>
      <c r="B69" t="s">
        <v>78</v>
      </c>
      <c r="C69">
        <v>45566.696679826389</v>
      </c>
      <c r="D69" t="s">
        <v>79</v>
      </c>
      <c r="E69" t="s">
        <v>80</v>
      </c>
      <c r="F69">
        <v>34</v>
      </c>
      <c r="G69">
        <v>34</v>
      </c>
      <c r="H69">
        <v>34</v>
      </c>
      <c r="I69">
        <v>0</v>
      </c>
      <c r="J69" t="s">
        <v>236</v>
      </c>
      <c r="K69" t="s">
        <v>82</v>
      </c>
      <c r="L69">
        <v>14.420000076293945</v>
      </c>
      <c r="M69">
        <v>110</v>
      </c>
      <c r="N69" t="s">
        <v>82</v>
      </c>
      <c r="O69" t="s">
        <v>82</v>
      </c>
      <c r="P69">
        <v>0</v>
      </c>
      <c r="Q69">
        <v>801.0443115234375</v>
      </c>
      <c r="R69">
        <v>119.90861511230469</v>
      </c>
      <c r="S69">
        <v>215</v>
      </c>
      <c r="T69">
        <v>215.10000610351563</v>
      </c>
      <c r="U69">
        <v>220.30000305175781</v>
      </c>
      <c r="V69">
        <v>224.80000305175781</v>
      </c>
      <c r="W69">
        <v>2197.676025390625</v>
      </c>
      <c r="X69">
        <v>1732.650390625</v>
      </c>
      <c r="Y69">
        <v>3.564000129699707</v>
      </c>
      <c r="Z69">
        <v>0.15400001406669617</v>
      </c>
      <c r="AA69">
        <v>24.340002059936523</v>
      </c>
      <c r="AB69">
        <v>2.0420000553131104</v>
      </c>
      <c r="AC69">
        <v>0.45400002598762512</v>
      </c>
      <c r="AD69">
        <v>0.65800005197525024</v>
      </c>
      <c r="AE69">
        <v>44</v>
      </c>
      <c r="AF69">
        <v>28.388999938964844</v>
      </c>
      <c r="AG69">
        <v>44.978981018066406</v>
      </c>
      <c r="AH69">
        <v>229.80000305175781</v>
      </c>
      <c r="AI69">
        <v>60</v>
      </c>
      <c r="AJ69">
        <v>60</v>
      </c>
      <c r="AK69">
        <v>60</v>
      </c>
      <c r="AL69">
        <v>60.599997999999999</v>
      </c>
      <c r="AM69">
        <v>94.586082458496094</v>
      </c>
      <c r="AN69">
        <v>52.499603271484375</v>
      </c>
      <c r="AO69">
        <v>65.945953369140625</v>
      </c>
      <c r="AP69">
        <v>79.730453491210938</v>
      </c>
      <c r="AQ69">
        <v>3.0475625991821289</v>
      </c>
      <c r="AR69">
        <v>542.1893310546875</v>
      </c>
      <c r="AS69">
        <v>496.5728759765625</v>
      </c>
      <c r="AT69">
        <v>4.5525627136230469</v>
      </c>
      <c r="AU69">
        <v>3.6495625972747803</v>
      </c>
      <c r="AV69">
        <v>7734.98828125</v>
      </c>
      <c r="AW69">
        <v>5422.49755859375</v>
      </c>
      <c r="AX69">
        <v>1636.419921875</v>
      </c>
      <c r="AY69">
        <v>1018.4091796875</v>
      </c>
      <c r="AZ69">
        <v>6098.568359375</v>
      </c>
      <c r="BA69">
        <v>4404.08837890625</v>
      </c>
      <c r="BB69">
        <v>2.4726271629333496E-2</v>
      </c>
      <c r="BC69">
        <v>0.11759269237518311</v>
      </c>
      <c r="BD69" t="s">
        <v>237</v>
      </c>
      <c r="BE69" t="s">
        <v>235</v>
      </c>
      <c r="BF69">
        <v>45</v>
      </c>
      <c r="BG69">
        <v>886.35799999999995</v>
      </c>
      <c r="BH69">
        <v>1110.1790000000001</v>
      </c>
      <c r="BI69">
        <v>3.1960000000000002</v>
      </c>
      <c r="BJ69">
        <v>4.0990000000000002</v>
      </c>
      <c r="BK69">
        <v>95.504999999999995</v>
      </c>
      <c r="BL69">
        <v>2055.0639999999999</v>
      </c>
      <c r="BM69">
        <v>863.24400000000003</v>
      </c>
      <c r="BN69">
        <v>1218.508</v>
      </c>
      <c r="BO69">
        <v>6.548</v>
      </c>
      <c r="BP69">
        <v>99.998999999999995</v>
      </c>
      <c r="BQ69">
        <v>1.004</v>
      </c>
      <c r="BR69">
        <v>423.798</v>
      </c>
      <c r="BS69">
        <v>2055.0639999999999</v>
      </c>
      <c r="BT69">
        <v>20</v>
      </c>
      <c r="BU69">
        <v>12.738</v>
      </c>
      <c r="BV69">
        <v>1</v>
      </c>
      <c r="BW69">
        <v>40</v>
      </c>
      <c r="BX69">
        <v>42.369</v>
      </c>
      <c r="BY69">
        <v>0</v>
      </c>
      <c r="BZ69">
        <f>_xlfn.XLOOKUP(data_cloud__2[[#This Row],[product_id]], manual_check_maarten!A:A,manual_check_maarten!F:F,  "")</f>
        <v>1</v>
      </c>
      <c r="CA69">
        <f>_xlfn.XLOOKUP(data_cloud__2[[#This Row],[product_id]], manual_check_maarten!A:A,manual_check_maarten!G:G,  "")</f>
        <v>0</v>
      </c>
      <c r="CB69" t="str">
        <f>_xlfn.XLOOKUP(data_cloud__2[[#This Row],[product_id]], manual_check_maarten!A:A,manual_check_maarten!H:H,  "")</f>
        <v/>
      </c>
    </row>
    <row r="70" spans="1:80" hidden="1" x14ac:dyDescent="0.35">
      <c r="A70" t="s">
        <v>240</v>
      </c>
      <c r="B70" t="s">
        <v>78</v>
      </c>
      <c r="C70">
        <v>45566.696966122683</v>
      </c>
      <c r="D70" t="s">
        <v>79</v>
      </c>
      <c r="E70" t="s">
        <v>80</v>
      </c>
      <c r="F70">
        <v>35</v>
      </c>
      <c r="G70">
        <v>35</v>
      </c>
      <c r="H70">
        <v>35</v>
      </c>
      <c r="I70">
        <v>0</v>
      </c>
      <c r="J70" t="s">
        <v>241</v>
      </c>
      <c r="K70" t="s">
        <v>82</v>
      </c>
      <c r="L70">
        <v>14.420000076293945</v>
      </c>
      <c r="M70">
        <v>110</v>
      </c>
      <c r="N70" t="s">
        <v>82</v>
      </c>
      <c r="O70" t="s">
        <v>82</v>
      </c>
      <c r="P70">
        <v>0</v>
      </c>
      <c r="Q70">
        <v>800.85986328125</v>
      </c>
      <c r="R70">
        <v>119.90861511230469</v>
      </c>
      <c r="S70">
        <v>214.60000610351563</v>
      </c>
      <c r="T70">
        <v>215.10000610351563</v>
      </c>
      <c r="U70">
        <v>220.10000610351563</v>
      </c>
      <c r="V70">
        <v>225</v>
      </c>
      <c r="W70">
        <v>2204.86474609375</v>
      </c>
      <c r="X70">
        <v>1744.7933349609375</v>
      </c>
      <c r="Y70">
        <v>3.2400002479553223</v>
      </c>
      <c r="Z70">
        <v>0.14200000464916229</v>
      </c>
      <c r="AA70">
        <v>24.340002059936523</v>
      </c>
      <c r="AB70">
        <v>2.0680000782012939</v>
      </c>
      <c r="AC70">
        <v>0.45400002598762512</v>
      </c>
      <c r="AD70">
        <v>0.65400004386901855</v>
      </c>
      <c r="AE70">
        <v>44</v>
      </c>
      <c r="AF70">
        <v>28.521516799926758</v>
      </c>
      <c r="AG70">
        <v>44.973884582519531</v>
      </c>
      <c r="AH70">
        <v>229.80000305175781</v>
      </c>
      <c r="AI70">
        <v>60</v>
      </c>
      <c r="AJ70">
        <v>60</v>
      </c>
      <c r="AK70">
        <v>60</v>
      </c>
      <c r="AL70">
        <v>60.599997999999999</v>
      </c>
      <c r="AM70">
        <v>94.586082458496094</v>
      </c>
      <c r="AN70">
        <v>52.499603271484375</v>
      </c>
      <c r="AO70">
        <v>65.908500671386719</v>
      </c>
      <c r="AP70">
        <v>79.619293212890625</v>
      </c>
      <c r="AQ70">
        <v>2.7089376449584961</v>
      </c>
      <c r="AR70">
        <v>543.20050048828125</v>
      </c>
      <c r="AS70">
        <v>498.9915771484375</v>
      </c>
      <c r="AT70">
        <v>4.5149378776550293</v>
      </c>
      <c r="AU70">
        <v>3.6495625972747803</v>
      </c>
      <c r="AV70">
        <v>7752.02197265625</v>
      </c>
      <c r="AW70">
        <v>5489.921875</v>
      </c>
      <c r="AX70">
        <v>1628.72119140625</v>
      </c>
      <c r="AY70">
        <v>1032.744140625</v>
      </c>
      <c r="AZ70">
        <v>6123.30078125</v>
      </c>
      <c r="BA70">
        <v>4457.177734375</v>
      </c>
      <c r="BB70">
        <v>3.2769680023193359E-2</v>
      </c>
      <c r="BC70">
        <v>0.11138570308685303</v>
      </c>
      <c r="BD70" t="s">
        <v>242</v>
      </c>
      <c r="BE70" t="s">
        <v>240</v>
      </c>
      <c r="BF70">
        <v>45</v>
      </c>
      <c r="BG70">
        <v>890.76900000000001</v>
      </c>
      <c r="BH70">
        <v>999.745</v>
      </c>
      <c r="BI70">
        <v>3.1309999999999998</v>
      </c>
      <c r="BJ70">
        <v>4.1340000000000003</v>
      </c>
      <c r="BK70">
        <v>95.44</v>
      </c>
      <c r="BL70">
        <v>2155.4690000000001</v>
      </c>
      <c r="BM70">
        <v>867.13699999999994</v>
      </c>
      <c r="BN70">
        <v>1109.827</v>
      </c>
      <c r="BO70">
        <v>6.5919999999999996</v>
      </c>
      <c r="BP70">
        <v>98.424999999999997</v>
      </c>
      <c r="BQ70">
        <v>1.0029999999999999</v>
      </c>
      <c r="BR70">
        <v>423.84100000000001</v>
      </c>
      <c r="BS70">
        <v>2155.4690000000001</v>
      </c>
      <c r="BT70">
        <v>20</v>
      </c>
      <c r="BU70">
        <v>7.7549999999999999</v>
      </c>
      <c r="BV70">
        <v>1</v>
      </c>
      <c r="BW70">
        <v>40</v>
      </c>
      <c r="BX70">
        <v>22.547999999999998</v>
      </c>
      <c r="BY70">
        <v>1</v>
      </c>
      <c r="BZ70">
        <f>_xlfn.XLOOKUP(data_cloud__2[[#This Row],[product_id]], manual_check_maarten!A:A,manual_check_maarten!F:F,  "")</f>
        <v>1</v>
      </c>
      <c r="CA70">
        <f>_xlfn.XLOOKUP(data_cloud__2[[#This Row],[product_id]], manual_check_maarten!A:A,manual_check_maarten!G:G,  "")</f>
        <v>0</v>
      </c>
      <c r="CB70" t="str">
        <f>_xlfn.XLOOKUP(data_cloud__2[[#This Row],[product_id]], manual_check_maarten!A:A,manual_check_maarten!H:H,  "")</f>
        <v/>
      </c>
    </row>
    <row r="71" spans="1:80" hidden="1" x14ac:dyDescent="0.35">
      <c r="A71" t="s">
        <v>243</v>
      </c>
      <c r="B71" t="s">
        <v>85</v>
      </c>
      <c r="C71">
        <v>45566.696966122683</v>
      </c>
      <c r="D71" t="s">
        <v>79</v>
      </c>
      <c r="E71" t="s">
        <v>80</v>
      </c>
      <c r="F71">
        <v>35</v>
      </c>
      <c r="G71">
        <v>35</v>
      </c>
      <c r="H71">
        <v>35</v>
      </c>
      <c r="I71">
        <v>0</v>
      </c>
      <c r="J71" t="s">
        <v>241</v>
      </c>
      <c r="K71" t="s">
        <v>82</v>
      </c>
      <c r="L71">
        <v>14.420000076293945</v>
      </c>
      <c r="M71">
        <v>110</v>
      </c>
      <c r="N71" t="s">
        <v>82</v>
      </c>
      <c r="O71" t="s">
        <v>82</v>
      </c>
      <c r="P71">
        <v>0</v>
      </c>
      <c r="Q71">
        <v>800.85986328125</v>
      </c>
      <c r="R71">
        <v>119.90861511230469</v>
      </c>
      <c r="S71">
        <v>214.60000610351563</v>
      </c>
      <c r="T71">
        <v>215.10000610351563</v>
      </c>
      <c r="U71">
        <v>220.10000610351563</v>
      </c>
      <c r="V71">
        <v>225</v>
      </c>
      <c r="W71">
        <v>2204.86474609375</v>
      </c>
      <c r="X71">
        <v>1744.7933349609375</v>
      </c>
      <c r="Y71">
        <v>3.2400002479553223</v>
      </c>
      <c r="Z71">
        <v>0.14200000464916229</v>
      </c>
      <c r="AA71">
        <v>24.340002059936523</v>
      </c>
      <c r="AB71">
        <v>2.0680000782012939</v>
      </c>
      <c r="AC71">
        <v>0.45400002598762512</v>
      </c>
      <c r="AD71">
        <v>0.65400004386901855</v>
      </c>
      <c r="AE71">
        <v>44</v>
      </c>
      <c r="AF71">
        <v>28.521516799926758</v>
      </c>
      <c r="AG71">
        <v>44.973884582519531</v>
      </c>
      <c r="AH71">
        <v>229.80000305175781</v>
      </c>
      <c r="AI71">
        <v>60</v>
      </c>
      <c r="AJ71">
        <v>60</v>
      </c>
      <c r="AK71">
        <v>60</v>
      </c>
      <c r="AL71">
        <v>60.599997999999999</v>
      </c>
      <c r="AM71">
        <v>137.79624938964844</v>
      </c>
      <c r="AN71">
        <v>52.49993896484375</v>
      </c>
      <c r="AO71">
        <v>66.625686645507813</v>
      </c>
      <c r="AP71">
        <v>82.349723815917969</v>
      </c>
      <c r="AQ71">
        <v>2.2950625419616699</v>
      </c>
      <c r="AR71">
        <v>543.35455322265625</v>
      </c>
      <c r="AS71">
        <v>496.56689453125</v>
      </c>
      <c r="AT71">
        <v>4.7406878471374512</v>
      </c>
      <c r="AU71">
        <v>3.8376877307891846</v>
      </c>
      <c r="AV71">
        <v>7892.1689453125</v>
      </c>
      <c r="AW71">
        <v>6026.2607421875</v>
      </c>
      <c r="AX71">
        <v>1755.08544921875</v>
      </c>
      <c r="AY71">
        <v>1139.72607421875</v>
      </c>
      <c r="AZ71">
        <v>6137.08349609375</v>
      </c>
      <c r="BA71">
        <v>4886.53466796875</v>
      </c>
      <c r="BD71" t="s">
        <v>244</v>
      </c>
      <c r="BE71" t="s">
        <v>243</v>
      </c>
      <c r="BF71">
        <v>45</v>
      </c>
      <c r="BG71">
        <v>1240.9159999999999</v>
      </c>
      <c r="BH71">
        <v>796.00199999999995</v>
      </c>
      <c r="BI71">
        <v>-0.96099999999999997</v>
      </c>
      <c r="BJ71">
        <v>4.1790000000000003</v>
      </c>
      <c r="BK71">
        <v>91.347999999999999</v>
      </c>
      <c r="BL71">
        <v>2056.4250000000002</v>
      </c>
      <c r="BM71">
        <v>1234.4570000000001</v>
      </c>
      <c r="BN71">
        <v>1108.297</v>
      </c>
      <c r="BO71">
        <v>-178.27799999999999</v>
      </c>
      <c r="BP71">
        <v>99.998999999999995</v>
      </c>
      <c r="BQ71">
        <v>1.0049999999999999</v>
      </c>
      <c r="BR71">
        <v>424.64100000000002</v>
      </c>
      <c r="BS71">
        <v>2056.4250000000002</v>
      </c>
      <c r="BT71">
        <v>20</v>
      </c>
      <c r="BU71">
        <v>13.353</v>
      </c>
      <c r="BV71">
        <v>1</v>
      </c>
      <c r="BW71">
        <v>40</v>
      </c>
      <c r="BX71">
        <v>27.035</v>
      </c>
      <c r="BY71">
        <v>1</v>
      </c>
      <c r="BZ71">
        <f>_xlfn.XLOOKUP(data_cloud__2[[#This Row],[product_id]], manual_check_maarten!A:A,manual_check_maarten!F:F,  "")</f>
        <v>1</v>
      </c>
      <c r="CA71">
        <f>_xlfn.XLOOKUP(data_cloud__2[[#This Row],[product_id]], manual_check_maarten!A:A,manual_check_maarten!G:G,  "")</f>
        <v>0</v>
      </c>
      <c r="CB71" t="str">
        <f>_xlfn.XLOOKUP(data_cloud__2[[#This Row],[product_id]], manual_check_maarten!A:A,manual_check_maarten!H:H,  "")</f>
        <v/>
      </c>
    </row>
    <row r="72" spans="1:80" x14ac:dyDescent="0.35">
      <c r="A72" t="s">
        <v>959</v>
      </c>
      <c r="B72" t="s">
        <v>85</v>
      </c>
      <c r="C72">
        <v>45566.751365960648</v>
      </c>
      <c r="D72" t="s">
        <v>79</v>
      </c>
      <c r="E72" t="s">
        <v>80</v>
      </c>
      <c r="F72">
        <v>156</v>
      </c>
      <c r="G72">
        <v>156</v>
      </c>
      <c r="H72">
        <v>156</v>
      </c>
      <c r="I72">
        <v>0</v>
      </c>
      <c r="J72" t="s">
        <v>957</v>
      </c>
      <c r="K72" t="s">
        <v>82</v>
      </c>
      <c r="L72">
        <v>16.010000228881836</v>
      </c>
      <c r="M72">
        <v>110</v>
      </c>
      <c r="N72" t="s">
        <v>82</v>
      </c>
      <c r="O72" t="s">
        <v>82</v>
      </c>
      <c r="P72">
        <v>0</v>
      </c>
      <c r="Q72">
        <v>796.61761474609375</v>
      </c>
      <c r="R72">
        <v>119.90861511230469</v>
      </c>
      <c r="S72">
        <v>212.5</v>
      </c>
      <c r="T72">
        <v>216.10000610351563</v>
      </c>
      <c r="U72">
        <v>221</v>
      </c>
      <c r="V72">
        <v>224.80000305175781</v>
      </c>
      <c r="W72">
        <v>2308.516845703125</v>
      </c>
      <c r="X72">
        <v>1994.0634765625</v>
      </c>
      <c r="Y72">
        <v>3.0920002460479736</v>
      </c>
      <c r="Z72">
        <v>0.14400000870227814</v>
      </c>
      <c r="AA72">
        <v>24.350000381469727</v>
      </c>
      <c r="AB72">
        <v>2.1540000438690186</v>
      </c>
      <c r="AC72">
        <v>0.46400001645088196</v>
      </c>
      <c r="AD72">
        <v>0.65600001811981201</v>
      </c>
      <c r="AE72">
        <v>41</v>
      </c>
      <c r="AF72">
        <v>25.585777282714844</v>
      </c>
      <c r="AG72">
        <v>44.953498840332031</v>
      </c>
      <c r="AH72">
        <v>230.10000610351563</v>
      </c>
      <c r="AI72">
        <v>60</v>
      </c>
      <c r="AJ72">
        <v>60</v>
      </c>
      <c r="AK72">
        <v>60</v>
      </c>
      <c r="AL72">
        <v>58.400002000000001</v>
      </c>
      <c r="AM72">
        <v>137.79624938964844</v>
      </c>
      <c r="AN72">
        <v>52.49993896484375</v>
      </c>
      <c r="AO72">
        <v>62.333770751953125</v>
      </c>
      <c r="AP72">
        <v>77.688911437988281</v>
      </c>
      <c r="AQ72">
        <v>2.182187557220459</v>
      </c>
      <c r="AR72">
        <v>520.61993408203125</v>
      </c>
      <c r="AS72">
        <v>459.357666015625</v>
      </c>
      <c r="AT72">
        <v>5.2298126220703125</v>
      </c>
      <c r="AU72">
        <v>4.2515625953674316</v>
      </c>
      <c r="AV72">
        <v>7586.5556640625</v>
      </c>
      <c r="AW72">
        <v>5182.33837890625</v>
      </c>
      <c r="AX72">
        <v>1778.599609375</v>
      </c>
      <c r="AY72">
        <v>1097.11474609375</v>
      </c>
      <c r="AZ72">
        <v>5807.9560546875</v>
      </c>
      <c r="BA72">
        <v>4085.2236328125</v>
      </c>
      <c r="BD72" t="s">
        <v>960</v>
      </c>
      <c r="BE72" t="s">
        <v>959</v>
      </c>
      <c r="BF72">
        <v>45</v>
      </c>
      <c r="BG72">
        <v>1233.479</v>
      </c>
      <c r="BH72">
        <v>1052.298</v>
      </c>
      <c r="BI72">
        <v>-2.3090000000000002</v>
      </c>
      <c r="BJ72">
        <v>4.0439999999999996</v>
      </c>
      <c r="BK72">
        <v>90</v>
      </c>
      <c r="BL72">
        <v>2053.701</v>
      </c>
      <c r="BM72">
        <v>1226.3130000000001</v>
      </c>
      <c r="BN72">
        <v>1357.624</v>
      </c>
      <c r="BO72">
        <v>-178.25399999999999</v>
      </c>
      <c r="BP72">
        <v>99.998999999999995</v>
      </c>
      <c r="BQ72">
        <v>1.004</v>
      </c>
      <c r="BR72">
        <v>424.15499999999997</v>
      </c>
      <c r="BS72">
        <v>2053.701</v>
      </c>
      <c r="BT72">
        <v>20</v>
      </c>
      <c r="BU72">
        <v>335.363</v>
      </c>
      <c r="BV72">
        <v>0</v>
      </c>
      <c r="BW72">
        <v>40</v>
      </c>
      <c r="BX72">
        <v>26.303999999999998</v>
      </c>
      <c r="BY72">
        <v>1</v>
      </c>
      <c r="BZ72">
        <f>_xlfn.XLOOKUP(data_cloud__2[[#This Row],[product_id]], manual_check_maarten!A:A,manual_check_maarten!F:F,  "")</f>
        <v>0</v>
      </c>
      <c r="CA72">
        <f>_xlfn.XLOOKUP(data_cloud__2[[#This Row],[product_id]], manual_check_maarten!A:A,manual_check_maarten!G:G,  "")</f>
        <v>0</v>
      </c>
      <c r="CB72" t="str">
        <f>_xlfn.XLOOKUP(data_cloud__2[[#This Row],[product_id]], manual_check_maarten!A:A,manual_check_maarten!H:H,  "")</f>
        <v>Burnt</v>
      </c>
    </row>
    <row r="73" spans="1:80" hidden="1" x14ac:dyDescent="0.35">
      <c r="A73" t="s">
        <v>245</v>
      </c>
      <c r="B73" t="s">
        <v>78</v>
      </c>
      <c r="C73">
        <v>45566.697247164353</v>
      </c>
      <c r="D73" t="s">
        <v>79</v>
      </c>
      <c r="E73" t="s">
        <v>80</v>
      </c>
      <c r="F73">
        <v>36</v>
      </c>
      <c r="G73">
        <v>36</v>
      </c>
      <c r="H73">
        <v>36</v>
      </c>
      <c r="I73">
        <v>0</v>
      </c>
      <c r="J73" t="s">
        <v>246</v>
      </c>
      <c r="K73" t="s">
        <v>82</v>
      </c>
      <c r="L73">
        <v>14.429999351501465</v>
      </c>
      <c r="M73">
        <v>110</v>
      </c>
      <c r="N73" t="s">
        <v>82</v>
      </c>
      <c r="O73" t="s">
        <v>82</v>
      </c>
      <c r="P73">
        <v>0</v>
      </c>
      <c r="Q73">
        <v>801.22869873046875</v>
      </c>
      <c r="R73">
        <v>119.90861511230469</v>
      </c>
      <c r="S73">
        <v>215</v>
      </c>
      <c r="T73">
        <v>215.10000610351563</v>
      </c>
      <c r="U73">
        <v>220.10000610351563</v>
      </c>
      <c r="V73">
        <v>225</v>
      </c>
      <c r="W73">
        <v>2197.676025390625</v>
      </c>
      <c r="X73">
        <v>1733.2332763671875</v>
      </c>
      <c r="Y73">
        <v>3.1440000534057617</v>
      </c>
      <c r="Z73">
        <v>0.15000000596046448</v>
      </c>
      <c r="AA73">
        <v>24.352001190185547</v>
      </c>
      <c r="AB73">
        <v>2.0780000686645508</v>
      </c>
      <c r="AC73">
        <v>0.45400002598762512</v>
      </c>
      <c r="AD73">
        <v>0.65400004386901855</v>
      </c>
      <c r="AE73">
        <v>44.200000762939453</v>
      </c>
      <c r="AF73">
        <v>28.863000869750977</v>
      </c>
      <c r="AG73">
        <v>44.948402404785156</v>
      </c>
      <c r="AH73">
        <v>229.80000305175781</v>
      </c>
      <c r="AI73">
        <v>60</v>
      </c>
      <c r="AJ73">
        <v>60</v>
      </c>
      <c r="AK73">
        <v>60</v>
      </c>
      <c r="AL73">
        <v>60.599997999999999</v>
      </c>
      <c r="AM73">
        <v>94.586082458496094</v>
      </c>
      <c r="AN73">
        <v>52.499603271484375</v>
      </c>
      <c r="AO73">
        <v>65.985183715820313</v>
      </c>
      <c r="AP73">
        <v>79.606185913085938</v>
      </c>
      <c r="AQ73">
        <v>2.9723126888275146</v>
      </c>
      <c r="AR73">
        <v>545.63916015625</v>
      </c>
      <c r="AS73">
        <v>501.73526000976563</v>
      </c>
      <c r="AT73">
        <v>4.4773125648498535</v>
      </c>
      <c r="AU73">
        <v>3.6119377613067627</v>
      </c>
      <c r="AV73">
        <v>7803.1259765625</v>
      </c>
      <c r="AW73">
        <v>5552.93359375</v>
      </c>
      <c r="AX73">
        <v>1626.5068359375</v>
      </c>
      <c r="AY73">
        <v>1031.35400390625</v>
      </c>
      <c r="AZ73">
        <v>6176.619140625</v>
      </c>
      <c r="BA73">
        <v>4521.57958984375</v>
      </c>
      <c r="BB73">
        <v>2.7654290199279785E-2</v>
      </c>
      <c r="BC73">
        <v>0.11563324928283691</v>
      </c>
      <c r="BD73" t="s">
        <v>79</v>
      </c>
      <c r="BE73" t="s">
        <v>79</v>
      </c>
      <c r="BF73">
        <v>0</v>
      </c>
      <c r="BG73">
        <v>0</v>
      </c>
      <c r="BH73">
        <v>0</v>
      </c>
      <c r="BI73">
        <v>0</v>
      </c>
      <c r="BJ73">
        <v>0</v>
      </c>
      <c r="BK73">
        <v>0</v>
      </c>
      <c r="BL73">
        <v>0</v>
      </c>
      <c r="BM73">
        <v>0</v>
      </c>
      <c r="BN73">
        <v>0</v>
      </c>
      <c r="BO73">
        <v>0</v>
      </c>
      <c r="BP73">
        <v>0</v>
      </c>
      <c r="BQ73">
        <v>0</v>
      </c>
      <c r="BR73">
        <v>0</v>
      </c>
      <c r="BS73">
        <v>0</v>
      </c>
      <c r="BT73">
        <v>20</v>
      </c>
      <c r="BU73">
        <v>0</v>
      </c>
      <c r="BW73">
        <v>40</v>
      </c>
      <c r="BX73">
        <v>0</v>
      </c>
      <c r="BZ73" t="str">
        <f>_xlfn.XLOOKUP(data_cloud__2[[#This Row],[product_id]], manual_check_maarten!A:A,manual_check_maarten!F:F,  "")</f>
        <v/>
      </c>
      <c r="CA73" t="str">
        <f>_xlfn.XLOOKUP(data_cloud__2[[#This Row],[product_id]], manual_check_maarten!A:A,manual_check_maarten!G:G,  "")</f>
        <v/>
      </c>
      <c r="CB73" t="str">
        <f>_xlfn.XLOOKUP(data_cloud__2[[#This Row],[product_id]], manual_check_maarten!A:A,manual_check_maarten!H:H,  "")</f>
        <v/>
      </c>
    </row>
    <row r="74" spans="1:80" x14ac:dyDescent="0.35">
      <c r="A74" t="s">
        <v>961</v>
      </c>
      <c r="B74" t="s">
        <v>78</v>
      </c>
      <c r="C74">
        <v>45566.751643518517</v>
      </c>
      <c r="D74" t="s">
        <v>79</v>
      </c>
      <c r="E74" t="s">
        <v>80</v>
      </c>
      <c r="F74">
        <v>157</v>
      </c>
      <c r="G74">
        <v>157</v>
      </c>
      <c r="H74">
        <v>157</v>
      </c>
      <c r="I74">
        <v>0</v>
      </c>
      <c r="J74" t="s">
        <v>962</v>
      </c>
      <c r="K74" t="s">
        <v>82</v>
      </c>
      <c r="L74">
        <v>16.010000228881836</v>
      </c>
      <c r="M74">
        <v>110</v>
      </c>
      <c r="N74" t="s">
        <v>82</v>
      </c>
      <c r="O74" t="s">
        <v>82</v>
      </c>
      <c r="P74">
        <v>0</v>
      </c>
      <c r="Q74">
        <v>796.80206298828125</v>
      </c>
      <c r="R74">
        <v>119.90861511230469</v>
      </c>
      <c r="S74">
        <v>211.80000305175781</v>
      </c>
      <c r="T74">
        <v>216.10000610351563</v>
      </c>
      <c r="U74">
        <v>221.30000305175781</v>
      </c>
      <c r="V74">
        <v>225.30000305175781</v>
      </c>
      <c r="W74">
        <v>2268.29931640625</v>
      </c>
      <c r="X74">
        <v>1910.4229736328125</v>
      </c>
      <c r="Y74">
        <v>2.8540000915527344</v>
      </c>
      <c r="Z74">
        <v>0.15000000596046448</v>
      </c>
      <c r="AA74">
        <v>24.358001708984375</v>
      </c>
      <c r="AB74">
        <v>2.0240001678466797</v>
      </c>
      <c r="AC74">
        <v>0.46200001239776611</v>
      </c>
      <c r="AD74">
        <v>0.65600001811981201</v>
      </c>
      <c r="AE74">
        <v>41</v>
      </c>
      <c r="AF74">
        <v>25.213714599609375</v>
      </c>
      <c r="AG74">
        <v>44.948402404785156</v>
      </c>
      <c r="AH74">
        <v>230.10000610351563</v>
      </c>
      <c r="AI74">
        <v>60</v>
      </c>
      <c r="AJ74">
        <v>60</v>
      </c>
      <c r="AK74">
        <v>60</v>
      </c>
      <c r="AL74">
        <v>58.700001</v>
      </c>
      <c r="AM74">
        <v>94.586082458496094</v>
      </c>
      <c r="AN74">
        <v>52.499603271484375</v>
      </c>
      <c r="AO74">
        <v>64.252952575683594</v>
      </c>
      <c r="AP74">
        <v>77.980194091796875</v>
      </c>
      <c r="AQ74">
        <v>3.7624375820159912</v>
      </c>
      <c r="AR74">
        <v>523.58447265625</v>
      </c>
      <c r="AS74">
        <v>468.0943603515625</v>
      </c>
      <c r="AT74">
        <v>4.8159375190734863</v>
      </c>
      <c r="AU74">
        <v>3.8753125667572021</v>
      </c>
      <c r="AV74">
        <v>7349.7353515625</v>
      </c>
      <c r="AW74">
        <v>4572.138671875</v>
      </c>
      <c r="AX74">
        <v>1564.0400390625</v>
      </c>
      <c r="AY74">
        <v>903.864501953125</v>
      </c>
      <c r="AZ74">
        <v>5785.6953125</v>
      </c>
      <c r="BA74">
        <v>3668.274169921875</v>
      </c>
      <c r="BB74">
        <v>1.844489574432373E-2</v>
      </c>
      <c r="BC74">
        <v>0.21864032745361328</v>
      </c>
      <c r="BD74" t="s">
        <v>963</v>
      </c>
      <c r="BE74" t="s">
        <v>961</v>
      </c>
      <c r="BF74">
        <v>45</v>
      </c>
      <c r="BG74">
        <v>890.88199999999995</v>
      </c>
      <c r="BH74">
        <v>1040.8330000000001</v>
      </c>
      <c r="BI74">
        <v>3.1960000000000002</v>
      </c>
      <c r="BJ74">
        <v>4.1950000000000003</v>
      </c>
      <c r="BK74">
        <v>95.504999999999995</v>
      </c>
      <c r="BL74">
        <v>2053.3519999999999</v>
      </c>
      <c r="BM74">
        <v>866.61599999999999</v>
      </c>
      <c r="BN74">
        <v>1149.73</v>
      </c>
      <c r="BO74">
        <v>6.5789999999999997</v>
      </c>
      <c r="BP74">
        <v>98.424999999999997</v>
      </c>
      <c r="BQ74">
        <v>1.0029999999999999</v>
      </c>
      <c r="BR74">
        <v>423.315</v>
      </c>
      <c r="BS74">
        <v>2053.3519999999999</v>
      </c>
      <c r="BT74">
        <v>20</v>
      </c>
      <c r="BU74">
        <v>9.202</v>
      </c>
      <c r="BV74">
        <v>1</v>
      </c>
      <c r="BW74">
        <v>40</v>
      </c>
      <c r="BX74">
        <v>103.233</v>
      </c>
      <c r="BY74">
        <v>0</v>
      </c>
      <c r="BZ74">
        <f>_xlfn.XLOOKUP(data_cloud__2[[#This Row],[product_id]], manual_check_maarten!A:A,manual_check_maarten!F:F,  "")</f>
        <v>0</v>
      </c>
      <c r="CA74" t="str">
        <f>_xlfn.XLOOKUP(data_cloud__2[[#This Row],[product_id]], manual_check_maarten!A:A,manual_check_maarten!G:G,  "")</f>
        <v>QR-code visible in shape image =&gt; burnt streaks not detected!</v>
      </c>
      <c r="CB74" t="str">
        <f>_xlfn.XLOOKUP(data_cloud__2[[#This Row],[product_id]], manual_check_maarten!A:A,manual_check_maarten!H:H,  "")</f>
        <v>Burnt</v>
      </c>
    </row>
    <row r="75" spans="1:80" hidden="1" x14ac:dyDescent="0.35">
      <c r="A75" t="s">
        <v>252</v>
      </c>
      <c r="B75" t="s">
        <v>85</v>
      </c>
      <c r="C75">
        <v>45566.697525358795</v>
      </c>
      <c r="D75" t="s">
        <v>79</v>
      </c>
      <c r="E75" t="s">
        <v>80</v>
      </c>
      <c r="F75">
        <v>37</v>
      </c>
      <c r="G75">
        <v>37</v>
      </c>
      <c r="H75">
        <v>37</v>
      </c>
      <c r="I75">
        <v>0</v>
      </c>
      <c r="J75" t="s">
        <v>250</v>
      </c>
      <c r="K75" t="s">
        <v>82</v>
      </c>
      <c r="L75">
        <v>14.429999351501465</v>
      </c>
      <c r="M75">
        <v>110</v>
      </c>
      <c r="N75" t="s">
        <v>82</v>
      </c>
      <c r="O75" t="s">
        <v>82</v>
      </c>
      <c r="P75">
        <v>0</v>
      </c>
      <c r="Q75">
        <v>801.0443115234375</v>
      </c>
      <c r="R75">
        <v>119.90861511230469</v>
      </c>
      <c r="S75">
        <v>215.30000305175781</v>
      </c>
      <c r="T75">
        <v>215</v>
      </c>
      <c r="U75">
        <v>220.10000610351563</v>
      </c>
      <c r="V75">
        <v>225</v>
      </c>
      <c r="W75">
        <v>2173.29296875</v>
      </c>
      <c r="X75">
        <v>1723.32470703125</v>
      </c>
      <c r="Y75">
        <v>2.8300001621246338</v>
      </c>
      <c r="Z75">
        <v>0.14600001275539398</v>
      </c>
      <c r="AA75">
        <v>24.336000442504883</v>
      </c>
      <c r="AB75">
        <v>2.0960001945495605</v>
      </c>
      <c r="AC75">
        <v>0.45000001788139343</v>
      </c>
      <c r="AD75">
        <v>0.65600001811981201</v>
      </c>
      <c r="AE75">
        <v>44.400001525878906</v>
      </c>
      <c r="AF75">
        <v>29.342096328735352</v>
      </c>
      <c r="AG75">
        <v>44.984077453613281</v>
      </c>
      <c r="AH75">
        <v>229.80000305175781</v>
      </c>
      <c r="AI75">
        <v>60</v>
      </c>
      <c r="AJ75">
        <v>60</v>
      </c>
      <c r="AK75">
        <v>60</v>
      </c>
      <c r="AL75">
        <v>60.599997999999999</v>
      </c>
      <c r="AM75">
        <v>137.79624938964844</v>
      </c>
      <c r="AN75">
        <v>52.49993896484375</v>
      </c>
      <c r="AO75">
        <v>66.682449340820313</v>
      </c>
      <c r="AP75">
        <v>82.645706176757813</v>
      </c>
      <c r="AQ75">
        <v>1.3168125152587891</v>
      </c>
      <c r="AR75">
        <v>546.04443359375</v>
      </c>
      <c r="AS75">
        <v>499.80520629882813</v>
      </c>
      <c r="AT75">
        <v>4.7783126831054688</v>
      </c>
      <c r="AU75">
        <v>3.8376877307891846</v>
      </c>
      <c r="AV75">
        <v>7956.59814453125</v>
      </c>
      <c r="AW75">
        <v>6176.17626953125</v>
      </c>
      <c r="AX75">
        <v>1810.04345703125</v>
      </c>
      <c r="AY75">
        <v>1174.67724609375</v>
      </c>
      <c r="AZ75">
        <v>6146.5546875</v>
      </c>
      <c r="BA75">
        <v>5001.4990234375</v>
      </c>
      <c r="BD75" t="s">
        <v>253</v>
      </c>
      <c r="BE75" t="s">
        <v>252</v>
      </c>
      <c r="BF75">
        <v>45</v>
      </c>
      <c r="BG75">
        <v>1237.07</v>
      </c>
      <c r="BH75">
        <v>869.34199999999998</v>
      </c>
      <c r="BI75">
        <v>-1.627</v>
      </c>
      <c r="BJ75">
        <v>4.077</v>
      </c>
      <c r="BK75">
        <v>90.682000000000002</v>
      </c>
      <c r="BL75">
        <v>2056.5210000000002</v>
      </c>
      <c r="BM75">
        <v>1231.4639999999999</v>
      </c>
      <c r="BN75">
        <v>1178.309</v>
      </c>
      <c r="BO75">
        <v>-178.35900000000001</v>
      </c>
      <c r="BP75">
        <v>98.424999999999997</v>
      </c>
      <c r="BQ75">
        <v>1.0049999999999999</v>
      </c>
      <c r="BR75">
        <v>424.7</v>
      </c>
      <c r="BS75">
        <v>2056.5210000000002</v>
      </c>
      <c r="BT75">
        <v>20</v>
      </c>
      <c r="BU75">
        <v>10.673999999999999</v>
      </c>
      <c r="BV75">
        <v>1</v>
      </c>
      <c r="BW75">
        <v>40</v>
      </c>
      <c r="BX75">
        <v>14.29</v>
      </c>
      <c r="BY75">
        <v>1</v>
      </c>
      <c r="BZ75">
        <f>_xlfn.XLOOKUP(data_cloud__2[[#This Row],[product_id]], manual_check_maarten!A:A,manual_check_maarten!F:F,  "")</f>
        <v>1</v>
      </c>
      <c r="CA75">
        <f>_xlfn.XLOOKUP(data_cloud__2[[#This Row],[product_id]], manual_check_maarten!A:A,manual_check_maarten!G:G,  "")</f>
        <v>0</v>
      </c>
      <c r="CB75" t="str">
        <f>_xlfn.XLOOKUP(data_cloud__2[[#This Row],[product_id]], manual_check_maarten!A:A,manual_check_maarten!H:H,  "")</f>
        <v/>
      </c>
    </row>
    <row r="76" spans="1:80" x14ac:dyDescent="0.35">
      <c r="A76" t="s">
        <v>964</v>
      </c>
      <c r="B76" t="s">
        <v>85</v>
      </c>
      <c r="C76">
        <v>45566.751643518517</v>
      </c>
      <c r="D76" t="s">
        <v>79</v>
      </c>
      <c r="E76" t="s">
        <v>80</v>
      </c>
      <c r="F76">
        <v>157</v>
      </c>
      <c r="G76">
        <v>157</v>
      </c>
      <c r="H76">
        <v>157</v>
      </c>
      <c r="I76">
        <v>0</v>
      </c>
      <c r="J76" t="s">
        <v>962</v>
      </c>
      <c r="K76" t="s">
        <v>82</v>
      </c>
      <c r="L76">
        <v>16.010000228881836</v>
      </c>
      <c r="M76">
        <v>110</v>
      </c>
      <c r="N76" t="s">
        <v>82</v>
      </c>
      <c r="O76" t="s">
        <v>82</v>
      </c>
      <c r="P76">
        <v>0</v>
      </c>
      <c r="Q76">
        <v>796.80206298828125</v>
      </c>
      <c r="R76">
        <v>119.90861511230469</v>
      </c>
      <c r="S76">
        <v>211.80000305175781</v>
      </c>
      <c r="T76">
        <v>216.10000610351563</v>
      </c>
      <c r="U76">
        <v>221.30000305175781</v>
      </c>
      <c r="V76">
        <v>225.30000305175781</v>
      </c>
      <c r="W76">
        <v>2268.29931640625</v>
      </c>
      <c r="X76">
        <v>1910.4229736328125</v>
      </c>
      <c r="Y76">
        <v>2.8540000915527344</v>
      </c>
      <c r="Z76">
        <v>0.15000000596046448</v>
      </c>
      <c r="AA76">
        <v>24.358001708984375</v>
      </c>
      <c r="AB76">
        <v>2.0240001678466797</v>
      </c>
      <c r="AC76">
        <v>0.46200001239776611</v>
      </c>
      <c r="AD76">
        <v>0.65600001811981201</v>
      </c>
      <c r="AE76">
        <v>41</v>
      </c>
      <c r="AF76">
        <v>25.213714599609375</v>
      </c>
      <c r="AG76">
        <v>44.948402404785156</v>
      </c>
      <c r="AH76">
        <v>230.10000610351563</v>
      </c>
      <c r="AI76">
        <v>60</v>
      </c>
      <c r="AJ76">
        <v>60</v>
      </c>
      <c r="AK76">
        <v>60</v>
      </c>
      <c r="AL76">
        <v>58.700001</v>
      </c>
      <c r="AM76">
        <v>137.79624938964844</v>
      </c>
      <c r="AN76">
        <v>52.49993896484375</v>
      </c>
      <c r="AO76">
        <v>63.89154052734375</v>
      </c>
      <c r="AP76">
        <v>79.446907043457031</v>
      </c>
      <c r="AQ76">
        <v>2.4455626010894775</v>
      </c>
      <c r="AR76">
        <v>525.31646728515625</v>
      </c>
      <c r="AS76">
        <v>470.65423583984375</v>
      </c>
      <c r="AT76">
        <v>5.079312801361084</v>
      </c>
      <c r="AU76">
        <v>4.1010627746582031</v>
      </c>
      <c r="AV76">
        <v>7555.33740234375</v>
      </c>
      <c r="AW76">
        <v>5331.435546875</v>
      </c>
      <c r="AX76">
        <v>1732.95263671875</v>
      </c>
      <c r="AY76">
        <v>1062.66943359375</v>
      </c>
      <c r="AZ76">
        <v>5822.384765625</v>
      </c>
      <c r="BA76">
        <v>4268.76611328125</v>
      </c>
      <c r="BD76" t="s">
        <v>965</v>
      </c>
      <c r="BE76" t="s">
        <v>964</v>
      </c>
      <c r="BF76">
        <v>45</v>
      </c>
      <c r="BG76">
        <v>1233.5029999999999</v>
      </c>
      <c r="BH76">
        <v>1075.7840000000001</v>
      </c>
      <c r="BI76">
        <v>-1.3779999999999999</v>
      </c>
      <c r="BJ76">
        <v>3.9940000000000002</v>
      </c>
      <c r="BK76">
        <v>90.932000000000002</v>
      </c>
      <c r="BL76">
        <v>2053.4340000000002</v>
      </c>
      <c r="BM76">
        <v>1225.9380000000001</v>
      </c>
      <c r="BN76">
        <v>1380.578</v>
      </c>
      <c r="BO76">
        <v>-178.24600000000001</v>
      </c>
      <c r="BP76">
        <v>98.424999999999997</v>
      </c>
      <c r="BQ76">
        <v>1.004</v>
      </c>
      <c r="BR76">
        <v>424.10500000000002</v>
      </c>
      <c r="BS76">
        <v>2053.4340000000002</v>
      </c>
      <c r="BT76">
        <v>20</v>
      </c>
      <c r="BU76">
        <v>235.709</v>
      </c>
      <c r="BV76">
        <v>0</v>
      </c>
      <c r="BW76">
        <v>40</v>
      </c>
      <c r="BX76">
        <v>31.331</v>
      </c>
      <c r="BY76">
        <v>1</v>
      </c>
      <c r="BZ76">
        <f>_xlfn.XLOOKUP(data_cloud__2[[#This Row],[product_id]], manual_check_maarten!A:A,manual_check_maarten!F:F,  "")</f>
        <v>0</v>
      </c>
      <c r="CA76">
        <f>_xlfn.XLOOKUP(data_cloud__2[[#This Row],[product_id]], manual_check_maarten!A:A,manual_check_maarten!G:G,  "")</f>
        <v>0</v>
      </c>
      <c r="CB76" t="str">
        <f>_xlfn.XLOOKUP(data_cloud__2[[#This Row],[product_id]], manual_check_maarten!A:A,manual_check_maarten!H:H,  "")</f>
        <v>Burnt</v>
      </c>
    </row>
    <row r="77" spans="1:80" hidden="1" x14ac:dyDescent="0.35">
      <c r="A77" t="s">
        <v>254</v>
      </c>
      <c r="B77" t="s">
        <v>78</v>
      </c>
      <c r="C77">
        <v>45566.697811446757</v>
      </c>
      <c r="D77" t="s">
        <v>79</v>
      </c>
      <c r="E77" t="s">
        <v>80</v>
      </c>
      <c r="F77">
        <v>38</v>
      </c>
      <c r="G77">
        <v>38</v>
      </c>
      <c r="H77">
        <v>38</v>
      </c>
      <c r="I77">
        <v>0</v>
      </c>
      <c r="J77" t="s">
        <v>255</v>
      </c>
      <c r="K77" t="s">
        <v>82</v>
      </c>
      <c r="L77">
        <v>14.429999351501465</v>
      </c>
      <c r="M77">
        <v>110</v>
      </c>
      <c r="N77" t="s">
        <v>82</v>
      </c>
      <c r="O77" t="s">
        <v>82</v>
      </c>
      <c r="P77">
        <v>0</v>
      </c>
      <c r="Q77">
        <v>801.0443115234375</v>
      </c>
      <c r="R77">
        <v>119.90861511230469</v>
      </c>
      <c r="S77">
        <v>215.30000305175781</v>
      </c>
      <c r="T77">
        <v>215.10000610351563</v>
      </c>
      <c r="U77">
        <v>220.10000610351563</v>
      </c>
      <c r="V77">
        <v>225</v>
      </c>
      <c r="W77">
        <v>2196.51025390625</v>
      </c>
      <c r="X77">
        <v>1733.4276123046875</v>
      </c>
      <c r="Y77">
        <v>2.8940000534057617</v>
      </c>
      <c r="Z77">
        <v>0.14800000190734863</v>
      </c>
      <c r="AA77">
        <v>24.340002059936523</v>
      </c>
      <c r="AB77">
        <v>2.0260000228881836</v>
      </c>
      <c r="AC77">
        <v>0.45400002598762512</v>
      </c>
      <c r="AD77">
        <v>0.65600001811981201</v>
      </c>
      <c r="AE77">
        <v>44.5</v>
      </c>
      <c r="AF77">
        <v>28.812032699584961</v>
      </c>
      <c r="AG77">
        <v>44.989173889160156</v>
      </c>
      <c r="AH77">
        <v>229.80000305175781</v>
      </c>
      <c r="AI77">
        <v>60</v>
      </c>
      <c r="AJ77">
        <v>59.900002000000001</v>
      </c>
      <c r="AK77">
        <v>59.900002000000001</v>
      </c>
      <c r="AL77">
        <v>60.700001</v>
      </c>
      <c r="AM77">
        <v>94.586082458496094</v>
      </c>
      <c r="AN77">
        <v>52.499603271484375</v>
      </c>
      <c r="AO77">
        <v>66.12762451171875</v>
      </c>
      <c r="AP77">
        <v>79.756721496582031</v>
      </c>
      <c r="AQ77">
        <v>2.5584375858306885</v>
      </c>
      <c r="AR77">
        <v>542.7314453125</v>
      </c>
      <c r="AS77">
        <v>498.3426513671875</v>
      </c>
      <c r="AT77">
        <v>4.6278128623962402</v>
      </c>
      <c r="AU77">
        <v>3.6119377613067627</v>
      </c>
      <c r="AV77">
        <v>7747.61767578125</v>
      </c>
      <c r="AW77">
        <v>5475.1513671875</v>
      </c>
      <c r="AX77">
        <v>1693.3564453125</v>
      </c>
      <c r="AY77">
        <v>1018.2216796875</v>
      </c>
      <c r="AZ77">
        <v>6054.26123046875</v>
      </c>
      <c r="BA77">
        <v>4456.9296875</v>
      </c>
      <c r="BB77">
        <v>1.7728447914123535E-2</v>
      </c>
      <c r="BC77">
        <v>0.12854945659637451</v>
      </c>
      <c r="BD77" t="s">
        <v>256</v>
      </c>
      <c r="BE77" t="s">
        <v>254</v>
      </c>
      <c r="BF77">
        <v>45</v>
      </c>
      <c r="BG77">
        <v>885.351</v>
      </c>
      <c r="BH77">
        <v>1150.5219999999999</v>
      </c>
      <c r="BI77">
        <v>3.1960000000000002</v>
      </c>
      <c r="BJ77">
        <v>4.085</v>
      </c>
      <c r="BK77">
        <v>95.504999999999995</v>
      </c>
      <c r="BL77">
        <v>2055.56</v>
      </c>
      <c r="BM77">
        <v>862.226</v>
      </c>
      <c r="BN77">
        <v>1257.2460000000001</v>
      </c>
      <c r="BO77">
        <v>6.5270000000000001</v>
      </c>
      <c r="BP77">
        <v>97.244</v>
      </c>
      <c r="BQ77">
        <v>1.004</v>
      </c>
      <c r="BR77">
        <v>423.91</v>
      </c>
      <c r="BS77">
        <v>2055.56</v>
      </c>
      <c r="BT77">
        <v>20</v>
      </c>
      <c r="BU77">
        <v>5.8890000000000002</v>
      </c>
      <c r="BV77">
        <v>1</v>
      </c>
      <c r="BW77">
        <v>40</v>
      </c>
      <c r="BX77">
        <v>23.302</v>
      </c>
      <c r="BY77">
        <v>1</v>
      </c>
      <c r="BZ77">
        <f>_xlfn.XLOOKUP(data_cloud__2[[#This Row],[product_id]], manual_check_maarten!A:A,manual_check_maarten!F:F,  "")</f>
        <v>1</v>
      </c>
      <c r="CA77">
        <f>_xlfn.XLOOKUP(data_cloud__2[[#This Row],[product_id]], manual_check_maarten!A:A,manual_check_maarten!G:G,  "")</f>
        <v>0</v>
      </c>
      <c r="CB77" t="str">
        <f>_xlfn.XLOOKUP(data_cloud__2[[#This Row],[product_id]], manual_check_maarten!A:A,manual_check_maarten!H:H,  "")</f>
        <v/>
      </c>
    </row>
    <row r="78" spans="1:80" hidden="1" x14ac:dyDescent="0.35">
      <c r="A78" t="s">
        <v>259</v>
      </c>
      <c r="B78" t="s">
        <v>78</v>
      </c>
      <c r="C78">
        <v>45566.698092592589</v>
      </c>
      <c r="D78" t="s">
        <v>79</v>
      </c>
      <c r="E78" t="s">
        <v>80</v>
      </c>
      <c r="F78">
        <v>39</v>
      </c>
      <c r="G78">
        <v>39</v>
      </c>
      <c r="H78">
        <v>39</v>
      </c>
      <c r="I78">
        <v>0</v>
      </c>
      <c r="J78" t="s">
        <v>260</v>
      </c>
      <c r="K78" t="s">
        <v>82</v>
      </c>
      <c r="L78">
        <v>14.439999580383301</v>
      </c>
      <c r="M78">
        <v>110</v>
      </c>
      <c r="N78" t="s">
        <v>82</v>
      </c>
      <c r="O78" t="s">
        <v>82</v>
      </c>
      <c r="P78">
        <v>0</v>
      </c>
      <c r="Q78">
        <v>801.22869873046875</v>
      </c>
      <c r="R78">
        <v>119.90861511230469</v>
      </c>
      <c r="S78">
        <v>215.10000610351563</v>
      </c>
      <c r="T78">
        <v>215.10000610351563</v>
      </c>
      <c r="U78">
        <v>220.10000610351563</v>
      </c>
      <c r="V78">
        <v>225</v>
      </c>
      <c r="W78">
        <v>2196.413330078125</v>
      </c>
      <c r="X78">
        <v>1746.44482421875</v>
      </c>
      <c r="Y78">
        <v>3.8300001621246338</v>
      </c>
      <c r="Z78">
        <v>0.14600001275539398</v>
      </c>
      <c r="AA78">
        <v>24.340002059936523</v>
      </c>
      <c r="AB78">
        <v>2.0580000877380371</v>
      </c>
      <c r="AC78">
        <v>0.45400002598762512</v>
      </c>
      <c r="AD78">
        <v>0.65800005197525024</v>
      </c>
      <c r="AE78">
        <v>44.700000762939453</v>
      </c>
      <c r="AF78">
        <v>28.781452178955078</v>
      </c>
      <c r="AG78">
        <v>44.978981018066406</v>
      </c>
      <c r="AH78">
        <v>229.80000305175781</v>
      </c>
      <c r="AI78">
        <v>60</v>
      </c>
      <c r="AJ78">
        <v>60</v>
      </c>
      <c r="AK78">
        <v>60</v>
      </c>
      <c r="AL78">
        <v>60.700001</v>
      </c>
      <c r="AM78">
        <v>94.586082458496094</v>
      </c>
      <c r="AN78">
        <v>52.499603271484375</v>
      </c>
      <c r="AO78">
        <v>66.008064270019531</v>
      </c>
      <c r="AP78">
        <v>79.801773071289063</v>
      </c>
      <c r="AQ78">
        <v>3.6495625972747803</v>
      </c>
      <c r="AR78">
        <v>541.735595703125</v>
      </c>
      <c r="AS78">
        <v>497.5377197265625</v>
      </c>
      <c r="AT78">
        <v>4.4773125648498535</v>
      </c>
      <c r="AU78">
        <v>3.6119377613067627</v>
      </c>
      <c r="AV78">
        <v>7718.8037109375</v>
      </c>
      <c r="AW78">
        <v>5430.74951171875</v>
      </c>
      <c r="AX78">
        <v>1605.18359375</v>
      </c>
      <c r="AY78">
        <v>1013.15869140625</v>
      </c>
      <c r="AZ78">
        <v>6113.6201171875</v>
      </c>
      <c r="BA78">
        <v>4417.5908203125</v>
      </c>
      <c r="BB78">
        <v>4.9841403961181641E-4</v>
      </c>
      <c r="BC78">
        <v>0.14599859714508057</v>
      </c>
      <c r="BD78" t="s">
        <v>261</v>
      </c>
      <c r="BE78" t="s">
        <v>259</v>
      </c>
      <c r="BF78">
        <v>45</v>
      </c>
      <c r="BG78">
        <v>883.44</v>
      </c>
      <c r="BH78">
        <v>1211.194</v>
      </c>
      <c r="BI78">
        <v>3.1960000000000002</v>
      </c>
      <c r="BJ78">
        <v>4.1180000000000003</v>
      </c>
      <c r="BK78">
        <v>95.504999999999995</v>
      </c>
      <c r="BL78">
        <v>2055.904</v>
      </c>
      <c r="BM78">
        <v>860.42499999999995</v>
      </c>
      <c r="BN78">
        <v>1316.5260000000001</v>
      </c>
      <c r="BO78">
        <v>6.569</v>
      </c>
      <c r="BP78">
        <v>94.882000000000005</v>
      </c>
      <c r="BQ78">
        <v>1.004</v>
      </c>
      <c r="BR78">
        <v>423.93400000000003</v>
      </c>
      <c r="BS78">
        <v>2055.904</v>
      </c>
      <c r="BT78">
        <v>20</v>
      </c>
      <c r="BU78">
        <v>5.57</v>
      </c>
      <c r="BV78">
        <v>1</v>
      </c>
      <c r="BW78">
        <v>40</v>
      </c>
      <c r="BX78">
        <v>25.244</v>
      </c>
      <c r="BY78">
        <v>1</v>
      </c>
      <c r="BZ78">
        <f>_xlfn.XLOOKUP(data_cloud__2[[#This Row],[product_id]], manual_check_maarten!A:A,manual_check_maarten!F:F,  "")</f>
        <v>1</v>
      </c>
      <c r="CA78">
        <f>_xlfn.XLOOKUP(data_cloud__2[[#This Row],[product_id]], manual_check_maarten!A:A,manual_check_maarten!G:G,  "")</f>
        <v>0</v>
      </c>
      <c r="CB78" t="str">
        <f>_xlfn.XLOOKUP(data_cloud__2[[#This Row],[product_id]], manual_check_maarten!A:A,manual_check_maarten!H:H,  "")</f>
        <v/>
      </c>
    </row>
    <row r="79" spans="1:80" hidden="1" x14ac:dyDescent="0.35">
      <c r="A79" t="s">
        <v>262</v>
      </c>
      <c r="B79" t="s">
        <v>85</v>
      </c>
      <c r="C79">
        <v>45566.698092592589</v>
      </c>
      <c r="D79" t="s">
        <v>79</v>
      </c>
      <c r="E79" t="s">
        <v>80</v>
      </c>
      <c r="F79">
        <v>39</v>
      </c>
      <c r="G79">
        <v>39</v>
      </c>
      <c r="H79">
        <v>39</v>
      </c>
      <c r="I79">
        <v>0</v>
      </c>
      <c r="J79" t="s">
        <v>260</v>
      </c>
      <c r="K79" t="s">
        <v>82</v>
      </c>
      <c r="L79">
        <v>14.439999580383301</v>
      </c>
      <c r="M79">
        <v>110</v>
      </c>
      <c r="N79" t="s">
        <v>82</v>
      </c>
      <c r="O79" t="s">
        <v>82</v>
      </c>
      <c r="P79">
        <v>0</v>
      </c>
      <c r="Q79">
        <v>801.22869873046875</v>
      </c>
      <c r="R79">
        <v>119.90861511230469</v>
      </c>
      <c r="S79">
        <v>215.10000610351563</v>
      </c>
      <c r="T79">
        <v>215.10000610351563</v>
      </c>
      <c r="U79">
        <v>220.10000610351563</v>
      </c>
      <c r="V79">
        <v>225</v>
      </c>
      <c r="W79">
        <v>2196.413330078125</v>
      </c>
      <c r="X79">
        <v>1746.44482421875</v>
      </c>
      <c r="Y79">
        <v>3.8300001621246338</v>
      </c>
      <c r="Z79">
        <v>0.14600001275539398</v>
      </c>
      <c r="AA79">
        <v>24.340002059936523</v>
      </c>
      <c r="AB79">
        <v>2.0580000877380371</v>
      </c>
      <c r="AC79">
        <v>0.45400002598762512</v>
      </c>
      <c r="AD79">
        <v>0.65800005197525024</v>
      </c>
      <c r="AE79">
        <v>44.700000762939453</v>
      </c>
      <c r="AF79">
        <v>28.781452178955078</v>
      </c>
      <c r="AG79">
        <v>44.978981018066406</v>
      </c>
      <c r="AH79">
        <v>229.80000305175781</v>
      </c>
      <c r="AI79">
        <v>60</v>
      </c>
      <c r="AJ79">
        <v>60</v>
      </c>
      <c r="AK79">
        <v>60</v>
      </c>
      <c r="AL79">
        <v>60.700001</v>
      </c>
      <c r="AM79">
        <v>137.79624938964844</v>
      </c>
      <c r="AN79">
        <v>52.49993896484375</v>
      </c>
      <c r="AO79">
        <v>66.643363952636719</v>
      </c>
      <c r="AP79">
        <v>82.637252807617188</v>
      </c>
      <c r="AQ79">
        <v>1.3168125152587891</v>
      </c>
      <c r="AR79">
        <v>544.86480712890625</v>
      </c>
      <c r="AS79">
        <v>497.9527587890625</v>
      </c>
      <c r="AT79">
        <v>4.8159375190734863</v>
      </c>
      <c r="AU79">
        <v>3.8000626564025879</v>
      </c>
      <c r="AV79">
        <v>7930.29736328125</v>
      </c>
      <c r="AW79">
        <v>6106.2958984375</v>
      </c>
      <c r="AX79">
        <v>1810.20068359375</v>
      </c>
      <c r="AY79">
        <v>1134.607421875</v>
      </c>
      <c r="AZ79">
        <v>6120.0966796875</v>
      </c>
      <c r="BA79">
        <v>4971.6884765625</v>
      </c>
      <c r="BD79" t="s">
        <v>263</v>
      </c>
      <c r="BE79" t="s">
        <v>262</v>
      </c>
      <c r="BF79">
        <v>45</v>
      </c>
      <c r="BG79">
        <v>1191.652</v>
      </c>
      <c r="BH79">
        <v>930.25</v>
      </c>
      <c r="BI79">
        <v>-3.673</v>
      </c>
      <c r="BJ79">
        <v>4.0570000000000004</v>
      </c>
      <c r="BK79">
        <v>88.635999999999996</v>
      </c>
      <c r="BL79">
        <v>2056.1660000000002</v>
      </c>
      <c r="BM79">
        <v>1196.6859999999999</v>
      </c>
      <c r="BN79">
        <v>1237.615</v>
      </c>
      <c r="BO79">
        <v>179.648</v>
      </c>
      <c r="BP79">
        <v>99.998999999999995</v>
      </c>
      <c r="BQ79">
        <v>1.0049999999999999</v>
      </c>
      <c r="BR79">
        <v>424.82900000000001</v>
      </c>
      <c r="BS79">
        <v>2056.1660000000002</v>
      </c>
      <c r="BT79">
        <v>20</v>
      </c>
      <c r="BU79">
        <v>8.5960000000000001</v>
      </c>
      <c r="BV79">
        <v>1</v>
      </c>
      <c r="BW79">
        <v>40</v>
      </c>
      <c r="BX79">
        <v>24.119</v>
      </c>
      <c r="BY79">
        <v>1</v>
      </c>
      <c r="BZ79">
        <f>_xlfn.XLOOKUP(data_cloud__2[[#This Row],[product_id]], manual_check_maarten!A:A,manual_check_maarten!F:F,  "")</f>
        <v>1</v>
      </c>
      <c r="CA79">
        <f>_xlfn.XLOOKUP(data_cloud__2[[#This Row],[product_id]], manual_check_maarten!A:A,manual_check_maarten!G:G,  "")</f>
        <v>0</v>
      </c>
      <c r="CB79" t="str">
        <f>_xlfn.XLOOKUP(data_cloud__2[[#This Row],[product_id]], manual_check_maarten!A:A,manual_check_maarten!H:H,  "")</f>
        <v/>
      </c>
    </row>
    <row r="80" spans="1:80" hidden="1" x14ac:dyDescent="0.35">
      <c r="A80" t="s">
        <v>264</v>
      </c>
      <c r="B80" t="s">
        <v>78</v>
      </c>
      <c r="C80">
        <v>45566.698370902777</v>
      </c>
      <c r="D80" t="s">
        <v>79</v>
      </c>
      <c r="E80" t="s">
        <v>80</v>
      </c>
      <c r="F80">
        <v>40</v>
      </c>
      <c r="G80">
        <v>40</v>
      </c>
      <c r="H80">
        <v>40</v>
      </c>
      <c r="I80">
        <v>0</v>
      </c>
      <c r="J80" t="s">
        <v>265</v>
      </c>
      <c r="K80" t="s">
        <v>82</v>
      </c>
      <c r="L80">
        <v>14.439999580383301</v>
      </c>
      <c r="M80">
        <v>110</v>
      </c>
      <c r="N80" t="s">
        <v>82</v>
      </c>
      <c r="O80" t="s">
        <v>82</v>
      </c>
      <c r="P80">
        <v>0</v>
      </c>
      <c r="Q80">
        <v>801.0443115234375</v>
      </c>
      <c r="R80">
        <v>119.90861511230469</v>
      </c>
      <c r="S80">
        <v>215</v>
      </c>
      <c r="T80">
        <v>215.10000610351563</v>
      </c>
      <c r="U80">
        <v>220.10000610351563</v>
      </c>
      <c r="V80">
        <v>225</v>
      </c>
      <c r="W80">
        <v>2199.618896484375</v>
      </c>
      <c r="X80">
        <v>1727.3074951171875</v>
      </c>
      <c r="Y80">
        <v>3.0900001525878906</v>
      </c>
      <c r="Z80">
        <v>0.14600001275539398</v>
      </c>
      <c r="AA80">
        <v>24.340002059936523</v>
      </c>
      <c r="AB80">
        <v>2.0780000686645508</v>
      </c>
      <c r="AC80">
        <v>0.45400002598762512</v>
      </c>
      <c r="AD80">
        <v>0.65800005197525024</v>
      </c>
      <c r="AE80">
        <v>44.900001525878906</v>
      </c>
      <c r="AF80">
        <v>28.939451217651367</v>
      </c>
      <c r="AG80">
        <v>44.994274139404297</v>
      </c>
      <c r="AH80">
        <v>229.80000305175781</v>
      </c>
      <c r="AI80">
        <v>60</v>
      </c>
      <c r="AJ80">
        <v>60</v>
      </c>
      <c r="AK80">
        <v>60</v>
      </c>
      <c r="AL80">
        <v>60.700001</v>
      </c>
      <c r="AM80">
        <v>94.586082458496094</v>
      </c>
      <c r="AN80">
        <v>52.499603271484375</v>
      </c>
      <c r="AO80">
        <v>66.000221252441406</v>
      </c>
      <c r="AP80">
        <v>79.800254821777344</v>
      </c>
      <c r="AQ80">
        <v>2.7465627193450928</v>
      </c>
      <c r="AR80">
        <v>542.145751953125</v>
      </c>
      <c r="AS80">
        <v>497.96310424804688</v>
      </c>
      <c r="AT80">
        <v>4.5525627136230469</v>
      </c>
      <c r="AU80">
        <v>3.6119377613067627</v>
      </c>
      <c r="AV80">
        <v>7739.4765625</v>
      </c>
      <c r="AW80">
        <v>5462.26806640625</v>
      </c>
      <c r="AX80">
        <v>1650.5888671875</v>
      </c>
      <c r="AY80">
        <v>1018.41064453125</v>
      </c>
      <c r="AZ80">
        <v>6088.8876953125</v>
      </c>
      <c r="BA80">
        <v>4443.857421875</v>
      </c>
      <c r="BB80">
        <v>7.016301155090332E-3</v>
      </c>
      <c r="BC80">
        <v>0.13728177547454834</v>
      </c>
      <c r="BD80" t="s">
        <v>79</v>
      </c>
      <c r="BE80" t="s">
        <v>79</v>
      </c>
      <c r="BF80">
        <v>0</v>
      </c>
      <c r="BG80">
        <v>0</v>
      </c>
      <c r="BH80">
        <v>0</v>
      </c>
      <c r="BI80">
        <v>0</v>
      </c>
      <c r="BJ80">
        <v>0</v>
      </c>
      <c r="BK80">
        <v>0</v>
      </c>
      <c r="BL80">
        <v>0</v>
      </c>
      <c r="BM80">
        <v>0</v>
      </c>
      <c r="BN80">
        <v>0</v>
      </c>
      <c r="BO80">
        <v>0</v>
      </c>
      <c r="BP80">
        <v>0</v>
      </c>
      <c r="BQ80">
        <v>0</v>
      </c>
      <c r="BR80">
        <v>0</v>
      </c>
      <c r="BS80">
        <v>0</v>
      </c>
      <c r="BT80">
        <v>20</v>
      </c>
      <c r="BU80">
        <v>0</v>
      </c>
      <c r="BW80">
        <v>40</v>
      </c>
      <c r="BX80">
        <v>0</v>
      </c>
      <c r="BZ80" t="str">
        <f>_xlfn.XLOOKUP(data_cloud__2[[#This Row],[product_id]], manual_check_maarten!A:A,manual_check_maarten!F:F,  "")</f>
        <v/>
      </c>
      <c r="CA80" t="str">
        <f>_xlfn.XLOOKUP(data_cloud__2[[#This Row],[product_id]], manual_check_maarten!A:A,manual_check_maarten!G:G,  "")</f>
        <v/>
      </c>
      <c r="CB80" t="str">
        <f>_xlfn.XLOOKUP(data_cloud__2[[#This Row],[product_id]], manual_check_maarten!A:A,manual_check_maarten!H:H,  "")</f>
        <v/>
      </c>
    </row>
    <row r="81" spans="1:80" hidden="1" x14ac:dyDescent="0.35">
      <c r="A81" t="s">
        <v>266</v>
      </c>
      <c r="B81" t="s">
        <v>85</v>
      </c>
      <c r="C81">
        <v>45566.698370902777</v>
      </c>
      <c r="D81" t="s">
        <v>79</v>
      </c>
      <c r="E81" t="s">
        <v>80</v>
      </c>
      <c r="F81">
        <v>40</v>
      </c>
      <c r="G81">
        <v>40</v>
      </c>
      <c r="H81">
        <v>40</v>
      </c>
      <c r="I81">
        <v>0</v>
      </c>
      <c r="J81" t="s">
        <v>265</v>
      </c>
      <c r="K81" t="s">
        <v>82</v>
      </c>
      <c r="L81">
        <v>14.439999580383301</v>
      </c>
      <c r="M81">
        <v>110</v>
      </c>
      <c r="N81" t="s">
        <v>82</v>
      </c>
      <c r="O81" t="s">
        <v>82</v>
      </c>
      <c r="P81">
        <v>0</v>
      </c>
      <c r="Q81">
        <v>801.0443115234375</v>
      </c>
      <c r="R81">
        <v>119.90861511230469</v>
      </c>
      <c r="S81">
        <v>215</v>
      </c>
      <c r="T81">
        <v>215.10000610351563</v>
      </c>
      <c r="U81">
        <v>220.10000610351563</v>
      </c>
      <c r="V81">
        <v>225</v>
      </c>
      <c r="W81">
        <v>2199.618896484375</v>
      </c>
      <c r="X81">
        <v>1727.3074951171875</v>
      </c>
      <c r="Y81">
        <v>3.0900001525878906</v>
      </c>
      <c r="Z81">
        <v>0.14600001275539398</v>
      </c>
      <c r="AA81">
        <v>24.340002059936523</v>
      </c>
      <c r="AB81">
        <v>2.0780000686645508</v>
      </c>
      <c r="AC81">
        <v>0.45400002598762512</v>
      </c>
      <c r="AD81">
        <v>0.65800005197525024</v>
      </c>
      <c r="AE81">
        <v>44.900001525878906</v>
      </c>
      <c r="AF81">
        <v>28.939451217651367</v>
      </c>
      <c r="AG81">
        <v>44.994274139404297</v>
      </c>
      <c r="AH81">
        <v>229.80000305175781</v>
      </c>
      <c r="AI81">
        <v>60</v>
      </c>
      <c r="AJ81">
        <v>60</v>
      </c>
      <c r="AK81">
        <v>60</v>
      </c>
      <c r="AL81">
        <v>60.700001</v>
      </c>
      <c r="AM81">
        <v>137.79624938964844</v>
      </c>
      <c r="AN81">
        <v>52.49993896484375</v>
      </c>
      <c r="AO81">
        <v>66.731117248535156</v>
      </c>
      <c r="AP81">
        <v>82.576126098632813</v>
      </c>
      <c r="AQ81">
        <v>1.3544375896453857</v>
      </c>
      <c r="AR81">
        <v>544.62994384765625</v>
      </c>
      <c r="AS81">
        <v>498.19235229492188</v>
      </c>
      <c r="AT81">
        <v>4.8159375190734863</v>
      </c>
      <c r="AU81">
        <v>3.8000626564025879</v>
      </c>
      <c r="AV81">
        <v>7932.69677734375</v>
      </c>
      <c r="AW81">
        <v>6111.1494140625</v>
      </c>
      <c r="AX81">
        <v>1811.89501953125</v>
      </c>
      <c r="AY81">
        <v>1137.9775390625</v>
      </c>
      <c r="AZ81">
        <v>6120.8017578125</v>
      </c>
      <c r="BA81">
        <v>4973.171875</v>
      </c>
      <c r="BD81" t="s">
        <v>267</v>
      </c>
      <c r="BE81" t="s">
        <v>266</v>
      </c>
      <c r="BF81">
        <v>45</v>
      </c>
      <c r="BG81">
        <v>1191.7239999999999</v>
      </c>
      <c r="BH81">
        <v>853.48500000000001</v>
      </c>
      <c r="BI81">
        <v>-3.6890000000000001</v>
      </c>
      <c r="BJ81">
        <v>4.0330000000000004</v>
      </c>
      <c r="BK81">
        <v>88.62</v>
      </c>
      <c r="BL81">
        <v>2056.2489999999998</v>
      </c>
      <c r="BM81">
        <v>1197.904</v>
      </c>
      <c r="BN81">
        <v>1162.998</v>
      </c>
      <c r="BO81">
        <v>179.51599999999999</v>
      </c>
      <c r="BP81">
        <v>98.424999999999997</v>
      </c>
      <c r="BQ81">
        <v>1.0049999999999999</v>
      </c>
      <c r="BR81">
        <v>424.80200000000002</v>
      </c>
      <c r="BS81">
        <v>2056.2489999999998</v>
      </c>
      <c r="BT81">
        <v>20</v>
      </c>
      <c r="BU81">
        <v>7.4569999999999999</v>
      </c>
      <c r="BV81">
        <v>1</v>
      </c>
      <c r="BW81">
        <v>40</v>
      </c>
      <c r="BX81">
        <v>28.032</v>
      </c>
      <c r="BY81">
        <v>1</v>
      </c>
      <c r="BZ81">
        <f>_xlfn.XLOOKUP(data_cloud__2[[#This Row],[product_id]], manual_check_maarten!A:A,manual_check_maarten!F:F,  "")</f>
        <v>1</v>
      </c>
      <c r="CA81">
        <f>_xlfn.XLOOKUP(data_cloud__2[[#This Row],[product_id]], manual_check_maarten!A:A,manual_check_maarten!G:G,  "")</f>
        <v>0</v>
      </c>
      <c r="CB81" t="str">
        <f>_xlfn.XLOOKUP(data_cloud__2[[#This Row],[product_id]], manual_check_maarten!A:A,manual_check_maarten!H:H,  "")</f>
        <v/>
      </c>
    </row>
    <row r="82" spans="1:80" x14ac:dyDescent="0.35">
      <c r="A82" t="s">
        <v>1163</v>
      </c>
      <c r="B82" t="s">
        <v>78</v>
      </c>
      <c r="C82">
        <v>45566.764526724539</v>
      </c>
      <c r="D82" t="s">
        <v>79</v>
      </c>
      <c r="E82" t="s">
        <v>80</v>
      </c>
      <c r="F82">
        <v>200</v>
      </c>
      <c r="G82">
        <v>200</v>
      </c>
      <c r="H82">
        <v>200</v>
      </c>
      <c r="I82">
        <v>0</v>
      </c>
      <c r="J82" t="s">
        <v>1164</v>
      </c>
      <c r="K82" t="s">
        <v>82</v>
      </c>
      <c r="L82">
        <v>16.19999885559082</v>
      </c>
      <c r="M82">
        <v>110</v>
      </c>
      <c r="N82" t="s">
        <v>82</v>
      </c>
      <c r="O82" t="s">
        <v>82</v>
      </c>
      <c r="P82">
        <v>0</v>
      </c>
      <c r="Q82">
        <v>800.1220703125</v>
      </c>
      <c r="R82">
        <v>119.90861511230469</v>
      </c>
      <c r="S82">
        <v>216.30000305175781</v>
      </c>
      <c r="T82">
        <v>215.80000305175781</v>
      </c>
      <c r="U82">
        <v>219.10000610351563</v>
      </c>
      <c r="V82">
        <v>225</v>
      </c>
      <c r="W82">
        <v>2197.1904296875</v>
      </c>
      <c r="X82">
        <v>1804.53662109375</v>
      </c>
      <c r="Y82">
        <v>3.7660002708435059</v>
      </c>
      <c r="Z82">
        <v>0.15000000596046448</v>
      </c>
      <c r="AA82">
        <v>24.340002059936523</v>
      </c>
      <c r="AB82">
        <v>2.2920000553131104</v>
      </c>
      <c r="AC82">
        <v>0.45400002598762512</v>
      </c>
      <c r="AD82">
        <v>0.65600001811981201</v>
      </c>
      <c r="AE82">
        <v>47.200000762939453</v>
      </c>
      <c r="AF82">
        <v>28.603065490722656</v>
      </c>
      <c r="AG82">
        <v>44.943305969238281</v>
      </c>
      <c r="AH82">
        <v>230</v>
      </c>
      <c r="AI82">
        <v>60</v>
      </c>
      <c r="AJ82">
        <v>59.900002000000001</v>
      </c>
      <c r="AK82">
        <v>59.900002000000001</v>
      </c>
      <c r="AL82">
        <v>59.799999</v>
      </c>
      <c r="AM82">
        <v>94.586082458496094</v>
      </c>
      <c r="AN82">
        <v>52.499603271484375</v>
      </c>
      <c r="AO82">
        <v>64.246772766113281</v>
      </c>
      <c r="AP82">
        <v>78.247756958007813</v>
      </c>
      <c r="AQ82">
        <v>2.8970625400543213</v>
      </c>
      <c r="AR82">
        <v>534.447265625</v>
      </c>
      <c r="AS82">
        <v>485.60491943359375</v>
      </c>
      <c r="AT82">
        <v>4.5149378776550293</v>
      </c>
      <c r="AU82">
        <v>3.6119377613067627</v>
      </c>
      <c r="AV82">
        <v>7654.50341796875</v>
      </c>
      <c r="AW82">
        <v>5123.79931640625</v>
      </c>
      <c r="AX82">
        <v>1578.96875</v>
      </c>
      <c r="AY82">
        <v>962.1171875</v>
      </c>
      <c r="AZ82">
        <v>6075.53466796875</v>
      </c>
      <c r="BA82">
        <v>4161.68212890625</v>
      </c>
      <c r="BB82">
        <v>1.7725229263305664E-3</v>
      </c>
      <c r="BC82">
        <v>0.15388453006744385</v>
      </c>
      <c r="BD82" t="s">
        <v>1165</v>
      </c>
      <c r="BE82" t="s">
        <v>1163</v>
      </c>
      <c r="BF82">
        <v>45</v>
      </c>
      <c r="BG82">
        <v>890.64200000000005</v>
      </c>
      <c r="BH82">
        <v>1008.995</v>
      </c>
      <c r="BI82">
        <v>3.1960000000000002</v>
      </c>
      <c r="BJ82">
        <v>4.0880000000000001</v>
      </c>
      <c r="BK82">
        <v>95.504999999999995</v>
      </c>
      <c r="BL82">
        <v>2164.6309999999999</v>
      </c>
      <c r="BM82">
        <v>866.827</v>
      </c>
      <c r="BN82">
        <v>1119.463</v>
      </c>
      <c r="BO82">
        <v>6.6079999999999997</v>
      </c>
      <c r="BP82">
        <v>99.998999999999995</v>
      </c>
      <c r="BQ82">
        <v>1.0029999999999999</v>
      </c>
      <c r="BR82">
        <v>423.572</v>
      </c>
      <c r="BS82">
        <v>2164.6309999999999</v>
      </c>
      <c r="BT82">
        <v>20</v>
      </c>
      <c r="BU82">
        <v>630.89599999999996</v>
      </c>
      <c r="BV82">
        <v>0</v>
      </c>
      <c r="BW82">
        <v>40</v>
      </c>
      <c r="BX82">
        <v>34.762999999999998</v>
      </c>
      <c r="BY82">
        <v>1</v>
      </c>
      <c r="BZ82">
        <f>_xlfn.XLOOKUP(data_cloud__2[[#This Row],[product_id]], manual_check_maarten!A:A,manual_check_maarten!F:F,  "")</f>
        <v>0</v>
      </c>
      <c r="CA82">
        <f>_xlfn.XLOOKUP(data_cloud__2[[#This Row],[product_id]], manual_check_maarten!A:A,manual_check_maarten!G:G,  "")</f>
        <v>0</v>
      </c>
      <c r="CB82" t="str">
        <f>_xlfn.XLOOKUP(data_cloud__2[[#This Row],[product_id]], manual_check_maarten!A:A,manual_check_maarten!H:H,  "")</f>
        <v>Burnt</v>
      </c>
    </row>
    <row r="83" spans="1:80" hidden="1" x14ac:dyDescent="0.35">
      <c r="A83" t="s">
        <v>268</v>
      </c>
      <c r="B83" t="s">
        <v>78</v>
      </c>
      <c r="C83">
        <v>45566.698656793982</v>
      </c>
      <c r="D83" t="s">
        <v>79</v>
      </c>
      <c r="E83" t="s">
        <v>80</v>
      </c>
      <c r="F83">
        <v>41</v>
      </c>
      <c r="G83">
        <v>41</v>
      </c>
      <c r="H83">
        <v>41</v>
      </c>
      <c r="I83">
        <v>0</v>
      </c>
      <c r="J83" t="s">
        <v>269</v>
      </c>
      <c r="K83" t="s">
        <v>82</v>
      </c>
      <c r="L83">
        <v>14.449999809265137</v>
      </c>
      <c r="M83">
        <v>110</v>
      </c>
      <c r="N83" t="s">
        <v>82</v>
      </c>
      <c r="O83" t="s">
        <v>82</v>
      </c>
      <c r="P83">
        <v>0</v>
      </c>
      <c r="Q83">
        <v>801.41314697265625</v>
      </c>
      <c r="R83">
        <v>119.90861511230469</v>
      </c>
      <c r="S83">
        <v>215.10000610351563</v>
      </c>
      <c r="T83">
        <v>214.80000305175781</v>
      </c>
      <c r="U83">
        <v>220</v>
      </c>
      <c r="V83">
        <v>225</v>
      </c>
      <c r="W83">
        <v>2181.064453125</v>
      </c>
      <c r="X83">
        <v>1719.05029296875</v>
      </c>
      <c r="Y83">
        <v>3.2340002059936523</v>
      </c>
      <c r="Z83">
        <v>0.15200001001358032</v>
      </c>
      <c r="AA83">
        <v>24.338001251220703</v>
      </c>
      <c r="AB83">
        <v>2.0820000171661377</v>
      </c>
      <c r="AC83">
        <v>0.45200002193450928</v>
      </c>
      <c r="AD83">
        <v>0.65400004386901855</v>
      </c>
      <c r="AE83">
        <v>45</v>
      </c>
      <c r="AF83">
        <v>29.16370964050293</v>
      </c>
      <c r="AG83">
        <v>44.973884582519531</v>
      </c>
      <c r="AH83">
        <v>229.80000305175781</v>
      </c>
      <c r="AI83">
        <v>60</v>
      </c>
      <c r="AJ83">
        <v>60</v>
      </c>
      <c r="AK83">
        <v>60</v>
      </c>
      <c r="AL83">
        <v>60.700001</v>
      </c>
      <c r="AM83">
        <v>94.586082458496094</v>
      </c>
      <c r="AN83">
        <v>52.499603271484375</v>
      </c>
      <c r="AO83">
        <v>65.988021850585938</v>
      </c>
      <c r="AP83">
        <v>79.956558227539063</v>
      </c>
      <c r="AQ83">
        <v>2.8970625400543213</v>
      </c>
      <c r="AR83">
        <v>546.01678466796875</v>
      </c>
      <c r="AS83">
        <v>502.6090087890625</v>
      </c>
      <c r="AT83">
        <v>4.5149378776550293</v>
      </c>
      <c r="AU83">
        <v>3.574312686920166</v>
      </c>
      <c r="AV83">
        <v>7812.984375</v>
      </c>
      <c r="AW83">
        <v>5556.32958984375</v>
      </c>
      <c r="AX83">
        <v>1654.1689453125</v>
      </c>
      <c r="AY83">
        <v>1021.90966796875</v>
      </c>
      <c r="AZ83">
        <v>6158.8154296875</v>
      </c>
      <c r="BA83">
        <v>4534.419921875</v>
      </c>
      <c r="BB83">
        <v>1.063692569732666E-2</v>
      </c>
      <c r="BC83">
        <v>0.12279129028320313</v>
      </c>
      <c r="BD83" t="s">
        <v>270</v>
      </c>
      <c r="BE83" t="s">
        <v>268</v>
      </c>
      <c r="BF83">
        <v>45</v>
      </c>
      <c r="BG83">
        <v>892.62099999999998</v>
      </c>
      <c r="BH83">
        <v>962.30399999999997</v>
      </c>
      <c r="BI83">
        <v>2.4550000000000001</v>
      </c>
      <c r="BJ83">
        <v>4.1050000000000004</v>
      </c>
      <c r="BK83">
        <v>94.763999999999996</v>
      </c>
      <c r="BL83">
        <v>2052.9450000000002</v>
      </c>
      <c r="BM83">
        <v>868.22900000000004</v>
      </c>
      <c r="BN83">
        <v>1073.8219999999999</v>
      </c>
      <c r="BO83">
        <v>6.5430000000000001</v>
      </c>
      <c r="BP83">
        <v>96.063000000000002</v>
      </c>
      <c r="BQ83">
        <v>1.0029999999999999</v>
      </c>
      <c r="BR83">
        <v>423.69</v>
      </c>
      <c r="BS83">
        <v>2052.9450000000002</v>
      </c>
      <c r="BT83">
        <v>20</v>
      </c>
      <c r="BU83">
        <v>7.01</v>
      </c>
      <c r="BV83">
        <v>1</v>
      </c>
      <c r="BW83">
        <v>40</v>
      </c>
      <c r="BX83">
        <v>27.370999999999999</v>
      </c>
      <c r="BY83">
        <v>1</v>
      </c>
      <c r="BZ83">
        <f>_xlfn.XLOOKUP(data_cloud__2[[#This Row],[product_id]], manual_check_maarten!A:A,manual_check_maarten!F:F,  "")</f>
        <v>1</v>
      </c>
      <c r="CA83">
        <f>_xlfn.XLOOKUP(data_cloud__2[[#This Row],[product_id]], manual_check_maarten!A:A,manual_check_maarten!G:G,  "")</f>
        <v>0</v>
      </c>
      <c r="CB83" t="str">
        <f>_xlfn.XLOOKUP(data_cloud__2[[#This Row],[product_id]], manual_check_maarten!A:A,manual_check_maarten!H:H,  "")</f>
        <v/>
      </c>
    </row>
    <row r="84" spans="1:80" x14ac:dyDescent="0.35">
      <c r="A84" t="s">
        <v>1166</v>
      </c>
      <c r="B84" t="s">
        <v>85</v>
      </c>
      <c r="C84">
        <v>45566.764526724539</v>
      </c>
      <c r="D84" t="s">
        <v>79</v>
      </c>
      <c r="E84" t="s">
        <v>80</v>
      </c>
      <c r="F84">
        <v>200</v>
      </c>
      <c r="G84">
        <v>200</v>
      </c>
      <c r="H84">
        <v>200</v>
      </c>
      <c r="I84">
        <v>0</v>
      </c>
      <c r="J84" t="s">
        <v>1164</v>
      </c>
      <c r="K84" t="s">
        <v>82</v>
      </c>
      <c r="L84">
        <v>16.19999885559082</v>
      </c>
      <c r="M84">
        <v>110</v>
      </c>
      <c r="N84" t="s">
        <v>82</v>
      </c>
      <c r="O84" t="s">
        <v>82</v>
      </c>
      <c r="P84">
        <v>0</v>
      </c>
      <c r="Q84">
        <v>800.1220703125</v>
      </c>
      <c r="R84">
        <v>119.90861511230469</v>
      </c>
      <c r="S84">
        <v>216.30000305175781</v>
      </c>
      <c r="T84">
        <v>215.80000305175781</v>
      </c>
      <c r="U84">
        <v>219.10000610351563</v>
      </c>
      <c r="V84">
        <v>225</v>
      </c>
      <c r="W84">
        <v>2197.1904296875</v>
      </c>
      <c r="X84">
        <v>1804.53662109375</v>
      </c>
      <c r="Y84">
        <v>3.7660002708435059</v>
      </c>
      <c r="Z84">
        <v>0.15000000596046448</v>
      </c>
      <c r="AA84">
        <v>24.340002059936523</v>
      </c>
      <c r="AB84">
        <v>2.2920000553131104</v>
      </c>
      <c r="AC84">
        <v>0.45400002598762512</v>
      </c>
      <c r="AD84">
        <v>0.65600001811981201</v>
      </c>
      <c r="AE84">
        <v>47.200000762939453</v>
      </c>
      <c r="AF84">
        <v>28.603065490722656</v>
      </c>
      <c r="AG84">
        <v>44.943305969238281</v>
      </c>
      <c r="AH84">
        <v>230</v>
      </c>
      <c r="AI84">
        <v>60</v>
      </c>
      <c r="AJ84">
        <v>59.900002000000001</v>
      </c>
      <c r="AK84">
        <v>59.900002000000001</v>
      </c>
      <c r="AL84">
        <v>59.799999</v>
      </c>
      <c r="AM84">
        <v>137.79624938964844</v>
      </c>
      <c r="AN84">
        <v>52.49993896484375</v>
      </c>
      <c r="AO84">
        <v>64.329109191894531</v>
      </c>
      <c r="AP84">
        <v>80.632339477539063</v>
      </c>
      <c r="AQ84">
        <v>1.4296876192092896</v>
      </c>
      <c r="AR84">
        <v>539.9884033203125</v>
      </c>
      <c r="AS84">
        <v>489.0445556640625</v>
      </c>
      <c r="AT84">
        <v>4.966437816619873</v>
      </c>
      <c r="AU84">
        <v>3.8753125667572021</v>
      </c>
      <c r="AV84">
        <v>7944.99560546875</v>
      </c>
      <c r="AW84">
        <v>5893.556640625</v>
      </c>
      <c r="AX84">
        <v>1847.25732421875</v>
      </c>
      <c r="AY84">
        <v>1125.5185546875</v>
      </c>
      <c r="AZ84">
        <v>6097.73828125</v>
      </c>
      <c r="BA84">
        <v>4768.0380859375</v>
      </c>
      <c r="BD84" t="s">
        <v>1167</v>
      </c>
      <c r="BE84" t="s">
        <v>1166</v>
      </c>
      <c r="BF84">
        <v>45</v>
      </c>
      <c r="BG84">
        <v>1200.665</v>
      </c>
      <c r="BH84">
        <v>1106.8869999999999</v>
      </c>
      <c r="BI84">
        <v>-2.9910000000000001</v>
      </c>
      <c r="BJ84">
        <v>4.1050000000000004</v>
      </c>
      <c r="BK84">
        <v>89.317999999999998</v>
      </c>
      <c r="BL84">
        <v>2053.549</v>
      </c>
      <c r="BM84">
        <v>1202.4090000000001</v>
      </c>
      <c r="BN84">
        <v>1412.518</v>
      </c>
      <c r="BO84">
        <v>-179.68100000000001</v>
      </c>
      <c r="BP84">
        <v>99.998999999999995</v>
      </c>
      <c r="BQ84">
        <v>1.0049999999999999</v>
      </c>
      <c r="BR84">
        <v>424.63499999999999</v>
      </c>
      <c r="BS84">
        <v>2053.549</v>
      </c>
      <c r="BT84">
        <v>20</v>
      </c>
      <c r="BU84">
        <v>283.73200000000003</v>
      </c>
      <c r="BV84">
        <v>0</v>
      </c>
      <c r="BW84">
        <v>40</v>
      </c>
      <c r="BX84">
        <v>31.692</v>
      </c>
      <c r="BY84">
        <v>1</v>
      </c>
      <c r="BZ84">
        <f>_xlfn.XLOOKUP(data_cloud__2[[#This Row],[product_id]], manual_check_maarten!A:A,manual_check_maarten!F:F,  "")</f>
        <v>0</v>
      </c>
      <c r="CA84">
        <f>_xlfn.XLOOKUP(data_cloud__2[[#This Row],[product_id]], manual_check_maarten!A:A,manual_check_maarten!G:G,  "")</f>
        <v>0</v>
      </c>
      <c r="CB84" t="str">
        <f>_xlfn.XLOOKUP(data_cloud__2[[#This Row],[product_id]], manual_check_maarten!A:A,manual_check_maarten!H:H,  "")</f>
        <v>Burnt</v>
      </c>
    </row>
    <row r="85" spans="1:80" hidden="1" x14ac:dyDescent="0.35">
      <c r="A85" t="s">
        <v>273</v>
      </c>
      <c r="B85" t="s">
        <v>78</v>
      </c>
      <c r="C85">
        <v>45566.698938090274</v>
      </c>
      <c r="D85" t="s">
        <v>79</v>
      </c>
      <c r="E85" t="s">
        <v>80</v>
      </c>
      <c r="F85">
        <v>42</v>
      </c>
      <c r="G85">
        <v>42</v>
      </c>
      <c r="H85">
        <v>42</v>
      </c>
      <c r="I85">
        <v>0</v>
      </c>
      <c r="J85" t="s">
        <v>274</v>
      </c>
      <c r="K85" t="s">
        <v>82</v>
      </c>
      <c r="L85">
        <v>14.449999809265137</v>
      </c>
      <c r="M85">
        <v>110</v>
      </c>
      <c r="N85" t="s">
        <v>82</v>
      </c>
      <c r="O85" t="s">
        <v>82</v>
      </c>
      <c r="P85">
        <v>0</v>
      </c>
      <c r="Q85">
        <v>801.22869873046875</v>
      </c>
      <c r="R85">
        <v>119.90861511230469</v>
      </c>
      <c r="S85">
        <v>215.30000305175781</v>
      </c>
      <c r="T85">
        <v>215.10000610351563</v>
      </c>
      <c r="U85">
        <v>220.10000610351563</v>
      </c>
      <c r="V85">
        <v>225</v>
      </c>
      <c r="W85">
        <v>2207.681884765625</v>
      </c>
      <c r="X85">
        <v>1724.6846923828125</v>
      </c>
      <c r="Y85">
        <v>3.0160000324249268</v>
      </c>
      <c r="Z85">
        <v>0.14400000870227814</v>
      </c>
      <c r="AA85">
        <v>24.346000671386719</v>
      </c>
      <c r="AB85">
        <v>2.0720000267028809</v>
      </c>
      <c r="AC85">
        <v>0.45400002598762512</v>
      </c>
      <c r="AD85">
        <v>0.65600001811981201</v>
      </c>
      <c r="AE85">
        <v>45.200000762939453</v>
      </c>
      <c r="AF85">
        <v>29.357385635375977</v>
      </c>
      <c r="AG85">
        <v>44.978981018066406</v>
      </c>
      <c r="AH85">
        <v>229.80000305175781</v>
      </c>
      <c r="AI85">
        <v>60</v>
      </c>
      <c r="AJ85">
        <v>59.900002000000001</v>
      </c>
      <c r="AK85">
        <v>59.900002000000001</v>
      </c>
      <c r="AL85">
        <v>60.700001</v>
      </c>
      <c r="AM85">
        <v>94.586082458496094</v>
      </c>
      <c r="AN85">
        <v>52.499603271484375</v>
      </c>
      <c r="AO85">
        <v>66.156478881835938</v>
      </c>
      <c r="AP85">
        <v>79.807945251464844</v>
      </c>
      <c r="AQ85">
        <v>2.8594377040863037</v>
      </c>
      <c r="AR85">
        <v>545.21002197265625</v>
      </c>
      <c r="AS85">
        <v>501.41452026367188</v>
      </c>
      <c r="AT85">
        <v>4.4773125648498535</v>
      </c>
      <c r="AU85">
        <v>3.574312686920166</v>
      </c>
      <c r="AV85">
        <v>7799.1220703125</v>
      </c>
      <c r="AW85">
        <v>5557.62890625</v>
      </c>
      <c r="AX85">
        <v>1631.921875</v>
      </c>
      <c r="AY85">
        <v>1020.1796875</v>
      </c>
      <c r="AZ85">
        <v>6167.2001953125</v>
      </c>
      <c r="BA85">
        <v>4537.44921875</v>
      </c>
      <c r="BB85">
        <v>2.4190783500671387E-2</v>
      </c>
      <c r="BC85">
        <v>0.11439526081085205</v>
      </c>
      <c r="BD85" t="s">
        <v>275</v>
      </c>
      <c r="BE85" t="s">
        <v>273</v>
      </c>
      <c r="BF85">
        <v>45</v>
      </c>
      <c r="BG85">
        <v>892.95799999999997</v>
      </c>
      <c r="BH85">
        <v>956.11800000000005</v>
      </c>
      <c r="BI85">
        <v>2.512</v>
      </c>
      <c r="BJ85">
        <v>4.016</v>
      </c>
      <c r="BK85">
        <v>94.820999999999998</v>
      </c>
      <c r="BL85">
        <v>2053.64</v>
      </c>
      <c r="BM85">
        <v>869.16300000000001</v>
      </c>
      <c r="BN85">
        <v>1067.982</v>
      </c>
      <c r="BO85">
        <v>6.5720000000000001</v>
      </c>
      <c r="BP85">
        <v>98.424999999999997</v>
      </c>
      <c r="BQ85">
        <v>1.004</v>
      </c>
      <c r="BR85">
        <v>423.75900000000001</v>
      </c>
      <c r="BS85">
        <v>2053.64</v>
      </c>
      <c r="BT85">
        <v>20</v>
      </c>
      <c r="BU85">
        <v>5.7119999999999997</v>
      </c>
      <c r="BV85">
        <v>1</v>
      </c>
      <c r="BW85">
        <v>40</v>
      </c>
      <c r="BX85">
        <v>29.26</v>
      </c>
      <c r="BY85">
        <v>1</v>
      </c>
      <c r="BZ85">
        <f>_xlfn.XLOOKUP(data_cloud__2[[#This Row],[product_id]], manual_check_maarten!A:A,manual_check_maarten!F:F,  "")</f>
        <v>1</v>
      </c>
      <c r="CA85">
        <f>_xlfn.XLOOKUP(data_cloud__2[[#This Row],[product_id]], manual_check_maarten!A:A,manual_check_maarten!G:G,  "")</f>
        <v>0</v>
      </c>
      <c r="CB85" t="str">
        <f>_xlfn.XLOOKUP(data_cloud__2[[#This Row],[product_id]], manual_check_maarten!A:A,manual_check_maarten!H:H,  "")</f>
        <v/>
      </c>
    </row>
    <row r="86" spans="1:80" hidden="1" x14ac:dyDescent="0.35">
      <c r="A86" t="s">
        <v>278</v>
      </c>
      <c r="B86" t="s">
        <v>78</v>
      </c>
      <c r="C86">
        <v>45566.699216226851</v>
      </c>
      <c r="D86" t="s">
        <v>79</v>
      </c>
      <c r="E86" t="s">
        <v>80</v>
      </c>
      <c r="F86">
        <v>43</v>
      </c>
      <c r="G86">
        <v>43</v>
      </c>
      <c r="H86">
        <v>43</v>
      </c>
      <c r="I86">
        <v>0</v>
      </c>
      <c r="J86" t="s">
        <v>279</v>
      </c>
      <c r="K86" t="s">
        <v>82</v>
      </c>
      <c r="L86">
        <v>14.449999809265137</v>
      </c>
      <c r="M86">
        <v>110</v>
      </c>
      <c r="N86" t="s">
        <v>82</v>
      </c>
      <c r="O86" t="s">
        <v>82</v>
      </c>
      <c r="P86">
        <v>0</v>
      </c>
      <c r="Q86">
        <v>801.59759521484375</v>
      </c>
      <c r="R86">
        <v>119.90861511230469</v>
      </c>
      <c r="S86">
        <v>215.10000610351563</v>
      </c>
      <c r="T86">
        <v>215.10000610351563</v>
      </c>
      <c r="U86">
        <v>220.10000610351563</v>
      </c>
      <c r="V86">
        <v>224.80000305175781</v>
      </c>
      <c r="W86">
        <v>2201.464599609375</v>
      </c>
      <c r="X86">
        <v>1705.1588134765625</v>
      </c>
      <c r="Y86">
        <v>3.7020001411437988</v>
      </c>
      <c r="Z86">
        <v>0.15400001406669617</v>
      </c>
      <c r="AA86">
        <v>24.50200080871582</v>
      </c>
      <c r="AB86">
        <v>2.0840001106262207</v>
      </c>
      <c r="AC86">
        <v>0.45400002598762512</v>
      </c>
      <c r="AD86">
        <v>0.65800005197525024</v>
      </c>
      <c r="AE86">
        <v>45.200000762939453</v>
      </c>
      <c r="AF86">
        <v>29.62751579284668</v>
      </c>
      <c r="AG86">
        <v>44.948402404785156</v>
      </c>
      <c r="AH86">
        <v>229.80000305175781</v>
      </c>
      <c r="AI86">
        <v>60</v>
      </c>
      <c r="AJ86">
        <v>60</v>
      </c>
      <c r="AK86">
        <v>60</v>
      </c>
      <c r="AL86">
        <v>60.700001</v>
      </c>
      <c r="AM86">
        <v>94.586082458496094</v>
      </c>
      <c r="AN86">
        <v>52.499603271484375</v>
      </c>
      <c r="AO86">
        <v>66.03570556640625</v>
      </c>
      <c r="AP86">
        <v>79.88458251953125</v>
      </c>
      <c r="AQ86">
        <v>3.0851876735687256</v>
      </c>
      <c r="AR86">
        <v>544.79132080078125</v>
      </c>
      <c r="AS86">
        <v>500.87539672851563</v>
      </c>
      <c r="AT86">
        <v>4.5149378776550293</v>
      </c>
      <c r="AU86">
        <v>3.574312686920166</v>
      </c>
      <c r="AV86">
        <v>7812.6044921875</v>
      </c>
      <c r="AW86">
        <v>5530.3662109375</v>
      </c>
      <c r="AX86">
        <v>1660.7490234375</v>
      </c>
      <c r="AY86">
        <v>1029.24560546875</v>
      </c>
      <c r="AZ86">
        <v>6151.85546875</v>
      </c>
      <c r="BA86">
        <v>4501.12060546875</v>
      </c>
      <c r="BB86">
        <v>5.1542520523071289E-3</v>
      </c>
      <c r="BC86">
        <v>0.13233590126037598</v>
      </c>
      <c r="BD86" t="s">
        <v>79</v>
      </c>
      <c r="BE86" t="s">
        <v>79</v>
      </c>
      <c r="BF86">
        <v>0</v>
      </c>
      <c r="BG86">
        <v>0</v>
      </c>
      <c r="BH86">
        <v>0</v>
      </c>
      <c r="BI86">
        <v>0</v>
      </c>
      <c r="BJ86">
        <v>0</v>
      </c>
      <c r="BK86">
        <v>0</v>
      </c>
      <c r="BL86">
        <v>0</v>
      </c>
      <c r="BM86">
        <v>0</v>
      </c>
      <c r="BN86">
        <v>0</v>
      </c>
      <c r="BO86">
        <v>0</v>
      </c>
      <c r="BP86">
        <v>0</v>
      </c>
      <c r="BQ86">
        <v>0</v>
      </c>
      <c r="BR86">
        <v>0</v>
      </c>
      <c r="BS86">
        <v>0</v>
      </c>
      <c r="BT86">
        <v>20</v>
      </c>
      <c r="BU86">
        <v>0</v>
      </c>
      <c r="BW86">
        <v>40</v>
      </c>
      <c r="BX86">
        <v>0</v>
      </c>
      <c r="BZ86" t="str">
        <f>_xlfn.XLOOKUP(data_cloud__2[[#This Row],[product_id]], manual_check_maarten!A:A,manual_check_maarten!F:F,  "")</f>
        <v/>
      </c>
      <c r="CA86" t="str">
        <f>_xlfn.XLOOKUP(data_cloud__2[[#This Row],[product_id]], manual_check_maarten!A:A,manual_check_maarten!G:G,  "")</f>
        <v/>
      </c>
      <c r="CB86" t="str">
        <f>_xlfn.XLOOKUP(data_cloud__2[[#This Row],[product_id]], manual_check_maarten!A:A,manual_check_maarten!H:H,  "")</f>
        <v/>
      </c>
    </row>
    <row r="87" spans="1:80" hidden="1" x14ac:dyDescent="0.35">
      <c r="A87" t="s">
        <v>280</v>
      </c>
      <c r="B87" t="s">
        <v>85</v>
      </c>
      <c r="C87">
        <v>45566.699216226851</v>
      </c>
      <c r="D87" t="s">
        <v>79</v>
      </c>
      <c r="E87" t="s">
        <v>80</v>
      </c>
      <c r="F87">
        <v>43</v>
      </c>
      <c r="G87">
        <v>43</v>
      </c>
      <c r="H87">
        <v>43</v>
      </c>
      <c r="I87">
        <v>0</v>
      </c>
      <c r="J87" t="s">
        <v>279</v>
      </c>
      <c r="K87" t="s">
        <v>82</v>
      </c>
      <c r="L87">
        <v>14.449999809265137</v>
      </c>
      <c r="M87">
        <v>110</v>
      </c>
      <c r="N87" t="s">
        <v>82</v>
      </c>
      <c r="O87" t="s">
        <v>82</v>
      </c>
      <c r="P87">
        <v>0</v>
      </c>
      <c r="Q87">
        <v>801.59759521484375</v>
      </c>
      <c r="R87">
        <v>119.90861511230469</v>
      </c>
      <c r="S87">
        <v>215.10000610351563</v>
      </c>
      <c r="T87">
        <v>215.10000610351563</v>
      </c>
      <c r="U87">
        <v>220.10000610351563</v>
      </c>
      <c r="V87">
        <v>224.80000305175781</v>
      </c>
      <c r="W87">
        <v>2201.464599609375</v>
      </c>
      <c r="X87">
        <v>1705.1588134765625</v>
      </c>
      <c r="Y87">
        <v>3.7020001411437988</v>
      </c>
      <c r="Z87">
        <v>0.15400001406669617</v>
      </c>
      <c r="AA87">
        <v>24.50200080871582</v>
      </c>
      <c r="AB87">
        <v>2.0840001106262207</v>
      </c>
      <c r="AC87">
        <v>0.45400002598762512</v>
      </c>
      <c r="AD87">
        <v>0.65800005197525024</v>
      </c>
      <c r="AE87">
        <v>45.200000762939453</v>
      </c>
      <c r="AF87">
        <v>29.62751579284668</v>
      </c>
      <c r="AG87">
        <v>44.948402404785156</v>
      </c>
      <c r="AH87">
        <v>229.80000305175781</v>
      </c>
      <c r="AI87">
        <v>60</v>
      </c>
      <c r="AJ87">
        <v>60</v>
      </c>
      <c r="AK87">
        <v>60</v>
      </c>
      <c r="AL87">
        <v>60.700001</v>
      </c>
      <c r="AM87">
        <v>137.79624938964844</v>
      </c>
      <c r="AN87">
        <v>52.49993896484375</v>
      </c>
      <c r="AO87">
        <v>66.548973083496094</v>
      </c>
      <c r="AP87">
        <v>82.678718566894531</v>
      </c>
      <c r="AQ87">
        <v>1.3168125152587891</v>
      </c>
      <c r="AR87">
        <v>546.4407958984375</v>
      </c>
      <c r="AS87">
        <v>500.55618286132813</v>
      </c>
      <c r="AT87">
        <v>4.7783126831054688</v>
      </c>
      <c r="AU87">
        <v>3.8000626564025879</v>
      </c>
      <c r="AV87">
        <v>7985.0400390625</v>
      </c>
      <c r="AW87">
        <v>6194.623046875</v>
      </c>
      <c r="AX87">
        <v>1819.07080078125</v>
      </c>
      <c r="AY87">
        <v>1165.76171875</v>
      </c>
      <c r="AZ87">
        <v>6165.96923828125</v>
      </c>
      <c r="BA87">
        <v>5028.861328125</v>
      </c>
      <c r="BD87" t="s">
        <v>281</v>
      </c>
      <c r="BE87" t="s">
        <v>280</v>
      </c>
      <c r="BF87">
        <v>45</v>
      </c>
      <c r="BG87">
        <v>1236.7059999999999</v>
      </c>
      <c r="BH87">
        <v>880.10400000000004</v>
      </c>
      <c r="BI87">
        <v>-1.843</v>
      </c>
      <c r="BJ87">
        <v>4.01</v>
      </c>
      <c r="BK87">
        <v>90.465999999999994</v>
      </c>
      <c r="BL87">
        <v>2056.596</v>
      </c>
      <c r="BM87">
        <v>1230.557</v>
      </c>
      <c r="BN87">
        <v>1186.5160000000001</v>
      </c>
      <c r="BO87">
        <v>-178.375</v>
      </c>
      <c r="BP87">
        <v>99.998999999999995</v>
      </c>
      <c r="BQ87">
        <v>1.0049999999999999</v>
      </c>
      <c r="BR87">
        <v>424.827</v>
      </c>
      <c r="BS87">
        <v>2056.596</v>
      </c>
      <c r="BT87">
        <v>20</v>
      </c>
      <c r="BU87">
        <v>7.0960000000000001</v>
      </c>
      <c r="BV87">
        <v>1</v>
      </c>
      <c r="BW87">
        <v>40</v>
      </c>
      <c r="BX87">
        <v>28.95</v>
      </c>
      <c r="BY87">
        <v>1</v>
      </c>
      <c r="BZ87">
        <f>_xlfn.XLOOKUP(data_cloud__2[[#This Row],[product_id]], manual_check_maarten!A:A,manual_check_maarten!F:F,  "")</f>
        <v>1</v>
      </c>
      <c r="CA87">
        <f>_xlfn.XLOOKUP(data_cloud__2[[#This Row],[product_id]], manual_check_maarten!A:A,manual_check_maarten!G:G,  "")</f>
        <v>0</v>
      </c>
      <c r="CB87" t="str">
        <f>_xlfn.XLOOKUP(data_cloud__2[[#This Row],[product_id]], manual_check_maarten!A:A,manual_check_maarten!H:H,  "")</f>
        <v/>
      </c>
    </row>
    <row r="88" spans="1:80" hidden="1" x14ac:dyDescent="0.35">
      <c r="A88" t="s">
        <v>282</v>
      </c>
      <c r="B88" t="s">
        <v>78</v>
      </c>
      <c r="C88">
        <v>45566.69950127315</v>
      </c>
      <c r="D88" t="s">
        <v>79</v>
      </c>
      <c r="E88" t="s">
        <v>80</v>
      </c>
      <c r="F88">
        <v>44</v>
      </c>
      <c r="G88">
        <v>44</v>
      </c>
      <c r="H88">
        <v>44</v>
      </c>
      <c r="I88">
        <v>0</v>
      </c>
      <c r="J88" t="s">
        <v>283</v>
      </c>
      <c r="K88" t="s">
        <v>82</v>
      </c>
      <c r="L88">
        <v>14.460000038146973</v>
      </c>
      <c r="M88">
        <v>110</v>
      </c>
      <c r="N88" t="s">
        <v>82</v>
      </c>
      <c r="O88" t="s">
        <v>82</v>
      </c>
      <c r="P88">
        <v>0</v>
      </c>
      <c r="Q88">
        <v>801.22869873046875</v>
      </c>
      <c r="R88">
        <v>119.90861511230469</v>
      </c>
      <c r="S88">
        <v>214.60000610351563</v>
      </c>
      <c r="T88">
        <v>215</v>
      </c>
      <c r="U88">
        <v>220.10000610351563</v>
      </c>
      <c r="V88">
        <v>225</v>
      </c>
      <c r="W88">
        <v>2203.407470703125</v>
      </c>
      <c r="X88">
        <v>1724.004638671875</v>
      </c>
      <c r="Y88">
        <v>2.9600000381469727</v>
      </c>
      <c r="Z88">
        <v>0.15000000596046448</v>
      </c>
      <c r="AA88">
        <v>24.340002059936523</v>
      </c>
      <c r="AB88">
        <v>2.0540001392364502</v>
      </c>
      <c r="AC88">
        <v>0.45400002598762512</v>
      </c>
      <c r="AD88">
        <v>0.65800005197525024</v>
      </c>
      <c r="AE88">
        <v>45.5</v>
      </c>
      <c r="AF88">
        <v>29.336999893188477</v>
      </c>
      <c r="AG88">
        <v>44.989173889160156</v>
      </c>
      <c r="AH88">
        <v>229.80000305175781</v>
      </c>
      <c r="AI88">
        <v>60</v>
      </c>
      <c r="AJ88">
        <v>60.099997999999999</v>
      </c>
      <c r="AK88">
        <v>60.099997999999999</v>
      </c>
      <c r="AL88">
        <v>60.700001</v>
      </c>
      <c r="AM88">
        <v>94.586082458496094</v>
      </c>
      <c r="AN88">
        <v>52.499603271484375</v>
      </c>
      <c r="AO88">
        <v>65.972633361816406</v>
      </c>
      <c r="AP88">
        <v>79.777275085449219</v>
      </c>
      <c r="AQ88">
        <v>3.2733125686645508</v>
      </c>
      <c r="AR88">
        <v>544.77105712890625</v>
      </c>
      <c r="AS88">
        <v>502.14129638671875</v>
      </c>
      <c r="AT88">
        <v>4.5149378776550293</v>
      </c>
      <c r="AU88">
        <v>3.6495625972747803</v>
      </c>
      <c r="AV88">
        <v>7790.71826171875</v>
      </c>
      <c r="AW88">
        <v>5585.2685546875</v>
      </c>
      <c r="AX88">
        <v>1652.8056640625</v>
      </c>
      <c r="AY88">
        <v>1061.662109375</v>
      </c>
      <c r="AZ88">
        <v>6137.91259765625</v>
      </c>
      <c r="BA88">
        <v>4523.6064453125</v>
      </c>
      <c r="BB88">
        <v>1.7220735549926758E-2</v>
      </c>
      <c r="BC88">
        <v>0.12460994720458984</v>
      </c>
      <c r="BD88" t="s">
        <v>284</v>
      </c>
      <c r="BE88" t="s">
        <v>282</v>
      </c>
      <c r="BF88">
        <v>45</v>
      </c>
      <c r="BG88">
        <v>893.56299999999999</v>
      </c>
      <c r="BH88">
        <v>938.30499999999995</v>
      </c>
      <c r="BI88">
        <v>2.512</v>
      </c>
      <c r="BJ88">
        <v>4.0890000000000004</v>
      </c>
      <c r="BK88">
        <v>94.820999999999998</v>
      </c>
      <c r="BL88">
        <v>2052.163</v>
      </c>
      <c r="BM88">
        <v>868.99300000000005</v>
      </c>
      <c r="BN88">
        <v>1050.3340000000001</v>
      </c>
      <c r="BO88">
        <v>6.5890000000000004</v>
      </c>
      <c r="BP88">
        <v>99.998999999999995</v>
      </c>
      <c r="BQ88">
        <v>1.004</v>
      </c>
      <c r="BR88">
        <v>423.702</v>
      </c>
      <c r="BS88">
        <v>2052.163</v>
      </c>
      <c r="BT88">
        <v>20</v>
      </c>
      <c r="BU88">
        <v>18.215</v>
      </c>
      <c r="BV88">
        <v>1</v>
      </c>
      <c r="BW88">
        <v>40</v>
      </c>
      <c r="BX88">
        <v>37.951999999999998</v>
      </c>
      <c r="BY88">
        <v>1</v>
      </c>
      <c r="BZ88">
        <f>_xlfn.XLOOKUP(data_cloud__2[[#This Row],[product_id]], manual_check_maarten!A:A,manual_check_maarten!F:F,  "")</f>
        <v>1</v>
      </c>
      <c r="CA88">
        <f>_xlfn.XLOOKUP(data_cloud__2[[#This Row],[product_id]], manual_check_maarten!A:A,manual_check_maarten!G:G,  "")</f>
        <v>0</v>
      </c>
      <c r="CB88" t="str">
        <f>_xlfn.XLOOKUP(data_cloud__2[[#This Row],[product_id]], manual_check_maarten!A:A,manual_check_maarten!H:H,  "")</f>
        <v/>
      </c>
    </row>
    <row r="89" spans="1:80" hidden="1" x14ac:dyDescent="0.35">
      <c r="A89" t="s">
        <v>285</v>
      </c>
      <c r="B89" t="s">
        <v>85</v>
      </c>
      <c r="C89">
        <v>45566.69950127315</v>
      </c>
      <c r="D89" t="s">
        <v>79</v>
      </c>
      <c r="E89" t="s">
        <v>80</v>
      </c>
      <c r="F89">
        <v>44</v>
      </c>
      <c r="G89">
        <v>44</v>
      </c>
      <c r="H89">
        <v>44</v>
      </c>
      <c r="I89">
        <v>0</v>
      </c>
      <c r="J89" t="s">
        <v>283</v>
      </c>
      <c r="K89" t="s">
        <v>82</v>
      </c>
      <c r="L89">
        <v>14.460000038146973</v>
      </c>
      <c r="M89">
        <v>110</v>
      </c>
      <c r="N89" t="s">
        <v>82</v>
      </c>
      <c r="O89" t="s">
        <v>82</v>
      </c>
      <c r="P89">
        <v>0</v>
      </c>
      <c r="Q89">
        <v>801.22869873046875</v>
      </c>
      <c r="R89">
        <v>119.90861511230469</v>
      </c>
      <c r="S89">
        <v>214.60000610351563</v>
      </c>
      <c r="T89">
        <v>215</v>
      </c>
      <c r="U89">
        <v>220.10000610351563</v>
      </c>
      <c r="V89">
        <v>225</v>
      </c>
      <c r="W89">
        <v>2203.407470703125</v>
      </c>
      <c r="X89">
        <v>1724.004638671875</v>
      </c>
      <c r="Y89">
        <v>2.9600000381469727</v>
      </c>
      <c r="Z89">
        <v>0.15000000596046448</v>
      </c>
      <c r="AA89">
        <v>24.340002059936523</v>
      </c>
      <c r="AB89">
        <v>2.0540001392364502</v>
      </c>
      <c r="AC89">
        <v>0.45400002598762512</v>
      </c>
      <c r="AD89">
        <v>0.65800005197525024</v>
      </c>
      <c r="AE89">
        <v>45.5</v>
      </c>
      <c r="AF89">
        <v>29.336999893188477</v>
      </c>
      <c r="AG89">
        <v>44.989173889160156</v>
      </c>
      <c r="AH89">
        <v>229.80000305175781</v>
      </c>
      <c r="AI89">
        <v>60</v>
      </c>
      <c r="AJ89">
        <v>60.099997999999999</v>
      </c>
      <c r="AK89">
        <v>60.099997999999999</v>
      </c>
      <c r="AL89">
        <v>60.700001</v>
      </c>
      <c r="AM89">
        <v>137.79624938964844</v>
      </c>
      <c r="AN89">
        <v>52.49993896484375</v>
      </c>
      <c r="AO89">
        <v>66.557121276855469</v>
      </c>
      <c r="AP89">
        <v>82.571823120117188</v>
      </c>
      <c r="AQ89">
        <v>1.3544375896453857</v>
      </c>
      <c r="AR89">
        <v>546.3890380859375</v>
      </c>
      <c r="AS89">
        <v>500.49655151367188</v>
      </c>
      <c r="AT89">
        <v>4.7783126831054688</v>
      </c>
      <c r="AU89">
        <v>3.8000626564025879</v>
      </c>
      <c r="AV89">
        <v>7964.07666015625</v>
      </c>
      <c r="AW89">
        <v>6182.2998046875</v>
      </c>
      <c r="AX89">
        <v>1807.7099609375</v>
      </c>
      <c r="AY89">
        <v>1153.95166015625</v>
      </c>
      <c r="AZ89">
        <v>6156.36669921875</v>
      </c>
      <c r="BA89">
        <v>5028.34814453125</v>
      </c>
      <c r="BD89" t="s">
        <v>286</v>
      </c>
      <c r="BE89" t="s">
        <v>285</v>
      </c>
      <c r="BF89">
        <v>45</v>
      </c>
      <c r="BG89">
        <v>1232.7180000000001</v>
      </c>
      <c r="BH89">
        <v>1042.7329999999999</v>
      </c>
      <c r="BI89">
        <v>-1.627</v>
      </c>
      <c r="BJ89">
        <v>4.101</v>
      </c>
      <c r="BK89">
        <v>90.682000000000002</v>
      </c>
      <c r="BL89">
        <v>2055.3380000000002</v>
      </c>
      <c r="BM89">
        <v>1226.231</v>
      </c>
      <c r="BN89">
        <v>1348.6189999999999</v>
      </c>
      <c r="BO89">
        <v>-178.29300000000001</v>
      </c>
      <c r="BP89">
        <v>98.424999999999997</v>
      </c>
      <c r="BQ89">
        <v>1.0049999999999999</v>
      </c>
      <c r="BR89">
        <v>424.68</v>
      </c>
      <c r="BS89">
        <v>2055.3380000000002</v>
      </c>
      <c r="BT89">
        <v>20</v>
      </c>
      <c r="BU89">
        <v>10.544</v>
      </c>
      <c r="BV89">
        <v>1</v>
      </c>
      <c r="BW89">
        <v>40</v>
      </c>
      <c r="BX89">
        <v>22.73</v>
      </c>
      <c r="BY89">
        <v>1</v>
      </c>
      <c r="BZ89">
        <f>_xlfn.XLOOKUP(data_cloud__2[[#This Row],[product_id]], manual_check_maarten!A:A,manual_check_maarten!F:F,  "")</f>
        <v>1</v>
      </c>
      <c r="CA89">
        <f>_xlfn.XLOOKUP(data_cloud__2[[#This Row],[product_id]], manual_check_maarten!A:A,manual_check_maarten!G:G,  "")</f>
        <v>0</v>
      </c>
      <c r="CB89" t="str">
        <f>_xlfn.XLOOKUP(data_cloud__2[[#This Row],[product_id]], manual_check_maarten!A:A,manual_check_maarten!H:H,  "")</f>
        <v/>
      </c>
    </row>
    <row r="90" spans="1:80" hidden="1" x14ac:dyDescent="0.35">
      <c r="A90" t="s">
        <v>287</v>
      </c>
      <c r="B90" t="s">
        <v>78</v>
      </c>
      <c r="C90">
        <v>45566.699778784721</v>
      </c>
      <c r="D90" t="s">
        <v>79</v>
      </c>
      <c r="E90" t="s">
        <v>80</v>
      </c>
      <c r="F90">
        <v>45</v>
      </c>
      <c r="G90">
        <v>45</v>
      </c>
      <c r="H90">
        <v>45</v>
      </c>
      <c r="I90">
        <v>0</v>
      </c>
      <c r="J90" t="s">
        <v>288</v>
      </c>
      <c r="K90" t="s">
        <v>82</v>
      </c>
      <c r="L90">
        <v>14.460000038146973</v>
      </c>
      <c r="M90">
        <v>110</v>
      </c>
      <c r="N90" t="s">
        <v>82</v>
      </c>
      <c r="O90" t="s">
        <v>82</v>
      </c>
      <c r="P90">
        <v>0</v>
      </c>
      <c r="Q90">
        <v>801.22869873046875</v>
      </c>
      <c r="R90">
        <v>119.90861511230469</v>
      </c>
      <c r="S90">
        <v>214.60000610351563</v>
      </c>
      <c r="T90">
        <v>214.80000305175781</v>
      </c>
      <c r="U90">
        <v>220</v>
      </c>
      <c r="V90">
        <v>224.80000305175781</v>
      </c>
      <c r="W90">
        <v>2195.927490234375</v>
      </c>
      <c r="X90">
        <v>1718.273193359375</v>
      </c>
      <c r="Y90">
        <v>2.8020000457763672</v>
      </c>
      <c r="Z90">
        <v>0.14800000190734863</v>
      </c>
      <c r="AA90">
        <v>24.340002059936523</v>
      </c>
      <c r="AB90">
        <v>2.0820000171661377</v>
      </c>
      <c r="AC90">
        <v>0.45400002598762512</v>
      </c>
      <c r="AD90">
        <v>0.65800005197525024</v>
      </c>
      <c r="AE90">
        <v>45.5</v>
      </c>
      <c r="AF90">
        <v>29.535774230957031</v>
      </c>
      <c r="AG90">
        <v>44.963691711425781</v>
      </c>
      <c r="AH90">
        <v>230</v>
      </c>
      <c r="AI90">
        <v>60</v>
      </c>
      <c r="AJ90">
        <v>60</v>
      </c>
      <c r="AK90">
        <v>60</v>
      </c>
      <c r="AL90">
        <v>60.700001</v>
      </c>
      <c r="AM90">
        <v>94.586082458496094</v>
      </c>
      <c r="AN90">
        <v>52.499603271484375</v>
      </c>
      <c r="AO90">
        <v>66.133193969726563</v>
      </c>
      <c r="AP90">
        <v>79.857246398925781</v>
      </c>
      <c r="AQ90">
        <v>2.821812629699707</v>
      </c>
      <c r="AR90">
        <v>546.45574951171875</v>
      </c>
      <c r="AS90">
        <v>502.79379272460938</v>
      </c>
      <c r="AT90">
        <v>4.5149378776550293</v>
      </c>
      <c r="AU90">
        <v>3.6119377613067627</v>
      </c>
      <c r="AV90">
        <v>7825.16357421875</v>
      </c>
      <c r="AW90">
        <v>5595.00439453125</v>
      </c>
      <c r="AX90">
        <v>1662.232421875</v>
      </c>
      <c r="AY90">
        <v>1048.59228515625</v>
      </c>
      <c r="AZ90">
        <v>6162.93115234375</v>
      </c>
      <c r="BA90">
        <v>4546.412109375</v>
      </c>
      <c r="BB90">
        <v>6.7625045776367188E-3</v>
      </c>
      <c r="BC90">
        <v>0.12849581241607666</v>
      </c>
      <c r="BD90" t="s">
        <v>289</v>
      </c>
      <c r="BE90" t="s">
        <v>287</v>
      </c>
      <c r="BF90">
        <v>45</v>
      </c>
      <c r="BG90">
        <v>825.28800000000001</v>
      </c>
      <c r="BH90">
        <v>1254.8779999999999</v>
      </c>
      <c r="BI90">
        <v>0.38500000000000001</v>
      </c>
      <c r="BJ90">
        <v>4.2069999999999999</v>
      </c>
      <c r="BK90">
        <v>92.694000000000003</v>
      </c>
      <c r="BL90">
        <v>2055.4360000000001</v>
      </c>
      <c r="BM90">
        <v>808.02800000000002</v>
      </c>
      <c r="BN90">
        <v>1362.4369999999999</v>
      </c>
      <c r="BO90">
        <v>3.3239999999999998</v>
      </c>
      <c r="BP90">
        <v>96.063000000000002</v>
      </c>
      <c r="BQ90">
        <v>1.0029999999999999</v>
      </c>
      <c r="BR90">
        <v>423.39499999999998</v>
      </c>
      <c r="BS90">
        <v>2055.4360000000001</v>
      </c>
      <c r="BT90">
        <v>20</v>
      </c>
      <c r="BU90">
        <v>8.23</v>
      </c>
      <c r="BV90">
        <v>1</v>
      </c>
      <c r="BW90">
        <v>40</v>
      </c>
      <c r="BX90">
        <v>25.684000000000001</v>
      </c>
      <c r="BY90">
        <v>1</v>
      </c>
      <c r="BZ90">
        <f>_xlfn.XLOOKUP(data_cloud__2[[#This Row],[product_id]], manual_check_maarten!A:A,manual_check_maarten!F:F,  "")</f>
        <v>1</v>
      </c>
      <c r="CA90">
        <f>_xlfn.XLOOKUP(data_cloud__2[[#This Row],[product_id]], manual_check_maarten!A:A,manual_check_maarten!G:G,  "")</f>
        <v>0</v>
      </c>
      <c r="CB90" t="str">
        <f>_xlfn.XLOOKUP(data_cloud__2[[#This Row],[product_id]], manual_check_maarten!A:A,manual_check_maarten!H:H,  "")</f>
        <v/>
      </c>
    </row>
    <row r="91" spans="1:80" hidden="1" x14ac:dyDescent="0.35">
      <c r="A91" t="s">
        <v>290</v>
      </c>
      <c r="B91" t="s">
        <v>85</v>
      </c>
      <c r="C91">
        <v>45566.699778784721</v>
      </c>
      <c r="D91" t="s">
        <v>79</v>
      </c>
      <c r="E91" t="s">
        <v>80</v>
      </c>
      <c r="F91">
        <v>45</v>
      </c>
      <c r="G91">
        <v>45</v>
      </c>
      <c r="H91">
        <v>45</v>
      </c>
      <c r="I91">
        <v>0</v>
      </c>
      <c r="J91" t="s">
        <v>288</v>
      </c>
      <c r="K91" t="s">
        <v>82</v>
      </c>
      <c r="L91">
        <v>14.460000038146973</v>
      </c>
      <c r="M91">
        <v>110</v>
      </c>
      <c r="N91" t="s">
        <v>82</v>
      </c>
      <c r="O91" t="s">
        <v>82</v>
      </c>
      <c r="P91">
        <v>0</v>
      </c>
      <c r="Q91">
        <v>801.22869873046875</v>
      </c>
      <c r="R91">
        <v>119.90861511230469</v>
      </c>
      <c r="S91">
        <v>214.60000610351563</v>
      </c>
      <c r="T91">
        <v>214.80000305175781</v>
      </c>
      <c r="U91">
        <v>220</v>
      </c>
      <c r="V91">
        <v>224.80000305175781</v>
      </c>
      <c r="W91">
        <v>2195.927490234375</v>
      </c>
      <c r="X91">
        <v>1718.273193359375</v>
      </c>
      <c r="Y91">
        <v>2.8020000457763672</v>
      </c>
      <c r="Z91">
        <v>0.14800000190734863</v>
      </c>
      <c r="AA91">
        <v>24.340002059936523</v>
      </c>
      <c r="AB91">
        <v>2.0820000171661377</v>
      </c>
      <c r="AC91">
        <v>0.45400002598762512</v>
      </c>
      <c r="AD91">
        <v>0.65800005197525024</v>
      </c>
      <c r="AE91">
        <v>45.5</v>
      </c>
      <c r="AF91">
        <v>29.535774230957031</v>
      </c>
      <c r="AG91">
        <v>44.963691711425781</v>
      </c>
      <c r="AH91">
        <v>230</v>
      </c>
      <c r="AI91">
        <v>60</v>
      </c>
      <c r="AJ91">
        <v>60</v>
      </c>
      <c r="AK91">
        <v>60</v>
      </c>
      <c r="AL91">
        <v>60.700001</v>
      </c>
      <c r="AM91">
        <v>137.79624938964844</v>
      </c>
      <c r="AN91">
        <v>52.49993896484375</v>
      </c>
      <c r="AO91">
        <v>66.740638732910156</v>
      </c>
      <c r="AP91">
        <v>82.516326904296875</v>
      </c>
      <c r="AQ91">
        <v>1.9940625429153442</v>
      </c>
      <c r="AR91">
        <v>548.72467041015625</v>
      </c>
      <c r="AS91">
        <v>501.87435913085938</v>
      </c>
      <c r="AT91">
        <v>4.8159375190734863</v>
      </c>
      <c r="AU91">
        <v>3.8000626564025879</v>
      </c>
      <c r="AV91">
        <v>8015.40283203125</v>
      </c>
      <c r="AW91">
        <v>6222.05078125</v>
      </c>
      <c r="AX91">
        <v>1842.05322265625</v>
      </c>
      <c r="AY91">
        <v>1163.8251953125</v>
      </c>
      <c r="AZ91">
        <v>6173.349609375</v>
      </c>
      <c r="BA91">
        <v>5058.2255859375</v>
      </c>
      <c r="BD91" t="s">
        <v>291</v>
      </c>
      <c r="BE91" t="s">
        <v>290</v>
      </c>
      <c r="BF91">
        <v>45</v>
      </c>
      <c r="BG91">
        <v>1235.81</v>
      </c>
      <c r="BH91">
        <v>947.10500000000002</v>
      </c>
      <c r="BI91">
        <v>-1.627</v>
      </c>
      <c r="BJ91">
        <v>4.1040000000000001</v>
      </c>
      <c r="BK91">
        <v>90.682000000000002</v>
      </c>
      <c r="BL91">
        <v>2056.0830000000001</v>
      </c>
      <c r="BM91">
        <v>1229.6020000000001</v>
      </c>
      <c r="BN91">
        <v>1254.623</v>
      </c>
      <c r="BO91">
        <v>-178.30799999999999</v>
      </c>
      <c r="BP91">
        <v>98.424999999999997</v>
      </c>
      <c r="BQ91">
        <v>1.0049999999999999</v>
      </c>
      <c r="BR91">
        <v>424.726</v>
      </c>
      <c r="BS91">
        <v>2056.0830000000001</v>
      </c>
      <c r="BT91">
        <v>20</v>
      </c>
      <c r="BU91">
        <v>11.352</v>
      </c>
      <c r="BV91">
        <v>1</v>
      </c>
      <c r="BW91">
        <v>40</v>
      </c>
      <c r="BX91">
        <v>26.561</v>
      </c>
      <c r="BY91">
        <v>1</v>
      </c>
      <c r="BZ91">
        <f>_xlfn.XLOOKUP(data_cloud__2[[#This Row],[product_id]], manual_check_maarten!A:A,manual_check_maarten!F:F,  "")</f>
        <v>1</v>
      </c>
      <c r="CA91">
        <f>_xlfn.XLOOKUP(data_cloud__2[[#This Row],[product_id]], manual_check_maarten!A:A,manual_check_maarten!G:G,  "")</f>
        <v>0</v>
      </c>
    </row>
    <row r="92" spans="1:80" hidden="1" x14ac:dyDescent="0.35">
      <c r="A92" t="s">
        <v>295</v>
      </c>
      <c r="B92" t="s">
        <v>85</v>
      </c>
      <c r="C92">
        <v>45566.700067986108</v>
      </c>
      <c r="D92" t="s">
        <v>79</v>
      </c>
      <c r="E92" t="s">
        <v>80</v>
      </c>
      <c r="F92">
        <v>46</v>
      </c>
      <c r="G92">
        <v>46</v>
      </c>
      <c r="H92">
        <v>46</v>
      </c>
      <c r="I92">
        <v>0</v>
      </c>
      <c r="J92" t="s">
        <v>293</v>
      </c>
      <c r="K92" t="s">
        <v>82</v>
      </c>
      <c r="L92">
        <v>14.469999313354492</v>
      </c>
      <c r="M92">
        <v>110</v>
      </c>
      <c r="N92" t="s">
        <v>82</v>
      </c>
      <c r="O92" t="s">
        <v>82</v>
      </c>
      <c r="P92">
        <v>0</v>
      </c>
      <c r="Q92">
        <v>801.41314697265625</v>
      </c>
      <c r="R92">
        <v>119.90861511230469</v>
      </c>
      <c r="S92">
        <v>215.10000610351563</v>
      </c>
      <c r="T92">
        <v>215</v>
      </c>
      <c r="U92">
        <v>220</v>
      </c>
      <c r="V92">
        <v>225</v>
      </c>
      <c r="W92">
        <v>2202.921875</v>
      </c>
      <c r="X92">
        <v>1717.107421875</v>
      </c>
      <c r="Y92">
        <v>2.694000244140625</v>
      </c>
      <c r="Z92">
        <v>0.14600001275539398</v>
      </c>
      <c r="AA92">
        <v>24.340002059936523</v>
      </c>
      <c r="AB92">
        <v>2.0540001392364502</v>
      </c>
      <c r="AC92">
        <v>0.45400002598762512</v>
      </c>
      <c r="AD92">
        <v>0.65600001811981201</v>
      </c>
      <c r="AE92">
        <v>45.700000762939453</v>
      </c>
      <c r="AF92">
        <v>29.347192764282227</v>
      </c>
      <c r="AG92">
        <v>44.943305969238281</v>
      </c>
      <c r="AH92">
        <v>230</v>
      </c>
      <c r="AI92">
        <v>60</v>
      </c>
      <c r="AJ92">
        <v>60</v>
      </c>
      <c r="AK92">
        <v>60</v>
      </c>
      <c r="AL92">
        <v>60.700001</v>
      </c>
      <c r="AM92">
        <v>137.79624938964844</v>
      </c>
      <c r="AN92">
        <v>52.49993896484375</v>
      </c>
      <c r="AO92">
        <v>66.762565612792969</v>
      </c>
      <c r="AP92">
        <v>82.809364318847656</v>
      </c>
      <c r="AQ92">
        <v>1.2791875600814819</v>
      </c>
      <c r="AR92">
        <v>546.222412109375</v>
      </c>
      <c r="AS92">
        <v>499.78457641601563</v>
      </c>
      <c r="AT92">
        <v>4.8159375190734863</v>
      </c>
      <c r="AU92">
        <v>3.8000626564025879</v>
      </c>
      <c r="AV92">
        <v>7974.22509765625</v>
      </c>
      <c r="AW92">
        <v>6145.537109375</v>
      </c>
      <c r="AX92">
        <v>1827.30908203125</v>
      </c>
      <c r="AY92">
        <v>1152.103515625</v>
      </c>
      <c r="AZ92">
        <v>6146.916015625</v>
      </c>
      <c r="BA92">
        <v>4993.43359375</v>
      </c>
      <c r="BD92" t="s">
        <v>296</v>
      </c>
      <c r="BE92" t="s">
        <v>295</v>
      </c>
      <c r="BF92">
        <v>45</v>
      </c>
      <c r="BG92">
        <v>1225.3040000000001</v>
      </c>
      <c r="BH92">
        <v>1063.5129999999999</v>
      </c>
      <c r="BI92">
        <v>-1.635</v>
      </c>
      <c r="BJ92">
        <v>4.1550000000000002</v>
      </c>
      <c r="BK92">
        <v>90.674000000000007</v>
      </c>
      <c r="BL92">
        <v>2054.7950000000001</v>
      </c>
      <c r="BM92">
        <v>1220.3</v>
      </c>
      <c r="BN92">
        <v>1369.3109999999999</v>
      </c>
      <c r="BO92">
        <v>-178.61199999999999</v>
      </c>
      <c r="BP92">
        <v>99.998999999999995</v>
      </c>
      <c r="BQ92">
        <v>1.0049999999999999</v>
      </c>
      <c r="BR92">
        <v>424.62799999999999</v>
      </c>
      <c r="BS92">
        <v>2054.7950000000001</v>
      </c>
      <c r="BT92">
        <v>20</v>
      </c>
      <c r="BU92">
        <v>5.032</v>
      </c>
      <c r="BV92">
        <v>1</v>
      </c>
      <c r="BW92">
        <v>40</v>
      </c>
      <c r="BX92">
        <v>23.315000000000001</v>
      </c>
      <c r="BY92">
        <v>1</v>
      </c>
      <c r="BZ92">
        <f>_xlfn.XLOOKUP(data_cloud__2[[#This Row],[product_id]], manual_check_maarten!A:A,manual_check_maarten!F:F,  "")</f>
        <v>1</v>
      </c>
      <c r="CA92">
        <f>_xlfn.XLOOKUP(data_cloud__2[[#This Row],[product_id]], manual_check_maarten!A:A,manual_check_maarten!G:G,  "")</f>
        <v>0</v>
      </c>
      <c r="CB92" t="str">
        <f>_xlfn.XLOOKUP(data_cloud__2[[#This Row],[product_id]], manual_check_maarten!A:A,manual_check_maarten!H:H,  "")</f>
        <v/>
      </c>
    </row>
    <row r="93" spans="1:80" hidden="1" x14ac:dyDescent="0.35">
      <c r="A93" t="s">
        <v>292</v>
      </c>
      <c r="B93" t="s">
        <v>78</v>
      </c>
      <c r="C93">
        <v>45566.700067986108</v>
      </c>
      <c r="D93" t="s">
        <v>79</v>
      </c>
      <c r="E93" t="s">
        <v>80</v>
      </c>
      <c r="F93">
        <v>46</v>
      </c>
      <c r="G93">
        <v>46</v>
      </c>
      <c r="H93">
        <v>46</v>
      </c>
      <c r="I93">
        <v>0</v>
      </c>
      <c r="J93" t="s">
        <v>293</v>
      </c>
      <c r="K93" t="s">
        <v>82</v>
      </c>
      <c r="L93">
        <v>14.469999313354492</v>
      </c>
      <c r="M93">
        <v>110</v>
      </c>
      <c r="N93" t="s">
        <v>82</v>
      </c>
      <c r="O93" t="s">
        <v>82</v>
      </c>
      <c r="P93">
        <v>0</v>
      </c>
      <c r="Q93">
        <v>801.41314697265625</v>
      </c>
      <c r="R93">
        <v>119.90861511230469</v>
      </c>
      <c r="S93">
        <v>215.10000610351563</v>
      </c>
      <c r="T93">
        <v>215</v>
      </c>
      <c r="U93">
        <v>220</v>
      </c>
      <c r="V93">
        <v>225</v>
      </c>
      <c r="W93">
        <v>2202.921875</v>
      </c>
      <c r="X93">
        <v>1717.107421875</v>
      </c>
      <c r="Y93">
        <v>2.694000244140625</v>
      </c>
      <c r="Z93">
        <v>0.14600001275539398</v>
      </c>
      <c r="AA93">
        <v>24.340002059936523</v>
      </c>
      <c r="AB93">
        <v>2.0540001392364502</v>
      </c>
      <c r="AC93">
        <v>0.45400002598762512</v>
      </c>
      <c r="AD93">
        <v>0.65600001811981201</v>
      </c>
      <c r="AE93">
        <v>45.700000762939453</v>
      </c>
      <c r="AF93">
        <v>29.347192764282227</v>
      </c>
      <c r="AG93">
        <v>44.943305969238281</v>
      </c>
      <c r="AH93">
        <v>230</v>
      </c>
      <c r="AI93">
        <v>60</v>
      </c>
      <c r="AJ93">
        <v>60</v>
      </c>
      <c r="AK93">
        <v>60</v>
      </c>
      <c r="AL93">
        <v>60.700001</v>
      </c>
      <c r="AM93">
        <v>94.586082458496094</v>
      </c>
      <c r="AN93">
        <v>52.499603271484375</v>
      </c>
      <c r="AO93">
        <v>65.945655822753906</v>
      </c>
      <c r="AP93">
        <v>79.928466796875</v>
      </c>
      <c r="AQ93">
        <v>3.1980626583099365</v>
      </c>
      <c r="AR93">
        <v>546.3360595703125</v>
      </c>
      <c r="AS93">
        <v>503.035400390625</v>
      </c>
      <c r="AT93">
        <v>4.5525627136230469</v>
      </c>
      <c r="AU93">
        <v>3.574312686920166</v>
      </c>
      <c r="AV93">
        <v>7828.607421875</v>
      </c>
      <c r="AW93">
        <v>5593.21484375</v>
      </c>
      <c r="AX93">
        <v>1680.80029296875</v>
      </c>
      <c r="AY93">
        <v>1028.341796875</v>
      </c>
      <c r="AZ93">
        <v>6147.80712890625</v>
      </c>
      <c r="BA93">
        <v>4564.873046875</v>
      </c>
      <c r="BB93">
        <v>2.3096799850463867E-2</v>
      </c>
      <c r="BC93">
        <v>0.11530792713165283</v>
      </c>
      <c r="BD93" t="s">
        <v>294</v>
      </c>
      <c r="BE93" t="s">
        <v>292</v>
      </c>
      <c r="BF93">
        <v>45</v>
      </c>
      <c r="BG93">
        <v>889.89</v>
      </c>
      <c r="BH93">
        <v>1015.903</v>
      </c>
      <c r="BI93">
        <v>3.1960000000000002</v>
      </c>
      <c r="BJ93">
        <v>4.0629999999999997</v>
      </c>
      <c r="BK93">
        <v>95.504999999999995</v>
      </c>
      <c r="BL93">
        <v>2054.0410000000002</v>
      </c>
      <c r="BM93">
        <v>866.74</v>
      </c>
      <c r="BN93">
        <v>1125.702</v>
      </c>
      <c r="BO93">
        <v>6.5469999999999997</v>
      </c>
      <c r="BP93">
        <v>99.998999999999995</v>
      </c>
      <c r="BQ93">
        <v>1.0029999999999999</v>
      </c>
      <c r="BR93">
        <v>423.87200000000001</v>
      </c>
      <c r="BS93">
        <v>2054.0410000000002</v>
      </c>
      <c r="BT93">
        <v>20</v>
      </c>
      <c r="BU93">
        <v>54.259</v>
      </c>
      <c r="BV93">
        <v>0</v>
      </c>
      <c r="BW93">
        <v>40</v>
      </c>
      <c r="BX93">
        <v>23.516999999999999</v>
      </c>
      <c r="BY93">
        <v>1</v>
      </c>
      <c r="BZ93">
        <f>_xlfn.XLOOKUP(data_cloud__2[[#This Row],[product_id]], manual_check_maarten!A:A,manual_check_maarten!F:F,  "")</f>
        <v>1</v>
      </c>
      <c r="CA93" t="str">
        <f>_xlfn.XLOOKUP(data_cloud__2[[#This Row],[product_id]], manual_check_maarten!A:A,manual_check_maarten!G:G,  "")</f>
        <v>anomaly due to conveyor belt error in detection ROI</v>
      </c>
      <c r="CB93" t="str">
        <f>_xlfn.XLOOKUP(data_cloud__2[[#This Row],[product_id]], manual_check_maarten!A:A,manual_check_maarten!H:H,  "")</f>
        <v/>
      </c>
    </row>
    <row r="94" spans="1:80" x14ac:dyDescent="0.35">
      <c r="A94" t="s">
        <v>713</v>
      </c>
      <c r="B94" t="s">
        <v>85</v>
      </c>
      <c r="C94">
        <v>45566.764804629631</v>
      </c>
      <c r="D94" t="s">
        <v>79</v>
      </c>
      <c r="E94" t="s">
        <v>80</v>
      </c>
      <c r="F94">
        <v>201</v>
      </c>
      <c r="G94">
        <v>201</v>
      </c>
      <c r="H94">
        <v>201</v>
      </c>
      <c r="I94">
        <v>0</v>
      </c>
      <c r="J94" t="s">
        <v>711</v>
      </c>
      <c r="K94" t="s">
        <v>82</v>
      </c>
      <c r="L94">
        <v>16.19999885559082</v>
      </c>
      <c r="M94">
        <v>110</v>
      </c>
      <c r="N94" t="s">
        <v>82</v>
      </c>
      <c r="O94" t="s">
        <v>82</v>
      </c>
      <c r="P94">
        <v>0</v>
      </c>
      <c r="Q94">
        <v>800.1220703125</v>
      </c>
      <c r="R94">
        <v>119.90861511230469</v>
      </c>
      <c r="S94">
        <v>215.80000305175781</v>
      </c>
      <c r="T94">
        <v>215.60000610351563</v>
      </c>
      <c r="U94">
        <v>219.30000305175781</v>
      </c>
      <c r="V94">
        <v>225.30000305175781</v>
      </c>
      <c r="W94">
        <v>2198.453125</v>
      </c>
      <c r="X94">
        <v>1782.6793212890625</v>
      </c>
      <c r="Y94">
        <v>3.194000244140625</v>
      </c>
      <c r="Z94">
        <v>0.14800000190734863</v>
      </c>
      <c r="AA94">
        <v>24.340002059936523</v>
      </c>
      <c r="AB94">
        <v>2.004000186920166</v>
      </c>
      <c r="AC94">
        <v>0.45400002598762512</v>
      </c>
      <c r="AD94">
        <v>0.65400004386901855</v>
      </c>
      <c r="AE94">
        <v>47.200000762939453</v>
      </c>
      <c r="AF94">
        <v>27.853839874267578</v>
      </c>
      <c r="AG94">
        <v>44.978981018066406</v>
      </c>
      <c r="AH94">
        <v>230</v>
      </c>
      <c r="AI94">
        <v>60</v>
      </c>
      <c r="AJ94">
        <v>59.700001</v>
      </c>
      <c r="AK94">
        <v>59.700001</v>
      </c>
      <c r="AL94">
        <v>59.900002000000001</v>
      </c>
      <c r="AM94">
        <v>137.79624938964844</v>
      </c>
      <c r="AN94">
        <v>52.49993896484375</v>
      </c>
      <c r="AO94">
        <v>65.434127807617188</v>
      </c>
      <c r="AP94">
        <v>81.630874633789063</v>
      </c>
      <c r="AQ94">
        <v>1.3920625448226929</v>
      </c>
      <c r="AR94">
        <v>541.6025390625</v>
      </c>
      <c r="AS94">
        <v>492.03622436523438</v>
      </c>
      <c r="AT94">
        <v>4.8911876678466797</v>
      </c>
      <c r="AU94">
        <v>3.9129376411437988</v>
      </c>
      <c r="AV94">
        <v>7879.77685546875</v>
      </c>
      <c r="AW94">
        <v>5983.1015625</v>
      </c>
      <c r="AX94">
        <v>1808.30078125</v>
      </c>
      <c r="AY94">
        <v>1147.47509765625</v>
      </c>
      <c r="AZ94">
        <v>6071.47607421875</v>
      </c>
      <c r="BA94">
        <v>4835.62646484375</v>
      </c>
      <c r="BD94" t="s">
        <v>714</v>
      </c>
      <c r="BE94" t="s">
        <v>713</v>
      </c>
      <c r="BF94">
        <v>45</v>
      </c>
      <c r="BG94">
        <v>1218.5250000000001</v>
      </c>
      <c r="BH94">
        <v>917.21799999999996</v>
      </c>
      <c r="BI94">
        <v>-2.3090000000000002</v>
      </c>
      <c r="BJ94">
        <v>4.1820000000000004</v>
      </c>
      <c r="BK94">
        <v>90</v>
      </c>
      <c r="BL94">
        <v>2054.248</v>
      </c>
      <c r="BM94">
        <v>1217.2360000000001</v>
      </c>
      <c r="BN94">
        <v>1227.2729999999999</v>
      </c>
      <c r="BO94">
        <v>-179.11799999999999</v>
      </c>
      <c r="BP94">
        <v>99.998999999999995</v>
      </c>
      <c r="BQ94">
        <v>1.004</v>
      </c>
      <c r="BR94">
        <v>424.69600000000003</v>
      </c>
      <c r="BS94">
        <v>2054.248</v>
      </c>
      <c r="BT94">
        <v>20</v>
      </c>
      <c r="BU94">
        <v>336.18299999999999</v>
      </c>
      <c r="BV94">
        <v>0</v>
      </c>
      <c r="BW94">
        <v>40</v>
      </c>
      <c r="BX94">
        <v>92.144000000000005</v>
      </c>
      <c r="BY94">
        <v>0</v>
      </c>
      <c r="BZ94">
        <f>_xlfn.XLOOKUP(data_cloud__2[[#This Row],[product_id]], manual_check_maarten!A:A,manual_check_maarten!F:F,  "")</f>
        <v>0</v>
      </c>
      <c r="CA94">
        <f>_xlfn.XLOOKUP(data_cloud__2[[#This Row],[product_id]], manual_check_maarten!A:A,manual_check_maarten!G:G,  "")</f>
        <v>0</v>
      </c>
      <c r="CB94" t="str">
        <f>_xlfn.XLOOKUP(data_cloud__2[[#This Row],[product_id]], manual_check_maarten!A:A,manual_check_maarten!H:H,  "")</f>
        <v>Burnt</v>
      </c>
    </row>
    <row r="95" spans="1:80" hidden="1" x14ac:dyDescent="0.35">
      <c r="A95" t="s">
        <v>297</v>
      </c>
      <c r="B95" t="s">
        <v>78</v>
      </c>
      <c r="C95">
        <v>45566.70034570602</v>
      </c>
      <c r="D95" t="s">
        <v>79</v>
      </c>
      <c r="E95" t="s">
        <v>80</v>
      </c>
      <c r="F95">
        <v>47</v>
      </c>
      <c r="G95">
        <v>47</v>
      </c>
      <c r="H95">
        <v>47</v>
      </c>
      <c r="I95">
        <v>0</v>
      </c>
      <c r="J95" t="s">
        <v>298</v>
      </c>
      <c r="K95" t="s">
        <v>82</v>
      </c>
      <c r="L95">
        <v>14.469999313354492</v>
      </c>
      <c r="M95">
        <v>110</v>
      </c>
      <c r="N95" t="s">
        <v>82</v>
      </c>
      <c r="O95" t="s">
        <v>82</v>
      </c>
      <c r="P95">
        <v>0</v>
      </c>
      <c r="Q95">
        <v>801.59759521484375</v>
      </c>
      <c r="R95">
        <v>119.90861511230469</v>
      </c>
      <c r="S95">
        <v>215.30000305175781</v>
      </c>
      <c r="T95">
        <v>215.10000610351563</v>
      </c>
      <c r="U95">
        <v>220.10000610351563</v>
      </c>
      <c r="V95">
        <v>225</v>
      </c>
      <c r="W95">
        <v>2194.373291015625</v>
      </c>
      <c r="X95">
        <v>1717.107421875</v>
      </c>
      <c r="Y95">
        <v>3.2080001831054688</v>
      </c>
      <c r="Z95">
        <v>0.14600001275539398</v>
      </c>
      <c r="AA95">
        <v>24.356000900268555</v>
      </c>
      <c r="AB95">
        <v>2.0880000591278076</v>
      </c>
      <c r="AC95">
        <v>0.45200002193450928</v>
      </c>
      <c r="AD95">
        <v>0.65600001811981201</v>
      </c>
      <c r="AE95">
        <v>45.700000762939453</v>
      </c>
      <c r="AF95">
        <v>29.775321960449219</v>
      </c>
      <c r="AG95">
        <v>44.968788146972656</v>
      </c>
      <c r="AH95">
        <v>229.80000305175781</v>
      </c>
      <c r="AI95">
        <v>60</v>
      </c>
      <c r="AJ95">
        <v>60</v>
      </c>
      <c r="AK95">
        <v>60</v>
      </c>
      <c r="AL95">
        <v>60.700001</v>
      </c>
      <c r="AM95">
        <v>94.586082458496094</v>
      </c>
      <c r="AN95">
        <v>52.499603271484375</v>
      </c>
      <c r="AO95">
        <v>66.206893920898438</v>
      </c>
      <c r="AP95">
        <v>79.988502502441406</v>
      </c>
      <c r="AQ95">
        <v>2.7089376449584961</v>
      </c>
      <c r="AR95">
        <v>544.98406982421875</v>
      </c>
      <c r="AS95">
        <v>501.96945190429688</v>
      </c>
      <c r="AT95">
        <v>4.5901875495910645</v>
      </c>
      <c r="AU95">
        <v>3.574312686920166</v>
      </c>
      <c r="AV95">
        <v>7804.03515625</v>
      </c>
      <c r="AW95">
        <v>5573.35595703125</v>
      </c>
      <c r="AX95">
        <v>1705.716796875</v>
      </c>
      <c r="AY95">
        <v>1034.783203125</v>
      </c>
      <c r="AZ95">
        <v>6098.318359375</v>
      </c>
      <c r="BA95">
        <v>4538.57275390625</v>
      </c>
      <c r="BB95">
        <v>8.6435079574584961E-3</v>
      </c>
      <c r="BC95">
        <v>0.1321941614151001</v>
      </c>
      <c r="BD95" t="s">
        <v>79</v>
      </c>
      <c r="BE95" t="s">
        <v>79</v>
      </c>
      <c r="BF95">
        <v>0</v>
      </c>
      <c r="BG95">
        <v>0</v>
      </c>
      <c r="BH95">
        <v>0</v>
      </c>
      <c r="BI95">
        <v>0</v>
      </c>
      <c r="BJ95">
        <v>0</v>
      </c>
      <c r="BK95">
        <v>0</v>
      </c>
      <c r="BL95">
        <v>0</v>
      </c>
      <c r="BM95">
        <v>0</v>
      </c>
      <c r="BN95">
        <v>0</v>
      </c>
      <c r="BO95">
        <v>0</v>
      </c>
      <c r="BP95">
        <v>0</v>
      </c>
      <c r="BQ95">
        <v>0</v>
      </c>
      <c r="BR95">
        <v>0</v>
      </c>
      <c r="BS95">
        <v>0</v>
      </c>
      <c r="BT95">
        <v>20</v>
      </c>
      <c r="BU95">
        <v>0</v>
      </c>
      <c r="BW95">
        <v>40</v>
      </c>
      <c r="BX95">
        <v>0</v>
      </c>
      <c r="BZ95" t="str">
        <f>_xlfn.XLOOKUP(data_cloud__2[[#This Row],[product_id]], manual_check_maarten!A:A,manual_check_maarten!F:F,  "")</f>
        <v/>
      </c>
      <c r="CA95" t="str">
        <f>_xlfn.XLOOKUP(data_cloud__2[[#This Row],[product_id]], manual_check_maarten!A:A,manual_check_maarten!G:G,  "")</f>
        <v/>
      </c>
      <c r="CB95" t="str">
        <f>_xlfn.XLOOKUP(data_cloud__2[[#This Row],[product_id]], manual_check_maarten!A:A,manual_check_maarten!H:H,  "")</f>
        <v/>
      </c>
    </row>
    <row r="96" spans="1:80" hidden="1" x14ac:dyDescent="0.35">
      <c r="A96" t="s">
        <v>301</v>
      </c>
      <c r="B96" t="s">
        <v>78</v>
      </c>
      <c r="C96">
        <v>45566.700624305558</v>
      </c>
      <c r="D96" t="s">
        <v>79</v>
      </c>
      <c r="E96" t="s">
        <v>80</v>
      </c>
      <c r="F96">
        <v>48</v>
      </c>
      <c r="G96">
        <v>48</v>
      </c>
      <c r="H96">
        <v>48</v>
      </c>
      <c r="I96">
        <v>0</v>
      </c>
      <c r="J96" t="s">
        <v>302</v>
      </c>
      <c r="K96" t="s">
        <v>82</v>
      </c>
      <c r="L96">
        <v>14.479999542236328</v>
      </c>
      <c r="M96">
        <v>110</v>
      </c>
      <c r="N96" t="s">
        <v>82</v>
      </c>
      <c r="O96" t="s">
        <v>82</v>
      </c>
      <c r="P96">
        <v>0</v>
      </c>
      <c r="Q96">
        <v>801.59759521484375</v>
      </c>
      <c r="R96">
        <v>119.90861511230469</v>
      </c>
      <c r="S96">
        <v>215.30000305175781</v>
      </c>
      <c r="T96">
        <v>215.10000610351563</v>
      </c>
      <c r="U96">
        <v>220.10000610351563</v>
      </c>
      <c r="V96">
        <v>225</v>
      </c>
      <c r="W96">
        <v>2206.32177734375</v>
      </c>
      <c r="X96">
        <v>1712.7359619140625</v>
      </c>
      <c r="Y96">
        <v>2.8900001049041748</v>
      </c>
      <c r="Z96">
        <v>0.14600001275539398</v>
      </c>
      <c r="AA96">
        <v>24.340002059936523</v>
      </c>
      <c r="AB96">
        <v>2.0520000457763672</v>
      </c>
      <c r="AC96">
        <v>0.45400002598762512</v>
      </c>
      <c r="AD96">
        <v>0.65600001811981201</v>
      </c>
      <c r="AE96">
        <v>45.900001525878906</v>
      </c>
      <c r="AF96">
        <v>29.413450241088867</v>
      </c>
      <c r="AG96">
        <v>44.978981018066406</v>
      </c>
      <c r="AH96">
        <v>229.80000305175781</v>
      </c>
      <c r="AI96">
        <v>60</v>
      </c>
      <c r="AJ96">
        <v>59.900002000000001</v>
      </c>
      <c r="AK96">
        <v>59.900002000000001</v>
      </c>
      <c r="AL96">
        <v>60.700001</v>
      </c>
      <c r="AM96">
        <v>94.586082458496094</v>
      </c>
      <c r="AN96">
        <v>52.499603271484375</v>
      </c>
      <c r="AO96">
        <v>66.178138732910156</v>
      </c>
      <c r="AP96">
        <v>79.901939392089844</v>
      </c>
      <c r="AQ96">
        <v>2.8594377040863037</v>
      </c>
      <c r="AR96">
        <v>543.23675537109375</v>
      </c>
      <c r="AS96">
        <v>499.68704223632813</v>
      </c>
      <c r="AT96">
        <v>4.5149378776550293</v>
      </c>
      <c r="AU96">
        <v>3.574312686920166</v>
      </c>
      <c r="AV96">
        <v>7770.4306640625</v>
      </c>
      <c r="AW96">
        <v>5501.18994140625</v>
      </c>
      <c r="AX96">
        <v>1648.6455078125</v>
      </c>
      <c r="AY96">
        <v>1018.62353515625</v>
      </c>
      <c r="AZ96">
        <v>6121.78515625</v>
      </c>
      <c r="BA96">
        <v>4482.56640625</v>
      </c>
      <c r="BB96">
        <v>3.5835504531860352E-3</v>
      </c>
      <c r="BC96">
        <v>0.13988149166107178</v>
      </c>
      <c r="BD96" t="s">
        <v>303</v>
      </c>
      <c r="BE96" t="s">
        <v>301</v>
      </c>
      <c r="BF96">
        <v>45</v>
      </c>
      <c r="BG96">
        <v>864.63800000000003</v>
      </c>
      <c r="BH96">
        <v>1211.1189999999999</v>
      </c>
      <c r="BI96">
        <v>1.8260000000000001</v>
      </c>
      <c r="BJ96">
        <v>4.09</v>
      </c>
      <c r="BK96">
        <v>94.135000000000005</v>
      </c>
      <c r="BL96">
        <v>2055.5120000000002</v>
      </c>
      <c r="BM96">
        <v>842.67399999999998</v>
      </c>
      <c r="BN96">
        <v>1318.93</v>
      </c>
      <c r="BO96">
        <v>5.452</v>
      </c>
      <c r="BP96">
        <v>98.424999999999997</v>
      </c>
      <c r="BQ96">
        <v>1.0029999999999999</v>
      </c>
      <c r="BR96">
        <v>423.64100000000002</v>
      </c>
      <c r="BS96">
        <v>2055.5120000000002</v>
      </c>
      <c r="BT96">
        <v>20</v>
      </c>
      <c r="BU96">
        <v>5.2249999999999996</v>
      </c>
      <c r="BV96">
        <v>1</v>
      </c>
      <c r="BW96">
        <v>40</v>
      </c>
      <c r="BX96">
        <v>22.788</v>
      </c>
      <c r="BY96">
        <v>1</v>
      </c>
      <c r="BZ96">
        <f>_xlfn.XLOOKUP(data_cloud__2[[#This Row],[product_id]], manual_check_maarten!A:A,manual_check_maarten!F:F,  "")</f>
        <v>1</v>
      </c>
      <c r="CA96">
        <f>_xlfn.XLOOKUP(data_cloud__2[[#This Row],[product_id]], manual_check_maarten!A:A,manual_check_maarten!G:G,  "")</f>
        <v>0</v>
      </c>
      <c r="CB96" t="str">
        <f>_xlfn.XLOOKUP(data_cloud__2[[#This Row],[product_id]], manual_check_maarten!A:A,manual_check_maarten!H:H,  "")</f>
        <v/>
      </c>
    </row>
    <row r="97" spans="1:80" hidden="1" x14ac:dyDescent="0.35">
      <c r="A97" t="s">
        <v>304</v>
      </c>
      <c r="B97" t="s">
        <v>85</v>
      </c>
      <c r="C97">
        <v>45566.700624305558</v>
      </c>
      <c r="D97" t="s">
        <v>79</v>
      </c>
      <c r="E97" t="s">
        <v>80</v>
      </c>
      <c r="F97">
        <v>48</v>
      </c>
      <c r="G97">
        <v>48</v>
      </c>
      <c r="H97">
        <v>48</v>
      </c>
      <c r="I97">
        <v>0</v>
      </c>
      <c r="J97" t="s">
        <v>302</v>
      </c>
      <c r="K97" t="s">
        <v>82</v>
      </c>
      <c r="L97">
        <v>14.479999542236328</v>
      </c>
      <c r="M97">
        <v>110</v>
      </c>
      <c r="N97" t="s">
        <v>82</v>
      </c>
      <c r="O97" t="s">
        <v>82</v>
      </c>
      <c r="P97">
        <v>0</v>
      </c>
      <c r="Q97">
        <v>801.59759521484375</v>
      </c>
      <c r="R97">
        <v>119.90861511230469</v>
      </c>
      <c r="S97">
        <v>215.30000305175781</v>
      </c>
      <c r="T97">
        <v>215.10000610351563</v>
      </c>
      <c r="U97">
        <v>220.10000610351563</v>
      </c>
      <c r="V97">
        <v>225</v>
      </c>
      <c r="W97">
        <v>2206.32177734375</v>
      </c>
      <c r="X97">
        <v>1712.7359619140625</v>
      </c>
      <c r="Y97">
        <v>2.8900001049041748</v>
      </c>
      <c r="Z97">
        <v>0.14600001275539398</v>
      </c>
      <c r="AA97">
        <v>24.340002059936523</v>
      </c>
      <c r="AB97">
        <v>2.0520000457763672</v>
      </c>
      <c r="AC97">
        <v>0.45400002598762512</v>
      </c>
      <c r="AD97">
        <v>0.65600001811981201</v>
      </c>
      <c r="AE97">
        <v>45.900001525878906</v>
      </c>
      <c r="AF97">
        <v>29.413450241088867</v>
      </c>
      <c r="AG97">
        <v>44.978981018066406</v>
      </c>
      <c r="AH97">
        <v>229.80000305175781</v>
      </c>
      <c r="AI97">
        <v>60</v>
      </c>
      <c r="AJ97">
        <v>59.900002000000001</v>
      </c>
      <c r="AK97">
        <v>59.900002000000001</v>
      </c>
      <c r="AL97">
        <v>60.700001</v>
      </c>
      <c r="AM97">
        <v>137.79624938964844</v>
      </c>
      <c r="AN97">
        <v>52.49993896484375</v>
      </c>
      <c r="AO97">
        <v>66.642753601074219</v>
      </c>
      <c r="AP97">
        <v>82.241920471191406</v>
      </c>
      <c r="AQ97">
        <v>2.5208125114440918</v>
      </c>
      <c r="AR97">
        <v>545.93798828125</v>
      </c>
      <c r="AS97">
        <v>499.861328125</v>
      </c>
      <c r="AT97">
        <v>4.8159375190734863</v>
      </c>
      <c r="AU97">
        <v>3.8376877307891846</v>
      </c>
      <c r="AV97">
        <v>7961.43798828125</v>
      </c>
      <c r="AW97">
        <v>6172.94482421875</v>
      </c>
      <c r="AX97">
        <v>1830.68701171875</v>
      </c>
      <c r="AY97">
        <v>1175.1396484375</v>
      </c>
      <c r="AZ97">
        <v>6130.7509765625</v>
      </c>
      <c r="BA97">
        <v>4997.80517578125</v>
      </c>
      <c r="BD97" t="s">
        <v>305</v>
      </c>
      <c r="BE97" t="s">
        <v>304</v>
      </c>
      <c r="BF97">
        <v>45</v>
      </c>
      <c r="BG97">
        <v>1217.4280000000001</v>
      </c>
      <c r="BH97">
        <v>1009.3630000000001</v>
      </c>
      <c r="BI97">
        <v>-2.3090000000000002</v>
      </c>
      <c r="BJ97">
        <v>4.0599999999999996</v>
      </c>
      <c r="BK97">
        <v>90</v>
      </c>
      <c r="BL97">
        <v>2055.614</v>
      </c>
      <c r="BM97">
        <v>1215.1949999999999</v>
      </c>
      <c r="BN97">
        <v>1316.8620000000001</v>
      </c>
      <c r="BO97">
        <v>-179.054</v>
      </c>
      <c r="BP97">
        <v>99.998999999999995</v>
      </c>
      <c r="BQ97">
        <v>1.0049999999999999</v>
      </c>
      <c r="BR97">
        <v>424.77300000000002</v>
      </c>
      <c r="BS97">
        <v>2055.614</v>
      </c>
      <c r="BT97">
        <v>20</v>
      </c>
      <c r="BU97">
        <v>8.4870000000000001</v>
      </c>
      <c r="BV97">
        <v>1</v>
      </c>
      <c r="BW97">
        <v>40</v>
      </c>
      <c r="BX97">
        <v>40.225999999999999</v>
      </c>
      <c r="BY97">
        <v>0</v>
      </c>
      <c r="BZ97">
        <f>_xlfn.XLOOKUP(data_cloud__2[[#This Row],[product_id]], manual_check_maarten!A:A,manual_check_maarten!F:F,  "")</f>
        <v>1</v>
      </c>
      <c r="CA97">
        <f>_xlfn.XLOOKUP(data_cloud__2[[#This Row],[product_id]], manual_check_maarten!A:A,manual_check_maarten!G:G,  "")</f>
        <v>0</v>
      </c>
      <c r="CB97" t="str">
        <f>_xlfn.XLOOKUP(data_cloud__2[[#This Row],[product_id]], manual_check_maarten!A:A,manual_check_maarten!H:H,  "")</f>
        <v/>
      </c>
    </row>
    <row r="98" spans="1:80" hidden="1" x14ac:dyDescent="0.35">
      <c r="A98" t="s">
        <v>309</v>
      </c>
      <c r="B98" t="s">
        <v>85</v>
      </c>
      <c r="C98">
        <v>45566.700913460649</v>
      </c>
      <c r="D98" t="s">
        <v>79</v>
      </c>
      <c r="E98" t="s">
        <v>80</v>
      </c>
      <c r="F98">
        <v>49</v>
      </c>
      <c r="G98">
        <v>49</v>
      </c>
      <c r="H98">
        <v>49</v>
      </c>
      <c r="I98">
        <v>0</v>
      </c>
      <c r="J98" t="s">
        <v>307</v>
      </c>
      <c r="K98" t="s">
        <v>82</v>
      </c>
      <c r="L98">
        <v>14.479999542236328</v>
      </c>
      <c r="M98">
        <v>110</v>
      </c>
      <c r="N98" t="s">
        <v>82</v>
      </c>
      <c r="O98" t="s">
        <v>82</v>
      </c>
      <c r="P98">
        <v>0</v>
      </c>
      <c r="Q98">
        <v>801.22869873046875</v>
      </c>
      <c r="R98">
        <v>119.90861511230469</v>
      </c>
      <c r="S98">
        <v>214.60000610351563</v>
      </c>
      <c r="T98">
        <v>215</v>
      </c>
      <c r="U98">
        <v>220.10000610351563</v>
      </c>
      <c r="V98">
        <v>225</v>
      </c>
      <c r="W98">
        <v>2201.270263671875</v>
      </c>
      <c r="X98">
        <v>1724.101806640625</v>
      </c>
      <c r="Y98">
        <v>2.8700001239776611</v>
      </c>
      <c r="Z98">
        <v>0.14600001275539398</v>
      </c>
      <c r="AA98">
        <v>24.340002059936523</v>
      </c>
      <c r="AB98">
        <v>2.0760002136230469</v>
      </c>
      <c r="AC98">
        <v>0.45400002598762512</v>
      </c>
      <c r="AD98">
        <v>0.65200001001358032</v>
      </c>
      <c r="AE98">
        <v>46</v>
      </c>
      <c r="AF98">
        <v>29.510290145874023</v>
      </c>
      <c r="AG98">
        <v>44.943305969238281</v>
      </c>
      <c r="AH98">
        <v>229.80000305175781</v>
      </c>
      <c r="AI98">
        <v>60</v>
      </c>
      <c r="AJ98">
        <v>60</v>
      </c>
      <c r="AK98">
        <v>60</v>
      </c>
      <c r="AL98">
        <v>60.700001</v>
      </c>
      <c r="AM98">
        <v>137.79624938964844</v>
      </c>
      <c r="AN98">
        <v>52.49993896484375</v>
      </c>
      <c r="AO98">
        <v>66.797195434570313</v>
      </c>
      <c r="AP98">
        <v>82.693458557128906</v>
      </c>
      <c r="AQ98">
        <v>1.3168125152587891</v>
      </c>
      <c r="AR98">
        <v>547.9847412109375</v>
      </c>
      <c r="AS98">
        <v>501.22396850585938</v>
      </c>
      <c r="AT98">
        <v>4.7783126831054688</v>
      </c>
      <c r="AU98">
        <v>3.8376877307891846</v>
      </c>
      <c r="AV98">
        <v>8003.26220703125</v>
      </c>
      <c r="AW98">
        <v>6212.97998046875</v>
      </c>
      <c r="AX98">
        <v>1818.1708984375</v>
      </c>
      <c r="AY98">
        <v>1180.515625</v>
      </c>
      <c r="AZ98">
        <v>6185.09130859375</v>
      </c>
      <c r="BA98">
        <v>5032.46435546875</v>
      </c>
      <c r="BD98" t="s">
        <v>310</v>
      </c>
      <c r="BE98" t="s">
        <v>309</v>
      </c>
      <c r="BF98">
        <v>45</v>
      </c>
      <c r="BG98">
        <v>1230.49</v>
      </c>
      <c r="BH98">
        <v>1127.4169999999999</v>
      </c>
      <c r="BI98">
        <v>-1.627</v>
      </c>
      <c r="BJ98">
        <v>4.101</v>
      </c>
      <c r="BK98">
        <v>90.682000000000002</v>
      </c>
      <c r="BL98">
        <v>2053.6959999999999</v>
      </c>
      <c r="BM98">
        <v>1224.0989999999999</v>
      </c>
      <c r="BN98">
        <v>1432.364</v>
      </c>
      <c r="BO98">
        <v>-178.244</v>
      </c>
      <c r="BP98">
        <v>99.998999999999995</v>
      </c>
      <c r="BQ98">
        <v>1.004</v>
      </c>
      <c r="BR98">
        <v>424.60899999999998</v>
      </c>
      <c r="BS98">
        <v>2053.6959999999999</v>
      </c>
      <c r="BT98">
        <v>20</v>
      </c>
      <c r="BU98">
        <v>6.4530000000000003</v>
      </c>
      <c r="BV98">
        <v>1</v>
      </c>
      <c r="BW98">
        <v>40</v>
      </c>
      <c r="BX98">
        <v>26.193999999999999</v>
      </c>
      <c r="BY98">
        <v>1</v>
      </c>
      <c r="BZ98">
        <f>_xlfn.XLOOKUP(data_cloud__2[[#This Row],[product_id]], manual_check_maarten!A:A,manual_check_maarten!F:F,  "")</f>
        <v>1</v>
      </c>
      <c r="CA98">
        <f>_xlfn.XLOOKUP(data_cloud__2[[#This Row],[product_id]], manual_check_maarten!A:A,manual_check_maarten!G:G,  "")</f>
        <v>0</v>
      </c>
      <c r="CB98" t="str">
        <f>_xlfn.XLOOKUP(data_cloud__2[[#This Row],[product_id]], manual_check_maarten!A:A,manual_check_maarten!H:H,  "")</f>
        <v/>
      </c>
    </row>
    <row r="99" spans="1:80" hidden="1" x14ac:dyDescent="0.35">
      <c r="A99" t="s">
        <v>306</v>
      </c>
      <c r="B99" t="s">
        <v>78</v>
      </c>
      <c r="C99">
        <v>45566.700913460649</v>
      </c>
      <c r="D99" t="s">
        <v>79</v>
      </c>
      <c r="E99" t="s">
        <v>80</v>
      </c>
      <c r="F99">
        <v>49</v>
      </c>
      <c r="G99">
        <v>49</v>
      </c>
      <c r="H99">
        <v>49</v>
      </c>
      <c r="I99">
        <v>0</v>
      </c>
      <c r="J99" t="s">
        <v>307</v>
      </c>
      <c r="K99" t="s">
        <v>82</v>
      </c>
      <c r="L99">
        <v>14.479999542236328</v>
      </c>
      <c r="M99">
        <v>110</v>
      </c>
      <c r="N99" t="s">
        <v>82</v>
      </c>
      <c r="O99" t="s">
        <v>82</v>
      </c>
      <c r="P99">
        <v>0</v>
      </c>
      <c r="Q99">
        <v>801.22869873046875</v>
      </c>
      <c r="R99">
        <v>119.90861511230469</v>
      </c>
      <c r="S99">
        <v>214.60000610351563</v>
      </c>
      <c r="T99">
        <v>215</v>
      </c>
      <c r="U99">
        <v>220.10000610351563</v>
      </c>
      <c r="V99">
        <v>225</v>
      </c>
      <c r="W99">
        <v>2201.270263671875</v>
      </c>
      <c r="X99">
        <v>1724.101806640625</v>
      </c>
      <c r="Y99">
        <v>2.8700001239776611</v>
      </c>
      <c r="Z99">
        <v>0.14600001275539398</v>
      </c>
      <c r="AA99">
        <v>24.340002059936523</v>
      </c>
      <c r="AB99">
        <v>2.0760002136230469</v>
      </c>
      <c r="AC99">
        <v>0.45400002598762512</v>
      </c>
      <c r="AD99">
        <v>0.65200001001358032</v>
      </c>
      <c r="AE99">
        <v>46</v>
      </c>
      <c r="AF99">
        <v>29.510290145874023</v>
      </c>
      <c r="AG99">
        <v>44.943305969238281</v>
      </c>
      <c r="AH99">
        <v>229.80000305175781</v>
      </c>
      <c r="AI99">
        <v>60</v>
      </c>
      <c r="AJ99">
        <v>60</v>
      </c>
      <c r="AK99">
        <v>60</v>
      </c>
      <c r="AL99">
        <v>60.700001</v>
      </c>
      <c r="AM99">
        <v>94.586082458496094</v>
      </c>
      <c r="AN99">
        <v>52.499603271484375</v>
      </c>
      <c r="AO99">
        <v>65.961601257324219</v>
      </c>
      <c r="AP99">
        <v>79.803947448730469</v>
      </c>
      <c r="AQ99">
        <v>2.6713125705718994</v>
      </c>
      <c r="AR99">
        <v>545.39178466796875</v>
      </c>
      <c r="AS99">
        <v>501.94134521484375</v>
      </c>
      <c r="AT99">
        <v>4.4773125648498535</v>
      </c>
      <c r="AU99">
        <v>3.574312686920166</v>
      </c>
      <c r="AV99">
        <v>7805.88916015625</v>
      </c>
      <c r="AW99">
        <v>5562.7763671875</v>
      </c>
      <c r="AX99">
        <v>1638.63720703125</v>
      </c>
      <c r="AY99">
        <v>1027.7734375</v>
      </c>
      <c r="AZ99">
        <v>6167.251953125</v>
      </c>
      <c r="BA99">
        <v>4535.0029296875</v>
      </c>
      <c r="BB99">
        <v>7.752537727355957E-3</v>
      </c>
      <c r="BC99">
        <v>0.13053524494171143</v>
      </c>
      <c r="BD99" t="s">
        <v>308</v>
      </c>
      <c r="BE99" t="s">
        <v>306</v>
      </c>
      <c r="BF99">
        <v>45</v>
      </c>
      <c r="BG99">
        <v>887.95600000000002</v>
      </c>
      <c r="BH99">
        <v>1092.144</v>
      </c>
      <c r="BI99">
        <v>3.1309999999999998</v>
      </c>
      <c r="BJ99">
        <v>4.173</v>
      </c>
      <c r="BK99">
        <v>95.44</v>
      </c>
      <c r="BL99">
        <v>2055.328</v>
      </c>
      <c r="BM99">
        <v>864.524</v>
      </c>
      <c r="BN99">
        <v>1200.8920000000001</v>
      </c>
      <c r="BO99">
        <v>6.5860000000000003</v>
      </c>
      <c r="BP99">
        <v>97.244</v>
      </c>
      <c r="BQ99">
        <v>1.004</v>
      </c>
      <c r="BR99">
        <v>424.03800000000001</v>
      </c>
      <c r="BS99">
        <v>2055.328</v>
      </c>
      <c r="BT99">
        <v>20</v>
      </c>
      <c r="BU99">
        <v>17.663</v>
      </c>
      <c r="BV99">
        <v>1</v>
      </c>
      <c r="BW99">
        <v>40</v>
      </c>
      <c r="BX99">
        <v>24.202000000000002</v>
      </c>
      <c r="BY99">
        <v>1</v>
      </c>
      <c r="BZ99">
        <f>_xlfn.XLOOKUP(data_cloud__2[[#This Row],[product_id]], manual_check_maarten!A:A,manual_check_maarten!F:F,  "")</f>
        <v>1</v>
      </c>
      <c r="CA99">
        <f>_xlfn.XLOOKUP(data_cloud__2[[#This Row],[product_id]], manual_check_maarten!A:A,manual_check_maarten!G:G,  "")</f>
        <v>0</v>
      </c>
      <c r="CB99" t="str">
        <f>_xlfn.XLOOKUP(data_cloud__2[[#This Row],[product_id]], manual_check_maarten!A:A,manual_check_maarten!H:H,  "")</f>
        <v/>
      </c>
    </row>
    <row r="100" spans="1:80" hidden="1" x14ac:dyDescent="0.35">
      <c r="A100" t="s">
        <v>311</v>
      </c>
      <c r="B100" t="s">
        <v>78</v>
      </c>
      <c r="C100">
        <v>45566.701191134256</v>
      </c>
      <c r="D100" t="s">
        <v>79</v>
      </c>
      <c r="E100" t="s">
        <v>80</v>
      </c>
      <c r="F100">
        <v>50</v>
      </c>
      <c r="G100">
        <v>50</v>
      </c>
      <c r="H100">
        <v>50</v>
      </c>
      <c r="I100">
        <v>0</v>
      </c>
      <c r="J100" t="s">
        <v>312</v>
      </c>
      <c r="K100" t="s">
        <v>82</v>
      </c>
      <c r="L100">
        <v>14.479999542236328</v>
      </c>
      <c r="M100">
        <v>110</v>
      </c>
      <c r="N100" t="s">
        <v>82</v>
      </c>
      <c r="O100" t="s">
        <v>82</v>
      </c>
      <c r="P100">
        <v>0</v>
      </c>
      <c r="Q100">
        <v>801.41314697265625</v>
      </c>
      <c r="R100">
        <v>119.90861511230469</v>
      </c>
      <c r="S100">
        <v>215</v>
      </c>
      <c r="T100">
        <v>214.80000305175781</v>
      </c>
      <c r="U100">
        <v>220</v>
      </c>
      <c r="V100">
        <v>225</v>
      </c>
      <c r="W100">
        <v>2208.6533203125</v>
      </c>
      <c r="X100">
        <v>1713.6103515625</v>
      </c>
      <c r="Y100">
        <v>2.8560001850128174</v>
      </c>
      <c r="Z100">
        <v>0.15200001001358032</v>
      </c>
      <c r="AA100">
        <v>24.340002059936523</v>
      </c>
      <c r="AB100">
        <v>2.0600001811981201</v>
      </c>
      <c r="AC100">
        <v>0.45400002598762512</v>
      </c>
      <c r="AD100">
        <v>0.65600001811981201</v>
      </c>
      <c r="AE100">
        <v>46.200000762939453</v>
      </c>
      <c r="AF100">
        <v>29.500095367431641</v>
      </c>
      <c r="AG100">
        <v>44.943305969238281</v>
      </c>
      <c r="AH100">
        <v>229.80000305175781</v>
      </c>
      <c r="AI100">
        <v>60</v>
      </c>
      <c r="AJ100">
        <v>60.099997999999999</v>
      </c>
      <c r="AK100">
        <v>60.099997999999999</v>
      </c>
      <c r="AL100">
        <v>60.700001</v>
      </c>
      <c r="AM100">
        <v>94.586082458496094</v>
      </c>
      <c r="AN100">
        <v>52.499603271484375</v>
      </c>
      <c r="AO100">
        <v>66.07305908203125</v>
      </c>
      <c r="AP100">
        <v>79.94921875</v>
      </c>
      <c r="AQ100">
        <v>3.3485627174377441</v>
      </c>
      <c r="AR100">
        <v>545.37945556640625</v>
      </c>
      <c r="AS100">
        <v>501.86383056640625</v>
      </c>
      <c r="AT100">
        <v>4.5525627136230469</v>
      </c>
      <c r="AU100">
        <v>3.574312686920166</v>
      </c>
      <c r="AV100">
        <v>7813.09228515625</v>
      </c>
      <c r="AW100">
        <v>5559.15869140625</v>
      </c>
      <c r="AX100">
        <v>1679.22021484375</v>
      </c>
      <c r="AY100">
        <v>1027.64990234375</v>
      </c>
      <c r="AZ100">
        <v>6133.8720703125</v>
      </c>
      <c r="BA100">
        <v>4531.5087890625</v>
      </c>
      <c r="BB100">
        <v>6.7958831787109375E-3</v>
      </c>
      <c r="BC100">
        <v>0.1268230676651001</v>
      </c>
      <c r="BD100" t="s">
        <v>79</v>
      </c>
      <c r="BE100" t="s">
        <v>79</v>
      </c>
      <c r="BF100">
        <v>0</v>
      </c>
      <c r="BG100">
        <v>0</v>
      </c>
      <c r="BH100">
        <v>0</v>
      </c>
      <c r="BI100">
        <v>0</v>
      </c>
      <c r="BJ100">
        <v>0</v>
      </c>
      <c r="BK100">
        <v>0</v>
      </c>
      <c r="BL100">
        <v>0</v>
      </c>
      <c r="BM100">
        <v>0</v>
      </c>
      <c r="BN100">
        <v>0</v>
      </c>
      <c r="BO100">
        <v>0</v>
      </c>
      <c r="BP100">
        <v>0</v>
      </c>
      <c r="BQ100">
        <v>0</v>
      </c>
      <c r="BR100">
        <v>0</v>
      </c>
      <c r="BS100">
        <v>0</v>
      </c>
      <c r="BT100">
        <v>20</v>
      </c>
      <c r="BU100">
        <v>0</v>
      </c>
      <c r="BW100">
        <v>40</v>
      </c>
      <c r="BX100">
        <v>0</v>
      </c>
      <c r="BZ100" t="str">
        <f>_xlfn.XLOOKUP(data_cloud__2[[#This Row],[product_id]], manual_check_maarten!A:A,manual_check_maarten!F:F,  "")</f>
        <v/>
      </c>
      <c r="CA100" t="str">
        <f>_xlfn.XLOOKUP(data_cloud__2[[#This Row],[product_id]], manual_check_maarten!A:A,manual_check_maarten!G:G,  "")</f>
        <v/>
      </c>
      <c r="CB100" t="str">
        <f>_xlfn.XLOOKUP(data_cloud__2[[#This Row],[product_id]], manual_check_maarten!A:A,manual_check_maarten!H:H,  "")</f>
        <v/>
      </c>
    </row>
    <row r="101" spans="1:80" hidden="1" x14ac:dyDescent="0.35">
      <c r="A101" t="s">
        <v>313</v>
      </c>
      <c r="B101" t="s">
        <v>85</v>
      </c>
      <c r="C101">
        <v>45566.701191134256</v>
      </c>
      <c r="D101" t="s">
        <v>79</v>
      </c>
      <c r="E101" t="s">
        <v>80</v>
      </c>
      <c r="F101">
        <v>50</v>
      </c>
      <c r="G101">
        <v>50</v>
      </c>
      <c r="H101">
        <v>50</v>
      </c>
      <c r="I101">
        <v>0</v>
      </c>
      <c r="J101" t="s">
        <v>312</v>
      </c>
      <c r="K101" t="s">
        <v>82</v>
      </c>
      <c r="L101">
        <v>14.479999542236328</v>
      </c>
      <c r="M101">
        <v>110</v>
      </c>
      <c r="N101" t="s">
        <v>82</v>
      </c>
      <c r="O101" t="s">
        <v>82</v>
      </c>
      <c r="P101">
        <v>0</v>
      </c>
      <c r="Q101">
        <v>801.41314697265625</v>
      </c>
      <c r="R101">
        <v>119.90861511230469</v>
      </c>
      <c r="S101">
        <v>215</v>
      </c>
      <c r="T101">
        <v>214.80000305175781</v>
      </c>
      <c r="U101">
        <v>220</v>
      </c>
      <c r="V101">
        <v>225</v>
      </c>
      <c r="W101">
        <v>2208.6533203125</v>
      </c>
      <c r="X101">
        <v>1713.6103515625</v>
      </c>
      <c r="Y101">
        <v>2.8560001850128174</v>
      </c>
      <c r="Z101">
        <v>0.15200001001358032</v>
      </c>
      <c r="AA101">
        <v>24.340002059936523</v>
      </c>
      <c r="AB101">
        <v>2.0600001811981201</v>
      </c>
      <c r="AC101">
        <v>0.45400002598762512</v>
      </c>
      <c r="AD101">
        <v>0.65600001811981201</v>
      </c>
      <c r="AE101">
        <v>46.200000762939453</v>
      </c>
      <c r="AF101">
        <v>29.500095367431641</v>
      </c>
      <c r="AG101">
        <v>44.943305969238281</v>
      </c>
      <c r="AH101">
        <v>229.80000305175781</v>
      </c>
      <c r="AI101">
        <v>60</v>
      </c>
      <c r="AJ101">
        <v>60.099997999999999</v>
      </c>
      <c r="AK101">
        <v>60.099997999999999</v>
      </c>
      <c r="AL101">
        <v>60.700001</v>
      </c>
      <c r="AM101">
        <v>137.79624938964844</v>
      </c>
      <c r="AN101">
        <v>52.49993896484375</v>
      </c>
      <c r="AO101">
        <v>66.680580139160156</v>
      </c>
      <c r="AP101">
        <v>82.216651916503906</v>
      </c>
      <c r="AQ101">
        <v>2.4079375267028809</v>
      </c>
      <c r="AR101">
        <v>546.857177734375</v>
      </c>
      <c r="AS101">
        <v>500.21859741210938</v>
      </c>
      <c r="AT101">
        <v>4.8159375190734863</v>
      </c>
      <c r="AU101">
        <v>3.8376877307891846</v>
      </c>
      <c r="AV101">
        <v>7987.0087890625</v>
      </c>
      <c r="AW101">
        <v>6201.095703125</v>
      </c>
      <c r="AX101">
        <v>1835.166015625</v>
      </c>
      <c r="AY101">
        <v>1177.45556640625</v>
      </c>
      <c r="AZ101">
        <v>6151.8427734375</v>
      </c>
      <c r="BA101">
        <v>5023.64013671875</v>
      </c>
      <c r="BD101" t="s">
        <v>314</v>
      </c>
      <c r="BE101" t="s">
        <v>313</v>
      </c>
      <c r="BF101">
        <v>45</v>
      </c>
      <c r="BG101">
        <v>1238.8119999999999</v>
      </c>
      <c r="BH101">
        <v>782.95500000000004</v>
      </c>
      <c r="BI101">
        <v>-1.8540000000000001</v>
      </c>
      <c r="BJ101">
        <v>4.0910000000000002</v>
      </c>
      <c r="BK101">
        <v>90.454999999999998</v>
      </c>
      <c r="BL101">
        <v>2056.4690000000001</v>
      </c>
      <c r="BM101">
        <v>1233.1410000000001</v>
      </c>
      <c r="BN101">
        <v>1094.4860000000001</v>
      </c>
      <c r="BO101">
        <v>-178.447</v>
      </c>
      <c r="BP101">
        <v>99.998999999999995</v>
      </c>
      <c r="BQ101">
        <v>1.0049999999999999</v>
      </c>
      <c r="BR101">
        <v>424.72</v>
      </c>
      <c r="BS101">
        <v>2056.4690000000001</v>
      </c>
      <c r="BT101">
        <v>20</v>
      </c>
      <c r="BU101">
        <v>9.0039999999999996</v>
      </c>
      <c r="BV101">
        <v>1</v>
      </c>
      <c r="BW101">
        <v>40</v>
      </c>
      <c r="BX101">
        <v>30.492000000000001</v>
      </c>
      <c r="BY101">
        <v>1</v>
      </c>
      <c r="BZ101">
        <f>_xlfn.XLOOKUP(data_cloud__2[[#This Row],[product_id]], manual_check_maarten!A:A,manual_check_maarten!F:F,  "")</f>
        <v>1</v>
      </c>
      <c r="CA101">
        <f>_xlfn.XLOOKUP(data_cloud__2[[#This Row],[product_id]], manual_check_maarten!A:A,manual_check_maarten!G:G,  "")</f>
        <v>0</v>
      </c>
      <c r="CB101" t="str">
        <f>_xlfn.XLOOKUP(data_cloud__2[[#This Row],[product_id]], manual_check_maarten!A:A,manual_check_maarten!H:H,  "")</f>
        <v/>
      </c>
    </row>
    <row r="102" spans="1:80" x14ac:dyDescent="0.35">
      <c r="A102" t="s">
        <v>710</v>
      </c>
      <c r="B102" t="s">
        <v>78</v>
      </c>
      <c r="C102">
        <v>45566.764804629631</v>
      </c>
      <c r="D102" t="s">
        <v>79</v>
      </c>
      <c r="E102" t="s">
        <v>80</v>
      </c>
      <c r="F102">
        <v>201</v>
      </c>
      <c r="G102">
        <v>201</v>
      </c>
      <c r="H102">
        <v>201</v>
      </c>
      <c r="I102">
        <v>0</v>
      </c>
      <c r="J102" t="s">
        <v>711</v>
      </c>
      <c r="K102" t="s">
        <v>82</v>
      </c>
      <c r="L102">
        <v>16.19999885559082</v>
      </c>
      <c r="M102">
        <v>110</v>
      </c>
      <c r="N102" t="s">
        <v>82</v>
      </c>
      <c r="O102" t="s">
        <v>82</v>
      </c>
      <c r="P102">
        <v>0</v>
      </c>
      <c r="Q102">
        <v>800.1220703125</v>
      </c>
      <c r="R102">
        <v>119.90861511230469</v>
      </c>
      <c r="S102">
        <v>215.80000305175781</v>
      </c>
      <c r="T102">
        <v>215.60000610351563</v>
      </c>
      <c r="U102">
        <v>219.30000305175781</v>
      </c>
      <c r="V102">
        <v>225.30000305175781</v>
      </c>
      <c r="W102">
        <v>2198.453125</v>
      </c>
      <c r="X102">
        <v>1782.6793212890625</v>
      </c>
      <c r="Y102">
        <v>3.194000244140625</v>
      </c>
      <c r="Z102">
        <v>0.14800000190734863</v>
      </c>
      <c r="AA102">
        <v>24.340002059936523</v>
      </c>
      <c r="AB102">
        <v>2.004000186920166</v>
      </c>
      <c r="AC102">
        <v>0.45400002598762512</v>
      </c>
      <c r="AD102">
        <v>0.65400004386901855</v>
      </c>
      <c r="AE102">
        <v>47.200000762939453</v>
      </c>
      <c r="AF102">
        <v>27.853839874267578</v>
      </c>
      <c r="AG102">
        <v>44.978981018066406</v>
      </c>
      <c r="AH102">
        <v>230</v>
      </c>
      <c r="AI102">
        <v>60</v>
      </c>
      <c r="AJ102">
        <v>59.700001</v>
      </c>
      <c r="AK102">
        <v>59.700001</v>
      </c>
      <c r="AL102">
        <v>59.900002000000001</v>
      </c>
      <c r="AM102">
        <v>94.586082458496094</v>
      </c>
      <c r="AN102">
        <v>52.499603271484375</v>
      </c>
      <c r="AO102">
        <v>65.324928283691406</v>
      </c>
      <c r="AP102">
        <v>79.37713623046875</v>
      </c>
      <c r="AQ102">
        <v>3.4238126277923584</v>
      </c>
      <c r="AR102">
        <v>534.53814697265625</v>
      </c>
      <c r="AS102">
        <v>487.55142211914063</v>
      </c>
      <c r="AT102">
        <v>4.7030625343322754</v>
      </c>
      <c r="AU102">
        <v>3.687187671661377</v>
      </c>
      <c r="AV102">
        <v>7581.20361328125</v>
      </c>
      <c r="AW102">
        <v>5143.0048828125</v>
      </c>
      <c r="AX102">
        <v>1658.81201171875</v>
      </c>
      <c r="AY102">
        <v>982.15869140625</v>
      </c>
      <c r="AZ102">
        <v>5922.3916015625</v>
      </c>
      <c r="BA102">
        <v>4160.84619140625</v>
      </c>
      <c r="BB102">
        <v>4.7277212142944336E-2</v>
      </c>
      <c r="BC102">
        <v>0.21136999130249023</v>
      </c>
      <c r="BD102" t="s">
        <v>712</v>
      </c>
      <c r="BE102" t="s">
        <v>710</v>
      </c>
      <c r="BF102">
        <v>45</v>
      </c>
      <c r="BG102">
        <v>889.11599999999999</v>
      </c>
      <c r="BH102">
        <v>936.33399999999995</v>
      </c>
      <c r="BI102">
        <v>2.512</v>
      </c>
      <c r="BJ102">
        <v>4.109</v>
      </c>
      <c r="BK102">
        <v>94.820999999999998</v>
      </c>
      <c r="BL102">
        <v>2051.6210000000001</v>
      </c>
      <c r="BM102">
        <v>865.62199999999996</v>
      </c>
      <c r="BN102">
        <v>1047.963</v>
      </c>
      <c r="BO102">
        <v>6.3209999999999997</v>
      </c>
      <c r="BP102">
        <v>99.998999999999995</v>
      </c>
      <c r="BQ102">
        <v>1.002</v>
      </c>
      <c r="BR102">
        <v>423.29700000000003</v>
      </c>
      <c r="BS102">
        <v>2051.6210000000001</v>
      </c>
      <c r="BT102">
        <v>20</v>
      </c>
      <c r="BU102">
        <v>16.939</v>
      </c>
      <c r="BV102">
        <v>1</v>
      </c>
      <c r="BW102">
        <v>40</v>
      </c>
      <c r="BX102">
        <v>45.579000000000001</v>
      </c>
      <c r="BY102">
        <v>0</v>
      </c>
      <c r="BZ102">
        <f>_xlfn.XLOOKUP(data_cloud__2[[#This Row],[product_id]], manual_check_maarten!A:A,manual_check_maarten!F:F,  "")</f>
        <v>0</v>
      </c>
      <c r="CA102">
        <f>_xlfn.XLOOKUP(data_cloud__2[[#This Row],[product_id]], manual_check_maarten!A:A,manual_check_maarten!G:G,  "")</f>
        <v>0</v>
      </c>
      <c r="CB102" t="str">
        <f>_xlfn.XLOOKUP(data_cloud__2[[#This Row],[product_id]], manual_check_maarten!A:A,manual_check_maarten!H:H,  "")</f>
        <v>Burnt</v>
      </c>
    </row>
    <row r="103" spans="1:80" hidden="1" x14ac:dyDescent="0.35">
      <c r="A103" t="s">
        <v>315</v>
      </c>
      <c r="B103" t="s">
        <v>78</v>
      </c>
      <c r="C103">
        <v>45566.701468553241</v>
      </c>
      <c r="D103" t="s">
        <v>79</v>
      </c>
      <c r="E103" t="s">
        <v>80</v>
      </c>
      <c r="F103">
        <v>51</v>
      </c>
      <c r="G103">
        <v>51</v>
      </c>
      <c r="H103">
        <v>51</v>
      </c>
      <c r="I103">
        <v>0</v>
      </c>
      <c r="J103" t="s">
        <v>316</v>
      </c>
      <c r="K103" t="s">
        <v>82</v>
      </c>
      <c r="L103">
        <v>14.489999771118164</v>
      </c>
      <c r="M103">
        <v>110</v>
      </c>
      <c r="N103" t="s">
        <v>82</v>
      </c>
      <c r="O103" t="s">
        <v>82</v>
      </c>
      <c r="P103">
        <v>0</v>
      </c>
      <c r="Q103">
        <v>801.78204345703125</v>
      </c>
      <c r="R103">
        <v>119.90861511230469</v>
      </c>
      <c r="S103">
        <v>215.10000610351563</v>
      </c>
      <c r="T103">
        <v>214.80000305175781</v>
      </c>
      <c r="U103">
        <v>219.80000305175781</v>
      </c>
      <c r="V103">
        <v>225</v>
      </c>
      <c r="W103">
        <v>2190.001708984375</v>
      </c>
      <c r="X103">
        <v>1710.307373046875</v>
      </c>
      <c r="Y103">
        <v>3.3420002460479736</v>
      </c>
      <c r="Z103">
        <v>0.15000000596046448</v>
      </c>
      <c r="AA103">
        <v>24.354001998901367</v>
      </c>
      <c r="AB103">
        <v>2.0380001068115234</v>
      </c>
      <c r="AC103">
        <v>0.45400002598762512</v>
      </c>
      <c r="AD103">
        <v>0.65400004386901855</v>
      </c>
      <c r="AE103">
        <v>46.400001525878906</v>
      </c>
      <c r="AF103">
        <v>29.092353820800781</v>
      </c>
      <c r="AG103">
        <v>44.943305969238281</v>
      </c>
      <c r="AH103">
        <v>229.80000305175781</v>
      </c>
      <c r="AI103">
        <v>60</v>
      </c>
      <c r="AJ103">
        <v>60.200001</v>
      </c>
      <c r="AK103">
        <v>60.200001</v>
      </c>
      <c r="AL103">
        <v>60.799999</v>
      </c>
      <c r="AM103">
        <v>94.586082458496094</v>
      </c>
      <c r="AN103">
        <v>52.499603271484375</v>
      </c>
      <c r="AO103">
        <v>66.152122497558594</v>
      </c>
      <c r="AP103">
        <v>79.921073913574219</v>
      </c>
      <c r="AQ103">
        <v>3.0475625991821289</v>
      </c>
      <c r="AR103">
        <v>544.50885009765625</v>
      </c>
      <c r="AS103">
        <v>499.60177612304688</v>
      </c>
      <c r="AT103">
        <v>4.5525627136230469</v>
      </c>
      <c r="AU103">
        <v>3.6119377613067627</v>
      </c>
      <c r="AV103">
        <v>7798.4384765625</v>
      </c>
      <c r="AW103">
        <v>5505.0439453125</v>
      </c>
      <c r="AX103">
        <v>1663.80615234375</v>
      </c>
      <c r="AY103">
        <v>1028.2080078125</v>
      </c>
      <c r="AZ103">
        <v>6134.63232421875</v>
      </c>
      <c r="BA103">
        <v>4476.8359375</v>
      </c>
      <c r="BB103">
        <v>1.0065317153930664E-2</v>
      </c>
      <c r="BC103">
        <v>0.1365056037902832</v>
      </c>
      <c r="BD103" t="s">
        <v>317</v>
      </c>
      <c r="BE103" t="s">
        <v>315</v>
      </c>
      <c r="BF103">
        <v>45</v>
      </c>
      <c r="BG103">
        <v>828.17700000000002</v>
      </c>
      <c r="BH103">
        <v>1231.4100000000001</v>
      </c>
      <c r="BI103">
        <v>-0.94499999999999995</v>
      </c>
      <c r="BJ103">
        <v>4.1050000000000004</v>
      </c>
      <c r="BK103">
        <v>91.364000000000004</v>
      </c>
      <c r="BL103">
        <v>2055.2460000000001</v>
      </c>
      <c r="BM103">
        <v>812.51599999999996</v>
      </c>
      <c r="BN103">
        <v>1338.54</v>
      </c>
      <c r="BO103">
        <v>2.5750000000000002</v>
      </c>
      <c r="BP103">
        <v>97.244</v>
      </c>
      <c r="BQ103">
        <v>1.0029999999999999</v>
      </c>
      <c r="BR103">
        <v>423.34899999999999</v>
      </c>
      <c r="BS103">
        <v>2055.2460000000001</v>
      </c>
      <c r="BT103">
        <v>20</v>
      </c>
      <c r="BU103">
        <v>5.593</v>
      </c>
      <c r="BV103">
        <v>1</v>
      </c>
      <c r="BW103">
        <v>40</v>
      </c>
      <c r="BX103">
        <v>23.873999999999999</v>
      </c>
      <c r="BY103">
        <v>1</v>
      </c>
      <c r="BZ103">
        <f>_xlfn.XLOOKUP(data_cloud__2[[#This Row],[product_id]], manual_check_maarten!A:A,manual_check_maarten!F:F,  "")</f>
        <v>1</v>
      </c>
      <c r="CA103">
        <f>_xlfn.XLOOKUP(data_cloud__2[[#This Row],[product_id]], manual_check_maarten!A:A,manual_check_maarten!G:G,  "")</f>
        <v>0</v>
      </c>
      <c r="CB103" t="str">
        <f>_xlfn.XLOOKUP(data_cloud__2[[#This Row],[product_id]], manual_check_maarten!A:A,manual_check_maarten!H:H,  "")</f>
        <v/>
      </c>
    </row>
    <row r="104" spans="1:80" hidden="1" x14ac:dyDescent="0.35">
      <c r="A104" t="s">
        <v>323</v>
      </c>
      <c r="B104" t="s">
        <v>85</v>
      </c>
      <c r="C104">
        <v>45566.701757731484</v>
      </c>
      <c r="D104" t="s">
        <v>79</v>
      </c>
      <c r="E104" t="s">
        <v>80</v>
      </c>
      <c r="F104">
        <v>52</v>
      </c>
      <c r="G104">
        <v>52</v>
      </c>
      <c r="H104">
        <v>52</v>
      </c>
      <c r="I104">
        <v>0</v>
      </c>
      <c r="J104" t="s">
        <v>321</v>
      </c>
      <c r="K104" t="s">
        <v>82</v>
      </c>
      <c r="L104">
        <v>14.489999771118164</v>
      </c>
      <c r="M104">
        <v>110</v>
      </c>
      <c r="N104" t="s">
        <v>82</v>
      </c>
      <c r="O104" t="s">
        <v>82</v>
      </c>
      <c r="P104">
        <v>0</v>
      </c>
      <c r="Q104">
        <v>801.78204345703125</v>
      </c>
      <c r="R104">
        <v>119.90861511230469</v>
      </c>
      <c r="S104">
        <v>215.30000305175781</v>
      </c>
      <c r="T104">
        <v>215.10000610351563</v>
      </c>
      <c r="U104">
        <v>220</v>
      </c>
      <c r="V104">
        <v>225</v>
      </c>
      <c r="W104">
        <v>2200.8818359375</v>
      </c>
      <c r="X104">
        <v>1723.7132568359375</v>
      </c>
      <c r="Y104">
        <v>3.5180001258850098</v>
      </c>
      <c r="Z104">
        <v>0.15400001406669617</v>
      </c>
      <c r="AA104">
        <v>24.340002059936523</v>
      </c>
      <c r="AB104">
        <v>2.0780000686645508</v>
      </c>
      <c r="AC104">
        <v>0.45400002598762512</v>
      </c>
      <c r="AD104">
        <v>0.65600001811981201</v>
      </c>
      <c r="AE104">
        <v>46.5</v>
      </c>
      <c r="AF104">
        <v>29.331903457641602</v>
      </c>
      <c r="AG104">
        <v>44.989173889160156</v>
      </c>
      <c r="AH104">
        <v>229.80000305175781</v>
      </c>
      <c r="AI104">
        <v>60</v>
      </c>
      <c r="AJ104">
        <v>60</v>
      </c>
      <c r="AK104">
        <v>60</v>
      </c>
      <c r="AL104">
        <v>60.799999</v>
      </c>
      <c r="AM104">
        <v>137.79624938964844</v>
      </c>
      <c r="AN104">
        <v>52.49993896484375</v>
      </c>
      <c r="AO104">
        <v>66.796188354492188</v>
      </c>
      <c r="AP104">
        <v>82.722419738769531</v>
      </c>
      <c r="AQ104">
        <v>1.3168125152587891</v>
      </c>
      <c r="AR104">
        <v>547.5809326171875</v>
      </c>
      <c r="AS104">
        <v>500.05703735351563</v>
      </c>
      <c r="AT104">
        <v>4.8535628318786621</v>
      </c>
      <c r="AU104">
        <v>3.8376877307891846</v>
      </c>
      <c r="AV104">
        <v>7980.3447265625</v>
      </c>
      <c r="AW104">
        <v>6181.185546875</v>
      </c>
      <c r="AX104">
        <v>1852.6748046875</v>
      </c>
      <c r="AY104">
        <v>1171.54638671875</v>
      </c>
      <c r="AZ104">
        <v>6127.669921875</v>
      </c>
      <c r="BA104">
        <v>5009.63916015625</v>
      </c>
      <c r="BD104" t="s">
        <v>324</v>
      </c>
      <c r="BE104" t="s">
        <v>323</v>
      </c>
      <c r="BF104">
        <v>45</v>
      </c>
      <c r="BG104">
        <v>1203.4849999999999</v>
      </c>
      <c r="BH104">
        <v>1030.721</v>
      </c>
      <c r="BI104">
        <v>-2.3090000000000002</v>
      </c>
      <c r="BJ104">
        <v>4.181</v>
      </c>
      <c r="BK104">
        <v>90</v>
      </c>
      <c r="BL104">
        <v>2055.0549999999998</v>
      </c>
      <c r="BM104">
        <v>1204.7529999999999</v>
      </c>
      <c r="BN104">
        <v>1337.7149999999999</v>
      </c>
      <c r="BO104">
        <v>-179.64699999999999</v>
      </c>
      <c r="BP104">
        <v>99.998999999999995</v>
      </c>
      <c r="BQ104">
        <v>1.0049999999999999</v>
      </c>
      <c r="BR104">
        <v>424.767</v>
      </c>
      <c r="BS104">
        <v>2055.0549999999998</v>
      </c>
      <c r="BT104">
        <v>20</v>
      </c>
      <c r="BU104">
        <v>7.0209999999999999</v>
      </c>
      <c r="BV104">
        <v>1</v>
      </c>
      <c r="BW104">
        <v>40</v>
      </c>
      <c r="BX104">
        <v>26.311</v>
      </c>
      <c r="BY104">
        <v>1</v>
      </c>
      <c r="BZ104">
        <f>_xlfn.XLOOKUP(data_cloud__2[[#This Row],[product_id]], manual_check_maarten!A:A,manual_check_maarten!F:F,  "")</f>
        <v>1</v>
      </c>
      <c r="CA104">
        <f>_xlfn.XLOOKUP(data_cloud__2[[#This Row],[product_id]], manual_check_maarten!A:A,manual_check_maarten!G:G,  "")</f>
        <v>0</v>
      </c>
      <c r="CB104" t="str">
        <f>_xlfn.XLOOKUP(data_cloud__2[[#This Row],[product_id]], manual_check_maarten!A:A,manual_check_maarten!H:H,  "")</f>
        <v/>
      </c>
    </row>
    <row r="105" spans="1:80" hidden="1" x14ac:dyDescent="0.35">
      <c r="A105" t="s">
        <v>320</v>
      </c>
      <c r="B105" t="s">
        <v>78</v>
      </c>
      <c r="C105">
        <v>45566.701757731484</v>
      </c>
      <c r="D105" t="s">
        <v>79</v>
      </c>
      <c r="E105" t="s">
        <v>80</v>
      </c>
      <c r="F105">
        <v>52</v>
      </c>
      <c r="G105">
        <v>52</v>
      </c>
      <c r="H105">
        <v>52</v>
      </c>
      <c r="I105">
        <v>0</v>
      </c>
      <c r="J105" t="s">
        <v>321</v>
      </c>
      <c r="K105" t="s">
        <v>82</v>
      </c>
      <c r="L105">
        <v>14.489999771118164</v>
      </c>
      <c r="M105">
        <v>110</v>
      </c>
      <c r="N105" t="s">
        <v>82</v>
      </c>
      <c r="O105" t="s">
        <v>82</v>
      </c>
      <c r="P105">
        <v>0</v>
      </c>
      <c r="Q105">
        <v>801.78204345703125</v>
      </c>
      <c r="R105">
        <v>119.90861511230469</v>
      </c>
      <c r="S105">
        <v>215.30000305175781</v>
      </c>
      <c r="T105">
        <v>215.10000610351563</v>
      </c>
      <c r="U105">
        <v>220</v>
      </c>
      <c r="V105">
        <v>225</v>
      </c>
      <c r="W105">
        <v>2200.8818359375</v>
      </c>
      <c r="X105">
        <v>1723.7132568359375</v>
      </c>
      <c r="Y105">
        <v>3.5180001258850098</v>
      </c>
      <c r="Z105">
        <v>0.15400001406669617</v>
      </c>
      <c r="AA105">
        <v>24.340002059936523</v>
      </c>
      <c r="AB105">
        <v>2.0780000686645508</v>
      </c>
      <c r="AC105">
        <v>0.45400002598762512</v>
      </c>
      <c r="AD105">
        <v>0.65600001811981201</v>
      </c>
      <c r="AE105">
        <v>46.5</v>
      </c>
      <c r="AF105">
        <v>29.331903457641602</v>
      </c>
      <c r="AG105">
        <v>44.989173889160156</v>
      </c>
      <c r="AH105">
        <v>229.80000305175781</v>
      </c>
      <c r="AI105">
        <v>60</v>
      </c>
      <c r="AJ105">
        <v>60</v>
      </c>
      <c r="AK105">
        <v>60</v>
      </c>
      <c r="AL105">
        <v>60.799999</v>
      </c>
      <c r="AM105">
        <v>94.586082458496094</v>
      </c>
      <c r="AN105">
        <v>52.499603271484375</v>
      </c>
      <c r="AO105">
        <v>66.097404479980469</v>
      </c>
      <c r="AP105">
        <v>79.96820068359375</v>
      </c>
      <c r="AQ105">
        <v>2.9723126888275146</v>
      </c>
      <c r="AR105">
        <v>544.9122314453125</v>
      </c>
      <c r="AS105">
        <v>501.30404663085938</v>
      </c>
      <c r="AT105">
        <v>4.5525627136230469</v>
      </c>
      <c r="AU105">
        <v>3.6495625972747803</v>
      </c>
      <c r="AV105">
        <v>7789.537109375</v>
      </c>
      <c r="AW105">
        <v>5545.71533203125</v>
      </c>
      <c r="AX105">
        <v>1670.7998046875</v>
      </c>
      <c r="AY105">
        <v>1056.8857421875</v>
      </c>
      <c r="AZ105">
        <v>6118.7373046875</v>
      </c>
      <c r="BA105">
        <v>4488.82958984375</v>
      </c>
      <c r="BB105">
        <v>1.3325214385986328E-3</v>
      </c>
      <c r="BC105">
        <v>0.13829720020294189</v>
      </c>
      <c r="BD105" t="s">
        <v>322</v>
      </c>
      <c r="BE105" t="s">
        <v>320</v>
      </c>
      <c r="BF105">
        <v>45</v>
      </c>
      <c r="BG105">
        <v>874.07399999999996</v>
      </c>
      <c r="BH105">
        <v>930.82799999999997</v>
      </c>
      <c r="BI105">
        <v>1.7769999999999999</v>
      </c>
      <c r="BJ105">
        <v>4.1589999999999998</v>
      </c>
      <c r="BK105">
        <v>94.085999999999999</v>
      </c>
      <c r="BL105">
        <v>2051.9259999999999</v>
      </c>
      <c r="BM105">
        <v>852.77200000000005</v>
      </c>
      <c r="BN105">
        <v>1042.8330000000001</v>
      </c>
      <c r="BO105">
        <v>5.5019999999999998</v>
      </c>
      <c r="BP105">
        <v>97.244</v>
      </c>
      <c r="BQ105">
        <v>1.0029999999999999</v>
      </c>
      <c r="BR105">
        <v>423.61200000000002</v>
      </c>
      <c r="BS105">
        <v>2051.9259999999999</v>
      </c>
      <c r="BT105">
        <v>20</v>
      </c>
      <c r="BU105">
        <v>18.574000000000002</v>
      </c>
      <c r="BV105">
        <v>1</v>
      </c>
      <c r="BW105">
        <v>40</v>
      </c>
      <c r="BX105">
        <v>61.274000000000001</v>
      </c>
      <c r="BY105">
        <v>0</v>
      </c>
      <c r="BZ105">
        <f>_xlfn.XLOOKUP(data_cloud__2[[#This Row],[product_id]], manual_check_maarten!A:A,manual_check_maarten!F:F,  "")</f>
        <v>1</v>
      </c>
      <c r="CA105" t="str">
        <f>_xlfn.XLOOKUP(data_cloud__2[[#This Row],[product_id]], manual_check_maarten!A:A,manual_check_maarten!G:G,  "")</f>
        <v>anomaly due to position against the edge of the FOV</v>
      </c>
      <c r="CB105" t="str">
        <f>_xlfn.XLOOKUP(data_cloud__2[[#This Row],[product_id]], manual_check_maarten!A:A,manual_check_maarten!H:H,  "")</f>
        <v/>
      </c>
    </row>
    <row r="106" spans="1:80" hidden="1" x14ac:dyDescent="0.35">
      <c r="A106" t="s">
        <v>325</v>
      </c>
      <c r="B106" t="s">
        <v>78</v>
      </c>
      <c r="C106">
        <v>45566.702035277776</v>
      </c>
      <c r="D106" t="s">
        <v>79</v>
      </c>
      <c r="E106" t="s">
        <v>80</v>
      </c>
      <c r="F106">
        <v>53</v>
      </c>
      <c r="G106">
        <v>53</v>
      </c>
      <c r="H106">
        <v>53</v>
      </c>
      <c r="I106">
        <v>0</v>
      </c>
      <c r="J106" t="s">
        <v>326</v>
      </c>
      <c r="K106" t="s">
        <v>82</v>
      </c>
      <c r="L106">
        <v>14.5</v>
      </c>
      <c r="M106">
        <v>110</v>
      </c>
      <c r="N106" t="s">
        <v>82</v>
      </c>
      <c r="O106" t="s">
        <v>82</v>
      </c>
      <c r="P106">
        <v>0</v>
      </c>
      <c r="Q106">
        <v>801.22869873046875</v>
      </c>
      <c r="R106">
        <v>119.90861511230469</v>
      </c>
      <c r="S106">
        <v>215.10000610351563</v>
      </c>
      <c r="T106">
        <v>215.10000610351563</v>
      </c>
      <c r="U106">
        <v>220.10000610351563</v>
      </c>
      <c r="V106">
        <v>225</v>
      </c>
      <c r="W106">
        <v>2215.356201171875</v>
      </c>
      <c r="X106">
        <v>1710.1131591796875</v>
      </c>
      <c r="Y106">
        <v>2.8320000171661377</v>
      </c>
      <c r="Z106">
        <v>0.15200001001358032</v>
      </c>
      <c r="AA106">
        <v>24.340002059936523</v>
      </c>
      <c r="AB106">
        <v>2.0659999847412109</v>
      </c>
      <c r="AC106">
        <v>0.45400002598762512</v>
      </c>
      <c r="AD106">
        <v>0.65600001811981201</v>
      </c>
      <c r="AE106">
        <v>46.5</v>
      </c>
      <c r="AF106">
        <v>29.398160934448242</v>
      </c>
      <c r="AG106">
        <v>44.994274139404297</v>
      </c>
      <c r="AH106">
        <v>229.80000305175781</v>
      </c>
      <c r="AI106">
        <v>60</v>
      </c>
      <c r="AJ106">
        <v>60</v>
      </c>
      <c r="AK106">
        <v>60</v>
      </c>
      <c r="AL106">
        <v>60.799999</v>
      </c>
      <c r="AM106">
        <v>94.586082458496094</v>
      </c>
      <c r="AN106">
        <v>52.499603271484375</v>
      </c>
      <c r="AO106">
        <v>66.309188842773438</v>
      </c>
      <c r="AP106">
        <v>79.949172973632813</v>
      </c>
      <c r="AQ106">
        <v>2.934687614440918</v>
      </c>
      <c r="AR106">
        <v>543.73223876953125</v>
      </c>
      <c r="AS106">
        <v>498.64950561523438</v>
      </c>
      <c r="AT106">
        <v>4.5901875495910645</v>
      </c>
      <c r="AU106">
        <v>3.574312686920166</v>
      </c>
      <c r="AV106">
        <v>7790.91748046875</v>
      </c>
      <c r="AW106">
        <v>5483.1943359375</v>
      </c>
      <c r="AX106">
        <v>1686.5302734375</v>
      </c>
      <c r="AY106">
        <v>1012.21435546875</v>
      </c>
      <c r="AZ106">
        <v>6104.38720703125</v>
      </c>
      <c r="BA106">
        <v>4470.97998046875</v>
      </c>
      <c r="BB106">
        <v>2.684473991394043E-3</v>
      </c>
      <c r="BC106">
        <v>0.14719724655151367</v>
      </c>
      <c r="BD106" t="s">
        <v>79</v>
      </c>
      <c r="BE106" t="s">
        <v>79</v>
      </c>
      <c r="BF106">
        <v>0</v>
      </c>
      <c r="BG106">
        <v>0</v>
      </c>
      <c r="BH106">
        <v>0</v>
      </c>
      <c r="BI106">
        <v>0</v>
      </c>
      <c r="BJ106">
        <v>0</v>
      </c>
      <c r="BK106">
        <v>0</v>
      </c>
      <c r="BL106">
        <v>0</v>
      </c>
      <c r="BM106">
        <v>0</v>
      </c>
      <c r="BN106">
        <v>0</v>
      </c>
      <c r="BO106">
        <v>0</v>
      </c>
      <c r="BP106">
        <v>0</v>
      </c>
      <c r="BQ106">
        <v>0</v>
      </c>
      <c r="BR106">
        <v>0</v>
      </c>
      <c r="BS106">
        <v>0</v>
      </c>
      <c r="BT106">
        <v>20</v>
      </c>
      <c r="BU106">
        <v>0</v>
      </c>
      <c r="BW106">
        <v>40</v>
      </c>
      <c r="BX106">
        <v>0</v>
      </c>
      <c r="BZ106" t="str">
        <f>_xlfn.XLOOKUP(data_cloud__2[[#This Row],[product_id]], manual_check_maarten!A:A,manual_check_maarten!F:F,  "")</f>
        <v/>
      </c>
      <c r="CA106" t="str">
        <f>_xlfn.XLOOKUP(data_cloud__2[[#This Row],[product_id]], manual_check_maarten!A:A,manual_check_maarten!G:G,  "")</f>
        <v/>
      </c>
      <c r="CB106" t="str">
        <f>_xlfn.XLOOKUP(data_cloud__2[[#This Row],[product_id]], manual_check_maarten!A:A,manual_check_maarten!H:H,  "")</f>
        <v/>
      </c>
    </row>
    <row r="107" spans="1:80" hidden="1" x14ac:dyDescent="0.35">
      <c r="A107" t="s">
        <v>327</v>
      </c>
      <c r="B107" t="s">
        <v>85</v>
      </c>
      <c r="C107">
        <v>45566.702035277776</v>
      </c>
      <c r="D107" t="s">
        <v>79</v>
      </c>
      <c r="E107" t="s">
        <v>80</v>
      </c>
      <c r="F107">
        <v>53</v>
      </c>
      <c r="G107">
        <v>53</v>
      </c>
      <c r="H107">
        <v>53</v>
      </c>
      <c r="I107">
        <v>0</v>
      </c>
      <c r="J107" t="s">
        <v>326</v>
      </c>
      <c r="K107" t="s">
        <v>82</v>
      </c>
      <c r="L107">
        <v>14.5</v>
      </c>
      <c r="M107">
        <v>110</v>
      </c>
      <c r="N107" t="s">
        <v>82</v>
      </c>
      <c r="O107" t="s">
        <v>82</v>
      </c>
      <c r="P107">
        <v>0</v>
      </c>
      <c r="Q107">
        <v>801.22869873046875</v>
      </c>
      <c r="R107">
        <v>119.90861511230469</v>
      </c>
      <c r="S107">
        <v>215.10000610351563</v>
      </c>
      <c r="T107">
        <v>215.10000610351563</v>
      </c>
      <c r="U107">
        <v>220.10000610351563</v>
      </c>
      <c r="V107">
        <v>225</v>
      </c>
      <c r="W107">
        <v>2215.356201171875</v>
      </c>
      <c r="X107">
        <v>1710.1131591796875</v>
      </c>
      <c r="Y107">
        <v>2.8320000171661377</v>
      </c>
      <c r="Z107">
        <v>0.15200001001358032</v>
      </c>
      <c r="AA107">
        <v>24.340002059936523</v>
      </c>
      <c r="AB107">
        <v>2.0659999847412109</v>
      </c>
      <c r="AC107">
        <v>0.45400002598762512</v>
      </c>
      <c r="AD107">
        <v>0.65600001811981201</v>
      </c>
      <c r="AE107">
        <v>46.5</v>
      </c>
      <c r="AF107">
        <v>29.398160934448242</v>
      </c>
      <c r="AG107">
        <v>44.994274139404297</v>
      </c>
      <c r="AH107">
        <v>229.80000305175781</v>
      </c>
      <c r="AI107">
        <v>60</v>
      </c>
      <c r="AJ107">
        <v>60</v>
      </c>
      <c r="AK107">
        <v>60</v>
      </c>
      <c r="AL107">
        <v>60.799999</v>
      </c>
      <c r="AM107">
        <v>137.79624938964844</v>
      </c>
      <c r="AN107">
        <v>52.49993896484375</v>
      </c>
      <c r="AO107">
        <v>66.727066040039063</v>
      </c>
      <c r="AP107">
        <v>82.303138732910156</v>
      </c>
      <c r="AQ107">
        <v>2.0316874980926514</v>
      </c>
      <c r="AR107">
        <v>544.361083984375</v>
      </c>
      <c r="AS107">
        <v>497.530029296875</v>
      </c>
      <c r="AT107">
        <v>4.8159375190734863</v>
      </c>
      <c r="AU107">
        <v>3.7624375820159912</v>
      </c>
      <c r="AV107">
        <v>7943.81396484375</v>
      </c>
      <c r="AW107">
        <v>6114.6728515625</v>
      </c>
      <c r="AX107">
        <v>1823.30078125</v>
      </c>
      <c r="AY107">
        <v>1131.138671875</v>
      </c>
      <c r="AZ107">
        <v>6120.51318359375</v>
      </c>
      <c r="BA107">
        <v>4983.5341796875</v>
      </c>
      <c r="BD107" t="s">
        <v>328</v>
      </c>
      <c r="BE107" t="s">
        <v>327</v>
      </c>
      <c r="BF107">
        <v>45</v>
      </c>
      <c r="BG107">
        <v>1227.595</v>
      </c>
      <c r="BH107">
        <v>995.14</v>
      </c>
      <c r="BI107">
        <v>-1.8580000000000001</v>
      </c>
      <c r="BJ107">
        <v>4.1639999999999997</v>
      </c>
      <c r="BK107">
        <v>90.450999999999993</v>
      </c>
      <c r="BL107">
        <v>2055.9499999999998</v>
      </c>
      <c r="BM107">
        <v>1222.5309999999999</v>
      </c>
      <c r="BN107">
        <v>1301.912</v>
      </c>
      <c r="BO107">
        <v>-178.57499999999999</v>
      </c>
      <c r="BP107">
        <v>99.998999999999995</v>
      </c>
      <c r="BQ107">
        <v>1.0049999999999999</v>
      </c>
      <c r="BR107">
        <v>424.666</v>
      </c>
      <c r="BS107">
        <v>2055.9499999999998</v>
      </c>
      <c r="BT107">
        <v>20</v>
      </c>
      <c r="BU107">
        <v>14.276</v>
      </c>
      <c r="BV107">
        <v>1</v>
      </c>
      <c r="BW107">
        <v>40</v>
      </c>
      <c r="BX107">
        <v>25.138999999999999</v>
      </c>
      <c r="BY107">
        <v>1</v>
      </c>
      <c r="BZ107">
        <f>_xlfn.XLOOKUP(data_cloud__2[[#This Row],[product_id]], manual_check_maarten!A:A,manual_check_maarten!F:F,  "")</f>
        <v>1</v>
      </c>
      <c r="CA107">
        <f>_xlfn.XLOOKUP(data_cloud__2[[#This Row],[product_id]], manual_check_maarten!A:A,manual_check_maarten!G:G,  "")</f>
        <v>0</v>
      </c>
      <c r="CB107" t="str">
        <f>_xlfn.XLOOKUP(data_cloud__2[[#This Row],[product_id]], manual_check_maarten!A:A,manual_check_maarten!H:H,  "")</f>
        <v/>
      </c>
    </row>
    <row r="108" spans="1:80" x14ac:dyDescent="0.35">
      <c r="A108" t="s">
        <v>77</v>
      </c>
      <c r="B108" t="s">
        <v>78</v>
      </c>
      <c r="C108">
        <v>45566.687383090277</v>
      </c>
      <c r="D108" t="s">
        <v>79</v>
      </c>
      <c r="E108" t="s">
        <v>80</v>
      </c>
      <c r="F108">
        <v>1</v>
      </c>
      <c r="G108">
        <v>1</v>
      </c>
      <c r="H108">
        <v>1</v>
      </c>
      <c r="I108">
        <v>0</v>
      </c>
      <c r="J108" t="s">
        <v>81</v>
      </c>
      <c r="K108" t="s">
        <v>82</v>
      </c>
      <c r="L108">
        <v>14.279999732971191</v>
      </c>
      <c r="M108">
        <v>110</v>
      </c>
      <c r="N108" t="s">
        <v>82</v>
      </c>
      <c r="O108" t="s">
        <v>82</v>
      </c>
      <c r="P108">
        <v>0</v>
      </c>
      <c r="Q108">
        <v>799.015380859375</v>
      </c>
      <c r="R108">
        <v>119.90861511230469</v>
      </c>
      <c r="S108">
        <v>214.30000305175781</v>
      </c>
      <c r="T108">
        <v>215.5</v>
      </c>
      <c r="U108">
        <v>220</v>
      </c>
      <c r="V108">
        <v>224.5</v>
      </c>
      <c r="W108">
        <v>2250.425048828125</v>
      </c>
      <c r="X108">
        <v>1752.953369140625</v>
      </c>
      <c r="Y108">
        <v>3.002000093460083</v>
      </c>
      <c r="Z108">
        <v>0.14400000870227814</v>
      </c>
      <c r="AA108">
        <v>24.328001022338867</v>
      </c>
      <c r="AB108">
        <v>2.0780000686645508</v>
      </c>
      <c r="AC108">
        <v>0.45800003409385681</v>
      </c>
      <c r="AD108">
        <v>0.65600001811981201</v>
      </c>
      <c r="AE108">
        <v>45.200000762939453</v>
      </c>
      <c r="AF108">
        <v>29.515386581420898</v>
      </c>
      <c r="AG108">
        <v>44.973884582519531</v>
      </c>
      <c r="AH108">
        <v>230.10000610351563</v>
      </c>
      <c r="AI108">
        <v>60</v>
      </c>
      <c r="AJ108">
        <v>60</v>
      </c>
      <c r="AK108">
        <v>60</v>
      </c>
      <c r="AL108">
        <v>58</v>
      </c>
      <c r="AM108">
        <v>94.586082458496094</v>
      </c>
      <c r="AN108">
        <v>52.499603271484375</v>
      </c>
      <c r="AO108">
        <v>57.620170593261719</v>
      </c>
      <c r="AP108">
        <v>72.981605529785156</v>
      </c>
      <c r="AQ108">
        <v>4.0258126258850098</v>
      </c>
      <c r="AR108">
        <v>525.5411376953125</v>
      </c>
      <c r="AS108">
        <v>477.70596313476563</v>
      </c>
      <c r="AT108">
        <v>4.5149378776550293</v>
      </c>
      <c r="AU108">
        <v>3.6119377613067627</v>
      </c>
      <c r="AV108">
        <v>7533.5947265625</v>
      </c>
      <c r="AW108">
        <v>4852.36279296875</v>
      </c>
      <c r="AX108">
        <v>1551.35791015625</v>
      </c>
      <c r="AY108">
        <v>947.525634765625</v>
      </c>
      <c r="AZ108">
        <v>5982.23681640625</v>
      </c>
      <c r="BA108">
        <v>3904.837158203125</v>
      </c>
      <c r="BB108">
        <v>9.0851306915283203E-2</v>
      </c>
      <c r="BC108">
        <v>0.30756509304046631</v>
      </c>
      <c r="BD108" t="s">
        <v>83</v>
      </c>
      <c r="BE108" t="s">
        <v>77</v>
      </c>
      <c r="BF108">
        <v>45</v>
      </c>
      <c r="BG108">
        <v>863.779</v>
      </c>
      <c r="BH108">
        <v>1289.3150000000001</v>
      </c>
      <c r="BI108">
        <v>1.8260000000000001</v>
      </c>
      <c r="BJ108">
        <v>4.0910000000000002</v>
      </c>
      <c r="BK108">
        <v>94.135000000000005</v>
      </c>
      <c r="BL108">
        <v>2054.931</v>
      </c>
      <c r="BM108">
        <v>841.85</v>
      </c>
      <c r="BN108">
        <v>1395.374</v>
      </c>
      <c r="BO108">
        <v>5.48</v>
      </c>
      <c r="BP108">
        <v>94.882000000000005</v>
      </c>
      <c r="BQ108">
        <v>1.0029999999999999</v>
      </c>
      <c r="BR108">
        <v>423.37900000000002</v>
      </c>
      <c r="BS108">
        <v>2054.931</v>
      </c>
      <c r="BT108">
        <v>20</v>
      </c>
      <c r="BU108">
        <v>4.4329999999999998</v>
      </c>
      <c r="BV108">
        <v>1</v>
      </c>
      <c r="BW108">
        <v>40</v>
      </c>
      <c r="BX108">
        <v>27.41</v>
      </c>
      <c r="BY108">
        <v>1</v>
      </c>
      <c r="BZ108">
        <f>_xlfn.XLOOKUP(data_cloud__2[[#This Row],[product_id]], manual_check_maarten!A:A,manual_check_maarten!F:F,  "")</f>
        <v>0</v>
      </c>
      <c r="CA108">
        <f>_xlfn.XLOOKUP(data_cloud__2[[#This Row],[product_id]], manual_check_maarten!A:A,manual_check_maarten!G:G,  "")</f>
        <v>0</v>
      </c>
      <c r="CB108" t="str">
        <f>_xlfn.XLOOKUP(data_cloud__2[[#This Row],[product_id]], manual_check_maarten!A:A,manual_check_maarten!H:H,  "")</f>
        <v>Circ section</v>
      </c>
    </row>
    <row r="109" spans="1:80" hidden="1" x14ac:dyDescent="0.35">
      <c r="A109" t="s">
        <v>329</v>
      </c>
      <c r="B109" t="s">
        <v>78</v>
      </c>
      <c r="C109">
        <v>45566.702313946756</v>
      </c>
      <c r="D109" t="s">
        <v>79</v>
      </c>
      <c r="E109" t="s">
        <v>80</v>
      </c>
      <c r="F109">
        <v>54</v>
      </c>
      <c r="G109">
        <v>54</v>
      </c>
      <c r="H109">
        <v>54</v>
      </c>
      <c r="I109">
        <v>0</v>
      </c>
      <c r="J109" t="s">
        <v>330</v>
      </c>
      <c r="K109" t="s">
        <v>82</v>
      </c>
      <c r="L109">
        <v>14.5</v>
      </c>
      <c r="M109">
        <v>110</v>
      </c>
      <c r="N109" t="s">
        <v>82</v>
      </c>
      <c r="O109" t="s">
        <v>82</v>
      </c>
      <c r="P109">
        <v>0</v>
      </c>
      <c r="Q109">
        <v>801.78204345703125</v>
      </c>
      <c r="R109">
        <v>119.90861511230469</v>
      </c>
      <c r="S109">
        <v>214.60000610351563</v>
      </c>
      <c r="T109">
        <v>215.10000610351563</v>
      </c>
      <c r="U109">
        <v>220.10000610351563</v>
      </c>
      <c r="V109">
        <v>225</v>
      </c>
      <c r="W109">
        <v>2182.424560546875</v>
      </c>
      <c r="X109">
        <v>1720.313232421875</v>
      </c>
      <c r="Y109">
        <v>3.0740001201629639</v>
      </c>
      <c r="Z109">
        <v>0.15000000596046448</v>
      </c>
      <c r="AA109">
        <v>24.36400032043457</v>
      </c>
      <c r="AB109">
        <v>2.0780000686645508</v>
      </c>
      <c r="AC109">
        <v>0.45200002193450928</v>
      </c>
      <c r="AD109">
        <v>0.65800005197525024</v>
      </c>
      <c r="AE109">
        <v>46.700000762939453</v>
      </c>
      <c r="AF109">
        <v>29.551063537597656</v>
      </c>
      <c r="AG109">
        <v>44.984077453613281</v>
      </c>
      <c r="AH109">
        <v>229.80000305175781</v>
      </c>
      <c r="AI109">
        <v>60</v>
      </c>
      <c r="AJ109">
        <v>60.099997999999999</v>
      </c>
      <c r="AK109">
        <v>60.099997999999999</v>
      </c>
      <c r="AL109">
        <v>60.799999</v>
      </c>
      <c r="AM109">
        <v>94.586082458496094</v>
      </c>
      <c r="AN109">
        <v>52.499603271484375</v>
      </c>
      <c r="AO109">
        <v>66.182441711425781</v>
      </c>
      <c r="AP109">
        <v>79.972602844238281</v>
      </c>
      <c r="AQ109">
        <v>2.934687614440918</v>
      </c>
      <c r="AR109">
        <v>543.751220703125</v>
      </c>
      <c r="AS109">
        <v>500.60342407226563</v>
      </c>
      <c r="AT109">
        <v>4.5149378776550293</v>
      </c>
      <c r="AU109">
        <v>3.574312686920166</v>
      </c>
      <c r="AV109">
        <v>7774.84375</v>
      </c>
      <c r="AW109">
        <v>5525.44580078125</v>
      </c>
      <c r="AX109">
        <v>1654.453125</v>
      </c>
      <c r="AY109">
        <v>1025.6669921875</v>
      </c>
      <c r="AZ109">
        <v>6120.390625</v>
      </c>
      <c r="BA109">
        <v>4499.77880859375</v>
      </c>
      <c r="BB109">
        <v>6.9371461868286133E-3</v>
      </c>
      <c r="BC109">
        <v>0.14966440200805664</v>
      </c>
      <c r="BD109" t="s">
        <v>331</v>
      </c>
      <c r="BE109" t="s">
        <v>329</v>
      </c>
      <c r="BF109">
        <v>45</v>
      </c>
      <c r="BG109">
        <v>885.23400000000004</v>
      </c>
      <c r="BH109">
        <v>1190.3389999999999</v>
      </c>
      <c r="BI109">
        <v>3.88</v>
      </c>
      <c r="BJ109">
        <v>4.2050000000000001</v>
      </c>
      <c r="BK109">
        <v>96.188999999999993</v>
      </c>
      <c r="BL109">
        <v>2055.8919999999998</v>
      </c>
      <c r="BM109">
        <v>861.452</v>
      </c>
      <c r="BN109">
        <v>1297.3399999999999</v>
      </c>
      <c r="BO109">
        <v>6.5369999999999999</v>
      </c>
      <c r="BP109">
        <v>98.424999999999997</v>
      </c>
      <c r="BQ109">
        <v>1.004</v>
      </c>
      <c r="BR109">
        <v>423.89699999999999</v>
      </c>
      <c r="BS109">
        <v>2055.8919999999998</v>
      </c>
      <c r="BT109">
        <v>20</v>
      </c>
      <c r="BU109">
        <v>8.4960000000000004</v>
      </c>
      <c r="BV109">
        <v>1</v>
      </c>
      <c r="BW109">
        <v>40</v>
      </c>
      <c r="BX109">
        <v>35.445</v>
      </c>
      <c r="BY109">
        <v>1</v>
      </c>
      <c r="BZ109">
        <f>_xlfn.XLOOKUP(data_cloud__2[[#This Row],[product_id]], manual_check_maarten!A:A,manual_check_maarten!F:F,  "")</f>
        <v>1</v>
      </c>
      <c r="CA109">
        <f>_xlfn.XLOOKUP(data_cloud__2[[#This Row],[product_id]], manual_check_maarten!A:A,manual_check_maarten!G:G,  "")</f>
        <v>0</v>
      </c>
      <c r="CB109" t="str">
        <f>_xlfn.XLOOKUP(data_cloud__2[[#This Row],[product_id]], manual_check_maarten!A:A,manual_check_maarten!H:H,  "")</f>
        <v/>
      </c>
    </row>
    <row r="110" spans="1:80" hidden="1" x14ac:dyDescent="0.35">
      <c r="A110" t="s">
        <v>334</v>
      </c>
      <c r="B110" t="s">
        <v>78</v>
      </c>
      <c r="C110">
        <v>45566.702603171296</v>
      </c>
      <c r="D110" t="s">
        <v>79</v>
      </c>
      <c r="E110" t="s">
        <v>80</v>
      </c>
      <c r="F110">
        <v>55</v>
      </c>
      <c r="G110">
        <v>55</v>
      </c>
      <c r="H110">
        <v>55</v>
      </c>
      <c r="I110">
        <v>0</v>
      </c>
      <c r="J110" t="s">
        <v>335</v>
      </c>
      <c r="K110" t="s">
        <v>82</v>
      </c>
      <c r="L110">
        <v>14.5</v>
      </c>
      <c r="M110">
        <v>110</v>
      </c>
      <c r="N110" t="s">
        <v>82</v>
      </c>
      <c r="O110" t="s">
        <v>82</v>
      </c>
      <c r="P110">
        <v>0</v>
      </c>
      <c r="Q110">
        <v>801.96649169921875</v>
      </c>
      <c r="R110">
        <v>119.90861511230469</v>
      </c>
      <c r="S110">
        <v>214.80000305175781</v>
      </c>
      <c r="T110">
        <v>215.10000610351563</v>
      </c>
      <c r="U110">
        <v>220</v>
      </c>
      <c r="V110">
        <v>225</v>
      </c>
      <c r="W110">
        <v>2198.453125</v>
      </c>
      <c r="X110">
        <v>1700.3988037109375</v>
      </c>
      <c r="Y110">
        <v>3.380000114440918</v>
      </c>
      <c r="Z110">
        <v>0.14600001275539398</v>
      </c>
      <c r="AA110">
        <v>24.338001251220703</v>
      </c>
      <c r="AB110">
        <v>2.0880000591278076</v>
      </c>
      <c r="AC110">
        <v>0.45200002193450928</v>
      </c>
      <c r="AD110">
        <v>0.65600001811981201</v>
      </c>
      <c r="AE110">
        <v>46.700000762939453</v>
      </c>
      <c r="AF110">
        <v>29.872159957885742</v>
      </c>
      <c r="AG110">
        <v>44.943305969238281</v>
      </c>
      <c r="AH110">
        <v>229.80000305175781</v>
      </c>
      <c r="AI110">
        <v>60</v>
      </c>
      <c r="AJ110">
        <v>59.900002000000001</v>
      </c>
      <c r="AK110">
        <v>59.900002000000001</v>
      </c>
      <c r="AL110">
        <v>60.799999</v>
      </c>
      <c r="AM110">
        <v>94.586082458496094</v>
      </c>
      <c r="AN110">
        <v>52.499603271484375</v>
      </c>
      <c r="AO110">
        <v>65.979721069335938</v>
      </c>
      <c r="AP110">
        <v>79.893135070800781</v>
      </c>
      <c r="AQ110">
        <v>3.2733125686645508</v>
      </c>
      <c r="AR110">
        <v>547.45465087890625</v>
      </c>
      <c r="AS110">
        <v>505.614990234375</v>
      </c>
      <c r="AT110">
        <v>4.5149378776550293</v>
      </c>
      <c r="AU110">
        <v>3.574312686920166</v>
      </c>
      <c r="AV110">
        <v>7859.54833984375</v>
      </c>
      <c r="AW110">
        <v>5654.03955078125</v>
      </c>
      <c r="AX110">
        <v>1682.40380859375</v>
      </c>
      <c r="AY110">
        <v>1053.7490234375</v>
      </c>
      <c r="AZ110">
        <v>6177.14453125</v>
      </c>
      <c r="BA110">
        <v>4600.29052734375</v>
      </c>
      <c r="BB110">
        <v>2.3413777351379395E-2</v>
      </c>
      <c r="BC110">
        <v>0.10327744483947754</v>
      </c>
      <c r="BD110" t="s">
        <v>336</v>
      </c>
      <c r="BE110" t="s">
        <v>334</v>
      </c>
      <c r="BF110">
        <v>45</v>
      </c>
      <c r="BG110">
        <v>885.26499999999999</v>
      </c>
      <c r="BH110">
        <v>1158.328</v>
      </c>
      <c r="BI110">
        <v>3.1309999999999998</v>
      </c>
      <c r="BJ110">
        <v>4.1429999999999998</v>
      </c>
      <c r="BK110">
        <v>95.44</v>
      </c>
      <c r="BL110">
        <v>2055.5729999999999</v>
      </c>
      <c r="BM110">
        <v>862.10699999999997</v>
      </c>
      <c r="BN110">
        <v>1265.74</v>
      </c>
      <c r="BO110">
        <v>6.5369999999999999</v>
      </c>
      <c r="BP110">
        <v>98.424999999999997</v>
      </c>
      <c r="BQ110">
        <v>1.004</v>
      </c>
      <c r="BR110">
        <v>423.89800000000002</v>
      </c>
      <c r="BS110">
        <v>2055.5729999999999</v>
      </c>
      <c r="BT110">
        <v>20</v>
      </c>
      <c r="BU110">
        <v>6.2530000000000001</v>
      </c>
      <c r="BV110">
        <v>1</v>
      </c>
      <c r="BW110">
        <v>40</v>
      </c>
      <c r="BX110">
        <v>21.009</v>
      </c>
      <c r="BY110">
        <v>1</v>
      </c>
      <c r="BZ110">
        <f>_xlfn.XLOOKUP(data_cloud__2[[#This Row],[product_id]], manual_check_maarten!A:A,manual_check_maarten!F:F,  "")</f>
        <v>1</v>
      </c>
      <c r="CA110">
        <f>_xlfn.XLOOKUP(data_cloud__2[[#This Row],[product_id]], manual_check_maarten!A:A,manual_check_maarten!G:G,  "")</f>
        <v>0</v>
      </c>
      <c r="CB110" t="str">
        <f>_xlfn.XLOOKUP(data_cloud__2[[#This Row],[product_id]], manual_check_maarten!A:A,manual_check_maarten!H:H,  "")</f>
        <v/>
      </c>
    </row>
    <row r="111" spans="1:80" hidden="1" x14ac:dyDescent="0.35">
      <c r="A111" t="s">
        <v>337</v>
      </c>
      <c r="B111" t="s">
        <v>85</v>
      </c>
      <c r="C111">
        <v>45566.702603171296</v>
      </c>
      <c r="D111" t="s">
        <v>79</v>
      </c>
      <c r="E111" t="s">
        <v>80</v>
      </c>
      <c r="F111">
        <v>55</v>
      </c>
      <c r="G111">
        <v>55</v>
      </c>
      <c r="H111">
        <v>55</v>
      </c>
      <c r="I111">
        <v>0</v>
      </c>
      <c r="J111" t="s">
        <v>335</v>
      </c>
      <c r="K111" t="s">
        <v>82</v>
      </c>
      <c r="L111">
        <v>14.5</v>
      </c>
      <c r="M111">
        <v>110</v>
      </c>
      <c r="N111" t="s">
        <v>82</v>
      </c>
      <c r="O111" t="s">
        <v>82</v>
      </c>
      <c r="P111">
        <v>0</v>
      </c>
      <c r="Q111">
        <v>801.96649169921875</v>
      </c>
      <c r="R111">
        <v>119.90861511230469</v>
      </c>
      <c r="S111">
        <v>214.80000305175781</v>
      </c>
      <c r="T111">
        <v>215.10000610351563</v>
      </c>
      <c r="U111">
        <v>220</v>
      </c>
      <c r="V111">
        <v>225</v>
      </c>
      <c r="W111">
        <v>2198.453125</v>
      </c>
      <c r="X111">
        <v>1700.3988037109375</v>
      </c>
      <c r="Y111">
        <v>3.380000114440918</v>
      </c>
      <c r="Z111">
        <v>0.14600001275539398</v>
      </c>
      <c r="AA111">
        <v>24.338001251220703</v>
      </c>
      <c r="AB111">
        <v>2.0880000591278076</v>
      </c>
      <c r="AC111">
        <v>0.45200002193450928</v>
      </c>
      <c r="AD111">
        <v>0.65600001811981201</v>
      </c>
      <c r="AE111">
        <v>46.700000762939453</v>
      </c>
      <c r="AF111">
        <v>29.872159957885742</v>
      </c>
      <c r="AG111">
        <v>44.943305969238281</v>
      </c>
      <c r="AH111">
        <v>229.80000305175781</v>
      </c>
      <c r="AI111">
        <v>60</v>
      </c>
      <c r="AJ111">
        <v>59.900002000000001</v>
      </c>
      <c r="AK111">
        <v>59.900002000000001</v>
      </c>
      <c r="AL111">
        <v>60.799999</v>
      </c>
      <c r="AM111">
        <v>137.79624938964844</v>
      </c>
      <c r="AN111">
        <v>52.49993896484375</v>
      </c>
      <c r="AO111">
        <v>66.895286560058594</v>
      </c>
      <c r="AP111">
        <v>82.830024719238281</v>
      </c>
      <c r="AQ111">
        <v>1.3544375896453857</v>
      </c>
      <c r="AR111">
        <v>547.1590576171875</v>
      </c>
      <c r="AS111">
        <v>501.55416870117188</v>
      </c>
      <c r="AT111">
        <v>4.8159375190734863</v>
      </c>
      <c r="AU111">
        <v>3.7624375820159912</v>
      </c>
      <c r="AV111">
        <v>7997.14453125</v>
      </c>
      <c r="AW111">
        <v>6217.64501953125</v>
      </c>
      <c r="AX111">
        <v>1847.38525390625</v>
      </c>
      <c r="AY111">
        <v>1154.755859375</v>
      </c>
      <c r="AZ111">
        <v>6149.75927734375</v>
      </c>
      <c r="BA111">
        <v>5062.88916015625</v>
      </c>
      <c r="BD111" t="s">
        <v>338</v>
      </c>
      <c r="BE111" t="s">
        <v>337</v>
      </c>
      <c r="BF111">
        <v>45</v>
      </c>
      <c r="BG111">
        <v>1185.123</v>
      </c>
      <c r="BH111">
        <v>1129.0250000000001</v>
      </c>
      <c r="BI111">
        <v>-3.6619999999999999</v>
      </c>
      <c r="BJ111">
        <v>4.1680000000000001</v>
      </c>
      <c r="BK111">
        <v>88.647000000000006</v>
      </c>
      <c r="BL111">
        <v>2053.7269999999999</v>
      </c>
      <c r="BM111">
        <v>1189.78</v>
      </c>
      <c r="BN111">
        <v>1434.11</v>
      </c>
      <c r="BO111">
        <v>179.608</v>
      </c>
      <c r="BP111">
        <v>99.998999999999995</v>
      </c>
      <c r="BQ111">
        <v>1.0049999999999999</v>
      </c>
      <c r="BR111">
        <v>424.81200000000001</v>
      </c>
      <c r="BS111">
        <v>2053.7269999999999</v>
      </c>
      <c r="BT111">
        <v>20</v>
      </c>
      <c r="BU111">
        <v>8.5500000000000007</v>
      </c>
      <c r="BV111">
        <v>1</v>
      </c>
      <c r="BW111">
        <v>40</v>
      </c>
      <c r="BX111">
        <v>30.04</v>
      </c>
      <c r="BY111">
        <v>1</v>
      </c>
      <c r="BZ111">
        <f>_xlfn.XLOOKUP(data_cloud__2[[#This Row],[product_id]], manual_check_maarten!A:A,manual_check_maarten!F:F,  "")</f>
        <v>1</v>
      </c>
      <c r="CA111">
        <f>_xlfn.XLOOKUP(data_cloud__2[[#This Row],[product_id]], manual_check_maarten!A:A,manual_check_maarten!G:G,  "")</f>
        <v>0</v>
      </c>
      <c r="CB111" t="str">
        <f>_xlfn.XLOOKUP(data_cloud__2[[#This Row],[product_id]], manual_check_maarten!A:A,manual_check_maarten!H:H,  "")</f>
        <v/>
      </c>
    </row>
    <row r="112" spans="1:80" hidden="1" x14ac:dyDescent="0.35">
      <c r="A112" t="s">
        <v>339</v>
      </c>
      <c r="B112" t="s">
        <v>78</v>
      </c>
      <c r="C112">
        <v>45566.70288070602</v>
      </c>
      <c r="D112" t="s">
        <v>79</v>
      </c>
      <c r="E112" t="s">
        <v>80</v>
      </c>
      <c r="F112">
        <v>56</v>
      </c>
      <c r="G112">
        <v>56</v>
      </c>
      <c r="H112">
        <v>56</v>
      </c>
      <c r="I112">
        <v>0</v>
      </c>
      <c r="J112" t="s">
        <v>340</v>
      </c>
      <c r="K112" t="s">
        <v>82</v>
      </c>
      <c r="L112">
        <v>14.50999927520752</v>
      </c>
      <c r="M112">
        <v>110</v>
      </c>
      <c r="N112" t="s">
        <v>82</v>
      </c>
      <c r="O112" t="s">
        <v>82</v>
      </c>
      <c r="P112">
        <v>0</v>
      </c>
      <c r="Q112">
        <v>801.59759521484375</v>
      </c>
      <c r="R112">
        <v>119.90861511230469</v>
      </c>
      <c r="S112">
        <v>215.30000305175781</v>
      </c>
      <c r="T112">
        <v>215</v>
      </c>
      <c r="U112">
        <v>219.80000305175781</v>
      </c>
      <c r="V112">
        <v>225</v>
      </c>
      <c r="W112">
        <v>2198.064697265625</v>
      </c>
      <c r="X112">
        <v>1685.341552734375</v>
      </c>
      <c r="Y112">
        <v>2.8340001106262207</v>
      </c>
      <c r="Z112">
        <v>0.14600001275539398</v>
      </c>
      <c r="AA112">
        <v>24.378000259399414</v>
      </c>
      <c r="AB112">
        <v>2.0800001621246338</v>
      </c>
      <c r="AC112">
        <v>0.45200002193450928</v>
      </c>
      <c r="AD112">
        <v>0.65800005197525024</v>
      </c>
      <c r="AE112">
        <v>47</v>
      </c>
      <c r="AF112">
        <v>30.11170768737793</v>
      </c>
      <c r="AG112">
        <v>44.973884582519531</v>
      </c>
      <c r="AH112">
        <v>229.80000305175781</v>
      </c>
      <c r="AI112">
        <v>60</v>
      </c>
      <c r="AJ112">
        <v>60</v>
      </c>
      <c r="AK112">
        <v>60</v>
      </c>
      <c r="AL112">
        <v>60.799999</v>
      </c>
      <c r="AM112">
        <v>94.586082458496094</v>
      </c>
      <c r="AN112">
        <v>52.499603271484375</v>
      </c>
      <c r="AO112">
        <v>66.205520629882813</v>
      </c>
      <c r="AP112">
        <v>80.078804016113281</v>
      </c>
      <c r="AQ112">
        <v>2.821812629699707</v>
      </c>
      <c r="AR112">
        <v>546.18194580078125</v>
      </c>
      <c r="AS112">
        <v>502.92556762695313</v>
      </c>
      <c r="AT112">
        <v>4.5149378776550293</v>
      </c>
      <c r="AU112">
        <v>3.5366876125335693</v>
      </c>
      <c r="AV112">
        <v>7844.74462890625</v>
      </c>
      <c r="AW112">
        <v>5601.27783203125</v>
      </c>
      <c r="AX112">
        <v>1677.41748046875</v>
      </c>
      <c r="AY112">
        <v>1028.57373046875</v>
      </c>
      <c r="AZ112">
        <v>6167.3271484375</v>
      </c>
      <c r="BA112">
        <v>4572.7041015625</v>
      </c>
      <c r="BB112">
        <v>4.4560432434082031E-4</v>
      </c>
      <c r="BC112">
        <v>0.12835752964019775</v>
      </c>
      <c r="BD112" t="s">
        <v>79</v>
      </c>
      <c r="BE112" t="s">
        <v>79</v>
      </c>
      <c r="BF112">
        <v>0</v>
      </c>
      <c r="BG112">
        <v>0</v>
      </c>
      <c r="BH112">
        <v>0</v>
      </c>
      <c r="BI112">
        <v>0</v>
      </c>
      <c r="BJ112">
        <v>0</v>
      </c>
      <c r="BK112">
        <v>0</v>
      </c>
      <c r="BL112">
        <v>0</v>
      </c>
      <c r="BM112">
        <v>0</v>
      </c>
      <c r="BN112">
        <v>0</v>
      </c>
      <c r="BO112">
        <v>0</v>
      </c>
      <c r="BP112">
        <v>0</v>
      </c>
      <c r="BQ112">
        <v>0</v>
      </c>
      <c r="BR112">
        <v>0</v>
      </c>
      <c r="BS112">
        <v>0</v>
      </c>
      <c r="BT112">
        <v>20</v>
      </c>
      <c r="BU112">
        <v>0</v>
      </c>
      <c r="BW112">
        <v>40</v>
      </c>
      <c r="BX112">
        <v>0</v>
      </c>
      <c r="BZ112" t="str">
        <f>_xlfn.XLOOKUP(data_cloud__2[[#This Row],[product_id]], manual_check_maarten!A:A,manual_check_maarten!F:F,  "")</f>
        <v/>
      </c>
      <c r="CA112" t="str">
        <f>_xlfn.XLOOKUP(data_cloud__2[[#This Row],[product_id]], manual_check_maarten!A:A,manual_check_maarten!G:G,  "")</f>
        <v/>
      </c>
      <c r="CB112" t="str">
        <f>_xlfn.XLOOKUP(data_cloud__2[[#This Row],[product_id]], manual_check_maarten!A:A,manual_check_maarten!H:H,  "")</f>
        <v/>
      </c>
    </row>
    <row r="113" spans="1:80" hidden="1" x14ac:dyDescent="0.35">
      <c r="A113" t="s">
        <v>341</v>
      </c>
      <c r="B113" t="s">
        <v>85</v>
      </c>
      <c r="C113">
        <v>45566.70288070602</v>
      </c>
      <c r="D113" t="s">
        <v>79</v>
      </c>
      <c r="E113" t="s">
        <v>80</v>
      </c>
      <c r="F113">
        <v>56</v>
      </c>
      <c r="G113">
        <v>56</v>
      </c>
      <c r="H113">
        <v>56</v>
      </c>
      <c r="I113">
        <v>0</v>
      </c>
      <c r="J113" t="s">
        <v>340</v>
      </c>
      <c r="K113" t="s">
        <v>82</v>
      </c>
      <c r="L113">
        <v>14.50999927520752</v>
      </c>
      <c r="M113">
        <v>110</v>
      </c>
      <c r="N113" t="s">
        <v>82</v>
      </c>
      <c r="O113" t="s">
        <v>82</v>
      </c>
      <c r="P113">
        <v>0</v>
      </c>
      <c r="Q113">
        <v>801.59759521484375</v>
      </c>
      <c r="R113">
        <v>119.90861511230469</v>
      </c>
      <c r="S113">
        <v>215.30000305175781</v>
      </c>
      <c r="T113">
        <v>215</v>
      </c>
      <c r="U113">
        <v>219.80000305175781</v>
      </c>
      <c r="V113">
        <v>225</v>
      </c>
      <c r="W113">
        <v>2198.064697265625</v>
      </c>
      <c r="X113">
        <v>1685.341552734375</v>
      </c>
      <c r="Y113">
        <v>2.8340001106262207</v>
      </c>
      <c r="Z113">
        <v>0.14600001275539398</v>
      </c>
      <c r="AA113">
        <v>24.378000259399414</v>
      </c>
      <c r="AB113">
        <v>2.0800001621246338</v>
      </c>
      <c r="AC113">
        <v>0.45200002193450928</v>
      </c>
      <c r="AD113">
        <v>0.65800005197525024</v>
      </c>
      <c r="AE113">
        <v>47</v>
      </c>
      <c r="AF113">
        <v>30.11170768737793</v>
      </c>
      <c r="AG113">
        <v>44.973884582519531</v>
      </c>
      <c r="AH113">
        <v>229.80000305175781</v>
      </c>
      <c r="AI113">
        <v>60</v>
      </c>
      <c r="AJ113">
        <v>60</v>
      </c>
      <c r="AK113">
        <v>60</v>
      </c>
      <c r="AL113">
        <v>60.799999</v>
      </c>
      <c r="AM113">
        <v>137.79624938964844</v>
      </c>
      <c r="AN113">
        <v>52.49993896484375</v>
      </c>
      <c r="AO113">
        <v>66.816741943359375</v>
      </c>
      <c r="AP113">
        <v>82.881423950195313</v>
      </c>
      <c r="AQ113">
        <v>1.3168125152587891</v>
      </c>
      <c r="AR113">
        <v>547.33087158203125</v>
      </c>
      <c r="AS113">
        <v>500.15151977539063</v>
      </c>
      <c r="AT113">
        <v>4.7783126831054688</v>
      </c>
      <c r="AU113">
        <v>3.8000626564025879</v>
      </c>
      <c r="AV113">
        <v>8009.31982421875</v>
      </c>
      <c r="AW113">
        <v>6207.02392578125</v>
      </c>
      <c r="AX113">
        <v>1833.0302734375</v>
      </c>
      <c r="AY113">
        <v>1176.533203125</v>
      </c>
      <c r="AZ113">
        <v>6176.28955078125</v>
      </c>
      <c r="BA113">
        <v>5030.49072265625</v>
      </c>
      <c r="BD113" t="s">
        <v>342</v>
      </c>
      <c r="BE113" t="s">
        <v>341</v>
      </c>
      <c r="BF113">
        <v>45</v>
      </c>
      <c r="BG113">
        <v>1239.557</v>
      </c>
      <c r="BH113">
        <v>822.846</v>
      </c>
      <c r="BI113">
        <v>-1.619</v>
      </c>
      <c r="BJ113">
        <v>4.077</v>
      </c>
      <c r="BK113">
        <v>90.69</v>
      </c>
      <c r="BL113">
        <v>2056.5610000000001</v>
      </c>
      <c r="BM113">
        <v>1233.7940000000001</v>
      </c>
      <c r="BN113">
        <v>1133.797</v>
      </c>
      <c r="BO113">
        <v>-178.28899999999999</v>
      </c>
      <c r="BP113">
        <v>98.424999999999997</v>
      </c>
      <c r="BQ113">
        <v>1.0049999999999999</v>
      </c>
      <c r="BR113">
        <v>424.65600000000001</v>
      </c>
      <c r="BS113">
        <v>2056.5610000000001</v>
      </c>
      <c r="BT113">
        <v>20</v>
      </c>
      <c r="BU113">
        <v>9.1790000000000003</v>
      </c>
      <c r="BV113">
        <v>1</v>
      </c>
      <c r="BW113">
        <v>40</v>
      </c>
      <c r="BX113">
        <v>17.372</v>
      </c>
      <c r="BY113">
        <v>1</v>
      </c>
      <c r="BZ113">
        <f>_xlfn.XLOOKUP(data_cloud__2[[#This Row],[product_id]], manual_check_maarten!A:A,manual_check_maarten!F:F,  "")</f>
        <v>1</v>
      </c>
      <c r="CA113">
        <f>_xlfn.XLOOKUP(data_cloud__2[[#This Row],[product_id]], manual_check_maarten!A:A,manual_check_maarten!G:G,  "")</f>
        <v>0</v>
      </c>
      <c r="CB113" t="str">
        <f>_xlfn.XLOOKUP(data_cloud__2[[#This Row],[product_id]], manual_check_maarten!A:A,manual_check_maarten!H:H,  "")</f>
        <v/>
      </c>
    </row>
    <row r="114" spans="1:80" hidden="1" x14ac:dyDescent="0.35">
      <c r="A114" t="s">
        <v>346</v>
      </c>
      <c r="B114" t="s">
        <v>85</v>
      </c>
      <c r="C114">
        <v>45566.703158275464</v>
      </c>
      <c r="D114" t="s">
        <v>79</v>
      </c>
      <c r="E114" t="s">
        <v>80</v>
      </c>
      <c r="F114">
        <v>57</v>
      </c>
      <c r="G114">
        <v>57</v>
      </c>
      <c r="H114">
        <v>57</v>
      </c>
      <c r="I114">
        <v>0</v>
      </c>
      <c r="J114" t="s">
        <v>344</v>
      </c>
      <c r="K114" t="s">
        <v>82</v>
      </c>
      <c r="L114">
        <v>14.50999927520752</v>
      </c>
      <c r="M114">
        <v>110</v>
      </c>
      <c r="N114" t="s">
        <v>82</v>
      </c>
      <c r="O114" t="s">
        <v>82</v>
      </c>
      <c r="P114">
        <v>0</v>
      </c>
      <c r="Q114">
        <v>801.59759521484375</v>
      </c>
      <c r="R114">
        <v>119.90861511230469</v>
      </c>
      <c r="S114">
        <v>215.30000305175781</v>
      </c>
      <c r="T114">
        <v>215.10000610351563</v>
      </c>
      <c r="U114">
        <v>219.80000305175781</v>
      </c>
      <c r="V114">
        <v>225</v>
      </c>
      <c r="W114">
        <v>2180.190185546875</v>
      </c>
      <c r="X114">
        <v>1688.0615234375</v>
      </c>
      <c r="Y114">
        <v>3.0680000782012939</v>
      </c>
      <c r="Z114">
        <v>0.15400001406669617</v>
      </c>
      <c r="AA114">
        <v>24.338001251220703</v>
      </c>
      <c r="AB114">
        <v>2.0500001907348633</v>
      </c>
      <c r="AC114">
        <v>0.45200002193450928</v>
      </c>
      <c r="AD114">
        <v>0.65600001811981201</v>
      </c>
      <c r="AE114">
        <v>47</v>
      </c>
      <c r="AF114">
        <v>29.800806045532227</v>
      </c>
      <c r="AG114">
        <v>44.978981018066406</v>
      </c>
      <c r="AH114">
        <v>229.80000305175781</v>
      </c>
      <c r="AI114">
        <v>60</v>
      </c>
      <c r="AJ114">
        <v>60.099997999999999</v>
      </c>
      <c r="AK114">
        <v>60.099997999999999</v>
      </c>
      <c r="AL114">
        <v>60.799999</v>
      </c>
      <c r="AM114">
        <v>137.79624938964844</v>
      </c>
      <c r="AN114">
        <v>52.49993896484375</v>
      </c>
      <c r="AO114">
        <v>66.742156982421875</v>
      </c>
      <c r="AP114">
        <v>82.843650817871094</v>
      </c>
      <c r="AQ114">
        <v>1.2791875600814819</v>
      </c>
      <c r="AR114">
        <v>545.96160888671875</v>
      </c>
      <c r="AS114">
        <v>499.06454467773438</v>
      </c>
      <c r="AT114">
        <v>4.7783126831054688</v>
      </c>
      <c r="AU114">
        <v>3.8000626564025879</v>
      </c>
      <c r="AV114">
        <v>7971.66845703125</v>
      </c>
      <c r="AW114">
        <v>6162.60400390625</v>
      </c>
      <c r="AX114">
        <v>1818.4541015625</v>
      </c>
      <c r="AY114">
        <v>1163.63720703125</v>
      </c>
      <c r="AZ114">
        <v>6153.21435546875</v>
      </c>
      <c r="BA114">
        <v>4998.966796875</v>
      </c>
      <c r="BD114" t="s">
        <v>347</v>
      </c>
      <c r="BE114" t="s">
        <v>346</v>
      </c>
      <c r="BF114">
        <v>45</v>
      </c>
      <c r="BG114">
        <v>1201.6110000000001</v>
      </c>
      <c r="BH114">
        <v>911.73699999999997</v>
      </c>
      <c r="BI114">
        <v>-3.226</v>
      </c>
      <c r="BJ114">
        <v>4.048</v>
      </c>
      <c r="BK114">
        <v>89.082999999999998</v>
      </c>
      <c r="BL114">
        <v>2056.5120000000002</v>
      </c>
      <c r="BM114">
        <v>1204.43</v>
      </c>
      <c r="BN114">
        <v>1220.9369999999999</v>
      </c>
      <c r="BO114">
        <v>-179.95500000000001</v>
      </c>
      <c r="BP114">
        <v>98.424999999999997</v>
      </c>
      <c r="BQ114">
        <v>1.0049999999999999</v>
      </c>
      <c r="BR114">
        <v>424.834</v>
      </c>
      <c r="BS114">
        <v>2056.5120000000002</v>
      </c>
      <c r="BT114">
        <v>20</v>
      </c>
      <c r="BU114">
        <v>8.85</v>
      </c>
      <c r="BV114">
        <v>1</v>
      </c>
      <c r="BW114">
        <v>40</v>
      </c>
      <c r="BX114">
        <v>26.187000000000001</v>
      </c>
      <c r="BY114">
        <v>1</v>
      </c>
      <c r="BZ114">
        <f>_xlfn.XLOOKUP(data_cloud__2[[#This Row],[product_id]], manual_check_maarten!A:A,manual_check_maarten!F:F,  "")</f>
        <v>1</v>
      </c>
      <c r="CA114">
        <f>_xlfn.XLOOKUP(data_cloud__2[[#This Row],[product_id]], manual_check_maarten!A:A,manual_check_maarten!G:G,  "")</f>
        <v>0</v>
      </c>
      <c r="CB114" t="str">
        <f>_xlfn.XLOOKUP(data_cloud__2[[#This Row],[product_id]], manual_check_maarten!A:A,manual_check_maarten!H:H,  "")</f>
        <v/>
      </c>
    </row>
    <row r="115" spans="1:80" hidden="1" x14ac:dyDescent="0.35">
      <c r="A115" t="s">
        <v>343</v>
      </c>
      <c r="B115" t="s">
        <v>78</v>
      </c>
      <c r="C115">
        <v>45566.703158275464</v>
      </c>
      <c r="D115" t="s">
        <v>79</v>
      </c>
      <c r="E115" t="s">
        <v>80</v>
      </c>
      <c r="F115">
        <v>57</v>
      </c>
      <c r="G115">
        <v>57</v>
      </c>
      <c r="H115">
        <v>57</v>
      </c>
      <c r="I115">
        <v>0</v>
      </c>
      <c r="J115" t="s">
        <v>344</v>
      </c>
      <c r="K115" t="s">
        <v>82</v>
      </c>
      <c r="L115">
        <v>14.50999927520752</v>
      </c>
      <c r="M115">
        <v>110</v>
      </c>
      <c r="N115" t="s">
        <v>82</v>
      </c>
      <c r="O115" t="s">
        <v>82</v>
      </c>
      <c r="P115">
        <v>0</v>
      </c>
      <c r="Q115">
        <v>801.59759521484375</v>
      </c>
      <c r="R115">
        <v>119.90861511230469</v>
      </c>
      <c r="S115">
        <v>215.30000305175781</v>
      </c>
      <c r="T115">
        <v>215.10000610351563</v>
      </c>
      <c r="U115">
        <v>219.80000305175781</v>
      </c>
      <c r="V115">
        <v>225</v>
      </c>
      <c r="W115">
        <v>2180.190185546875</v>
      </c>
      <c r="X115">
        <v>1688.0615234375</v>
      </c>
      <c r="Y115">
        <v>3.0680000782012939</v>
      </c>
      <c r="Z115">
        <v>0.15400001406669617</v>
      </c>
      <c r="AA115">
        <v>24.338001251220703</v>
      </c>
      <c r="AB115">
        <v>2.0500001907348633</v>
      </c>
      <c r="AC115">
        <v>0.45200002193450928</v>
      </c>
      <c r="AD115">
        <v>0.65600001811981201</v>
      </c>
      <c r="AE115">
        <v>47</v>
      </c>
      <c r="AF115">
        <v>29.800806045532227</v>
      </c>
      <c r="AG115">
        <v>44.978981018066406</v>
      </c>
      <c r="AH115">
        <v>229.80000305175781</v>
      </c>
      <c r="AI115">
        <v>60</v>
      </c>
      <c r="AJ115">
        <v>60.099997999999999</v>
      </c>
      <c r="AK115">
        <v>60.099997999999999</v>
      </c>
      <c r="AL115">
        <v>60.799999</v>
      </c>
      <c r="AM115">
        <v>94.586082458496094</v>
      </c>
      <c r="AN115">
        <v>52.499603271484375</v>
      </c>
      <c r="AO115">
        <v>66.06591796875</v>
      </c>
      <c r="AP115">
        <v>80.030715942382813</v>
      </c>
      <c r="AQ115">
        <v>3.0099375247955322</v>
      </c>
      <c r="AR115">
        <v>543.98272705078125</v>
      </c>
      <c r="AS115">
        <v>500.17156982421875</v>
      </c>
      <c r="AT115">
        <v>4.5525627136230469</v>
      </c>
      <c r="AU115">
        <v>3.574312686920166</v>
      </c>
      <c r="AV115">
        <v>7795.50341796875</v>
      </c>
      <c r="AW115">
        <v>5517.5341796875</v>
      </c>
      <c r="AX115">
        <v>1680.005859375</v>
      </c>
      <c r="AY115">
        <v>1029.7890625</v>
      </c>
      <c r="AZ115">
        <v>6115.49755859375</v>
      </c>
      <c r="BA115">
        <v>4487.7451171875</v>
      </c>
      <c r="BB115">
        <v>8.6152553558349609E-4</v>
      </c>
      <c r="BC115">
        <v>0.13690364360809326</v>
      </c>
      <c r="BD115" t="s">
        <v>345</v>
      </c>
      <c r="BE115" t="s">
        <v>343</v>
      </c>
      <c r="BF115">
        <v>45</v>
      </c>
      <c r="BG115">
        <v>887.46799999999996</v>
      </c>
      <c r="BH115">
        <v>1104.2650000000001</v>
      </c>
      <c r="BI115">
        <v>3.88</v>
      </c>
      <c r="BJ115">
        <v>4.1779999999999999</v>
      </c>
      <c r="BK115">
        <v>96.188999999999993</v>
      </c>
      <c r="BL115">
        <v>2055.3319999999999</v>
      </c>
      <c r="BM115">
        <v>864.01400000000001</v>
      </c>
      <c r="BN115">
        <v>1211.893</v>
      </c>
      <c r="BO115">
        <v>6.5250000000000004</v>
      </c>
      <c r="BP115">
        <v>98.424999999999997</v>
      </c>
      <c r="BQ115">
        <v>1.004</v>
      </c>
      <c r="BR115">
        <v>423.98399999999998</v>
      </c>
      <c r="BS115">
        <v>2055.3319999999999</v>
      </c>
      <c r="BT115">
        <v>20</v>
      </c>
      <c r="BU115">
        <v>5.407</v>
      </c>
      <c r="BV115">
        <v>1</v>
      </c>
      <c r="BW115">
        <v>40</v>
      </c>
      <c r="BX115">
        <v>19.158999999999999</v>
      </c>
      <c r="BY115">
        <v>1</v>
      </c>
      <c r="BZ115">
        <f>_xlfn.XLOOKUP(data_cloud__2[[#This Row],[product_id]], manual_check_maarten!A:A,manual_check_maarten!F:F,  "")</f>
        <v>1</v>
      </c>
      <c r="CA115">
        <f>_xlfn.XLOOKUP(data_cloud__2[[#This Row],[product_id]], manual_check_maarten!A:A,manual_check_maarten!G:G,  "")</f>
        <v>0</v>
      </c>
      <c r="CB115" t="str">
        <f>_xlfn.XLOOKUP(data_cloud__2[[#This Row],[product_id]], manual_check_maarten!A:A,manual_check_maarten!H:H,  "")</f>
        <v/>
      </c>
    </row>
    <row r="116" spans="1:80" x14ac:dyDescent="0.35">
      <c r="A116" t="s">
        <v>117</v>
      </c>
      <c r="B116" t="s">
        <v>78</v>
      </c>
      <c r="C116">
        <v>45566.689628993059</v>
      </c>
      <c r="D116" t="s">
        <v>79</v>
      </c>
      <c r="E116" t="s">
        <v>80</v>
      </c>
      <c r="F116">
        <v>9</v>
      </c>
      <c r="G116">
        <v>9</v>
      </c>
      <c r="H116">
        <v>9</v>
      </c>
      <c r="I116">
        <v>0</v>
      </c>
      <c r="J116" t="s">
        <v>118</v>
      </c>
      <c r="K116" t="s">
        <v>82</v>
      </c>
      <c r="L116">
        <v>14.319999694824219</v>
      </c>
      <c r="M116">
        <v>110</v>
      </c>
      <c r="N116" t="s">
        <v>82</v>
      </c>
      <c r="O116" t="s">
        <v>82</v>
      </c>
      <c r="P116">
        <v>0</v>
      </c>
      <c r="Q116">
        <v>799.5687255859375</v>
      </c>
      <c r="R116">
        <v>119.90861511230469</v>
      </c>
      <c r="S116">
        <v>212.60000610351563</v>
      </c>
      <c r="T116">
        <v>215.10000610351563</v>
      </c>
      <c r="U116">
        <v>221.80000305175781</v>
      </c>
      <c r="V116">
        <v>225.30000305175781</v>
      </c>
      <c r="W116">
        <v>2196.413330078125</v>
      </c>
      <c r="X116">
        <v>1721.3818359375</v>
      </c>
      <c r="Y116">
        <v>3.314000129699707</v>
      </c>
      <c r="Z116">
        <v>0.15000000596046448</v>
      </c>
      <c r="AA116">
        <v>24.340002059936523</v>
      </c>
      <c r="AB116">
        <v>2.0580000877380371</v>
      </c>
      <c r="AC116">
        <v>0.45400002598762512</v>
      </c>
      <c r="AD116">
        <v>0.65600001811981201</v>
      </c>
      <c r="AE116">
        <v>42.5</v>
      </c>
      <c r="AF116">
        <v>29.561256408691406</v>
      </c>
      <c r="AG116">
        <v>44.948402404785156</v>
      </c>
      <c r="AH116">
        <v>229.80000305175781</v>
      </c>
      <c r="AI116">
        <v>60</v>
      </c>
      <c r="AJ116">
        <v>60.200001</v>
      </c>
      <c r="AK116">
        <v>60.200001</v>
      </c>
      <c r="AL116">
        <v>60</v>
      </c>
      <c r="AM116">
        <v>94.586082458496094</v>
      </c>
      <c r="AN116">
        <v>52.499603271484375</v>
      </c>
      <c r="AO116">
        <v>65.523094177246094</v>
      </c>
      <c r="AP116">
        <v>79.537750244140625</v>
      </c>
      <c r="AQ116">
        <v>3.1980626583099365</v>
      </c>
      <c r="AR116">
        <v>545.466064453125</v>
      </c>
      <c r="AS116">
        <v>502.94818115234375</v>
      </c>
      <c r="AT116">
        <v>4.5149378776550293</v>
      </c>
      <c r="AU116">
        <v>3.6119377613067627</v>
      </c>
      <c r="AV116">
        <v>7825.67626953125</v>
      </c>
      <c r="AW116">
        <v>5558.443359375</v>
      </c>
      <c r="AX116">
        <v>1661.9521484375</v>
      </c>
      <c r="AY116">
        <v>1051.474609375</v>
      </c>
      <c r="AZ116">
        <v>6163.72412109375</v>
      </c>
      <c r="BA116">
        <v>4506.96875</v>
      </c>
      <c r="BB116">
        <v>8.8446140289306641E-3</v>
      </c>
      <c r="BC116">
        <v>0.13287687301635742</v>
      </c>
      <c r="BD116" t="s">
        <v>119</v>
      </c>
      <c r="BE116" t="s">
        <v>117</v>
      </c>
      <c r="BF116">
        <v>45</v>
      </c>
      <c r="BG116">
        <v>867.21</v>
      </c>
      <c r="BH116">
        <v>1336.646</v>
      </c>
      <c r="BI116">
        <v>2.4550000000000001</v>
      </c>
      <c r="BJ116">
        <v>4.1669999999999998</v>
      </c>
      <c r="BK116">
        <v>94.763999999999996</v>
      </c>
      <c r="BL116">
        <v>0</v>
      </c>
      <c r="BM116">
        <v>845.06799999999998</v>
      </c>
      <c r="BN116">
        <v>1440.2739999999999</v>
      </c>
      <c r="BO116">
        <v>5.827</v>
      </c>
      <c r="BP116">
        <v>93.307000000000002</v>
      </c>
      <c r="BQ116">
        <v>1.0029999999999999</v>
      </c>
      <c r="BR116">
        <v>423.55399999999997</v>
      </c>
      <c r="BS116">
        <v>0</v>
      </c>
      <c r="BT116">
        <v>20</v>
      </c>
      <c r="BU116">
        <v>8.4589999999999996</v>
      </c>
      <c r="BV116">
        <v>1</v>
      </c>
      <c r="BW116">
        <v>40</v>
      </c>
      <c r="BX116">
        <v>55.668999999999997</v>
      </c>
      <c r="BY116">
        <v>0</v>
      </c>
      <c r="BZ116">
        <f>_xlfn.XLOOKUP(data_cloud__2[[#This Row],[product_id]], manual_check_maarten!A:A,manual_check_maarten!F:F,  "")</f>
        <v>0</v>
      </c>
      <c r="CA116">
        <f>_xlfn.XLOOKUP(data_cloud__2[[#This Row],[product_id]], manual_check_maarten!A:A,manual_check_maarten!G:G,  "")</f>
        <v>0</v>
      </c>
      <c r="CB116" t="str">
        <f>_xlfn.XLOOKUP(data_cloud__2[[#This Row],[product_id]], manual_check_maarten!A:A,manual_check_maarten!H:H,  "")</f>
        <v>Circ section</v>
      </c>
    </row>
    <row r="117" spans="1:80" hidden="1" x14ac:dyDescent="0.35">
      <c r="A117" t="s">
        <v>351</v>
      </c>
      <c r="B117" t="s">
        <v>85</v>
      </c>
      <c r="C117">
        <v>45566.703447430555</v>
      </c>
      <c r="D117" t="s">
        <v>79</v>
      </c>
      <c r="E117" t="s">
        <v>80</v>
      </c>
      <c r="F117">
        <v>58</v>
      </c>
      <c r="G117">
        <v>58</v>
      </c>
      <c r="H117">
        <v>58</v>
      </c>
      <c r="I117">
        <v>0</v>
      </c>
      <c r="J117" t="s">
        <v>349</v>
      </c>
      <c r="K117" t="s">
        <v>82</v>
      </c>
      <c r="L117">
        <v>14.519999504089355</v>
      </c>
      <c r="M117">
        <v>110</v>
      </c>
      <c r="N117" t="s">
        <v>82</v>
      </c>
      <c r="O117" t="s">
        <v>82</v>
      </c>
      <c r="P117">
        <v>0</v>
      </c>
      <c r="Q117">
        <v>801.96649169921875</v>
      </c>
      <c r="R117">
        <v>119.90861511230469</v>
      </c>
      <c r="S117">
        <v>215.10000610351563</v>
      </c>
      <c r="T117">
        <v>215.10000610351563</v>
      </c>
      <c r="U117">
        <v>220</v>
      </c>
      <c r="V117">
        <v>224.80000305175781</v>
      </c>
      <c r="W117">
        <v>2198.6474609375</v>
      </c>
      <c r="X117">
        <v>1731.1932373046875</v>
      </c>
      <c r="Y117">
        <v>3.320000171661377</v>
      </c>
      <c r="Z117">
        <v>0.14600001275539398</v>
      </c>
      <c r="AA117">
        <v>24.340002059936523</v>
      </c>
      <c r="AB117">
        <v>2.0360000133514404</v>
      </c>
      <c r="AC117">
        <v>0.45400002598762512</v>
      </c>
      <c r="AD117">
        <v>0.65600001811981201</v>
      </c>
      <c r="AE117">
        <v>47.200000762939453</v>
      </c>
      <c r="AF117">
        <v>29.311515808105469</v>
      </c>
      <c r="AG117">
        <v>44.958595275878906</v>
      </c>
      <c r="AH117">
        <v>229.80000305175781</v>
      </c>
      <c r="AI117">
        <v>60</v>
      </c>
      <c r="AJ117">
        <v>59.900002000000001</v>
      </c>
      <c r="AK117">
        <v>59.900002000000001</v>
      </c>
      <c r="AL117">
        <v>60.799999</v>
      </c>
      <c r="AM117">
        <v>137.79624938964844</v>
      </c>
      <c r="AN117">
        <v>52.49993896484375</v>
      </c>
      <c r="AO117">
        <v>66.767677307128906</v>
      </c>
      <c r="AP117">
        <v>82.920364379882813</v>
      </c>
      <c r="AQ117">
        <v>1.2791875600814819</v>
      </c>
      <c r="AR117">
        <v>546.20172119140625</v>
      </c>
      <c r="AS117">
        <v>499.9080810546875</v>
      </c>
      <c r="AT117">
        <v>4.8159375190734863</v>
      </c>
      <c r="AU117">
        <v>3.7624375820159912</v>
      </c>
      <c r="AV117">
        <v>7958.75390625</v>
      </c>
      <c r="AW117">
        <v>6171.07275390625</v>
      </c>
      <c r="AX117">
        <v>1826.228515625</v>
      </c>
      <c r="AY117">
        <v>1133.08544921875</v>
      </c>
      <c r="AZ117">
        <v>6132.525390625</v>
      </c>
      <c r="BA117">
        <v>5037.9873046875</v>
      </c>
      <c r="BD117" t="s">
        <v>352</v>
      </c>
      <c r="BE117" t="s">
        <v>351</v>
      </c>
      <c r="BF117">
        <v>45</v>
      </c>
      <c r="BG117">
        <v>1243.9639999999999</v>
      </c>
      <c r="BH117">
        <v>740.298</v>
      </c>
      <c r="BI117">
        <v>-1.3919999999999999</v>
      </c>
      <c r="BJ117">
        <v>4.0609999999999999</v>
      </c>
      <c r="BK117">
        <v>90.917000000000002</v>
      </c>
      <c r="BL117">
        <v>2056.3980000000001</v>
      </c>
      <c r="BM117">
        <v>1236.8879999999999</v>
      </c>
      <c r="BN117">
        <v>1052.1469999999999</v>
      </c>
      <c r="BO117">
        <v>-178.261</v>
      </c>
      <c r="BP117">
        <v>98.424999999999997</v>
      </c>
      <c r="BQ117">
        <v>1.004</v>
      </c>
      <c r="BR117">
        <v>424.57100000000003</v>
      </c>
      <c r="BS117">
        <v>2056.3980000000001</v>
      </c>
      <c r="BT117">
        <v>20</v>
      </c>
      <c r="BU117">
        <v>25.777000000000001</v>
      </c>
      <c r="BV117">
        <v>0</v>
      </c>
      <c r="BW117">
        <v>40</v>
      </c>
      <c r="BX117">
        <v>342.73399999999998</v>
      </c>
      <c r="BY117">
        <v>0</v>
      </c>
      <c r="BZ117">
        <f>_xlfn.XLOOKUP(data_cloud__2[[#This Row],[product_id]], manual_check_maarten!A:A,manual_check_maarten!F:F,  "")</f>
        <v>1</v>
      </c>
      <c r="CA117" t="str">
        <f>_xlfn.XLOOKUP(data_cloud__2[[#This Row],[product_id]], manual_check_maarten!A:A,manual_check_maarten!G:G,  "")</f>
        <v>anomaly due to position against the edge of the FOV</v>
      </c>
      <c r="CB117" t="str">
        <f>_xlfn.XLOOKUP(data_cloud__2[[#This Row],[product_id]], manual_check_maarten!A:A,manual_check_maarten!H:H,  "")</f>
        <v/>
      </c>
    </row>
    <row r="118" spans="1:80" hidden="1" x14ac:dyDescent="0.35">
      <c r="A118" t="s">
        <v>353</v>
      </c>
      <c r="B118" t="s">
        <v>78</v>
      </c>
      <c r="C118">
        <v>45566.703726145832</v>
      </c>
      <c r="D118" t="s">
        <v>79</v>
      </c>
      <c r="E118" t="s">
        <v>80</v>
      </c>
      <c r="F118">
        <v>59</v>
      </c>
      <c r="G118">
        <v>59</v>
      </c>
      <c r="H118">
        <v>59</v>
      </c>
      <c r="I118">
        <v>0</v>
      </c>
      <c r="J118" t="s">
        <v>354</v>
      </c>
      <c r="K118" t="s">
        <v>82</v>
      </c>
      <c r="L118">
        <v>14.519999504089355</v>
      </c>
      <c r="M118">
        <v>110</v>
      </c>
      <c r="N118" t="s">
        <v>82</v>
      </c>
      <c r="O118" t="s">
        <v>82</v>
      </c>
      <c r="P118">
        <v>0</v>
      </c>
      <c r="Q118">
        <v>801.59759521484375</v>
      </c>
      <c r="R118">
        <v>119.90861511230469</v>
      </c>
      <c r="S118">
        <v>215.10000610351563</v>
      </c>
      <c r="T118">
        <v>215.10000610351563</v>
      </c>
      <c r="U118">
        <v>220</v>
      </c>
      <c r="V118">
        <v>224.80000305175781</v>
      </c>
      <c r="W118">
        <v>2181.064453125</v>
      </c>
      <c r="X118">
        <v>1732.1646728515625</v>
      </c>
      <c r="Y118">
        <v>3.2080001831054688</v>
      </c>
      <c r="Z118">
        <v>0.15200001001358032</v>
      </c>
      <c r="AA118">
        <v>24.338001251220703</v>
      </c>
      <c r="AB118">
        <v>2.0580000877380371</v>
      </c>
      <c r="AC118">
        <v>0.45200002193450928</v>
      </c>
      <c r="AD118">
        <v>0.65600001811981201</v>
      </c>
      <c r="AE118">
        <v>47.5</v>
      </c>
      <c r="AF118">
        <v>29.321708679199219</v>
      </c>
      <c r="AG118">
        <v>44.973884582519531</v>
      </c>
      <c r="AH118">
        <v>230</v>
      </c>
      <c r="AI118">
        <v>60</v>
      </c>
      <c r="AJ118">
        <v>60</v>
      </c>
      <c r="AK118">
        <v>60</v>
      </c>
      <c r="AL118">
        <v>60.799999</v>
      </c>
      <c r="AM118">
        <v>94.586082458496094</v>
      </c>
      <c r="AN118">
        <v>52.499603271484375</v>
      </c>
      <c r="AO118">
        <v>66.223945617675781</v>
      </c>
      <c r="AP118">
        <v>79.932113647460938</v>
      </c>
      <c r="AQ118">
        <v>3.4990627765655518</v>
      </c>
      <c r="AR118">
        <v>544.7022705078125</v>
      </c>
      <c r="AS118">
        <v>501.98980712890625</v>
      </c>
      <c r="AT118">
        <v>4.5525627136230469</v>
      </c>
      <c r="AU118">
        <v>3.574312686920166</v>
      </c>
      <c r="AV118">
        <v>7786.9580078125</v>
      </c>
      <c r="AW118">
        <v>5569.962890625</v>
      </c>
      <c r="AX118">
        <v>1676.3994140625</v>
      </c>
      <c r="AY118">
        <v>1027.27734375</v>
      </c>
      <c r="AZ118">
        <v>6110.55859375</v>
      </c>
      <c r="BA118">
        <v>4542.685546875</v>
      </c>
      <c r="BB118">
        <v>2.0625829696655273E-2</v>
      </c>
      <c r="BC118">
        <v>0.10050904750823975</v>
      </c>
      <c r="BD118" t="s">
        <v>355</v>
      </c>
      <c r="BE118" t="s">
        <v>353</v>
      </c>
      <c r="BF118">
        <v>45</v>
      </c>
      <c r="BG118">
        <v>890.17700000000002</v>
      </c>
      <c r="BH118">
        <v>1027.3789999999999</v>
      </c>
      <c r="BI118">
        <v>3.1309999999999998</v>
      </c>
      <c r="BJ118">
        <v>4.1360000000000001</v>
      </c>
      <c r="BK118">
        <v>95.44</v>
      </c>
      <c r="BL118">
        <v>2054.6419999999998</v>
      </c>
      <c r="BM118">
        <v>866.42899999999997</v>
      </c>
      <c r="BN118">
        <v>1136.4960000000001</v>
      </c>
      <c r="BO118">
        <v>6.5819999999999999</v>
      </c>
      <c r="BP118">
        <v>98.424999999999997</v>
      </c>
      <c r="BQ118">
        <v>1.0029999999999999</v>
      </c>
      <c r="BR118">
        <v>423.88299999999998</v>
      </c>
      <c r="BS118">
        <v>2054.6419999999998</v>
      </c>
      <c r="BT118">
        <v>20</v>
      </c>
      <c r="BU118">
        <v>11.066000000000001</v>
      </c>
      <c r="BV118">
        <v>1</v>
      </c>
      <c r="BW118">
        <v>40</v>
      </c>
      <c r="BX118">
        <v>24.765999999999998</v>
      </c>
      <c r="BY118">
        <v>1</v>
      </c>
      <c r="BZ118">
        <f>_xlfn.XLOOKUP(data_cloud__2[[#This Row],[product_id]], manual_check_maarten!A:A,manual_check_maarten!F:F,  "")</f>
        <v>1</v>
      </c>
      <c r="CA118">
        <f>_xlfn.XLOOKUP(data_cloud__2[[#This Row],[product_id]], manual_check_maarten!A:A,manual_check_maarten!G:G,  "")</f>
        <v>0</v>
      </c>
      <c r="CB118" t="str">
        <f>_xlfn.XLOOKUP(data_cloud__2[[#This Row],[product_id]], manual_check_maarten!A:A,manual_check_maarten!H:H,  "")</f>
        <v/>
      </c>
    </row>
    <row r="119" spans="1:80" hidden="1" x14ac:dyDescent="0.35">
      <c r="A119" t="s">
        <v>356</v>
      </c>
      <c r="B119" t="s">
        <v>85</v>
      </c>
      <c r="C119">
        <v>45566.703726145832</v>
      </c>
      <c r="D119" t="s">
        <v>79</v>
      </c>
      <c r="E119" t="s">
        <v>80</v>
      </c>
      <c r="F119">
        <v>59</v>
      </c>
      <c r="G119">
        <v>59</v>
      </c>
      <c r="H119">
        <v>59</v>
      </c>
      <c r="I119">
        <v>0</v>
      </c>
      <c r="J119" t="s">
        <v>354</v>
      </c>
      <c r="K119" t="s">
        <v>82</v>
      </c>
      <c r="L119">
        <v>14.519999504089355</v>
      </c>
      <c r="M119">
        <v>110</v>
      </c>
      <c r="N119" t="s">
        <v>82</v>
      </c>
      <c r="O119" t="s">
        <v>82</v>
      </c>
      <c r="P119">
        <v>0</v>
      </c>
      <c r="Q119">
        <v>801.59759521484375</v>
      </c>
      <c r="R119">
        <v>119.90861511230469</v>
      </c>
      <c r="S119">
        <v>215.10000610351563</v>
      </c>
      <c r="T119">
        <v>215.10000610351563</v>
      </c>
      <c r="U119">
        <v>220</v>
      </c>
      <c r="V119">
        <v>224.80000305175781</v>
      </c>
      <c r="W119">
        <v>2181.064453125</v>
      </c>
      <c r="X119">
        <v>1732.1646728515625</v>
      </c>
      <c r="Y119">
        <v>3.2080001831054688</v>
      </c>
      <c r="Z119">
        <v>0.15200001001358032</v>
      </c>
      <c r="AA119">
        <v>24.338001251220703</v>
      </c>
      <c r="AB119">
        <v>2.0580000877380371</v>
      </c>
      <c r="AC119">
        <v>0.45200002193450928</v>
      </c>
      <c r="AD119">
        <v>0.65600001811981201</v>
      </c>
      <c r="AE119">
        <v>47.5</v>
      </c>
      <c r="AF119">
        <v>29.321708679199219</v>
      </c>
      <c r="AG119">
        <v>44.973884582519531</v>
      </c>
      <c r="AH119">
        <v>230</v>
      </c>
      <c r="AI119">
        <v>60</v>
      </c>
      <c r="AJ119">
        <v>60</v>
      </c>
      <c r="AK119">
        <v>60</v>
      </c>
      <c r="AL119">
        <v>60.799999</v>
      </c>
      <c r="AM119">
        <v>137.79624938964844</v>
      </c>
      <c r="AN119">
        <v>52.49993896484375</v>
      </c>
      <c r="AO119">
        <v>66.970985412597656</v>
      </c>
      <c r="AP119">
        <v>82.705558776855469</v>
      </c>
      <c r="AQ119">
        <v>1.3168125152587891</v>
      </c>
      <c r="AR119">
        <v>545.3016357421875</v>
      </c>
      <c r="AS119">
        <v>498.55606079101563</v>
      </c>
      <c r="AT119">
        <v>4.7783126831054688</v>
      </c>
      <c r="AU119">
        <v>3.7624375820159912</v>
      </c>
      <c r="AV119">
        <v>7934.26025390625</v>
      </c>
      <c r="AW119">
        <v>6120.8671875</v>
      </c>
      <c r="AX119">
        <v>1802.59912109375</v>
      </c>
      <c r="AY119">
        <v>1128.52587890625</v>
      </c>
      <c r="AZ119">
        <v>6131.6611328125</v>
      </c>
      <c r="BA119">
        <v>4992.34130859375</v>
      </c>
      <c r="BD119" t="s">
        <v>357</v>
      </c>
      <c r="BE119" t="s">
        <v>356</v>
      </c>
      <c r="BF119">
        <v>45</v>
      </c>
      <c r="BG119">
        <v>1227.5070000000001</v>
      </c>
      <c r="BH119">
        <v>1037.3620000000001</v>
      </c>
      <c r="BI119">
        <v>-2.3090000000000002</v>
      </c>
      <c r="BJ119">
        <v>4.1050000000000004</v>
      </c>
      <c r="BK119">
        <v>90</v>
      </c>
      <c r="BL119">
        <v>2054.9549999999999</v>
      </c>
      <c r="BM119">
        <v>1222.6510000000001</v>
      </c>
      <c r="BN119">
        <v>1344.4559999999999</v>
      </c>
      <c r="BO119">
        <v>-178.52099999999999</v>
      </c>
      <c r="BP119">
        <v>99.998999999999995</v>
      </c>
      <c r="BQ119">
        <v>1.0049999999999999</v>
      </c>
      <c r="BR119">
        <v>424.73500000000001</v>
      </c>
      <c r="BS119">
        <v>2054.9549999999999</v>
      </c>
      <c r="BT119">
        <v>20</v>
      </c>
      <c r="BU119">
        <v>13.423</v>
      </c>
      <c r="BV119">
        <v>1</v>
      </c>
      <c r="BW119">
        <v>40</v>
      </c>
      <c r="BX119">
        <v>21.457000000000001</v>
      </c>
      <c r="BY119">
        <v>1</v>
      </c>
      <c r="BZ119">
        <f>_xlfn.XLOOKUP(data_cloud__2[[#This Row],[product_id]], manual_check_maarten!A:A,manual_check_maarten!F:F,  "")</f>
        <v>1</v>
      </c>
      <c r="CA119">
        <f>_xlfn.XLOOKUP(data_cloud__2[[#This Row],[product_id]], manual_check_maarten!A:A,manual_check_maarten!G:G,  "")</f>
        <v>0</v>
      </c>
      <c r="CB119" t="str">
        <f>_xlfn.XLOOKUP(data_cloud__2[[#This Row],[product_id]], manual_check_maarten!A:A,manual_check_maarten!H:H,  "")</f>
        <v/>
      </c>
    </row>
    <row r="120" spans="1:80" hidden="1" x14ac:dyDescent="0.35">
      <c r="A120" t="s">
        <v>358</v>
      </c>
      <c r="B120" t="s">
        <v>78</v>
      </c>
      <c r="C120">
        <v>45566.704003680556</v>
      </c>
      <c r="D120" t="s">
        <v>79</v>
      </c>
      <c r="E120" t="s">
        <v>80</v>
      </c>
      <c r="F120">
        <v>60</v>
      </c>
      <c r="G120">
        <v>60</v>
      </c>
      <c r="H120">
        <v>60</v>
      </c>
      <c r="I120">
        <v>0</v>
      </c>
      <c r="J120" t="s">
        <v>359</v>
      </c>
      <c r="K120" t="s">
        <v>82</v>
      </c>
      <c r="L120">
        <v>14.519999504089355</v>
      </c>
      <c r="M120">
        <v>110</v>
      </c>
      <c r="N120" t="s">
        <v>82</v>
      </c>
      <c r="O120" t="s">
        <v>82</v>
      </c>
      <c r="P120">
        <v>0</v>
      </c>
      <c r="Q120">
        <v>801.78204345703125</v>
      </c>
      <c r="R120">
        <v>119.90861511230469</v>
      </c>
      <c r="S120">
        <v>215</v>
      </c>
      <c r="T120">
        <v>215</v>
      </c>
      <c r="U120">
        <v>220</v>
      </c>
      <c r="V120">
        <v>224.80000305175781</v>
      </c>
      <c r="W120">
        <v>2206.71044921875</v>
      </c>
      <c r="X120">
        <v>1705.2559814453125</v>
      </c>
      <c r="Y120">
        <v>3.004000186920166</v>
      </c>
      <c r="Z120">
        <v>0.15200001001358032</v>
      </c>
      <c r="AA120">
        <v>24.340002059936523</v>
      </c>
      <c r="AB120">
        <v>2.0780000686645508</v>
      </c>
      <c r="AC120">
        <v>0.45400002598762512</v>
      </c>
      <c r="AD120">
        <v>0.65600001811981201</v>
      </c>
      <c r="AE120">
        <v>47.5</v>
      </c>
      <c r="AF120">
        <v>29.545967102050781</v>
      </c>
      <c r="AG120">
        <v>44.968788146972656</v>
      </c>
      <c r="AH120">
        <v>229.80000305175781</v>
      </c>
      <c r="AI120">
        <v>60</v>
      </c>
      <c r="AJ120">
        <v>60.099997999999999</v>
      </c>
      <c r="AK120">
        <v>60.099997999999999</v>
      </c>
      <c r="AL120">
        <v>60.799999</v>
      </c>
      <c r="AM120">
        <v>94.586082458496094</v>
      </c>
      <c r="AN120">
        <v>52.499603271484375</v>
      </c>
      <c r="AO120">
        <v>66.284080505371094</v>
      </c>
      <c r="AP120">
        <v>80.036537170410156</v>
      </c>
      <c r="AQ120">
        <v>3.1228127479553223</v>
      </c>
      <c r="AR120">
        <v>544.476318359375</v>
      </c>
      <c r="AS120">
        <v>500.92257690429688</v>
      </c>
      <c r="AT120">
        <v>4.5149378776550293</v>
      </c>
      <c r="AU120">
        <v>3.574312686920166</v>
      </c>
      <c r="AV120">
        <v>7800.92333984375</v>
      </c>
      <c r="AW120">
        <v>5547.04833984375</v>
      </c>
      <c r="AX120">
        <v>1658.173828125</v>
      </c>
      <c r="AY120">
        <v>1028.5400390625</v>
      </c>
      <c r="AZ120">
        <v>6142.74951171875</v>
      </c>
      <c r="BA120">
        <v>4518.50830078125</v>
      </c>
      <c r="BB120">
        <v>6.2166452407836914E-3</v>
      </c>
      <c r="BC120">
        <v>0.12046647071838379</v>
      </c>
      <c r="BD120" t="s">
        <v>79</v>
      </c>
      <c r="BE120" t="s">
        <v>79</v>
      </c>
      <c r="BF120">
        <v>0</v>
      </c>
      <c r="BG120">
        <v>0</v>
      </c>
      <c r="BH120">
        <v>0</v>
      </c>
      <c r="BI120">
        <v>0</v>
      </c>
      <c r="BJ120">
        <v>0</v>
      </c>
      <c r="BK120">
        <v>0</v>
      </c>
      <c r="BL120">
        <v>0</v>
      </c>
      <c r="BM120">
        <v>0</v>
      </c>
      <c r="BN120">
        <v>0</v>
      </c>
      <c r="BO120">
        <v>0</v>
      </c>
      <c r="BP120">
        <v>0</v>
      </c>
      <c r="BQ120">
        <v>0</v>
      </c>
      <c r="BR120">
        <v>0</v>
      </c>
      <c r="BS120">
        <v>0</v>
      </c>
      <c r="BT120">
        <v>20</v>
      </c>
      <c r="BU120">
        <v>0</v>
      </c>
      <c r="BW120">
        <v>40</v>
      </c>
      <c r="BX120">
        <v>0</v>
      </c>
      <c r="BZ120" t="str">
        <f>_xlfn.XLOOKUP(data_cloud__2[[#This Row],[product_id]], manual_check_maarten!A:A,manual_check_maarten!F:F,  "")</f>
        <v/>
      </c>
      <c r="CA120" t="str">
        <f>_xlfn.XLOOKUP(data_cloud__2[[#This Row],[product_id]], manual_check_maarten!A:A,manual_check_maarten!G:G,  "")</f>
        <v/>
      </c>
      <c r="CB120" t="str">
        <f>_xlfn.XLOOKUP(data_cloud__2[[#This Row],[product_id]], manual_check_maarten!A:A,manual_check_maarten!H:H,  "")</f>
        <v/>
      </c>
    </row>
    <row r="121" spans="1:80" hidden="1" x14ac:dyDescent="0.35">
      <c r="A121" t="s">
        <v>360</v>
      </c>
      <c r="B121" t="s">
        <v>85</v>
      </c>
      <c r="C121">
        <v>45566.704003680556</v>
      </c>
      <c r="D121" t="s">
        <v>79</v>
      </c>
      <c r="E121" t="s">
        <v>80</v>
      </c>
      <c r="F121">
        <v>60</v>
      </c>
      <c r="G121">
        <v>60</v>
      </c>
      <c r="H121">
        <v>60</v>
      </c>
      <c r="I121">
        <v>0</v>
      </c>
      <c r="J121" t="s">
        <v>359</v>
      </c>
      <c r="K121" t="s">
        <v>82</v>
      </c>
      <c r="L121">
        <v>14.519999504089355</v>
      </c>
      <c r="M121">
        <v>110</v>
      </c>
      <c r="N121" t="s">
        <v>82</v>
      </c>
      <c r="O121" t="s">
        <v>82</v>
      </c>
      <c r="P121">
        <v>0</v>
      </c>
      <c r="Q121">
        <v>801.78204345703125</v>
      </c>
      <c r="R121">
        <v>119.90861511230469</v>
      </c>
      <c r="S121">
        <v>215</v>
      </c>
      <c r="T121">
        <v>215</v>
      </c>
      <c r="U121">
        <v>220</v>
      </c>
      <c r="V121">
        <v>224.80000305175781</v>
      </c>
      <c r="W121">
        <v>2206.71044921875</v>
      </c>
      <c r="X121">
        <v>1705.2559814453125</v>
      </c>
      <c r="Y121">
        <v>3.004000186920166</v>
      </c>
      <c r="Z121">
        <v>0.15200001001358032</v>
      </c>
      <c r="AA121">
        <v>24.340002059936523</v>
      </c>
      <c r="AB121">
        <v>2.0780000686645508</v>
      </c>
      <c r="AC121">
        <v>0.45400002598762512</v>
      </c>
      <c r="AD121">
        <v>0.65600001811981201</v>
      </c>
      <c r="AE121">
        <v>47.5</v>
      </c>
      <c r="AF121">
        <v>29.545967102050781</v>
      </c>
      <c r="AG121">
        <v>44.968788146972656</v>
      </c>
      <c r="AH121">
        <v>229.80000305175781</v>
      </c>
      <c r="AI121">
        <v>60</v>
      </c>
      <c r="AJ121">
        <v>60.099997999999999</v>
      </c>
      <c r="AK121">
        <v>60.099997999999999</v>
      </c>
      <c r="AL121">
        <v>60.799999</v>
      </c>
      <c r="AM121">
        <v>137.79624938964844</v>
      </c>
      <c r="AN121">
        <v>52.49993896484375</v>
      </c>
      <c r="AO121">
        <v>66.771881103515625</v>
      </c>
      <c r="AP121">
        <v>82.807243347167969</v>
      </c>
      <c r="AQ121">
        <v>1.3544375896453857</v>
      </c>
      <c r="AR121">
        <v>545.7186279296875</v>
      </c>
      <c r="AS121">
        <v>498.73019409179688</v>
      </c>
      <c r="AT121">
        <v>4.7783126831054688</v>
      </c>
      <c r="AU121">
        <v>3.7624375820159912</v>
      </c>
      <c r="AV121">
        <v>7965.1552734375</v>
      </c>
      <c r="AW121">
        <v>6144.40185546875</v>
      </c>
      <c r="AX121">
        <v>1811.6552734375</v>
      </c>
      <c r="AY121">
        <v>1137.4375</v>
      </c>
      <c r="AZ121">
        <v>6153.5</v>
      </c>
      <c r="BA121">
        <v>5006.96435546875</v>
      </c>
      <c r="BD121" t="s">
        <v>361</v>
      </c>
      <c r="BE121" t="s">
        <v>360</v>
      </c>
      <c r="BF121">
        <v>45</v>
      </c>
      <c r="BG121">
        <v>1238.0989999999999</v>
      </c>
      <c r="BH121">
        <v>882.66</v>
      </c>
      <c r="BI121">
        <v>-1.627</v>
      </c>
      <c r="BJ121">
        <v>4.1040000000000001</v>
      </c>
      <c r="BK121">
        <v>90.682000000000002</v>
      </c>
      <c r="BL121">
        <v>2056.3359999999998</v>
      </c>
      <c r="BM121">
        <v>1231.5550000000001</v>
      </c>
      <c r="BN121">
        <v>1191.8779999999999</v>
      </c>
      <c r="BO121">
        <v>-178.297</v>
      </c>
      <c r="BP121">
        <v>99.998999999999995</v>
      </c>
      <c r="BQ121">
        <v>1.0049999999999999</v>
      </c>
      <c r="BR121">
        <v>424.72699999999998</v>
      </c>
      <c r="BS121">
        <v>2056.3359999999998</v>
      </c>
      <c r="BT121">
        <v>20</v>
      </c>
      <c r="BU121">
        <v>13.551</v>
      </c>
      <c r="BV121">
        <v>1</v>
      </c>
      <c r="BW121">
        <v>40</v>
      </c>
      <c r="BX121">
        <v>18.744</v>
      </c>
      <c r="BY121">
        <v>1</v>
      </c>
      <c r="BZ121">
        <f>_xlfn.XLOOKUP(data_cloud__2[[#This Row],[product_id]], manual_check_maarten!A:A,manual_check_maarten!F:F,  "")</f>
        <v>1</v>
      </c>
      <c r="CA121">
        <f>_xlfn.XLOOKUP(data_cloud__2[[#This Row],[product_id]], manual_check_maarten!A:A,manual_check_maarten!G:G,  "")</f>
        <v>0</v>
      </c>
      <c r="CB121" t="str">
        <f>_xlfn.XLOOKUP(data_cloud__2[[#This Row],[product_id]], manual_check_maarten!A:A,manual_check_maarten!H:H,  "")</f>
        <v/>
      </c>
    </row>
    <row r="122" spans="1:80" x14ac:dyDescent="0.35">
      <c r="A122" t="s">
        <v>249</v>
      </c>
      <c r="B122" t="s">
        <v>78</v>
      </c>
      <c r="C122">
        <v>45566.697525358795</v>
      </c>
      <c r="D122" t="s">
        <v>79</v>
      </c>
      <c r="E122" t="s">
        <v>80</v>
      </c>
      <c r="F122">
        <v>37</v>
      </c>
      <c r="G122">
        <v>37</v>
      </c>
      <c r="H122">
        <v>37</v>
      </c>
      <c r="I122">
        <v>0</v>
      </c>
      <c r="J122" t="s">
        <v>250</v>
      </c>
      <c r="K122" t="s">
        <v>82</v>
      </c>
      <c r="L122">
        <v>14.429999351501465</v>
      </c>
      <c r="M122">
        <v>110</v>
      </c>
      <c r="N122" t="s">
        <v>82</v>
      </c>
      <c r="O122" t="s">
        <v>82</v>
      </c>
      <c r="P122">
        <v>0</v>
      </c>
      <c r="Q122">
        <v>801.0443115234375</v>
      </c>
      <c r="R122">
        <v>119.90861511230469</v>
      </c>
      <c r="S122">
        <v>215.30000305175781</v>
      </c>
      <c r="T122">
        <v>215</v>
      </c>
      <c r="U122">
        <v>220.10000610351563</v>
      </c>
      <c r="V122">
        <v>225</v>
      </c>
      <c r="W122">
        <v>2173.29296875</v>
      </c>
      <c r="X122">
        <v>1723.32470703125</v>
      </c>
      <c r="Y122">
        <v>2.8300001621246338</v>
      </c>
      <c r="Z122">
        <v>0.14600001275539398</v>
      </c>
      <c r="AA122">
        <v>24.336000442504883</v>
      </c>
      <c r="AB122">
        <v>2.0960001945495605</v>
      </c>
      <c r="AC122">
        <v>0.45000001788139343</v>
      </c>
      <c r="AD122">
        <v>0.65600001811981201</v>
      </c>
      <c r="AE122">
        <v>44.400001525878906</v>
      </c>
      <c r="AF122">
        <v>29.342096328735352</v>
      </c>
      <c r="AG122">
        <v>44.984077453613281</v>
      </c>
      <c r="AH122">
        <v>229.80000305175781</v>
      </c>
      <c r="AI122">
        <v>60</v>
      </c>
      <c r="AJ122">
        <v>60</v>
      </c>
      <c r="AK122">
        <v>60</v>
      </c>
      <c r="AL122">
        <v>60.599997999999999</v>
      </c>
      <c r="AM122">
        <v>94.586082458496094</v>
      </c>
      <c r="AN122">
        <v>52.499603271484375</v>
      </c>
      <c r="AO122">
        <v>65.951271057128906</v>
      </c>
      <c r="AP122">
        <v>79.944206237792969</v>
      </c>
      <c r="AQ122">
        <v>3.1228127479553223</v>
      </c>
      <c r="AR122">
        <v>544.31610107421875</v>
      </c>
      <c r="AS122">
        <v>501.73074340820313</v>
      </c>
      <c r="AT122">
        <v>4.5901875495910645</v>
      </c>
      <c r="AU122">
        <v>3.6119377613067627</v>
      </c>
      <c r="AV122">
        <v>7776.82666015625</v>
      </c>
      <c r="AW122">
        <v>5554.90771484375</v>
      </c>
      <c r="AX122">
        <v>1695.6806640625</v>
      </c>
      <c r="AY122">
        <v>1044.8779296875</v>
      </c>
      <c r="AZ122">
        <v>6081.14599609375</v>
      </c>
      <c r="BA122">
        <v>4510.02978515625</v>
      </c>
      <c r="BB122">
        <v>2.7496814727783203E-3</v>
      </c>
      <c r="BC122">
        <v>0.12955272197723389</v>
      </c>
      <c r="BD122" t="s">
        <v>251</v>
      </c>
      <c r="BE122" t="s">
        <v>249</v>
      </c>
      <c r="BF122">
        <v>45</v>
      </c>
      <c r="BG122">
        <v>869.54100000000005</v>
      </c>
      <c r="BH122">
        <v>1351.288</v>
      </c>
      <c r="BI122">
        <v>3.1309999999999998</v>
      </c>
      <c r="BJ122">
        <v>4.1989999999999998</v>
      </c>
      <c r="BK122">
        <v>95.44</v>
      </c>
      <c r="BL122">
        <v>2055.4140000000002</v>
      </c>
      <c r="BM122">
        <v>847.73400000000004</v>
      </c>
      <c r="BN122">
        <v>1454.116</v>
      </c>
      <c r="BO122">
        <v>5.9880000000000004</v>
      </c>
      <c r="BP122">
        <v>93.307000000000002</v>
      </c>
      <c r="BQ122">
        <v>1.0029999999999999</v>
      </c>
      <c r="BR122">
        <v>423.642</v>
      </c>
      <c r="BS122">
        <v>2055.4140000000002</v>
      </c>
      <c r="BT122">
        <v>20</v>
      </c>
      <c r="BU122">
        <v>11.170999999999999</v>
      </c>
      <c r="BV122">
        <v>1</v>
      </c>
      <c r="BW122">
        <v>40</v>
      </c>
      <c r="BX122">
        <v>63.978000000000002</v>
      </c>
      <c r="BY122">
        <v>0</v>
      </c>
      <c r="BZ122">
        <f>_xlfn.XLOOKUP(data_cloud__2[[#This Row],[product_id]], manual_check_maarten!A:A,manual_check_maarten!F:F,  "")</f>
        <v>0</v>
      </c>
      <c r="CA122">
        <f>_xlfn.XLOOKUP(data_cloud__2[[#This Row],[product_id]], manual_check_maarten!A:A,manual_check_maarten!G:G,  "")</f>
        <v>0</v>
      </c>
      <c r="CB122" t="str">
        <f>_xlfn.XLOOKUP(data_cloud__2[[#This Row],[product_id]], manual_check_maarten!A:A,manual_check_maarten!H:H,  "")</f>
        <v>Circ section</v>
      </c>
    </row>
    <row r="123" spans="1:80" hidden="1" x14ac:dyDescent="0.35">
      <c r="A123" t="s">
        <v>365</v>
      </c>
      <c r="B123" t="s">
        <v>85</v>
      </c>
      <c r="C123">
        <v>45566.704292858798</v>
      </c>
      <c r="D123" t="s">
        <v>79</v>
      </c>
      <c r="E123" t="s">
        <v>80</v>
      </c>
      <c r="F123">
        <v>61</v>
      </c>
      <c r="G123">
        <v>61</v>
      </c>
      <c r="H123">
        <v>61</v>
      </c>
      <c r="I123">
        <v>0</v>
      </c>
      <c r="J123" t="s">
        <v>363</v>
      </c>
      <c r="K123" t="s">
        <v>82</v>
      </c>
      <c r="L123">
        <v>14.529999732971191</v>
      </c>
      <c r="M123">
        <v>110</v>
      </c>
      <c r="N123" t="s">
        <v>82</v>
      </c>
      <c r="O123" t="s">
        <v>82</v>
      </c>
      <c r="P123">
        <v>0</v>
      </c>
      <c r="Q123">
        <v>801.96649169921875</v>
      </c>
      <c r="R123">
        <v>119.90861511230469</v>
      </c>
      <c r="S123">
        <v>215</v>
      </c>
      <c r="T123">
        <v>214.80000305175781</v>
      </c>
      <c r="U123">
        <v>219.80000305175781</v>
      </c>
      <c r="V123">
        <v>225</v>
      </c>
      <c r="W123">
        <v>2206.71044921875</v>
      </c>
      <c r="X123">
        <v>1700.01025390625</v>
      </c>
      <c r="Y123">
        <v>3.2840001583099365</v>
      </c>
      <c r="Z123">
        <v>0.15000000596046448</v>
      </c>
      <c r="AA123">
        <v>24.342000961303711</v>
      </c>
      <c r="AB123">
        <v>2.0720000267028809</v>
      </c>
      <c r="AC123">
        <v>0.45400002598762512</v>
      </c>
      <c r="AD123">
        <v>0.65600001811981201</v>
      </c>
      <c r="AE123">
        <v>47.700000762939453</v>
      </c>
      <c r="AF123">
        <v>29.719257354736328</v>
      </c>
      <c r="AG123">
        <v>44.984077453613281</v>
      </c>
      <c r="AH123">
        <v>229.80000305175781</v>
      </c>
      <c r="AI123">
        <v>60</v>
      </c>
      <c r="AJ123">
        <v>59.900002000000001</v>
      </c>
      <c r="AK123">
        <v>59.900002000000001</v>
      </c>
      <c r="AL123">
        <v>60.799999</v>
      </c>
      <c r="AM123">
        <v>137.79624938964844</v>
      </c>
      <c r="AN123">
        <v>52.49993896484375</v>
      </c>
      <c r="AO123">
        <v>66.788032531738281</v>
      </c>
      <c r="AP123">
        <v>82.760910034179688</v>
      </c>
      <c r="AQ123">
        <v>1.2415626049041748</v>
      </c>
      <c r="AR123">
        <v>546.93902587890625</v>
      </c>
      <c r="AS123">
        <v>501.07049560546875</v>
      </c>
      <c r="AT123">
        <v>4.7030625343322754</v>
      </c>
      <c r="AU123">
        <v>3.8000626564025879</v>
      </c>
      <c r="AV123">
        <v>7993.865234375</v>
      </c>
      <c r="AW123">
        <v>6198.576171875</v>
      </c>
      <c r="AX123">
        <v>1781.427734375</v>
      </c>
      <c r="AY123">
        <v>1169.81298828125</v>
      </c>
      <c r="AZ123">
        <v>6212.4375</v>
      </c>
      <c r="BA123">
        <v>5028.76318359375</v>
      </c>
      <c r="BD123" t="s">
        <v>366</v>
      </c>
      <c r="BE123" t="s">
        <v>365</v>
      </c>
      <c r="BF123">
        <v>45</v>
      </c>
      <c r="BG123">
        <v>1233.624</v>
      </c>
      <c r="BH123">
        <v>818.798</v>
      </c>
      <c r="BI123">
        <v>-2.3090000000000002</v>
      </c>
      <c r="BJ123">
        <v>4.0780000000000003</v>
      </c>
      <c r="BK123">
        <v>90</v>
      </c>
      <c r="BL123">
        <v>2056.4450000000002</v>
      </c>
      <c r="BM123">
        <v>1229.279</v>
      </c>
      <c r="BN123">
        <v>1128.8309999999999</v>
      </c>
      <c r="BO123">
        <v>-178.61199999999999</v>
      </c>
      <c r="BP123">
        <v>99.998999999999995</v>
      </c>
      <c r="BQ123">
        <v>1.0049999999999999</v>
      </c>
      <c r="BR123">
        <v>424.79599999999999</v>
      </c>
      <c r="BS123">
        <v>2056.4450000000002</v>
      </c>
      <c r="BT123">
        <v>20</v>
      </c>
      <c r="BU123">
        <v>8.5609999999999999</v>
      </c>
      <c r="BV123">
        <v>1</v>
      </c>
      <c r="BW123">
        <v>40</v>
      </c>
      <c r="BX123">
        <v>31.706</v>
      </c>
      <c r="BY123">
        <v>1</v>
      </c>
      <c r="BZ123">
        <f>_xlfn.XLOOKUP(data_cloud__2[[#This Row],[product_id]], manual_check_maarten!A:A,manual_check_maarten!F:F,  "")</f>
        <v>1</v>
      </c>
      <c r="CA123">
        <f>_xlfn.XLOOKUP(data_cloud__2[[#This Row],[product_id]], manual_check_maarten!A:A,manual_check_maarten!G:G,  "")</f>
        <v>0</v>
      </c>
      <c r="CB123" t="str">
        <f>_xlfn.XLOOKUP(data_cloud__2[[#This Row],[product_id]], manual_check_maarten!A:A,manual_check_maarten!H:H,  "")</f>
        <v/>
      </c>
    </row>
    <row r="124" spans="1:80" hidden="1" x14ac:dyDescent="0.35">
      <c r="A124" t="s">
        <v>367</v>
      </c>
      <c r="B124" t="s">
        <v>78</v>
      </c>
      <c r="C124">
        <v>45566.704570636575</v>
      </c>
      <c r="D124" t="s">
        <v>79</v>
      </c>
      <c r="E124" t="s">
        <v>80</v>
      </c>
      <c r="F124">
        <v>62</v>
      </c>
      <c r="G124">
        <v>62</v>
      </c>
      <c r="H124">
        <v>62</v>
      </c>
      <c r="I124">
        <v>0</v>
      </c>
      <c r="J124" t="s">
        <v>368</v>
      </c>
      <c r="K124" t="s">
        <v>82</v>
      </c>
      <c r="L124">
        <v>14.529999732971191</v>
      </c>
      <c r="M124">
        <v>110</v>
      </c>
      <c r="N124" t="s">
        <v>82</v>
      </c>
      <c r="O124" t="s">
        <v>82</v>
      </c>
      <c r="P124">
        <v>0</v>
      </c>
      <c r="Q124">
        <v>801.78204345703125</v>
      </c>
      <c r="R124">
        <v>119.90861511230469</v>
      </c>
      <c r="S124">
        <v>215.10000610351563</v>
      </c>
      <c r="T124">
        <v>215</v>
      </c>
      <c r="U124">
        <v>220.10000610351563</v>
      </c>
      <c r="V124">
        <v>225</v>
      </c>
      <c r="W124">
        <v>2184.464599609375</v>
      </c>
      <c r="X124">
        <v>1696.5130615234375</v>
      </c>
      <c r="Y124">
        <v>2.7940001487731934</v>
      </c>
      <c r="Z124">
        <v>0.14600001275539398</v>
      </c>
      <c r="AA124">
        <v>24.338001251220703</v>
      </c>
      <c r="AB124">
        <v>2.064000129699707</v>
      </c>
      <c r="AC124">
        <v>0.45200002193450928</v>
      </c>
      <c r="AD124">
        <v>0.65600001811981201</v>
      </c>
      <c r="AE124">
        <v>47.700000762939453</v>
      </c>
      <c r="AF124">
        <v>29.734546661376953</v>
      </c>
      <c r="AG124">
        <v>44.948402404785156</v>
      </c>
      <c r="AH124">
        <v>229.80000305175781</v>
      </c>
      <c r="AI124">
        <v>60</v>
      </c>
      <c r="AJ124">
        <v>60</v>
      </c>
      <c r="AK124">
        <v>60</v>
      </c>
      <c r="AL124">
        <v>60.799999</v>
      </c>
      <c r="AM124">
        <v>94.586082458496094</v>
      </c>
      <c r="AN124">
        <v>52.499603271484375</v>
      </c>
      <c r="AO124">
        <v>66.192314147949219</v>
      </c>
      <c r="AP124">
        <v>79.957672119140625</v>
      </c>
      <c r="AQ124">
        <v>2.5960626602172852</v>
      </c>
      <c r="AR124">
        <v>544.640869140625</v>
      </c>
      <c r="AS124">
        <v>501.57247924804688</v>
      </c>
      <c r="AT124">
        <v>4.5525627136230469</v>
      </c>
      <c r="AU124">
        <v>3.574312686920166</v>
      </c>
      <c r="AV124">
        <v>7796.18798828125</v>
      </c>
      <c r="AW124">
        <v>5565.11962890625</v>
      </c>
      <c r="AX124">
        <v>1684.0556640625</v>
      </c>
      <c r="AY124">
        <v>1034.13525390625</v>
      </c>
      <c r="AZ124">
        <v>6112.13232421875</v>
      </c>
      <c r="BA124">
        <v>4530.984375</v>
      </c>
      <c r="BB124">
        <v>6.1786174774169922E-3</v>
      </c>
      <c r="BC124">
        <v>0.13238656520843506</v>
      </c>
      <c r="BD124" t="s">
        <v>369</v>
      </c>
      <c r="BE124" t="s">
        <v>367</v>
      </c>
      <c r="BF124">
        <v>45</v>
      </c>
      <c r="BG124">
        <v>890.774</v>
      </c>
      <c r="BH124">
        <v>997.09</v>
      </c>
      <c r="BI124">
        <v>3.88</v>
      </c>
      <c r="BJ124">
        <v>4.1779999999999999</v>
      </c>
      <c r="BK124">
        <v>96.188999999999993</v>
      </c>
      <c r="BL124">
        <v>2053.6309999999999</v>
      </c>
      <c r="BM124">
        <v>867.53800000000001</v>
      </c>
      <c r="BN124">
        <v>1104.8409999999999</v>
      </c>
      <c r="BO124">
        <v>6.548</v>
      </c>
      <c r="BP124">
        <v>98.424999999999997</v>
      </c>
      <c r="BQ124">
        <v>1.0029999999999999</v>
      </c>
      <c r="BR124">
        <v>423.77600000000001</v>
      </c>
      <c r="BS124">
        <v>2053.6309999999999</v>
      </c>
      <c r="BT124">
        <v>20</v>
      </c>
      <c r="BU124">
        <v>7.1310000000000002</v>
      </c>
      <c r="BV124">
        <v>1</v>
      </c>
      <c r="BW124">
        <v>40</v>
      </c>
      <c r="BX124">
        <v>22.995999999999999</v>
      </c>
      <c r="BY124">
        <v>1</v>
      </c>
      <c r="BZ124">
        <f>_xlfn.XLOOKUP(data_cloud__2[[#This Row],[product_id]], manual_check_maarten!A:A,manual_check_maarten!F:F,  "")</f>
        <v>1</v>
      </c>
      <c r="CA124">
        <f>_xlfn.XLOOKUP(data_cloud__2[[#This Row],[product_id]], manual_check_maarten!A:A,manual_check_maarten!G:G,  "")</f>
        <v>0</v>
      </c>
      <c r="CB124" t="str">
        <f>_xlfn.XLOOKUP(data_cloud__2[[#This Row],[product_id]], manual_check_maarten!A:A,manual_check_maarten!H:H,  "")</f>
        <v/>
      </c>
    </row>
    <row r="125" spans="1:80" hidden="1" x14ac:dyDescent="0.35">
      <c r="A125" t="s">
        <v>370</v>
      </c>
      <c r="B125" t="s">
        <v>85</v>
      </c>
      <c r="C125">
        <v>45566.704570636575</v>
      </c>
      <c r="D125" t="s">
        <v>79</v>
      </c>
      <c r="E125" t="s">
        <v>80</v>
      </c>
      <c r="F125">
        <v>62</v>
      </c>
      <c r="G125">
        <v>62</v>
      </c>
      <c r="H125">
        <v>62</v>
      </c>
      <c r="I125">
        <v>0</v>
      </c>
      <c r="J125" t="s">
        <v>368</v>
      </c>
      <c r="K125" t="s">
        <v>82</v>
      </c>
      <c r="L125">
        <v>14.529999732971191</v>
      </c>
      <c r="M125">
        <v>110</v>
      </c>
      <c r="N125" t="s">
        <v>82</v>
      </c>
      <c r="O125" t="s">
        <v>82</v>
      </c>
      <c r="P125">
        <v>0</v>
      </c>
      <c r="Q125">
        <v>801.78204345703125</v>
      </c>
      <c r="R125">
        <v>119.90861511230469</v>
      </c>
      <c r="S125">
        <v>215.10000610351563</v>
      </c>
      <c r="T125">
        <v>215</v>
      </c>
      <c r="U125">
        <v>220.10000610351563</v>
      </c>
      <c r="V125">
        <v>225</v>
      </c>
      <c r="W125">
        <v>2184.464599609375</v>
      </c>
      <c r="X125">
        <v>1696.5130615234375</v>
      </c>
      <c r="Y125">
        <v>2.7940001487731934</v>
      </c>
      <c r="Z125">
        <v>0.14600001275539398</v>
      </c>
      <c r="AA125">
        <v>24.338001251220703</v>
      </c>
      <c r="AB125">
        <v>2.064000129699707</v>
      </c>
      <c r="AC125">
        <v>0.45200002193450928</v>
      </c>
      <c r="AD125">
        <v>0.65600001811981201</v>
      </c>
      <c r="AE125">
        <v>47.700000762939453</v>
      </c>
      <c r="AF125">
        <v>29.734546661376953</v>
      </c>
      <c r="AG125">
        <v>44.948402404785156</v>
      </c>
      <c r="AH125">
        <v>229.80000305175781</v>
      </c>
      <c r="AI125">
        <v>60</v>
      </c>
      <c r="AJ125">
        <v>60</v>
      </c>
      <c r="AK125">
        <v>60</v>
      </c>
      <c r="AL125">
        <v>60.799999</v>
      </c>
      <c r="AM125">
        <v>137.79624938964844</v>
      </c>
      <c r="AN125">
        <v>52.49993896484375</v>
      </c>
      <c r="AO125">
        <v>66.712882995605469</v>
      </c>
      <c r="AP125">
        <v>82.360359191894531</v>
      </c>
      <c r="AQ125">
        <v>1.7683125734329224</v>
      </c>
      <c r="AR125">
        <v>546.8251953125</v>
      </c>
      <c r="AS125">
        <v>500.10348510742188</v>
      </c>
      <c r="AT125">
        <v>4.7783126831054688</v>
      </c>
      <c r="AU125">
        <v>3.8376877307891846</v>
      </c>
      <c r="AV125">
        <v>7983.873046875</v>
      </c>
      <c r="AW125">
        <v>6201.138671875</v>
      </c>
      <c r="AX125">
        <v>1820.9541015625</v>
      </c>
      <c r="AY125">
        <v>1184.71533203125</v>
      </c>
      <c r="AZ125">
        <v>6162.9189453125</v>
      </c>
      <c r="BA125">
        <v>5016.42333984375</v>
      </c>
      <c r="BD125" t="s">
        <v>371</v>
      </c>
      <c r="BE125" t="s">
        <v>370</v>
      </c>
      <c r="BF125">
        <v>45</v>
      </c>
      <c r="BG125">
        <v>1190.454</v>
      </c>
      <c r="BH125">
        <v>976.82299999999998</v>
      </c>
      <c r="BI125">
        <v>-3.673</v>
      </c>
      <c r="BJ125">
        <v>4.0990000000000002</v>
      </c>
      <c r="BK125">
        <v>88.635999999999996</v>
      </c>
      <c r="BL125">
        <v>2056.1019999999999</v>
      </c>
      <c r="BM125">
        <v>1194.9570000000001</v>
      </c>
      <c r="BN125">
        <v>1284.404</v>
      </c>
      <c r="BO125">
        <v>179.58099999999999</v>
      </c>
      <c r="BP125">
        <v>99.998999999999995</v>
      </c>
      <c r="BQ125">
        <v>1.0049999999999999</v>
      </c>
      <c r="BR125">
        <v>424.80700000000002</v>
      </c>
      <c r="BS125">
        <v>2056.1019999999999</v>
      </c>
      <c r="BT125">
        <v>20</v>
      </c>
      <c r="BU125">
        <v>9.7100000000000009</v>
      </c>
      <c r="BV125">
        <v>1</v>
      </c>
      <c r="BW125">
        <v>40</v>
      </c>
      <c r="BX125">
        <v>30.457000000000001</v>
      </c>
      <c r="BY125">
        <v>1</v>
      </c>
      <c r="BZ125">
        <f>_xlfn.XLOOKUP(data_cloud__2[[#This Row],[product_id]], manual_check_maarten!A:A,manual_check_maarten!F:F,  "")</f>
        <v>1</v>
      </c>
      <c r="CA125">
        <f>_xlfn.XLOOKUP(data_cloud__2[[#This Row],[product_id]], manual_check_maarten!A:A,manual_check_maarten!G:G,  "")</f>
        <v>0</v>
      </c>
      <c r="CB125" t="str">
        <f>_xlfn.XLOOKUP(data_cloud__2[[#This Row],[product_id]], manual_check_maarten!A:A,manual_check_maarten!H:H,  "")</f>
        <v/>
      </c>
    </row>
    <row r="126" spans="1:80" x14ac:dyDescent="0.35">
      <c r="A126" t="s">
        <v>348</v>
      </c>
      <c r="B126" t="s">
        <v>78</v>
      </c>
      <c r="C126">
        <v>45566.703447430555</v>
      </c>
      <c r="D126" t="s">
        <v>79</v>
      </c>
      <c r="E126" t="s">
        <v>80</v>
      </c>
      <c r="F126">
        <v>58</v>
      </c>
      <c r="G126">
        <v>58</v>
      </c>
      <c r="H126">
        <v>58</v>
      </c>
      <c r="I126">
        <v>0</v>
      </c>
      <c r="J126" t="s">
        <v>349</v>
      </c>
      <c r="K126" t="s">
        <v>82</v>
      </c>
      <c r="L126">
        <v>14.519999504089355</v>
      </c>
      <c r="M126">
        <v>110</v>
      </c>
      <c r="N126" t="s">
        <v>82</v>
      </c>
      <c r="O126" t="s">
        <v>82</v>
      </c>
      <c r="P126">
        <v>0</v>
      </c>
      <c r="Q126">
        <v>801.96649169921875</v>
      </c>
      <c r="R126">
        <v>119.90861511230469</v>
      </c>
      <c r="S126">
        <v>215.10000610351563</v>
      </c>
      <c r="T126">
        <v>215.10000610351563</v>
      </c>
      <c r="U126">
        <v>220</v>
      </c>
      <c r="V126">
        <v>224.80000305175781</v>
      </c>
      <c r="W126">
        <v>2198.6474609375</v>
      </c>
      <c r="X126">
        <v>1731.1932373046875</v>
      </c>
      <c r="Y126">
        <v>3.320000171661377</v>
      </c>
      <c r="Z126">
        <v>0.14600001275539398</v>
      </c>
      <c r="AA126">
        <v>24.340002059936523</v>
      </c>
      <c r="AB126">
        <v>2.0360000133514404</v>
      </c>
      <c r="AC126">
        <v>0.45400002598762512</v>
      </c>
      <c r="AD126">
        <v>0.65600001811981201</v>
      </c>
      <c r="AE126">
        <v>47.200000762939453</v>
      </c>
      <c r="AF126">
        <v>29.311515808105469</v>
      </c>
      <c r="AG126">
        <v>44.958595275878906</v>
      </c>
      <c r="AH126">
        <v>229.80000305175781</v>
      </c>
      <c r="AI126">
        <v>60</v>
      </c>
      <c r="AJ126">
        <v>59.900002000000001</v>
      </c>
      <c r="AK126">
        <v>59.900002000000001</v>
      </c>
      <c r="AL126">
        <v>60.799999</v>
      </c>
      <c r="AM126">
        <v>94.586082458496094</v>
      </c>
      <c r="AN126">
        <v>52.499603271484375</v>
      </c>
      <c r="AO126">
        <v>66.136787414550781</v>
      </c>
      <c r="AP126">
        <v>79.894454956054688</v>
      </c>
      <c r="AQ126">
        <v>2.6713125705718994</v>
      </c>
      <c r="AR126">
        <v>546.26849365234375</v>
      </c>
      <c r="AS126">
        <v>502.64004516601563</v>
      </c>
      <c r="AT126">
        <v>4.5901875495910645</v>
      </c>
      <c r="AU126">
        <v>3.6119377613067627</v>
      </c>
      <c r="AV126">
        <v>7808.5498046875</v>
      </c>
      <c r="AW126">
        <v>5588.701171875</v>
      </c>
      <c r="AX126">
        <v>1694.8974609375</v>
      </c>
      <c r="AY126">
        <v>1039.59814453125</v>
      </c>
      <c r="AZ126">
        <v>6113.65234375</v>
      </c>
      <c r="BA126">
        <v>4549.10302734375</v>
      </c>
      <c r="BB126">
        <v>1.1793255805969238E-2</v>
      </c>
      <c r="BC126">
        <v>0.14004993438720703</v>
      </c>
      <c r="BD126" t="s">
        <v>350</v>
      </c>
      <c r="BE126" t="s">
        <v>348</v>
      </c>
      <c r="BF126">
        <v>45</v>
      </c>
      <c r="BG126">
        <v>862.77700000000004</v>
      </c>
      <c r="BH126">
        <v>1242.7360000000001</v>
      </c>
      <c r="BI126">
        <v>1.7769999999999999</v>
      </c>
      <c r="BJ126">
        <v>4.1310000000000002</v>
      </c>
      <c r="BK126">
        <v>94.085999999999999</v>
      </c>
      <c r="BL126">
        <v>2055.7220000000002</v>
      </c>
      <c r="BM126">
        <v>841.72199999999998</v>
      </c>
      <c r="BN126">
        <v>1347.9680000000001</v>
      </c>
      <c r="BO126">
        <v>5.407</v>
      </c>
      <c r="BP126">
        <v>94.882000000000005</v>
      </c>
      <c r="BQ126">
        <v>1.0029999999999999</v>
      </c>
      <c r="BR126">
        <v>423.70400000000001</v>
      </c>
      <c r="BS126">
        <v>2055.7220000000002</v>
      </c>
      <c r="BT126">
        <v>20</v>
      </c>
      <c r="BU126">
        <v>8.6340000000000003</v>
      </c>
      <c r="BV126">
        <v>1</v>
      </c>
      <c r="BW126">
        <v>40</v>
      </c>
      <c r="BX126">
        <v>28.152999999999999</v>
      </c>
      <c r="BY126">
        <v>1</v>
      </c>
      <c r="BZ126">
        <f>_xlfn.XLOOKUP(data_cloud__2[[#This Row],[product_id]], manual_check_maarten!A:A,manual_check_maarten!F:F,  "")</f>
        <v>0</v>
      </c>
      <c r="CA126">
        <f>_xlfn.XLOOKUP(data_cloud__2[[#This Row],[product_id]], manual_check_maarten!A:A,manual_check_maarten!G:G,  "")</f>
        <v>0</v>
      </c>
      <c r="CB126" t="str">
        <f>_xlfn.XLOOKUP(data_cloud__2[[#This Row],[product_id]], manual_check_maarten!A:A,manual_check_maarten!H:H,  "")</f>
        <v>Circ section</v>
      </c>
    </row>
    <row r="127" spans="1:80" hidden="1" x14ac:dyDescent="0.35">
      <c r="A127" t="s">
        <v>372</v>
      </c>
      <c r="B127" t="s">
        <v>78</v>
      </c>
      <c r="C127">
        <v>45566.704847986111</v>
      </c>
      <c r="D127" t="s">
        <v>79</v>
      </c>
      <c r="E127" t="s">
        <v>80</v>
      </c>
      <c r="F127">
        <v>63</v>
      </c>
      <c r="G127">
        <v>63</v>
      </c>
      <c r="H127">
        <v>63</v>
      </c>
      <c r="I127">
        <v>0</v>
      </c>
      <c r="J127" t="s">
        <v>373</v>
      </c>
      <c r="K127" t="s">
        <v>82</v>
      </c>
      <c r="L127">
        <v>14.539999961853027</v>
      </c>
      <c r="M127">
        <v>110</v>
      </c>
      <c r="N127" t="s">
        <v>82</v>
      </c>
      <c r="O127" t="s">
        <v>82</v>
      </c>
      <c r="P127">
        <v>0</v>
      </c>
      <c r="Q127">
        <v>801.78204345703125</v>
      </c>
      <c r="R127">
        <v>119.90861511230469</v>
      </c>
      <c r="S127">
        <v>214.80000305175781</v>
      </c>
      <c r="T127">
        <v>215.10000610351563</v>
      </c>
      <c r="U127">
        <v>220</v>
      </c>
      <c r="V127">
        <v>225</v>
      </c>
      <c r="W127">
        <v>2218.56201171875</v>
      </c>
      <c r="X127">
        <v>1699.5245361328125</v>
      </c>
      <c r="Y127">
        <v>2.7900002002716064</v>
      </c>
      <c r="Z127">
        <v>0.14600001275539398</v>
      </c>
      <c r="AA127">
        <v>24.340002059936523</v>
      </c>
      <c r="AB127">
        <v>2.0900001525878906</v>
      </c>
      <c r="AC127">
        <v>0.45400002598762512</v>
      </c>
      <c r="AD127">
        <v>0.65800005197525024</v>
      </c>
      <c r="AE127">
        <v>47.900001525878906</v>
      </c>
      <c r="AF127">
        <v>30.14738655090332</v>
      </c>
      <c r="AG127">
        <v>44.984077453613281</v>
      </c>
      <c r="AH127">
        <v>229.80000305175781</v>
      </c>
      <c r="AI127">
        <v>60</v>
      </c>
      <c r="AJ127">
        <v>60.099997999999999</v>
      </c>
      <c r="AK127">
        <v>60.099997999999999</v>
      </c>
      <c r="AL127">
        <v>60.799999</v>
      </c>
      <c r="AM127">
        <v>94.586082458496094</v>
      </c>
      <c r="AN127">
        <v>52.499603271484375</v>
      </c>
      <c r="AO127">
        <v>66.07958984375</v>
      </c>
      <c r="AP127">
        <v>80.069488525390625</v>
      </c>
      <c r="AQ127">
        <v>2.8970625400543213</v>
      </c>
      <c r="AR127">
        <v>546.0665283203125</v>
      </c>
      <c r="AS127">
        <v>503.6917724609375</v>
      </c>
      <c r="AT127">
        <v>4.4396877288818359</v>
      </c>
      <c r="AU127">
        <v>3.574312686920166</v>
      </c>
      <c r="AV127">
        <v>7828.421875</v>
      </c>
      <c r="AW127">
        <v>5604.740234375</v>
      </c>
      <c r="AX127">
        <v>1637.06201171875</v>
      </c>
      <c r="AY127">
        <v>1049.61181640625</v>
      </c>
      <c r="AZ127">
        <v>6191.35986328125</v>
      </c>
      <c r="BA127">
        <v>4555.12841796875</v>
      </c>
      <c r="BB127">
        <v>1.5326738357543945E-3</v>
      </c>
      <c r="BC127">
        <v>0.13256728649139404</v>
      </c>
      <c r="BD127" t="s">
        <v>79</v>
      </c>
      <c r="BE127" t="s">
        <v>79</v>
      </c>
      <c r="BF127">
        <v>0</v>
      </c>
      <c r="BG127">
        <v>0</v>
      </c>
      <c r="BH127">
        <v>0</v>
      </c>
      <c r="BI127">
        <v>0</v>
      </c>
      <c r="BJ127">
        <v>0</v>
      </c>
      <c r="BK127">
        <v>0</v>
      </c>
      <c r="BL127">
        <v>0</v>
      </c>
      <c r="BM127">
        <v>0</v>
      </c>
      <c r="BN127">
        <v>0</v>
      </c>
      <c r="BO127">
        <v>0</v>
      </c>
      <c r="BP127">
        <v>0</v>
      </c>
      <c r="BQ127">
        <v>0</v>
      </c>
      <c r="BR127">
        <v>0</v>
      </c>
      <c r="BS127">
        <v>0</v>
      </c>
      <c r="BT127">
        <v>20</v>
      </c>
      <c r="BU127">
        <v>0</v>
      </c>
      <c r="BW127">
        <v>40</v>
      </c>
      <c r="BX127">
        <v>0</v>
      </c>
      <c r="BZ127" t="str">
        <f>_xlfn.XLOOKUP(data_cloud__2[[#This Row],[product_id]], manual_check_maarten!A:A,manual_check_maarten!F:F,  "")</f>
        <v/>
      </c>
      <c r="CA127" t="str">
        <f>_xlfn.XLOOKUP(data_cloud__2[[#This Row],[product_id]], manual_check_maarten!A:A,manual_check_maarten!G:G,  "")</f>
        <v/>
      </c>
      <c r="CB127" t="str">
        <f>_xlfn.XLOOKUP(data_cloud__2[[#This Row],[product_id]], manual_check_maarten!A:A,manual_check_maarten!H:H,  "")</f>
        <v/>
      </c>
    </row>
    <row r="128" spans="1:80" hidden="1" x14ac:dyDescent="0.35">
      <c r="A128" t="s">
        <v>379</v>
      </c>
      <c r="B128" t="s">
        <v>85</v>
      </c>
      <c r="C128">
        <v>45566.705138124998</v>
      </c>
      <c r="D128" t="s">
        <v>79</v>
      </c>
      <c r="E128" t="s">
        <v>80</v>
      </c>
      <c r="F128">
        <v>64</v>
      </c>
      <c r="G128">
        <v>64</v>
      </c>
      <c r="H128">
        <v>64</v>
      </c>
      <c r="I128">
        <v>0</v>
      </c>
      <c r="J128" t="s">
        <v>377</v>
      </c>
      <c r="K128" t="s">
        <v>82</v>
      </c>
      <c r="L128">
        <v>14.539999961853027</v>
      </c>
      <c r="M128">
        <v>110</v>
      </c>
      <c r="N128" t="s">
        <v>82</v>
      </c>
      <c r="O128" t="s">
        <v>82</v>
      </c>
      <c r="P128">
        <v>0</v>
      </c>
      <c r="Q128">
        <v>801.78204345703125</v>
      </c>
      <c r="R128">
        <v>119.90861511230469</v>
      </c>
      <c r="S128">
        <v>215.10000610351563</v>
      </c>
      <c r="T128">
        <v>215.10000610351563</v>
      </c>
      <c r="U128">
        <v>220.10000610351563</v>
      </c>
      <c r="V128">
        <v>225</v>
      </c>
      <c r="W128">
        <v>2178.052978515625</v>
      </c>
      <c r="X128">
        <v>1705.8388671875</v>
      </c>
      <c r="Y128">
        <v>2.7040002346038818</v>
      </c>
      <c r="Z128">
        <v>0.14600001275539398</v>
      </c>
      <c r="AA128">
        <v>24.338001251220703</v>
      </c>
      <c r="AB128">
        <v>2.0340001583099365</v>
      </c>
      <c r="AC128">
        <v>0.45200002193450928</v>
      </c>
      <c r="AD128">
        <v>0.65600001811981201</v>
      </c>
      <c r="AE128">
        <v>47.900001525878906</v>
      </c>
      <c r="AF128">
        <v>29.622419357299805</v>
      </c>
      <c r="AG128">
        <v>44.948402404785156</v>
      </c>
      <c r="AH128">
        <v>229.80000305175781</v>
      </c>
      <c r="AI128">
        <v>60</v>
      </c>
      <c r="AJ128">
        <v>59.900002000000001</v>
      </c>
      <c r="AK128">
        <v>59.900002000000001</v>
      </c>
      <c r="AL128">
        <v>60.799999</v>
      </c>
      <c r="AM128">
        <v>137.79624938964844</v>
      </c>
      <c r="AN128">
        <v>52.49993896484375</v>
      </c>
      <c r="AO128">
        <v>66.851333618164063</v>
      </c>
      <c r="AP128">
        <v>82.426902770996094</v>
      </c>
      <c r="AQ128">
        <v>2.1445624828338623</v>
      </c>
      <c r="AR128">
        <v>545.89532470703125</v>
      </c>
      <c r="AS128">
        <v>499.1380615234375</v>
      </c>
      <c r="AT128">
        <v>4.7783126831054688</v>
      </c>
      <c r="AU128">
        <v>3.8000626564025879</v>
      </c>
      <c r="AV128">
        <v>7960.7763671875</v>
      </c>
      <c r="AW128">
        <v>6171.1044921875</v>
      </c>
      <c r="AX128">
        <v>1814.31640625</v>
      </c>
      <c r="AY128">
        <v>1159.41845703125</v>
      </c>
      <c r="AZ128">
        <v>6146.4599609375</v>
      </c>
      <c r="BA128">
        <v>5011.68603515625</v>
      </c>
      <c r="BD128" t="s">
        <v>380</v>
      </c>
      <c r="BE128" t="s">
        <v>379</v>
      </c>
      <c r="BF128">
        <v>45</v>
      </c>
      <c r="BG128">
        <v>1205.2080000000001</v>
      </c>
      <c r="BH128">
        <v>1041.9770000000001</v>
      </c>
      <c r="BI128">
        <v>-2.9990000000000001</v>
      </c>
      <c r="BJ128">
        <v>4.0060000000000002</v>
      </c>
      <c r="BK128">
        <v>89.31</v>
      </c>
      <c r="BL128">
        <v>2055.279</v>
      </c>
      <c r="BM128">
        <v>1206.1569999999999</v>
      </c>
      <c r="BN128">
        <v>1348.5609999999999</v>
      </c>
      <c r="BO128">
        <v>-179.547</v>
      </c>
      <c r="BP128">
        <v>99.998999999999995</v>
      </c>
      <c r="BQ128">
        <v>1.0049999999999999</v>
      </c>
      <c r="BR128">
        <v>424.79</v>
      </c>
      <c r="BS128">
        <v>2055.279</v>
      </c>
      <c r="BT128">
        <v>20</v>
      </c>
      <c r="BU128">
        <v>5.9550000000000001</v>
      </c>
      <c r="BV128">
        <v>1</v>
      </c>
      <c r="BW128">
        <v>40</v>
      </c>
      <c r="BX128">
        <v>26.763000000000002</v>
      </c>
      <c r="BY128">
        <v>1</v>
      </c>
      <c r="BZ128">
        <f>_xlfn.XLOOKUP(data_cloud__2[[#This Row],[product_id]], manual_check_maarten!A:A,manual_check_maarten!F:F,  "")</f>
        <v>1</v>
      </c>
      <c r="CA128">
        <f>_xlfn.XLOOKUP(data_cloud__2[[#This Row],[product_id]], manual_check_maarten!A:A,manual_check_maarten!G:G,  "")</f>
        <v>0</v>
      </c>
      <c r="CB128" t="str">
        <f>_xlfn.XLOOKUP(data_cloud__2[[#This Row],[product_id]], manual_check_maarten!A:A,manual_check_maarten!H:H,  "")</f>
        <v/>
      </c>
    </row>
    <row r="129" spans="1:80" hidden="1" x14ac:dyDescent="0.35">
      <c r="A129" t="s">
        <v>376</v>
      </c>
      <c r="B129" t="s">
        <v>78</v>
      </c>
      <c r="C129">
        <v>45566.705138124998</v>
      </c>
      <c r="D129" t="s">
        <v>79</v>
      </c>
      <c r="E129" t="s">
        <v>80</v>
      </c>
      <c r="F129">
        <v>64</v>
      </c>
      <c r="G129">
        <v>64</v>
      </c>
      <c r="H129">
        <v>64</v>
      </c>
      <c r="I129">
        <v>0</v>
      </c>
      <c r="J129" t="s">
        <v>377</v>
      </c>
      <c r="K129" t="s">
        <v>82</v>
      </c>
      <c r="L129">
        <v>14.539999961853027</v>
      </c>
      <c r="M129">
        <v>110</v>
      </c>
      <c r="N129" t="s">
        <v>82</v>
      </c>
      <c r="O129" t="s">
        <v>82</v>
      </c>
      <c r="P129">
        <v>0</v>
      </c>
      <c r="Q129">
        <v>801.78204345703125</v>
      </c>
      <c r="R129">
        <v>119.90861511230469</v>
      </c>
      <c r="S129">
        <v>215.10000610351563</v>
      </c>
      <c r="T129">
        <v>215.10000610351563</v>
      </c>
      <c r="U129">
        <v>220.10000610351563</v>
      </c>
      <c r="V129">
        <v>225</v>
      </c>
      <c r="W129">
        <v>2178.052978515625</v>
      </c>
      <c r="X129">
        <v>1705.8388671875</v>
      </c>
      <c r="Y129">
        <v>2.7040002346038818</v>
      </c>
      <c r="Z129">
        <v>0.14600001275539398</v>
      </c>
      <c r="AA129">
        <v>24.338001251220703</v>
      </c>
      <c r="AB129">
        <v>2.0340001583099365</v>
      </c>
      <c r="AC129">
        <v>0.45200002193450928</v>
      </c>
      <c r="AD129">
        <v>0.65600001811981201</v>
      </c>
      <c r="AE129">
        <v>47.900001525878906</v>
      </c>
      <c r="AF129">
        <v>29.622419357299805</v>
      </c>
      <c r="AG129">
        <v>44.948402404785156</v>
      </c>
      <c r="AH129">
        <v>229.80000305175781</v>
      </c>
      <c r="AI129">
        <v>60</v>
      </c>
      <c r="AJ129">
        <v>59.900002000000001</v>
      </c>
      <c r="AK129">
        <v>59.900002000000001</v>
      </c>
      <c r="AL129">
        <v>60.799999</v>
      </c>
      <c r="AM129">
        <v>94.586082458496094</v>
      </c>
      <c r="AN129">
        <v>52.499603271484375</v>
      </c>
      <c r="AO129">
        <v>66.255081176757813</v>
      </c>
      <c r="AP129">
        <v>80.138175964355469</v>
      </c>
      <c r="AQ129">
        <v>3.6119377613067627</v>
      </c>
      <c r="AR129">
        <v>543.3349609375</v>
      </c>
      <c r="AS129">
        <v>500.03103637695313</v>
      </c>
      <c r="AT129">
        <v>4.5525627136230469</v>
      </c>
      <c r="AU129">
        <v>3.574312686920166</v>
      </c>
      <c r="AV129">
        <v>7770.14453125</v>
      </c>
      <c r="AW129">
        <v>5528.20849609375</v>
      </c>
      <c r="AX129">
        <v>1676.771484375</v>
      </c>
      <c r="AY129">
        <v>1027.513671875</v>
      </c>
      <c r="AZ129">
        <v>6093.373046875</v>
      </c>
      <c r="BA129">
        <v>4500.69482421875</v>
      </c>
      <c r="BB129">
        <v>5.0537586212158203E-3</v>
      </c>
      <c r="BC129">
        <v>0.12448906898498535</v>
      </c>
      <c r="BD129" t="s">
        <v>378</v>
      </c>
      <c r="BE129" t="s">
        <v>376</v>
      </c>
      <c r="BF129">
        <v>45</v>
      </c>
      <c r="BG129">
        <v>894.26700000000005</v>
      </c>
      <c r="BH129">
        <v>919.14499999999998</v>
      </c>
      <c r="BI129">
        <v>3.806</v>
      </c>
      <c r="BJ129">
        <v>4.1440000000000001</v>
      </c>
      <c r="BK129">
        <v>96.114999999999995</v>
      </c>
      <c r="BL129">
        <v>2051.8969999999999</v>
      </c>
      <c r="BM129">
        <v>870.03300000000002</v>
      </c>
      <c r="BN129">
        <v>1032.3989999999999</v>
      </c>
      <c r="BO129">
        <v>6.5979999999999999</v>
      </c>
      <c r="BP129">
        <v>98.424999999999997</v>
      </c>
      <c r="BQ129">
        <v>1.0029999999999999</v>
      </c>
      <c r="BR129">
        <v>423.67399999999998</v>
      </c>
      <c r="BS129">
        <v>2051.8969999999999</v>
      </c>
      <c r="BT129">
        <v>20</v>
      </c>
      <c r="BU129">
        <v>87.986999999999995</v>
      </c>
      <c r="BV129">
        <v>0</v>
      </c>
      <c r="BW129">
        <v>40</v>
      </c>
      <c r="BX129">
        <v>305.63499999999999</v>
      </c>
      <c r="BY129">
        <v>0</v>
      </c>
      <c r="BZ129">
        <f>_xlfn.XLOOKUP(data_cloud__2[[#This Row],[product_id]], manual_check_maarten!A:A,manual_check_maarten!F:F,  "")</f>
        <v>1</v>
      </c>
      <c r="CA129" t="str">
        <f>_xlfn.XLOOKUP(data_cloud__2[[#This Row],[product_id]], manual_check_maarten!A:A,manual_check_maarten!G:G,  "")</f>
        <v>anomaly due to position against the edge of the FOV</v>
      </c>
      <c r="CB129" t="str">
        <f>_xlfn.XLOOKUP(data_cloud__2[[#This Row],[product_id]], manual_check_maarten!A:A,manual_check_maarten!H:H,  "")</f>
        <v/>
      </c>
    </row>
    <row r="130" spans="1:80" x14ac:dyDescent="0.35">
      <c r="A130" t="s">
        <v>362</v>
      </c>
      <c r="B130" t="s">
        <v>78</v>
      </c>
      <c r="C130">
        <v>45566.704292858798</v>
      </c>
      <c r="D130" t="s">
        <v>79</v>
      </c>
      <c r="E130" t="s">
        <v>80</v>
      </c>
      <c r="F130">
        <v>61</v>
      </c>
      <c r="G130">
        <v>61</v>
      </c>
      <c r="H130">
        <v>61</v>
      </c>
      <c r="I130">
        <v>0</v>
      </c>
      <c r="J130" t="s">
        <v>363</v>
      </c>
      <c r="K130" t="s">
        <v>82</v>
      </c>
      <c r="L130">
        <v>14.529999732971191</v>
      </c>
      <c r="M130">
        <v>110</v>
      </c>
      <c r="N130" t="s">
        <v>82</v>
      </c>
      <c r="O130" t="s">
        <v>82</v>
      </c>
      <c r="P130">
        <v>0</v>
      </c>
      <c r="Q130">
        <v>801.96649169921875</v>
      </c>
      <c r="R130">
        <v>119.90861511230469</v>
      </c>
      <c r="S130">
        <v>215</v>
      </c>
      <c r="T130">
        <v>214.80000305175781</v>
      </c>
      <c r="U130">
        <v>219.80000305175781</v>
      </c>
      <c r="V130">
        <v>225</v>
      </c>
      <c r="W130">
        <v>2206.71044921875</v>
      </c>
      <c r="X130">
        <v>1700.01025390625</v>
      </c>
      <c r="Y130">
        <v>3.2840001583099365</v>
      </c>
      <c r="Z130">
        <v>0.15000000596046448</v>
      </c>
      <c r="AA130">
        <v>24.342000961303711</v>
      </c>
      <c r="AB130">
        <v>2.0720000267028809</v>
      </c>
      <c r="AC130">
        <v>0.45400002598762512</v>
      </c>
      <c r="AD130">
        <v>0.65600001811981201</v>
      </c>
      <c r="AE130">
        <v>47.700000762939453</v>
      </c>
      <c r="AF130">
        <v>29.719257354736328</v>
      </c>
      <c r="AG130">
        <v>44.984077453613281</v>
      </c>
      <c r="AH130">
        <v>229.80000305175781</v>
      </c>
      <c r="AI130">
        <v>60</v>
      </c>
      <c r="AJ130">
        <v>59.900002000000001</v>
      </c>
      <c r="AK130">
        <v>59.900002000000001</v>
      </c>
      <c r="AL130">
        <v>60.799999</v>
      </c>
      <c r="AM130">
        <v>94.586082458496094</v>
      </c>
      <c r="AN130">
        <v>52.499603271484375</v>
      </c>
      <c r="AO130">
        <v>66.233314514160156</v>
      </c>
      <c r="AP130">
        <v>79.886604309082031</v>
      </c>
      <c r="AQ130">
        <v>2.7089376449584961</v>
      </c>
      <c r="AR130">
        <v>546.31085205078125</v>
      </c>
      <c r="AS130">
        <v>502.9578857421875</v>
      </c>
      <c r="AT130">
        <v>4.5149378776550293</v>
      </c>
      <c r="AU130">
        <v>3.574312686920166</v>
      </c>
      <c r="AV130">
        <v>7840.38525390625</v>
      </c>
      <c r="AW130">
        <v>5590.42919921875</v>
      </c>
      <c r="AX130">
        <v>1668.4365234375</v>
      </c>
      <c r="AY130">
        <v>1036.56396484375</v>
      </c>
      <c r="AZ130">
        <v>6171.94873046875</v>
      </c>
      <c r="BA130">
        <v>4553.865234375</v>
      </c>
      <c r="BB130">
        <v>1.1476755142211914E-2</v>
      </c>
      <c r="BC130">
        <v>0.1341322660446167</v>
      </c>
      <c r="BD130" t="s">
        <v>364</v>
      </c>
      <c r="BE130" t="s">
        <v>362</v>
      </c>
      <c r="BF130">
        <v>45</v>
      </c>
      <c r="BG130">
        <v>860.87699999999995</v>
      </c>
      <c r="BH130">
        <v>1258.99</v>
      </c>
      <c r="BI130">
        <v>2.2909999999999999</v>
      </c>
      <c r="BJ130">
        <v>4.2809999999999997</v>
      </c>
      <c r="BK130">
        <v>94.6</v>
      </c>
      <c r="BL130">
        <v>2055.8470000000002</v>
      </c>
      <c r="BM130">
        <v>839.52300000000002</v>
      </c>
      <c r="BN130">
        <v>1366.047</v>
      </c>
      <c r="BO130">
        <v>5.319</v>
      </c>
      <c r="BP130">
        <v>94.882000000000005</v>
      </c>
      <c r="BQ130">
        <v>1.0029999999999999</v>
      </c>
      <c r="BR130">
        <v>423.60700000000003</v>
      </c>
      <c r="BS130">
        <v>2055.8470000000002</v>
      </c>
      <c r="BT130">
        <v>20</v>
      </c>
      <c r="BU130">
        <v>10.576000000000001</v>
      </c>
      <c r="BV130">
        <v>1</v>
      </c>
      <c r="BW130">
        <v>40</v>
      </c>
      <c r="BX130">
        <v>27.11</v>
      </c>
      <c r="BY130">
        <v>1</v>
      </c>
      <c r="BZ130">
        <f>_xlfn.XLOOKUP(data_cloud__2[[#This Row],[product_id]], manual_check_maarten!A:A,manual_check_maarten!F:F,  "")</f>
        <v>0</v>
      </c>
      <c r="CA130">
        <f>_xlfn.XLOOKUP(data_cloud__2[[#This Row],[product_id]], manual_check_maarten!A:A,manual_check_maarten!G:G,  "")</f>
        <v>0</v>
      </c>
      <c r="CB130" t="str">
        <f>_xlfn.XLOOKUP(data_cloud__2[[#This Row],[product_id]], manual_check_maarten!A:A,manual_check_maarten!H:H,  "")</f>
        <v>Circ section</v>
      </c>
    </row>
    <row r="131" spans="1:80" hidden="1" x14ac:dyDescent="0.35">
      <c r="A131" t="s">
        <v>381</v>
      </c>
      <c r="B131" t="s">
        <v>78</v>
      </c>
      <c r="C131">
        <v>45566.705415821758</v>
      </c>
      <c r="D131" t="s">
        <v>79</v>
      </c>
      <c r="E131" t="s">
        <v>80</v>
      </c>
      <c r="F131">
        <v>65</v>
      </c>
      <c r="G131">
        <v>65</v>
      </c>
      <c r="H131">
        <v>65</v>
      </c>
      <c r="I131">
        <v>0</v>
      </c>
      <c r="J131" t="s">
        <v>382</v>
      </c>
      <c r="K131" t="s">
        <v>82</v>
      </c>
      <c r="L131">
        <v>14.539999961853027</v>
      </c>
      <c r="M131">
        <v>110</v>
      </c>
      <c r="N131" t="s">
        <v>82</v>
      </c>
      <c r="O131" t="s">
        <v>82</v>
      </c>
      <c r="P131">
        <v>0</v>
      </c>
      <c r="Q131">
        <v>801.59759521484375</v>
      </c>
      <c r="R131">
        <v>119.90861511230469</v>
      </c>
      <c r="S131">
        <v>215.10000610351563</v>
      </c>
      <c r="T131">
        <v>215.10000610351563</v>
      </c>
      <c r="U131">
        <v>220.10000610351563</v>
      </c>
      <c r="V131">
        <v>225</v>
      </c>
      <c r="W131">
        <v>2202.24169921875</v>
      </c>
      <c r="X131">
        <v>1708.753173828125</v>
      </c>
      <c r="Y131">
        <v>2.6120002269744873</v>
      </c>
      <c r="Z131">
        <v>0.14600001275539398</v>
      </c>
      <c r="AA131">
        <v>24.354001998901367</v>
      </c>
      <c r="AB131">
        <v>2.0740001201629639</v>
      </c>
      <c r="AC131">
        <v>0.45400002598762512</v>
      </c>
      <c r="AD131">
        <v>0.65600001811981201</v>
      </c>
      <c r="AE131">
        <v>48</v>
      </c>
      <c r="AF131">
        <v>29.795707702636719</v>
      </c>
      <c r="AG131">
        <v>44.984077453613281</v>
      </c>
      <c r="AH131">
        <v>229.80000305175781</v>
      </c>
      <c r="AI131">
        <v>60</v>
      </c>
      <c r="AJ131">
        <v>60</v>
      </c>
      <c r="AK131">
        <v>60</v>
      </c>
      <c r="AL131">
        <v>60.799999</v>
      </c>
      <c r="AM131">
        <v>94.586082458496094</v>
      </c>
      <c r="AN131">
        <v>52.499603271484375</v>
      </c>
      <c r="AO131">
        <v>66.115676879882813</v>
      </c>
      <c r="AP131">
        <v>79.941421508789063</v>
      </c>
      <c r="AQ131">
        <v>3.0099375247955322</v>
      </c>
      <c r="AR131">
        <v>544.3492431640625</v>
      </c>
      <c r="AS131">
        <v>500.4512939453125</v>
      </c>
      <c r="AT131">
        <v>4.5525627136230469</v>
      </c>
      <c r="AU131">
        <v>3.6119377613067627</v>
      </c>
      <c r="AV131">
        <v>7798.220703125</v>
      </c>
      <c r="AW131">
        <v>5538.876953125</v>
      </c>
      <c r="AX131">
        <v>1680.8115234375</v>
      </c>
      <c r="AY131">
        <v>1048.654296875</v>
      </c>
      <c r="AZ131">
        <v>6117.4091796875</v>
      </c>
      <c r="BA131">
        <v>4490.22265625</v>
      </c>
      <c r="BB131">
        <v>2.1783113479614258E-3</v>
      </c>
      <c r="BC131">
        <v>0.1342616081237793</v>
      </c>
      <c r="BD131" t="s">
        <v>383</v>
      </c>
      <c r="BE131" t="s">
        <v>381</v>
      </c>
      <c r="BF131">
        <v>45</v>
      </c>
      <c r="BG131">
        <v>893.75599999999997</v>
      </c>
      <c r="BH131">
        <v>927.83500000000004</v>
      </c>
      <c r="BI131">
        <v>3.88</v>
      </c>
      <c r="BJ131">
        <v>4.1500000000000004</v>
      </c>
      <c r="BK131">
        <v>96.188999999999993</v>
      </c>
      <c r="BL131">
        <v>2051.9870000000001</v>
      </c>
      <c r="BM131">
        <v>869.61800000000005</v>
      </c>
      <c r="BN131">
        <v>1039.704</v>
      </c>
      <c r="BO131">
        <v>6.5979999999999999</v>
      </c>
      <c r="BP131">
        <v>97.244</v>
      </c>
      <c r="BQ131">
        <v>1.0029999999999999</v>
      </c>
      <c r="BR131">
        <v>423.678</v>
      </c>
      <c r="BS131">
        <v>2051.9870000000001</v>
      </c>
      <c r="BT131">
        <v>20</v>
      </c>
      <c r="BU131">
        <v>14.196999999999999</v>
      </c>
      <c r="BV131">
        <v>1</v>
      </c>
      <c r="BW131">
        <v>40</v>
      </c>
      <c r="BX131">
        <v>128.56700000000001</v>
      </c>
      <c r="BY131">
        <v>0</v>
      </c>
      <c r="BZ131">
        <f>_xlfn.XLOOKUP(data_cloud__2[[#This Row],[product_id]], manual_check_maarten!A:A,manual_check_maarten!F:F,  "")</f>
        <v>1</v>
      </c>
      <c r="CA131" t="str">
        <f>_xlfn.XLOOKUP(data_cloud__2[[#This Row],[product_id]], manual_check_maarten!A:A,manual_check_maarten!G:G,  "")</f>
        <v>anomaly due to position against the edge of the FOV</v>
      </c>
      <c r="CB131" t="str">
        <f>_xlfn.XLOOKUP(data_cloud__2[[#This Row],[product_id]], manual_check_maarten!A:A,manual_check_maarten!H:H,  "")</f>
        <v/>
      </c>
    </row>
    <row r="132" spans="1:80" hidden="1" x14ac:dyDescent="0.35">
      <c r="A132" t="s">
        <v>389</v>
      </c>
      <c r="B132" t="s">
        <v>85</v>
      </c>
      <c r="C132">
        <v>45566.705705532404</v>
      </c>
      <c r="D132" t="s">
        <v>79</v>
      </c>
      <c r="E132" t="s">
        <v>80</v>
      </c>
      <c r="F132">
        <v>66</v>
      </c>
      <c r="G132">
        <v>66</v>
      </c>
      <c r="H132">
        <v>66</v>
      </c>
      <c r="I132">
        <v>0</v>
      </c>
      <c r="J132" t="s">
        <v>387</v>
      </c>
      <c r="K132" t="s">
        <v>82</v>
      </c>
      <c r="L132">
        <v>14.549999237060547</v>
      </c>
      <c r="M132">
        <v>110</v>
      </c>
      <c r="N132" t="s">
        <v>82</v>
      </c>
      <c r="O132" t="s">
        <v>82</v>
      </c>
      <c r="P132">
        <v>0</v>
      </c>
      <c r="Q132">
        <v>801.96649169921875</v>
      </c>
      <c r="R132">
        <v>119.90861511230469</v>
      </c>
      <c r="S132">
        <v>215.10000610351563</v>
      </c>
      <c r="T132">
        <v>214.80000305175781</v>
      </c>
      <c r="U132">
        <v>220</v>
      </c>
      <c r="V132">
        <v>225</v>
      </c>
      <c r="W132">
        <v>2201.853271484375</v>
      </c>
      <c r="X132">
        <v>1696.4158935546875</v>
      </c>
      <c r="Y132">
        <v>3.1620001792907715</v>
      </c>
      <c r="Z132">
        <v>0.14800000190734863</v>
      </c>
      <c r="AA132">
        <v>24.386001586914063</v>
      </c>
      <c r="AB132">
        <v>2.0540001392364502</v>
      </c>
      <c r="AC132">
        <v>0.45400002598762512</v>
      </c>
      <c r="AD132">
        <v>0.65600001811981201</v>
      </c>
      <c r="AE132">
        <v>48.200000762939453</v>
      </c>
      <c r="AF132">
        <v>29.734546661376953</v>
      </c>
      <c r="AG132">
        <v>44.958595275878906</v>
      </c>
      <c r="AH132">
        <v>229.80000305175781</v>
      </c>
      <c r="AI132">
        <v>60</v>
      </c>
      <c r="AJ132">
        <v>60.099997999999999</v>
      </c>
      <c r="AK132">
        <v>60.099997999999999</v>
      </c>
      <c r="AL132">
        <v>60.799999</v>
      </c>
      <c r="AM132">
        <v>137.79624938964844</v>
      </c>
      <c r="AN132">
        <v>52.49993896484375</v>
      </c>
      <c r="AO132">
        <v>66.873458862304688</v>
      </c>
      <c r="AP132">
        <v>82.401832580566406</v>
      </c>
      <c r="AQ132">
        <v>2.4455626010894775</v>
      </c>
      <c r="AR132">
        <v>547.37322998046875</v>
      </c>
      <c r="AS132">
        <v>500.71258544921875</v>
      </c>
      <c r="AT132">
        <v>4.8159375190734863</v>
      </c>
      <c r="AU132">
        <v>3.8000626564025879</v>
      </c>
      <c r="AV132">
        <v>7995.4521484375</v>
      </c>
      <c r="AW132">
        <v>6209.0732421875</v>
      </c>
      <c r="AX132">
        <v>1841.9033203125</v>
      </c>
      <c r="AY132">
        <v>1165.5703125</v>
      </c>
      <c r="AZ132">
        <v>6153.548828125</v>
      </c>
      <c r="BA132">
        <v>5043.5029296875</v>
      </c>
      <c r="BD132" t="s">
        <v>390</v>
      </c>
      <c r="BE132" t="s">
        <v>389</v>
      </c>
      <c r="BF132">
        <v>45</v>
      </c>
      <c r="BG132">
        <v>1238.1690000000001</v>
      </c>
      <c r="BH132">
        <v>967.03200000000004</v>
      </c>
      <c r="BI132">
        <v>-1.619</v>
      </c>
      <c r="BJ132">
        <v>3.976</v>
      </c>
      <c r="BK132">
        <v>90.69</v>
      </c>
      <c r="BL132">
        <v>2056.3710000000001</v>
      </c>
      <c r="BM132">
        <v>1231.491</v>
      </c>
      <c r="BN132">
        <v>1275.319</v>
      </c>
      <c r="BO132">
        <v>-178.14500000000001</v>
      </c>
      <c r="BP132">
        <v>98.424999999999997</v>
      </c>
      <c r="BQ132">
        <v>1.0049999999999999</v>
      </c>
      <c r="BR132">
        <v>424.76900000000001</v>
      </c>
      <c r="BS132">
        <v>2056.3710000000001</v>
      </c>
      <c r="BT132">
        <v>20</v>
      </c>
      <c r="BU132">
        <v>8</v>
      </c>
      <c r="BV132">
        <v>1</v>
      </c>
      <c r="BW132">
        <v>40</v>
      </c>
      <c r="BX132">
        <v>22.972000000000001</v>
      </c>
      <c r="BY132">
        <v>1</v>
      </c>
      <c r="BZ132">
        <f>_xlfn.XLOOKUP(data_cloud__2[[#This Row],[product_id]], manual_check_maarten!A:A,manual_check_maarten!F:F,  "")</f>
        <v>1</v>
      </c>
      <c r="CA132">
        <f>_xlfn.XLOOKUP(data_cloud__2[[#This Row],[product_id]], manual_check_maarten!A:A,manual_check_maarten!G:G,  "")</f>
        <v>0</v>
      </c>
      <c r="CB132" t="str">
        <f>_xlfn.XLOOKUP(data_cloud__2[[#This Row],[product_id]], manual_check_maarten!A:A,manual_check_maarten!H:H,  "")</f>
        <v/>
      </c>
    </row>
    <row r="133" spans="1:80" hidden="1" x14ac:dyDescent="0.35">
      <c r="A133" t="s">
        <v>386</v>
      </c>
      <c r="B133" t="s">
        <v>78</v>
      </c>
      <c r="C133">
        <v>45566.705705532404</v>
      </c>
      <c r="D133" t="s">
        <v>79</v>
      </c>
      <c r="E133" t="s">
        <v>80</v>
      </c>
      <c r="F133">
        <v>66</v>
      </c>
      <c r="G133">
        <v>66</v>
      </c>
      <c r="H133">
        <v>66</v>
      </c>
      <c r="I133">
        <v>0</v>
      </c>
      <c r="J133" t="s">
        <v>387</v>
      </c>
      <c r="K133" t="s">
        <v>82</v>
      </c>
      <c r="L133">
        <v>14.549999237060547</v>
      </c>
      <c r="M133">
        <v>110</v>
      </c>
      <c r="N133" t="s">
        <v>82</v>
      </c>
      <c r="O133" t="s">
        <v>82</v>
      </c>
      <c r="P133">
        <v>0</v>
      </c>
      <c r="Q133">
        <v>801.96649169921875</v>
      </c>
      <c r="R133">
        <v>119.90861511230469</v>
      </c>
      <c r="S133">
        <v>215.10000610351563</v>
      </c>
      <c r="T133">
        <v>214.80000305175781</v>
      </c>
      <c r="U133">
        <v>220</v>
      </c>
      <c r="V133">
        <v>225</v>
      </c>
      <c r="W133">
        <v>2201.853271484375</v>
      </c>
      <c r="X133">
        <v>1696.4158935546875</v>
      </c>
      <c r="Y133">
        <v>3.1620001792907715</v>
      </c>
      <c r="Z133">
        <v>0.14800000190734863</v>
      </c>
      <c r="AA133">
        <v>24.386001586914063</v>
      </c>
      <c r="AB133">
        <v>2.0540001392364502</v>
      </c>
      <c r="AC133">
        <v>0.45400002598762512</v>
      </c>
      <c r="AD133">
        <v>0.65600001811981201</v>
      </c>
      <c r="AE133">
        <v>48.200000762939453</v>
      </c>
      <c r="AF133">
        <v>29.734546661376953</v>
      </c>
      <c r="AG133">
        <v>44.958595275878906</v>
      </c>
      <c r="AH133">
        <v>229.80000305175781</v>
      </c>
      <c r="AI133">
        <v>60</v>
      </c>
      <c r="AJ133">
        <v>60.099997999999999</v>
      </c>
      <c r="AK133">
        <v>60.099997999999999</v>
      </c>
      <c r="AL133">
        <v>60.799999</v>
      </c>
      <c r="AM133">
        <v>94.586082458496094</v>
      </c>
      <c r="AN133">
        <v>52.499603271484375</v>
      </c>
      <c r="AO133">
        <v>66.196212768554688</v>
      </c>
      <c r="AP133">
        <v>80.117622375488281</v>
      </c>
      <c r="AQ133">
        <v>3.0099375247955322</v>
      </c>
      <c r="AR133">
        <v>545.798828125</v>
      </c>
      <c r="AS133">
        <v>501.60638427734375</v>
      </c>
      <c r="AT133">
        <v>4.5901875495910645</v>
      </c>
      <c r="AU133">
        <v>3.574312686920166</v>
      </c>
      <c r="AV133">
        <v>7824.13623046875</v>
      </c>
      <c r="AW133">
        <v>5566.38232421875</v>
      </c>
      <c r="AX133">
        <v>1704.23046875</v>
      </c>
      <c r="AY133">
        <v>1030.8720703125</v>
      </c>
      <c r="AZ133">
        <v>6119.90576171875</v>
      </c>
      <c r="BA133">
        <v>4535.51025390625</v>
      </c>
      <c r="BB133">
        <v>5.4504871368408203E-3</v>
      </c>
      <c r="BC133">
        <v>0.13024890422821045</v>
      </c>
      <c r="BD133" t="s">
        <v>388</v>
      </c>
      <c r="BE133" t="s">
        <v>386</v>
      </c>
      <c r="BF133">
        <v>45</v>
      </c>
      <c r="BG133">
        <v>863.59500000000003</v>
      </c>
      <c r="BH133">
        <v>1228.7940000000001</v>
      </c>
      <c r="BI133">
        <v>2.4550000000000001</v>
      </c>
      <c r="BJ133">
        <v>4.1420000000000003</v>
      </c>
      <c r="BK133">
        <v>94.763999999999996</v>
      </c>
      <c r="BL133">
        <v>2055.9290000000001</v>
      </c>
      <c r="BM133">
        <v>842.52300000000002</v>
      </c>
      <c r="BN133">
        <v>1335.155</v>
      </c>
      <c r="BO133">
        <v>5.452</v>
      </c>
      <c r="BP133">
        <v>96.063000000000002</v>
      </c>
      <c r="BQ133">
        <v>1.0029999999999999</v>
      </c>
      <c r="BR133">
        <v>423.67399999999998</v>
      </c>
      <c r="BS133">
        <v>2055.9290000000001</v>
      </c>
      <c r="BT133">
        <v>20</v>
      </c>
      <c r="BU133">
        <v>4.9089999999999998</v>
      </c>
      <c r="BV133">
        <v>1</v>
      </c>
      <c r="BW133">
        <v>40</v>
      </c>
      <c r="BX133">
        <v>23.861999999999998</v>
      </c>
      <c r="BY133">
        <v>1</v>
      </c>
      <c r="BZ133">
        <f>_xlfn.XLOOKUP(data_cloud__2[[#This Row],[product_id]], manual_check_maarten!A:A,manual_check_maarten!F:F,  "")</f>
        <v>1</v>
      </c>
      <c r="CA133">
        <f>_xlfn.XLOOKUP(data_cloud__2[[#This Row],[product_id]], manual_check_maarten!A:A,manual_check_maarten!G:G,  "")</f>
        <v>0</v>
      </c>
      <c r="CB133" t="str">
        <f>_xlfn.XLOOKUP(data_cloud__2[[#This Row],[product_id]], manual_check_maarten!A:A,manual_check_maarten!H:H,  "")</f>
        <v/>
      </c>
    </row>
    <row r="134" spans="1:80" hidden="1" x14ac:dyDescent="0.35">
      <c r="A134" t="s">
        <v>393</v>
      </c>
      <c r="B134" t="s">
        <v>85</v>
      </c>
      <c r="C134">
        <v>45566.705982962965</v>
      </c>
      <c r="D134" t="s">
        <v>79</v>
      </c>
      <c r="E134" t="s">
        <v>80</v>
      </c>
      <c r="F134">
        <v>67</v>
      </c>
      <c r="G134">
        <v>67</v>
      </c>
      <c r="H134">
        <v>67</v>
      </c>
      <c r="I134">
        <v>0</v>
      </c>
      <c r="J134" t="s">
        <v>392</v>
      </c>
      <c r="K134" t="s">
        <v>82</v>
      </c>
      <c r="L134">
        <v>14.549999237060547</v>
      </c>
      <c r="M134">
        <v>110</v>
      </c>
      <c r="N134" t="s">
        <v>82</v>
      </c>
      <c r="O134" t="s">
        <v>82</v>
      </c>
      <c r="P134">
        <v>0</v>
      </c>
      <c r="Q134">
        <v>801.78204345703125</v>
      </c>
      <c r="R134">
        <v>119.90861511230469</v>
      </c>
      <c r="S134">
        <v>215</v>
      </c>
      <c r="T134">
        <v>215</v>
      </c>
      <c r="U134">
        <v>220.10000610351563</v>
      </c>
      <c r="V134">
        <v>225</v>
      </c>
      <c r="W134">
        <v>2183.00732421875</v>
      </c>
      <c r="X134">
        <v>1701.953125</v>
      </c>
      <c r="Y134">
        <v>3.2980000972747803</v>
      </c>
      <c r="Z134">
        <v>0.15000000596046448</v>
      </c>
      <c r="AA134">
        <v>24.336000442504883</v>
      </c>
      <c r="AB134">
        <v>2.0740001201629639</v>
      </c>
      <c r="AC134">
        <v>0.45000001788139343</v>
      </c>
      <c r="AD134">
        <v>0.65600001811981201</v>
      </c>
      <c r="AE134">
        <v>48.200000762939453</v>
      </c>
      <c r="AF134">
        <v>29.892547607421875</v>
      </c>
      <c r="AG134">
        <v>44.999370574951172</v>
      </c>
      <c r="AH134">
        <v>229.80000305175781</v>
      </c>
      <c r="AI134">
        <v>60</v>
      </c>
      <c r="AJ134">
        <v>59.900002000000001</v>
      </c>
      <c r="AK134">
        <v>59.900002000000001</v>
      </c>
      <c r="AL134">
        <v>60.799999</v>
      </c>
      <c r="AM134">
        <v>137.79624938964844</v>
      </c>
      <c r="AN134">
        <v>52.49993896484375</v>
      </c>
      <c r="AO134">
        <v>66.952255249023438</v>
      </c>
      <c r="AP134">
        <v>82.728096008300781</v>
      </c>
      <c r="AQ134">
        <v>1.2791875600814819</v>
      </c>
      <c r="AR134">
        <v>547.62530517578125</v>
      </c>
      <c r="AS134">
        <v>501.58834838867188</v>
      </c>
      <c r="AT134">
        <v>4.8159375190734863</v>
      </c>
      <c r="AU134">
        <v>3.8000626564025879</v>
      </c>
      <c r="AV134">
        <v>8000.96826171875</v>
      </c>
      <c r="AW134">
        <v>6238.4013671875</v>
      </c>
      <c r="AX134">
        <v>1847.51513671875</v>
      </c>
      <c r="AY134">
        <v>1172.62548828125</v>
      </c>
      <c r="AZ134">
        <v>6153.453125</v>
      </c>
      <c r="BA134">
        <v>5065.77587890625</v>
      </c>
      <c r="BD134" t="s">
        <v>394</v>
      </c>
      <c r="BE134" t="s">
        <v>393</v>
      </c>
      <c r="BF134">
        <v>45</v>
      </c>
      <c r="BG134">
        <v>1232.0219999999999</v>
      </c>
      <c r="BH134">
        <v>1046.403</v>
      </c>
      <c r="BI134">
        <v>-1.4</v>
      </c>
      <c r="BJ134">
        <v>4.0609999999999999</v>
      </c>
      <c r="BK134">
        <v>90.909000000000006</v>
      </c>
      <c r="BL134">
        <v>2054.7959999999998</v>
      </c>
      <c r="BM134">
        <v>1226.1130000000001</v>
      </c>
      <c r="BN134">
        <v>1354.3140000000001</v>
      </c>
      <c r="BO134">
        <v>-178.30199999999999</v>
      </c>
      <c r="BP134">
        <v>97.244</v>
      </c>
      <c r="BQ134">
        <v>1.0049999999999999</v>
      </c>
      <c r="BR134">
        <v>424.74</v>
      </c>
      <c r="BS134">
        <v>2054.7959999999998</v>
      </c>
      <c r="BT134">
        <v>20</v>
      </c>
      <c r="BU134">
        <v>13.151</v>
      </c>
      <c r="BV134">
        <v>1</v>
      </c>
      <c r="BW134">
        <v>40</v>
      </c>
      <c r="BX134">
        <v>24.530999999999999</v>
      </c>
      <c r="BY134">
        <v>1</v>
      </c>
      <c r="BZ134">
        <f>_xlfn.XLOOKUP(data_cloud__2[[#This Row],[product_id]], manual_check_maarten!A:A,manual_check_maarten!F:F,  "")</f>
        <v>1</v>
      </c>
      <c r="CA134">
        <f>_xlfn.XLOOKUP(data_cloud__2[[#This Row],[product_id]], manual_check_maarten!A:A,manual_check_maarten!G:G,  "")</f>
        <v>0</v>
      </c>
      <c r="CB134" t="str">
        <f>_xlfn.XLOOKUP(data_cloud__2[[#This Row],[product_id]], manual_check_maarten!A:A,manual_check_maarten!H:H,  "")</f>
        <v/>
      </c>
    </row>
    <row r="135" spans="1:80" hidden="1" x14ac:dyDescent="0.35">
      <c r="A135" t="s">
        <v>391</v>
      </c>
      <c r="B135" t="s">
        <v>78</v>
      </c>
      <c r="C135">
        <v>45566.705982962965</v>
      </c>
      <c r="D135" t="s">
        <v>79</v>
      </c>
      <c r="E135" t="s">
        <v>80</v>
      </c>
      <c r="F135">
        <v>67</v>
      </c>
      <c r="G135">
        <v>67</v>
      </c>
      <c r="H135">
        <v>67</v>
      </c>
      <c r="I135">
        <v>0</v>
      </c>
      <c r="J135" t="s">
        <v>392</v>
      </c>
      <c r="K135" t="s">
        <v>82</v>
      </c>
      <c r="L135">
        <v>14.549999237060547</v>
      </c>
      <c r="M135">
        <v>110</v>
      </c>
      <c r="N135" t="s">
        <v>82</v>
      </c>
      <c r="O135" t="s">
        <v>82</v>
      </c>
      <c r="P135">
        <v>0</v>
      </c>
      <c r="Q135">
        <v>801.78204345703125</v>
      </c>
      <c r="R135">
        <v>119.90861511230469</v>
      </c>
      <c r="S135">
        <v>215</v>
      </c>
      <c r="T135">
        <v>215</v>
      </c>
      <c r="U135">
        <v>220.10000610351563</v>
      </c>
      <c r="V135">
        <v>225</v>
      </c>
      <c r="W135">
        <v>2183.00732421875</v>
      </c>
      <c r="X135">
        <v>1701.953125</v>
      </c>
      <c r="Y135">
        <v>3.2980000972747803</v>
      </c>
      <c r="Z135">
        <v>0.15000000596046448</v>
      </c>
      <c r="AA135">
        <v>24.336000442504883</v>
      </c>
      <c r="AB135">
        <v>2.0740001201629639</v>
      </c>
      <c r="AC135">
        <v>0.45000001788139343</v>
      </c>
      <c r="AD135">
        <v>0.65600001811981201</v>
      </c>
      <c r="AE135">
        <v>48.200000762939453</v>
      </c>
      <c r="AF135">
        <v>29.892547607421875</v>
      </c>
      <c r="AG135">
        <v>44.999370574951172</v>
      </c>
      <c r="AH135">
        <v>229.80000305175781</v>
      </c>
      <c r="AI135">
        <v>60</v>
      </c>
      <c r="AJ135">
        <v>59.900002000000001</v>
      </c>
      <c r="AK135">
        <v>59.900002000000001</v>
      </c>
      <c r="AL135">
        <v>60.799999</v>
      </c>
      <c r="AM135">
        <v>94.586082458496094</v>
      </c>
      <c r="AN135">
        <v>52.499603271484375</v>
      </c>
      <c r="AO135">
        <v>66.033477783203125</v>
      </c>
      <c r="AP135">
        <v>80.008140563964844</v>
      </c>
      <c r="AQ135">
        <v>2.9723126888275146</v>
      </c>
      <c r="AR135">
        <v>547.25390625</v>
      </c>
      <c r="AS135">
        <v>504.2586669921875</v>
      </c>
      <c r="AT135">
        <v>4.5149378776550293</v>
      </c>
      <c r="AU135">
        <v>3.574312686920166</v>
      </c>
      <c r="AV135">
        <v>7847.912109375</v>
      </c>
      <c r="AW135">
        <v>5632.65283203125</v>
      </c>
      <c r="AX135">
        <v>1675.7724609375</v>
      </c>
      <c r="AY135">
        <v>1045.2822265625</v>
      </c>
      <c r="AZ135">
        <v>6172.1396484375</v>
      </c>
      <c r="BA135">
        <v>4587.37060546875</v>
      </c>
      <c r="BB135">
        <v>5.1707029342651367E-3</v>
      </c>
      <c r="BC135">
        <v>0.12640082836151123</v>
      </c>
      <c r="BD135" t="s">
        <v>79</v>
      </c>
      <c r="BE135" t="s">
        <v>79</v>
      </c>
      <c r="BF135">
        <v>0</v>
      </c>
      <c r="BG135">
        <v>0</v>
      </c>
      <c r="BH135">
        <v>0</v>
      </c>
      <c r="BI135">
        <v>0</v>
      </c>
      <c r="BJ135">
        <v>0</v>
      </c>
      <c r="BK135">
        <v>0</v>
      </c>
      <c r="BL135">
        <v>0</v>
      </c>
      <c r="BM135">
        <v>0</v>
      </c>
      <c r="BN135">
        <v>0</v>
      </c>
      <c r="BO135">
        <v>0</v>
      </c>
      <c r="BP135">
        <v>0</v>
      </c>
      <c r="BQ135">
        <v>0</v>
      </c>
      <c r="BR135">
        <v>0</v>
      </c>
      <c r="BS135">
        <v>0</v>
      </c>
      <c r="BT135">
        <v>20</v>
      </c>
      <c r="BU135">
        <v>0</v>
      </c>
      <c r="BW135">
        <v>40</v>
      </c>
      <c r="BX135">
        <v>0</v>
      </c>
      <c r="BZ135" t="str">
        <f>_xlfn.XLOOKUP(data_cloud__2[[#This Row],[product_id]], manual_check_maarten!A:A,manual_check_maarten!F:F,  "")</f>
        <v/>
      </c>
      <c r="CA135" t="str">
        <f>_xlfn.XLOOKUP(data_cloud__2[[#This Row],[product_id]], manual_check_maarten!A:A,manual_check_maarten!G:G,  "")</f>
        <v/>
      </c>
      <c r="CB135" t="str">
        <f>_xlfn.XLOOKUP(data_cloud__2[[#This Row],[product_id]], manual_check_maarten!A:A,manual_check_maarten!H:H,  "")</f>
        <v/>
      </c>
    </row>
    <row r="136" spans="1:80" hidden="1" x14ac:dyDescent="0.35">
      <c r="A136" t="s">
        <v>398</v>
      </c>
      <c r="B136" t="s">
        <v>85</v>
      </c>
      <c r="C136">
        <v>45566.706261006948</v>
      </c>
      <c r="D136" t="s">
        <v>79</v>
      </c>
      <c r="E136" t="s">
        <v>80</v>
      </c>
      <c r="F136">
        <v>68</v>
      </c>
      <c r="G136">
        <v>68</v>
      </c>
      <c r="H136">
        <v>68</v>
      </c>
      <c r="I136">
        <v>0</v>
      </c>
      <c r="J136" t="s">
        <v>396</v>
      </c>
      <c r="K136" t="s">
        <v>82</v>
      </c>
      <c r="L136">
        <v>14.559999465942383</v>
      </c>
      <c r="M136">
        <v>110</v>
      </c>
      <c r="N136" t="s">
        <v>82</v>
      </c>
      <c r="O136" t="s">
        <v>82</v>
      </c>
      <c r="P136">
        <v>0</v>
      </c>
      <c r="Q136">
        <v>801.78204345703125</v>
      </c>
      <c r="R136">
        <v>119.90861511230469</v>
      </c>
      <c r="S136">
        <v>215.10000610351563</v>
      </c>
      <c r="T136">
        <v>215.10000610351563</v>
      </c>
      <c r="U136">
        <v>220.10000610351563</v>
      </c>
      <c r="V136">
        <v>225</v>
      </c>
      <c r="W136">
        <v>2184.85302734375</v>
      </c>
      <c r="X136">
        <v>1692.5301513671875</v>
      </c>
      <c r="Y136">
        <v>3.0960001945495605</v>
      </c>
      <c r="Z136">
        <v>0.15200001001358032</v>
      </c>
      <c r="AA136">
        <v>24.338001251220703</v>
      </c>
      <c r="AB136">
        <v>2.0940001010894775</v>
      </c>
      <c r="AC136">
        <v>0.45200002193450928</v>
      </c>
      <c r="AD136">
        <v>0.65800005197525024</v>
      </c>
      <c r="AE136">
        <v>48.200000762939453</v>
      </c>
      <c r="AF136">
        <v>30.37164306640625</v>
      </c>
      <c r="AG136">
        <v>44.978981018066406</v>
      </c>
      <c r="AH136">
        <v>229.80000305175781</v>
      </c>
      <c r="AI136">
        <v>60</v>
      </c>
      <c r="AJ136">
        <v>60</v>
      </c>
      <c r="AK136">
        <v>60</v>
      </c>
      <c r="AL136">
        <v>60.799999</v>
      </c>
      <c r="AM136">
        <v>137.79624938964844</v>
      </c>
      <c r="AN136">
        <v>52.49993896484375</v>
      </c>
      <c r="AO136">
        <v>66.968048095703125</v>
      </c>
      <c r="AP136">
        <v>82.44451904296875</v>
      </c>
      <c r="AQ136">
        <v>2.0316874980926514</v>
      </c>
      <c r="AR136">
        <v>547.683837890625</v>
      </c>
      <c r="AS136">
        <v>502.19357299804688</v>
      </c>
      <c r="AT136">
        <v>4.7783126831054688</v>
      </c>
      <c r="AU136">
        <v>3.7248127460479736</v>
      </c>
      <c r="AV136">
        <v>8006.9248046875</v>
      </c>
      <c r="AW136">
        <v>6267.93603515625</v>
      </c>
      <c r="AX136">
        <v>1841.64501953125</v>
      </c>
      <c r="AY136">
        <v>1150.49072265625</v>
      </c>
      <c r="AZ136">
        <v>6165.27978515625</v>
      </c>
      <c r="BA136">
        <v>5117.4453125</v>
      </c>
      <c r="BD136" t="s">
        <v>399</v>
      </c>
      <c r="BE136" t="s">
        <v>398</v>
      </c>
      <c r="BF136">
        <v>45</v>
      </c>
      <c r="BG136">
        <v>1242.0329999999999</v>
      </c>
      <c r="BH136">
        <v>726.14400000000001</v>
      </c>
      <c r="BI136">
        <v>-1.627</v>
      </c>
      <c r="BJ136">
        <v>4.077</v>
      </c>
      <c r="BK136">
        <v>90.682000000000002</v>
      </c>
      <c r="BL136">
        <v>2056.44</v>
      </c>
      <c r="BM136">
        <v>1236.327</v>
      </c>
      <c r="BN136">
        <v>1039.944</v>
      </c>
      <c r="BO136">
        <v>-178.303</v>
      </c>
      <c r="BP136">
        <v>99.998999999999995</v>
      </c>
      <c r="BQ136">
        <v>1.004</v>
      </c>
      <c r="BR136">
        <v>424.68099999999998</v>
      </c>
      <c r="BS136">
        <v>2056.44</v>
      </c>
      <c r="BT136">
        <v>20</v>
      </c>
      <c r="BU136">
        <v>30.416</v>
      </c>
      <c r="BV136">
        <v>0</v>
      </c>
      <c r="BW136">
        <v>40</v>
      </c>
      <c r="BX136">
        <v>705.77499999999998</v>
      </c>
      <c r="BY136">
        <v>0</v>
      </c>
      <c r="BZ136">
        <f>_xlfn.XLOOKUP(data_cloud__2[[#This Row],[product_id]], manual_check_maarten!A:A,manual_check_maarten!F:F,  "")</f>
        <v>1</v>
      </c>
      <c r="CA136" t="str">
        <f>_xlfn.XLOOKUP(data_cloud__2[[#This Row],[product_id]], manual_check_maarten!A:A,manual_check_maarten!G:G,  "")</f>
        <v>anomaly due to position against the edge of the FOV</v>
      </c>
      <c r="CB136" t="str">
        <f>_xlfn.XLOOKUP(data_cloud__2[[#This Row],[product_id]], manual_check_maarten!A:A,manual_check_maarten!H:H,  "")</f>
        <v/>
      </c>
    </row>
    <row r="137" spans="1:80" hidden="1" x14ac:dyDescent="0.35">
      <c r="A137" t="s">
        <v>395</v>
      </c>
      <c r="B137" t="s">
        <v>78</v>
      </c>
      <c r="C137">
        <v>45566.706261006948</v>
      </c>
      <c r="D137" t="s">
        <v>79</v>
      </c>
      <c r="E137" t="s">
        <v>80</v>
      </c>
      <c r="F137">
        <v>68</v>
      </c>
      <c r="G137">
        <v>68</v>
      </c>
      <c r="H137">
        <v>68</v>
      </c>
      <c r="I137">
        <v>0</v>
      </c>
      <c r="J137" t="s">
        <v>396</v>
      </c>
      <c r="K137" t="s">
        <v>82</v>
      </c>
      <c r="L137">
        <v>14.559999465942383</v>
      </c>
      <c r="M137">
        <v>110</v>
      </c>
      <c r="N137" t="s">
        <v>82</v>
      </c>
      <c r="O137" t="s">
        <v>82</v>
      </c>
      <c r="P137">
        <v>0</v>
      </c>
      <c r="Q137">
        <v>801.78204345703125</v>
      </c>
      <c r="R137">
        <v>119.90861511230469</v>
      </c>
      <c r="S137">
        <v>215.10000610351563</v>
      </c>
      <c r="T137">
        <v>215.10000610351563</v>
      </c>
      <c r="U137">
        <v>220.10000610351563</v>
      </c>
      <c r="V137">
        <v>225</v>
      </c>
      <c r="W137">
        <v>2184.85302734375</v>
      </c>
      <c r="X137">
        <v>1692.5301513671875</v>
      </c>
      <c r="Y137">
        <v>3.0960001945495605</v>
      </c>
      <c r="Z137">
        <v>0.15200001001358032</v>
      </c>
      <c r="AA137">
        <v>24.338001251220703</v>
      </c>
      <c r="AB137">
        <v>2.0940001010894775</v>
      </c>
      <c r="AC137">
        <v>0.45200002193450928</v>
      </c>
      <c r="AD137">
        <v>0.65800005197525024</v>
      </c>
      <c r="AE137">
        <v>48.200000762939453</v>
      </c>
      <c r="AF137">
        <v>30.37164306640625</v>
      </c>
      <c r="AG137">
        <v>44.978981018066406</v>
      </c>
      <c r="AH137">
        <v>229.80000305175781</v>
      </c>
      <c r="AI137">
        <v>60</v>
      </c>
      <c r="AJ137">
        <v>60</v>
      </c>
      <c r="AK137">
        <v>60</v>
      </c>
      <c r="AL137">
        <v>60.799999</v>
      </c>
      <c r="AM137">
        <v>94.586082458496094</v>
      </c>
      <c r="AN137">
        <v>52.499603271484375</v>
      </c>
      <c r="AO137">
        <v>66.280792236328125</v>
      </c>
      <c r="AP137">
        <v>80.132705688476563</v>
      </c>
      <c r="AQ137">
        <v>3.0475625991821289</v>
      </c>
      <c r="AR137">
        <v>546.759033203125</v>
      </c>
      <c r="AS137">
        <v>504.92889404296875</v>
      </c>
      <c r="AT137">
        <v>4.4773125648498535</v>
      </c>
      <c r="AU137">
        <v>3.574312686920166</v>
      </c>
      <c r="AV137">
        <v>7841.51611328125</v>
      </c>
      <c r="AW137">
        <v>5654.9501953125</v>
      </c>
      <c r="AX137">
        <v>1668.30078125</v>
      </c>
      <c r="AY137">
        <v>1061.41943359375</v>
      </c>
      <c r="AZ137">
        <v>6173.21533203125</v>
      </c>
      <c r="BA137">
        <v>4593.53076171875</v>
      </c>
      <c r="BB137">
        <v>5.6824684143066406E-3</v>
      </c>
      <c r="BC137">
        <v>0.11894142627716064</v>
      </c>
      <c r="BD137" t="s">
        <v>397</v>
      </c>
      <c r="BE137" t="s">
        <v>395</v>
      </c>
      <c r="BF137">
        <v>45</v>
      </c>
      <c r="BG137">
        <v>863.92600000000004</v>
      </c>
      <c r="BH137">
        <v>1164.2260000000001</v>
      </c>
      <c r="BI137">
        <v>1.1379999999999999</v>
      </c>
      <c r="BJ137">
        <v>4.0839999999999996</v>
      </c>
      <c r="BK137">
        <v>93.447000000000003</v>
      </c>
      <c r="BL137">
        <v>2055.3690000000001</v>
      </c>
      <c r="BM137">
        <v>842.50199999999995</v>
      </c>
      <c r="BN137">
        <v>1272.873</v>
      </c>
      <c r="BO137">
        <v>5.298</v>
      </c>
      <c r="BP137">
        <v>97.244</v>
      </c>
      <c r="BQ137">
        <v>1.004</v>
      </c>
      <c r="BR137">
        <v>423.74400000000003</v>
      </c>
      <c r="BS137">
        <v>2055.3690000000001</v>
      </c>
      <c r="BT137">
        <v>20</v>
      </c>
      <c r="BU137">
        <v>10.262</v>
      </c>
      <c r="BV137">
        <v>1</v>
      </c>
      <c r="BW137">
        <v>40</v>
      </c>
      <c r="BX137">
        <v>26.696999999999999</v>
      </c>
      <c r="BY137">
        <v>1</v>
      </c>
      <c r="BZ137">
        <f>_xlfn.XLOOKUP(data_cloud__2[[#This Row],[product_id]], manual_check_maarten!A:A,manual_check_maarten!F:F,  "")</f>
        <v>1</v>
      </c>
      <c r="CA137">
        <f>_xlfn.XLOOKUP(data_cloud__2[[#This Row],[product_id]], manual_check_maarten!A:A,manual_check_maarten!G:G,  "")</f>
        <v>0</v>
      </c>
      <c r="CB137" t="str">
        <f>_xlfn.XLOOKUP(data_cloud__2[[#This Row],[product_id]], manual_check_maarten!A:A,manual_check_maarten!H:H,  "")</f>
        <v/>
      </c>
    </row>
    <row r="138" spans="1:80" hidden="1" x14ac:dyDescent="0.35">
      <c r="A138" t="s">
        <v>403</v>
      </c>
      <c r="B138" t="s">
        <v>85</v>
      </c>
      <c r="C138">
        <v>45566.706550636576</v>
      </c>
      <c r="D138" t="s">
        <v>79</v>
      </c>
      <c r="E138" t="s">
        <v>80</v>
      </c>
      <c r="F138">
        <v>69</v>
      </c>
      <c r="G138">
        <v>69</v>
      </c>
      <c r="H138">
        <v>69</v>
      </c>
      <c r="I138">
        <v>0</v>
      </c>
      <c r="J138" t="s">
        <v>401</v>
      </c>
      <c r="K138" t="s">
        <v>82</v>
      </c>
      <c r="L138">
        <v>14.559999465942383</v>
      </c>
      <c r="M138">
        <v>110</v>
      </c>
      <c r="N138" t="s">
        <v>82</v>
      </c>
      <c r="O138" t="s">
        <v>82</v>
      </c>
      <c r="P138">
        <v>0</v>
      </c>
      <c r="Q138">
        <v>802.33538818359375</v>
      </c>
      <c r="R138">
        <v>119.90861511230469</v>
      </c>
      <c r="S138">
        <v>214.80000305175781</v>
      </c>
      <c r="T138">
        <v>215.10000610351563</v>
      </c>
      <c r="U138">
        <v>220.10000610351563</v>
      </c>
      <c r="V138">
        <v>225</v>
      </c>
      <c r="W138">
        <v>2199.521728515625</v>
      </c>
      <c r="X138">
        <v>1695.93017578125</v>
      </c>
      <c r="Y138">
        <v>3.3500001430511475</v>
      </c>
      <c r="Z138">
        <v>0.15200001001358032</v>
      </c>
      <c r="AA138">
        <v>24.338001251220703</v>
      </c>
      <c r="AB138">
        <v>2.0580000877380371</v>
      </c>
      <c r="AC138">
        <v>0.45200002193450928</v>
      </c>
      <c r="AD138">
        <v>0.65400004386901855</v>
      </c>
      <c r="AE138">
        <v>48</v>
      </c>
      <c r="AF138">
        <v>30.198352813720703</v>
      </c>
      <c r="AG138">
        <v>44.968788146972656</v>
      </c>
      <c r="AH138">
        <v>229.80000305175781</v>
      </c>
      <c r="AI138">
        <v>60</v>
      </c>
      <c r="AJ138">
        <v>60</v>
      </c>
      <c r="AK138">
        <v>60</v>
      </c>
      <c r="AL138">
        <v>60.799999</v>
      </c>
      <c r="AM138">
        <v>137.79624938964844</v>
      </c>
      <c r="AN138">
        <v>52.49993896484375</v>
      </c>
      <c r="AO138">
        <v>66.86328125</v>
      </c>
      <c r="AP138">
        <v>83.032020568847656</v>
      </c>
      <c r="AQ138">
        <v>1.2415626049041748</v>
      </c>
      <c r="AR138">
        <v>547.61981201171875</v>
      </c>
      <c r="AS138">
        <v>501.43710327148438</v>
      </c>
      <c r="AT138">
        <v>4.7783126831054688</v>
      </c>
      <c r="AU138">
        <v>3.7624375820159912</v>
      </c>
      <c r="AV138">
        <v>8002.373046875</v>
      </c>
      <c r="AW138">
        <v>6253.13916015625</v>
      </c>
      <c r="AX138">
        <v>1835.37451171875</v>
      </c>
      <c r="AY138">
        <v>1161.8603515625</v>
      </c>
      <c r="AZ138">
        <v>6166.99853515625</v>
      </c>
      <c r="BA138">
        <v>5091.27880859375</v>
      </c>
      <c r="BD138" t="s">
        <v>404</v>
      </c>
      <c r="BE138" t="s">
        <v>403</v>
      </c>
      <c r="BF138">
        <v>45</v>
      </c>
      <c r="BG138">
        <v>1231.6199999999999</v>
      </c>
      <c r="BH138">
        <v>1107.0409999999999</v>
      </c>
      <c r="BI138">
        <v>-1.635</v>
      </c>
      <c r="BJ138">
        <v>4.101</v>
      </c>
      <c r="BK138">
        <v>90.674000000000007</v>
      </c>
      <c r="BL138">
        <v>2054.1210000000001</v>
      </c>
      <c r="BM138">
        <v>1225.3230000000001</v>
      </c>
      <c r="BN138">
        <v>1413.3309999999999</v>
      </c>
      <c r="BO138">
        <v>-178.221</v>
      </c>
      <c r="BP138">
        <v>98.424999999999997</v>
      </c>
      <c r="BQ138">
        <v>1.0049999999999999</v>
      </c>
      <c r="BR138">
        <v>424.63900000000001</v>
      </c>
      <c r="BS138">
        <v>2054.1210000000001</v>
      </c>
      <c r="BT138">
        <v>20</v>
      </c>
      <c r="BU138">
        <v>6.8070000000000004</v>
      </c>
      <c r="BV138">
        <v>1</v>
      </c>
      <c r="BW138">
        <v>40</v>
      </c>
      <c r="BX138">
        <v>28.724</v>
      </c>
      <c r="BY138">
        <v>1</v>
      </c>
      <c r="BZ138">
        <f>_xlfn.XLOOKUP(data_cloud__2[[#This Row],[product_id]], manual_check_maarten!A:A,manual_check_maarten!F:F,  "")</f>
        <v>1</v>
      </c>
      <c r="CA138">
        <f>_xlfn.XLOOKUP(data_cloud__2[[#This Row],[product_id]], manual_check_maarten!A:A,manual_check_maarten!G:G,  "")</f>
        <v>0</v>
      </c>
      <c r="CB138" t="str">
        <f>_xlfn.XLOOKUP(data_cloud__2[[#This Row],[product_id]], manual_check_maarten!A:A,manual_check_maarten!H:H,  "")</f>
        <v/>
      </c>
    </row>
    <row r="139" spans="1:80" hidden="1" x14ac:dyDescent="0.35">
      <c r="A139" t="s">
        <v>400</v>
      </c>
      <c r="B139" t="s">
        <v>78</v>
      </c>
      <c r="C139">
        <v>45566.706550636576</v>
      </c>
      <c r="D139" t="s">
        <v>79</v>
      </c>
      <c r="E139" t="s">
        <v>80</v>
      </c>
      <c r="F139">
        <v>69</v>
      </c>
      <c r="G139">
        <v>69</v>
      </c>
      <c r="H139">
        <v>69</v>
      </c>
      <c r="I139">
        <v>0</v>
      </c>
      <c r="J139" t="s">
        <v>401</v>
      </c>
      <c r="K139" t="s">
        <v>82</v>
      </c>
      <c r="L139">
        <v>14.559999465942383</v>
      </c>
      <c r="M139">
        <v>110</v>
      </c>
      <c r="N139" t="s">
        <v>82</v>
      </c>
      <c r="O139" t="s">
        <v>82</v>
      </c>
      <c r="P139">
        <v>0</v>
      </c>
      <c r="Q139">
        <v>802.33538818359375</v>
      </c>
      <c r="R139">
        <v>119.90861511230469</v>
      </c>
      <c r="S139">
        <v>214.80000305175781</v>
      </c>
      <c r="T139">
        <v>215.10000610351563</v>
      </c>
      <c r="U139">
        <v>220.10000610351563</v>
      </c>
      <c r="V139">
        <v>225</v>
      </c>
      <c r="W139">
        <v>2199.521728515625</v>
      </c>
      <c r="X139">
        <v>1695.93017578125</v>
      </c>
      <c r="Y139">
        <v>3.3500001430511475</v>
      </c>
      <c r="Z139">
        <v>0.15200001001358032</v>
      </c>
      <c r="AA139">
        <v>24.338001251220703</v>
      </c>
      <c r="AB139">
        <v>2.0580000877380371</v>
      </c>
      <c r="AC139">
        <v>0.45200002193450928</v>
      </c>
      <c r="AD139">
        <v>0.65400004386901855</v>
      </c>
      <c r="AE139">
        <v>48</v>
      </c>
      <c r="AF139">
        <v>30.198352813720703</v>
      </c>
      <c r="AG139">
        <v>44.968788146972656</v>
      </c>
      <c r="AH139">
        <v>229.80000305175781</v>
      </c>
      <c r="AI139">
        <v>60</v>
      </c>
      <c r="AJ139">
        <v>60</v>
      </c>
      <c r="AK139">
        <v>60</v>
      </c>
      <c r="AL139">
        <v>60.799999</v>
      </c>
      <c r="AM139">
        <v>94.586082458496094</v>
      </c>
      <c r="AN139">
        <v>52.499603271484375</v>
      </c>
      <c r="AO139">
        <v>66.195198059082031</v>
      </c>
      <c r="AP139">
        <v>80.16455078125</v>
      </c>
      <c r="AQ139">
        <v>2.5960626602172852</v>
      </c>
      <c r="AR139">
        <v>545.41693115234375</v>
      </c>
      <c r="AS139">
        <v>503.26959228515625</v>
      </c>
      <c r="AT139">
        <v>4.5525627136230469</v>
      </c>
      <c r="AU139">
        <v>3.574312686920166</v>
      </c>
      <c r="AV139">
        <v>7813.3115234375</v>
      </c>
      <c r="AW139">
        <v>5606.69921875</v>
      </c>
      <c r="AX139">
        <v>1697.92578125</v>
      </c>
      <c r="AY139">
        <v>1050.5517578125</v>
      </c>
      <c r="AZ139">
        <v>6115.3857421875</v>
      </c>
      <c r="BA139">
        <v>4556.1474609375</v>
      </c>
      <c r="BB139">
        <v>1.0690689086914063E-3</v>
      </c>
      <c r="BC139">
        <v>0.12525999546051025</v>
      </c>
      <c r="BD139" t="s">
        <v>402</v>
      </c>
      <c r="BE139" t="s">
        <v>400</v>
      </c>
      <c r="BF139">
        <v>45</v>
      </c>
      <c r="BG139">
        <v>887.63400000000001</v>
      </c>
      <c r="BH139">
        <v>1132.2829999999999</v>
      </c>
      <c r="BI139">
        <v>3.806</v>
      </c>
      <c r="BJ139">
        <v>4.1959999999999997</v>
      </c>
      <c r="BK139">
        <v>96.114999999999995</v>
      </c>
      <c r="BL139">
        <v>2055.348</v>
      </c>
      <c r="BM139">
        <v>863.26</v>
      </c>
      <c r="BN139">
        <v>1240.509</v>
      </c>
      <c r="BO139">
        <v>6.5519999999999996</v>
      </c>
      <c r="BP139">
        <v>99.998999999999995</v>
      </c>
      <c r="BQ139">
        <v>1.004</v>
      </c>
      <c r="BR139">
        <v>423.88</v>
      </c>
      <c r="BS139">
        <v>2055.348</v>
      </c>
      <c r="BT139">
        <v>20</v>
      </c>
      <c r="BU139">
        <v>8.9979999999999993</v>
      </c>
      <c r="BV139">
        <v>1</v>
      </c>
      <c r="BW139">
        <v>40</v>
      </c>
      <c r="BX139">
        <v>22.222000000000001</v>
      </c>
      <c r="BY139">
        <v>1</v>
      </c>
      <c r="BZ139">
        <f>_xlfn.XLOOKUP(data_cloud__2[[#This Row],[product_id]], manual_check_maarten!A:A,manual_check_maarten!F:F,  "")</f>
        <v>1</v>
      </c>
      <c r="CA139">
        <f>_xlfn.XLOOKUP(data_cloud__2[[#This Row],[product_id]], manual_check_maarten!A:A,manual_check_maarten!G:G,  "")</f>
        <v>0</v>
      </c>
      <c r="CB139" t="str">
        <f>_xlfn.XLOOKUP(data_cloud__2[[#This Row],[product_id]], manual_check_maarten!A:A,manual_check_maarten!H:H,  "")</f>
        <v/>
      </c>
    </row>
    <row r="140" spans="1:80" x14ac:dyDescent="0.35">
      <c r="A140" t="s">
        <v>475</v>
      </c>
      <c r="B140" t="s">
        <v>78</v>
      </c>
      <c r="C140">
        <v>45566.711051759259</v>
      </c>
      <c r="D140" t="s">
        <v>79</v>
      </c>
      <c r="E140" t="s">
        <v>80</v>
      </c>
      <c r="F140">
        <v>85</v>
      </c>
      <c r="G140">
        <v>85</v>
      </c>
      <c r="H140">
        <v>85</v>
      </c>
      <c r="I140">
        <v>0</v>
      </c>
      <c r="J140" t="s">
        <v>476</v>
      </c>
      <c r="K140" t="s">
        <v>82</v>
      </c>
      <c r="L140">
        <v>15.029999732971191</v>
      </c>
      <c r="M140">
        <v>110</v>
      </c>
      <c r="N140" t="s">
        <v>82</v>
      </c>
      <c r="O140" t="s">
        <v>82</v>
      </c>
      <c r="P140">
        <v>0</v>
      </c>
      <c r="Q140">
        <v>801.59759521484375</v>
      </c>
      <c r="R140">
        <v>119.90861511230469</v>
      </c>
      <c r="S140">
        <v>214.60000610351563</v>
      </c>
      <c r="T140">
        <v>214.80000305175781</v>
      </c>
      <c r="U140">
        <v>219.80000305175781</v>
      </c>
      <c r="V140">
        <v>225</v>
      </c>
      <c r="W140">
        <v>2201.270263671875</v>
      </c>
      <c r="X140">
        <v>1829.8909912109375</v>
      </c>
      <c r="Y140">
        <v>3.1860001087188721</v>
      </c>
      <c r="Z140">
        <v>0.14600001275539398</v>
      </c>
      <c r="AA140">
        <v>24.342000961303711</v>
      </c>
      <c r="AB140">
        <v>2.0500001907348633</v>
      </c>
      <c r="AC140">
        <v>0.45400002598762512</v>
      </c>
      <c r="AD140">
        <v>0.65800005197525024</v>
      </c>
      <c r="AE140">
        <v>38.900001525878906</v>
      </c>
      <c r="AF140">
        <v>26.701971054077148</v>
      </c>
      <c r="AG140">
        <v>44.989173889160156</v>
      </c>
      <c r="AH140">
        <v>230</v>
      </c>
      <c r="AI140">
        <v>60</v>
      </c>
      <c r="AJ140">
        <v>60.099997999999999</v>
      </c>
      <c r="AK140">
        <v>60.099997999999999</v>
      </c>
      <c r="AL140">
        <v>60.900002000000001</v>
      </c>
      <c r="AM140">
        <v>94.586082458496094</v>
      </c>
      <c r="AN140">
        <v>52.499603271484375</v>
      </c>
      <c r="AO140">
        <v>66.227951049804688</v>
      </c>
      <c r="AP140">
        <v>79.889289855957031</v>
      </c>
      <c r="AQ140">
        <v>3.6119377613067627</v>
      </c>
      <c r="AR140">
        <v>538.00946044921875</v>
      </c>
      <c r="AS140">
        <v>490.61294555664063</v>
      </c>
      <c r="AT140">
        <v>4.6278128623962402</v>
      </c>
      <c r="AU140">
        <v>3.7624375820159912</v>
      </c>
      <c r="AV140">
        <v>7602.28271484375</v>
      </c>
      <c r="AW140">
        <v>5240.83154296875</v>
      </c>
      <c r="AX140">
        <v>1609.72802734375</v>
      </c>
      <c r="AY140">
        <v>1003.61572265625</v>
      </c>
      <c r="AZ140">
        <v>5992.5546875</v>
      </c>
      <c r="BA140">
        <v>4237.2158203125</v>
      </c>
      <c r="BB140">
        <v>3.2905220985412598E-2</v>
      </c>
      <c r="BC140">
        <v>0.12185752391815186</v>
      </c>
      <c r="BD140" t="s">
        <v>477</v>
      </c>
      <c r="BE140" t="s">
        <v>475</v>
      </c>
      <c r="BF140">
        <v>45</v>
      </c>
      <c r="BG140">
        <v>863.63099999999997</v>
      </c>
      <c r="BH140">
        <v>1266.0160000000001</v>
      </c>
      <c r="BI140">
        <v>2.512</v>
      </c>
      <c r="BJ140">
        <v>4.1420000000000003</v>
      </c>
      <c r="BK140">
        <v>94.820999999999998</v>
      </c>
      <c r="BL140">
        <v>2055.8589999999999</v>
      </c>
      <c r="BM140">
        <v>841.99800000000005</v>
      </c>
      <c r="BN140">
        <v>1371.605</v>
      </c>
      <c r="BO140">
        <v>5.4859999999999998</v>
      </c>
      <c r="BP140">
        <v>94.882000000000005</v>
      </c>
      <c r="BQ140">
        <v>1.0029999999999999</v>
      </c>
      <c r="BR140">
        <v>423.59699999999998</v>
      </c>
      <c r="BS140">
        <v>2055.8589999999999</v>
      </c>
      <c r="BT140">
        <v>20</v>
      </c>
      <c r="BU140">
        <v>4.6429999999999998</v>
      </c>
      <c r="BV140">
        <v>1</v>
      </c>
      <c r="BW140">
        <v>40</v>
      </c>
      <c r="BX140">
        <v>30.103000000000002</v>
      </c>
      <c r="BY140">
        <v>1</v>
      </c>
      <c r="BZ140">
        <f>_xlfn.XLOOKUP(data_cloud__2[[#This Row],[product_id]], manual_check_maarten!A:A,manual_check_maarten!F:F,  "")</f>
        <v>0</v>
      </c>
      <c r="CA140">
        <f>_xlfn.XLOOKUP(data_cloud__2[[#This Row],[product_id]], manual_check_maarten!A:A,manual_check_maarten!G:G,  "")</f>
        <v>0</v>
      </c>
      <c r="CB140" t="str">
        <f>_xlfn.XLOOKUP(data_cloud__2[[#This Row],[product_id]], manual_check_maarten!A:A,manual_check_maarten!H:H,  "")</f>
        <v>Circ section</v>
      </c>
    </row>
    <row r="141" spans="1:80" hidden="1" x14ac:dyDescent="0.35">
      <c r="A141" t="s">
        <v>405</v>
      </c>
      <c r="B141" t="s">
        <v>78</v>
      </c>
      <c r="C141">
        <v>45566.706827974536</v>
      </c>
      <c r="D141" t="s">
        <v>79</v>
      </c>
      <c r="E141" t="s">
        <v>80</v>
      </c>
      <c r="F141">
        <v>70</v>
      </c>
      <c r="G141">
        <v>70</v>
      </c>
      <c r="H141">
        <v>70</v>
      </c>
      <c r="I141">
        <v>0</v>
      </c>
      <c r="J141" t="s">
        <v>406</v>
      </c>
      <c r="K141" t="s">
        <v>82</v>
      </c>
      <c r="L141">
        <v>14.559999465942383</v>
      </c>
      <c r="M141">
        <v>110</v>
      </c>
      <c r="N141" t="s">
        <v>82</v>
      </c>
      <c r="O141" t="s">
        <v>82</v>
      </c>
      <c r="P141">
        <v>0</v>
      </c>
      <c r="Q141">
        <v>801.78204345703125</v>
      </c>
      <c r="R141">
        <v>119.90861511230469</v>
      </c>
      <c r="S141">
        <v>214.80000305175781</v>
      </c>
      <c r="T141">
        <v>215.10000610351563</v>
      </c>
      <c r="U141">
        <v>220.10000610351563</v>
      </c>
      <c r="V141">
        <v>225</v>
      </c>
      <c r="W141">
        <v>2207.196044921875</v>
      </c>
      <c r="X141">
        <v>1689.6158447265625</v>
      </c>
      <c r="Y141">
        <v>3.0240001678466797</v>
      </c>
      <c r="Z141">
        <v>0.15200001001358032</v>
      </c>
      <c r="AA141">
        <v>24.340002059936523</v>
      </c>
      <c r="AB141">
        <v>2.0540001392364502</v>
      </c>
      <c r="AC141">
        <v>0.45400002598762512</v>
      </c>
      <c r="AD141">
        <v>0.65400004386901855</v>
      </c>
      <c r="AE141">
        <v>48</v>
      </c>
      <c r="AF141">
        <v>29.953708648681641</v>
      </c>
      <c r="AG141">
        <v>44.953498840332031</v>
      </c>
      <c r="AH141">
        <v>229.80000305175781</v>
      </c>
      <c r="AI141">
        <v>60</v>
      </c>
      <c r="AJ141">
        <v>59.900002000000001</v>
      </c>
      <c r="AK141">
        <v>59.900002000000001</v>
      </c>
      <c r="AL141">
        <v>60.900002000000001</v>
      </c>
      <c r="AM141">
        <v>94.586082458496094</v>
      </c>
      <c r="AN141">
        <v>52.499603271484375</v>
      </c>
      <c r="AO141">
        <v>66.173385620117188</v>
      </c>
      <c r="AP141">
        <v>80.032081604003906</v>
      </c>
      <c r="AQ141">
        <v>2.8970625400543213</v>
      </c>
      <c r="AR141">
        <v>544.11102294921875</v>
      </c>
      <c r="AS141">
        <v>500.69967651367188</v>
      </c>
      <c r="AT141">
        <v>4.5525627136230469</v>
      </c>
      <c r="AU141">
        <v>3.574312686920166</v>
      </c>
      <c r="AV141">
        <v>7800.2734375</v>
      </c>
      <c r="AW141">
        <v>5547.5859375</v>
      </c>
      <c r="AX141">
        <v>1684.91845703125</v>
      </c>
      <c r="AY141">
        <v>1035.33740234375</v>
      </c>
      <c r="AZ141">
        <v>6115.35498046875</v>
      </c>
      <c r="BA141">
        <v>4512.24853515625</v>
      </c>
      <c r="BB141">
        <v>4.1077136993408203E-3</v>
      </c>
      <c r="BC141">
        <v>0.13252484798431396</v>
      </c>
      <c r="BD141" t="s">
        <v>79</v>
      </c>
      <c r="BE141" t="s">
        <v>79</v>
      </c>
      <c r="BF141">
        <v>0</v>
      </c>
      <c r="BG141">
        <v>0</v>
      </c>
      <c r="BH141">
        <v>0</v>
      </c>
      <c r="BI141">
        <v>0</v>
      </c>
      <c r="BJ141">
        <v>0</v>
      </c>
      <c r="BK141">
        <v>0</v>
      </c>
      <c r="BL141">
        <v>0</v>
      </c>
      <c r="BM141">
        <v>0</v>
      </c>
      <c r="BN141">
        <v>0</v>
      </c>
      <c r="BO141">
        <v>0</v>
      </c>
      <c r="BP141">
        <v>0</v>
      </c>
      <c r="BQ141">
        <v>0</v>
      </c>
      <c r="BR141">
        <v>0</v>
      </c>
      <c r="BS141">
        <v>0</v>
      </c>
      <c r="BT141">
        <v>20</v>
      </c>
      <c r="BU141">
        <v>0</v>
      </c>
      <c r="BW141">
        <v>40</v>
      </c>
      <c r="BX141">
        <v>0</v>
      </c>
      <c r="BZ141" t="str">
        <f>_xlfn.XLOOKUP(data_cloud__2[[#This Row],[product_id]], manual_check_maarten!A:A,manual_check_maarten!F:F,  "")</f>
        <v/>
      </c>
      <c r="CA141" t="str">
        <f>_xlfn.XLOOKUP(data_cloud__2[[#This Row],[product_id]], manual_check_maarten!A:A,manual_check_maarten!G:G,  "")</f>
        <v/>
      </c>
      <c r="CB141" t="str">
        <f>_xlfn.XLOOKUP(data_cloud__2[[#This Row],[product_id]], manual_check_maarten!A:A,manual_check_maarten!H:H,  "")</f>
        <v/>
      </c>
    </row>
    <row r="142" spans="1:80" hidden="1" x14ac:dyDescent="0.35">
      <c r="A142" t="s">
        <v>409</v>
      </c>
      <c r="B142" t="s">
        <v>78</v>
      </c>
      <c r="C142">
        <v>45566.707106134258</v>
      </c>
      <c r="D142" t="s">
        <v>79</v>
      </c>
      <c r="E142" t="s">
        <v>80</v>
      </c>
      <c r="F142">
        <v>71</v>
      </c>
      <c r="G142">
        <v>71</v>
      </c>
      <c r="H142">
        <v>71</v>
      </c>
      <c r="I142">
        <v>0</v>
      </c>
      <c r="J142" t="s">
        <v>410</v>
      </c>
      <c r="K142" t="s">
        <v>82</v>
      </c>
      <c r="L142">
        <v>14.569999694824219</v>
      </c>
      <c r="M142">
        <v>110</v>
      </c>
      <c r="N142" t="s">
        <v>82</v>
      </c>
      <c r="O142" t="s">
        <v>82</v>
      </c>
      <c r="P142">
        <v>0</v>
      </c>
      <c r="Q142">
        <v>801.78204345703125</v>
      </c>
      <c r="R142">
        <v>119.90861511230469</v>
      </c>
      <c r="S142">
        <v>214.80000305175781</v>
      </c>
      <c r="T142">
        <v>214.80000305175781</v>
      </c>
      <c r="U142">
        <v>220</v>
      </c>
      <c r="V142">
        <v>225</v>
      </c>
      <c r="W142">
        <v>2195.538818359375</v>
      </c>
      <c r="X142">
        <v>1702.2445068359375</v>
      </c>
      <c r="Y142">
        <v>2.7620000839233398</v>
      </c>
      <c r="Z142">
        <v>0.15000000596046448</v>
      </c>
      <c r="AA142">
        <v>24.338001251220703</v>
      </c>
      <c r="AB142">
        <v>2.0540001392364502</v>
      </c>
      <c r="AC142">
        <v>0.45200002193450928</v>
      </c>
      <c r="AD142">
        <v>0.65800005197525024</v>
      </c>
      <c r="AE142">
        <v>47.700000762939453</v>
      </c>
      <c r="AF142">
        <v>29.795707702636719</v>
      </c>
      <c r="AG142">
        <v>44.989173889160156</v>
      </c>
      <c r="AH142">
        <v>229.80000305175781</v>
      </c>
      <c r="AI142">
        <v>60</v>
      </c>
      <c r="AJ142">
        <v>60.099997999999999</v>
      </c>
      <c r="AK142">
        <v>60.099997999999999</v>
      </c>
      <c r="AL142">
        <v>60.799999</v>
      </c>
      <c r="AM142">
        <v>94.586082458496094</v>
      </c>
      <c r="AN142">
        <v>52.499603271484375</v>
      </c>
      <c r="AO142">
        <v>66.118110656738281</v>
      </c>
      <c r="AP142">
        <v>80.136154174804688</v>
      </c>
      <c r="AQ142">
        <v>3.1604375839233398</v>
      </c>
      <c r="AR142">
        <v>546.62518310546875</v>
      </c>
      <c r="AS142">
        <v>502.35546875</v>
      </c>
      <c r="AT142">
        <v>4.5525627136230469</v>
      </c>
      <c r="AU142">
        <v>3.574312686920166</v>
      </c>
      <c r="AV142">
        <v>7850.84130859375</v>
      </c>
      <c r="AW142">
        <v>5587.17626953125</v>
      </c>
      <c r="AX142">
        <v>1689.236328125</v>
      </c>
      <c r="AY142">
        <v>1035.2138671875</v>
      </c>
      <c r="AZ142">
        <v>6161.60498046875</v>
      </c>
      <c r="BA142">
        <v>4551.96240234375</v>
      </c>
      <c r="BB142">
        <v>1.6020655632019043E-2</v>
      </c>
      <c r="BC142">
        <v>0.11316049098968506</v>
      </c>
      <c r="BD142" t="s">
        <v>411</v>
      </c>
      <c r="BE142" t="s">
        <v>409</v>
      </c>
      <c r="BF142">
        <v>45</v>
      </c>
      <c r="BG142">
        <v>891.21299999999997</v>
      </c>
      <c r="BH142">
        <v>1034.44</v>
      </c>
      <c r="BI142">
        <v>3.0680000000000001</v>
      </c>
      <c r="BJ142">
        <v>4.1859999999999999</v>
      </c>
      <c r="BK142">
        <v>95.376999999999995</v>
      </c>
      <c r="BL142">
        <v>2191.8789999999999</v>
      </c>
      <c r="BM142">
        <v>866.64200000000005</v>
      </c>
      <c r="BN142">
        <v>1145.4570000000001</v>
      </c>
      <c r="BO142">
        <v>6.5410000000000004</v>
      </c>
      <c r="BP142">
        <v>99.998999999999995</v>
      </c>
      <c r="BQ142">
        <v>1.0029999999999999</v>
      </c>
      <c r="BR142">
        <v>423.89400000000001</v>
      </c>
      <c r="BS142">
        <v>2191.8789999999999</v>
      </c>
      <c r="BT142">
        <v>20</v>
      </c>
      <c r="BU142">
        <v>9.7149999999999999</v>
      </c>
      <c r="BV142">
        <v>1</v>
      </c>
      <c r="BW142">
        <v>40</v>
      </c>
      <c r="BX142">
        <v>25.878</v>
      </c>
      <c r="BY142">
        <v>1</v>
      </c>
      <c r="BZ142">
        <f>_xlfn.XLOOKUP(data_cloud__2[[#This Row],[product_id]], manual_check_maarten!A:A,manual_check_maarten!F:F,  "")</f>
        <v>1</v>
      </c>
      <c r="CA142">
        <f>_xlfn.XLOOKUP(data_cloud__2[[#This Row],[product_id]], manual_check_maarten!A:A,manual_check_maarten!G:G,  "")</f>
        <v>0</v>
      </c>
      <c r="CB142" t="str">
        <f>_xlfn.XLOOKUP(data_cloud__2[[#This Row],[product_id]], manual_check_maarten!A:A,manual_check_maarten!H:H,  "")</f>
        <v/>
      </c>
    </row>
    <row r="143" spans="1:80" hidden="1" x14ac:dyDescent="0.35">
      <c r="A143" t="s">
        <v>412</v>
      </c>
      <c r="B143" t="s">
        <v>85</v>
      </c>
      <c r="C143">
        <v>45566.707106134258</v>
      </c>
      <c r="D143" t="s">
        <v>79</v>
      </c>
      <c r="E143" t="s">
        <v>80</v>
      </c>
      <c r="F143">
        <v>71</v>
      </c>
      <c r="G143">
        <v>71</v>
      </c>
      <c r="H143">
        <v>71</v>
      </c>
      <c r="I143">
        <v>0</v>
      </c>
      <c r="J143" t="s">
        <v>410</v>
      </c>
      <c r="K143" t="s">
        <v>82</v>
      </c>
      <c r="L143">
        <v>14.569999694824219</v>
      </c>
      <c r="M143">
        <v>110</v>
      </c>
      <c r="N143" t="s">
        <v>82</v>
      </c>
      <c r="O143" t="s">
        <v>82</v>
      </c>
      <c r="P143">
        <v>0</v>
      </c>
      <c r="Q143">
        <v>801.78204345703125</v>
      </c>
      <c r="R143">
        <v>119.90861511230469</v>
      </c>
      <c r="S143">
        <v>214.80000305175781</v>
      </c>
      <c r="T143">
        <v>214.80000305175781</v>
      </c>
      <c r="U143">
        <v>220</v>
      </c>
      <c r="V143">
        <v>225</v>
      </c>
      <c r="W143">
        <v>2195.538818359375</v>
      </c>
      <c r="X143">
        <v>1702.2445068359375</v>
      </c>
      <c r="Y143">
        <v>2.7620000839233398</v>
      </c>
      <c r="Z143">
        <v>0.15000000596046448</v>
      </c>
      <c r="AA143">
        <v>24.338001251220703</v>
      </c>
      <c r="AB143">
        <v>2.0540001392364502</v>
      </c>
      <c r="AC143">
        <v>0.45200002193450928</v>
      </c>
      <c r="AD143">
        <v>0.65800005197525024</v>
      </c>
      <c r="AE143">
        <v>47.700000762939453</v>
      </c>
      <c r="AF143">
        <v>29.795707702636719</v>
      </c>
      <c r="AG143">
        <v>44.989173889160156</v>
      </c>
      <c r="AH143">
        <v>229.80000305175781</v>
      </c>
      <c r="AI143">
        <v>60</v>
      </c>
      <c r="AJ143">
        <v>60.099997999999999</v>
      </c>
      <c r="AK143">
        <v>60.099997999999999</v>
      </c>
      <c r="AL143">
        <v>60.799999</v>
      </c>
      <c r="AM143">
        <v>137.79624938964844</v>
      </c>
      <c r="AN143">
        <v>52.49993896484375</v>
      </c>
      <c r="AO143">
        <v>66.752128601074219</v>
      </c>
      <c r="AP143">
        <v>82.652847290039063</v>
      </c>
      <c r="AQ143">
        <v>1.2791875600814819</v>
      </c>
      <c r="AR143">
        <v>546.70318603515625</v>
      </c>
      <c r="AS143">
        <v>499.7200927734375</v>
      </c>
      <c r="AT143">
        <v>4.8159375190734863</v>
      </c>
      <c r="AU143">
        <v>3.7624375820159912</v>
      </c>
      <c r="AV143">
        <v>7981.7177734375</v>
      </c>
      <c r="AW143">
        <v>6170.21826171875</v>
      </c>
      <c r="AX143">
        <v>1839.1923828125</v>
      </c>
      <c r="AY143">
        <v>1143.046875</v>
      </c>
      <c r="AZ143">
        <v>6142.525390625</v>
      </c>
      <c r="BA143">
        <v>5027.17138671875</v>
      </c>
      <c r="BD143" t="s">
        <v>413</v>
      </c>
      <c r="BE143" t="s">
        <v>412</v>
      </c>
      <c r="BF143">
        <v>45</v>
      </c>
      <c r="BG143">
        <v>1236.635</v>
      </c>
      <c r="BH143">
        <v>961.78700000000003</v>
      </c>
      <c r="BI143">
        <v>-2.3090000000000002</v>
      </c>
      <c r="BJ143">
        <v>4.0279999999999996</v>
      </c>
      <c r="BK143">
        <v>90</v>
      </c>
      <c r="BL143">
        <v>2056.241</v>
      </c>
      <c r="BM143">
        <v>1230.1849999999999</v>
      </c>
      <c r="BN143">
        <v>1271.1179999999999</v>
      </c>
      <c r="BO143">
        <v>-178.239</v>
      </c>
      <c r="BP143">
        <v>99.998999999999995</v>
      </c>
      <c r="BQ143">
        <v>1.0049999999999999</v>
      </c>
      <c r="BR143">
        <v>424.76400000000001</v>
      </c>
      <c r="BS143">
        <v>2056.241</v>
      </c>
      <c r="BT143">
        <v>20</v>
      </c>
      <c r="BU143">
        <v>15.798999999999999</v>
      </c>
      <c r="BV143">
        <v>1</v>
      </c>
      <c r="BW143">
        <v>40</v>
      </c>
      <c r="BX143">
        <v>29.276</v>
      </c>
      <c r="BY143">
        <v>1</v>
      </c>
      <c r="BZ143">
        <f>_xlfn.XLOOKUP(data_cloud__2[[#This Row],[product_id]], manual_check_maarten!A:A,manual_check_maarten!F:F,  "")</f>
        <v>1</v>
      </c>
      <c r="CA143">
        <f>_xlfn.XLOOKUP(data_cloud__2[[#This Row],[product_id]], manual_check_maarten!A:A,manual_check_maarten!G:G,  "")</f>
        <v>0</v>
      </c>
      <c r="CB143" t="str">
        <f>_xlfn.XLOOKUP(data_cloud__2[[#This Row],[product_id]], manual_check_maarten!A:A,manual_check_maarten!H:H,  "")</f>
        <v/>
      </c>
    </row>
    <row r="144" spans="1:80" hidden="1" x14ac:dyDescent="0.35">
      <c r="A144" t="s">
        <v>417</v>
      </c>
      <c r="B144" t="s">
        <v>85</v>
      </c>
      <c r="C144">
        <v>45566.70739679398</v>
      </c>
      <c r="D144" t="s">
        <v>79</v>
      </c>
      <c r="E144" t="s">
        <v>80</v>
      </c>
      <c r="F144">
        <v>72</v>
      </c>
      <c r="G144">
        <v>72</v>
      </c>
      <c r="H144">
        <v>72</v>
      </c>
      <c r="I144">
        <v>0</v>
      </c>
      <c r="J144" t="s">
        <v>415</v>
      </c>
      <c r="K144" t="s">
        <v>82</v>
      </c>
      <c r="L144">
        <v>14.569999694824219</v>
      </c>
      <c r="M144">
        <v>110</v>
      </c>
      <c r="N144" t="s">
        <v>82</v>
      </c>
      <c r="O144" t="s">
        <v>82</v>
      </c>
      <c r="P144">
        <v>0</v>
      </c>
      <c r="Q144">
        <v>802.15093994140625</v>
      </c>
      <c r="R144">
        <v>119.90861511230469</v>
      </c>
      <c r="S144">
        <v>214.80000305175781</v>
      </c>
      <c r="T144">
        <v>214.80000305175781</v>
      </c>
      <c r="U144">
        <v>220</v>
      </c>
      <c r="V144">
        <v>225</v>
      </c>
      <c r="W144">
        <v>2182.327392578125</v>
      </c>
      <c r="X144">
        <v>1717.5931396484375</v>
      </c>
      <c r="Y144">
        <v>3.1080000400543213</v>
      </c>
      <c r="Z144">
        <v>0.15000000596046448</v>
      </c>
      <c r="AA144">
        <v>24.338001251220703</v>
      </c>
      <c r="AB144">
        <v>2.0720000267028809</v>
      </c>
      <c r="AC144">
        <v>0.45200002193450928</v>
      </c>
      <c r="AD144">
        <v>0.65400004386901855</v>
      </c>
      <c r="AE144">
        <v>47.200000762939453</v>
      </c>
      <c r="AF144">
        <v>29.846675872802734</v>
      </c>
      <c r="AG144">
        <v>44.978981018066406</v>
      </c>
      <c r="AH144">
        <v>230</v>
      </c>
      <c r="AI144">
        <v>60</v>
      </c>
      <c r="AJ144">
        <v>60</v>
      </c>
      <c r="AK144">
        <v>60</v>
      </c>
      <c r="AL144">
        <v>60.900002000000001</v>
      </c>
      <c r="AM144">
        <v>137.79624938964844</v>
      </c>
      <c r="AN144">
        <v>52.49993896484375</v>
      </c>
      <c r="AO144">
        <v>66.960456848144531</v>
      </c>
      <c r="AP144">
        <v>82.615325927734375</v>
      </c>
      <c r="AQ144">
        <v>1.3168125152587891</v>
      </c>
      <c r="AR144">
        <v>549.33941650390625</v>
      </c>
      <c r="AS144">
        <v>503.05319213867188</v>
      </c>
      <c r="AT144">
        <v>4.7783126831054688</v>
      </c>
      <c r="AU144">
        <v>3.8000626564025879</v>
      </c>
      <c r="AV144">
        <v>8020.43017578125</v>
      </c>
      <c r="AW144">
        <v>6273.677734375</v>
      </c>
      <c r="AX144">
        <v>1831.64794921875</v>
      </c>
      <c r="AY144">
        <v>1175.12890625</v>
      </c>
      <c r="AZ144">
        <v>6188.7822265625</v>
      </c>
      <c r="BA144">
        <v>5098.548828125</v>
      </c>
      <c r="BD144" t="s">
        <v>418</v>
      </c>
      <c r="BE144" t="s">
        <v>417</v>
      </c>
      <c r="BF144">
        <v>45</v>
      </c>
      <c r="BG144">
        <v>1190.248</v>
      </c>
      <c r="BH144">
        <v>910.74599999999998</v>
      </c>
      <c r="BI144">
        <v>-3.673</v>
      </c>
      <c r="BJ144">
        <v>4.0819999999999999</v>
      </c>
      <c r="BK144">
        <v>88.635999999999996</v>
      </c>
      <c r="BL144">
        <v>2056.5790000000002</v>
      </c>
      <c r="BM144">
        <v>1196.0260000000001</v>
      </c>
      <c r="BN144">
        <v>1219.7650000000001</v>
      </c>
      <c r="BO144">
        <v>179.54</v>
      </c>
      <c r="BP144">
        <v>98.424999999999997</v>
      </c>
      <c r="BQ144">
        <v>1.0049999999999999</v>
      </c>
      <c r="BR144">
        <v>424.887</v>
      </c>
      <c r="BS144">
        <v>2056.5790000000002</v>
      </c>
      <c r="BT144">
        <v>20</v>
      </c>
      <c r="BU144">
        <v>6.6719999999999997</v>
      </c>
      <c r="BV144">
        <v>1</v>
      </c>
      <c r="BW144">
        <v>40</v>
      </c>
      <c r="BX144">
        <v>21.826000000000001</v>
      </c>
      <c r="BY144">
        <v>1</v>
      </c>
      <c r="BZ144">
        <f>_xlfn.XLOOKUP(data_cloud__2[[#This Row],[product_id]], manual_check_maarten!A:A,manual_check_maarten!F:F,  "")</f>
        <v>1</v>
      </c>
      <c r="CA144">
        <f>_xlfn.XLOOKUP(data_cloud__2[[#This Row],[product_id]], manual_check_maarten!A:A,manual_check_maarten!G:G,  "")</f>
        <v>0</v>
      </c>
      <c r="CB144" t="str">
        <f>_xlfn.XLOOKUP(data_cloud__2[[#This Row],[product_id]], manual_check_maarten!A:A,manual_check_maarten!H:H,  "")</f>
        <v/>
      </c>
    </row>
    <row r="145" spans="1:80" hidden="1" x14ac:dyDescent="0.35">
      <c r="A145" t="s">
        <v>414</v>
      </c>
      <c r="B145" t="s">
        <v>78</v>
      </c>
      <c r="C145">
        <v>45566.70739679398</v>
      </c>
      <c r="D145" t="s">
        <v>79</v>
      </c>
      <c r="E145" t="s">
        <v>80</v>
      </c>
      <c r="F145">
        <v>72</v>
      </c>
      <c r="G145">
        <v>72</v>
      </c>
      <c r="H145">
        <v>72</v>
      </c>
      <c r="I145">
        <v>0</v>
      </c>
      <c r="J145" t="s">
        <v>415</v>
      </c>
      <c r="K145" t="s">
        <v>82</v>
      </c>
      <c r="L145">
        <v>14.569999694824219</v>
      </c>
      <c r="M145">
        <v>110</v>
      </c>
      <c r="N145" t="s">
        <v>82</v>
      </c>
      <c r="O145" t="s">
        <v>82</v>
      </c>
      <c r="P145">
        <v>0</v>
      </c>
      <c r="Q145">
        <v>802.15093994140625</v>
      </c>
      <c r="R145">
        <v>119.90861511230469</v>
      </c>
      <c r="S145">
        <v>214.80000305175781</v>
      </c>
      <c r="T145">
        <v>214.80000305175781</v>
      </c>
      <c r="U145">
        <v>220</v>
      </c>
      <c r="V145">
        <v>225</v>
      </c>
      <c r="W145">
        <v>2182.327392578125</v>
      </c>
      <c r="X145">
        <v>1717.5931396484375</v>
      </c>
      <c r="Y145">
        <v>3.1080000400543213</v>
      </c>
      <c r="Z145">
        <v>0.15000000596046448</v>
      </c>
      <c r="AA145">
        <v>24.338001251220703</v>
      </c>
      <c r="AB145">
        <v>2.0720000267028809</v>
      </c>
      <c r="AC145">
        <v>0.45200002193450928</v>
      </c>
      <c r="AD145">
        <v>0.65400004386901855</v>
      </c>
      <c r="AE145">
        <v>47.200000762939453</v>
      </c>
      <c r="AF145">
        <v>29.846675872802734</v>
      </c>
      <c r="AG145">
        <v>44.978981018066406</v>
      </c>
      <c r="AH145">
        <v>230</v>
      </c>
      <c r="AI145">
        <v>60</v>
      </c>
      <c r="AJ145">
        <v>60</v>
      </c>
      <c r="AK145">
        <v>60</v>
      </c>
      <c r="AL145">
        <v>60.900002000000001</v>
      </c>
      <c r="AM145">
        <v>94.586082458496094</v>
      </c>
      <c r="AN145">
        <v>52.499603271484375</v>
      </c>
      <c r="AO145">
        <v>66.301849365234375</v>
      </c>
      <c r="AP145">
        <v>80.05596923828125</v>
      </c>
      <c r="AQ145">
        <v>3.0475625991821289</v>
      </c>
      <c r="AR145">
        <v>547.65667724609375</v>
      </c>
      <c r="AS145">
        <v>504.73736572265625</v>
      </c>
      <c r="AT145">
        <v>4.5525627136230469</v>
      </c>
      <c r="AU145">
        <v>3.5366876125335693</v>
      </c>
      <c r="AV145">
        <v>7851.42919921875</v>
      </c>
      <c r="AW145">
        <v>5637.3505859375</v>
      </c>
      <c r="AX145">
        <v>1696.41455078125</v>
      </c>
      <c r="AY145">
        <v>1025.013671875</v>
      </c>
      <c r="AZ145">
        <v>6155.0146484375</v>
      </c>
      <c r="BA145">
        <v>4612.3369140625</v>
      </c>
      <c r="BB145">
        <v>5.2448511123657227E-3</v>
      </c>
      <c r="BC145">
        <v>0.13114786148071289</v>
      </c>
      <c r="BD145" t="s">
        <v>416</v>
      </c>
      <c r="BE145" t="s">
        <v>414</v>
      </c>
      <c r="BF145">
        <v>45</v>
      </c>
      <c r="BG145">
        <v>871.39499999999998</v>
      </c>
      <c r="BH145">
        <v>1205.357</v>
      </c>
      <c r="BI145">
        <v>2.4550000000000001</v>
      </c>
      <c r="BJ145">
        <v>4.1669999999999998</v>
      </c>
      <c r="BK145">
        <v>94.763999999999996</v>
      </c>
      <c r="BL145">
        <v>2055.8069999999998</v>
      </c>
      <c r="BM145">
        <v>849.20600000000002</v>
      </c>
      <c r="BN145">
        <v>1313.5940000000001</v>
      </c>
      <c r="BO145">
        <v>5.7859999999999996</v>
      </c>
      <c r="BP145">
        <v>97.244</v>
      </c>
      <c r="BQ145">
        <v>1.0029999999999999</v>
      </c>
      <c r="BR145">
        <v>423.70800000000003</v>
      </c>
      <c r="BS145">
        <v>2055.8069999999998</v>
      </c>
      <c r="BT145">
        <v>20</v>
      </c>
      <c r="BU145">
        <v>7.9720000000000004</v>
      </c>
      <c r="BV145">
        <v>1</v>
      </c>
      <c r="BW145">
        <v>40</v>
      </c>
      <c r="BX145">
        <v>26.099</v>
      </c>
      <c r="BY145">
        <v>1</v>
      </c>
      <c r="BZ145">
        <f>_xlfn.XLOOKUP(data_cloud__2[[#This Row],[product_id]], manual_check_maarten!A:A,manual_check_maarten!F:F,  "")</f>
        <v>1</v>
      </c>
      <c r="CA145">
        <f>_xlfn.XLOOKUP(data_cloud__2[[#This Row],[product_id]], manual_check_maarten!A:A,manual_check_maarten!G:G,  "")</f>
        <v>0</v>
      </c>
      <c r="CB145" t="str">
        <f>_xlfn.XLOOKUP(data_cloud__2[[#This Row],[product_id]], manual_check_maarten!A:A,manual_check_maarten!H:H,  "")</f>
        <v/>
      </c>
    </row>
    <row r="146" spans="1:80" hidden="1" x14ac:dyDescent="0.35">
      <c r="A146" t="s">
        <v>421</v>
      </c>
      <c r="B146" t="s">
        <v>85</v>
      </c>
      <c r="C146">
        <v>45566.70767408565</v>
      </c>
      <c r="D146" t="s">
        <v>79</v>
      </c>
      <c r="E146" t="s">
        <v>80</v>
      </c>
      <c r="F146">
        <v>73</v>
      </c>
      <c r="G146">
        <v>73</v>
      </c>
      <c r="H146">
        <v>73</v>
      </c>
      <c r="I146">
        <v>0</v>
      </c>
      <c r="J146" t="s">
        <v>420</v>
      </c>
      <c r="K146" t="s">
        <v>82</v>
      </c>
      <c r="L146">
        <v>14.579999923706055</v>
      </c>
      <c r="M146">
        <v>110</v>
      </c>
      <c r="N146" t="s">
        <v>82</v>
      </c>
      <c r="O146" t="s">
        <v>82</v>
      </c>
      <c r="P146">
        <v>0</v>
      </c>
      <c r="Q146">
        <v>802.15093994140625</v>
      </c>
      <c r="R146">
        <v>119.90861511230469</v>
      </c>
      <c r="S146">
        <v>214.80000305175781</v>
      </c>
      <c r="T146">
        <v>214.80000305175781</v>
      </c>
      <c r="U146">
        <v>220</v>
      </c>
      <c r="V146">
        <v>224.80000305175781</v>
      </c>
      <c r="W146">
        <v>2177.1787109375</v>
      </c>
      <c r="X146">
        <v>1708.558837890625</v>
      </c>
      <c r="Y146">
        <v>3.2500002384185791</v>
      </c>
      <c r="Z146">
        <v>0.15000000596046448</v>
      </c>
      <c r="AA146">
        <v>24.338001251220703</v>
      </c>
      <c r="AB146">
        <v>2.064000129699707</v>
      </c>
      <c r="AC146">
        <v>0.45200002193450928</v>
      </c>
      <c r="AD146">
        <v>0.65600001811981201</v>
      </c>
      <c r="AE146">
        <v>46.5</v>
      </c>
      <c r="AF146">
        <v>29.882352828979492</v>
      </c>
      <c r="AG146">
        <v>44.953498840332031</v>
      </c>
      <c r="AH146">
        <v>230</v>
      </c>
      <c r="AI146">
        <v>60</v>
      </c>
      <c r="AJ146">
        <v>60</v>
      </c>
      <c r="AK146">
        <v>60</v>
      </c>
      <c r="AL146">
        <v>60.900002000000001</v>
      </c>
      <c r="AM146">
        <v>137.79624938964844</v>
      </c>
      <c r="AN146">
        <v>52.49993896484375</v>
      </c>
      <c r="AO146">
        <v>66.82257080078125</v>
      </c>
      <c r="AP146">
        <v>82.593597412109375</v>
      </c>
      <c r="AQ146">
        <v>2.3326876163482666</v>
      </c>
      <c r="AR146">
        <v>548.34613037109375</v>
      </c>
      <c r="AS146">
        <v>501.82147216796875</v>
      </c>
      <c r="AT146">
        <v>4.7783126831054688</v>
      </c>
      <c r="AU146">
        <v>3.8000626564025879</v>
      </c>
      <c r="AV146">
        <v>7996.69287109375</v>
      </c>
      <c r="AW146">
        <v>6270.828125</v>
      </c>
      <c r="AX146">
        <v>1828.173828125</v>
      </c>
      <c r="AY146">
        <v>1172.814453125</v>
      </c>
      <c r="AZ146">
        <v>6168.51904296875</v>
      </c>
      <c r="BA146">
        <v>5098.013671875</v>
      </c>
      <c r="BD146" t="s">
        <v>422</v>
      </c>
      <c r="BE146" t="s">
        <v>421</v>
      </c>
      <c r="BF146">
        <v>45</v>
      </c>
      <c r="BG146">
        <v>1234.242</v>
      </c>
      <c r="BH146">
        <v>1070.1079999999999</v>
      </c>
      <c r="BI146">
        <v>-1.407</v>
      </c>
      <c r="BJ146">
        <v>4.1479999999999997</v>
      </c>
      <c r="BK146">
        <v>90.902000000000001</v>
      </c>
      <c r="BL146">
        <v>2054.4989999999998</v>
      </c>
      <c r="BM146">
        <v>1226.7750000000001</v>
      </c>
      <c r="BN146">
        <v>1376.2170000000001</v>
      </c>
      <c r="BO146">
        <v>-178.18100000000001</v>
      </c>
      <c r="BP146">
        <v>99.998999999999995</v>
      </c>
      <c r="BQ146">
        <v>1.0049999999999999</v>
      </c>
      <c r="BR146">
        <v>424.74</v>
      </c>
      <c r="BS146">
        <v>2054.4989999999998</v>
      </c>
      <c r="BT146">
        <v>20</v>
      </c>
      <c r="BU146">
        <v>7.3010000000000002</v>
      </c>
      <c r="BV146">
        <v>1</v>
      </c>
      <c r="BW146">
        <v>40</v>
      </c>
      <c r="BX146">
        <v>17.742000000000001</v>
      </c>
      <c r="BY146">
        <v>1</v>
      </c>
      <c r="BZ146">
        <f>_xlfn.XLOOKUP(data_cloud__2[[#This Row],[product_id]], manual_check_maarten!A:A,manual_check_maarten!F:F,  "")</f>
        <v>1</v>
      </c>
      <c r="CA146">
        <f>_xlfn.XLOOKUP(data_cloud__2[[#This Row],[product_id]], manual_check_maarten!A:A,manual_check_maarten!G:G,  "")</f>
        <v>0</v>
      </c>
      <c r="CB146" t="str">
        <f>_xlfn.XLOOKUP(data_cloud__2[[#This Row],[product_id]], manual_check_maarten!A:A,manual_check_maarten!H:H,  "")</f>
        <v/>
      </c>
    </row>
    <row r="147" spans="1:80" hidden="1" x14ac:dyDescent="0.35">
      <c r="A147" t="s">
        <v>419</v>
      </c>
      <c r="B147" t="s">
        <v>78</v>
      </c>
      <c r="C147">
        <v>45566.70767408565</v>
      </c>
      <c r="D147" t="s">
        <v>79</v>
      </c>
      <c r="E147" t="s">
        <v>80</v>
      </c>
      <c r="F147">
        <v>73</v>
      </c>
      <c r="G147">
        <v>73</v>
      </c>
      <c r="H147">
        <v>73</v>
      </c>
      <c r="I147">
        <v>0</v>
      </c>
      <c r="J147" t="s">
        <v>420</v>
      </c>
      <c r="K147" t="s">
        <v>82</v>
      </c>
      <c r="L147">
        <v>14.579999923706055</v>
      </c>
      <c r="M147">
        <v>110</v>
      </c>
      <c r="N147" t="s">
        <v>82</v>
      </c>
      <c r="O147" t="s">
        <v>82</v>
      </c>
      <c r="P147">
        <v>0</v>
      </c>
      <c r="Q147">
        <v>802.15093994140625</v>
      </c>
      <c r="R147">
        <v>119.90861511230469</v>
      </c>
      <c r="S147">
        <v>214.80000305175781</v>
      </c>
      <c r="T147">
        <v>214.80000305175781</v>
      </c>
      <c r="U147">
        <v>220</v>
      </c>
      <c r="V147">
        <v>224.80000305175781</v>
      </c>
      <c r="W147">
        <v>2177.1787109375</v>
      </c>
      <c r="X147">
        <v>1708.558837890625</v>
      </c>
      <c r="Y147">
        <v>3.2500002384185791</v>
      </c>
      <c r="Z147">
        <v>0.15000000596046448</v>
      </c>
      <c r="AA147">
        <v>24.338001251220703</v>
      </c>
      <c r="AB147">
        <v>2.064000129699707</v>
      </c>
      <c r="AC147">
        <v>0.45200002193450928</v>
      </c>
      <c r="AD147">
        <v>0.65600001811981201</v>
      </c>
      <c r="AE147">
        <v>46.5</v>
      </c>
      <c r="AF147">
        <v>29.882352828979492</v>
      </c>
      <c r="AG147">
        <v>44.953498840332031</v>
      </c>
      <c r="AH147">
        <v>230</v>
      </c>
      <c r="AI147">
        <v>60</v>
      </c>
      <c r="AJ147">
        <v>60</v>
      </c>
      <c r="AK147">
        <v>60</v>
      </c>
      <c r="AL147">
        <v>60.900002000000001</v>
      </c>
      <c r="AM147">
        <v>94.586082458496094</v>
      </c>
      <c r="AN147">
        <v>52.499603271484375</v>
      </c>
      <c r="AO147">
        <v>66.169891357421875</v>
      </c>
      <c r="AP147">
        <v>80.179374694824219</v>
      </c>
      <c r="AQ147">
        <v>3.1980626583099365</v>
      </c>
      <c r="AR147">
        <v>544.5113525390625</v>
      </c>
      <c r="AS147">
        <v>501.34344482421875</v>
      </c>
      <c r="AT147">
        <v>4.5901875495910645</v>
      </c>
      <c r="AU147">
        <v>3.6119377613067627</v>
      </c>
      <c r="AV147">
        <v>7791.390625</v>
      </c>
      <c r="AW147">
        <v>5581.5029296875</v>
      </c>
      <c r="AX147">
        <v>1703.15380859375</v>
      </c>
      <c r="AY147">
        <v>1052.994140625</v>
      </c>
      <c r="AZ147">
        <v>6088.23681640625</v>
      </c>
      <c r="BA147">
        <v>4528.5087890625</v>
      </c>
      <c r="BB147">
        <v>3.4047365188598633E-3</v>
      </c>
      <c r="BC147">
        <v>0.14092493057250977</v>
      </c>
      <c r="BD147" t="s">
        <v>79</v>
      </c>
      <c r="BE147" t="s">
        <v>79</v>
      </c>
      <c r="BF147">
        <v>0</v>
      </c>
      <c r="BG147">
        <v>0</v>
      </c>
      <c r="BH147">
        <v>0</v>
      </c>
      <c r="BI147">
        <v>0</v>
      </c>
      <c r="BJ147">
        <v>0</v>
      </c>
      <c r="BK147">
        <v>0</v>
      </c>
      <c r="BL147">
        <v>0</v>
      </c>
      <c r="BM147">
        <v>0</v>
      </c>
      <c r="BN147">
        <v>0</v>
      </c>
      <c r="BO147">
        <v>0</v>
      </c>
      <c r="BP147">
        <v>0</v>
      </c>
      <c r="BQ147">
        <v>0</v>
      </c>
      <c r="BR147">
        <v>0</v>
      </c>
      <c r="BS147">
        <v>0</v>
      </c>
      <c r="BT147">
        <v>20</v>
      </c>
      <c r="BU147">
        <v>0</v>
      </c>
      <c r="BW147">
        <v>40</v>
      </c>
      <c r="BX147">
        <v>0</v>
      </c>
      <c r="BZ147" t="str">
        <f>_xlfn.XLOOKUP(data_cloud__2[[#This Row],[product_id]], manual_check_maarten!A:A,manual_check_maarten!F:F,  "")</f>
        <v/>
      </c>
      <c r="CA147" t="str">
        <f>_xlfn.XLOOKUP(data_cloud__2[[#This Row],[product_id]], manual_check_maarten!A:A,manual_check_maarten!G:G,  "")</f>
        <v/>
      </c>
      <c r="CB147" t="str">
        <f>_xlfn.XLOOKUP(data_cloud__2[[#This Row],[product_id]], manual_check_maarten!A:A,manual_check_maarten!H:H,  "")</f>
        <v/>
      </c>
    </row>
    <row r="148" spans="1:80" x14ac:dyDescent="0.35">
      <c r="A148" t="s">
        <v>506</v>
      </c>
      <c r="B148" t="s">
        <v>85</v>
      </c>
      <c r="C148">
        <v>45566.712741631942</v>
      </c>
      <c r="D148" t="s">
        <v>79</v>
      </c>
      <c r="E148" t="s">
        <v>80</v>
      </c>
      <c r="F148">
        <v>91</v>
      </c>
      <c r="G148">
        <v>91</v>
      </c>
      <c r="H148">
        <v>91</v>
      </c>
      <c r="I148">
        <v>0</v>
      </c>
      <c r="J148" t="s">
        <v>505</v>
      </c>
      <c r="K148" t="s">
        <v>82</v>
      </c>
      <c r="L148">
        <v>15.049999237060547</v>
      </c>
      <c r="M148">
        <v>110</v>
      </c>
      <c r="N148" t="s">
        <v>82</v>
      </c>
      <c r="O148" t="s">
        <v>82</v>
      </c>
      <c r="P148">
        <v>0</v>
      </c>
      <c r="Q148">
        <v>801.41314697265625</v>
      </c>
      <c r="R148">
        <v>119.90861511230469</v>
      </c>
      <c r="S148">
        <v>214.80000305175781</v>
      </c>
      <c r="T148">
        <v>214.60000610351563</v>
      </c>
      <c r="U148">
        <v>219.80000305175781</v>
      </c>
      <c r="V148">
        <v>225</v>
      </c>
      <c r="W148">
        <v>2207.098876953125</v>
      </c>
      <c r="X148">
        <v>1843.976806640625</v>
      </c>
      <c r="Y148">
        <v>3.32200026512146</v>
      </c>
      <c r="Z148">
        <v>0.15800000727176666</v>
      </c>
      <c r="AA148">
        <v>24.340002059936523</v>
      </c>
      <c r="AB148">
        <v>2.0460000038146973</v>
      </c>
      <c r="AC148">
        <v>0.45400002598762512</v>
      </c>
      <c r="AD148">
        <v>0.65600001811981201</v>
      </c>
      <c r="AE148">
        <v>40</v>
      </c>
      <c r="AF148">
        <v>25.917068481445313</v>
      </c>
      <c r="AG148">
        <v>44.999370574951172</v>
      </c>
      <c r="AH148">
        <v>229.80000305175781</v>
      </c>
      <c r="AI148">
        <v>60</v>
      </c>
      <c r="AJ148">
        <v>60.099997999999999</v>
      </c>
      <c r="AK148">
        <v>60.099997999999999</v>
      </c>
      <c r="AL148">
        <v>60.900002000000001</v>
      </c>
      <c r="AM148">
        <v>137.79624938964844</v>
      </c>
      <c r="AN148">
        <v>52.49993896484375</v>
      </c>
      <c r="AO148">
        <v>66.875076293945313</v>
      </c>
      <c r="AP148">
        <v>82.731941223144531</v>
      </c>
      <c r="AQ148">
        <v>1.4673125743865967</v>
      </c>
      <c r="AR148">
        <v>537.09661865234375</v>
      </c>
      <c r="AS148">
        <v>486.7071533203125</v>
      </c>
      <c r="AT148">
        <v>4.9288125038146973</v>
      </c>
      <c r="AU148">
        <v>3.9505627155303955</v>
      </c>
      <c r="AV148">
        <v>7689.78369140625</v>
      </c>
      <c r="AW148">
        <v>5735.8642578125</v>
      </c>
      <c r="AX148">
        <v>1753.8857421875</v>
      </c>
      <c r="AY148">
        <v>1087.38671875</v>
      </c>
      <c r="AZ148">
        <v>5935.89794921875</v>
      </c>
      <c r="BA148">
        <v>4648.4775390625</v>
      </c>
      <c r="BD148" t="s">
        <v>507</v>
      </c>
      <c r="BE148" t="s">
        <v>506</v>
      </c>
      <c r="BF148">
        <v>45</v>
      </c>
      <c r="BG148">
        <v>1208.5260000000001</v>
      </c>
      <c r="BH148">
        <v>688.072</v>
      </c>
      <c r="BI148">
        <v>-4.1420000000000003</v>
      </c>
      <c r="BJ148">
        <v>4.0469999999999997</v>
      </c>
      <c r="BK148">
        <v>88.167000000000002</v>
      </c>
      <c r="BL148">
        <v>0</v>
      </c>
      <c r="BM148">
        <v>1210.9570000000001</v>
      </c>
      <c r="BN148">
        <v>997.06600000000003</v>
      </c>
      <c r="BO148">
        <v>179.982</v>
      </c>
      <c r="BP148">
        <v>88.582999999999998</v>
      </c>
      <c r="BQ148">
        <v>1.006</v>
      </c>
      <c r="BR148">
        <v>424.36700000000002</v>
      </c>
      <c r="BS148">
        <v>0</v>
      </c>
      <c r="BT148">
        <v>20</v>
      </c>
      <c r="BU148">
        <v>639.94899999999996</v>
      </c>
      <c r="BV148">
        <v>0</v>
      </c>
      <c r="BW148">
        <v>40</v>
      </c>
      <c r="BX148">
        <v>767.48199999999997</v>
      </c>
      <c r="BY148">
        <v>0</v>
      </c>
      <c r="BZ148">
        <f>_xlfn.XLOOKUP(data_cloud__2[[#This Row],[product_id]], manual_check_maarten!A:A,manual_check_maarten!F:F,  "")</f>
        <v>0</v>
      </c>
      <c r="CA148" t="str">
        <f>_xlfn.XLOOKUP(data_cloud__2[[#This Row],[product_id]], manual_check_maarten!A:A,manual_check_maarten!G:G,  "")</f>
        <v>anomaly due to position against the edge of the FOV; errors</v>
      </c>
      <c r="CB148" t="str">
        <f>_xlfn.XLOOKUP(data_cloud__2[[#This Row],[product_id]], manual_check_maarten!A:A,manual_check_maarten!H:H,  "")</f>
        <v>Circ section</v>
      </c>
    </row>
    <row r="149" spans="1:80" hidden="1" x14ac:dyDescent="0.35">
      <c r="A149" t="s">
        <v>423</v>
      </c>
      <c r="B149" t="s">
        <v>78</v>
      </c>
      <c r="C149">
        <v>45566.707951562501</v>
      </c>
      <c r="D149" t="s">
        <v>79</v>
      </c>
      <c r="E149" t="s">
        <v>80</v>
      </c>
      <c r="F149">
        <v>74</v>
      </c>
      <c r="G149">
        <v>74</v>
      </c>
      <c r="H149">
        <v>74</v>
      </c>
      <c r="I149">
        <v>0</v>
      </c>
      <c r="J149" t="s">
        <v>424</v>
      </c>
      <c r="K149" t="s">
        <v>82</v>
      </c>
      <c r="L149">
        <v>14.579999923706055</v>
      </c>
      <c r="M149">
        <v>110</v>
      </c>
      <c r="N149" t="s">
        <v>82</v>
      </c>
      <c r="O149" t="s">
        <v>82</v>
      </c>
      <c r="P149">
        <v>0</v>
      </c>
      <c r="Q149">
        <v>801.96649169921875</v>
      </c>
      <c r="R149">
        <v>119.90861511230469</v>
      </c>
      <c r="S149">
        <v>215.10000610351563</v>
      </c>
      <c r="T149">
        <v>215.10000610351563</v>
      </c>
      <c r="U149">
        <v>220</v>
      </c>
      <c r="V149">
        <v>225</v>
      </c>
      <c r="W149">
        <v>2214.967529296875</v>
      </c>
      <c r="X149">
        <v>1732.4561767578125</v>
      </c>
      <c r="Y149">
        <v>2.8240001201629639</v>
      </c>
      <c r="Z149">
        <v>0.15000000596046448</v>
      </c>
      <c r="AA149">
        <v>24.340002059936523</v>
      </c>
      <c r="AB149">
        <v>2.0380001068115234</v>
      </c>
      <c r="AC149">
        <v>0.45400002598762512</v>
      </c>
      <c r="AD149">
        <v>0.65600001811981201</v>
      </c>
      <c r="AE149">
        <v>45.900001525878906</v>
      </c>
      <c r="AF149">
        <v>29.474611282348633</v>
      </c>
      <c r="AG149">
        <v>44.973884582519531</v>
      </c>
      <c r="AH149">
        <v>229.80000305175781</v>
      </c>
      <c r="AI149">
        <v>60</v>
      </c>
      <c r="AJ149">
        <v>60.099997999999999</v>
      </c>
      <c r="AK149">
        <v>60.099997999999999</v>
      </c>
      <c r="AL149">
        <v>60.799999</v>
      </c>
      <c r="AM149">
        <v>94.586082458496094</v>
      </c>
      <c r="AN149">
        <v>52.499603271484375</v>
      </c>
      <c r="AO149">
        <v>66.213066101074219</v>
      </c>
      <c r="AP149">
        <v>80.071311950683594</v>
      </c>
      <c r="AQ149">
        <v>3.3485627174377441</v>
      </c>
      <c r="AR149">
        <v>545.8651123046875</v>
      </c>
      <c r="AS149">
        <v>502.617431640625</v>
      </c>
      <c r="AT149">
        <v>4.6278128623962402</v>
      </c>
      <c r="AU149">
        <v>3.6119377613067627</v>
      </c>
      <c r="AV149">
        <v>7805.5244140625</v>
      </c>
      <c r="AW149">
        <v>5610.7763671875</v>
      </c>
      <c r="AX149">
        <v>1717.291015625</v>
      </c>
      <c r="AY149">
        <v>1043.8955078125</v>
      </c>
      <c r="AZ149">
        <v>6088.2333984375</v>
      </c>
      <c r="BA149">
        <v>4566.880859375</v>
      </c>
      <c r="BB149">
        <v>1.1865973472595215E-2</v>
      </c>
      <c r="BC149">
        <v>0.13109982013702393</v>
      </c>
      <c r="BD149" t="s">
        <v>425</v>
      </c>
      <c r="BE149" t="s">
        <v>423</v>
      </c>
      <c r="BF149">
        <v>45</v>
      </c>
      <c r="BG149">
        <v>885.37599999999998</v>
      </c>
      <c r="BH149">
        <v>1174.886</v>
      </c>
      <c r="BI149">
        <v>3.7349999999999999</v>
      </c>
      <c r="BJ149">
        <v>4.274</v>
      </c>
      <c r="BK149">
        <v>96.043999999999997</v>
      </c>
      <c r="BL149">
        <v>2055.681</v>
      </c>
      <c r="BM149">
        <v>861.76300000000003</v>
      </c>
      <c r="BN149">
        <v>1280.5930000000001</v>
      </c>
      <c r="BO149">
        <v>6.5609999999999999</v>
      </c>
      <c r="BP149">
        <v>98.424999999999997</v>
      </c>
      <c r="BQ149">
        <v>1.004</v>
      </c>
      <c r="BR149">
        <v>423.875</v>
      </c>
      <c r="BS149">
        <v>2055.681</v>
      </c>
      <c r="BT149">
        <v>20</v>
      </c>
      <c r="BU149">
        <v>6.2149999999999999</v>
      </c>
      <c r="BV149">
        <v>1</v>
      </c>
      <c r="BW149">
        <v>40</v>
      </c>
      <c r="BX149">
        <v>30.667000000000002</v>
      </c>
      <c r="BY149">
        <v>1</v>
      </c>
      <c r="BZ149">
        <f>_xlfn.XLOOKUP(data_cloud__2[[#This Row],[product_id]], manual_check_maarten!A:A,manual_check_maarten!F:F,  "")</f>
        <v>1</v>
      </c>
      <c r="CA149">
        <f>_xlfn.XLOOKUP(data_cloud__2[[#This Row],[product_id]], manual_check_maarten!A:A,manual_check_maarten!G:G,  "")</f>
        <v>0</v>
      </c>
      <c r="CB149" t="str">
        <f>_xlfn.XLOOKUP(data_cloud__2[[#This Row],[product_id]], manual_check_maarten!A:A,manual_check_maarten!H:H,  "")</f>
        <v/>
      </c>
    </row>
    <row r="150" spans="1:80" hidden="1" x14ac:dyDescent="0.35">
      <c r="A150" t="s">
        <v>431</v>
      </c>
      <c r="B150" t="s">
        <v>85</v>
      </c>
      <c r="C150">
        <v>45566.708241539352</v>
      </c>
      <c r="D150" t="s">
        <v>79</v>
      </c>
      <c r="E150" t="s">
        <v>80</v>
      </c>
      <c r="F150">
        <v>75</v>
      </c>
      <c r="G150">
        <v>75</v>
      </c>
      <c r="H150">
        <v>75</v>
      </c>
      <c r="I150">
        <v>0</v>
      </c>
      <c r="J150" t="s">
        <v>429</v>
      </c>
      <c r="K150" t="s">
        <v>82</v>
      </c>
      <c r="L150">
        <v>14.579999923706055</v>
      </c>
      <c r="M150">
        <v>110</v>
      </c>
      <c r="N150" t="s">
        <v>82</v>
      </c>
      <c r="O150" t="s">
        <v>82</v>
      </c>
      <c r="P150">
        <v>0</v>
      </c>
      <c r="Q150">
        <v>801.96649169921875</v>
      </c>
      <c r="R150">
        <v>119.90861511230469</v>
      </c>
      <c r="S150">
        <v>215.10000610351563</v>
      </c>
      <c r="T150">
        <v>215.10000610351563</v>
      </c>
      <c r="U150">
        <v>220</v>
      </c>
      <c r="V150">
        <v>225</v>
      </c>
      <c r="W150">
        <v>2202.047607421875</v>
      </c>
      <c r="X150">
        <v>1717.9818115234375</v>
      </c>
      <c r="Y150">
        <v>3.2000000476837158</v>
      </c>
      <c r="Z150">
        <v>0.14800000190734863</v>
      </c>
      <c r="AA150">
        <v>24.340002059936523</v>
      </c>
      <c r="AB150">
        <v>2.0600001811981201</v>
      </c>
      <c r="AC150">
        <v>0.45400002598762512</v>
      </c>
      <c r="AD150">
        <v>0.65800005197525024</v>
      </c>
      <c r="AE150">
        <v>44.700000762939453</v>
      </c>
      <c r="AF150">
        <v>29.403257369995117</v>
      </c>
      <c r="AG150">
        <v>44.948402404785156</v>
      </c>
      <c r="AH150">
        <v>229.80000305175781</v>
      </c>
      <c r="AI150">
        <v>60</v>
      </c>
      <c r="AJ150">
        <v>60</v>
      </c>
      <c r="AK150">
        <v>60</v>
      </c>
      <c r="AL150">
        <v>60.900002000000001</v>
      </c>
      <c r="AM150">
        <v>137.79624938964844</v>
      </c>
      <c r="AN150">
        <v>52.49993896484375</v>
      </c>
      <c r="AO150">
        <v>66.932197570800781</v>
      </c>
      <c r="AP150">
        <v>82.764251708984375</v>
      </c>
      <c r="AQ150">
        <v>1.8435626029968262</v>
      </c>
      <c r="AR150">
        <v>545.75067138671875</v>
      </c>
      <c r="AS150">
        <v>498.9088134765625</v>
      </c>
      <c r="AT150">
        <v>4.8159375190734863</v>
      </c>
      <c r="AU150">
        <v>3.8376877307891846</v>
      </c>
      <c r="AV150">
        <v>7950.88232421875</v>
      </c>
      <c r="AW150">
        <v>6162.05517578125</v>
      </c>
      <c r="AX150">
        <v>1823.6962890625</v>
      </c>
      <c r="AY150">
        <v>1167.6943359375</v>
      </c>
      <c r="AZ150">
        <v>6127.18603515625</v>
      </c>
      <c r="BA150">
        <v>4994.36083984375</v>
      </c>
      <c r="BD150" t="s">
        <v>432</v>
      </c>
      <c r="BE150" t="s">
        <v>431</v>
      </c>
      <c r="BF150">
        <v>45</v>
      </c>
      <c r="BG150">
        <v>1244.2449999999999</v>
      </c>
      <c r="BH150">
        <v>763.96199999999999</v>
      </c>
      <c r="BI150">
        <v>-1.8540000000000001</v>
      </c>
      <c r="BJ150">
        <v>4.0609999999999999</v>
      </c>
      <c r="BK150">
        <v>90.454999999999998</v>
      </c>
      <c r="BL150">
        <v>2056.1590000000001</v>
      </c>
      <c r="BM150">
        <v>1236.8820000000001</v>
      </c>
      <c r="BN150">
        <v>1076.654</v>
      </c>
      <c r="BO150">
        <v>-178.21199999999999</v>
      </c>
      <c r="BP150">
        <v>99.998999999999995</v>
      </c>
      <c r="BQ150">
        <v>1.0049999999999999</v>
      </c>
      <c r="BR150">
        <v>424.625</v>
      </c>
      <c r="BS150">
        <v>2056.1590000000001</v>
      </c>
      <c r="BT150">
        <v>20</v>
      </c>
      <c r="BU150">
        <v>9.4440000000000008</v>
      </c>
      <c r="BV150">
        <v>1</v>
      </c>
      <c r="BW150">
        <v>40</v>
      </c>
      <c r="BX150">
        <v>39.027999999999999</v>
      </c>
      <c r="BY150">
        <v>1</v>
      </c>
      <c r="BZ150">
        <f>_xlfn.XLOOKUP(data_cloud__2[[#This Row],[product_id]], manual_check_maarten!A:A,manual_check_maarten!F:F,  "")</f>
        <v>1</v>
      </c>
      <c r="CA150">
        <f>_xlfn.XLOOKUP(data_cloud__2[[#This Row],[product_id]], manual_check_maarten!A:A,manual_check_maarten!G:G,  "")</f>
        <v>0</v>
      </c>
      <c r="CB150" t="str">
        <f>_xlfn.XLOOKUP(data_cloud__2[[#This Row],[product_id]], manual_check_maarten!A:A,manual_check_maarten!H:H,  "")</f>
        <v/>
      </c>
    </row>
    <row r="151" spans="1:80" hidden="1" x14ac:dyDescent="0.35">
      <c r="A151" t="s">
        <v>428</v>
      </c>
      <c r="B151" t="s">
        <v>78</v>
      </c>
      <c r="C151">
        <v>45566.708241539352</v>
      </c>
      <c r="D151" t="s">
        <v>79</v>
      </c>
      <c r="E151" t="s">
        <v>80</v>
      </c>
      <c r="F151">
        <v>75</v>
      </c>
      <c r="G151">
        <v>75</v>
      </c>
      <c r="H151">
        <v>75</v>
      </c>
      <c r="I151">
        <v>0</v>
      </c>
      <c r="J151" t="s">
        <v>429</v>
      </c>
      <c r="K151" t="s">
        <v>82</v>
      </c>
      <c r="L151">
        <v>14.579999923706055</v>
      </c>
      <c r="M151">
        <v>110</v>
      </c>
      <c r="N151" t="s">
        <v>82</v>
      </c>
      <c r="O151" t="s">
        <v>82</v>
      </c>
      <c r="P151">
        <v>0</v>
      </c>
      <c r="Q151">
        <v>801.96649169921875</v>
      </c>
      <c r="R151">
        <v>119.90861511230469</v>
      </c>
      <c r="S151">
        <v>215.10000610351563</v>
      </c>
      <c r="T151">
        <v>215.10000610351563</v>
      </c>
      <c r="U151">
        <v>220</v>
      </c>
      <c r="V151">
        <v>225</v>
      </c>
      <c r="W151">
        <v>2202.047607421875</v>
      </c>
      <c r="X151">
        <v>1717.9818115234375</v>
      </c>
      <c r="Y151">
        <v>3.2000000476837158</v>
      </c>
      <c r="Z151">
        <v>0.14800000190734863</v>
      </c>
      <c r="AA151">
        <v>24.340002059936523</v>
      </c>
      <c r="AB151">
        <v>2.0600001811981201</v>
      </c>
      <c r="AC151">
        <v>0.45400002598762512</v>
      </c>
      <c r="AD151">
        <v>0.65800005197525024</v>
      </c>
      <c r="AE151">
        <v>44.700000762939453</v>
      </c>
      <c r="AF151">
        <v>29.403257369995117</v>
      </c>
      <c r="AG151">
        <v>44.948402404785156</v>
      </c>
      <c r="AH151">
        <v>229.80000305175781</v>
      </c>
      <c r="AI151">
        <v>60</v>
      </c>
      <c r="AJ151">
        <v>60</v>
      </c>
      <c r="AK151">
        <v>60</v>
      </c>
      <c r="AL151">
        <v>60.900002000000001</v>
      </c>
      <c r="AM151">
        <v>94.586082458496094</v>
      </c>
      <c r="AN151">
        <v>52.499603271484375</v>
      </c>
      <c r="AO151">
        <v>66.273246765136719</v>
      </c>
      <c r="AP151">
        <v>80.088569641113281</v>
      </c>
      <c r="AQ151">
        <v>2.7465627193450928</v>
      </c>
      <c r="AR151">
        <v>543.085693359375</v>
      </c>
      <c r="AS151">
        <v>499.29620361328125</v>
      </c>
      <c r="AT151">
        <v>4.4773125648498535</v>
      </c>
      <c r="AU151">
        <v>3.6119377613067627</v>
      </c>
      <c r="AV151">
        <v>7759.140625</v>
      </c>
      <c r="AW151">
        <v>5518.7646484375</v>
      </c>
      <c r="AX151">
        <v>1622.55078125</v>
      </c>
      <c r="AY151">
        <v>1031.88525390625</v>
      </c>
      <c r="AZ151">
        <v>6136.58984375</v>
      </c>
      <c r="BA151">
        <v>4486.87939453125</v>
      </c>
      <c r="BB151">
        <v>4.9610137939453125E-3</v>
      </c>
      <c r="BC151">
        <v>0.1404881477355957</v>
      </c>
      <c r="BD151" t="s">
        <v>430</v>
      </c>
      <c r="BE151" t="s">
        <v>428</v>
      </c>
      <c r="BF151">
        <v>45</v>
      </c>
      <c r="BG151">
        <v>845.65300000000002</v>
      </c>
      <c r="BH151">
        <v>1213.8140000000001</v>
      </c>
      <c r="BI151">
        <v>-1.619</v>
      </c>
      <c r="BJ151">
        <v>4.1340000000000003</v>
      </c>
      <c r="BK151">
        <v>90.69</v>
      </c>
      <c r="BL151">
        <v>2055.4389999999999</v>
      </c>
      <c r="BM151">
        <v>831.75199999999995</v>
      </c>
      <c r="BN151">
        <v>1323.5989999999999</v>
      </c>
      <c r="BO151">
        <v>1.42</v>
      </c>
      <c r="BP151">
        <v>98.424999999999997</v>
      </c>
      <c r="BQ151">
        <v>1.0029999999999999</v>
      </c>
      <c r="BR151">
        <v>423.50700000000001</v>
      </c>
      <c r="BS151">
        <v>2055.4389999999999</v>
      </c>
      <c r="BT151">
        <v>20</v>
      </c>
      <c r="BU151">
        <v>7.9580000000000002</v>
      </c>
      <c r="BV151">
        <v>1</v>
      </c>
      <c r="BW151">
        <v>40</v>
      </c>
      <c r="BX151">
        <v>24.588999999999999</v>
      </c>
      <c r="BY151">
        <v>1</v>
      </c>
      <c r="BZ151">
        <f>_xlfn.XLOOKUP(data_cloud__2[[#This Row],[product_id]], manual_check_maarten!A:A,manual_check_maarten!F:F,  "")</f>
        <v>1</v>
      </c>
      <c r="CA151">
        <f>_xlfn.XLOOKUP(data_cloud__2[[#This Row],[product_id]], manual_check_maarten!A:A,manual_check_maarten!G:G,  "")</f>
        <v>0</v>
      </c>
      <c r="CB151" t="str">
        <f>_xlfn.XLOOKUP(data_cloud__2[[#This Row],[product_id]], manual_check_maarten!A:A,manual_check_maarten!H:H,  "")</f>
        <v/>
      </c>
    </row>
    <row r="152" spans="1:80" hidden="1" x14ac:dyDescent="0.35">
      <c r="A152" t="s">
        <v>433</v>
      </c>
      <c r="B152" t="s">
        <v>78</v>
      </c>
      <c r="C152">
        <v>45566.708520138891</v>
      </c>
      <c r="D152" t="s">
        <v>79</v>
      </c>
      <c r="E152" t="s">
        <v>80</v>
      </c>
      <c r="F152">
        <v>76</v>
      </c>
      <c r="G152">
        <v>76</v>
      </c>
      <c r="H152">
        <v>76</v>
      </c>
      <c r="I152">
        <v>0</v>
      </c>
      <c r="J152" t="s">
        <v>434</v>
      </c>
      <c r="K152" t="s">
        <v>82</v>
      </c>
      <c r="L152">
        <v>14.589999198913574</v>
      </c>
      <c r="M152">
        <v>110</v>
      </c>
      <c r="N152" t="s">
        <v>82</v>
      </c>
      <c r="O152" t="s">
        <v>82</v>
      </c>
      <c r="P152">
        <v>0</v>
      </c>
      <c r="Q152">
        <v>802.15093994140625</v>
      </c>
      <c r="R152">
        <v>119.90861511230469</v>
      </c>
      <c r="S152">
        <v>215</v>
      </c>
      <c r="T152">
        <v>215.10000610351563</v>
      </c>
      <c r="U152">
        <v>220</v>
      </c>
      <c r="V152">
        <v>225</v>
      </c>
      <c r="W152">
        <v>2195.44189453125</v>
      </c>
      <c r="X152">
        <v>1729.4447021484375</v>
      </c>
      <c r="Y152">
        <v>3.7700002193450928</v>
      </c>
      <c r="Z152">
        <v>0.14600001275539398</v>
      </c>
      <c r="AA152">
        <v>24.338001251220703</v>
      </c>
      <c r="AB152">
        <v>2.0460000038146973</v>
      </c>
      <c r="AC152">
        <v>0.45200002193450928</v>
      </c>
      <c r="AD152">
        <v>0.65600001811981201</v>
      </c>
      <c r="AE152">
        <v>43.5</v>
      </c>
      <c r="AF152">
        <v>29.133129119873047</v>
      </c>
      <c r="AG152">
        <v>44.994274139404297</v>
      </c>
      <c r="AH152">
        <v>229.80000305175781</v>
      </c>
      <c r="AI152">
        <v>60</v>
      </c>
      <c r="AJ152">
        <v>60</v>
      </c>
      <c r="AK152">
        <v>60</v>
      </c>
      <c r="AL152">
        <v>60.900002000000001</v>
      </c>
      <c r="AM152">
        <v>94.586082458496094</v>
      </c>
      <c r="AN152">
        <v>52.499603271484375</v>
      </c>
      <c r="AO152">
        <v>66.136833190917969</v>
      </c>
      <c r="AP152">
        <v>79.987236022949219</v>
      </c>
      <c r="AQ152">
        <v>2.7841875553131104</v>
      </c>
      <c r="AR152">
        <v>544.44134521484375</v>
      </c>
      <c r="AS152">
        <v>501.09085083007813</v>
      </c>
      <c r="AT152">
        <v>4.4773125648498535</v>
      </c>
      <c r="AU152">
        <v>3.6119377613067627</v>
      </c>
      <c r="AV152">
        <v>7778.0302734375</v>
      </c>
      <c r="AW152">
        <v>5551.126953125</v>
      </c>
      <c r="AX152">
        <v>1624.92333984375</v>
      </c>
      <c r="AY152">
        <v>1033.3046875</v>
      </c>
      <c r="AZ152">
        <v>6153.10693359375</v>
      </c>
      <c r="BA152">
        <v>4517.822265625</v>
      </c>
      <c r="BB152">
        <v>1.6624927520751953E-2</v>
      </c>
      <c r="BC152">
        <v>0.11147058010101318</v>
      </c>
      <c r="BD152" t="s">
        <v>435</v>
      </c>
      <c r="BE152" t="s">
        <v>433</v>
      </c>
      <c r="BF152">
        <v>45</v>
      </c>
      <c r="BG152">
        <v>884.80200000000002</v>
      </c>
      <c r="BH152">
        <v>991.89499999999998</v>
      </c>
      <c r="BI152">
        <v>3.1309999999999998</v>
      </c>
      <c r="BJ152">
        <v>4.17</v>
      </c>
      <c r="BK152">
        <v>95.44</v>
      </c>
      <c r="BL152">
        <v>2053.7640000000001</v>
      </c>
      <c r="BM152">
        <v>861.50099999999998</v>
      </c>
      <c r="BN152">
        <v>1102.3789999999999</v>
      </c>
      <c r="BO152">
        <v>6.1280000000000001</v>
      </c>
      <c r="BP152">
        <v>99.998999999999995</v>
      </c>
      <c r="BQ152">
        <v>1.0029999999999999</v>
      </c>
      <c r="BR152">
        <v>423.67</v>
      </c>
      <c r="BS152">
        <v>2053.7640000000001</v>
      </c>
      <c r="BT152">
        <v>20</v>
      </c>
      <c r="BU152">
        <v>10.170999999999999</v>
      </c>
      <c r="BV152">
        <v>1</v>
      </c>
      <c r="BW152">
        <v>40</v>
      </c>
      <c r="BX152">
        <v>27.552</v>
      </c>
      <c r="BY152">
        <v>1</v>
      </c>
      <c r="BZ152">
        <f>_xlfn.XLOOKUP(data_cloud__2[[#This Row],[product_id]], manual_check_maarten!A:A,manual_check_maarten!F:F,  "")</f>
        <v>1</v>
      </c>
      <c r="CA152">
        <f>_xlfn.XLOOKUP(data_cloud__2[[#This Row],[product_id]], manual_check_maarten!A:A,manual_check_maarten!G:G,  "")</f>
        <v>0</v>
      </c>
      <c r="CB152" t="str">
        <f>_xlfn.XLOOKUP(data_cloud__2[[#This Row],[product_id]], manual_check_maarten!A:A,manual_check_maarten!H:H,  "")</f>
        <v/>
      </c>
    </row>
    <row r="153" spans="1:80" hidden="1" x14ac:dyDescent="0.35">
      <c r="A153" t="s">
        <v>436</v>
      </c>
      <c r="B153" t="s">
        <v>85</v>
      </c>
      <c r="C153">
        <v>45566.708520138891</v>
      </c>
      <c r="D153" t="s">
        <v>79</v>
      </c>
      <c r="E153" t="s">
        <v>80</v>
      </c>
      <c r="F153">
        <v>76</v>
      </c>
      <c r="G153">
        <v>76</v>
      </c>
      <c r="H153">
        <v>76</v>
      </c>
      <c r="I153">
        <v>0</v>
      </c>
      <c r="J153" t="s">
        <v>434</v>
      </c>
      <c r="K153" t="s">
        <v>82</v>
      </c>
      <c r="L153">
        <v>14.589999198913574</v>
      </c>
      <c r="M153">
        <v>110</v>
      </c>
      <c r="N153" t="s">
        <v>82</v>
      </c>
      <c r="O153" t="s">
        <v>82</v>
      </c>
      <c r="P153">
        <v>0</v>
      </c>
      <c r="Q153">
        <v>802.15093994140625</v>
      </c>
      <c r="R153">
        <v>119.90861511230469</v>
      </c>
      <c r="S153">
        <v>215</v>
      </c>
      <c r="T153">
        <v>215.10000610351563</v>
      </c>
      <c r="U153">
        <v>220</v>
      </c>
      <c r="V153">
        <v>225</v>
      </c>
      <c r="W153">
        <v>2195.44189453125</v>
      </c>
      <c r="X153">
        <v>1729.4447021484375</v>
      </c>
      <c r="Y153">
        <v>3.7700002193450928</v>
      </c>
      <c r="Z153">
        <v>0.14600001275539398</v>
      </c>
      <c r="AA153">
        <v>24.338001251220703</v>
      </c>
      <c r="AB153">
        <v>2.0460000038146973</v>
      </c>
      <c r="AC153">
        <v>0.45200002193450928</v>
      </c>
      <c r="AD153">
        <v>0.65600001811981201</v>
      </c>
      <c r="AE153">
        <v>43.5</v>
      </c>
      <c r="AF153">
        <v>29.133129119873047</v>
      </c>
      <c r="AG153">
        <v>44.994274139404297</v>
      </c>
      <c r="AH153">
        <v>229.80000305175781</v>
      </c>
      <c r="AI153">
        <v>60</v>
      </c>
      <c r="AJ153">
        <v>60</v>
      </c>
      <c r="AK153">
        <v>60</v>
      </c>
      <c r="AL153">
        <v>60.900002000000001</v>
      </c>
      <c r="AM153">
        <v>137.79624938964844</v>
      </c>
      <c r="AN153">
        <v>52.49993896484375</v>
      </c>
      <c r="AO153">
        <v>66.81365966796875</v>
      </c>
      <c r="AP153">
        <v>83.053543090820313</v>
      </c>
      <c r="AQ153">
        <v>1.3920625448226929</v>
      </c>
      <c r="AR153">
        <v>545.85003662109375</v>
      </c>
      <c r="AS153">
        <v>498.86883544921875</v>
      </c>
      <c r="AT153">
        <v>4.7783126831054688</v>
      </c>
      <c r="AU153">
        <v>3.8000626564025879</v>
      </c>
      <c r="AV153">
        <v>7937.12646484375</v>
      </c>
      <c r="AW153">
        <v>6133.31689453125</v>
      </c>
      <c r="AX153">
        <v>1797.19287109375</v>
      </c>
      <c r="AY153">
        <v>1140.09619140625</v>
      </c>
      <c r="AZ153">
        <v>6139.93359375</v>
      </c>
      <c r="BA153">
        <v>4993.220703125</v>
      </c>
      <c r="BD153" t="s">
        <v>437</v>
      </c>
      <c r="BE153" t="s">
        <v>436</v>
      </c>
      <c r="BF153">
        <v>45</v>
      </c>
      <c r="BG153">
        <v>1234.74</v>
      </c>
      <c r="BH153">
        <v>995.56899999999996</v>
      </c>
      <c r="BI153">
        <v>-1.61</v>
      </c>
      <c r="BJ153">
        <v>3.9809999999999999</v>
      </c>
      <c r="BK153">
        <v>90.698999999999998</v>
      </c>
      <c r="BL153">
        <v>2055.7890000000002</v>
      </c>
      <c r="BM153">
        <v>1228.472</v>
      </c>
      <c r="BN153">
        <v>1302.01</v>
      </c>
      <c r="BO153">
        <v>-178.25700000000001</v>
      </c>
      <c r="BP153">
        <v>99.998999999999995</v>
      </c>
      <c r="BQ153">
        <v>1.0049999999999999</v>
      </c>
      <c r="BR153">
        <v>424.73500000000001</v>
      </c>
      <c r="BS153">
        <v>2055.7890000000002</v>
      </c>
      <c r="BT153">
        <v>20</v>
      </c>
      <c r="BU153">
        <v>7.1360000000000001</v>
      </c>
      <c r="BV153">
        <v>1</v>
      </c>
      <c r="BW153">
        <v>40</v>
      </c>
      <c r="BX153">
        <v>19.527999999999999</v>
      </c>
      <c r="BY153">
        <v>1</v>
      </c>
      <c r="BZ153">
        <f>_xlfn.XLOOKUP(data_cloud__2[[#This Row],[product_id]], manual_check_maarten!A:A,manual_check_maarten!F:F,  "")</f>
        <v>1</v>
      </c>
      <c r="CA153">
        <f>_xlfn.XLOOKUP(data_cloud__2[[#This Row],[product_id]], manual_check_maarten!A:A,manual_check_maarten!G:G,  "")</f>
        <v>0</v>
      </c>
      <c r="CB153" t="str">
        <f>_xlfn.XLOOKUP(data_cloud__2[[#This Row],[product_id]], manual_check_maarten!A:A,manual_check_maarten!H:H,  "")</f>
        <v/>
      </c>
    </row>
    <row r="154" spans="1:80" hidden="1" x14ac:dyDescent="0.35">
      <c r="A154" t="s">
        <v>440</v>
      </c>
      <c r="B154" t="s">
        <v>85</v>
      </c>
      <c r="C154">
        <v>45566.708797129628</v>
      </c>
      <c r="D154" t="s">
        <v>79</v>
      </c>
      <c r="E154" t="s">
        <v>80</v>
      </c>
      <c r="F154">
        <v>77</v>
      </c>
      <c r="G154">
        <v>77</v>
      </c>
      <c r="H154">
        <v>77</v>
      </c>
      <c r="I154">
        <v>0</v>
      </c>
      <c r="J154" t="s">
        <v>439</v>
      </c>
      <c r="K154" t="s">
        <v>82</v>
      </c>
      <c r="L154">
        <v>14.589999198913574</v>
      </c>
      <c r="M154">
        <v>110</v>
      </c>
      <c r="N154" t="s">
        <v>82</v>
      </c>
      <c r="O154" t="s">
        <v>82</v>
      </c>
      <c r="P154">
        <v>0</v>
      </c>
      <c r="Q154">
        <v>801.78204345703125</v>
      </c>
      <c r="R154">
        <v>119.90861511230469</v>
      </c>
      <c r="S154">
        <v>215.10000610351563</v>
      </c>
      <c r="T154">
        <v>215.10000610351563</v>
      </c>
      <c r="U154">
        <v>220.10000610351563</v>
      </c>
      <c r="V154">
        <v>225</v>
      </c>
      <c r="W154">
        <v>2185.63037109375</v>
      </c>
      <c r="X154">
        <v>1748.5819091796875</v>
      </c>
      <c r="Y154">
        <v>2.8900001049041748</v>
      </c>
      <c r="Z154">
        <v>0.14600001275539398</v>
      </c>
      <c r="AA154">
        <v>24.338001251220703</v>
      </c>
      <c r="AB154">
        <v>2.0360000133514404</v>
      </c>
      <c r="AC154">
        <v>0.45200002193450928</v>
      </c>
      <c r="AD154">
        <v>0.65800005197525024</v>
      </c>
      <c r="AE154">
        <v>42.700000762939453</v>
      </c>
      <c r="AF154">
        <v>28.659130096435547</v>
      </c>
      <c r="AG154">
        <v>44.973884582519531</v>
      </c>
      <c r="AH154">
        <v>229.80000305175781</v>
      </c>
      <c r="AI154">
        <v>60</v>
      </c>
      <c r="AJ154">
        <v>60.099997999999999</v>
      </c>
      <c r="AK154">
        <v>60.099997999999999</v>
      </c>
      <c r="AL154">
        <v>60.900002000000001</v>
      </c>
      <c r="AM154">
        <v>137.79624938964844</v>
      </c>
      <c r="AN154">
        <v>52.49993896484375</v>
      </c>
      <c r="AO154">
        <v>66.831077575683594</v>
      </c>
      <c r="AP154">
        <v>82.967864990234375</v>
      </c>
      <c r="AQ154">
        <v>1.3920625448226929</v>
      </c>
      <c r="AR154">
        <v>543.82757568359375</v>
      </c>
      <c r="AS154">
        <v>496.14288330078125</v>
      </c>
      <c r="AT154">
        <v>4.8535628318786621</v>
      </c>
      <c r="AU154">
        <v>3.8376877307891846</v>
      </c>
      <c r="AV154">
        <v>7893.5126953125</v>
      </c>
      <c r="AW154">
        <v>6045.7783203125</v>
      </c>
      <c r="AX154">
        <v>1817.3623046875</v>
      </c>
      <c r="AY154">
        <v>1138.66845703125</v>
      </c>
      <c r="AZ154">
        <v>6076.150390625</v>
      </c>
      <c r="BA154">
        <v>4907.10986328125</v>
      </c>
      <c r="BD154" t="s">
        <v>441</v>
      </c>
      <c r="BE154" t="s">
        <v>440</v>
      </c>
      <c r="BF154">
        <v>45</v>
      </c>
      <c r="BG154">
        <v>1238.2249999999999</v>
      </c>
      <c r="BH154">
        <v>860.72400000000005</v>
      </c>
      <c r="BI154">
        <v>-1.635</v>
      </c>
      <c r="BJ154">
        <v>4.181</v>
      </c>
      <c r="BK154">
        <v>90.674000000000007</v>
      </c>
      <c r="BL154">
        <v>2056.598</v>
      </c>
      <c r="BM154">
        <v>1231.6310000000001</v>
      </c>
      <c r="BN154">
        <v>1170.7449999999999</v>
      </c>
      <c r="BO154">
        <v>-178.29599999999999</v>
      </c>
      <c r="BP154">
        <v>99.998999999999995</v>
      </c>
      <c r="BQ154">
        <v>1.0049999999999999</v>
      </c>
      <c r="BR154">
        <v>424.72300000000001</v>
      </c>
      <c r="BS154">
        <v>2056.598</v>
      </c>
      <c r="BT154">
        <v>20</v>
      </c>
      <c r="BU154">
        <v>7.62</v>
      </c>
      <c r="BV154">
        <v>1</v>
      </c>
      <c r="BW154">
        <v>40</v>
      </c>
      <c r="BX154">
        <v>22.922000000000001</v>
      </c>
      <c r="BY154">
        <v>1</v>
      </c>
      <c r="BZ154">
        <f>_xlfn.XLOOKUP(data_cloud__2[[#This Row],[product_id]], manual_check_maarten!A:A,manual_check_maarten!F:F,  "")</f>
        <v>1</v>
      </c>
      <c r="CA154">
        <f>_xlfn.XLOOKUP(data_cloud__2[[#This Row],[product_id]], manual_check_maarten!A:A,manual_check_maarten!G:G,  "")</f>
        <v>0</v>
      </c>
      <c r="CB154" t="str">
        <f>_xlfn.XLOOKUP(data_cloud__2[[#This Row],[product_id]], manual_check_maarten!A:A,manual_check_maarten!H:H,  "")</f>
        <v/>
      </c>
    </row>
    <row r="155" spans="1:80" hidden="1" x14ac:dyDescent="0.35">
      <c r="A155" t="s">
        <v>438</v>
      </c>
      <c r="B155" t="s">
        <v>78</v>
      </c>
      <c r="C155">
        <v>45566.708797129628</v>
      </c>
      <c r="D155" t="s">
        <v>79</v>
      </c>
      <c r="E155" t="s">
        <v>80</v>
      </c>
      <c r="F155">
        <v>77</v>
      </c>
      <c r="G155">
        <v>77</v>
      </c>
      <c r="H155">
        <v>77</v>
      </c>
      <c r="I155">
        <v>0</v>
      </c>
      <c r="J155" t="s">
        <v>439</v>
      </c>
      <c r="K155" t="s">
        <v>82</v>
      </c>
      <c r="L155">
        <v>14.589999198913574</v>
      </c>
      <c r="M155">
        <v>110</v>
      </c>
      <c r="N155" t="s">
        <v>82</v>
      </c>
      <c r="O155" t="s">
        <v>82</v>
      </c>
      <c r="P155">
        <v>0</v>
      </c>
      <c r="Q155">
        <v>801.78204345703125</v>
      </c>
      <c r="R155">
        <v>119.90861511230469</v>
      </c>
      <c r="S155">
        <v>215.10000610351563</v>
      </c>
      <c r="T155">
        <v>215.10000610351563</v>
      </c>
      <c r="U155">
        <v>220.10000610351563</v>
      </c>
      <c r="V155">
        <v>225</v>
      </c>
      <c r="W155">
        <v>2185.63037109375</v>
      </c>
      <c r="X155">
        <v>1748.5819091796875</v>
      </c>
      <c r="Y155">
        <v>2.8900001049041748</v>
      </c>
      <c r="Z155">
        <v>0.14600001275539398</v>
      </c>
      <c r="AA155">
        <v>24.338001251220703</v>
      </c>
      <c r="AB155">
        <v>2.0360000133514404</v>
      </c>
      <c r="AC155">
        <v>0.45200002193450928</v>
      </c>
      <c r="AD155">
        <v>0.65800005197525024</v>
      </c>
      <c r="AE155">
        <v>42.700000762939453</v>
      </c>
      <c r="AF155">
        <v>28.659130096435547</v>
      </c>
      <c r="AG155">
        <v>44.973884582519531</v>
      </c>
      <c r="AH155">
        <v>229.80000305175781</v>
      </c>
      <c r="AI155">
        <v>60</v>
      </c>
      <c r="AJ155">
        <v>60.099997999999999</v>
      </c>
      <c r="AK155">
        <v>60.099997999999999</v>
      </c>
      <c r="AL155">
        <v>60.900002000000001</v>
      </c>
      <c r="AM155">
        <v>94.586082458496094</v>
      </c>
      <c r="AN155">
        <v>52.499603271484375</v>
      </c>
      <c r="AO155">
        <v>66.146202087402344</v>
      </c>
      <c r="AP155">
        <v>80.087203979492188</v>
      </c>
      <c r="AQ155">
        <v>3.3861875534057617</v>
      </c>
      <c r="AR155">
        <v>542.10089111328125</v>
      </c>
      <c r="AS155">
        <v>498.11944580078125</v>
      </c>
      <c r="AT155">
        <v>4.6278128623962402</v>
      </c>
      <c r="AU155">
        <v>3.6495625972747803</v>
      </c>
      <c r="AV155">
        <v>7723.47509765625</v>
      </c>
      <c r="AW155">
        <v>5472.1484375</v>
      </c>
      <c r="AX155">
        <v>1687.4150390625</v>
      </c>
      <c r="AY155">
        <v>1032.85498046875</v>
      </c>
      <c r="AZ155">
        <v>6036.06005859375</v>
      </c>
      <c r="BA155">
        <v>4439.29345703125</v>
      </c>
      <c r="BB155">
        <v>2.0609259605407715E-2</v>
      </c>
      <c r="BC155">
        <v>0.11421036720275879</v>
      </c>
      <c r="BD155" t="s">
        <v>79</v>
      </c>
      <c r="BE155" t="s">
        <v>79</v>
      </c>
      <c r="BF155">
        <v>0</v>
      </c>
      <c r="BG155">
        <v>0</v>
      </c>
      <c r="BH155">
        <v>0</v>
      </c>
      <c r="BI155">
        <v>0</v>
      </c>
      <c r="BJ155">
        <v>0</v>
      </c>
      <c r="BK155">
        <v>0</v>
      </c>
      <c r="BL155">
        <v>0</v>
      </c>
      <c r="BM155">
        <v>0</v>
      </c>
      <c r="BN155">
        <v>0</v>
      </c>
      <c r="BO155">
        <v>0</v>
      </c>
      <c r="BP155">
        <v>0</v>
      </c>
      <c r="BQ155">
        <v>0</v>
      </c>
      <c r="BR155">
        <v>0</v>
      </c>
      <c r="BS155">
        <v>0</v>
      </c>
      <c r="BT155">
        <v>20</v>
      </c>
      <c r="BU155">
        <v>0</v>
      </c>
      <c r="BW155">
        <v>40</v>
      </c>
      <c r="BX155">
        <v>0</v>
      </c>
      <c r="BZ155" t="str">
        <f>_xlfn.XLOOKUP(data_cloud__2[[#This Row],[product_id]], manual_check_maarten!A:A,manual_check_maarten!F:F,  "")</f>
        <v/>
      </c>
      <c r="CA155" t="str">
        <f>_xlfn.XLOOKUP(data_cloud__2[[#This Row],[product_id]], manual_check_maarten!A:A,manual_check_maarten!G:G,  "")</f>
        <v/>
      </c>
      <c r="CB155" t="str">
        <f>_xlfn.XLOOKUP(data_cloud__2[[#This Row],[product_id]], manual_check_maarten!A:A,manual_check_maarten!H:H,  "")</f>
        <v/>
      </c>
    </row>
    <row r="156" spans="1:80" x14ac:dyDescent="0.35">
      <c r="A156" t="s">
        <v>555</v>
      </c>
      <c r="B156" t="s">
        <v>78</v>
      </c>
      <c r="C156">
        <v>45566.715844618055</v>
      </c>
      <c r="D156" t="s">
        <v>79</v>
      </c>
      <c r="E156" t="s">
        <v>80</v>
      </c>
      <c r="F156">
        <v>102</v>
      </c>
      <c r="G156">
        <v>102</v>
      </c>
      <c r="H156">
        <v>102</v>
      </c>
      <c r="I156">
        <v>0</v>
      </c>
      <c r="J156" t="s">
        <v>556</v>
      </c>
      <c r="K156" t="s">
        <v>82</v>
      </c>
      <c r="L156">
        <v>15.089999198913574</v>
      </c>
      <c r="M156">
        <v>110</v>
      </c>
      <c r="N156" t="s">
        <v>82</v>
      </c>
      <c r="O156" t="s">
        <v>82</v>
      </c>
      <c r="P156">
        <v>0</v>
      </c>
      <c r="Q156">
        <v>801.78204345703125</v>
      </c>
      <c r="R156">
        <v>119.90861511230469</v>
      </c>
      <c r="S156">
        <v>215.30000305175781</v>
      </c>
      <c r="T156">
        <v>215.5</v>
      </c>
      <c r="U156">
        <v>220.10000610351563</v>
      </c>
      <c r="V156">
        <v>225</v>
      </c>
      <c r="W156">
        <v>2195.24755859375</v>
      </c>
      <c r="X156">
        <v>1831.2509765625</v>
      </c>
      <c r="Y156">
        <v>2.8960001468658447</v>
      </c>
      <c r="Z156">
        <v>0.14800000190734863</v>
      </c>
      <c r="AA156">
        <v>24.340002059936523</v>
      </c>
      <c r="AB156">
        <v>2.0440001487731934</v>
      </c>
      <c r="AC156">
        <v>0.45400002598762512</v>
      </c>
      <c r="AD156">
        <v>0.65400004386901855</v>
      </c>
      <c r="AE156">
        <v>42.400001525878906</v>
      </c>
      <c r="AF156">
        <v>26.742744445800781</v>
      </c>
      <c r="AG156">
        <v>44.968788146972656</v>
      </c>
      <c r="AH156">
        <v>229.80000305175781</v>
      </c>
      <c r="AI156">
        <v>60</v>
      </c>
      <c r="AJ156">
        <v>60.099997999999999</v>
      </c>
      <c r="AK156">
        <v>60.099997999999999</v>
      </c>
      <c r="AL156">
        <v>60.900002000000001</v>
      </c>
      <c r="AM156">
        <v>94.586082458496094</v>
      </c>
      <c r="AN156">
        <v>52.499603271484375</v>
      </c>
      <c r="AO156">
        <v>66.219902038574219</v>
      </c>
      <c r="AP156">
        <v>79.9898681640625</v>
      </c>
      <c r="AQ156">
        <v>2.934687614440918</v>
      </c>
      <c r="AR156">
        <v>540.22833251953125</v>
      </c>
      <c r="AS156">
        <v>493.95840454101563</v>
      </c>
      <c r="AT156">
        <v>4.5901875495910645</v>
      </c>
      <c r="AU156">
        <v>3.7248127460479736</v>
      </c>
      <c r="AV156">
        <v>7638.9990234375</v>
      </c>
      <c r="AW156">
        <v>5313.35546875</v>
      </c>
      <c r="AX156">
        <v>1603.0615234375</v>
      </c>
      <c r="AY156">
        <v>999.5654296875</v>
      </c>
      <c r="AZ156">
        <v>6035.9375</v>
      </c>
      <c r="BA156">
        <v>4313.7900390625</v>
      </c>
      <c r="BB156">
        <v>2.9945015907287598E-2</v>
      </c>
      <c r="BC156">
        <v>0.11330282688140869</v>
      </c>
      <c r="BD156" t="s">
        <v>557</v>
      </c>
      <c r="BE156" t="s">
        <v>555</v>
      </c>
      <c r="BF156">
        <v>45</v>
      </c>
      <c r="BG156">
        <v>861.09299999999996</v>
      </c>
      <c r="BH156">
        <v>1303.2639999999999</v>
      </c>
      <c r="BI156">
        <v>2.399</v>
      </c>
      <c r="BJ156">
        <v>4.2119999999999997</v>
      </c>
      <c r="BK156">
        <v>94.707999999999998</v>
      </c>
      <c r="BL156">
        <v>2055.8519999999999</v>
      </c>
      <c r="BM156">
        <v>839.42600000000004</v>
      </c>
      <c r="BN156">
        <v>1409.097</v>
      </c>
      <c r="BO156">
        <v>5.4080000000000004</v>
      </c>
      <c r="BP156">
        <v>90.944999999999993</v>
      </c>
      <c r="BQ156">
        <v>1.0029999999999999</v>
      </c>
      <c r="BR156">
        <v>423.42399999999998</v>
      </c>
      <c r="BS156">
        <v>2055.8519999999999</v>
      </c>
      <c r="BT156">
        <v>20</v>
      </c>
      <c r="BU156">
        <v>8.1419999999999995</v>
      </c>
      <c r="BV156">
        <v>1</v>
      </c>
      <c r="BW156">
        <v>40</v>
      </c>
      <c r="BX156">
        <v>39.710999999999999</v>
      </c>
      <c r="BY156">
        <v>1</v>
      </c>
      <c r="BZ156">
        <f>_xlfn.XLOOKUP(data_cloud__2[[#This Row],[product_id]], manual_check_maarten!A:A,manual_check_maarten!F:F,  "")</f>
        <v>0</v>
      </c>
      <c r="CA156">
        <f>_xlfn.XLOOKUP(data_cloud__2[[#This Row],[product_id]], manual_check_maarten!A:A,manual_check_maarten!G:G,  "")</f>
        <v>0</v>
      </c>
      <c r="CB156" t="str">
        <f>_xlfn.XLOOKUP(data_cloud__2[[#This Row],[product_id]], manual_check_maarten!A:A,manual_check_maarten!H:H,  "")</f>
        <v>Circ section</v>
      </c>
    </row>
    <row r="157" spans="1:80" hidden="1" x14ac:dyDescent="0.35">
      <c r="A157" t="s">
        <v>442</v>
      </c>
      <c r="B157" t="s">
        <v>78</v>
      </c>
      <c r="C157">
        <v>45566.709086932868</v>
      </c>
      <c r="D157" t="s">
        <v>79</v>
      </c>
      <c r="E157" t="s">
        <v>80</v>
      </c>
      <c r="F157">
        <v>78</v>
      </c>
      <c r="G157">
        <v>78</v>
      </c>
      <c r="H157">
        <v>78</v>
      </c>
      <c r="I157">
        <v>0</v>
      </c>
      <c r="J157" t="s">
        <v>443</v>
      </c>
      <c r="K157" t="s">
        <v>82</v>
      </c>
      <c r="L157">
        <v>15</v>
      </c>
      <c r="M157">
        <v>110</v>
      </c>
      <c r="N157" t="s">
        <v>82</v>
      </c>
      <c r="O157" t="s">
        <v>82</v>
      </c>
      <c r="P157">
        <v>0</v>
      </c>
      <c r="Q157">
        <v>801.96649169921875</v>
      </c>
      <c r="R157">
        <v>119.90861511230469</v>
      </c>
      <c r="S157">
        <v>214.80000305175781</v>
      </c>
      <c r="T157">
        <v>215.10000610351563</v>
      </c>
      <c r="U157">
        <v>220</v>
      </c>
      <c r="V157">
        <v>225</v>
      </c>
      <c r="W157">
        <v>2187.37890625</v>
      </c>
      <c r="X157">
        <v>1741.490478515625</v>
      </c>
      <c r="Y157">
        <v>3.1400001049041748</v>
      </c>
      <c r="Z157">
        <v>0.14600001275539398</v>
      </c>
      <c r="AA157">
        <v>24.338001251220703</v>
      </c>
      <c r="AB157">
        <v>2.0659999847412109</v>
      </c>
      <c r="AC157">
        <v>0.45200002193450928</v>
      </c>
      <c r="AD157">
        <v>0.65800005197525024</v>
      </c>
      <c r="AE157">
        <v>41.5</v>
      </c>
      <c r="AF157">
        <v>28.597967147827148</v>
      </c>
      <c r="AG157">
        <v>44.963691711425781</v>
      </c>
      <c r="AH157">
        <v>229.80000305175781</v>
      </c>
      <c r="AI157">
        <v>60</v>
      </c>
      <c r="AJ157">
        <v>59.900002000000001</v>
      </c>
      <c r="AK157">
        <v>59.900002000000001</v>
      </c>
      <c r="AL157">
        <v>60.900002000000001</v>
      </c>
      <c r="AM157">
        <v>94.586082458496094</v>
      </c>
      <c r="AN157">
        <v>52.499603271484375</v>
      </c>
      <c r="AO157">
        <v>66.20294189453125</v>
      </c>
      <c r="AP157">
        <v>80.006217956542969</v>
      </c>
      <c r="AQ157">
        <v>3.2733125686645508</v>
      </c>
      <c r="AR157">
        <v>541.88360595703125</v>
      </c>
      <c r="AS157">
        <v>497.33807373046875</v>
      </c>
      <c r="AT157">
        <v>4.6278128623962402</v>
      </c>
      <c r="AU157">
        <v>3.6495625972747803</v>
      </c>
      <c r="AV157">
        <v>7718.8056640625</v>
      </c>
      <c r="AW157">
        <v>5439.455078125</v>
      </c>
      <c r="AX157">
        <v>1682.7060546875</v>
      </c>
      <c r="AY157">
        <v>1026.884765625</v>
      </c>
      <c r="AZ157">
        <v>6036.099609375</v>
      </c>
      <c r="BA157">
        <v>4412.5703125</v>
      </c>
      <c r="BB157">
        <v>2.4465322494506836E-3</v>
      </c>
      <c r="BC157">
        <v>0.14190137386322021</v>
      </c>
      <c r="BD157" t="s">
        <v>444</v>
      </c>
      <c r="BE157" t="s">
        <v>442</v>
      </c>
      <c r="BF157">
        <v>45</v>
      </c>
      <c r="BG157">
        <v>867.08900000000006</v>
      </c>
      <c r="BH157">
        <v>1190.4680000000001</v>
      </c>
      <c r="BI157">
        <v>1.7290000000000001</v>
      </c>
      <c r="BJ157">
        <v>4.2320000000000002</v>
      </c>
      <c r="BK157">
        <v>94.037999999999997</v>
      </c>
      <c r="BL157">
        <v>2055.6770000000001</v>
      </c>
      <c r="BM157">
        <v>844.94100000000003</v>
      </c>
      <c r="BN157">
        <v>1299.4010000000001</v>
      </c>
      <c r="BO157">
        <v>5.516</v>
      </c>
      <c r="BP157">
        <v>98.424999999999997</v>
      </c>
      <c r="BQ157">
        <v>1.0029999999999999</v>
      </c>
      <c r="BR157">
        <v>423.78699999999998</v>
      </c>
      <c r="BS157">
        <v>2055.6770000000001</v>
      </c>
      <c r="BT157">
        <v>20</v>
      </c>
      <c r="BU157">
        <v>8.359</v>
      </c>
      <c r="BV157">
        <v>1</v>
      </c>
      <c r="BW157">
        <v>40</v>
      </c>
      <c r="BX157">
        <v>23.748000000000001</v>
      </c>
      <c r="BY157">
        <v>1</v>
      </c>
      <c r="BZ157">
        <f>_xlfn.XLOOKUP(data_cloud__2[[#This Row],[product_id]], manual_check_maarten!A:A,manual_check_maarten!F:F,  "")</f>
        <v>1</v>
      </c>
      <c r="CA157">
        <f>_xlfn.XLOOKUP(data_cloud__2[[#This Row],[product_id]], manual_check_maarten!A:A,manual_check_maarten!G:G,  "")</f>
        <v>0</v>
      </c>
      <c r="CB157" t="str">
        <f>_xlfn.XLOOKUP(data_cloud__2[[#This Row],[product_id]], manual_check_maarten!A:A,manual_check_maarten!H:H,  "")</f>
        <v/>
      </c>
    </row>
    <row r="158" spans="1:80" x14ac:dyDescent="0.35">
      <c r="A158" t="s">
        <v>583</v>
      </c>
      <c r="B158" t="s">
        <v>78</v>
      </c>
      <c r="C158">
        <v>45566.717536238422</v>
      </c>
      <c r="D158" t="s">
        <v>79</v>
      </c>
      <c r="E158" t="s">
        <v>80</v>
      </c>
      <c r="F158">
        <v>108</v>
      </c>
      <c r="G158">
        <v>108</v>
      </c>
      <c r="H158">
        <v>108</v>
      </c>
      <c r="I158">
        <v>0</v>
      </c>
      <c r="J158" t="s">
        <v>584</v>
      </c>
      <c r="K158" t="s">
        <v>82</v>
      </c>
      <c r="L158">
        <v>15.119999885559082</v>
      </c>
      <c r="M158">
        <v>110</v>
      </c>
      <c r="N158" t="s">
        <v>82</v>
      </c>
      <c r="O158" t="s">
        <v>82</v>
      </c>
      <c r="P158">
        <v>0</v>
      </c>
      <c r="Q158">
        <v>802.51983642578125</v>
      </c>
      <c r="R158">
        <v>119.90861511230469</v>
      </c>
      <c r="S158">
        <v>215.10000610351563</v>
      </c>
      <c r="T158">
        <v>215.30000305175781</v>
      </c>
      <c r="U158">
        <v>220.10000610351563</v>
      </c>
      <c r="V158">
        <v>225</v>
      </c>
      <c r="W158">
        <v>2198.356201171875</v>
      </c>
      <c r="X158">
        <v>1768.787841796875</v>
      </c>
      <c r="Y158">
        <v>3.1800000667572021</v>
      </c>
      <c r="Z158">
        <v>0.14600001275539398</v>
      </c>
      <c r="AA158">
        <v>24.348001480102539</v>
      </c>
      <c r="AB158">
        <v>2.0740001201629639</v>
      </c>
      <c r="AC158">
        <v>0.45400002598762512</v>
      </c>
      <c r="AD158">
        <v>0.65400004386901855</v>
      </c>
      <c r="AE158">
        <v>43.5</v>
      </c>
      <c r="AF158">
        <v>28.027130126953125</v>
      </c>
      <c r="AG158">
        <v>44.994274139404297</v>
      </c>
      <c r="AH158">
        <v>229.80000305175781</v>
      </c>
      <c r="AI158">
        <v>60</v>
      </c>
      <c r="AJ158">
        <v>60</v>
      </c>
      <c r="AK158">
        <v>60</v>
      </c>
      <c r="AL158">
        <v>60.900002000000001</v>
      </c>
      <c r="AM158">
        <v>94.586082458496094</v>
      </c>
      <c r="AN158">
        <v>52.499603271484375</v>
      </c>
      <c r="AO158">
        <v>66.396659851074219</v>
      </c>
      <c r="AP158">
        <v>79.938995361328125</v>
      </c>
      <c r="AQ158">
        <v>3.2733125686645508</v>
      </c>
      <c r="AR158">
        <v>540.58319091796875</v>
      </c>
      <c r="AS158">
        <v>495.90130615234375</v>
      </c>
      <c r="AT158">
        <v>4.6654376983642578</v>
      </c>
      <c r="AU158">
        <v>3.6495625972747803</v>
      </c>
      <c r="AV158">
        <v>7682.61376953125</v>
      </c>
      <c r="AW158">
        <v>5412.65966796875</v>
      </c>
      <c r="AX158">
        <v>1686.9453125</v>
      </c>
      <c r="AY158">
        <v>1010.6494140625</v>
      </c>
      <c r="AZ158">
        <v>5995.66845703125</v>
      </c>
      <c r="BA158">
        <v>4402.01025390625</v>
      </c>
      <c r="BB158">
        <v>2.8008341789245605E-2</v>
      </c>
      <c r="BC158">
        <v>0.11272144317626953</v>
      </c>
      <c r="BD158" t="s">
        <v>585</v>
      </c>
      <c r="BE158" t="s">
        <v>583</v>
      </c>
      <c r="BF158">
        <v>45</v>
      </c>
      <c r="BG158">
        <v>861.40300000000002</v>
      </c>
      <c r="BH158">
        <v>1267.665</v>
      </c>
      <c r="BI158">
        <v>2.399</v>
      </c>
      <c r="BJ158">
        <v>4.2640000000000002</v>
      </c>
      <c r="BK158">
        <v>94.707999999999998</v>
      </c>
      <c r="BL158">
        <v>2056.0230000000001</v>
      </c>
      <c r="BM158">
        <v>840.24900000000002</v>
      </c>
      <c r="BN158">
        <v>1374.1859999999999</v>
      </c>
      <c r="BO158">
        <v>5.3330000000000002</v>
      </c>
      <c r="BP158">
        <v>94.882000000000005</v>
      </c>
      <c r="BQ158">
        <v>1.0029999999999999</v>
      </c>
      <c r="BR158">
        <v>423.58800000000002</v>
      </c>
      <c r="BS158">
        <v>2056.0230000000001</v>
      </c>
      <c r="BT158">
        <v>20</v>
      </c>
      <c r="BU158">
        <v>7.5060000000000002</v>
      </c>
      <c r="BV158">
        <v>1</v>
      </c>
      <c r="BW158">
        <v>40</v>
      </c>
      <c r="BX158">
        <v>39.247</v>
      </c>
      <c r="BY158">
        <v>1</v>
      </c>
      <c r="BZ158">
        <f>_xlfn.XLOOKUP(data_cloud__2[[#This Row],[product_id]], manual_check_maarten!A:A,manual_check_maarten!F:F,  "")</f>
        <v>0</v>
      </c>
      <c r="CA158">
        <f>_xlfn.XLOOKUP(data_cloud__2[[#This Row],[product_id]], manual_check_maarten!A:A,manual_check_maarten!G:G,  "")</f>
        <v>0</v>
      </c>
      <c r="CB158" t="str">
        <f>_xlfn.XLOOKUP(data_cloud__2[[#This Row],[product_id]], manual_check_maarten!A:A,manual_check_maarten!H:H,  "")</f>
        <v>Circ section</v>
      </c>
    </row>
    <row r="159" spans="1:80" hidden="1" x14ac:dyDescent="0.35">
      <c r="A159" t="s">
        <v>447</v>
      </c>
      <c r="B159" t="s">
        <v>78</v>
      </c>
      <c r="C159">
        <v>45566.709364386574</v>
      </c>
      <c r="D159" t="s">
        <v>79</v>
      </c>
      <c r="E159" t="s">
        <v>80</v>
      </c>
      <c r="F159">
        <v>79</v>
      </c>
      <c r="G159">
        <v>79</v>
      </c>
      <c r="H159">
        <v>79</v>
      </c>
      <c r="I159">
        <v>0</v>
      </c>
      <c r="J159" t="s">
        <v>448</v>
      </c>
      <c r="K159" t="s">
        <v>82</v>
      </c>
      <c r="L159">
        <v>15</v>
      </c>
      <c r="M159">
        <v>110</v>
      </c>
      <c r="N159" t="s">
        <v>82</v>
      </c>
      <c r="O159" t="s">
        <v>82</v>
      </c>
      <c r="P159">
        <v>0</v>
      </c>
      <c r="Q159">
        <v>801.59759521484375</v>
      </c>
      <c r="R159">
        <v>119.90861511230469</v>
      </c>
      <c r="S159">
        <v>214.60000610351563</v>
      </c>
      <c r="T159">
        <v>215</v>
      </c>
      <c r="U159">
        <v>220</v>
      </c>
      <c r="V159">
        <v>225</v>
      </c>
      <c r="W159">
        <v>2182.035888671875</v>
      </c>
      <c r="X159">
        <v>1762.667724609375</v>
      </c>
      <c r="Y159">
        <v>3.5580000877380371</v>
      </c>
      <c r="Z159">
        <v>0.14600001275539398</v>
      </c>
      <c r="AA159">
        <v>24.338001251220703</v>
      </c>
      <c r="AB159">
        <v>2.0160000324249268</v>
      </c>
      <c r="AC159">
        <v>0.45200002193450928</v>
      </c>
      <c r="AD159">
        <v>0.65800005197525024</v>
      </c>
      <c r="AE159">
        <v>40.900001525878906</v>
      </c>
      <c r="AF159">
        <v>27.986356735229492</v>
      </c>
      <c r="AG159">
        <v>44.989173889160156</v>
      </c>
      <c r="AH159">
        <v>229.80000305175781</v>
      </c>
      <c r="AI159">
        <v>60</v>
      </c>
      <c r="AJ159">
        <v>60</v>
      </c>
      <c r="AK159">
        <v>60</v>
      </c>
      <c r="AL159">
        <v>60.900002000000001</v>
      </c>
      <c r="AM159">
        <v>94.586082458496094</v>
      </c>
      <c r="AN159">
        <v>52.499603271484375</v>
      </c>
      <c r="AO159">
        <v>66.049064636230469</v>
      </c>
      <c r="AP159">
        <v>80.312149047851563</v>
      </c>
      <c r="AQ159">
        <v>2.9723126888275146</v>
      </c>
      <c r="AR159">
        <v>539.7764892578125</v>
      </c>
      <c r="AS159">
        <v>494.33212280273438</v>
      </c>
      <c r="AT159">
        <v>4.7030625343322754</v>
      </c>
      <c r="AU159">
        <v>3.6495625972747803</v>
      </c>
      <c r="AV159">
        <v>7656.9443359375</v>
      </c>
      <c r="AW159">
        <v>5334.64892578125</v>
      </c>
      <c r="AX159">
        <v>1694.173828125</v>
      </c>
      <c r="AY159">
        <v>997.75244140625</v>
      </c>
      <c r="AZ159">
        <v>5962.7705078125</v>
      </c>
      <c r="BA159">
        <v>4336.896484375</v>
      </c>
      <c r="BB159">
        <v>1.9596099853515625E-2</v>
      </c>
      <c r="BC159">
        <v>0.16073596477508545</v>
      </c>
      <c r="BD159" t="s">
        <v>449</v>
      </c>
      <c r="BE159" t="s">
        <v>447</v>
      </c>
      <c r="BF159">
        <v>45</v>
      </c>
      <c r="BG159">
        <v>850.798</v>
      </c>
      <c r="BH159">
        <v>976.69299999999998</v>
      </c>
      <c r="BI159">
        <v>-1.627</v>
      </c>
      <c r="BJ159">
        <v>4.1319999999999997</v>
      </c>
      <c r="BK159">
        <v>90.682000000000002</v>
      </c>
      <c r="BL159">
        <v>2052.7249999999999</v>
      </c>
      <c r="BM159">
        <v>837.10299999999995</v>
      </c>
      <c r="BN159">
        <v>1089.6210000000001</v>
      </c>
      <c r="BO159">
        <v>1.5840000000000001</v>
      </c>
      <c r="BP159">
        <v>99.998999999999995</v>
      </c>
      <c r="BQ159">
        <v>1.0029999999999999</v>
      </c>
      <c r="BR159">
        <v>423.483</v>
      </c>
      <c r="BS159">
        <v>2052.7249999999999</v>
      </c>
      <c r="BT159">
        <v>20</v>
      </c>
      <c r="BU159">
        <v>13.099</v>
      </c>
      <c r="BV159">
        <v>1</v>
      </c>
      <c r="BW159">
        <v>40</v>
      </c>
      <c r="BX159">
        <v>23.138000000000002</v>
      </c>
      <c r="BY159">
        <v>1</v>
      </c>
      <c r="BZ159">
        <f>_xlfn.XLOOKUP(data_cloud__2[[#This Row],[product_id]], manual_check_maarten!A:A,manual_check_maarten!F:F,  "")</f>
        <v>1</v>
      </c>
      <c r="CA159">
        <f>_xlfn.XLOOKUP(data_cloud__2[[#This Row],[product_id]], manual_check_maarten!A:A,manual_check_maarten!G:G,  "")</f>
        <v>0</v>
      </c>
      <c r="CB159" t="str">
        <f>_xlfn.XLOOKUP(data_cloud__2[[#This Row],[product_id]], manual_check_maarten!A:A,manual_check_maarten!H:H,  "")</f>
        <v/>
      </c>
    </row>
    <row r="160" spans="1:80" hidden="1" x14ac:dyDescent="0.35">
      <c r="A160" t="s">
        <v>454</v>
      </c>
      <c r="B160" t="s">
        <v>85</v>
      </c>
      <c r="C160">
        <v>45566.709642812501</v>
      </c>
      <c r="D160" t="s">
        <v>79</v>
      </c>
      <c r="E160" t="s">
        <v>80</v>
      </c>
      <c r="F160">
        <v>80</v>
      </c>
      <c r="G160">
        <v>80</v>
      </c>
      <c r="H160">
        <v>80</v>
      </c>
      <c r="I160">
        <v>0</v>
      </c>
      <c r="J160" t="s">
        <v>453</v>
      </c>
      <c r="K160" t="s">
        <v>82</v>
      </c>
      <c r="L160">
        <v>15.00999927520752</v>
      </c>
      <c r="M160">
        <v>110</v>
      </c>
      <c r="N160" t="s">
        <v>82</v>
      </c>
      <c r="O160" t="s">
        <v>82</v>
      </c>
      <c r="P160">
        <v>0</v>
      </c>
      <c r="Q160">
        <v>801.59759521484375</v>
      </c>
      <c r="R160">
        <v>119.90861511230469</v>
      </c>
      <c r="S160">
        <v>214.60000610351563</v>
      </c>
      <c r="T160">
        <v>214.80000305175781</v>
      </c>
      <c r="U160">
        <v>220</v>
      </c>
      <c r="V160">
        <v>225</v>
      </c>
      <c r="W160">
        <v>2188.544677734375</v>
      </c>
      <c r="X160">
        <v>1786.4678955078125</v>
      </c>
      <c r="Y160">
        <v>3.1880002021789551</v>
      </c>
      <c r="Z160">
        <v>0.14600001275539398</v>
      </c>
      <c r="AA160">
        <v>24.340002059936523</v>
      </c>
      <c r="AB160">
        <v>2.0380001068115234</v>
      </c>
      <c r="AC160">
        <v>0.45400002598762512</v>
      </c>
      <c r="AD160">
        <v>0.65800005197525024</v>
      </c>
      <c r="AE160">
        <v>40.200000762939453</v>
      </c>
      <c r="AF160">
        <v>27.716226577758789</v>
      </c>
      <c r="AG160">
        <v>44.989173889160156</v>
      </c>
      <c r="AH160">
        <v>229.80000305175781</v>
      </c>
      <c r="AI160">
        <v>60</v>
      </c>
      <c r="AJ160">
        <v>60.099997999999999</v>
      </c>
      <c r="AK160">
        <v>60.099997999999999</v>
      </c>
      <c r="AL160">
        <v>60.900002000000001</v>
      </c>
      <c r="AM160">
        <v>137.79624938964844</v>
      </c>
      <c r="AN160">
        <v>52.49993896484375</v>
      </c>
      <c r="AO160">
        <v>66.909561157226563</v>
      </c>
      <c r="AP160">
        <v>82.55780029296875</v>
      </c>
      <c r="AQ160">
        <v>2.1445624828338623</v>
      </c>
      <c r="AR160">
        <v>542.09075927734375</v>
      </c>
      <c r="AS160">
        <v>493.8580322265625</v>
      </c>
      <c r="AT160">
        <v>4.8911876678466797</v>
      </c>
      <c r="AU160">
        <v>3.9129376411437988</v>
      </c>
      <c r="AV160">
        <v>7836.03857421875</v>
      </c>
      <c r="AW160">
        <v>5973.7900390625</v>
      </c>
      <c r="AX160">
        <v>1806.94384765625</v>
      </c>
      <c r="AY160">
        <v>1143.8984375</v>
      </c>
      <c r="AZ160">
        <v>6029.0947265625</v>
      </c>
      <c r="BA160">
        <v>4829.8916015625</v>
      </c>
      <c r="BD160" t="s">
        <v>455</v>
      </c>
      <c r="BE160" t="s">
        <v>454</v>
      </c>
      <c r="BF160">
        <v>45</v>
      </c>
      <c r="BG160">
        <v>1238.58</v>
      </c>
      <c r="BH160">
        <v>937.56899999999996</v>
      </c>
      <c r="BI160">
        <v>-1.619</v>
      </c>
      <c r="BJ160">
        <v>4.0819999999999999</v>
      </c>
      <c r="BK160">
        <v>90.69</v>
      </c>
      <c r="BL160">
        <v>2056.0810000000001</v>
      </c>
      <c r="BM160">
        <v>1231.645</v>
      </c>
      <c r="BN160">
        <v>1246.671</v>
      </c>
      <c r="BO160">
        <v>-178.18700000000001</v>
      </c>
      <c r="BP160">
        <v>99.998999999999995</v>
      </c>
      <c r="BQ160">
        <v>1.0049999999999999</v>
      </c>
      <c r="BR160">
        <v>424.66</v>
      </c>
      <c r="BS160">
        <v>2056.0810000000001</v>
      </c>
      <c r="BT160">
        <v>20</v>
      </c>
      <c r="BU160">
        <v>11.762</v>
      </c>
      <c r="BV160">
        <v>1</v>
      </c>
      <c r="BW160">
        <v>40</v>
      </c>
      <c r="BX160">
        <v>23.367999999999999</v>
      </c>
      <c r="BY160">
        <v>1</v>
      </c>
      <c r="BZ160">
        <f>_xlfn.XLOOKUP(data_cloud__2[[#This Row],[product_id]], manual_check_maarten!A:A,manual_check_maarten!F:F,  "")</f>
        <v>1</v>
      </c>
      <c r="CA160">
        <f>_xlfn.XLOOKUP(data_cloud__2[[#This Row],[product_id]], manual_check_maarten!A:A,manual_check_maarten!G:G,  "")</f>
        <v>0</v>
      </c>
      <c r="CB160" t="str">
        <f>_xlfn.XLOOKUP(data_cloud__2[[#This Row],[product_id]], manual_check_maarten!A:A,manual_check_maarten!H:H,  "")</f>
        <v/>
      </c>
    </row>
    <row r="161" spans="1:80" hidden="1" x14ac:dyDescent="0.35">
      <c r="A161" t="s">
        <v>452</v>
      </c>
      <c r="B161" t="s">
        <v>78</v>
      </c>
      <c r="C161">
        <v>45566.709642812501</v>
      </c>
      <c r="D161" t="s">
        <v>79</v>
      </c>
      <c r="E161" t="s">
        <v>80</v>
      </c>
      <c r="F161">
        <v>80</v>
      </c>
      <c r="G161">
        <v>80</v>
      </c>
      <c r="H161">
        <v>80</v>
      </c>
      <c r="I161">
        <v>0</v>
      </c>
      <c r="J161" t="s">
        <v>453</v>
      </c>
      <c r="K161" t="s">
        <v>82</v>
      </c>
      <c r="L161">
        <v>15.00999927520752</v>
      </c>
      <c r="M161">
        <v>110</v>
      </c>
      <c r="N161" t="s">
        <v>82</v>
      </c>
      <c r="O161" t="s">
        <v>82</v>
      </c>
      <c r="P161">
        <v>0</v>
      </c>
      <c r="Q161">
        <v>801.59759521484375</v>
      </c>
      <c r="R161">
        <v>119.90861511230469</v>
      </c>
      <c r="S161">
        <v>214.60000610351563</v>
      </c>
      <c r="T161">
        <v>214.80000305175781</v>
      </c>
      <c r="U161">
        <v>220</v>
      </c>
      <c r="V161">
        <v>225</v>
      </c>
      <c r="W161">
        <v>2188.544677734375</v>
      </c>
      <c r="X161">
        <v>1786.4678955078125</v>
      </c>
      <c r="Y161">
        <v>3.1880002021789551</v>
      </c>
      <c r="Z161">
        <v>0.14600001275539398</v>
      </c>
      <c r="AA161">
        <v>24.340002059936523</v>
      </c>
      <c r="AB161">
        <v>2.0380001068115234</v>
      </c>
      <c r="AC161">
        <v>0.45400002598762512</v>
      </c>
      <c r="AD161">
        <v>0.65800005197525024</v>
      </c>
      <c r="AE161">
        <v>40.200000762939453</v>
      </c>
      <c r="AF161">
        <v>27.716226577758789</v>
      </c>
      <c r="AG161">
        <v>44.989173889160156</v>
      </c>
      <c r="AH161">
        <v>229.80000305175781</v>
      </c>
      <c r="AI161">
        <v>60</v>
      </c>
      <c r="AJ161">
        <v>60.099997999999999</v>
      </c>
      <c r="AK161">
        <v>60.099997999999999</v>
      </c>
      <c r="AL161">
        <v>60.900002000000001</v>
      </c>
      <c r="AM161">
        <v>94.586082458496094</v>
      </c>
      <c r="AN161">
        <v>52.499603271484375</v>
      </c>
      <c r="AO161">
        <v>66.349479675292969</v>
      </c>
      <c r="AP161">
        <v>80.013099670410156</v>
      </c>
      <c r="AQ161">
        <v>2.934687614440918</v>
      </c>
      <c r="AR161">
        <v>540.33026123046875</v>
      </c>
      <c r="AS161">
        <v>494.76559448242188</v>
      </c>
      <c r="AT161">
        <v>4.6654376983642578</v>
      </c>
      <c r="AU161">
        <v>3.687187671661377</v>
      </c>
      <c r="AV161">
        <v>7670.7060546875</v>
      </c>
      <c r="AW161">
        <v>5356.037109375</v>
      </c>
      <c r="AX161">
        <v>1670.3427734375</v>
      </c>
      <c r="AY161">
        <v>1010.92529296875</v>
      </c>
      <c r="AZ161">
        <v>6000.36328125</v>
      </c>
      <c r="BA161">
        <v>4345.11181640625</v>
      </c>
      <c r="BB161">
        <v>1.2803912162780762E-2</v>
      </c>
      <c r="BC161">
        <v>0.13105142116546631</v>
      </c>
      <c r="BD161" t="s">
        <v>79</v>
      </c>
      <c r="BE161" t="s">
        <v>79</v>
      </c>
      <c r="BF161">
        <v>0</v>
      </c>
      <c r="BG161">
        <v>0</v>
      </c>
      <c r="BH161">
        <v>0</v>
      </c>
      <c r="BI161">
        <v>0</v>
      </c>
      <c r="BJ161">
        <v>0</v>
      </c>
      <c r="BK161">
        <v>0</v>
      </c>
      <c r="BL161">
        <v>0</v>
      </c>
      <c r="BM161">
        <v>0</v>
      </c>
      <c r="BN161">
        <v>0</v>
      </c>
      <c r="BO161">
        <v>0</v>
      </c>
      <c r="BP161">
        <v>0</v>
      </c>
      <c r="BQ161">
        <v>0</v>
      </c>
      <c r="BR161">
        <v>0</v>
      </c>
      <c r="BS161">
        <v>0</v>
      </c>
      <c r="BT161">
        <v>20</v>
      </c>
      <c r="BU161">
        <v>0</v>
      </c>
      <c r="BW161">
        <v>40</v>
      </c>
      <c r="BX161">
        <v>0</v>
      </c>
      <c r="BZ161" t="str">
        <f>_xlfn.XLOOKUP(data_cloud__2[[#This Row],[product_id]], manual_check_maarten!A:A,manual_check_maarten!F:F,  "")</f>
        <v/>
      </c>
      <c r="CA161" t="str">
        <f>_xlfn.XLOOKUP(data_cloud__2[[#This Row],[product_id]], manual_check_maarten!A:A,manual_check_maarten!G:G,  "")</f>
        <v/>
      </c>
      <c r="CB161" t="str">
        <f>_xlfn.XLOOKUP(data_cloud__2[[#This Row],[product_id]], manual_check_maarten!A:A,manual_check_maarten!H:H,  "")</f>
        <v/>
      </c>
    </row>
    <row r="162" spans="1:80" hidden="1" x14ac:dyDescent="0.35">
      <c r="A162" t="s">
        <v>456</v>
      </c>
      <c r="B162" t="s">
        <v>78</v>
      </c>
      <c r="C162">
        <v>45566.709931423611</v>
      </c>
      <c r="D162" t="s">
        <v>79</v>
      </c>
      <c r="E162" t="s">
        <v>80</v>
      </c>
      <c r="F162">
        <v>81</v>
      </c>
      <c r="G162">
        <v>81</v>
      </c>
      <c r="H162">
        <v>81</v>
      </c>
      <c r="I162">
        <v>0</v>
      </c>
      <c r="J162" t="s">
        <v>457</v>
      </c>
      <c r="K162" t="s">
        <v>82</v>
      </c>
      <c r="L162">
        <v>15.00999927520752</v>
      </c>
      <c r="M162">
        <v>110</v>
      </c>
      <c r="N162" t="s">
        <v>82</v>
      </c>
      <c r="O162" t="s">
        <v>82</v>
      </c>
      <c r="P162">
        <v>0</v>
      </c>
      <c r="Q162">
        <v>801.59759521484375</v>
      </c>
      <c r="R162">
        <v>119.90861511230469</v>
      </c>
      <c r="S162">
        <v>214.80000305175781</v>
      </c>
      <c r="T162">
        <v>214.80000305175781</v>
      </c>
      <c r="U162">
        <v>220</v>
      </c>
      <c r="V162">
        <v>225</v>
      </c>
      <c r="W162">
        <v>2217.590576171875</v>
      </c>
      <c r="X162">
        <v>1807.159423828125</v>
      </c>
      <c r="Y162">
        <v>3.1020002365112305</v>
      </c>
      <c r="Z162">
        <v>0.14600001275539398</v>
      </c>
      <c r="AA162">
        <v>24.342000961303711</v>
      </c>
      <c r="AB162">
        <v>2.0300002098083496</v>
      </c>
      <c r="AC162">
        <v>0.45600003004074097</v>
      </c>
      <c r="AD162">
        <v>0.65800005197525024</v>
      </c>
      <c r="AE162">
        <v>39.700000762939453</v>
      </c>
      <c r="AF162">
        <v>27.29829216003418</v>
      </c>
      <c r="AG162">
        <v>44.958595275878906</v>
      </c>
      <c r="AH162">
        <v>229.80000305175781</v>
      </c>
      <c r="AI162">
        <v>60</v>
      </c>
      <c r="AJ162">
        <v>59.900002000000001</v>
      </c>
      <c r="AK162">
        <v>59.900002000000001</v>
      </c>
      <c r="AL162">
        <v>60.900002000000001</v>
      </c>
      <c r="AM162">
        <v>94.586082458496094</v>
      </c>
      <c r="AN162">
        <v>52.499603271484375</v>
      </c>
      <c r="AO162">
        <v>66.20233154296875</v>
      </c>
      <c r="AP162">
        <v>79.934036254882813</v>
      </c>
      <c r="AQ162">
        <v>2.934687614440918</v>
      </c>
      <c r="AR162">
        <v>540.98046875</v>
      </c>
      <c r="AS162">
        <v>495.16000366210938</v>
      </c>
      <c r="AT162">
        <v>4.7030625343322754</v>
      </c>
      <c r="AU162">
        <v>3.7248127460479736</v>
      </c>
      <c r="AV162">
        <v>7671.5009765625</v>
      </c>
      <c r="AW162">
        <v>5367.82958984375</v>
      </c>
      <c r="AX162">
        <v>1681.390625</v>
      </c>
      <c r="AY162">
        <v>1017.77783203125</v>
      </c>
      <c r="AZ162">
        <v>5990.1103515625</v>
      </c>
      <c r="BA162">
        <v>4350.0517578125</v>
      </c>
      <c r="BB162">
        <v>3.3028364181518555E-2</v>
      </c>
      <c r="BC162">
        <v>0.11434149742126465</v>
      </c>
      <c r="BD162" t="s">
        <v>458</v>
      </c>
      <c r="BE162" t="s">
        <v>456</v>
      </c>
      <c r="BF162">
        <v>45</v>
      </c>
      <c r="BG162">
        <v>885.83</v>
      </c>
      <c r="BH162">
        <v>1141.124</v>
      </c>
      <c r="BI162">
        <v>3.1309999999999998</v>
      </c>
      <c r="BJ162">
        <v>4.1360000000000001</v>
      </c>
      <c r="BK162">
        <v>95.44</v>
      </c>
      <c r="BL162">
        <v>2055.364</v>
      </c>
      <c r="BM162">
        <v>862.77599999999995</v>
      </c>
      <c r="BN162">
        <v>1248.367</v>
      </c>
      <c r="BO162">
        <v>6.5190000000000001</v>
      </c>
      <c r="BP162">
        <v>97.244</v>
      </c>
      <c r="BQ162">
        <v>1.0029999999999999</v>
      </c>
      <c r="BR162">
        <v>423.78</v>
      </c>
      <c r="BS162">
        <v>2055.364</v>
      </c>
      <c r="BT162">
        <v>20</v>
      </c>
      <c r="BU162">
        <v>4.45</v>
      </c>
      <c r="BV162">
        <v>1</v>
      </c>
      <c r="BW162">
        <v>40</v>
      </c>
      <c r="BX162">
        <v>23.344999999999999</v>
      </c>
      <c r="BY162">
        <v>1</v>
      </c>
      <c r="BZ162">
        <f>_xlfn.XLOOKUP(data_cloud__2[[#This Row],[product_id]], manual_check_maarten!A:A,manual_check_maarten!F:F,  "")</f>
        <v>1</v>
      </c>
      <c r="CA162">
        <f>_xlfn.XLOOKUP(data_cloud__2[[#This Row],[product_id]], manual_check_maarten!A:A,manual_check_maarten!G:G,  "")</f>
        <v>0</v>
      </c>
      <c r="CB162" t="str">
        <f>_xlfn.XLOOKUP(data_cloud__2[[#This Row],[product_id]], manual_check_maarten!A:A,manual_check_maarten!H:H,  "")</f>
        <v/>
      </c>
    </row>
    <row r="163" spans="1:80" hidden="1" x14ac:dyDescent="0.35">
      <c r="A163" t="s">
        <v>459</v>
      </c>
      <c r="B163" t="s">
        <v>85</v>
      </c>
      <c r="C163">
        <v>45566.709931423611</v>
      </c>
      <c r="D163" t="s">
        <v>79</v>
      </c>
      <c r="E163" t="s">
        <v>80</v>
      </c>
      <c r="F163">
        <v>81</v>
      </c>
      <c r="G163">
        <v>81</v>
      </c>
      <c r="H163">
        <v>81</v>
      </c>
      <c r="I163">
        <v>0</v>
      </c>
      <c r="J163" t="s">
        <v>457</v>
      </c>
      <c r="K163" t="s">
        <v>82</v>
      </c>
      <c r="L163">
        <v>15.00999927520752</v>
      </c>
      <c r="M163">
        <v>110</v>
      </c>
      <c r="N163" t="s">
        <v>82</v>
      </c>
      <c r="O163" t="s">
        <v>82</v>
      </c>
      <c r="P163">
        <v>0</v>
      </c>
      <c r="Q163">
        <v>801.59759521484375</v>
      </c>
      <c r="R163">
        <v>119.90861511230469</v>
      </c>
      <c r="S163">
        <v>214.80000305175781</v>
      </c>
      <c r="T163">
        <v>214.80000305175781</v>
      </c>
      <c r="U163">
        <v>220</v>
      </c>
      <c r="V163">
        <v>225</v>
      </c>
      <c r="W163">
        <v>2217.590576171875</v>
      </c>
      <c r="X163">
        <v>1807.159423828125</v>
      </c>
      <c r="Y163">
        <v>3.1020002365112305</v>
      </c>
      <c r="Z163">
        <v>0.14600001275539398</v>
      </c>
      <c r="AA163">
        <v>24.342000961303711</v>
      </c>
      <c r="AB163">
        <v>2.0300002098083496</v>
      </c>
      <c r="AC163">
        <v>0.45600003004074097</v>
      </c>
      <c r="AD163">
        <v>0.65800005197525024</v>
      </c>
      <c r="AE163">
        <v>39.700000762939453</v>
      </c>
      <c r="AF163">
        <v>27.29829216003418</v>
      </c>
      <c r="AG163">
        <v>44.958595275878906</v>
      </c>
      <c r="AH163">
        <v>229.80000305175781</v>
      </c>
      <c r="AI163">
        <v>60</v>
      </c>
      <c r="AJ163">
        <v>59.900002000000001</v>
      </c>
      <c r="AK163">
        <v>59.900002000000001</v>
      </c>
      <c r="AL163">
        <v>60.900002000000001</v>
      </c>
      <c r="AM163">
        <v>137.79624938964844</v>
      </c>
      <c r="AN163">
        <v>52.49993896484375</v>
      </c>
      <c r="AO163">
        <v>66.84722900390625</v>
      </c>
      <c r="AP163">
        <v>82.891151428222656</v>
      </c>
      <c r="AQ163">
        <v>1.4296876192092896</v>
      </c>
      <c r="AR163">
        <v>541.12176513671875</v>
      </c>
      <c r="AS163">
        <v>492.60275268554688</v>
      </c>
      <c r="AT163">
        <v>4.8535628318786621</v>
      </c>
      <c r="AU163">
        <v>3.8753125667572021</v>
      </c>
      <c r="AV163">
        <v>7796.56982421875</v>
      </c>
      <c r="AW163">
        <v>5902.3935546875</v>
      </c>
      <c r="AX163">
        <v>1769.513671875</v>
      </c>
      <c r="AY163">
        <v>1107.89453125</v>
      </c>
      <c r="AZ163">
        <v>6027.05615234375</v>
      </c>
      <c r="BA163">
        <v>4794.4990234375</v>
      </c>
      <c r="BD163" t="s">
        <v>460</v>
      </c>
      <c r="BE163" t="s">
        <v>459</v>
      </c>
      <c r="BF163">
        <v>45</v>
      </c>
      <c r="BG163">
        <v>1235.027</v>
      </c>
      <c r="BH163">
        <v>910.875</v>
      </c>
      <c r="BI163">
        <v>-1.8540000000000001</v>
      </c>
      <c r="BJ163">
        <v>4.0259999999999998</v>
      </c>
      <c r="BK163">
        <v>90.454999999999998</v>
      </c>
      <c r="BL163">
        <v>2056.2489999999998</v>
      </c>
      <c r="BM163">
        <v>1229.037</v>
      </c>
      <c r="BN163">
        <v>1221.7829999999999</v>
      </c>
      <c r="BO163">
        <v>-178.37299999999999</v>
      </c>
      <c r="BP163">
        <v>96.063000000000002</v>
      </c>
      <c r="BQ163">
        <v>1.0049999999999999</v>
      </c>
      <c r="BR163">
        <v>424.70400000000001</v>
      </c>
      <c r="BS163">
        <v>2056.2489999999998</v>
      </c>
      <c r="BT163">
        <v>20</v>
      </c>
      <c r="BU163">
        <v>7.89</v>
      </c>
      <c r="BV163">
        <v>1</v>
      </c>
      <c r="BW163">
        <v>40</v>
      </c>
      <c r="BX163">
        <v>23.117000000000001</v>
      </c>
      <c r="BY163">
        <v>1</v>
      </c>
      <c r="BZ163">
        <f>_xlfn.XLOOKUP(data_cloud__2[[#This Row],[product_id]], manual_check_maarten!A:A,manual_check_maarten!F:F,  "")</f>
        <v>1</v>
      </c>
      <c r="CA163">
        <f>_xlfn.XLOOKUP(data_cloud__2[[#This Row],[product_id]], manual_check_maarten!A:A,manual_check_maarten!G:G,  "")</f>
        <v>0</v>
      </c>
      <c r="CB163" t="str">
        <f>_xlfn.XLOOKUP(data_cloud__2[[#This Row],[product_id]], manual_check_maarten!A:A,manual_check_maarten!H:H,  "")</f>
        <v/>
      </c>
    </row>
    <row r="164" spans="1:80" hidden="1" x14ac:dyDescent="0.35">
      <c r="A164" t="s">
        <v>464</v>
      </c>
      <c r="B164" t="s">
        <v>85</v>
      </c>
      <c r="C164">
        <v>45566.710210659723</v>
      </c>
      <c r="D164" t="s">
        <v>79</v>
      </c>
      <c r="E164" t="s">
        <v>80</v>
      </c>
      <c r="F164">
        <v>82</v>
      </c>
      <c r="G164">
        <v>82</v>
      </c>
      <c r="H164">
        <v>82</v>
      </c>
      <c r="I164">
        <v>0</v>
      </c>
      <c r="J164" t="s">
        <v>462</v>
      </c>
      <c r="K164" t="s">
        <v>82</v>
      </c>
      <c r="L164">
        <v>15.00999927520752</v>
      </c>
      <c r="M164">
        <v>110</v>
      </c>
      <c r="N164" t="s">
        <v>82</v>
      </c>
      <c r="O164" t="s">
        <v>82</v>
      </c>
      <c r="P164">
        <v>0</v>
      </c>
      <c r="Q164">
        <v>801.78204345703125</v>
      </c>
      <c r="R164">
        <v>119.90861511230469</v>
      </c>
      <c r="S164">
        <v>214.60000610351563</v>
      </c>
      <c r="T164">
        <v>214.80000305175781</v>
      </c>
      <c r="U164">
        <v>219.80000305175781</v>
      </c>
      <c r="V164">
        <v>224.80000305175781</v>
      </c>
      <c r="W164">
        <v>2201.367431640625</v>
      </c>
      <c r="X164">
        <v>1803.370849609375</v>
      </c>
      <c r="Y164">
        <v>3.5280001163482666</v>
      </c>
      <c r="Z164">
        <v>0.15000000596046448</v>
      </c>
      <c r="AA164">
        <v>24.340002059936523</v>
      </c>
      <c r="AB164">
        <v>2.062000036239624</v>
      </c>
      <c r="AC164">
        <v>0.45400002598762512</v>
      </c>
      <c r="AD164">
        <v>0.65600001811981201</v>
      </c>
      <c r="AE164">
        <v>39.400001525878906</v>
      </c>
      <c r="AF164">
        <v>27.405324935913086</v>
      </c>
      <c r="AG164">
        <v>44.958595275878906</v>
      </c>
      <c r="AH164">
        <v>229.80000305175781</v>
      </c>
      <c r="AI164">
        <v>60</v>
      </c>
      <c r="AJ164">
        <v>60</v>
      </c>
      <c r="AK164">
        <v>60</v>
      </c>
      <c r="AL164">
        <v>60.900002000000001</v>
      </c>
      <c r="AM164">
        <v>137.79624938964844</v>
      </c>
      <c r="AN164">
        <v>52.49993896484375</v>
      </c>
      <c r="AO164">
        <v>66.91204833984375</v>
      </c>
      <c r="AP164">
        <v>82.506248474121094</v>
      </c>
      <c r="AQ164">
        <v>2.2198126316070557</v>
      </c>
      <c r="AR164">
        <v>540.4957275390625</v>
      </c>
      <c r="AS164">
        <v>491.83856201171875</v>
      </c>
      <c r="AT164">
        <v>4.8911876678466797</v>
      </c>
      <c r="AU164">
        <v>3.8753125667572021</v>
      </c>
      <c r="AV164">
        <v>7803.80712890625</v>
      </c>
      <c r="AW164">
        <v>5905.38623046875</v>
      </c>
      <c r="AX164">
        <v>1793.6630859375</v>
      </c>
      <c r="AY164">
        <v>1112.6669921875</v>
      </c>
      <c r="AZ164">
        <v>6010.14404296875</v>
      </c>
      <c r="BA164">
        <v>4792.71923828125</v>
      </c>
      <c r="BD164" t="s">
        <v>465</v>
      </c>
      <c r="BE164" t="s">
        <v>464</v>
      </c>
      <c r="BF164">
        <v>45</v>
      </c>
      <c r="BG164">
        <v>1233.027</v>
      </c>
      <c r="BH164">
        <v>1022.038</v>
      </c>
      <c r="BI164">
        <v>-2.3090000000000002</v>
      </c>
      <c r="BJ164">
        <v>3.9769999999999999</v>
      </c>
      <c r="BK164">
        <v>90</v>
      </c>
      <c r="BL164">
        <v>2055.0279999999998</v>
      </c>
      <c r="BM164">
        <v>1226.8910000000001</v>
      </c>
      <c r="BN164">
        <v>1330.2449999999999</v>
      </c>
      <c r="BO164">
        <v>-178.26300000000001</v>
      </c>
      <c r="BP164">
        <v>98.424999999999997</v>
      </c>
      <c r="BQ164">
        <v>1.0049999999999999</v>
      </c>
      <c r="BR164">
        <v>424.70800000000003</v>
      </c>
      <c r="BS164">
        <v>2055.0279999999998</v>
      </c>
      <c r="BT164">
        <v>20</v>
      </c>
      <c r="BU164">
        <v>6.2850000000000001</v>
      </c>
      <c r="BV164">
        <v>1</v>
      </c>
      <c r="BW164">
        <v>40</v>
      </c>
      <c r="BX164">
        <v>27.710999999999999</v>
      </c>
      <c r="BY164">
        <v>1</v>
      </c>
      <c r="BZ164">
        <f>_xlfn.XLOOKUP(data_cloud__2[[#This Row],[product_id]], manual_check_maarten!A:A,manual_check_maarten!F:F,  "")</f>
        <v>1</v>
      </c>
      <c r="CA164">
        <f>_xlfn.XLOOKUP(data_cloud__2[[#This Row],[product_id]], manual_check_maarten!A:A,manual_check_maarten!G:G,  "")</f>
        <v>0</v>
      </c>
      <c r="CB164" t="str">
        <f>_xlfn.XLOOKUP(data_cloud__2[[#This Row],[product_id]], manual_check_maarten!A:A,manual_check_maarten!H:H,  "")</f>
        <v/>
      </c>
    </row>
    <row r="165" spans="1:80" hidden="1" x14ac:dyDescent="0.35">
      <c r="A165" t="s">
        <v>461</v>
      </c>
      <c r="B165" t="s">
        <v>78</v>
      </c>
      <c r="C165">
        <v>45566.710210659723</v>
      </c>
      <c r="D165" t="s">
        <v>79</v>
      </c>
      <c r="E165" t="s">
        <v>80</v>
      </c>
      <c r="F165">
        <v>82</v>
      </c>
      <c r="G165">
        <v>82</v>
      </c>
      <c r="H165">
        <v>82</v>
      </c>
      <c r="I165">
        <v>0</v>
      </c>
      <c r="J165" t="s">
        <v>462</v>
      </c>
      <c r="K165" t="s">
        <v>82</v>
      </c>
      <c r="L165">
        <v>15.00999927520752</v>
      </c>
      <c r="M165">
        <v>110</v>
      </c>
      <c r="N165" t="s">
        <v>82</v>
      </c>
      <c r="O165" t="s">
        <v>82</v>
      </c>
      <c r="P165">
        <v>0</v>
      </c>
      <c r="Q165">
        <v>801.78204345703125</v>
      </c>
      <c r="R165">
        <v>119.90861511230469</v>
      </c>
      <c r="S165">
        <v>214.60000610351563</v>
      </c>
      <c r="T165">
        <v>214.80000305175781</v>
      </c>
      <c r="U165">
        <v>219.80000305175781</v>
      </c>
      <c r="V165">
        <v>224.80000305175781</v>
      </c>
      <c r="W165">
        <v>2201.367431640625</v>
      </c>
      <c r="X165">
        <v>1803.370849609375</v>
      </c>
      <c r="Y165">
        <v>3.5280001163482666</v>
      </c>
      <c r="Z165">
        <v>0.15000000596046448</v>
      </c>
      <c r="AA165">
        <v>24.340002059936523</v>
      </c>
      <c r="AB165">
        <v>2.062000036239624</v>
      </c>
      <c r="AC165">
        <v>0.45400002598762512</v>
      </c>
      <c r="AD165">
        <v>0.65600001811981201</v>
      </c>
      <c r="AE165">
        <v>39.400001525878906</v>
      </c>
      <c r="AF165">
        <v>27.405324935913086</v>
      </c>
      <c r="AG165">
        <v>44.958595275878906</v>
      </c>
      <c r="AH165">
        <v>229.80000305175781</v>
      </c>
      <c r="AI165">
        <v>60</v>
      </c>
      <c r="AJ165">
        <v>60</v>
      </c>
      <c r="AK165">
        <v>60</v>
      </c>
      <c r="AL165">
        <v>60.900002000000001</v>
      </c>
      <c r="AM165">
        <v>94.586082458496094</v>
      </c>
      <c r="AN165">
        <v>52.499603271484375</v>
      </c>
      <c r="AO165">
        <v>66.220909118652344</v>
      </c>
      <c r="AP165">
        <v>79.869140625</v>
      </c>
      <c r="AQ165">
        <v>3.574312686920166</v>
      </c>
      <c r="AR165">
        <v>539.47991943359375</v>
      </c>
      <c r="AS165">
        <v>493.51553344726563</v>
      </c>
      <c r="AT165">
        <v>4.5901875495910645</v>
      </c>
      <c r="AU165">
        <v>3.687187671661377</v>
      </c>
      <c r="AV165">
        <v>7644.25</v>
      </c>
      <c r="AW165">
        <v>5316.8984375</v>
      </c>
      <c r="AX165">
        <v>1620.09912109375</v>
      </c>
      <c r="AY165">
        <v>1000.59326171875</v>
      </c>
      <c r="AZ165">
        <v>6024.15087890625</v>
      </c>
      <c r="BA165">
        <v>4316.30517578125</v>
      </c>
      <c r="BB165">
        <v>2.0837903022766113E-2</v>
      </c>
      <c r="BC165">
        <v>0.12812042236328125</v>
      </c>
      <c r="BD165" t="s">
        <v>463</v>
      </c>
      <c r="BE165" t="s">
        <v>461</v>
      </c>
      <c r="BF165">
        <v>45</v>
      </c>
      <c r="BG165">
        <v>871.11900000000003</v>
      </c>
      <c r="BH165">
        <v>932.05</v>
      </c>
      <c r="BI165">
        <v>1.7769999999999999</v>
      </c>
      <c r="BJ165">
        <v>4.1849999999999996</v>
      </c>
      <c r="BK165">
        <v>94.085999999999999</v>
      </c>
      <c r="BL165">
        <v>2051.489</v>
      </c>
      <c r="BM165">
        <v>849.779</v>
      </c>
      <c r="BN165">
        <v>1043.921</v>
      </c>
      <c r="BO165">
        <v>5.3129999999999997</v>
      </c>
      <c r="BP165">
        <v>99.998999999999995</v>
      </c>
      <c r="BQ165">
        <v>1.002</v>
      </c>
      <c r="BR165">
        <v>423.36799999999999</v>
      </c>
      <c r="BS165">
        <v>2051.489</v>
      </c>
      <c r="BT165">
        <v>20</v>
      </c>
      <c r="BU165">
        <v>14.271000000000001</v>
      </c>
      <c r="BV165">
        <v>1</v>
      </c>
      <c r="BW165">
        <v>40</v>
      </c>
      <c r="BX165">
        <v>153.005</v>
      </c>
      <c r="BY165">
        <v>0</v>
      </c>
      <c r="BZ165">
        <f>_xlfn.XLOOKUP(data_cloud__2[[#This Row],[product_id]], manual_check_maarten!A:A,manual_check_maarten!F:F,  "")</f>
        <v>1</v>
      </c>
      <c r="CA165" t="str">
        <f>_xlfn.XLOOKUP(data_cloud__2[[#This Row],[product_id]], manual_check_maarten!A:A,manual_check_maarten!G:G,  "")</f>
        <v>anomaly due to position against the edge of the FOV</v>
      </c>
      <c r="CB165" t="str">
        <f>_xlfn.XLOOKUP(data_cloud__2[[#This Row],[product_id]], manual_check_maarten!A:A,manual_check_maarten!H:H,  "")</f>
        <v/>
      </c>
    </row>
    <row r="166" spans="1:80" hidden="1" x14ac:dyDescent="0.35">
      <c r="A166" t="s">
        <v>469</v>
      </c>
      <c r="B166" t="s">
        <v>85</v>
      </c>
      <c r="C166">
        <v>45566.710488344906</v>
      </c>
      <c r="D166" t="s">
        <v>79</v>
      </c>
      <c r="E166" t="s">
        <v>80</v>
      </c>
      <c r="F166">
        <v>83</v>
      </c>
      <c r="G166">
        <v>83</v>
      </c>
      <c r="H166">
        <v>83</v>
      </c>
      <c r="I166">
        <v>0</v>
      </c>
      <c r="J166" t="s">
        <v>467</v>
      </c>
      <c r="K166" t="s">
        <v>82</v>
      </c>
      <c r="L166">
        <v>15.019999504089355</v>
      </c>
      <c r="M166">
        <v>110</v>
      </c>
      <c r="N166" t="s">
        <v>82</v>
      </c>
      <c r="O166" t="s">
        <v>82</v>
      </c>
      <c r="P166">
        <v>0</v>
      </c>
      <c r="Q166">
        <v>801.59759521484375</v>
      </c>
      <c r="R166">
        <v>119.90861511230469</v>
      </c>
      <c r="S166">
        <v>214.60000610351563</v>
      </c>
      <c r="T166">
        <v>214.80000305175781</v>
      </c>
      <c r="U166">
        <v>219.80000305175781</v>
      </c>
      <c r="V166">
        <v>225</v>
      </c>
      <c r="W166">
        <v>2206.030517578125</v>
      </c>
      <c r="X166">
        <v>1811.239501953125</v>
      </c>
      <c r="Y166">
        <v>3.0140001773834229</v>
      </c>
      <c r="Z166">
        <v>0.14800000190734863</v>
      </c>
      <c r="AA166">
        <v>24.340002059936523</v>
      </c>
      <c r="AB166">
        <v>2.004000186920166</v>
      </c>
      <c r="AC166">
        <v>0.45400002598762512</v>
      </c>
      <c r="AD166">
        <v>0.65800005197525024</v>
      </c>
      <c r="AE166">
        <v>39.200000762939453</v>
      </c>
      <c r="AF166">
        <v>26.681583404541016</v>
      </c>
      <c r="AG166">
        <v>44.958595275878906</v>
      </c>
      <c r="AH166">
        <v>229.80000305175781</v>
      </c>
      <c r="AI166">
        <v>60</v>
      </c>
      <c r="AJ166">
        <v>60</v>
      </c>
      <c r="AK166">
        <v>60</v>
      </c>
      <c r="AL166">
        <v>60.900002000000001</v>
      </c>
      <c r="AM166">
        <v>137.79624938964844</v>
      </c>
      <c r="AN166">
        <v>52.49993896484375</v>
      </c>
      <c r="AO166">
        <v>66.957618713378906</v>
      </c>
      <c r="AP166">
        <v>82.5765380859375</v>
      </c>
      <c r="AQ166">
        <v>2.4831876754760742</v>
      </c>
      <c r="AR166">
        <v>538.99609375</v>
      </c>
      <c r="AS166">
        <v>489.5762939453125</v>
      </c>
      <c r="AT166">
        <v>4.9288125038146973</v>
      </c>
      <c r="AU166">
        <v>3.9505627155303955</v>
      </c>
      <c r="AV166">
        <v>7754.13037109375</v>
      </c>
      <c r="AW166">
        <v>5832.5966796875</v>
      </c>
      <c r="AX166">
        <v>1779.564453125</v>
      </c>
      <c r="AY166">
        <v>1114.53662109375</v>
      </c>
      <c r="AZ166">
        <v>5974.56591796875</v>
      </c>
      <c r="BA166">
        <v>4718.06005859375</v>
      </c>
      <c r="BD166" t="s">
        <v>470</v>
      </c>
      <c r="BE166" t="s">
        <v>469</v>
      </c>
      <c r="BF166">
        <v>45</v>
      </c>
      <c r="BG166">
        <v>1238.5650000000001</v>
      </c>
      <c r="BH166">
        <v>918.005</v>
      </c>
      <c r="BI166">
        <v>-1.627</v>
      </c>
      <c r="BJ166">
        <v>4.1559999999999997</v>
      </c>
      <c r="BK166">
        <v>90.682000000000002</v>
      </c>
      <c r="BL166">
        <v>2056.2910000000002</v>
      </c>
      <c r="BM166">
        <v>1231.694</v>
      </c>
      <c r="BN166">
        <v>1227.0319999999999</v>
      </c>
      <c r="BO166">
        <v>-178.232</v>
      </c>
      <c r="BP166">
        <v>99.998999999999995</v>
      </c>
      <c r="BQ166">
        <v>1.0049999999999999</v>
      </c>
      <c r="BR166">
        <v>424.58800000000002</v>
      </c>
      <c r="BS166">
        <v>2056.2910000000002</v>
      </c>
      <c r="BT166">
        <v>20</v>
      </c>
      <c r="BU166">
        <v>6.101</v>
      </c>
      <c r="BV166">
        <v>1</v>
      </c>
      <c r="BW166">
        <v>40</v>
      </c>
      <c r="BX166">
        <v>28.145</v>
      </c>
      <c r="BY166">
        <v>1</v>
      </c>
      <c r="BZ166">
        <f>_xlfn.XLOOKUP(data_cloud__2[[#This Row],[product_id]], manual_check_maarten!A:A,manual_check_maarten!F:F,  "")</f>
        <v>1</v>
      </c>
      <c r="CA166">
        <f>_xlfn.XLOOKUP(data_cloud__2[[#This Row],[product_id]], manual_check_maarten!A:A,manual_check_maarten!G:G,  "")</f>
        <v>0</v>
      </c>
      <c r="CB166" t="str">
        <f>_xlfn.XLOOKUP(data_cloud__2[[#This Row],[product_id]], manual_check_maarten!A:A,manual_check_maarten!H:H,  "")</f>
        <v/>
      </c>
    </row>
    <row r="167" spans="1:80" hidden="1" x14ac:dyDescent="0.35">
      <c r="A167" t="s">
        <v>466</v>
      </c>
      <c r="B167" t="s">
        <v>78</v>
      </c>
      <c r="C167">
        <v>45566.710488344906</v>
      </c>
      <c r="D167" t="s">
        <v>79</v>
      </c>
      <c r="E167" t="s">
        <v>80</v>
      </c>
      <c r="F167">
        <v>83</v>
      </c>
      <c r="G167">
        <v>83</v>
      </c>
      <c r="H167">
        <v>83</v>
      </c>
      <c r="I167">
        <v>0</v>
      </c>
      <c r="J167" t="s">
        <v>467</v>
      </c>
      <c r="K167" t="s">
        <v>82</v>
      </c>
      <c r="L167">
        <v>15.019999504089355</v>
      </c>
      <c r="M167">
        <v>110</v>
      </c>
      <c r="N167" t="s">
        <v>82</v>
      </c>
      <c r="O167" t="s">
        <v>82</v>
      </c>
      <c r="P167">
        <v>0</v>
      </c>
      <c r="Q167">
        <v>801.59759521484375</v>
      </c>
      <c r="R167">
        <v>119.90861511230469</v>
      </c>
      <c r="S167">
        <v>214.60000610351563</v>
      </c>
      <c r="T167">
        <v>214.80000305175781</v>
      </c>
      <c r="U167">
        <v>219.80000305175781</v>
      </c>
      <c r="V167">
        <v>225</v>
      </c>
      <c r="W167">
        <v>2206.030517578125</v>
      </c>
      <c r="X167">
        <v>1811.239501953125</v>
      </c>
      <c r="Y167">
        <v>3.0140001773834229</v>
      </c>
      <c r="Z167">
        <v>0.14800000190734863</v>
      </c>
      <c r="AA167">
        <v>24.340002059936523</v>
      </c>
      <c r="AB167">
        <v>2.004000186920166</v>
      </c>
      <c r="AC167">
        <v>0.45400002598762512</v>
      </c>
      <c r="AD167">
        <v>0.65800005197525024</v>
      </c>
      <c r="AE167">
        <v>39.200000762939453</v>
      </c>
      <c r="AF167">
        <v>26.681583404541016</v>
      </c>
      <c r="AG167">
        <v>44.958595275878906</v>
      </c>
      <c r="AH167">
        <v>229.80000305175781</v>
      </c>
      <c r="AI167">
        <v>60</v>
      </c>
      <c r="AJ167">
        <v>60</v>
      </c>
      <c r="AK167">
        <v>60</v>
      </c>
      <c r="AL167">
        <v>60.900002000000001</v>
      </c>
      <c r="AM167">
        <v>94.586082458496094</v>
      </c>
      <c r="AN167">
        <v>52.499603271484375</v>
      </c>
      <c r="AO167">
        <v>66.363655090332031</v>
      </c>
      <c r="AP167">
        <v>79.984703063964844</v>
      </c>
      <c r="AQ167">
        <v>3.2356877326965332</v>
      </c>
      <c r="AR167">
        <v>538.06842041015625</v>
      </c>
      <c r="AS167">
        <v>489.79214477539063</v>
      </c>
      <c r="AT167">
        <v>4.6278128623962402</v>
      </c>
      <c r="AU167">
        <v>3.7248127460479736</v>
      </c>
      <c r="AV167">
        <v>7611.99755859375</v>
      </c>
      <c r="AW167">
        <v>5226.46044921875</v>
      </c>
      <c r="AX167">
        <v>1605.255859375</v>
      </c>
      <c r="AY167">
        <v>978.85009765625</v>
      </c>
      <c r="AZ167">
        <v>6006.74169921875</v>
      </c>
      <c r="BA167">
        <v>4247.6103515625</v>
      </c>
      <c r="BB167">
        <v>1.9184112548828125E-2</v>
      </c>
      <c r="BC167">
        <v>0.13870036602020264</v>
      </c>
      <c r="BD167" t="s">
        <v>468</v>
      </c>
      <c r="BE167" t="s">
        <v>466</v>
      </c>
      <c r="BF167">
        <v>45</v>
      </c>
      <c r="BG167">
        <v>885.07299999999998</v>
      </c>
      <c r="BH167">
        <v>1192.559</v>
      </c>
      <c r="BI167">
        <v>3.1749999999999998</v>
      </c>
      <c r="BJ167">
        <v>4.1219999999999999</v>
      </c>
      <c r="BK167">
        <v>95.483999999999995</v>
      </c>
      <c r="BL167">
        <v>2056.0129999999999</v>
      </c>
      <c r="BM167">
        <v>861.08100000000002</v>
      </c>
      <c r="BN167">
        <v>1301.451</v>
      </c>
      <c r="BO167">
        <v>6.5339999999999998</v>
      </c>
      <c r="BP167">
        <v>99.998999999999995</v>
      </c>
      <c r="BQ167">
        <v>1.004</v>
      </c>
      <c r="BR167">
        <v>423.75700000000001</v>
      </c>
      <c r="BS167">
        <v>2056.0129999999999</v>
      </c>
      <c r="BT167">
        <v>20</v>
      </c>
      <c r="BU167">
        <v>5.4189999999999996</v>
      </c>
      <c r="BV167">
        <v>1</v>
      </c>
      <c r="BW167">
        <v>40</v>
      </c>
      <c r="BX167">
        <v>29.382000000000001</v>
      </c>
      <c r="BY167">
        <v>1</v>
      </c>
      <c r="BZ167">
        <f>_xlfn.XLOOKUP(data_cloud__2[[#This Row],[product_id]], manual_check_maarten!A:A,manual_check_maarten!F:F,  "")</f>
        <v>1</v>
      </c>
      <c r="CA167">
        <f>_xlfn.XLOOKUP(data_cloud__2[[#This Row],[product_id]], manual_check_maarten!A:A,manual_check_maarten!G:G,  "")</f>
        <v>0</v>
      </c>
      <c r="CB167" t="str">
        <f>_xlfn.XLOOKUP(data_cloud__2[[#This Row],[product_id]], manual_check_maarten!A:A,manual_check_maarten!H:H,  "")</f>
        <v/>
      </c>
    </row>
    <row r="168" spans="1:80" hidden="1" x14ac:dyDescent="0.35">
      <c r="A168" t="s">
        <v>471</v>
      </c>
      <c r="B168" t="s">
        <v>78</v>
      </c>
      <c r="C168">
        <v>45566.710777442131</v>
      </c>
      <c r="D168" t="s">
        <v>79</v>
      </c>
      <c r="E168" t="s">
        <v>80</v>
      </c>
      <c r="F168">
        <v>84</v>
      </c>
      <c r="G168">
        <v>84</v>
      </c>
      <c r="H168">
        <v>84</v>
      </c>
      <c r="I168">
        <v>0</v>
      </c>
      <c r="J168" t="s">
        <v>472</v>
      </c>
      <c r="K168" t="s">
        <v>82</v>
      </c>
      <c r="L168">
        <v>15.019999504089355</v>
      </c>
      <c r="M168">
        <v>110</v>
      </c>
      <c r="N168" t="s">
        <v>82</v>
      </c>
      <c r="O168" t="s">
        <v>82</v>
      </c>
      <c r="P168">
        <v>0</v>
      </c>
      <c r="Q168">
        <v>801.59759521484375</v>
      </c>
      <c r="R168">
        <v>119.90861511230469</v>
      </c>
      <c r="S168">
        <v>214.60000610351563</v>
      </c>
      <c r="T168">
        <v>214.80000305175781</v>
      </c>
      <c r="U168">
        <v>219.80000305175781</v>
      </c>
      <c r="V168">
        <v>225</v>
      </c>
      <c r="W168">
        <v>2203.893310546875</v>
      </c>
      <c r="X168">
        <v>1824.3538818359375</v>
      </c>
      <c r="Y168">
        <v>3.0360002517700195</v>
      </c>
      <c r="Z168">
        <v>0.14600001275539398</v>
      </c>
      <c r="AA168">
        <v>24.340002059936523</v>
      </c>
      <c r="AB168">
        <v>2.0600001811981201</v>
      </c>
      <c r="AC168">
        <v>0.45400002598762512</v>
      </c>
      <c r="AD168">
        <v>0.65600001811981201</v>
      </c>
      <c r="AE168">
        <v>39</v>
      </c>
      <c r="AF168">
        <v>26.814098358154297</v>
      </c>
      <c r="AG168">
        <v>44.958595275878906</v>
      </c>
      <c r="AH168">
        <v>229.80000305175781</v>
      </c>
      <c r="AI168">
        <v>60</v>
      </c>
      <c r="AJ168">
        <v>59.900002000000001</v>
      </c>
      <c r="AK168">
        <v>59.900002000000001</v>
      </c>
      <c r="AL168">
        <v>60.900002000000001</v>
      </c>
      <c r="AM168">
        <v>94.586082458496094</v>
      </c>
      <c r="AN168">
        <v>52.499603271484375</v>
      </c>
      <c r="AO168">
        <v>66.10211181640625</v>
      </c>
      <c r="AP168">
        <v>80.027320861816406</v>
      </c>
      <c r="AQ168">
        <v>3.0099375247955322</v>
      </c>
      <c r="AR168">
        <v>537.7239990234375</v>
      </c>
      <c r="AS168">
        <v>490.431396484375</v>
      </c>
      <c r="AT168">
        <v>4.6278128623962402</v>
      </c>
      <c r="AU168">
        <v>3.687187671661377</v>
      </c>
      <c r="AV168">
        <v>7600.62109375</v>
      </c>
      <c r="AW168">
        <v>5231.9306640625</v>
      </c>
      <c r="AX168">
        <v>1612.7822265625</v>
      </c>
      <c r="AY168">
        <v>970.525390625</v>
      </c>
      <c r="AZ168">
        <v>5987.8388671875</v>
      </c>
      <c r="BA168">
        <v>4261.4052734375</v>
      </c>
      <c r="BB168">
        <v>1.3710498809814453E-2</v>
      </c>
      <c r="BC168">
        <v>0.13317060470581055</v>
      </c>
      <c r="BD168" t="s">
        <v>79</v>
      </c>
      <c r="BE168" t="s">
        <v>79</v>
      </c>
      <c r="BF168">
        <v>0</v>
      </c>
      <c r="BG168">
        <v>0</v>
      </c>
      <c r="BH168">
        <v>0</v>
      </c>
      <c r="BI168">
        <v>0</v>
      </c>
      <c r="BJ168">
        <v>0</v>
      </c>
      <c r="BK168">
        <v>0</v>
      </c>
      <c r="BL168">
        <v>0</v>
      </c>
      <c r="BM168">
        <v>0</v>
      </c>
      <c r="BN168">
        <v>0</v>
      </c>
      <c r="BO168">
        <v>0</v>
      </c>
      <c r="BP168">
        <v>0</v>
      </c>
      <c r="BQ168">
        <v>0</v>
      </c>
      <c r="BR168">
        <v>0</v>
      </c>
      <c r="BS168">
        <v>0</v>
      </c>
      <c r="BT168">
        <v>20</v>
      </c>
      <c r="BU168">
        <v>0</v>
      </c>
      <c r="BW168">
        <v>40</v>
      </c>
      <c r="BX168">
        <v>0</v>
      </c>
      <c r="BZ168" t="str">
        <f>_xlfn.XLOOKUP(data_cloud__2[[#This Row],[product_id]], manual_check_maarten!A:A,manual_check_maarten!F:F,  "")</f>
        <v/>
      </c>
      <c r="CA168" t="str">
        <f>_xlfn.XLOOKUP(data_cloud__2[[#This Row],[product_id]], manual_check_maarten!A:A,manual_check_maarten!G:G,  "")</f>
        <v/>
      </c>
      <c r="CB168" t="str">
        <f>_xlfn.XLOOKUP(data_cloud__2[[#This Row],[product_id]], manual_check_maarten!A:A,manual_check_maarten!H:H,  "")</f>
        <v/>
      </c>
    </row>
    <row r="169" spans="1:80" hidden="1" x14ac:dyDescent="0.35">
      <c r="A169" t="s">
        <v>473</v>
      </c>
      <c r="B169" t="s">
        <v>85</v>
      </c>
      <c r="C169">
        <v>45566.710777442131</v>
      </c>
      <c r="D169" t="s">
        <v>79</v>
      </c>
      <c r="E169" t="s">
        <v>80</v>
      </c>
      <c r="F169">
        <v>84</v>
      </c>
      <c r="G169">
        <v>84</v>
      </c>
      <c r="H169">
        <v>84</v>
      </c>
      <c r="I169">
        <v>0</v>
      </c>
      <c r="J169" t="s">
        <v>472</v>
      </c>
      <c r="K169" t="s">
        <v>82</v>
      </c>
      <c r="L169">
        <v>15.019999504089355</v>
      </c>
      <c r="M169">
        <v>110</v>
      </c>
      <c r="N169" t="s">
        <v>82</v>
      </c>
      <c r="O169" t="s">
        <v>82</v>
      </c>
      <c r="P169">
        <v>0</v>
      </c>
      <c r="Q169">
        <v>801.59759521484375</v>
      </c>
      <c r="R169">
        <v>119.90861511230469</v>
      </c>
      <c r="S169">
        <v>214.60000610351563</v>
      </c>
      <c r="T169">
        <v>214.80000305175781</v>
      </c>
      <c r="U169">
        <v>219.80000305175781</v>
      </c>
      <c r="V169">
        <v>225</v>
      </c>
      <c r="W169">
        <v>2203.893310546875</v>
      </c>
      <c r="X169">
        <v>1824.3538818359375</v>
      </c>
      <c r="Y169">
        <v>3.0360002517700195</v>
      </c>
      <c r="Z169">
        <v>0.14600001275539398</v>
      </c>
      <c r="AA169">
        <v>24.340002059936523</v>
      </c>
      <c r="AB169">
        <v>2.0600001811981201</v>
      </c>
      <c r="AC169">
        <v>0.45400002598762512</v>
      </c>
      <c r="AD169">
        <v>0.65600001811981201</v>
      </c>
      <c r="AE169">
        <v>39</v>
      </c>
      <c r="AF169">
        <v>26.814098358154297</v>
      </c>
      <c r="AG169">
        <v>44.958595275878906</v>
      </c>
      <c r="AH169">
        <v>229.80000305175781</v>
      </c>
      <c r="AI169">
        <v>60</v>
      </c>
      <c r="AJ169">
        <v>59.900002000000001</v>
      </c>
      <c r="AK169">
        <v>59.900002000000001</v>
      </c>
      <c r="AL169">
        <v>60.900002000000001</v>
      </c>
      <c r="AM169">
        <v>137.79624938964844</v>
      </c>
      <c r="AN169">
        <v>52.49993896484375</v>
      </c>
      <c r="AO169">
        <v>66.905921936035156</v>
      </c>
      <c r="AP169">
        <v>82.901931762695313</v>
      </c>
      <c r="AQ169">
        <v>1.4296876192092896</v>
      </c>
      <c r="AR169">
        <v>538.3150634765625</v>
      </c>
      <c r="AS169">
        <v>488.56832885742188</v>
      </c>
      <c r="AT169">
        <v>4.966437816619873</v>
      </c>
      <c r="AU169">
        <v>3.9129376411437988</v>
      </c>
      <c r="AV169">
        <v>7753.29736328125</v>
      </c>
      <c r="AW169">
        <v>5813.5302734375</v>
      </c>
      <c r="AX169">
        <v>1805.4580078125</v>
      </c>
      <c r="AY169">
        <v>1101.87451171875</v>
      </c>
      <c r="AZ169">
        <v>5947.83935546875</v>
      </c>
      <c r="BA169">
        <v>4711.65576171875</v>
      </c>
      <c r="BD169" t="s">
        <v>474</v>
      </c>
      <c r="BE169" t="s">
        <v>473</v>
      </c>
      <c r="BF169">
        <v>45</v>
      </c>
      <c r="BG169">
        <v>1213.95</v>
      </c>
      <c r="BH169">
        <v>1058.9110000000001</v>
      </c>
      <c r="BI169">
        <v>-2.3090000000000002</v>
      </c>
      <c r="BJ169">
        <v>4.1070000000000002</v>
      </c>
      <c r="BK169">
        <v>90</v>
      </c>
      <c r="BL169">
        <v>2054.739</v>
      </c>
      <c r="BM169">
        <v>1212.33</v>
      </c>
      <c r="BN169">
        <v>1365.038</v>
      </c>
      <c r="BO169">
        <v>-179.11199999999999</v>
      </c>
      <c r="BP169">
        <v>99.998999999999995</v>
      </c>
      <c r="BQ169">
        <v>1.0049999999999999</v>
      </c>
      <c r="BR169">
        <v>424.56400000000002</v>
      </c>
      <c r="BS169">
        <v>2054.739</v>
      </c>
      <c r="BT169">
        <v>20</v>
      </c>
      <c r="BU169">
        <v>8.8550000000000004</v>
      </c>
      <c r="BV169">
        <v>1</v>
      </c>
      <c r="BW169">
        <v>40</v>
      </c>
      <c r="BX169">
        <v>23.89</v>
      </c>
      <c r="BY169">
        <v>1</v>
      </c>
      <c r="BZ169">
        <f>_xlfn.XLOOKUP(data_cloud__2[[#This Row],[product_id]], manual_check_maarten!A:A,manual_check_maarten!F:F,  "")</f>
        <v>1</v>
      </c>
      <c r="CA169">
        <f>_xlfn.XLOOKUP(data_cloud__2[[#This Row],[product_id]], manual_check_maarten!A:A,manual_check_maarten!G:G,  "")</f>
        <v>0</v>
      </c>
      <c r="CB169" t="str">
        <f>_xlfn.XLOOKUP(data_cloud__2[[#This Row],[product_id]], manual_check_maarten!A:A,manual_check_maarten!H:H,  "")</f>
        <v/>
      </c>
    </row>
    <row r="170" spans="1:80" x14ac:dyDescent="0.35">
      <c r="A170" t="s">
        <v>649</v>
      </c>
      <c r="B170" t="s">
        <v>78</v>
      </c>
      <c r="C170">
        <v>45566.721479398147</v>
      </c>
      <c r="D170" t="s">
        <v>79</v>
      </c>
      <c r="E170" t="s">
        <v>80</v>
      </c>
      <c r="F170">
        <v>122</v>
      </c>
      <c r="G170">
        <v>122</v>
      </c>
      <c r="H170">
        <v>122</v>
      </c>
      <c r="I170">
        <v>0</v>
      </c>
      <c r="J170" t="s">
        <v>650</v>
      </c>
      <c r="K170" t="s">
        <v>82</v>
      </c>
      <c r="L170">
        <v>15.179999351501465</v>
      </c>
      <c r="M170">
        <v>110</v>
      </c>
      <c r="N170" t="s">
        <v>82</v>
      </c>
      <c r="O170" t="s">
        <v>82</v>
      </c>
      <c r="P170">
        <v>0</v>
      </c>
      <c r="Q170">
        <v>802.33538818359375</v>
      </c>
      <c r="R170">
        <v>119.90861511230469</v>
      </c>
      <c r="S170">
        <v>215.10000610351563</v>
      </c>
      <c r="T170">
        <v>215.10000610351563</v>
      </c>
      <c r="U170">
        <v>220.30000305175781</v>
      </c>
      <c r="V170">
        <v>225</v>
      </c>
      <c r="W170">
        <v>2202.7275390625</v>
      </c>
      <c r="X170">
        <v>1749.359130859375</v>
      </c>
      <c r="Y170">
        <v>2.8300001621246338</v>
      </c>
      <c r="Z170">
        <v>0.15600000321865082</v>
      </c>
      <c r="AA170">
        <v>24.340002059936523</v>
      </c>
      <c r="AB170">
        <v>2.0600001811981201</v>
      </c>
      <c r="AC170">
        <v>0.45400002598762512</v>
      </c>
      <c r="AD170">
        <v>0.65400004386901855</v>
      </c>
      <c r="AE170">
        <v>45.700000762939453</v>
      </c>
      <c r="AF170">
        <v>28.29216194152832</v>
      </c>
      <c r="AG170">
        <v>44.984077453613281</v>
      </c>
      <c r="AH170">
        <v>229.80000305175781</v>
      </c>
      <c r="AI170">
        <v>60</v>
      </c>
      <c r="AJ170">
        <v>59.900002000000001</v>
      </c>
      <c r="AK170">
        <v>59.900002000000001</v>
      </c>
      <c r="AL170">
        <v>60.900002000000001</v>
      </c>
      <c r="AM170">
        <v>94.586082458496094</v>
      </c>
      <c r="AN170">
        <v>52.499603271484375</v>
      </c>
      <c r="AO170">
        <v>66.331565856933594</v>
      </c>
      <c r="AP170">
        <v>80.204582214355469</v>
      </c>
      <c r="AQ170">
        <v>3.5366876125335693</v>
      </c>
      <c r="AR170">
        <v>540.72869873046875</v>
      </c>
      <c r="AS170">
        <v>495.72076416015625</v>
      </c>
      <c r="AT170">
        <v>4.5525627136230469</v>
      </c>
      <c r="AU170">
        <v>3.6495625972747803</v>
      </c>
      <c r="AV170">
        <v>7682.453125</v>
      </c>
      <c r="AW170">
        <v>5384.9150390625</v>
      </c>
      <c r="AX170">
        <v>1629.234375</v>
      </c>
      <c r="AY170">
        <v>1014.015625</v>
      </c>
      <c r="AZ170">
        <v>6053.21875</v>
      </c>
      <c r="BA170">
        <v>4370.8994140625</v>
      </c>
      <c r="BB170">
        <v>1.4692544937133789E-3</v>
      </c>
      <c r="BC170">
        <v>0.14039492607116699</v>
      </c>
      <c r="BD170" t="s">
        <v>651</v>
      </c>
      <c r="BE170" t="s">
        <v>649</v>
      </c>
      <c r="BF170">
        <v>45</v>
      </c>
      <c r="BG170">
        <v>861.13699999999994</v>
      </c>
      <c r="BH170">
        <v>1277.6500000000001</v>
      </c>
      <c r="BI170">
        <v>2.512</v>
      </c>
      <c r="BJ170">
        <v>4.1070000000000002</v>
      </c>
      <c r="BK170">
        <v>94.820999999999998</v>
      </c>
      <c r="BL170">
        <v>2056.0329999999999</v>
      </c>
      <c r="BM170">
        <v>840.50099999999998</v>
      </c>
      <c r="BN170">
        <v>1382.9739999999999</v>
      </c>
      <c r="BO170">
        <v>5.4489999999999998</v>
      </c>
      <c r="BP170">
        <v>93.307000000000002</v>
      </c>
      <c r="BQ170">
        <v>1.0029999999999999</v>
      </c>
      <c r="BR170">
        <v>423.68</v>
      </c>
      <c r="BS170">
        <v>2056.0329999999999</v>
      </c>
      <c r="BT170">
        <v>20</v>
      </c>
      <c r="BU170">
        <v>12.151</v>
      </c>
      <c r="BV170">
        <v>1</v>
      </c>
      <c r="BW170">
        <v>40</v>
      </c>
      <c r="BX170">
        <v>34.433999999999997</v>
      </c>
      <c r="BY170">
        <v>1</v>
      </c>
      <c r="BZ170">
        <f>_xlfn.XLOOKUP(data_cloud__2[[#This Row],[product_id]], manual_check_maarten!A:A,manual_check_maarten!F:F,  "")</f>
        <v>0</v>
      </c>
      <c r="CA170">
        <f>_xlfn.XLOOKUP(data_cloud__2[[#This Row],[product_id]], manual_check_maarten!A:A,manual_check_maarten!G:G,  "")</f>
        <v>0</v>
      </c>
      <c r="CB170" t="str">
        <f>_xlfn.XLOOKUP(data_cloud__2[[#This Row],[product_id]], manual_check_maarten!A:A,manual_check_maarten!H:H,  "")</f>
        <v>Circ section</v>
      </c>
    </row>
    <row r="171" spans="1:80" hidden="1" x14ac:dyDescent="0.35">
      <c r="A171" t="s">
        <v>478</v>
      </c>
      <c r="B171" t="s">
        <v>85</v>
      </c>
      <c r="C171">
        <v>45566.711051759259</v>
      </c>
      <c r="D171" t="s">
        <v>79</v>
      </c>
      <c r="E171" t="s">
        <v>80</v>
      </c>
      <c r="F171">
        <v>85</v>
      </c>
      <c r="G171">
        <v>85</v>
      </c>
      <c r="H171">
        <v>85</v>
      </c>
      <c r="I171">
        <v>0</v>
      </c>
      <c r="J171" t="s">
        <v>476</v>
      </c>
      <c r="K171" t="s">
        <v>82</v>
      </c>
      <c r="L171">
        <v>15.029999732971191</v>
      </c>
      <c r="M171">
        <v>110</v>
      </c>
      <c r="N171" t="s">
        <v>82</v>
      </c>
      <c r="O171" t="s">
        <v>82</v>
      </c>
      <c r="P171">
        <v>0</v>
      </c>
      <c r="Q171">
        <v>801.59759521484375</v>
      </c>
      <c r="R171">
        <v>119.90861511230469</v>
      </c>
      <c r="S171">
        <v>214.60000610351563</v>
      </c>
      <c r="T171">
        <v>214.80000305175781</v>
      </c>
      <c r="U171">
        <v>219.80000305175781</v>
      </c>
      <c r="V171">
        <v>225</v>
      </c>
      <c r="W171">
        <v>2201.270263671875</v>
      </c>
      <c r="X171">
        <v>1829.8909912109375</v>
      </c>
      <c r="Y171">
        <v>3.1860001087188721</v>
      </c>
      <c r="Z171">
        <v>0.14600001275539398</v>
      </c>
      <c r="AA171">
        <v>24.342000961303711</v>
      </c>
      <c r="AB171">
        <v>2.0500001907348633</v>
      </c>
      <c r="AC171">
        <v>0.45400002598762512</v>
      </c>
      <c r="AD171">
        <v>0.65800005197525024</v>
      </c>
      <c r="AE171">
        <v>38.900001525878906</v>
      </c>
      <c r="AF171">
        <v>26.701971054077148</v>
      </c>
      <c r="AG171">
        <v>44.989173889160156</v>
      </c>
      <c r="AH171">
        <v>230</v>
      </c>
      <c r="AI171">
        <v>60</v>
      </c>
      <c r="AJ171">
        <v>60.099997999999999</v>
      </c>
      <c r="AK171">
        <v>60.099997999999999</v>
      </c>
      <c r="AL171">
        <v>60.900002000000001</v>
      </c>
      <c r="AM171">
        <v>137.79624938964844</v>
      </c>
      <c r="AN171">
        <v>52.49993896484375</v>
      </c>
      <c r="AO171">
        <v>66.951995849609375</v>
      </c>
      <c r="AP171">
        <v>82.505134582519531</v>
      </c>
      <c r="AQ171">
        <v>2.2198126316070557</v>
      </c>
      <c r="AR171">
        <v>536.935791015625</v>
      </c>
      <c r="AS171">
        <v>488.0894775390625</v>
      </c>
      <c r="AT171">
        <v>4.8535628318786621</v>
      </c>
      <c r="AU171">
        <v>3.9129376411437988</v>
      </c>
      <c r="AV171">
        <v>7712.18505859375</v>
      </c>
      <c r="AW171">
        <v>5780.208984375</v>
      </c>
      <c r="AX171">
        <v>1734.494140625</v>
      </c>
      <c r="AY171">
        <v>1094.1494140625</v>
      </c>
      <c r="AZ171">
        <v>5977.69091796875</v>
      </c>
      <c r="BA171">
        <v>4686.0595703125</v>
      </c>
      <c r="BD171" t="s">
        <v>479</v>
      </c>
      <c r="BE171" t="s">
        <v>478</v>
      </c>
      <c r="BF171">
        <v>45</v>
      </c>
      <c r="BG171">
        <v>1242.0550000000001</v>
      </c>
      <c r="BH171">
        <v>793.53499999999997</v>
      </c>
      <c r="BI171">
        <v>-1.8580000000000001</v>
      </c>
      <c r="BJ171">
        <v>4.1120000000000001</v>
      </c>
      <c r="BK171">
        <v>90.450999999999993</v>
      </c>
      <c r="BL171">
        <v>2056.5100000000002</v>
      </c>
      <c r="BM171">
        <v>1235.335</v>
      </c>
      <c r="BN171">
        <v>1105.048</v>
      </c>
      <c r="BO171">
        <v>-178.273</v>
      </c>
      <c r="BP171">
        <v>99.998999999999995</v>
      </c>
      <c r="BQ171">
        <v>1.0049999999999999</v>
      </c>
      <c r="BR171">
        <v>424.47300000000001</v>
      </c>
      <c r="BS171">
        <v>2056.5100000000002</v>
      </c>
      <c r="BT171">
        <v>20</v>
      </c>
      <c r="BU171">
        <v>5.68</v>
      </c>
      <c r="BV171">
        <v>1</v>
      </c>
      <c r="BW171">
        <v>40</v>
      </c>
      <c r="BX171">
        <v>27.448</v>
      </c>
      <c r="BY171">
        <v>1</v>
      </c>
      <c r="BZ171">
        <f>_xlfn.XLOOKUP(data_cloud__2[[#This Row],[product_id]], manual_check_maarten!A:A,manual_check_maarten!F:F,  "")</f>
        <v>1</v>
      </c>
      <c r="CA171">
        <f>_xlfn.XLOOKUP(data_cloud__2[[#This Row],[product_id]], manual_check_maarten!A:A,manual_check_maarten!G:G,  "")</f>
        <v>0</v>
      </c>
      <c r="CB171" t="str">
        <f>_xlfn.XLOOKUP(data_cloud__2[[#This Row],[product_id]], manual_check_maarten!A:A,manual_check_maarten!H:H,  "")</f>
        <v/>
      </c>
    </row>
    <row r="172" spans="1:80" hidden="1" x14ac:dyDescent="0.35">
      <c r="A172" t="s">
        <v>480</v>
      </c>
      <c r="B172" t="s">
        <v>78</v>
      </c>
      <c r="C172">
        <v>45566.711329282407</v>
      </c>
      <c r="D172" t="s">
        <v>79</v>
      </c>
      <c r="E172" t="s">
        <v>80</v>
      </c>
      <c r="F172">
        <v>86</v>
      </c>
      <c r="G172">
        <v>86</v>
      </c>
      <c r="H172">
        <v>86</v>
      </c>
      <c r="I172">
        <v>0</v>
      </c>
      <c r="J172" t="s">
        <v>481</v>
      </c>
      <c r="K172" t="s">
        <v>82</v>
      </c>
      <c r="L172">
        <v>15.029999732971191</v>
      </c>
      <c r="M172">
        <v>110</v>
      </c>
      <c r="N172" t="s">
        <v>82</v>
      </c>
      <c r="O172" t="s">
        <v>82</v>
      </c>
      <c r="P172">
        <v>0</v>
      </c>
      <c r="Q172">
        <v>801.41314697265625</v>
      </c>
      <c r="R172">
        <v>119.90861511230469</v>
      </c>
      <c r="S172">
        <v>214.5</v>
      </c>
      <c r="T172">
        <v>214.80000305175781</v>
      </c>
      <c r="U172">
        <v>219.80000305175781</v>
      </c>
      <c r="V172">
        <v>224.80000305175781</v>
      </c>
      <c r="W172">
        <v>2194.76171875</v>
      </c>
      <c r="X172">
        <v>1853.0111083984375</v>
      </c>
      <c r="Y172">
        <v>2.8060002326965332</v>
      </c>
      <c r="Z172">
        <v>0.15000000596046448</v>
      </c>
      <c r="AA172">
        <v>24.340002059936523</v>
      </c>
      <c r="AB172">
        <v>2.0400002002716064</v>
      </c>
      <c r="AC172">
        <v>0.45400002598762512</v>
      </c>
      <c r="AD172">
        <v>0.65600001811981201</v>
      </c>
      <c r="AE172">
        <v>38.900001525878906</v>
      </c>
      <c r="AF172">
        <v>26.513389587402344</v>
      </c>
      <c r="AG172">
        <v>44.963691711425781</v>
      </c>
      <c r="AH172">
        <v>229.80000305175781</v>
      </c>
      <c r="AI172">
        <v>60</v>
      </c>
      <c r="AJ172">
        <v>60</v>
      </c>
      <c r="AK172">
        <v>60</v>
      </c>
      <c r="AL172">
        <v>60.900002000000001</v>
      </c>
      <c r="AM172">
        <v>94.586082458496094</v>
      </c>
      <c r="AN172">
        <v>52.499603271484375</v>
      </c>
      <c r="AO172">
        <v>66.187049865722656</v>
      </c>
      <c r="AP172">
        <v>80.083808898925781</v>
      </c>
      <c r="AQ172">
        <v>3.0099375247955322</v>
      </c>
      <c r="AR172">
        <v>538.96728515625</v>
      </c>
      <c r="AS172">
        <v>492.37692260742188</v>
      </c>
      <c r="AT172">
        <v>4.6278128623962402</v>
      </c>
      <c r="AU172">
        <v>3.7624375820159912</v>
      </c>
      <c r="AV172">
        <v>7610.83935546875</v>
      </c>
      <c r="AW172">
        <v>5268.19189453125</v>
      </c>
      <c r="AX172">
        <v>1611.6455078125</v>
      </c>
      <c r="AY172">
        <v>1006.71142578125</v>
      </c>
      <c r="AZ172">
        <v>5999.19384765625</v>
      </c>
      <c r="BA172">
        <v>4261.48046875</v>
      </c>
      <c r="BB172">
        <v>2.3387432098388672E-2</v>
      </c>
      <c r="BC172">
        <v>0.12135052680969238</v>
      </c>
      <c r="BD172" t="s">
        <v>482</v>
      </c>
      <c r="BE172" t="s">
        <v>480</v>
      </c>
      <c r="BF172">
        <v>45</v>
      </c>
      <c r="BG172">
        <v>890.45899999999995</v>
      </c>
      <c r="BH172">
        <v>1050.462</v>
      </c>
      <c r="BI172">
        <v>3.1309999999999998</v>
      </c>
      <c r="BJ172">
        <v>4.1900000000000004</v>
      </c>
      <c r="BK172">
        <v>95.44</v>
      </c>
      <c r="BL172">
        <v>2054.4580000000001</v>
      </c>
      <c r="BM172">
        <v>865.66</v>
      </c>
      <c r="BN172">
        <v>1160.903</v>
      </c>
      <c r="BO172">
        <v>6.5449999999999999</v>
      </c>
      <c r="BP172">
        <v>98.424999999999997</v>
      </c>
      <c r="BQ172">
        <v>1.0029999999999999</v>
      </c>
      <c r="BR172">
        <v>423.71899999999999</v>
      </c>
      <c r="BS172">
        <v>2054.4580000000001</v>
      </c>
      <c r="BT172">
        <v>20</v>
      </c>
      <c r="BU172">
        <v>4.9969999999999999</v>
      </c>
      <c r="BV172">
        <v>1</v>
      </c>
      <c r="BW172">
        <v>40</v>
      </c>
      <c r="BX172">
        <v>22.786000000000001</v>
      </c>
      <c r="BY172">
        <v>1</v>
      </c>
      <c r="BZ172">
        <f>_xlfn.XLOOKUP(data_cloud__2[[#This Row],[product_id]], manual_check_maarten!A:A,manual_check_maarten!F:F,  "")</f>
        <v>1</v>
      </c>
      <c r="CA172">
        <f>_xlfn.XLOOKUP(data_cloud__2[[#This Row],[product_id]], manual_check_maarten!A:A,manual_check_maarten!G:G,  "")</f>
        <v>0</v>
      </c>
      <c r="CB172" t="str">
        <f>_xlfn.XLOOKUP(data_cloud__2[[#This Row],[product_id]], manual_check_maarten!A:A,manual_check_maarten!H:H,  "")</f>
        <v/>
      </c>
    </row>
    <row r="173" spans="1:80" hidden="1" x14ac:dyDescent="0.35">
      <c r="A173" t="s">
        <v>483</v>
      </c>
      <c r="B173" t="s">
        <v>85</v>
      </c>
      <c r="C173">
        <v>45566.711329282407</v>
      </c>
      <c r="D173" t="s">
        <v>79</v>
      </c>
      <c r="E173" t="s">
        <v>80</v>
      </c>
      <c r="F173">
        <v>86</v>
      </c>
      <c r="G173">
        <v>86</v>
      </c>
      <c r="H173">
        <v>86</v>
      </c>
      <c r="I173">
        <v>0</v>
      </c>
      <c r="J173" t="s">
        <v>481</v>
      </c>
      <c r="K173" t="s">
        <v>82</v>
      </c>
      <c r="L173">
        <v>15.029999732971191</v>
      </c>
      <c r="M173">
        <v>110</v>
      </c>
      <c r="N173" t="s">
        <v>82</v>
      </c>
      <c r="O173" t="s">
        <v>82</v>
      </c>
      <c r="P173">
        <v>0</v>
      </c>
      <c r="Q173">
        <v>801.41314697265625</v>
      </c>
      <c r="R173">
        <v>119.90861511230469</v>
      </c>
      <c r="S173">
        <v>214.5</v>
      </c>
      <c r="T173">
        <v>214.80000305175781</v>
      </c>
      <c r="U173">
        <v>219.80000305175781</v>
      </c>
      <c r="V173">
        <v>224.80000305175781</v>
      </c>
      <c r="W173">
        <v>2194.76171875</v>
      </c>
      <c r="X173">
        <v>1853.0111083984375</v>
      </c>
      <c r="Y173">
        <v>2.8060002326965332</v>
      </c>
      <c r="Z173">
        <v>0.15000000596046448</v>
      </c>
      <c r="AA173">
        <v>24.340002059936523</v>
      </c>
      <c r="AB173">
        <v>2.0400002002716064</v>
      </c>
      <c r="AC173">
        <v>0.45400002598762512</v>
      </c>
      <c r="AD173">
        <v>0.65600001811981201</v>
      </c>
      <c r="AE173">
        <v>38.900001525878906</v>
      </c>
      <c r="AF173">
        <v>26.513389587402344</v>
      </c>
      <c r="AG173">
        <v>44.963691711425781</v>
      </c>
      <c r="AH173">
        <v>229.80000305175781</v>
      </c>
      <c r="AI173">
        <v>60</v>
      </c>
      <c r="AJ173">
        <v>60</v>
      </c>
      <c r="AK173">
        <v>60</v>
      </c>
      <c r="AL173">
        <v>60.900002000000001</v>
      </c>
      <c r="AM173">
        <v>137.79624938964844</v>
      </c>
      <c r="AN173">
        <v>52.49993896484375</v>
      </c>
      <c r="AO173">
        <v>66.966835021972656</v>
      </c>
      <c r="AP173">
        <v>82.526710510253906</v>
      </c>
      <c r="AQ173">
        <v>2.4455626010894775</v>
      </c>
      <c r="AR173">
        <v>539.0631103515625</v>
      </c>
      <c r="AS173">
        <v>490.08511352539063</v>
      </c>
      <c r="AT173">
        <v>4.9288125038146973</v>
      </c>
      <c r="AU173">
        <v>3.9129376411437988</v>
      </c>
      <c r="AV173">
        <v>7739.19091796875</v>
      </c>
      <c r="AW173">
        <v>5837.9609375</v>
      </c>
      <c r="AX173">
        <v>1781.4541015625</v>
      </c>
      <c r="AY173">
        <v>1097.353515625</v>
      </c>
      <c r="AZ173">
        <v>5957.73681640625</v>
      </c>
      <c r="BA173">
        <v>4740.607421875</v>
      </c>
      <c r="BD173" t="s">
        <v>484</v>
      </c>
      <c r="BE173" t="s">
        <v>483</v>
      </c>
      <c r="BF173">
        <v>45</v>
      </c>
      <c r="BG173">
        <v>1238.559</v>
      </c>
      <c r="BH173">
        <v>936.06</v>
      </c>
      <c r="BI173">
        <v>-1.851</v>
      </c>
      <c r="BJ173">
        <v>4.077</v>
      </c>
      <c r="BK173">
        <v>90.457999999999998</v>
      </c>
      <c r="BL173">
        <v>2056.1660000000002</v>
      </c>
      <c r="BM173">
        <v>1231.105</v>
      </c>
      <c r="BN173">
        <v>1243.2139999999999</v>
      </c>
      <c r="BO173">
        <v>-178.214</v>
      </c>
      <c r="BP173">
        <v>99.998999999999995</v>
      </c>
      <c r="BQ173">
        <v>1.0049999999999999</v>
      </c>
      <c r="BR173">
        <v>424.49299999999999</v>
      </c>
      <c r="BS173">
        <v>2056.1660000000002</v>
      </c>
      <c r="BT173">
        <v>20</v>
      </c>
      <c r="BU173">
        <v>8.9760000000000009</v>
      </c>
      <c r="BV173">
        <v>1</v>
      </c>
      <c r="BW173">
        <v>40</v>
      </c>
      <c r="BX173">
        <v>30.207999999999998</v>
      </c>
      <c r="BY173">
        <v>1</v>
      </c>
      <c r="BZ173">
        <f>_xlfn.XLOOKUP(data_cloud__2[[#This Row],[product_id]], manual_check_maarten!A:A,manual_check_maarten!F:F,  "")</f>
        <v>1</v>
      </c>
      <c r="CA173">
        <f>_xlfn.XLOOKUP(data_cloud__2[[#This Row],[product_id]], manual_check_maarten!A:A,manual_check_maarten!G:G,  "")</f>
        <v>0</v>
      </c>
      <c r="CB173" t="str">
        <f>_xlfn.XLOOKUP(data_cloud__2[[#This Row],[product_id]], manual_check_maarten!A:A,manual_check_maarten!H:H,  "")</f>
        <v/>
      </c>
    </row>
    <row r="174" spans="1:80" hidden="1" x14ac:dyDescent="0.35">
      <c r="A174" t="s">
        <v>485</v>
      </c>
      <c r="B174" t="s">
        <v>78</v>
      </c>
      <c r="C174">
        <v>45566.711618530091</v>
      </c>
      <c r="D174" t="s">
        <v>79</v>
      </c>
      <c r="E174" t="s">
        <v>80</v>
      </c>
      <c r="F174">
        <v>87</v>
      </c>
      <c r="G174">
        <v>87</v>
      </c>
      <c r="H174">
        <v>87</v>
      </c>
      <c r="I174">
        <v>0</v>
      </c>
      <c r="J174" t="s">
        <v>486</v>
      </c>
      <c r="K174" t="s">
        <v>82</v>
      </c>
      <c r="L174">
        <v>15.029999732971191</v>
      </c>
      <c r="M174">
        <v>110</v>
      </c>
      <c r="N174" t="s">
        <v>82</v>
      </c>
      <c r="O174" t="s">
        <v>82</v>
      </c>
      <c r="P174">
        <v>0</v>
      </c>
      <c r="Q174">
        <v>801.41314697265625</v>
      </c>
      <c r="R174">
        <v>119.90861511230469</v>
      </c>
      <c r="S174">
        <v>214.30000305175781</v>
      </c>
      <c r="T174">
        <v>214.60000610351563</v>
      </c>
      <c r="U174">
        <v>219.80000305175781</v>
      </c>
      <c r="V174">
        <v>225</v>
      </c>
      <c r="W174">
        <v>2208.2646484375</v>
      </c>
      <c r="X174">
        <v>1846.69677734375</v>
      </c>
      <c r="Y174">
        <v>3.7160000801086426</v>
      </c>
      <c r="Z174">
        <v>0.14800000190734863</v>
      </c>
      <c r="AA174">
        <v>24.340002059936523</v>
      </c>
      <c r="AB174">
        <v>2.0380001068115234</v>
      </c>
      <c r="AC174">
        <v>0.45400002598762512</v>
      </c>
      <c r="AD174">
        <v>0.65600001811981201</v>
      </c>
      <c r="AE174">
        <v>39</v>
      </c>
      <c r="AF174">
        <v>26.222873687744141</v>
      </c>
      <c r="AG174">
        <v>44.984077453613281</v>
      </c>
      <c r="AH174">
        <v>229.80000305175781</v>
      </c>
      <c r="AI174">
        <v>60</v>
      </c>
      <c r="AJ174">
        <v>60</v>
      </c>
      <c r="AK174">
        <v>60</v>
      </c>
      <c r="AL174">
        <v>60.900002000000001</v>
      </c>
      <c r="AM174">
        <v>94.586082458496094</v>
      </c>
      <c r="AN174">
        <v>52.499603271484375</v>
      </c>
      <c r="AO174">
        <v>66.142959594726563</v>
      </c>
      <c r="AP174">
        <v>80.001663208007813</v>
      </c>
      <c r="AQ174">
        <v>3.3109376430511475</v>
      </c>
      <c r="AR174">
        <v>536.72320556640625</v>
      </c>
      <c r="AS174">
        <v>489.04534912109375</v>
      </c>
      <c r="AT174">
        <v>4.7030625343322754</v>
      </c>
      <c r="AU174">
        <v>3.7624375820159912</v>
      </c>
      <c r="AV174">
        <v>7572.4345703125</v>
      </c>
      <c r="AW174">
        <v>5204.55517578125</v>
      </c>
      <c r="AX174">
        <v>1630.5</v>
      </c>
      <c r="AY174">
        <v>983.970703125</v>
      </c>
      <c r="AZ174">
        <v>5941.9345703125</v>
      </c>
      <c r="BA174">
        <v>4220.58447265625</v>
      </c>
      <c r="BB174">
        <v>3.5312056541442871E-2</v>
      </c>
      <c r="BC174">
        <v>0.11777400970458984</v>
      </c>
      <c r="BD174" t="s">
        <v>79</v>
      </c>
      <c r="BE174" t="s">
        <v>79</v>
      </c>
      <c r="BF174">
        <v>0</v>
      </c>
      <c r="BG174">
        <v>0</v>
      </c>
      <c r="BH174">
        <v>0</v>
      </c>
      <c r="BI174">
        <v>0</v>
      </c>
      <c r="BJ174">
        <v>0</v>
      </c>
      <c r="BK174">
        <v>0</v>
      </c>
      <c r="BL174">
        <v>0</v>
      </c>
      <c r="BM174">
        <v>0</v>
      </c>
      <c r="BN174">
        <v>0</v>
      </c>
      <c r="BO174">
        <v>0</v>
      </c>
      <c r="BP174">
        <v>0</v>
      </c>
      <c r="BQ174">
        <v>0</v>
      </c>
      <c r="BR174">
        <v>0</v>
      </c>
      <c r="BS174">
        <v>0</v>
      </c>
      <c r="BT174">
        <v>20</v>
      </c>
      <c r="BU174">
        <v>0</v>
      </c>
      <c r="BW174">
        <v>40</v>
      </c>
      <c r="BX174">
        <v>0</v>
      </c>
      <c r="BZ174" t="str">
        <f>_xlfn.XLOOKUP(data_cloud__2[[#This Row],[product_id]], manual_check_maarten!A:A,manual_check_maarten!F:F,  "")</f>
        <v/>
      </c>
      <c r="CA174" t="str">
        <f>_xlfn.XLOOKUP(data_cloud__2[[#This Row],[product_id]], manual_check_maarten!A:A,manual_check_maarten!G:G,  "")</f>
        <v/>
      </c>
      <c r="CB174" t="str">
        <f>_xlfn.XLOOKUP(data_cloud__2[[#This Row],[product_id]], manual_check_maarten!A:A,manual_check_maarten!H:H,  "")</f>
        <v/>
      </c>
    </row>
    <row r="175" spans="1:80" hidden="1" x14ac:dyDescent="0.35">
      <c r="A175" t="s">
        <v>487</v>
      </c>
      <c r="B175" t="s">
        <v>85</v>
      </c>
      <c r="C175">
        <v>45566.711618530091</v>
      </c>
      <c r="D175" t="s">
        <v>79</v>
      </c>
      <c r="E175" t="s">
        <v>80</v>
      </c>
      <c r="F175">
        <v>87</v>
      </c>
      <c r="G175">
        <v>87</v>
      </c>
      <c r="H175">
        <v>87</v>
      </c>
      <c r="I175">
        <v>0</v>
      </c>
      <c r="J175" t="s">
        <v>486</v>
      </c>
      <c r="K175" t="s">
        <v>82</v>
      </c>
      <c r="L175">
        <v>15.029999732971191</v>
      </c>
      <c r="M175">
        <v>110</v>
      </c>
      <c r="N175" t="s">
        <v>82</v>
      </c>
      <c r="O175" t="s">
        <v>82</v>
      </c>
      <c r="P175">
        <v>0</v>
      </c>
      <c r="Q175">
        <v>801.41314697265625</v>
      </c>
      <c r="R175">
        <v>119.90861511230469</v>
      </c>
      <c r="S175">
        <v>214.30000305175781</v>
      </c>
      <c r="T175">
        <v>214.60000610351563</v>
      </c>
      <c r="U175">
        <v>219.80000305175781</v>
      </c>
      <c r="V175">
        <v>225</v>
      </c>
      <c r="W175">
        <v>2208.2646484375</v>
      </c>
      <c r="X175">
        <v>1846.69677734375</v>
      </c>
      <c r="Y175">
        <v>3.7160000801086426</v>
      </c>
      <c r="Z175">
        <v>0.14800000190734863</v>
      </c>
      <c r="AA175">
        <v>24.340002059936523</v>
      </c>
      <c r="AB175">
        <v>2.0380001068115234</v>
      </c>
      <c r="AC175">
        <v>0.45400002598762512</v>
      </c>
      <c r="AD175">
        <v>0.65600001811981201</v>
      </c>
      <c r="AE175">
        <v>39</v>
      </c>
      <c r="AF175">
        <v>26.222873687744141</v>
      </c>
      <c r="AG175">
        <v>44.984077453613281</v>
      </c>
      <c r="AH175">
        <v>229.80000305175781</v>
      </c>
      <c r="AI175">
        <v>60</v>
      </c>
      <c r="AJ175">
        <v>60</v>
      </c>
      <c r="AK175">
        <v>60</v>
      </c>
      <c r="AL175">
        <v>60.900002000000001</v>
      </c>
      <c r="AM175">
        <v>137.79624938964844</v>
      </c>
      <c r="AN175">
        <v>52.49993896484375</v>
      </c>
      <c r="AO175">
        <v>67.011703491210938</v>
      </c>
      <c r="AP175">
        <v>82.712295532226563</v>
      </c>
      <c r="AQ175">
        <v>1.5049375295639038</v>
      </c>
      <c r="AR175">
        <v>536.31365966796875</v>
      </c>
      <c r="AS175">
        <v>486.67523193359375</v>
      </c>
      <c r="AT175">
        <v>5.0040626525878906</v>
      </c>
      <c r="AU175">
        <v>3.9129376411437988</v>
      </c>
      <c r="AV175">
        <v>7696.158203125</v>
      </c>
      <c r="AW175">
        <v>5743.46240234375</v>
      </c>
      <c r="AX175">
        <v>1796.46728515625</v>
      </c>
      <c r="AY175">
        <v>1073.55322265625</v>
      </c>
      <c r="AZ175">
        <v>5899.69091796875</v>
      </c>
      <c r="BA175">
        <v>4669.9091796875</v>
      </c>
      <c r="BD175" t="s">
        <v>488</v>
      </c>
      <c r="BE175" t="s">
        <v>487</v>
      </c>
      <c r="BF175">
        <v>45</v>
      </c>
      <c r="BG175">
        <v>1243.7809999999999</v>
      </c>
      <c r="BH175">
        <v>753.76900000000001</v>
      </c>
      <c r="BI175">
        <v>-1.61</v>
      </c>
      <c r="BJ175">
        <v>4.0039999999999996</v>
      </c>
      <c r="BK175">
        <v>90.698999999999998</v>
      </c>
      <c r="BL175">
        <v>2056.4340000000002</v>
      </c>
      <c r="BM175">
        <v>1237.066</v>
      </c>
      <c r="BN175">
        <v>1065.502</v>
      </c>
      <c r="BO175">
        <v>-178.23599999999999</v>
      </c>
      <c r="BP175">
        <v>97.244</v>
      </c>
      <c r="BQ175">
        <v>1.004</v>
      </c>
      <c r="BR175">
        <v>424.37700000000001</v>
      </c>
      <c r="BS175">
        <v>2056.4340000000002</v>
      </c>
      <c r="BT175">
        <v>20</v>
      </c>
      <c r="BU175">
        <v>10.066000000000001</v>
      </c>
      <c r="BV175">
        <v>1</v>
      </c>
      <c r="BW175">
        <v>40</v>
      </c>
      <c r="BX175">
        <v>86.563999999999993</v>
      </c>
      <c r="BY175">
        <v>0</v>
      </c>
      <c r="BZ175">
        <f>_xlfn.XLOOKUP(data_cloud__2[[#This Row],[product_id]], manual_check_maarten!A:A,manual_check_maarten!F:F,  "")</f>
        <v>1</v>
      </c>
      <c r="CA175" t="str">
        <f>_xlfn.XLOOKUP(data_cloud__2[[#This Row],[product_id]], manual_check_maarten!A:A,manual_check_maarten!G:G,  "")</f>
        <v>QR-code visible in shape image</v>
      </c>
      <c r="CB175" t="str">
        <f>_xlfn.XLOOKUP(data_cloud__2[[#This Row],[product_id]], manual_check_maarten!A:A,manual_check_maarten!H:H,  "")</f>
        <v/>
      </c>
    </row>
    <row r="176" spans="1:80" hidden="1" x14ac:dyDescent="0.35">
      <c r="A176" t="s">
        <v>489</v>
      </c>
      <c r="B176" t="s">
        <v>78</v>
      </c>
      <c r="C176">
        <v>45566.71190115741</v>
      </c>
      <c r="D176" t="s">
        <v>79</v>
      </c>
      <c r="E176" t="s">
        <v>80</v>
      </c>
      <c r="F176">
        <v>88</v>
      </c>
      <c r="G176">
        <v>88</v>
      </c>
      <c r="H176">
        <v>88</v>
      </c>
      <c r="I176">
        <v>0</v>
      </c>
      <c r="J176" t="s">
        <v>490</v>
      </c>
      <c r="K176" t="s">
        <v>82</v>
      </c>
      <c r="L176">
        <v>15.039999961853027</v>
      </c>
      <c r="M176">
        <v>110</v>
      </c>
      <c r="N176" t="s">
        <v>82</v>
      </c>
      <c r="O176" t="s">
        <v>82</v>
      </c>
      <c r="P176">
        <v>0</v>
      </c>
      <c r="Q176">
        <v>801.41314697265625</v>
      </c>
      <c r="R176">
        <v>119.90861511230469</v>
      </c>
      <c r="S176">
        <v>214.60000610351563</v>
      </c>
      <c r="T176">
        <v>214.80000305175781</v>
      </c>
      <c r="U176">
        <v>219.80000305175781</v>
      </c>
      <c r="V176">
        <v>225</v>
      </c>
      <c r="W176">
        <v>2216.32763671875</v>
      </c>
      <c r="X176">
        <v>1855.634033203125</v>
      </c>
      <c r="Y176">
        <v>2.7940001487731934</v>
      </c>
      <c r="Z176">
        <v>0.14600001275539398</v>
      </c>
      <c r="AA176">
        <v>24.342000961303711</v>
      </c>
      <c r="AB176">
        <v>2.0340001583099365</v>
      </c>
      <c r="AC176">
        <v>0.45600003004074097</v>
      </c>
      <c r="AD176">
        <v>0.65400004386901855</v>
      </c>
      <c r="AE176">
        <v>39.200000762939453</v>
      </c>
      <c r="AF176">
        <v>25.89668083190918</v>
      </c>
      <c r="AG176">
        <v>44.984077453613281</v>
      </c>
      <c r="AH176">
        <v>229.80000305175781</v>
      </c>
      <c r="AI176">
        <v>60</v>
      </c>
      <c r="AJ176">
        <v>60.099997999999999</v>
      </c>
      <c r="AK176">
        <v>60.099997999999999</v>
      </c>
      <c r="AL176">
        <v>60.900002000000001</v>
      </c>
      <c r="AM176">
        <v>94.586082458496094</v>
      </c>
      <c r="AN176">
        <v>52.499603271484375</v>
      </c>
      <c r="AO176">
        <v>66.172119140625</v>
      </c>
      <c r="AP176">
        <v>79.863021850585938</v>
      </c>
      <c r="AQ176">
        <v>3.4238126277923584</v>
      </c>
      <c r="AR176">
        <v>536.72259521484375</v>
      </c>
      <c r="AS176">
        <v>488.42291259765625</v>
      </c>
      <c r="AT176">
        <v>4.7406878471374512</v>
      </c>
      <c r="AU176">
        <v>3.8000626564025879</v>
      </c>
      <c r="AV176">
        <v>7561.59326171875</v>
      </c>
      <c r="AW176">
        <v>5187.95654296875</v>
      </c>
      <c r="AX176">
        <v>1640.9677734375</v>
      </c>
      <c r="AY176">
        <v>990.28955078125</v>
      </c>
      <c r="AZ176">
        <v>5920.62548828125</v>
      </c>
      <c r="BA176">
        <v>4197.6669921875</v>
      </c>
      <c r="BB176">
        <v>3.4276247024536133E-2</v>
      </c>
      <c r="BC176">
        <v>0.12304222583770752</v>
      </c>
      <c r="BD176" t="s">
        <v>491</v>
      </c>
      <c r="BE176" t="s">
        <v>489</v>
      </c>
      <c r="BF176">
        <v>45</v>
      </c>
      <c r="BG176">
        <v>889.46699999999998</v>
      </c>
      <c r="BH176">
        <v>1054.5170000000001</v>
      </c>
      <c r="BI176">
        <v>3.2629999999999999</v>
      </c>
      <c r="BJ176">
        <v>4.0469999999999997</v>
      </c>
      <c r="BK176">
        <v>95.572000000000003</v>
      </c>
      <c r="BL176">
        <v>2054.308</v>
      </c>
      <c r="BM176">
        <v>865.68299999999999</v>
      </c>
      <c r="BN176">
        <v>1163.9290000000001</v>
      </c>
      <c r="BO176">
        <v>6.5670000000000002</v>
      </c>
      <c r="BP176">
        <v>96.063000000000002</v>
      </c>
      <c r="BQ176">
        <v>1.0029999999999999</v>
      </c>
      <c r="BR176">
        <v>423.60599999999999</v>
      </c>
      <c r="BS176">
        <v>2054.308</v>
      </c>
      <c r="BT176">
        <v>20</v>
      </c>
      <c r="BU176">
        <v>9.8469999999999995</v>
      </c>
      <c r="BV176">
        <v>1</v>
      </c>
      <c r="BW176">
        <v>40</v>
      </c>
      <c r="BX176">
        <v>26.716000000000001</v>
      </c>
      <c r="BY176">
        <v>1</v>
      </c>
      <c r="BZ176">
        <f>_xlfn.XLOOKUP(data_cloud__2[[#This Row],[product_id]], manual_check_maarten!A:A,manual_check_maarten!F:F,  "")</f>
        <v>1</v>
      </c>
      <c r="CA176">
        <f>_xlfn.XLOOKUP(data_cloud__2[[#This Row],[product_id]], manual_check_maarten!A:A,manual_check_maarten!G:G,  "")</f>
        <v>0</v>
      </c>
      <c r="CB176" t="str">
        <f>_xlfn.XLOOKUP(data_cloud__2[[#This Row],[product_id]], manual_check_maarten!A:A,manual_check_maarten!H:H,  "")</f>
        <v/>
      </c>
    </row>
    <row r="177" spans="1:80" hidden="1" x14ac:dyDescent="0.35">
      <c r="A177" t="s">
        <v>492</v>
      </c>
      <c r="B177" t="s">
        <v>85</v>
      </c>
      <c r="C177">
        <v>45566.71190115741</v>
      </c>
      <c r="D177" t="s">
        <v>79</v>
      </c>
      <c r="E177" t="s">
        <v>80</v>
      </c>
      <c r="F177">
        <v>88</v>
      </c>
      <c r="G177">
        <v>88</v>
      </c>
      <c r="H177">
        <v>88</v>
      </c>
      <c r="I177">
        <v>0</v>
      </c>
      <c r="J177" t="s">
        <v>490</v>
      </c>
      <c r="K177" t="s">
        <v>82</v>
      </c>
      <c r="L177">
        <v>15.039999961853027</v>
      </c>
      <c r="M177">
        <v>110</v>
      </c>
      <c r="N177" t="s">
        <v>82</v>
      </c>
      <c r="O177" t="s">
        <v>82</v>
      </c>
      <c r="P177">
        <v>0</v>
      </c>
      <c r="Q177">
        <v>801.41314697265625</v>
      </c>
      <c r="R177">
        <v>119.90861511230469</v>
      </c>
      <c r="S177">
        <v>214.60000610351563</v>
      </c>
      <c r="T177">
        <v>214.80000305175781</v>
      </c>
      <c r="U177">
        <v>219.80000305175781</v>
      </c>
      <c r="V177">
        <v>225</v>
      </c>
      <c r="W177">
        <v>2216.32763671875</v>
      </c>
      <c r="X177">
        <v>1855.634033203125</v>
      </c>
      <c r="Y177">
        <v>2.7940001487731934</v>
      </c>
      <c r="Z177">
        <v>0.14600001275539398</v>
      </c>
      <c r="AA177">
        <v>24.342000961303711</v>
      </c>
      <c r="AB177">
        <v>2.0340001583099365</v>
      </c>
      <c r="AC177">
        <v>0.45600003004074097</v>
      </c>
      <c r="AD177">
        <v>0.65400004386901855</v>
      </c>
      <c r="AE177">
        <v>39.200000762939453</v>
      </c>
      <c r="AF177">
        <v>25.89668083190918</v>
      </c>
      <c r="AG177">
        <v>44.984077453613281</v>
      </c>
      <c r="AH177">
        <v>229.80000305175781</v>
      </c>
      <c r="AI177">
        <v>60</v>
      </c>
      <c r="AJ177">
        <v>60.099997999999999</v>
      </c>
      <c r="AK177">
        <v>60.099997999999999</v>
      </c>
      <c r="AL177">
        <v>60.900002000000001</v>
      </c>
      <c r="AM177">
        <v>137.79624938964844</v>
      </c>
      <c r="AN177">
        <v>52.49993896484375</v>
      </c>
      <c r="AO177">
        <v>66.936553955078125</v>
      </c>
      <c r="AP177">
        <v>82.720901489257813</v>
      </c>
      <c r="AQ177">
        <v>1.6178126335144043</v>
      </c>
      <c r="AR177">
        <v>534.63739013671875</v>
      </c>
      <c r="AS177">
        <v>484.5235595703125</v>
      </c>
      <c r="AT177">
        <v>4.8911876678466797</v>
      </c>
      <c r="AU177">
        <v>3.9505627155303955</v>
      </c>
      <c r="AV177">
        <v>7659.62744140625</v>
      </c>
      <c r="AW177">
        <v>5663.81494140625</v>
      </c>
      <c r="AX177">
        <v>1719.0341796875</v>
      </c>
      <c r="AY177">
        <v>1075.71826171875</v>
      </c>
      <c r="AZ177">
        <v>5940.59326171875</v>
      </c>
      <c r="BA177">
        <v>4588.0966796875</v>
      </c>
      <c r="BD177" t="s">
        <v>493</v>
      </c>
      <c r="BE177" t="s">
        <v>492</v>
      </c>
      <c r="BF177">
        <v>45</v>
      </c>
      <c r="BG177">
        <v>1240.6880000000001</v>
      </c>
      <c r="BH177">
        <v>792.96600000000001</v>
      </c>
      <c r="BI177">
        <v>-1.851</v>
      </c>
      <c r="BJ177">
        <v>4.0410000000000004</v>
      </c>
      <c r="BK177">
        <v>90.457999999999998</v>
      </c>
      <c r="BL177">
        <v>2056.3490000000002</v>
      </c>
      <c r="BM177">
        <v>1234.376</v>
      </c>
      <c r="BN177">
        <v>1103.7750000000001</v>
      </c>
      <c r="BO177">
        <v>-178.32</v>
      </c>
      <c r="BP177">
        <v>99.998999999999995</v>
      </c>
      <c r="BQ177">
        <v>1.0049999999999999</v>
      </c>
      <c r="BR177">
        <v>424.39699999999999</v>
      </c>
      <c r="BS177">
        <v>2056.3490000000002</v>
      </c>
      <c r="BT177">
        <v>20</v>
      </c>
      <c r="BU177">
        <v>6.9240000000000004</v>
      </c>
      <c r="BV177">
        <v>1</v>
      </c>
      <c r="BW177">
        <v>40</v>
      </c>
      <c r="BX177">
        <v>33.725999999999999</v>
      </c>
      <c r="BY177">
        <v>1</v>
      </c>
      <c r="BZ177">
        <f>_xlfn.XLOOKUP(data_cloud__2[[#This Row],[product_id]], manual_check_maarten!A:A,manual_check_maarten!F:F,  "")</f>
        <v>1</v>
      </c>
      <c r="CA177">
        <f>_xlfn.XLOOKUP(data_cloud__2[[#This Row],[product_id]], manual_check_maarten!A:A,manual_check_maarten!G:G,  "")</f>
        <v>0</v>
      </c>
      <c r="CB177" t="str">
        <f>_xlfn.XLOOKUP(data_cloud__2[[#This Row],[product_id]], manual_check_maarten!A:A,manual_check_maarten!H:H,  "")</f>
        <v/>
      </c>
    </row>
    <row r="178" spans="1:80" hidden="1" x14ac:dyDescent="0.35">
      <c r="A178" t="s">
        <v>497</v>
      </c>
      <c r="B178" t="s">
        <v>85</v>
      </c>
      <c r="C178">
        <v>45566.712186481484</v>
      </c>
      <c r="D178" t="s">
        <v>79</v>
      </c>
      <c r="E178" t="s">
        <v>80</v>
      </c>
      <c r="F178">
        <v>89</v>
      </c>
      <c r="G178">
        <v>89</v>
      </c>
      <c r="H178">
        <v>89</v>
      </c>
      <c r="I178">
        <v>0</v>
      </c>
      <c r="J178" t="s">
        <v>495</v>
      </c>
      <c r="K178" t="s">
        <v>82</v>
      </c>
      <c r="L178">
        <v>15.039999961853027</v>
      </c>
      <c r="M178">
        <v>110</v>
      </c>
      <c r="N178" t="s">
        <v>82</v>
      </c>
      <c r="O178" t="s">
        <v>82</v>
      </c>
      <c r="P178">
        <v>0</v>
      </c>
      <c r="Q178">
        <v>801.22869873046875</v>
      </c>
      <c r="R178">
        <v>119.90861511230469</v>
      </c>
      <c r="S178">
        <v>214.60000610351563</v>
      </c>
      <c r="T178">
        <v>214.80000305175781</v>
      </c>
      <c r="U178">
        <v>219.80000305175781</v>
      </c>
      <c r="V178">
        <v>225</v>
      </c>
      <c r="W178">
        <v>2207.584716796875</v>
      </c>
      <c r="X178">
        <v>1841.839599609375</v>
      </c>
      <c r="Y178">
        <v>2.9540002346038818</v>
      </c>
      <c r="Z178">
        <v>0.15200001001358032</v>
      </c>
      <c r="AA178">
        <v>24.340002059936523</v>
      </c>
      <c r="AB178">
        <v>2.0420000553131104</v>
      </c>
      <c r="AC178">
        <v>0.45400002598762512</v>
      </c>
      <c r="AD178">
        <v>0.65800005197525024</v>
      </c>
      <c r="AE178">
        <v>39.200000762939453</v>
      </c>
      <c r="AF178">
        <v>25.830423355102539</v>
      </c>
      <c r="AG178">
        <v>44.984077453613281</v>
      </c>
      <c r="AH178">
        <v>229.80000305175781</v>
      </c>
      <c r="AI178">
        <v>60</v>
      </c>
      <c r="AJ178">
        <v>59.900002000000001</v>
      </c>
      <c r="AK178">
        <v>59.900002000000001</v>
      </c>
      <c r="AL178">
        <v>60.900002000000001</v>
      </c>
      <c r="AM178">
        <v>137.79624938964844</v>
      </c>
      <c r="AN178">
        <v>52.49993896484375</v>
      </c>
      <c r="AO178">
        <v>66.901458740234375</v>
      </c>
      <c r="AP178">
        <v>82.566764831542969</v>
      </c>
      <c r="AQ178">
        <v>1.5049375295639038</v>
      </c>
      <c r="AR178">
        <v>535.21356201171875</v>
      </c>
      <c r="AS178">
        <v>483.98184204101563</v>
      </c>
      <c r="AT178">
        <v>4.9288125038146973</v>
      </c>
      <c r="AU178">
        <v>3.9505627155303955</v>
      </c>
      <c r="AV178">
        <v>7668.3369140625</v>
      </c>
      <c r="AW178">
        <v>5655.037109375</v>
      </c>
      <c r="AX178">
        <v>1738.88671875</v>
      </c>
      <c r="AY178">
        <v>1071.494140625</v>
      </c>
      <c r="AZ178">
        <v>5929.4501953125</v>
      </c>
      <c r="BA178">
        <v>4583.54296875</v>
      </c>
      <c r="BD178" t="s">
        <v>498</v>
      </c>
      <c r="BE178" t="s">
        <v>497</v>
      </c>
      <c r="BF178">
        <v>45</v>
      </c>
      <c r="BG178">
        <v>1241.203</v>
      </c>
      <c r="BH178">
        <v>807.65599999999995</v>
      </c>
      <c r="BI178">
        <v>-2.3090000000000002</v>
      </c>
      <c r="BJ178">
        <v>4.0270000000000001</v>
      </c>
      <c r="BK178">
        <v>90</v>
      </c>
      <c r="BL178">
        <v>2056.3319999999999</v>
      </c>
      <c r="BM178">
        <v>1234.413</v>
      </c>
      <c r="BN178">
        <v>1118.1849999999999</v>
      </c>
      <c r="BO178">
        <v>-178.25800000000001</v>
      </c>
      <c r="BP178">
        <v>99.998999999999995</v>
      </c>
      <c r="BQ178">
        <v>1.0049999999999999</v>
      </c>
      <c r="BR178">
        <v>424.48700000000002</v>
      </c>
      <c r="BS178">
        <v>2056.3319999999999</v>
      </c>
      <c r="BT178">
        <v>20</v>
      </c>
      <c r="BU178">
        <v>6.2709999999999999</v>
      </c>
      <c r="BV178">
        <v>1</v>
      </c>
      <c r="BW178">
        <v>40</v>
      </c>
      <c r="BX178">
        <v>29.266999999999999</v>
      </c>
      <c r="BY178">
        <v>1</v>
      </c>
      <c r="BZ178">
        <f>_xlfn.XLOOKUP(data_cloud__2[[#This Row],[product_id]], manual_check_maarten!A:A,manual_check_maarten!F:F,  "")</f>
        <v>1</v>
      </c>
      <c r="CA178">
        <f>_xlfn.XLOOKUP(data_cloud__2[[#This Row],[product_id]], manual_check_maarten!A:A,manual_check_maarten!G:G,  "")</f>
        <v>0</v>
      </c>
      <c r="CB178" t="str">
        <f>_xlfn.XLOOKUP(data_cloud__2[[#This Row],[product_id]], manual_check_maarten!A:A,manual_check_maarten!H:H,  "")</f>
        <v/>
      </c>
    </row>
    <row r="179" spans="1:80" hidden="1" x14ac:dyDescent="0.35">
      <c r="A179" t="s">
        <v>494</v>
      </c>
      <c r="B179" t="s">
        <v>78</v>
      </c>
      <c r="C179">
        <v>45566.712186481484</v>
      </c>
      <c r="D179" t="s">
        <v>79</v>
      </c>
      <c r="E179" t="s">
        <v>80</v>
      </c>
      <c r="F179">
        <v>89</v>
      </c>
      <c r="G179">
        <v>89</v>
      </c>
      <c r="H179">
        <v>89</v>
      </c>
      <c r="I179">
        <v>0</v>
      </c>
      <c r="J179" t="s">
        <v>495</v>
      </c>
      <c r="K179" t="s">
        <v>82</v>
      </c>
      <c r="L179">
        <v>15.039999961853027</v>
      </c>
      <c r="M179">
        <v>110</v>
      </c>
      <c r="N179" t="s">
        <v>82</v>
      </c>
      <c r="O179" t="s">
        <v>82</v>
      </c>
      <c r="P179">
        <v>0</v>
      </c>
      <c r="Q179">
        <v>801.22869873046875</v>
      </c>
      <c r="R179">
        <v>119.90861511230469</v>
      </c>
      <c r="S179">
        <v>214.60000610351563</v>
      </c>
      <c r="T179">
        <v>214.80000305175781</v>
      </c>
      <c r="U179">
        <v>219.80000305175781</v>
      </c>
      <c r="V179">
        <v>225</v>
      </c>
      <c r="W179">
        <v>2207.584716796875</v>
      </c>
      <c r="X179">
        <v>1841.839599609375</v>
      </c>
      <c r="Y179">
        <v>2.9540002346038818</v>
      </c>
      <c r="Z179">
        <v>0.15200001001358032</v>
      </c>
      <c r="AA179">
        <v>24.340002059936523</v>
      </c>
      <c r="AB179">
        <v>2.0420000553131104</v>
      </c>
      <c r="AC179">
        <v>0.45400002598762512</v>
      </c>
      <c r="AD179">
        <v>0.65800005197525024</v>
      </c>
      <c r="AE179">
        <v>39.200000762939453</v>
      </c>
      <c r="AF179">
        <v>25.830423355102539</v>
      </c>
      <c r="AG179">
        <v>44.984077453613281</v>
      </c>
      <c r="AH179">
        <v>229.80000305175781</v>
      </c>
      <c r="AI179">
        <v>60</v>
      </c>
      <c r="AJ179">
        <v>59.900002000000001</v>
      </c>
      <c r="AK179">
        <v>59.900002000000001</v>
      </c>
      <c r="AL179">
        <v>60.900002000000001</v>
      </c>
      <c r="AM179">
        <v>94.586082458496094</v>
      </c>
      <c r="AN179">
        <v>52.499603271484375</v>
      </c>
      <c r="AO179">
        <v>66.013023376464844</v>
      </c>
      <c r="AP179">
        <v>79.878555297851563</v>
      </c>
      <c r="AQ179">
        <v>2.934687614440918</v>
      </c>
      <c r="AR179">
        <v>536.0699462890625</v>
      </c>
      <c r="AS179">
        <v>487.47357177734375</v>
      </c>
      <c r="AT179">
        <v>4.6654376983642578</v>
      </c>
      <c r="AU179">
        <v>3.8000626564025879</v>
      </c>
      <c r="AV179">
        <v>7554.47802734375</v>
      </c>
      <c r="AW179">
        <v>5148.69677734375</v>
      </c>
      <c r="AX179">
        <v>1596.80078125</v>
      </c>
      <c r="AY179">
        <v>986.4638671875</v>
      </c>
      <c r="AZ179">
        <v>5957.67724609375</v>
      </c>
      <c r="BA179">
        <v>4162.23291015625</v>
      </c>
      <c r="BB179">
        <v>3.8289189338684082E-2</v>
      </c>
      <c r="BC179">
        <v>0.1144866943359375</v>
      </c>
      <c r="BD179" t="s">
        <v>496</v>
      </c>
      <c r="BE179" t="s">
        <v>494</v>
      </c>
      <c r="BF179">
        <v>45</v>
      </c>
      <c r="BG179">
        <v>865.52599999999995</v>
      </c>
      <c r="BH179">
        <v>1169.6369999999999</v>
      </c>
      <c r="BI179">
        <v>2.68</v>
      </c>
      <c r="BJ179">
        <v>4.2050000000000001</v>
      </c>
      <c r="BK179">
        <v>94.989000000000004</v>
      </c>
      <c r="BL179">
        <v>2055.4059999999999</v>
      </c>
      <c r="BM179">
        <v>843.74800000000005</v>
      </c>
      <c r="BN179">
        <v>1276.807</v>
      </c>
      <c r="BO179">
        <v>5.4269999999999996</v>
      </c>
      <c r="BP179">
        <v>98.424999999999997</v>
      </c>
      <c r="BQ179">
        <v>1.0029999999999999</v>
      </c>
      <c r="BR179">
        <v>423.49900000000002</v>
      </c>
      <c r="BS179">
        <v>2055.4059999999999</v>
      </c>
      <c r="BT179">
        <v>20</v>
      </c>
      <c r="BU179">
        <v>5.98</v>
      </c>
      <c r="BV179">
        <v>1</v>
      </c>
      <c r="BW179">
        <v>40</v>
      </c>
      <c r="BX179">
        <v>24.622</v>
      </c>
      <c r="BY179">
        <v>1</v>
      </c>
      <c r="BZ179">
        <f>_xlfn.XLOOKUP(data_cloud__2[[#This Row],[product_id]], manual_check_maarten!A:A,manual_check_maarten!F:F,  "")</f>
        <v>1</v>
      </c>
      <c r="CA179">
        <f>_xlfn.XLOOKUP(data_cloud__2[[#This Row],[product_id]], manual_check_maarten!A:A,manual_check_maarten!G:G,  "")</f>
        <v>0</v>
      </c>
      <c r="CB179" t="str">
        <f>_xlfn.XLOOKUP(data_cloud__2[[#This Row],[product_id]], manual_check_maarten!A:A,manual_check_maarten!H:H,  "")</f>
        <v/>
      </c>
    </row>
    <row r="180" spans="1:80" x14ac:dyDescent="0.35">
      <c r="A180" t="s">
        <v>692</v>
      </c>
      <c r="B180" t="s">
        <v>78</v>
      </c>
      <c r="C180">
        <v>45566.7240146412</v>
      </c>
      <c r="D180" t="s">
        <v>79</v>
      </c>
      <c r="E180" t="s">
        <v>80</v>
      </c>
      <c r="F180">
        <v>131</v>
      </c>
      <c r="G180">
        <v>131</v>
      </c>
      <c r="H180">
        <v>131</v>
      </c>
      <c r="I180">
        <v>0</v>
      </c>
      <c r="J180" t="s">
        <v>693</v>
      </c>
      <c r="K180" t="s">
        <v>82</v>
      </c>
      <c r="L180">
        <v>15.210000038146973</v>
      </c>
      <c r="M180">
        <v>110</v>
      </c>
      <c r="N180" t="s">
        <v>82</v>
      </c>
      <c r="O180" t="s">
        <v>82</v>
      </c>
      <c r="P180">
        <v>0</v>
      </c>
      <c r="Q180">
        <v>802.33538818359375</v>
      </c>
      <c r="R180">
        <v>119.90861511230469</v>
      </c>
      <c r="S180">
        <v>214.80000305175781</v>
      </c>
      <c r="T180">
        <v>214.80000305175781</v>
      </c>
      <c r="U180">
        <v>220.10000610351563</v>
      </c>
      <c r="V180">
        <v>225</v>
      </c>
      <c r="W180">
        <v>2195.44189453125</v>
      </c>
      <c r="X180">
        <v>1754.119140625</v>
      </c>
      <c r="Y180">
        <v>3.3720002174377441</v>
      </c>
      <c r="Z180">
        <v>0.14600001275539398</v>
      </c>
      <c r="AA180">
        <v>24.338001251220703</v>
      </c>
      <c r="AB180">
        <v>2.070000171661377</v>
      </c>
      <c r="AC180">
        <v>0.45200002193450928</v>
      </c>
      <c r="AD180">
        <v>0.65800005197525024</v>
      </c>
      <c r="AE180">
        <v>46.5</v>
      </c>
      <c r="AF180">
        <v>28.378807067871094</v>
      </c>
      <c r="AG180">
        <v>44.953498840332031</v>
      </c>
      <c r="AH180">
        <v>229.80000305175781</v>
      </c>
      <c r="AI180">
        <v>60</v>
      </c>
      <c r="AJ180">
        <v>60</v>
      </c>
      <c r="AK180">
        <v>60</v>
      </c>
      <c r="AL180">
        <v>61</v>
      </c>
      <c r="AM180">
        <v>94.586082458496094</v>
      </c>
      <c r="AN180">
        <v>52.499603271484375</v>
      </c>
      <c r="AO180">
        <v>66.345230102539063</v>
      </c>
      <c r="AP180">
        <v>80.141265869140625</v>
      </c>
      <c r="AQ180">
        <v>3.0475625991821289</v>
      </c>
      <c r="AR180">
        <v>544.27862548828125</v>
      </c>
      <c r="AS180">
        <v>500.11276245117188</v>
      </c>
      <c r="AT180">
        <v>4.4773125648498535</v>
      </c>
      <c r="AU180">
        <v>3.6495625972747803</v>
      </c>
      <c r="AV180">
        <v>7758.42822265625</v>
      </c>
      <c r="AW180">
        <v>5514.17724609375</v>
      </c>
      <c r="AX180">
        <v>1607.08984375</v>
      </c>
      <c r="AY180">
        <v>1031.416015625</v>
      </c>
      <c r="AZ180">
        <v>6151.33837890625</v>
      </c>
      <c r="BA180">
        <v>4482.76123046875</v>
      </c>
      <c r="BB180">
        <v>2.1514058113098145E-2</v>
      </c>
      <c r="BC180">
        <v>0.11362683773040771</v>
      </c>
      <c r="BD180" t="s">
        <v>694</v>
      </c>
      <c r="BE180" t="s">
        <v>692</v>
      </c>
      <c r="BF180">
        <v>45</v>
      </c>
      <c r="BG180">
        <v>861.33100000000002</v>
      </c>
      <c r="BH180">
        <v>1301.729</v>
      </c>
      <c r="BI180">
        <v>2.4550000000000001</v>
      </c>
      <c r="BJ180">
        <v>4.1950000000000003</v>
      </c>
      <c r="BK180">
        <v>94.763999999999996</v>
      </c>
      <c r="BL180">
        <v>2056.7240000000002</v>
      </c>
      <c r="BM180">
        <v>840.12</v>
      </c>
      <c r="BN180">
        <v>1406.0540000000001</v>
      </c>
      <c r="BO180">
        <v>5.4260000000000002</v>
      </c>
      <c r="BP180">
        <v>93.307000000000002</v>
      </c>
      <c r="BQ180">
        <v>1.0029999999999999</v>
      </c>
      <c r="BR180">
        <v>423.55200000000002</v>
      </c>
      <c r="BS180">
        <v>2056.7240000000002</v>
      </c>
      <c r="BT180">
        <v>20</v>
      </c>
      <c r="BU180">
        <v>9.92</v>
      </c>
      <c r="BV180">
        <v>1</v>
      </c>
      <c r="BW180">
        <v>40</v>
      </c>
      <c r="BX180">
        <v>31.855</v>
      </c>
      <c r="BY180">
        <v>1</v>
      </c>
      <c r="BZ180">
        <f>_xlfn.XLOOKUP(data_cloud__2[[#This Row],[product_id]], manual_check_maarten!A:A,manual_check_maarten!F:F,  "")</f>
        <v>0</v>
      </c>
      <c r="CA180">
        <f>_xlfn.XLOOKUP(data_cloud__2[[#This Row],[product_id]], manual_check_maarten!A:A,manual_check_maarten!G:G,  "")</f>
        <v>0</v>
      </c>
      <c r="CB180" t="str">
        <f>_xlfn.XLOOKUP(data_cloud__2[[#This Row],[product_id]], manual_check_maarten!A:A,manual_check_maarten!H:H,  "")</f>
        <v>Circ section</v>
      </c>
    </row>
    <row r="181" spans="1:80" hidden="1" x14ac:dyDescent="0.35">
      <c r="A181" t="s">
        <v>499</v>
      </c>
      <c r="B181" t="s">
        <v>78</v>
      </c>
      <c r="C181">
        <v>45566.712464432872</v>
      </c>
      <c r="D181" t="s">
        <v>79</v>
      </c>
      <c r="E181" t="s">
        <v>80</v>
      </c>
      <c r="F181">
        <v>90</v>
      </c>
      <c r="G181">
        <v>90</v>
      </c>
      <c r="H181">
        <v>90</v>
      </c>
      <c r="I181">
        <v>0</v>
      </c>
      <c r="J181" t="s">
        <v>500</v>
      </c>
      <c r="K181" t="s">
        <v>82</v>
      </c>
      <c r="L181">
        <v>15.049999237060547</v>
      </c>
      <c r="M181">
        <v>110</v>
      </c>
      <c r="N181" t="s">
        <v>82</v>
      </c>
      <c r="O181" t="s">
        <v>82</v>
      </c>
      <c r="P181">
        <v>0</v>
      </c>
      <c r="Q181">
        <v>801.59759521484375</v>
      </c>
      <c r="R181">
        <v>119.90861511230469</v>
      </c>
      <c r="S181">
        <v>214.5</v>
      </c>
      <c r="T181">
        <v>214.80000305175781</v>
      </c>
      <c r="U181">
        <v>219.80000305175781</v>
      </c>
      <c r="V181">
        <v>225</v>
      </c>
      <c r="W181">
        <v>2211.761962890625</v>
      </c>
      <c r="X181">
        <v>1835.42822265625</v>
      </c>
      <c r="Y181">
        <v>3.132000207901001</v>
      </c>
      <c r="Z181">
        <v>0.15000000596046448</v>
      </c>
      <c r="AA181">
        <v>24.340002059936523</v>
      </c>
      <c r="AB181">
        <v>2.0600001811981201</v>
      </c>
      <c r="AC181">
        <v>0.45400002598762512</v>
      </c>
      <c r="AD181">
        <v>0.6600000262260437</v>
      </c>
      <c r="AE181">
        <v>39.700000762939453</v>
      </c>
      <c r="AF181">
        <v>26.024099349975586</v>
      </c>
      <c r="AG181">
        <v>44.968788146972656</v>
      </c>
      <c r="AH181">
        <v>229.80000305175781</v>
      </c>
      <c r="AI181">
        <v>60</v>
      </c>
      <c r="AJ181">
        <v>60</v>
      </c>
      <c r="AK181">
        <v>60</v>
      </c>
      <c r="AL181">
        <v>60.900002000000001</v>
      </c>
      <c r="AM181">
        <v>94.586082458496094</v>
      </c>
      <c r="AN181">
        <v>52.499603271484375</v>
      </c>
      <c r="AO181">
        <v>66.232398986816406</v>
      </c>
      <c r="AP181">
        <v>79.766487121582031</v>
      </c>
      <c r="AQ181">
        <v>2.8594377040863037</v>
      </c>
      <c r="AR181">
        <v>536.3560791015625</v>
      </c>
      <c r="AS181">
        <v>487.91091918945313</v>
      </c>
      <c r="AT181">
        <v>4.6654376983642578</v>
      </c>
      <c r="AU181">
        <v>3.7624375820159912</v>
      </c>
      <c r="AV181">
        <v>7564.005859375</v>
      </c>
      <c r="AW181">
        <v>5160.5029296875</v>
      </c>
      <c r="AX181">
        <v>1605.10205078125</v>
      </c>
      <c r="AY181">
        <v>976.958984375</v>
      </c>
      <c r="AZ181">
        <v>5958.90380859375</v>
      </c>
      <c r="BA181">
        <v>4183.5439453125</v>
      </c>
      <c r="BB181">
        <v>3.3689498901367188E-2</v>
      </c>
      <c r="BC181">
        <v>0.12318623065948486</v>
      </c>
      <c r="BD181" t="s">
        <v>501</v>
      </c>
      <c r="BE181" t="s">
        <v>499</v>
      </c>
      <c r="BF181">
        <v>45</v>
      </c>
      <c r="BG181">
        <v>865.75699999999995</v>
      </c>
      <c r="BH181">
        <v>1191.2560000000001</v>
      </c>
      <c r="BI181">
        <v>2.4550000000000001</v>
      </c>
      <c r="BJ181">
        <v>4.1970000000000001</v>
      </c>
      <c r="BK181">
        <v>94.763999999999996</v>
      </c>
      <c r="BL181">
        <v>2056.0819999999999</v>
      </c>
      <c r="BM181">
        <v>844.03099999999995</v>
      </c>
      <c r="BN181">
        <v>1299.2550000000001</v>
      </c>
      <c r="BO181">
        <v>5.4779999999999998</v>
      </c>
      <c r="BP181">
        <v>99.998999999999995</v>
      </c>
      <c r="BQ181">
        <v>1.004</v>
      </c>
      <c r="BR181">
        <v>423.577</v>
      </c>
      <c r="BS181">
        <v>2056.0819999999999</v>
      </c>
      <c r="BT181">
        <v>20</v>
      </c>
      <c r="BU181">
        <v>9.4420000000000002</v>
      </c>
      <c r="BV181">
        <v>1</v>
      </c>
      <c r="BW181">
        <v>40</v>
      </c>
      <c r="BX181">
        <v>23.827000000000002</v>
      </c>
      <c r="BY181">
        <v>1</v>
      </c>
      <c r="BZ181">
        <f>_xlfn.XLOOKUP(data_cloud__2[[#This Row],[product_id]], manual_check_maarten!A:A,manual_check_maarten!F:F,  "")</f>
        <v>1</v>
      </c>
      <c r="CA181" t="str">
        <f>_xlfn.XLOOKUP(data_cloud__2[[#This Row],[product_id]], manual_check_maarten!A:A,manual_check_maarten!G:G,  "")</f>
        <v xml:space="preserve">Conveyor issue </v>
      </c>
      <c r="CB181" t="str">
        <f>_xlfn.XLOOKUP(data_cloud__2[[#This Row],[product_id]], manual_check_maarten!A:A,manual_check_maarten!H:H,  "")</f>
        <v/>
      </c>
    </row>
    <row r="182" spans="1:80" x14ac:dyDescent="0.35">
      <c r="A182" t="s">
        <v>976</v>
      </c>
      <c r="B182" t="s">
        <v>78</v>
      </c>
      <c r="C182">
        <v>45566.752488854167</v>
      </c>
      <c r="D182" t="s">
        <v>79</v>
      </c>
      <c r="E182" t="s">
        <v>80</v>
      </c>
      <c r="F182">
        <v>160</v>
      </c>
      <c r="G182">
        <v>160</v>
      </c>
      <c r="H182">
        <v>160</v>
      </c>
      <c r="I182">
        <v>0</v>
      </c>
      <c r="J182" t="s">
        <v>977</v>
      </c>
      <c r="K182" t="s">
        <v>82</v>
      </c>
      <c r="L182">
        <v>16.020000457763672</v>
      </c>
      <c r="M182">
        <v>110</v>
      </c>
      <c r="N182" t="s">
        <v>82</v>
      </c>
      <c r="O182" t="s">
        <v>82</v>
      </c>
      <c r="P182">
        <v>0</v>
      </c>
      <c r="Q182">
        <v>797.72430419921875</v>
      </c>
      <c r="R182">
        <v>119.90861511230469</v>
      </c>
      <c r="S182">
        <v>211.5</v>
      </c>
      <c r="T182">
        <v>215.60000610351563</v>
      </c>
      <c r="U182">
        <v>221.80000305175781</v>
      </c>
      <c r="V182">
        <v>225.60000610351563</v>
      </c>
      <c r="W182">
        <v>2234.0078125</v>
      </c>
      <c r="X182">
        <v>1899.7371826171875</v>
      </c>
      <c r="Y182">
        <v>3.2280001640319824</v>
      </c>
      <c r="Z182">
        <v>0.15600000321865082</v>
      </c>
      <c r="AA182">
        <v>24.344001770019531</v>
      </c>
      <c r="AB182">
        <v>2.0740001201629639</v>
      </c>
      <c r="AC182">
        <v>0.45800003409385681</v>
      </c>
      <c r="AD182">
        <v>0.65400004386901855</v>
      </c>
      <c r="AE182">
        <v>41.5</v>
      </c>
      <c r="AF182">
        <v>26.069971084594727</v>
      </c>
      <c r="AG182">
        <v>44.978981018066406</v>
      </c>
      <c r="AH182">
        <v>230</v>
      </c>
      <c r="AI182">
        <v>60</v>
      </c>
      <c r="AJ182">
        <v>60.299999</v>
      </c>
      <c r="AK182">
        <v>60.299999</v>
      </c>
      <c r="AL182">
        <v>59.599997999999999</v>
      </c>
      <c r="AM182">
        <v>94.586082458496094</v>
      </c>
      <c r="AN182">
        <v>52.499603271484375</v>
      </c>
      <c r="AO182">
        <v>65.730278015136719</v>
      </c>
      <c r="AP182">
        <v>79.569686889648438</v>
      </c>
      <c r="AQ182">
        <v>3.3109376430511475</v>
      </c>
      <c r="AR182">
        <v>532.44207763671875</v>
      </c>
      <c r="AS182">
        <v>482.77435302734375</v>
      </c>
      <c r="AT182">
        <v>4.7406878471374512</v>
      </c>
      <c r="AU182">
        <v>3.7248127460479736</v>
      </c>
      <c r="AV182">
        <v>7502.634765625</v>
      </c>
      <c r="AW182">
        <v>4966.45947265625</v>
      </c>
      <c r="AX182">
        <v>1613.51611328125</v>
      </c>
      <c r="AY182">
        <v>928.423095703125</v>
      </c>
      <c r="AZ182">
        <v>5889.11865234375</v>
      </c>
      <c r="BA182">
        <v>4038.036376953125</v>
      </c>
      <c r="BB182">
        <v>2.8407692909240723E-2</v>
      </c>
      <c r="BC182">
        <v>0.20210015773773193</v>
      </c>
      <c r="BD182" t="s">
        <v>978</v>
      </c>
      <c r="BE182" t="s">
        <v>976</v>
      </c>
      <c r="BF182">
        <v>45</v>
      </c>
      <c r="BG182">
        <v>855.72900000000004</v>
      </c>
      <c r="BH182">
        <v>1292.425</v>
      </c>
      <c r="BI182">
        <v>1.8089999999999999</v>
      </c>
      <c r="BJ182">
        <v>4.0880000000000001</v>
      </c>
      <c r="BK182">
        <v>94.117999999999995</v>
      </c>
      <c r="BL182">
        <v>2055.9989999999998</v>
      </c>
      <c r="BM182">
        <v>834.75699999999995</v>
      </c>
      <c r="BN182">
        <v>1399.623</v>
      </c>
      <c r="BO182">
        <v>5.0759999999999996</v>
      </c>
      <c r="BP182">
        <v>94.882000000000005</v>
      </c>
      <c r="BQ182">
        <v>1.0029999999999999</v>
      </c>
      <c r="BR182">
        <v>423.19400000000002</v>
      </c>
      <c r="BS182">
        <v>2055.9989999999998</v>
      </c>
      <c r="BT182">
        <v>20</v>
      </c>
      <c r="BU182">
        <v>6.9279999999999999</v>
      </c>
      <c r="BV182">
        <v>1</v>
      </c>
      <c r="BW182">
        <v>40</v>
      </c>
      <c r="BX182">
        <v>24.571000000000002</v>
      </c>
      <c r="BY182">
        <v>1</v>
      </c>
      <c r="BZ182">
        <f>_xlfn.XLOOKUP(data_cloud__2[[#This Row],[product_id]], manual_check_maarten!A:A,manual_check_maarten!F:F,  "")</f>
        <v>0</v>
      </c>
      <c r="CA182">
        <f>_xlfn.XLOOKUP(data_cloud__2[[#This Row],[product_id]], manual_check_maarten!A:A,manual_check_maarten!G:G,  "")</f>
        <v>0</v>
      </c>
      <c r="CB182" t="str">
        <f>_xlfn.XLOOKUP(data_cloud__2[[#This Row],[product_id]], manual_check_maarten!A:A,manual_check_maarten!H:H,  "")</f>
        <v>Circ section</v>
      </c>
    </row>
    <row r="183" spans="1:80" hidden="1" x14ac:dyDescent="0.35">
      <c r="A183" t="s">
        <v>504</v>
      </c>
      <c r="B183" t="s">
        <v>78</v>
      </c>
      <c r="C183">
        <v>45566.712741631942</v>
      </c>
      <c r="D183" t="s">
        <v>79</v>
      </c>
      <c r="E183" t="s">
        <v>80</v>
      </c>
      <c r="F183">
        <v>91</v>
      </c>
      <c r="G183">
        <v>91</v>
      </c>
      <c r="H183">
        <v>91</v>
      </c>
      <c r="I183">
        <v>0</v>
      </c>
      <c r="J183" t="s">
        <v>505</v>
      </c>
      <c r="K183" t="s">
        <v>82</v>
      </c>
      <c r="L183">
        <v>15.049999237060547</v>
      </c>
      <c r="M183">
        <v>110</v>
      </c>
      <c r="N183" t="s">
        <v>82</v>
      </c>
      <c r="O183" t="s">
        <v>82</v>
      </c>
      <c r="P183">
        <v>0</v>
      </c>
      <c r="Q183">
        <v>801.41314697265625</v>
      </c>
      <c r="R183">
        <v>119.90861511230469</v>
      </c>
      <c r="S183">
        <v>214.80000305175781</v>
      </c>
      <c r="T183">
        <v>214.60000610351563</v>
      </c>
      <c r="U183">
        <v>219.80000305175781</v>
      </c>
      <c r="V183">
        <v>225</v>
      </c>
      <c r="W183">
        <v>2207.098876953125</v>
      </c>
      <c r="X183">
        <v>1843.976806640625</v>
      </c>
      <c r="Y183">
        <v>3.32200026512146</v>
      </c>
      <c r="Z183">
        <v>0.15800000727176666</v>
      </c>
      <c r="AA183">
        <v>24.340002059936523</v>
      </c>
      <c r="AB183">
        <v>2.0460000038146973</v>
      </c>
      <c r="AC183">
        <v>0.45400002598762512</v>
      </c>
      <c r="AD183">
        <v>0.65600001811981201</v>
      </c>
      <c r="AE183">
        <v>40</v>
      </c>
      <c r="AF183">
        <v>25.917068481445313</v>
      </c>
      <c r="AG183">
        <v>44.999370574951172</v>
      </c>
      <c r="AH183">
        <v>229.80000305175781</v>
      </c>
      <c r="AI183">
        <v>60</v>
      </c>
      <c r="AJ183">
        <v>60.099997999999999</v>
      </c>
      <c r="AK183">
        <v>60.099997999999999</v>
      </c>
      <c r="AL183">
        <v>60.900002000000001</v>
      </c>
      <c r="AM183">
        <v>94.586082458496094</v>
      </c>
      <c r="AN183">
        <v>52.499603271484375</v>
      </c>
      <c r="AO183">
        <v>66.145393371582031</v>
      </c>
      <c r="AP183">
        <v>79.916770935058594</v>
      </c>
      <c r="AQ183">
        <v>3.6119377613067627</v>
      </c>
      <c r="AR183">
        <v>535.51495361328125</v>
      </c>
      <c r="AS183">
        <v>486.86016845703125</v>
      </c>
      <c r="AT183">
        <v>4.6654376983642578</v>
      </c>
      <c r="AU183">
        <v>3.7248127460479736</v>
      </c>
      <c r="AV183">
        <v>7553.154296875</v>
      </c>
      <c r="AW183">
        <v>5137.1640625</v>
      </c>
      <c r="AX183">
        <v>1595.478515625</v>
      </c>
      <c r="AY183">
        <v>948.7421875</v>
      </c>
      <c r="AZ183">
        <v>5957.67578125</v>
      </c>
      <c r="BA183">
        <v>4188.421875</v>
      </c>
      <c r="BB183">
        <v>1.549232006072998E-2</v>
      </c>
      <c r="BC183">
        <v>0.14763367176055908</v>
      </c>
      <c r="BD183" t="s">
        <v>79</v>
      </c>
      <c r="BE183" t="s">
        <v>79</v>
      </c>
      <c r="BF183">
        <v>0</v>
      </c>
      <c r="BG183">
        <v>0</v>
      </c>
      <c r="BH183">
        <v>0</v>
      </c>
      <c r="BI183">
        <v>0</v>
      </c>
      <c r="BJ183">
        <v>0</v>
      </c>
      <c r="BK183">
        <v>0</v>
      </c>
      <c r="BL183">
        <v>0</v>
      </c>
      <c r="BM183">
        <v>0</v>
      </c>
      <c r="BN183">
        <v>0</v>
      </c>
      <c r="BO183">
        <v>0</v>
      </c>
      <c r="BP183">
        <v>0</v>
      </c>
      <c r="BQ183">
        <v>0</v>
      </c>
      <c r="BR183">
        <v>0</v>
      </c>
      <c r="BS183">
        <v>0</v>
      </c>
      <c r="BT183">
        <v>20</v>
      </c>
      <c r="BU183">
        <v>0</v>
      </c>
      <c r="BW183">
        <v>40</v>
      </c>
      <c r="BX183">
        <v>0</v>
      </c>
      <c r="BZ183" t="str">
        <f>_xlfn.XLOOKUP(data_cloud__2[[#This Row],[product_id]], manual_check_maarten!A:A,manual_check_maarten!F:F,  "")</f>
        <v/>
      </c>
      <c r="CA183" t="str">
        <f>_xlfn.XLOOKUP(data_cloud__2[[#This Row],[product_id]], manual_check_maarten!A:A,manual_check_maarten!G:G,  "")</f>
        <v/>
      </c>
      <c r="CB183" t="str">
        <f>_xlfn.XLOOKUP(data_cloud__2[[#This Row],[product_id]], manual_check_maarten!A:A,manual_check_maarten!H:H,  "")</f>
        <v/>
      </c>
    </row>
    <row r="184" spans="1:80" hidden="1" x14ac:dyDescent="0.35">
      <c r="A184" t="s">
        <v>508</v>
      </c>
      <c r="B184" t="s">
        <v>78</v>
      </c>
      <c r="C184">
        <v>45566.713020416668</v>
      </c>
      <c r="D184" t="s">
        <v>79</v>
      </c>
      <c r="E184" t="s">
        <v>80</v>
      </c>
      <c r="F184">
        <v>92</v>
      </c>
      <c r="G184">
        <v>92</v>
      </c>
      <c r="H184">
        <v>92</v>
      </c>
      <c r="I184">
        <v>0</v>
      </c>
      <c r="J184" t="s">
        <v>509</v>
      </c>
      <c r="K184" t="s">
        <v>82</v>
      </c>
      <c r="L184">
        <v>15.049999237060547</v>
      </c>
      <c r="M184">
        <v>110</v>
      </c>
      <c r="N184" t="s">
        <v>82</v>
      </c>
      <c r="O184" t="s">
        <v>82</v>
      </c>
      <c r="P184">
        <v>0</v>
      </c>
      <c r="Q184">
        <v>801.22869873046875</v>
      </c>
      <c r="R184">
        <v>119.90861511230469</v>
      </c>
      <c r="S184">
        <v>214.60000610351563</v>
      </c>
      <c r="T184">
        <v>214.80000305175781</v>
      </c>
      <c r="U184">
        <v>220</v>
      </c>
      <c r="V184">
        <v>225</v>
      </c>
      <c r="W184">
        <v>2206.4189453125</v>
      </c>
      <c r="X184">
        <v>1852.525390625</v>
      </c>
      <c r="Y184">
        <v>3.06600022315979</v>
      </c>
      <c r="Z184">
        <v>0.14600001275539398</v>
      </c>
      <c r="AA184">
        <v>24.342000961303711</v>
      </c>
      <c r="AB184">
        <v>2.0140001773834229</v>
      </c>
      <c r="AC184">
        <v>0.45600003004074097</v>
      </c>
      <c r="AD184">
        <v>0.65800005197525024</v>
      </c>
      <c r="AE184">
        <v>40.200000762939453</v>
      </c>
      <c r="AF184">
        <v>25.387002944946289</v>
      </c>
      <c r="AG184">
        <v>44.943305969238281</v>
      </c>
      <c r="AH184">
        <v>229.80000305175781</v>
      </c>
      <c r="AI184">
        <v>60</v>
      </c>
      <c r="AJ184">
        <v>59.900002000000001</v>
      </c>
      <c r="AK184">
        <v>59.900002000000001</v>
      </c>
      <c r="AL184">
        <v>60.900002000000001</v>
      </c>
      <c r="AM184">
        <v>94.586082458496094</v>
      </c>
      <c r="AN184">
        <v>52.499603271484375</v>
      </c>
      <c r="AO184">
        <v>66.091789245605469</v>
      </c>
      <c r="AP184">
        <v>79.864028930664063</v>
      </c>
      <c r="AQ184">
        <v>3.3861875534057617</v>
      </c>
      <c r="AR184">
        <v>535.4013671875</v>
      </c>
      <c r="AS184">
        <v>485.882080078125</v>
      </c>
      <c r="AT184">
        <v>4.6654376983642578</v>
      </c>
      <c r="AU184">
        <v>3.8376877307891846</v>
      </c>
      <c r="AV184">
        <v>7534.81005859375</v>
      </c>
      <c r="AW184">
        <v>5105.09375</v>
      </c>
      <c r="AX184">
        <v>1581.3828125</v>
      </c>
      <c r="AY184">
        <v>987.29541015625</v>
      </c>
      <c r="AZ184">
        <v>5953.42724609375</v>
      </c>
      <c r="BA184">
        <v>4117.79833984375</v>
      </c>
      <c r="BB184">
        <v>2.9458522796630859E-2</v>
      </c>
      <c r="BC184">
        <v>0.1322629451751709</v>
      </c>
      <c r="BD184" t="s">
        <v>510</v>
      </c>
      <c r="BE184" t="s">
        <v>508</v>
      </c>
      <c r="BF184">
        <v>45</v>
      </c>
      <c r="BG184">
        <v>823.89099999999996</v>
      </c>
      <c r="BH184">
        <v>1179.819</v>
      </c>
      <c r="BI184">
        <v>0.41699999999999998</v>
      </c>
      <c r="BJ184">
        <v>4.1870000000000003</v>
      </c>
      <c r="BK184">
        <v>92.725999999999999</v>
      </c>
      <c r="BL184">
        <v>2055.2809999999999</v>
      </c>
      <c r="BM184">
        <v>807.18499999999995</v>
      </c>
      <c r="BN184">
        <v>1287.3920000000001</v>
      </c>
      <c r="BO184">
        <v>3.1139999999999999</v>
      </c>
      <c r="BP184">
        <v>99.998999999999995</v>
      </c>
      <c r="BQ184">
        <v>1.0029999999999999</v>
      </c>
      <c r="BR184">
        <v>423.23200000000003</v>
      </c>
      <c r="BS184">
        <v>2055.2809999999999</v>
      </c>
      <c r="BT184">
        <v>20</v>
      </c>
      <c r="BU184">
        <v>6.1150000000000002</v>
      </c>
      <c r="BV184">
        <v>1</v>
      </c>
      <c r="BW184">
        <v>40</v>
      </c>
      <c r="BX184">
        <v>26.155000000000001</v>
      </c>
      <c r="BY184">
        <v>1</v>
      </c>
      <c r="BZ184">
        <f>_xlfn.XLOOKUP(data_cloud__2[[#This Row],[product_id]], manual_check_maarten!A:A,manual_check_maarten!F:F,  "")</f>
        <v>1</v>
      </c>
      <c r="CA184">
        <f>_xlfn.XLOOKUP(data_cloud__2[[#This Row],[product_id]], manual_check_maarten!A:A,manual_check_maarten!G:G,  "")</f>
        <v>0</v>
      </c>
      <c r="CB184" t="str">
        <f>_xlfn.XLOOKUP(data_cloud__2[[#This Row],[product_id]], manual_check_maarten!A:A,manual_check_maarten!H:H,  "")</f>
        <v/>
      </c>
    </row>
    <row r="185" spans="1:80" hidden="1" x14ac:dyDescent="0.35">
      <c r="A185" t="s">
        <v>511</v>
      </c>
      <c r="B185" t="s">
        <v>85</v>
      </c>
      <c r="C185">
        <v>45566.713020416668</v>
      </c>
      <c r="D185" t="s">
        <v>79</v>
      </c>
      <c r="E185" t="s">
        <v>80</v>
      </c>
      <c r="F185">
        <v>92</v>
      </c>
      <c r="G185">
        <v>92</v>
      </c>
      <c r="H185">
        <v>92</v>
      </c>
      <c r="I185">
        <v>0</v>
      </c>
      <c r="J185" t="s">
        <v>509</v>
      </c>
      <c r="K185" t="s">
        <v>82</v>
      </c>
      <c r="L185">
        <v>15.049999237060547</v>
      </c>
      <c r="M185">
        <v>110</v>
      </c>
      <c r="N185" t="s">
        <v>82</v>
      </c>
      <c r="O185" t="s">
        <v>82</v>
      </c>
      <c r="P185">
        <v>0</v>
      </c>
      <c r="Q185">
        <v>801.22869873046875</v>
      </c>
      <c r="R185">
        <v>119.90861511230469</v>
      </c>
      <c r="S185">
        <v>214.60000610351563</v>
      </c>
      <c r="T185">
        <v>214.80000305175781</v>
      </c>
      <c r="U185">
        <v>220</v>
      </c>
      <c r="V185">
        <v>225</v>
      </c>
      <c r="W185">
        <v>2206.4189453125</v>
      </c>
      <c r="X185">
        <v>1852.525390625</v>
      </c>
      <c r="Y185">
        <v>3.06600022315979</v>
      </c>
      <c r="Z185">
        <v>0.14600001275539398</v>
      </c>
      <c r="AA185">
        <v>24.342000961303711</v>
      </c>
      <c r="AB185">
        <v>2.0140001773834229</v>
      </c>
      <c r="AC185">
        <v>0.45600003004074097</v>
      </c>
      <c r="AD185">
        <v>0.65800005197525024</v>
      </c>
      <c r="AE185">
        <v>40.200000762939453</v>
      </c>
      <c r="AF185">
        <v>25.387002944946289</v>
      </c>
      <c r="AG185">
        <v>44.943305969238281</v>
      </c>
      <c r="AH185">
        <v>229.80000305175781</v>
      </c>
      <c r="AI185">
        <v>60</v>
      </c>
      <c r="AJ185">
        <v>59.900002000000001</v>
      </c>
      <c r="AK185">
        <v>59.900002000000001</v>
      </c>
      <c r="AL185">
        <v>60.900002000000001</v>
      </c>
      <c r="AM185">
        <v>137.79624938964844</v>
      </c>
      <c r="AN185">
        <v>52.49993896484375</v>
      </c>
      <c r="AO185">
        <v>66.937515258789063</v>
      </c>
      <c r="AP185">
        <v>82.690162658691406</v>
      </c>
      <c r="AQ185">
        <v>1.5801875591278076</v>
      </c>
      <c r="AR185">
        <v>534.303466796875</v>
      </c>
      <c r="AS185">
        <v>483.67037963867188</v>
      </c>
      <c r="AT185">
        <v>5.0040626525878906</v>
      </c>
      <c r="AU185">
        <v>3.9505627155303955</v>
      </c>
      <c r="AV185">
        <v>7644.60107421875</v>
      </c>
      <c r="AW185">
        <v>5632.56787109375</v>
      </c>
      <c r="AX185">
        <v>1765.53076171875</v>
      </c>
      <c r="AY185">
        <v>1060.802734375</v>
      </c>
      <c r="AZ185">
        <v>5879.0703125</v>
      </c>
      <c r="BA185">
        <v>4571.76513671875</v>
      </c>
      <c r="BD185" t="s">
        <v>512</v>
      </c>
      <c r="BE185" t="s">
        <v>511</v>
      </c>
      <c r="BF185">
        <v>45</v>
      </c>
      <c r="BG185">
        <v>1236.1120000000001</v>
      </c>
      <c r="BH185">
        <v>909.95799999999997</v>
      </c>
      <c r="BI185">
        <v>-1.847</v>
      </c>
      <c r="BJ185">
        <v>4.0270000000000001</v>
      </c>
      <c r="BK185">
        <v>90.462000000000003</v>
      </c>
      <c r="BL185">
        <v>2056.3119999999999</v>
      </c>
      <c r="BM185">
        <v>1230.2529999999999</v>
      </c>
      <c r="BN185">
        <v>1219.423</v>
      </c>
      <c r="BO185">
        <v>-178.321</v>
      </c>
      <c r="BP185">
        <v>99.998999999999995</v>
      </c>
      <c r="BQ185">
        <v>1.0049999999999999</v>
      </c>
      <c r="BR185">
        <v>424.48099999999999</v>
      </c>
      <c r="BS185">
        <v>2056.3119999999999</v>
      </c>
      <c r="BT185">
        <v>20</v>
      </c>
      <c r="BU185">
        <v>7.0330000000000004</v>
      </c>
      <c r="BV185">
        <v>1</v>
      </c>
      <c r="BW185">
        <v>40</v>
      </c>
      <c r="BX185">
        <v>26.463999999999999</v>
      </c>
      <c r="BY185">
        <v>1</v>
      </c>
      <c r="BZ185">
        <f>_xlfn.XLOOKUP(data_cloud__2[[#This Row],[product_id]], manual_check_maarten!A:A,manual_check_maarten!F:F,  "")</f>
        <v>1</v>
      </c>
      <c r="CA185">
        <f>_xlfn.XLOOKUP(data_cloud__2[[#This Row],[product_id]], manual_check_maarten!A:A,manual_check_maarten!G:G,  "")</f>
        <v>0</v>
      </c>
      <c r="CB185" t="str">
        <f>_xlfn.XLOOKUP(data_cloud__2[[#This Row],[product_id]], manual_check_maarten!A:A,manual_check_maarten!H:H,  "")</f>
        <v/>
      </c>
    </row>
    <row r="186" spans="1:80" hidden="1" x14ac:dyDescent="0.35">
      <c r="A186" t="s">
        <v>516</v>
      </c>
      <c r="B186" t="s">
        <v>85</v>
      </c>
      <c r="C186">
        <v>45566.713309618055</v>
      </c>
      <c r="D186" t="s">
        <v>79</v>
      </c>
      <c r="E186" t="s">
        <v>80</v>
      </c>
      <c r="F186">
        <v>93</v>
      </c>
      <c r="G186">
        <v>93</v>
      </c>
      <c r="H186">
        <v>93</v>
      </c>
      <c r="I186">
        <v>0</v>
      </c>
      <c r="J186" t="s">
        <v>514</v>
      </c>
      <c r="K186" t="s">
        <v>82</v>
      </c>
      <c r="L186">
        <v>15.059999465942383</v>
      </c>
      <c r="M186">
        <v>110</v>
      </c>
      <c r="N186" t="s">
        <v>82</v>
      </c>
      <c r="O186" t="s">
        <v>82</v>
      </c>
      <c r="P186">
        <v>0</v>
      </c>
      <c r="Q186">
        <v>801.22869873046875</v>
      </c>
      <c r="R186">
        <v>119.90861511230469</v>
      </c>
      <c r="S186">
        <v>214.60000610351563</v>
      </c>
      <c r="T186">
        <v>214.80000305175781</v>
      </c>
      <c r="U186">
        <v>219.80000305175781</v>
      </c>
      <c r="V186">
        <v>225</v>
      </c>
      <c r="W186">
        <v>2191.653076171875</v>
      </c>
      <c r="X186">
        <v>1869.136962890625</v>
      </c>
      <c r="Y186">
        <v>3.0360002517700195</v>
      </c>
      <c r="Z186">
        <v>0.15200001001358032</v>
      </c>
      <c r="AA186">
        <v>24.338001251220703</v>
      </c>
      <c r="AB186">
        <v>2.062000036239624</v>
      </c>
      <c r="AC186">
        <v>0.45200002193450928</v>
      </c>
      <c r="AD186">
        <v>0.65800005197525024</v>
      </c>
      <c r="AE186">
        <v>40.5</v>
      </c>
      <c r="AF186">
        <v>25.560293197631836</v>
      </c>
      <c r="AG186">
        <v>44.989173889160156</v>
      </c>
      <c r="AH186">
        <v>229.80000305175781</v>
      </c>
      <c r="AI186">
        <v>60</v>
      </c>
      <c r="AJ186">
        <v>60</v>
      </c>
      <c r="AK186">
        <v>60</v>
      </c>
      <c r="AL186">
        <v>60.900002000000001</v>
      </c>
      <c r="AM186">
        <v>137.79624938964844</v>
      </c>
      <c r="AN186">
        <v>52.49993896484375</v>
      </c>
      <c r="AO186">
        <v>66.757652282714844</v>
      </c>
      <c r="AP186">
        <v>82.288558959960938</v>
      </c>
      <c r="AQ186">
        <v>2.4455626010894775</v>
      </c>
      <c r="AR186">
        <v>535.0838623046875</v>
      </c>
      <c r="AS186">
        <v>484.51358032226563</v>
      </c>
      <c r="AT186">
        <v>4.9288125038146973</v>
      </c>
      <c r="AU186">
        <v>4.0258126258850098</v>
      </c>
      <c r="AV186">
        <v>7675.87744140625</v>
      </c>
      <c r="AW186">
        <v>5697.7421875</v>
      </c>
      <c r="AX186">
        <v>1736.8916015625</v>
      </c>
      <c r="AY186">
        <v>1108.55029296875</v>
      </c>
      <c r="AZ186">
        <v>5938.98583984375</v>
      </c>
      <c r="BA186">
        <v>4589.19189453125</v>
      </c>
      <c r="BD186" t="s">
        <v>517</v>
      </c>
      <c r="BE186" t="s">
        <v>516</v>
      </c>
      <c r="BF186">
        <v>45</v>
      </c>
      <c r="BG186">
        <v>1232.3009999999999</v>
      </c>
      <c r="BH186">
        <v>1114.0229999999999</v>
      </c>
      <c r="BI186">
        <v>-1.627</v>
      </c>
      <c r="BJ186">
        <v>4.1289999999999996</v>
      </c>
      <c r="BK186">
        <v>90.682000000000002</v>
      </c>
      <c r="BL186">
        <v>2053.828</v>
      </c>
      <c r="BM186">
        <v>1225.354</v>
      </c>
      <c r="BN186">
        <v>1419.623</v>
      </c>
      <c r="BO186">
        <v>-178.196</v>
      </c>
      <c r="BP186">
        <v>99.998999999999995</v>
      </c>
      <c r="BQ186">
        <v>1.004</v>
      </c>
      <c r="BR186">
        <v>424.33199999999999</v>
      </c>
      <c r="BS186">
        <v>2053.828</v>
      </c>
      <c r="BT186">
        <v>20</v>
      </c>
      <c r="BU186">
        <v>11.162000000000001</v>
      </c>
      <c r="BV186">
        <v>1</v>
      </c>
      <c r="BW186">
        <v>40</v>
      </c>
      <c r="BX186">
        <v>29.558</v>
      </c>
      <c r="BY186">
        <v>1</v>
      </c>
      <c r="BZ186">
        <f>_xlfn.XLOOKUP(data_cloud__2[[#This Row],[product_id]], manual_check_maarten!A:A,manual_check_maarten!F:F,  "")</f>
        <v>1</v>
      </c>
      <c r="CA186">
        <f>_xlfn.XLOOKUP(data_cloud__2[[#This Row],[product_id]], manual_check_maarten!A:A,manual_check_maarten!G:G,  "")</f>
        <v>0</v>
      </c>
      <c r="CB186" t="str">
        <f>_xlfn.XLOOKUP(data_cloud__2[[#This Row],[product_id]], manual_check_maarten!A:A,manual_check_maarten!H:H,  "")</f>
        <v/>
      </c>
    </row>
    <row r="187" spans="1:80" hidden="1" x14ac:dyDescent="0.35">
      <c r="A187" t="s">
        <v>513</v>
      </c>
      <c r="B187" t="s">
        <v>78</v>
      </c>
      <c r="C187">
        <v>45566.713309618055</v>
      </c>
      <c r="D187" t="s">
        <v>79</v>
      </c>
      <c r="E187" t="s">
        <v>80</v>
      </c>
      <c r="F187">
        <v>93</v>
      </c>
      <c r="G187">
        <v>93</v>
      </c>
      <c r="H187">
        <v>93</v>
      </c>
      <c r="I187">
        <v>0</v>
      </c>
      <c r="J187" t="s">
        <v>514</v>
      </c>
      <c r="K187" t="s">
        <v>82</v>
      </c>
      <c r="L187">
        <v>15.059999465942383</v>
      </c>
      <c r="M187">
        <v>110</v>
      </c>
      <c r="N187" t="s">
        <v>82</v>
      </c>
      <c r="O187" t="s">
        <v>82</v>
      </c>
      <c r="P187">
        <v>0</v>
      </c>
      <c r="Q187">
        <v>801.22869873046875</v>
      </c>
      <c r="R187">
        <v>119.90861511230469</v>
      </c>
      <c r="S187">
        <v>214.60000610351563</v>
      </c>
      <c r="T187">
        <v>214.80000305175781</v>
      </c>
      <c r="U187">
        <v>219.80000305175781</v>
      </c>
      <c r="V187">
        <v>225</v>
      </c>
      <c r="W187">
        <v>2191.653076171875</v>
      </c>
      <c r="X187">
        <v>1869.136962890625</v>
      </c>
      <c r="Y187">
        <v>3.0360002517700195</v>
      </c>
      <c r="Z187">
        <v>0.15200001001358032</v>
      </c>
      <c r="AA187">
        <v>24.338001251220703</v>
      </c>
      <c r="AB187">
        <v>2.062000036239624</v>
      </c>
      <c r="AC187">
        <v>0.45200002193450928</v>
      </c>
      <c r="AD187">
        <v>0.65800005197525024</v>
      </c>
      <c r="AE187">
        <v>40.5</v>
      </c>
      <c r="AF187">
        <v>25.560293197631836</v>
      </c>
      <c r="AG187">
        <v>44.989173889160156</v>
      </c>
      <c r="AH187">
        <v>229.80000305175781</v>
      </c>
      <c r="AI187">
        <v>60</v>
      </c>
      <c r="AJ187">
        <v>60</v>
      </c>
      <c r="AK187">
        <v>60</v>
      </c>
      <c r="AL187">
        <v>60.900002000000001</v>
      </c>
      <c r="AM187">
        <v>94.586082458496094</v>
      </c>
      <c r="AN187">
        <v>52.499603271484375</v>
      </c>
      <c r="AO187">
        <v>66.264091491699219</v>
      </c>
      <c r="AP187">
        <v>80.024238586425781</v>
      </c>
      <c r="AQ187">
        <v>3.9505627155303955</v>
      </c>
      <c r="AR187">
        <v>534.64190673828125</v>
      </c>
      <c r="AS187">
        <v>485.09100341796875</v>
      </c>
      <c r="AT187">
        <v>4.7030625343322754</v>
      </c>
      <c r="AU187">
        <v>3.7624375820159912</v>
      </c>
      <c r="AV187">
        <v>7535.06103515625</v>
      </c>
      <c r="AW187">
        <v>5071.81591796875</v>
      </c>
      <c r="AX187">
        <v>1600.79931640625</v>
      </c>
      <c r="AY187">
        <v>952.82763671875</v>
      </c>
      <c r="AZ187">
        <v>5934.26171875</v>
      </c>
      <c r="BA187">
        <v>4118.98828125</v>
      </c>
      <c r="BB187">
        <v>2.3190975189208984E-3</v>
      </c>
      <c r="BC187">
        <v>0.15660607814788818</v>
      </c>
      <c r="BD187" t="s">
        <v>515</v>
      </c>
      <c r="BE187" t="s">
        <v>513</v>
      </c>
      <c r="BF187">
        <v>45</v>
      </c>
      <c r="BG187">
        <v>890.101</v>
      </c>
      <c r="BH187">
        <v>894.27099999999996</v>
      </c>
      <c r="BI187">
        <v>3.7349999999999999</v>
      </c>
      <c r="BJ187">
        <v>4.274</v>
      </c>
      <c r="BK187">
        <v>96.043999999999997</v>
      </c>
      <c r="BL187">
        <v>2038.8340000000001</v>
      </c>
      <c r="BM187">
        <v>866.23900000000003</v>
      </c>
      <c r="BN187">
        <v>1007.903</v>
      </c>
      <c r="BO187">
        <v>6.3410000000000002</v>
      </c>
      <c r="BP187">
        <v>90.944999999999993</v>
      </c>
      <c r="BQ187">
        <v>1.004</v>
      </c>
      <c r="BR187">
        <v>423.416</v>
      </c>
      <c r="BS187">
        <v>2038.8340000000001</v>
      </c>
      <c r="BT187">
        <v>20</v>
      </c>
      <c r="BU187">
        <v>266.16199999999998</v>
      </c>
      <c r="BV187">
        <v>0</v>
      </c>
      <c r="BW187">
        <v>40</v>
      </c>
      <c r="BX187">
        <v>487.9</v>
      </c>
      <c r="BY187">
        <v>0</v>
      </c>
      <c r="BZ187">
        <f>_xlfn.XLOOKUP(data_cloud__2[[#This Row],[product_id]], manual_check_maarten!A:A,manual_check_maarten!F:F,  "")</f>
        <v>1</v>
      </c>
      <c r="CA187" t="str">
        <f>_xlfn.XLOOKUP(data_cloud__2[[#This Row],[product_id]], manual_check_maarten!A:A,manual_check_maarten!G:G,  "")</f>
        <v>anomaly due to position against the edge of the FOV</v>
      </c>
      <c r="CB187" t="str">
        <f>_xlfn.XLOOKUP(data_cloud__2[[#This Row],[product_id]], manual_check_maarten!A:A,manual_check_maarten!H:H,  "")</f>
        <v/>
      </c>
    </row>
    <row r="188" spans="1:80" hidden="1" x14ac:dyDescent="0.35">
      <c r="A188" t="s">
        <v>520</v>
      </c>
      <c r="B188" t="s">
        <v>85</v>
      </c>
      <c r="C188">
        <v>45566.71358758102</v>
      </c>
      <c r="D188" t="s">
        <v>79</v>
      </c>
      <c r="E188" t="s">
        <v>80</v>
      </c>
      <c r="F188">
        <v>94</v>
      </c>
      <c r="G188">
        <v>94</v>
      </c>
      <c r="H188">
        <v>94</v>
      </c>
      <c r="I188">
        <v>0</v>
      </c>
      <c r="J188" t="s">
        <v>519</v>
      </c>
      <c r="K188" t="s">
        <v>82</v>
      </c>
      <c r="L188">
        <v>15.059999465942383</v>
      </c>
      <c r="M188">
        <v>110</v>
      </c>
      <c r="N188" t="s">
        <v>82</v>
      </c>
      <c r="O188" t="s">
        <v>82</v>
      </c>
      <c r="P188">
        <v>0</v>
      </c>
      <c r="Q188">
        <v>801.0443115234375</v>
      </c>
      <c r="R188">
        <v>119.90861511230469</v>
      </c>
      <c r="S188">
        <v>214.80000305175781</v>
      </c>
      <c r="T188">
        <v>215</v>
      </c>
      <c r="U188">
        <v>220</v>
      </c>
      <c r="V188">
        <v>225</v>
      </c>
      <c r="W188">
        <v>2204.5732421875</v>
      </c>
      <c r="X188">
        <v>1861.9483642578125</v>
      </c>
      <c r="Y188">
        <v>2.8420002460479736</v>
      </c>
      <c r="Z188">
        <v>0.14400000870227814</v>
      </c>
      <c r="AA188">
        <v>24.340002059936523</v>
      </c>
      <c r="AB188">
        <v>2.0460000038146973</v>
      </c>
      <c r="AC188">
        <v>0.45400002598762512</v>
      </c>
      <c r="AD188">
        <v>0.65600001811981201</v>
      </c>
      <c r="AE188">
        <v>40.5</v>
      </c>
      <c r="AF188">
        <v>25.504230499267578</v>
      </c>
      <c r="AG188">
        <v>44.968788146972656</v>
      </c>
      <c r="AH188">
        <v>229.80000305175781</v>
      </c>
      <c r="AI188">
        <v>60</v>
      </c>
      <c r="AJ188">
        <v>60.099997999999999</v>
      </c>
      <c r="AK188">
        <v>60.099997999999999</v>
      </c>
      <c r="AL188">
        <v>60.900002000000001</v>
      </c>
      <c r="AM188">
        <v>137.79624938964844</v>
      </c>
      <c r="AN188">
        <v>52.49993896484375</v>
      </c>
      <c r="AO188">
        <v>66.969718933105469</v>
      </c>
      <c r="AP188">
        <v>82.564430236816406</v>
      </c>
      <c r="AQ188">
        <v>2.3326876163482666</v>
      </c>
      <c r="AR188">
        <v>534.7276611328125</v>
      </c>
      <c r="AS188">
        <v>484.5938720703125</v>
      </c>
      <c r="AT188">
        <v>4.966437816619873</v>
      </c>
      <c r="AU188">
        <v>4.0258126258850098</v>
      </c>
      <c r="AV188">
        <v>7645.7275390625</v>
      </c>
      <c r="AW188">
        <v>5673.5703125</v>
      </c>
      <c r="AX188">
        <v>1750.0654296875</v>
      </c>
      <c r="AY188">
        <v>1102.53369140625</v>
      </c>
      <c r="AZ188">
        <v>5895.662109375</v>
      </c>
      <c r="BA188">
        <v>4571.03662109375</v>
      </c>
      <c r="BD188" t="s">
        <v>521</v>
      </c>
      <c r="BE188" t="s">
        <v>520</v>
      </c>
      <c r="BF188">
        <v>45</v>
      </c>
      <c r="BG188">
        <v>1236.748</v>
      </c>
      <c r="BH188">
        <v>1007.056</v>
      </c>
      <c r="BI188">
        <v>-2.3090000000000002</v>
      </c>
      <c r="BJ188">
        <v>3.9590000000000001</v>
      </c>
      <c r="BK188">
        <v>90</v>
      </c>
      <c r="BL188">
        <v>2055.6379999999999</v>
      </c>
      <c r="BM188">
        <v>1229.6969999999999</v>
      </c>
      <c r="BN188">
        <v>1314.8320000000001</v>
      </c>
      <c r="BO188">
        <v>-178.209</v>
      </c>
      <c r="BP188">
        <v>98.424999999999997</v>
      </c>
      <c r="BQ188">
        <v>1.0049999999999999</v>
      </c>
      <c r="BR188">
        <v>424.452</v>
      </c>
      <c r="BS188">
        <v>2055.6379999999999</v>
      </c>
      <c r="BT188">
        <v>20</v>
      </c>
      <c r="BU188">
        <v>6.99</v>
      </c>
      <c r="BV188">
        <v>1</v>
      </c>
      <c r="BW188">
        <v>40</v>
      </c>
      <c r="BX188">
        <v>20.209</v>
      </c>
      <c r="BY188">
        <v>1</v>
      </c>
      <c r="BZ188">
        <f>_xlfn.XLOOKUP(data_cloud__2[[#This Row],[product_id]], manual_check_maarten!A:A,manual_check_maarten!F:F,  "")</f>
        <v>1</v>
      </c>
      <c r="CA188">
        <f>_xlfn.XLOOKUP(data_cloud__2[[#This Row],[product_id]], manual_check_maarten!A:A,manual_check_maarten!G:G,  "")</f>
        <v>0</v>
      </c>
      <c r="CB188" t="str">
        <f>_xlfn.XLOOKUP(data_cloud__2[[#This Row],[product_id]], manual_check_maarten!A:A,manual_check_maarten!H:H,  "")</f>
        <v/>
      </c>
    </row>
    <row r="189" spans="1:80" hidden="1" x14ac:dyDescent="0.35">
      <c r="A189" t="s">
        <v>518</v>
      </c>
      <c r="B189" t="s">
        <v>78</v>
      </c>
      <c r="C189">
        <v>45566.71358758102</v>
      </c>
      <c r="D189" t="s">
        <v>79</v>
      </c>
      <c r="E189" t="s">
        <v>80</v>
      </c>
      <c r="F189">
        <v>94</v>
      </c>
      <c r="G189">
        <v>94</v>
      </c>
      <c r="H189">
        <v>94</v>
      </c>
      <c r="I189">
        <v>0</v>
      </c>
      <c r="J189" t="s">
        <v>519</v>
      </c>
      <c r="K189" t="s">
        <v>82</v>
      </c>
      <c r="L189">
        <v>15.059999465942383</v>
      </c>
      <c r="M189">
        <v>110</v>
      </c>
      <c r="N189" t="s">
        <v>82</v>
      </c>
      <c r="O189" t="s">
        <v>82</v>
      </c>
      <c r="P189">
        <v>0</v>
      </c>
      <c r="Q189">
        <v>801.0443115234375</v>
      </c>
      <c r="R189">
        <v>119.90861511230469</v>
      </c>
      <c r="S189">
        <v>214.80000305175781</v>
      </c>
      <c r="T189">
        <v>215</v>
      </c>
      <c r="U189">
        <v>220</v>
      </c>
      <c r="V189">
        <v>225</v>
      </c>
      <c r="W189">
        <v>2204.5732421875</v>
      </c>
      <c r="X189">
        <v>1861.9483642578125</v>
      </c>
      <c r="Y189">
        <v>2.8420002460479736</v>
      </c>
      <c r="Z189">
        <v>0.14400000870227814</v>
      </c>
      <c r="AA189">
        <v>24.340002059936523</v>
      </c>
      <c r="AB189">
        <v>2.0460000038146973</v>
      </c>
      <c r="AC189">
        <v>0.45400002598762512</v>
      </c>
      <c r="AD189">
        <v>0.65600001811981201</v>
      </c>
      <c r="AE189">
        <v>40.5</v>
      </c>
      <c r="AF189">
        <v>25.504230499267578</v>
      </c>
      <c r="AG189">
        <v>44.968788146972656</v>
      </c>
      <c r="AH189">
        <v>229.80000305175781</v>
      </c>
      <c r="AI189">
        <v>60</v>
      </c>
      <c r="AJ189">
        <v>60.099997999999999</v>
      </c>
      <c r="AK189">
        <v>60.099997999999999</v>
      </c>
      <c r="AL189">
        <v>60.900002000000001</v>
      </c>
      <c r="AM189">
        <v>94.586082458496094</v>
      </c>
      <c r="AN189">
        <v>52.499603271484375</v>
      </c>
      <c r="AO189">
        <v>66.228958129882813</v>
      </c>
      <c r="AP189">
        <v>79.831077575683594</v>
      </c>
      <c r="AQ189">
        <v>3.3109376430511475</v>
      </c>
      <c r="AR189">
        <v>535.004150390625</v>
      </c>
      <c r="AS189">
        <v>485.5416259765625</v>
      </c>
      <c r="AT189">
        <v>4.7783126831054688</v>
      </c>
      <c r="AU189">
        <v>3.7624375820159912</v>
      </c>
      <c r="AV189">
        <v>7533.06005859375</v>
      </c>
      <c r="AW189">
        <v>5100.2138671875</v>
      </c>
      <c r="AX189">
        <v>1641.5732421875</v>
      </c>
      <c r="AY189">
        <v>951.3408203125</v>
      </c>
      <c r="AZ189">
        <v>5891.48681640625</v>
      </c>
      <c r="BA189">
        <v>4148.873046875</v>
      </c>
      <c r="BB189">
        <v>2.4142146110534668E-2</v>
      </c>
      <c r="BC189">
        <v>0.13716769218444824</v>
      </c>
      <c r="BD189" t="s">
        <v>79</v>
      </c>
      <c r="BE189" t="s">
        <v>79</v>
      </c>
      <c r="BF189">
        <v>0</v>
      </c>
      <c r="BG189">
        <v>0</v>
      </c>
      <c r="BH189">
        <v>0</v>
      </c>
      <c r="BI189">
        <v>0</v>
      </c>
      <c r="BJ189">
        <v>0</v>
      </c>
      <c r="BK189">
        <v>0</v>
      </c>
      <c r="BL189">
        <v>0</v>
      </c>
      <c r="BM189">
        <v>0</v>
      </c>
      <c r="BN189">
        <v>0</v>
      </c>
      <c r="BO189">
        <v>0</v>
      </c>
      <c r="BP189">
        <v>0</v>
      </c>
      <c r="BQ189">
        <v>0</v>
      </c>
      <c r="BR189">
        <v>0</v>
      </c>
      <c r="BS189">
        <v>0</v>
      </c>
      <c r="BT189">
        <v>20</v>
      </c>
      <c r="BU189">
        <v>0</v>
      </c>
      <c r="BW189">
        <v>40</v>
      </c>
      <c r="BX189">
        <v>0</v>
      </c>
      <c r="BZ189" t="str">
        <f>_xlfn.XLOOKUP(data_cloud__2[[#This Row],[product_id]], manual_check_maarten!A:A,manual_check_maarten!F:F,  "")</f>
        <v/>
      </c>
      <c r="CA189" t="str">
        <f>_xlfn.XLOOKUP(data_cloud__2[[#This Row],[product_id]], manual_check_maarten!A:A,manual_check_maarten!G:G,  "")</f>
        <v/>
      </c>
      <c r="CB189" t="str">
        <f>_xlfn.XLOOKUP(data_cloud__2[[#This Row],[product_id]], manual_check_maarten!A:A,manual_check_maarten!H:H,  "")</f>
        <v/>
      </c>
    </row>
    <row r="190" spans="1:80" hidden="1" x14ac:dyDescent="0.35">
      <c r="A190" t="s">
        <v>525</v>
      </c>
      <c r="B190" t="s">
        <v>85</v>
      </c>
      <c r="C190">
        <v>45566.713875393521</v>
      </c>
      <c r="D190" t="s">
        <v>79</v>
      </c>
      <c r="E190" t="s">
        <v>80</v>
      </c>
      <c r="F190">
        <v>95</v>
      </c>
      <c r="G190">
        <v>95</v>
      </c>
      <c r="H190">
        <v>95</v>
      </c>
      <c r="I190">
        <v>0</v>
      </c>
      <c r="J190" t="s">
        <v>523</v>
      </c>
      <c r="K190" t="s">
        <v>82</v>
      </c>
      <c r="L190">
        <v>15.069999694824219</v>
      </c>
      <c r="M190">
        <v>110</v>
      </c>
      <c r="N190" t="s">
        <v>82</v>
      </c>
      <c r="O190" t="s">
        <v>82</v>
      </c>
      <c r="P190">
        <v>0</v>
      </c>
      <c r="Q190">
        <v>801.59759521484375</v>
      </c>
      <c r="R190">
        <v>119.90861511230469</v>
      </c>
      <c r="S190">
        <v>214.80000305175781</v>
      </c>
      <c r="T190">
        <v>215.10000610351563</v>
      </c>
      <c r="U190">
        <v>220</v>
      </c>
      <c r="V190">
        <v>225</v>
      </c>
      <c r="W190">
        <v>2183.39599609375</v>
      </c>
      <c r="X190">
        <v>1859.0340576171875</v>
      </c>
      <c r="Y190">
        <v>3.2220001220703125</v>
      </c>
      <c r="Z190">
        <v>0.15000000596046448</v>
      </c>
      <c r="AA190">
        <v>24.338001251220703</v>
      </c>
      <c r="AB190">
        <v>2.0420000553131104</v>
      </c>
      <c r="AC190">
        <v>0.45200002193450928</v>
      </c>
      <c r="AD190">
        <v>0.65400004386901855</v>
      </c>
      <c r="AE190">
        <v>40.900001525878906</v>
      </c>
      <c r="AF190">
        <v>25.570487976074219</v>
      </c>
      <c r="AG190">
        <v>44.999370574951172</v>
      </c>
      <c r="AH190">
        <v>229.80000305175781</v>
      </c>
      <c r="AI190">
        <v>60</v>
      </c>
      <c r="AJ190">
        <v>59.900002000000001</v>
      </c>
      <c r="AK190">
        <v>59.900002000000001</v>
      </c>
      <c r="AL190">
        <v>60.900002000000001</v>
      </c>
      <c r="AM190">
        <v>137.79624938964844</v>
      </c>
      <c r="AN190">
        <v>52.49993896484375</v>
      </c>
      <c r="AO190">
        <v>66.954681396484375</v>
      </c>
      <c r="AP190">
        <v>82.72723388671875</v>
      </c>
      <c r="AQ190">
        <v>1.5049375295639038</v>
      </c>
      <c r="AR190">
        <v>535.796630859375</v>
      </c>
      <c r="AS190">
        <v>485.13009643554688</v>
      </c>
      <c r="AT190">
        <v>5.0040626525878906</v>
      </c>
      <c r="AU190">
        <v>3.9881877899169922</v>
      </c>
      <c r="AV190">
        <v>7669.3447265625</v>
      </c>
      <c r="AW190">
        <v>5703.97216796875</v>
      </c>
      <c r="AX190">
        <v>1779.6142578125</v>
      </c>
      <c r="AY190">
        <v>1091.6953125</v>
      </c>
      <c r="AZ190">
        <v>5889.73046875</v>
      </c>
      <c r="BA190">
        <v>4612.27685546875</v>
      </c>
      <c r="BD190" t="s">
        <v>526</v>
      </c>
      <c r="BE190" t="s">
        <v>525</v>
      </c>
      <c r="BF190">
        <v>45</v>
      </c>
      <c r="BG190">
        <v>1203.7670000000001</v>
      </c>
      <c r="BH190">
        <v>996.31399999999996</v>
      </c>
      <c r="BI190">
        <v>-3.2330000000000001</v>
      </c>
      <c r="BJ190">
        <v>4.0140000000000002</v>
      </c>
      <c r="BK190">
        <v>89.075999999999993</v>
      </c>
      <c r="BL190">
        <v>2055.4279999999999</v>
      </c>
      <c r="BM190">
        <v>1205.076</v>
      </c>
      <c r="BN190">
        <v>1303.46</v>
      </c>
      <c r="BO190">
        <v>-179.71600000000001</v>
      </c>
      <c r="BP190">
        <v>98.424999999999997</v>
      </c>
      <c r="BQ190">
        <v>1.0049999999999999</v>
      </c>
      <c r="BR190">
        <v>424.61700000000002</v>
      </c>
      <c r="BS190">
        <v>2055.4279999999999</v>
      </c>
      <c r="BT190">
        <v>20</v>
      </c>
      <c r="BU190">
        <v>9.0269999999999992</v>
      </c>
      <c r="BV190">
        <v>1</v>
      </c>
      <c r="BW190">
        <v>40</v>
      </c>
      <c r="BX190">
        <v>23.219000000000001</v>
      </c>
      <c r="BY190">
        <v>1</v>
      </c>
      <c r="BZ190">
        <f>_xlfn.XLOOKUP(data_cloud__2[[#This Row],[product_id]], manual_check_maarten!A:A,manual_check_maarten!F:F,  "")</f>
        <v>1</v>
      </c>
      <c r="CA190">
        <f>_xlfn.XLOOKUP(data_cloud__2[[#This Row],[product_id]], manual_check_maarten!A:A,manual_check_maarten!G:G,  "")</f>
        <v>0</v>
      </c>
      <c r="CB190" t="str">
        <f>_xlfn.XLOOKUP(data_cloud__2[[#This Row],[product_id]], manual_check_maarten!A:A,manual_check_maarten!H:H,  "")</f>
        <v/>
      </c>
    </row>
    <row r="191" spans="1:80" hidden="1" x14ac:dyDescent="0.35">
      <c r="A191" t="s">
        <v>522</v>
      </c>
      <c r="B191" t="s">
        <v>78</v>
      </c>
      <c r="C191">
        <v>45566.713875393521</v>
      </c>
      <c r="D191" t="s">
        <v>79</v>
      </c>
      <c r="E191" t="s">
        <v>80</v>
      </c>
      <c r="F191">
        <v>95</v>
      </c>
      <c r="G191">
        <v>95</v>
      </c>
      <c r="H191">
        <v>95</v>
      </c>
      <c r="I191">
        <v>0</v>
      </c>
      <c r="J191" t="s">
        <v>523</v>
      </c>
      <c r="K191" t="s">
        <v>82</v>
      </c>
      <c r="L191">
        <v>15.069999694824219</v>
      </c>
      <c r="M191">
        <v>110</v>
      </c>
      <c r="N191" t="s">
        <v>82</v>
      </c>
      <c r="O191" t="s">
        <v>82</v>
      </c>
      <c r="P191">
        <v>0</v>
      </c>
      <c r="Q191">
        <v>801.59759521484375</v>
      </c>
      <c r="R191">
        <v>119.90861511230469</v>
      </c>
      <c r="S191">
        <v>214.80000305175781</v>
      </c>
      <c r="T191">
        <v>215.10000610351563</v>
      </c>
      <c r="U191">
        <v>220</v>
      </c>
      <c r="V191">
        <v>225</v>
      </c>
      <c r="W191">
        <v>2183.39599609375</v>
      </c>
      <c r="X191">
        <v>1859.0340576171875</v>
      </c>
      <c r="Y191">
        <v>3.2220001220703125</v>
      </c>
      <c r="Z191">
        <v>0.15000000596046448</v>
      </c>
      <c r="AA191">
        <v>24.338001251220703</v>
      </c>
      <c r="AB191">
        <v>2.0420000553131104</v>
      </c>
      <c r="AC191">
        <v>0.45200002193450928</v>
      </c>
      <c r="AD191">
        <v>0.65400004386901855</v>
      </c>
      <c r="AE191">
        <v>40.900001525878906</v>
      </c>
      <c r="AF191">
        <v>25.570487976074219</v>
      </c>
      <c r="AG191">
        <v>44.999370574951172</v>
      </c>
      <c r="AH191">
        <v>229.80000305175781</v>
      </c>
      <c r="AI191">
        <v>60</v>
      </c>
      <c r="AJ191">
        <v>59.900002000000001</v>
      </c>
      <c r="AK191">
        <v>59.900002000000001</v>
      </c>
      <c r="AL191">
        <v>60.900002000000001</v>
      </c>
      <c r="AM191">
        <v>94.586082458496094</v>
      </c>
      <c r="AN191">
        <v>52.499603271484375</v>
      </c>
      <c r="AO191">
        <v>66.174644470214844</v>
      </c>
      <c r="AP191">
        <v>79.87774658203125</v>
      </c>
      <c r="AQ191">
        <v>3.2733125686645508</v>
      </c>
      <c r="AR191">
        <v>534.74871826171875</v>
      </c>
      <c r="AS191">
        <v>485.32681274414063</v>
      </c>
      <c r="AT191">
        <v>4.7406878471374512</v>
      </c>
      <c r="AU191">
        <v>3.8376877307891846</v>
      </c>
      <c r="AV191">
        <v>7530.09228515625</v>
      </c>
      <c r="AW191">
        <v>5085.02099609375</v>
      </c>
      <c r="AX191">
        <v>1621.35302734375</v>
      </c>
      <c r="AY191">
        <v>988.3828125</v>
      </c>
      <c r="AZ191">
        <v>5908.7392578125</v>
      </c>
      <c r="BA191">
        <v>4096.63818359375</v>
      </c>
      <c r="BB191">
        <v>2.445220947265625E-3</v>
      </c>
      <c r="BC191">
        <v>0.15977716445922852</v>
      </c>
      <c r="BD191" t="s">
        <v>524</v>
      </c>
      <c r="BE191" t="s">
        <v>522</v>
      </c>
      <c r="BF191">
        <v>45</v>
      </c>
      <c r="BG191">
        <v>892.73099999999999</v>
      </c>
      <c r="BH191">
        <v>996.51800000000003</v>
      </c>
      <c r="BI191">
        <v>3.1960000000000002</v>
      </c>
      <c r="BJ191">
        <v>4.1719999999999997</v>
      </c>
      <c r="BK191">
        <v>95.504999999999995</v>
      </c>
      <c r="BL191">
        <v>2053.4960000000001</v>
      </c>
      <c r="BM191">
        <v>868.048</v>
      </c>
      <c r="BN191">
        <v>1107.1120000000001</v>
      </c>
      <c r="BO191">
        <v>6.5709999999999997</v>
      </c>
      <c r="BP191">
        <v>98.424999999999997</v>
      </c>
      <c r="BQ191">
        <v>1.0029999999999999</v>
      </c>
      <c r="BR191">
        <v>423.52100000000002</v>
      </c>
      <c r="BS191">
        <v>2053.4960000000001</v>
      </c>
      <c r="BT191">
        <v>20</v>
      </c>
      <c r="BU191">
        <v>10.388</v>
      </c>
      <c r="BV191">
        <v>1</v>
      </c>
      <c r="BW191">
        <v>40</v>
      </c>
      <c r="BX191">
        <v>19.55</v>
      </c>
      <c r="BY191">
        <v>1</v>
      </c>
      <c r="BZ191">
        <f>_xlfn.XLOOKUP(data_cloud__2[[#This Row],[product_id]], manual_check_maarten!A:A,manual_check_maarten!F:F,  "")</f>
        <v>1</v>
      </c>
      <c r="CA191">
        <f>_xlfn.XLOOKUP(data_cloud__2[[#This Row],[product_id]], manual_check_maarten!A:A,manual_check_maarten!G:G,  "")</f>
        <v>0</v>
      </c>
      <c r="CB191" t="str">
        <f>_xlfn.XLOOKUP(data_cloud__2[[#This Row],[product_id]], manual_check_maarten!A:A,manual_check_maarten!H:H,  "")</f>
        <v/>
      </c>
    </row>
    <row r="192" spans="1:80" hidden="1" x14ac:dyDescent="0.35">
      <c r="A192" t="s">
        <v>527</v>
      </c>
      <c r="B192" t="s">
        <v>78</v>
      </c>
      <c r="C192">
        <v>45566.714154097222</v>
      </c>
      <c r="D192" t="s">
        <v>79</v>
      </c>
      <c r="E192" t="s">
        <v>80</v>
      </c>
      <c r="F192">
        <v>96</v>
      </c>
      <c r="G192">
        <v>96</v>
      </c>
      <c r="H192">
        <v>96</v>
      </c>
      <c r="I192">
        <v>0</v>
      </c>
      <c r="J192" t="s">
        <v>528</v>
      </c>
      <c r="K192" t="s">
        <v>82</v>
      </c>
      <c r="L192">
        <v>15.069999694824219</v>
      </c>
      <c r="M192">
        <v>110</v>
      </c>
      <c r="N192" t="s">
        <v>82</v>
      </c>
      <c r="O192" t="s">
        <v>82</v>
      </c>
      <c r="P192">
        <v>0</v>
      </c>
      <c r="Q192">
        <v>801.59759521484375</v>
      </c>
      <c r="R192">
        <v>119.90861511230469</v>
      </c>
      <c r="S192">
        <v>214.60000610351563</v>
      </c>
      <c r="T192">
        <v>215</v>
      </c>
      <c r="U192">
        <v>220</v>
      </c>
      <c r="V192">
        <v>225</v>
      </c>
      <c r="W192">
        <v>2201.17333984375</v>
      </c>
      <c r="X192">
        <v>1849.5140380859375</v>
      </c>
      <c r="Y192">
        <v>3.1360001564025879</v>
      </c>
      <c r="Z192">
        <v>0.15000000596046448</v>
      </c>
      <c r="AA192">
        <v>24.340002059936523</v>
      </c>
      <c r="AB192">
        <v>2.0400002002716064</v>
      </c>
      <c r="AC192">
        <v>0.45400002598762512</v>
      </c>
      <c r="AD192">
        <v>0.65600001811981201</v>
      </c>
      <c r="AE192">
        <v>41.200000762939453</v>
      </c>
      <c r="AF192">
        <v>25.565391540527344</v>
      </c>
      <c r="AG192">
        <v>44.973884582519531</v>
      </c>
      <c r="AH192">
        <v>229.80000305175781</v>
      </c>
      <c r="AI192">
        <v>60</v>
      </c>
      <c r="AJ192">
        <v>60</v>
      </c>
      <c r="AK192">
        <v>60</v>
      </c>
      <c r="AL192">
        <v>60.900002000000001</v>
      </c>
      <c r="AM192">
        <v>94.586082458496094</v>
      </c>
      <c r="AN192">
        <v>52.499603271484375</v>
      </c>
      <c r="AO192">
        <v>66.241615295410156</v>
      </c>
      <c r="AP192">
        <v>79.890861511230469</v>
      </c>
      <c r="AQ192">
        <v>3.1604375839233398</v>
      </c>
      <c r="AR192">
        <v>535.405029296875</v>
      </c>
      <c r="AS192">
        <v>486.26290893554688</v>
      </c>
      <c r="AT192">
        <v>4.6654376983642578</v>
      </c>
      <c r="AU192">
        <v>3.8000626564025879</v>
      </c>
      <c r="AV192">
        <v>7545.41064453125</v>
      </c>
      <c r="AW192">
        <v>5119.1689453125</v>
      </c>
      <c r="AX192">
        <v>1585.833984375</v>
      </c>
      <c r="AY192">
        <v>975.1171875</v>
      </c>
      <c r="AZ192">
        <v>5959.57666015625</v>
      </c>
      <c r="BA192">
        <v>4144.0517578125</v>
      </c>
      <c r="BB192">
        <v>2.5548338890075684E-2</v>
      </c>
      <c r="BC192">
        <v>0.13181304931640625</v>
      </c>
      <c r="BD192" t="s">
        <v>529</v>
      </c>
      <c r="BE192" t="s">
        <v>527</v>
      </c>
      <c r="BF192">
        <v>45</v>
      </c>
      <c r="BG192">
        <v>864.64200000000005</v>
      </c>
      <c r="BH192">
        <v>1196.8420000000001</v>
      </c>
      <c r="BI192">
        <v>3.1960000000000002</v>
      </c>
      <c r="BJ192">
        <v>4.1710000000000003</v>
      </c>
      <c r="BK192">
        <v>95.504999999999995</v>
      </c>
      <c r="BL192">
        <v>2055.386</v>
      </c>
      <c r="BM192">
        <v>843.26599999999996</v>
      </c>
      <c r="BN192">
        <v>1303.348</v>
      </c>
      <c r="BO192">
        <v>5.4349999999999996</v>
      </c>
      <c r="BP192">
        <v>97.244</v>
      </c>
      <c r="BQ192">
        <v>1.0029999999999999</v>
      </c>
      <c r="BR192">
        <v>423.483</v>
      </c>
      <c r="BS192">
        <v>2055.386</v>
      </c>
      <c r="BT192">
        <v>20</v>
      </c>
      <c r="BU192">
        <v>8.734</v>
      </c>
      <c r="BV192">
        <v>1</v>
      </c>
      <c r="BW192">
        <v>40</v>
      </c>
      <c r="BX192">
        <v>24.158000000000001</v>
      </c>
      <c r="BY192">
        <v>1</v>
      </c>
      <c r="BZ192">
        <f>_xlfn.XLOOKUP(data_cloud__2[[#This Row],[product_id]], manual_check_maarten!A:A,manual_check_maarten!F:F,  "")</f>
        <v>1</v>
      </c>
      <c r="CA192">
        <f>_xlfn.XLOOKUP(data_cloud__2[[#This Row],[product_id]], manual_check_maarten!A:A,manual_check_maarten!G:G,  "")</f>
        <v>0</v>
      </c>
      <c r="CB192" t="str">
        <f>_xlfn.XLOOKUP(data_cloud__2[[#This Row],[product_id]], manual_check_maarten!A:A,manual_check_maarten!H:H,  "")</f>
        <v/>
      </c>
    </row>
    <row r="193" spans="1:80" hidden="1" x14ac:dyDescent="0.35">
      <c r="A193" t="s">
        <v>530</v>
      </c>
      <c r="B193" t="s">
        <v>85</v>
      </c>
      <c r="C193">
        <v>45566.714154097222</v>
      </c>
      <c r="D193" t="s">
        <v>79</v>
      </c>
      <c r="E193" t="s">
        <v>80</v>
      </c>
      <c r="F193">
        <v>96</v>
      </c>
      <c r="G193">
        <v>96</v>
      </c>
      <c r="H193">
        <v>96</v>
      </c>
      <c r="I193">
        <v>0</v>
      </c>
      <c r="J193" t="s">
        <v>528</v>
      </c>
      <c r="K193" t="s">
        <v>82</v>
      </c>
      <c r="L193">
        <v>15.069999694824219</v>
      </c>
      <c r="M193">
        <v>110</v>
      </c>
      <c r="N193" t="s">
        <v>82</v>
      </c>
      <c r="O193" t="s">
        <v>82</v>
      </c>
      <c r="P193">
        <v>0</v>
      </c>
      <c r="Q193">
        <v>801.59759521484375</v>
      </c>
      <c r="R193">
        <v>119.90861511230469</v>
      </c>
      <c r="S193">
        <v>214.60000610351563</v>
      </c>
      <c r="T193">
        <v>215</v>
      </c>
      <c r="U193">
        <v>220</v>
      </c>
      <c r="V193">
        <v>225</v>
      </c>
      <c r="W193">
        <v>2201.17333984375</v>
      </c>
      <c r="X193">
        <v>1849.5140380859375</v>
      </c>
      <c r="Y193">
        <v>3.1360001564025879</v>
      </c>
      <c r="Z193">
        <v>0.15000000596046448</v>
      </c>
      <c r="AA193">
        <v>24.340002059936523</v>
      </c>
      <c r="AB193">
        <v>2.0400002002716064</v>
      </c>
      <c r="AC193">
        <v>0.45400002598762512</v>
      </c>
      <c r="AD193">
        <v>0.65600001811981201</v>
      </c>
      <c r="AE193">
        <v>41.200000762939453</v>
      </c>
      <c r="AF193">
        <v>25.565391540527344</v>
      </c>
      <c r="AG193">
        <v>44.973884582519531</v>
      </c>
      <c r="AH193">
        <v>229.80000305175781</v>
      </c>
      <c r="AI193">
        <v>60</v>
      </c>
      <c r="AJ193">
        <v>60</v>
      </c>
      <c r="AK193">
        <v>60</v>
      </c>
      <c r="AL193">
        <v>60.900002000000001</v>
      </c>
      <c r="AM193">
        <v>137.79624938964844</v>
      </c>
      <c r="AN193">
        <v>52.49993896484375</v>
      </c>
      <c r="AO193">
        <v>66.914016723632813</v>
      </c>
      <c r="AP193">
        <v>82.427200317382813</v>
      </c>
      <c r="AQ193">
        <v>2.4831876754760742</v>
      </c>
      <c r="AR193">
        <v>534.837646484375</v>
      </c>
      <c r="AS193">
        <v>484.87115478515625</v>
      </c>
      <c r="AT193">
        <v>4.9288125038146973</v>
      </c>
      <c r="AU193">
        <v>3.9505627155303955</v>
      </c>
      <c r="AV193">
        <v>7654.87353515625</v>
      </c>
      <c r="AW193">
        <v>5680.84814453125</v>
      </c>
      <c r="AX193">
        <v>1733.82763671875</v>
      </c>
      <c r="AY193">
        <v>1070.22998046875</v>
      </c>
      <c r="AZ193">
        <v>5921.0458984375</v>
      </c>
      <c r="BA193">
        <v>4610.6181640625</v>
      </c>
      <c r="BD193" t="s">
        <v>531</v>
      </c>
      <c r="BE193" t="s">
        <v>530</v>
      </c>
      <c r="BF193">
        <v>45</v>
      </c>
      <c r="BG193">
        <v>1241.9010000000001</v>
      </c>
      <c r="BH193">
        <v>796.03399999999999</v>
      </c>
      <c r="BI193">
        <v>-1.3919999999999999</v>
      </c>
      <c r="BJ193">
        <v>4.0449999999999999</v>
      </c>
      <c r="BK193">
        <v>90.917000000000002</v>
      </c>
      <c r="BL193">
        <v>2056.1669999999999</v>
      </c>
      <c r="BM193">
        <v>1235.385</v>
      </c>
      <c r="BN193">
        <v>1106.713</v>
      </c>
      <c r="BO193">
        <v>-178.24199999999999</v>
      </c>
      <c r="BP193">
        <v>99.998999999999995</v>
      </c>
      <c r="BQ193">
        <v>1.0049999999999999</v>
      </c>
      <c r="BR193">
        <v>424.45800000000003</v>
      </c>
      <c r="BS193">
        <v>2056.1669999999999</v>
      </c>
      <c r="BT193">
        <v>20</v>
      </c>
      <c r="BU193">
        <v>8.6690000000000005</v>
      </c>
      <c r="BV193">
        <v>1</v>
      </c>
      <c r="BW193">
        <v>40</v>
      </c>
      <c r="BX193">
        <v>34.713999999999999</v>
      </c>
      <c r="BY193">
        <v>1</v>
      </c>
      <c r="BZ193">
        <f>_xlfn.XLOOKUP(data_cloud__2[[#This Row],[product_id]], manual_check_maarten!A:A,manual_check_maarten!F:F,  "")</f>
        <v>1</v>
      </c>
      <c r="CA193">
        <f>_xlfn.XLOOKUP(data_cloud__2[[#This Row],[product_id]], manual_check_maarten!A:A,manual_check_maarten!G:G,  "")</f>
        <v>0</v>
      </c>
      <c r="CB193" t="str">
        <f>_xlfn.XLOOKUP(data_cloud__2[[#This Row],[product_id]], manual_check_maarten!A:A,manual_check_maarten!H:H,  "")</f>
        <v/>
      </c>
    </row>
    <row r="194" spans="1:80" hidden="1" x14ac:dyDescent="0.35">
      <c r="A194" t="s">
        <v>532</v>
      </c>
      <c r="B194" t="s">
        <v>78</v>
      </c>
      <c r="C194">
        <v>45566.714433229165</v>
      </c>
      <c r="D194" t="s">
        <v>79</v>
      </c>
      <c r="E194" t="s">
        <v>80</v>
      </c>
      <c r="F194">
        <v>97</v>
      </c>
      <c r="G194">
        <v>97</v>
      </c>
      <c r="H194">
        <v>97</v>
      </c>
      <c r="I194">
        <v>0</v>
      </c>
      <c r="J194" t="s">
        <v>533</v>
      </c>
      <c r="K194" t="s">
        <v>82</v>
      </c>
      <c r="L194">
        <v>15.069999694824219</v>
      </c>
      <c r="M194">
        <v>110</v>
      </c>
      <c r="N194" t="s">
        <v>82</v>
      </c>
      <c r="O194" t="s">
        <v>82</v>
      </c>
      <c r="P194">
        <v>0</v>
      </c>
      <c r="Q194">
        <v>801.59759521484375</v>
      </c>
      <c r="R194">
        <v>119.90861511230469</v>
      </c>
      <c r="S194">
        <v>214.5</v>
      </c>
      <c r="T194">
        <v>215</v>
      </c>
      <c r="U194">
        <v>220</v>
      </c>
      <c r="V194">
        <v>225</v>
      </c>
      <c r="W194">
        <v>2207.293212890625</v>
      </c>
      <c r="X194">
        <v>1858.0626220703125</v>
      </c>
      <c r="Y194">
        <v>3.0800001621246338</v>
      </c>
      <c r="Z194">
        <v>0.14800000190734863</v>
      </c>
      <c r="AA194">
        <v>24.340002059936523</v>
      </c>
      <c r="AB194">
        <v>2.062000036239624</v>
      </c>
      <c r="AC194">
        <v>0.45400002598762512</v>
      </c>
      <c r="AD194">
        <v>0.65800005197525024</v>
      </c>
      <c r="AE194">
        <v>41.400001525878906</v>
      </c>
      <c r="AF194">
        <v>25.850809097290039</v>
      </c>
      <c r="AG194">
        <v>44.958595275878906</v>
      </c>
      <c r="AH194">
        <v>229.80000305175781</v>
      </c>
      <c r="AI194">
        <v>60</v>
      </c>
      <c r="AJ194">
        <v>60</v>
      </c>
      <c r="AK194">
        <v>60</v>
      </c>
      <c r="AL194">
        <v>60.900002000000001</v>
      </c>
      <c r="AM194">
        <v>94.586082458496094</v>
      </c>
      <c r="AN194">
        <v>52.499603271484375</v>
      </c>
      <c r="AO194">
        <v>66.210281372070313</v>
      </c>
      <c r="AP194">
        <v>80.041343688964844</v>
      </c>
      <c r="AQ194">
        <v>2.6336877346038818</v>
      </c>
      <c r="AR194">
        <v>536.0478515625</v>
      </c>
      <c r="AS194">
        <v>487.42706298828125</v>
      </c>
      <c r="AT194">
        <v>4.7406878471374512</v>
      </c>
      <c r="AU194">
        <v>3.7624375820159912</v>
      </c>
      <c r="AV194">
        <v>7564.75439453125</v>
      </c>
      <c r="AW194">
        <v>5147.0751953125</v>
      </c>
      <c r="AX194">
        <v>1635.6533203125</v>
      </c>
      <c r="AY194">
        <v>967.20166015625</v>
      </c>
      <c r="AZ194">
        <v>5929.10107421875</v>
      </c>
      <c r="BA194">
        <v>4179.87353515625</v>
      </c>
      <c r="BB194">
        <v>1.1364340782165527E-2</v>
      </c>
      <c r="BC194">
        <v>0.1440732479095459</v>
      </c>
      <c r="BD194" t="s">
        <v>79</v>
      </c>
      <c r="BE194" t="s">
        <v>79</v>
      </c>
      <c r="BF194">
        <v>0</v>
      </c>
      <c r="BG194">
        <v>0</v>
      </c>
      <c r="BH194">
        <v>0</v>
      </c>
      <c r="BI194">
        <v>0</v>
      </c>
      <c r="BJ194">
        <v>0</v>
      </c>
      <c r="BK194">
        <v>0</v>
      </c>
      <c r="BL194">
        <v>0</v>
      </c>
      <c r="BM194">
        <v>0</v>
      </c>
      <c r="BN194">
        <v>0</v>
      </c>
      <c r="BO194">
        <v>0</v>
      </c>
      <c r="BP194">
        <v>0</v>
      </c>
      <c r="BQ194">
        <v>0</v>
      </c>
      <c r="BR194">
        <v>0</v>
      </c>
      <c r="BS194">
        <v>0</v>
      </c>
      <c r="BT194">
        <v>20</v>
      </c>
      <c r="BU194">
        <v>0</v>
      </c>
      <c r="BW194">
        <v>40</v>
      </c>
      <c r="BX194">
        <v>0</v>
      </c>
      <c r="BZ194" t="str">
        <f>_xlfn.XLOOKUP(data_cloud__2[[#This Row],[product_id]], manual_check_maarten!A:A,manual_check_maarten!F:F,  "")</f>
        <v/>
      </c>
      <c r="CA194" t="str">
        <f>_xlfn.XLOOKUP(data_cloud__2[[#This Row],[product_id]], manual_check_maarten!A:A,manual_check_maarten!G:G,  "")</f>
        <v/>
      </c>
      <c r="CB194" t="str">
        <f>_xlfn.XLOOKUP(data_cloud__2[[#This Row],[product_id]], manual_check_maarten!A:A,manual_check_maarten!H:H,  "")</f>
        <v/>
      </c>
    </row>
    <row r="195" spans="1:80" hidden="1" x14ac:dyDescent="0.35">
      <c r="A195" t="s">
        <v>534</v>
      </c>
      <c r="B195" t="s">
        <v>85</v>
      </c>
      <c r="C195">
        <v>45566.714433229165</v>
      </c>
      <c r="D195" t="s">
        <v>79</v>
      </c>
      <c r="E195" t="s">
        <v>80</v>
      </c>
      <c r="F195">
        <v>97</v>
      </c>
      <c r="G195">
        <v>97</v>
      </c>
      <c r="H195">
        <v>97</v>
      </c>
      <c r="I195">
        <v>0</v>
      </c>
      <c r="J195" t="s">
        <v>533</v>
      </c>
      <c r="K195" t="s">
        <v>82</v>
      </c>
      <c r="L195">
        <v>15.069999694824219</v>
      </c>
      <c r="M195">
        <v>110</v>
      </c>
      <c r="N195" t="s">
        <v>82</v>
      </c>
      <c r="O195" t="s">
        <v>82</v>
      </c>
      <c r="P195">
        <v>0</v>
      </c>
      <c r="Q195">
        <v>801.59759521484375</v>
      </c>
      <c r="R195">
        <v>119.90861511230469</v>
      </c>
      <c r="S195">
        <v>214.5</v>
      </c>
      <c r="T195">
        <v>215</v>
      </c>
      <c r="U195">
        <v>220</v>
      </c>
      <c r="V195">
        <v>225</v>
      </c>
      <c r="W195">
        <v>2207.293212890625</v>
      </c>
      <c r="X195">
        <v>1858.0626220703125</v>
      </c>
      <c r="Y195">
        <v>3.0800001621246338</v>
      </c>
      <c r="Z195">
        <v>0.14800000190734863</v>
      </c>
      <c r="AA195">
        <v>24.340002059936523</v>
      </c>
      <c r="AB195">
        <v>2.062000036239624</v>
      </c>
      <c r="AC195">
        <v>0.45400002598762512</v>
      </c>
      <c r="AD195">
        <v>0.65800005197525024</v>
      </c>
      <c r="AE195">
        <v>41.400001525878906</v>
      </c>
      <c r="AF195">
        <v>25.850809097290039</v>
      </c>
      <c r="AG195">
        <v>44.958595275878906</v>
      </c>
      <c r="AH195">
        <v>229.80000305175781</v>
      </c>
      <c r="AI195">
        <v>60</v>
      </c>
      <c r="AJ195">
        <v>60</v>
      </c>
      <c r="AK195">
        <v>60</v>
      </c>
      <c r="AL195">
        <v>60.900002000000001</v>
      </c>
      <c r="AM195">
        <v>137.79624938964844</v>
      </c>
      <c r="AN195">
        <v>52.49993896484375</v>
      </c>
      <c r="AO195">
        <v>66.878013610839844</v>
      </c>
      <c r="AP195">
        <v>82.716751098632813</v>
      </c>
      <c r="AQ195">
        <v>1.4673125743865967</v>
      </c>
      <c r="AR195">
        <v>537.52984619140625</v>
      </c>
      <c r="AS195">
        <v>486.8529052734375</v>
      </c>
      <c r="AT195">
        <v>4.8911876678466797</v>
      </c>
      <c r="AU195">
        <v>3.9881877899169922</v>
      </c>
      <c r="AV195">
        <v>7711.9560546875</v>
      </c>
      <c r="AW195">
        <v>5761.90869140625</v>
      </c>
      <c r="AX195">
        <v>1732.6201171875</v>
      </c>
      <c r="AY195">
        <v>1103.06298828125</v>
      </c>
      <c r="AZ195">
        <v>5979.3359375</v>
      </c>
      <c r="BA195">
        <v>4658.845703125</v>
      </c>
      <c r="BD195" t="s">
        <v>535</v>
      </c>
      <c r="BE195" t="s">
        <v>534</v>
      </c>
      <c r="BF195">
        <v>45</v>
      </c>
      <c r="BG195">
        <v>1233.155</v>
      </c>
      <c r="BH195">
        <v>1101.7629999999999</v>
      </c>
      <c r="BI195">
        <v>-2.3090000000000002</v>
      </c>
      <c r="BJ195">
        <v>4.0259999999999998</v>
      </c>
      <c r="BK195">
        <v>90</v>
      </c>
      <c r="BL195">
        <v>2054.0889999999999</v>
      </c>
      <c r="BM195">
        <v>1226.077</v>
      </c>
      <c r="BN195">
        <v>1407.759</v>
      </c>
      <c r="BO195">
        <v>-178.202</v>
      </c>
      <c r="BP195">
        <v>97.244</v>
      </c>
      <c r="BQ195">
        <v>1.004</v>
      </c>
      <c r="BR195">
        <v>424.44299999999998</v>
      </c>
      <c r="BS195">
        <v>2054.0889999999999</v>
      </c>
      <c r="BT195">
        <v>20</v>
      </c>
      <c r="BU195">
        <v>6.7110000000000003</v>
      </c>
      <c r="BV195">
        <v>1</v>
      </c>
      <c r="BW195">
        <v>40</v>
      </c>
      <c r="BX195">
        <v>25.765999999999998</v>
      </c>
      <c r="BY195">
        <v>1</v>
      </c>
      <c r="BZ195">
        <f>_xlfn.XLOOKUP(data_cloud__2[[#This Row],[product_id]], manual_check_maarten!A:A,manual_check_maarten!F:F,  "")</f>
        <v>1</v>
      </c>
      <c r="CA195">
        <f>_xlfn.XLOOKUP(data_cloud__2[[#This Row],[product_id]], manual_check_maarten!A:A,manual_check_maarten!G:G,  "")</f>
        <v>0</v>
      </c>
      <c r="CB195" t="str">
        <f>_xlfn.XLOOKUP(data_cloud__2[[#This Row],[product_id]], manual_check_maarten!A:A,manual_check_maarten!H:H,  "")</f>
        <v/>
      </c>
    </row>
    <row r="196" spans="1:80" hidden="1" x14ac:dyDescent="0.35">
      <c r="A196" t="s">
        <v>539</v>
      </c>
      <c r="B196" t="s">
        <v>85</v>
      </c>
      <c r="C196">
        <v>45566.714710740744</v>
      </c>
      <c r="D196" t="s">
        <v>79</v>
      </c>
      <c r="E196" t="s">
        <v>80</v>
      </c>
      <c r="F196">
        <v>98</v>
      </c>
      <c r="G196">
        <v>98</v>
      </c>
      <c r="H196">
        <v>98</v>
      </c>
      <c r="I196">
        <v>0</v>
      </c>
      <c r="J196" t="s">
        <v>537</v>
      </c>
      <c r="K196" t="s">
        <v>82</v>
      </c>
      <c r="L196">
        <v>15.079999923706055</v>
      </c>
      <c r="M196">
        <v>110</v>
      </c>
      <c r="N196" t="s">
        <v>82</v>
      </c>
      <c r="O196" t="s">
        <v>82</v>
      </c>
      <c r="P196">
        <v>0</v>
      </c>
      <c r="Q196">
        <v>801.59759521484375</v>
      </c>
      <c r="R196">
        <v>119.90861511230469</v>
      </c>
      <c r="S196">
        <v>214.80000305175781</v>
      </c>
      <c r="T196">
        <v>214.80000305175781</v>
      </c>
      <c r="U196">
        <v>219.80000305175781</v>
      </c>
      <c r="V196">
        <v>224.80000305175781</v>
      </c>
      <c r="W196">
        <v>2195.538818359375</v>
      </c>
      <c r="X196">
        <v>1845.919677734375</v>
      </c>
      <c r="Y196">
        <v>3.3940000534057617</v>
      </c>
      <c r="Z196">
        <v>0.14600001275539398</v>
      </c>
      <c r="AA196">
        <v>24.340002059936523</v>
      </c>
      <c r="AB196">
        <v>2.0520000457763672</v>
      </c>
      <c r="AC196">
        <v>0.45400002598762512</v>
      </c>
      <c r="AD196">
        <v>0.65400004386901855</v>
      </c>
      <c r="AE196">
        <v>41.5</v>
      </c>
      <c r="AF196">
        <v>26.1566162109375</v>
      </c>
      <c r="AG196">
        <v>44.958595275878906</v>
      </c>
      <c r="AH196">
        <v>230</v>
      </c>
      <c r="AI196">
        <v>60</v>
      </c>
      <c r="AJ196">
        <v>59.900002000000001</v>
      </c>
      <c r="AK196">
        <v>59.900002000000001</v>
      </c>
      <c r="AL196">
        <v>60.900002000000001</v>
      </c>
      <c r="AM196">
        <v>137.79624938964844</v>
      </c>
      <c r="AN196">
        <v>52.49993896484375</v>
      </c>
      <c r="AO196">
        <v>66.868698120117188</v>
      </c>
      <c r="AP196">
        <v>82.68798828125</v>
      </c>
      <c r="AQ196">
        <v>1.4673125743865967</v>
      </c>
      <c r="AR196">
        <v>537.673828125</v>
      </c>
      <c r="AS196">
        <v>488.18170166015625</v>
      </c>
      <c r="AT196">
        <v>4.966437816619873</v>
      </c>
      <c r="AU196">
        <v>3.9505627155303955</v>
      </c>
      <c r="AV196">
        <v>7722.5595703125</v>
      </c>
      <c r="AW196">
        <v>5764.34814453125</v>
      </c>
      <c r="AX196">
        <v>1785.24267578125</v>
      </c>
      <c r="AY196">
        <v>1099.38134765625</v>
      </c>
      <c r="AZ196">
        <v>5937.31689453125</v>
      </c>
      <c r="BA196">
        <v>4664.966796875</v>
      </c>
      <c r="BD196" t="s">
        <v>540</v>
      </c>
      <c r="BE196" t="s">
        <v>539</v>
      </c>
      <c r="BF196">
        <v>45</v>
      </c>
      <c r="BG196">
        <v>1235.83</v>
      </c>
      <c r="BH196">
        <v>966.08299999999997</v>
      </c>
      <c r="BI196">
        <v>-1.619</v>
      </c>
      <c r="BJ196">
        <v>4.0289999999999999</v>
      </c>
      <c r="BK196">
        <v>90.69</v>
      </c>
      <c r="BL196">
        <v>2055.75</v>
      </c>
      <c r="BM196">
        <v>1229.3989999999999</v>
      </c>
      <c r="BN196">
        <v>1274.1780000000001</v>
      </c>
      <c r="BO196">
        <v>-178.291</v>
      </c>
      <c r="BP196">
        <v>99.998999999999995</v>
      </c>
      <c r="BQ196">
        <v>1.0049999999999999</v>
      </c>
      <c r="BR196">
        <v>424.48899999999998</v>
      </c>
      <c r="BS196">
        <v>2055.75</v>
      </c>
      <c r="BT196">
        <v>20</v>
      </c>
      <c r="BU196">
        <v>5.3789999999999996</v>
      </c>
      <c r="BV196">
        <v>1</v>
      </c>
      <c r="BW196">
        <v>40</v>
      </c>
      <c r="BX196">
        <v>28.213000000000001</v>
      </c>
      <c r="BY196">
        <v>1</v>
      </c>
      <c r="BZ196">
        <f>_xlfn.XLOOKUP(data_cloud__2[[#This Row],[product_id]], manual_check_maarten!A:A,manual_check_maarten!F:F,  "")</f>
        <v>1</v>
      </c>
      <c r="CA196">
        <f>_xlfn.XLOOKUP(data_cloud__2[[#This Row],[product_id]], manual_check_maarten!A:A,manual_check_maarten!G:G,  "")</f>
        <v>0</v>
      </c>
      <c r="CB196" t="str">
        <f>_xlfn.XLOOKUP(data_cloud__2[[#This Row],[product_id]], manual_check_maarten!A:A,manual_check_maarten!H:H,  "")</f>
        <v/>
      </c>
    </row>
    <row r="197" spans="1:80" hidden="1" x14ac:dyDescent="0.35">
      <c r="A197" t="s">
        <v>536</v>
      </c>
      <c r="B197" t="s">
        <v>78</v>
      </c>
      <c r="C197">
        <v>45566.714710740744</v>
      </c>
      <c r="D197" t="s">
        <v>79</v>
      </c>
      <c r="E197" t="s">
        <v>80</v>
      </c>
      <c r="F197">
        <v>98</v>
      </c>
      <c r="G197">
        <v>98</v>
      </c>
      <c r="H197">
        <v>98</v>
      </c>
      <c r="I197">
        <v>0</v>
      </c>
      <c r="J197" t="s">
        <v>537</v>
      </c>
      <c r="K197" t="s">
        <v>82</v>
      </c>
      <c r="L197">
        <v>15.079999923706055</v>
      </c>
      <c r="M197">
        <v>110</v>
      </c>
      <c r="N197" t="s">
        <v>82</v>
      </c>
      <c r="O197" t="s">
        <v>82</v>
      </c>
      <c r="P197">
        <v>0</v>
      </c>
      <c r="Q197">
        <v>801.59759521484375</v>
      </c>
      <c r="R197">
        <v>119.90861511230469</v>
      </c>
      <c r="S197">
        <v>214.80000305175781</v>
      </c>
      <c r="T197">
        <v>214.80000305175781</v>
      </c>
      <c r="U197">
        <v>219.80000305175781</v>
      </c>
      <c r="V197">
        <v>224.80000305175781</v>
      </c>
      <c r="W197">
        <v>2195.538818359375</v>
      </c>
      <c r="X197">
        <v>1845.919677734375</v>
      </c>
      <c r="Y197">
        <v>3.3940000534057617</v>
      </c>
      <c r="Z197">
        <v>0.14600001275539398</v>
      </c>
      <c r="AA197">
        <v>24.340002059936523</v>
      </c>
      <c r="AB197">
        <v>2.0520000457763672</v>
      </c>
      <c r="AC197">
        <v>0.45400002598762512</v>
      </c>
      <c r="AD197">
        <v>0.65400004386901855</v>
      </c>
      <c r="AE197">
        <v>41.5</v>
      </c>
      <c r="AF197">
        <v>26.1566162109375</v>
      </c>
      <c r="AG197">
        <v>44.958595275878906</v>
      </c>
      <c r="AH197">
        <v>230</v>
      </c>
      <c r="AI197">
        <v>60</v>
      </c>
      <c r="AJ197">
        <v>59.900002000000001</v>
      </c>
      <c r="AK197">
        <v>59.900002000000001</v>
      </c>
      <c r="AL197">
        <v>60.900002000000001</v>
      </c>
      <c r="AM197">
        <v>94.586082458496094</v>
      </c>
      <c r="AN197">
        <v>52.499603271484375</v>
      </c>
      <c r="AO197">
        <v>66.182243347167969</v>
      </c>
      <c r="AP197">
        <v>79.905029296875</v>
      </c>
      <c r="AQ197">
        <v>3.4990627765655518</v>
      </c>
      <c r="AR197">
        <v>539.176025390625</v>
      </c>
      <c r="AS197">
        <v>491.87203979492188</v>
      </c>
      <c r="AT197">
        <v>4.7030625343322754</v>
      </c>
      <c r="AU197">
        <v>3.7248127460479736</v>
      </c>
      <c r="AV197">
        <v>7619.11376953125</v>
      </c>
      <c r="AW197">
        <v>5252.84375</v>
      </c>
      <c r="AX197">
        <v>1644.04443359375</v>
      </c>
      <c r="AY197">
        <v>977.26171875</v>
      </c>
      <c r="AZ197">
        <v>5975.0693359375</v>
      </c>
      <c r="BA197">
        <v>4275.58203125</v>
      </c>
      <c r="BB197">
        <v>3.6038637161254883E-2</v>
      </c>
      <c r="BC197">
        <v>0.11276841163635254</v>
      </c>
      <c r="BD197" t="s">
        <v>538</v>
      </c>
      <c r="BE197" t="s">
        <v>536</v>
      </c>
      <c r="BF197">
        <v>45</v>
      </c>
      <c r="BG197">
        <v>862.471</v>
      </c>
      <c r="BH197">
        <v>1206.444</v>
      </c>
      <c r="BI197">
        <v>2.399</v>
      </c>
      <c r="BJ197">
        <v>4.1639999999999997</v>
      </c>
      <c r="BK197">
        <v>94.707999999999998</v>
      </c>
      <c r="BL197">
        <v>2055.7849999999999</v>
      </c>
      <c r="BM197">
        <v>841.43200000000002</v>
      </c>
      <c r="BN197">
        <v>1313.39</v>
      </c>
      <c r="BO197">
        <v>5.3479999999999999</v>
      </c>
      <c r="BP197">
        <v>98.424999999999997</v>
      </c>
      <c r="BQ197">
        <v>1.0029999999999999</v>
      </c>
      <c r="BR197">
        <v>423.73500000000001</v>
      </c>
      <c r="BS197">
        <v>2055.7849999999999</v>
      </c>
      <c r="BT197">
        <v>20</v>
      </c>
      <c r="BU197">
        <v>7.9530000000000003</v>
      </c>
      <c r="BV197">
        <v>1</v>
      </c>
      <c r="BW197">
        <v>40</v>
      </c>
      <c r="BX197">
        <v>21.225000000000001</v>
      </c>
      <c r="BY197">
        <v>1</v>
      </c>
      <c r="BZ197">
        <f>_xlfn.XLOOKUP(data_cloud__2[[#This Row],[product_id]], manual_check_maarten!A:A,manual_check_maarten!F:F,  "")</f>
        <v>1</v>
      </c>
      <c r="CA197">
        <f>_xlfn.XLOOKUP(data_cloud__2[[#This Row],[product_id]], manual_check_maarten!A:A,manual_check_maarten!G:G,  "")</f>
        <v>0</v>
      </c>
      <c r="CB197" t="str">
        <f>_xlfn.XLOOKUP(data_cloud__2[[#This Row],[product_id]], manual_check_maarten!A:A,manual_check_maarten!H:H,  "")</f>
        <v/>
      </c>
    </row>
    <row r="198" spans="1:80" hidden="1" x14ac:dyDescent="0.35">
      <c r="A198" t="s">
        <v>541</v>
      </c>
      <c r="B198" t="s">
        <v>78</v>
      </c>
      <c r="C198">
        <v>45566.714999652781</v>
      </c>
      <c r="D198" t="s">
        <v>79</v>
      </c>
      <c r="E198" t="s">
        <v>80</v>
      </c>
      <c r="F198">
        <v>99</v>
      </c>
      <c r="G198">
        <v>99</v>
      </c>
      <c r="H198">
        <v>99</v>
      </c>
      <c r="I198">
        <v>0</v>
      </c>
      <c r="J198" t="s">
        <v>542</v>
      </c>
      <c r="K198" t="s">
        <v>82</v>
      </c>
      <c r="L198">
        <v>15.079999923706055</v>
      </c>
      <c r="M198">
        <v>110</v>
      </c>
      <c r="N198" t="s">
        <v>82</v>
      </c>
      <c r="O198" t="s">
        <v>82</v>
      </c>
      <c r="P198">
        <v>0</v>
      </c>
      <c r="Q198">
        <v>801.41314697265625</v>
      </c>
      <c r="R198">
        <v>119.90861511230469</v>
      </c>
      <c r="S198">
        <v>214.60000610351563</v>
      </c>
      <c r="T198">
        <v>215.10000610351563</v>
      </c>
      <c r="U198">
        <v>219.80000305175781</v>
      </c>
      <c r="V198">
        <v>224.80000305175781</v>
      </c>
      <c r="W198">
        <v>2210.40185546875</v>
      </c>
      <c r="X198">
        <v>1835.6224365234375</v>
      </c>
      <c r="Y198">
        <v>3.1560001373291016</v>
      </c>
      <c r="Z198">
        <v>0.14400000870227814</v>
      </c>
      <c r="AA198">
        <v>24.340002059936523</v>
      </c>
      <c r="AB198">
        <v>2.0600001811981201</v>
      </c>
      <c r="AC198">
        <v>0.45400002598762512</v>
      </c>
      <c r="AD198">
        <v>0.65600001811981201</v>
      </c>
      <c r="AE198">
        <v>41.700000762939453</v>
      </c>
      <c r="AF198">
        <v>26.36048698425293</v>
      </c>
      <c r="AG198">
        <v>44.994274139404297</v>
      </c>
      <c r="AH198">
        <v>229.80000305175781</v>
      </c>
      <c r="AI198">
        <v>60</v>
      </c>
      <c r="AJ198">
        <v>60.099997999999999</v>
      </c>
      <c r="AK198">
        <v>60.099997999999999</v>
      </c>
      <c r="AL198">
        <v>60.900002000000001</v>
      </c>
      <c r="AM198">
        <v>94.586082458496094</v>
      </c>
      <c r="AN198">
        <v>52.499603271484375</v>
      </c>
      <c r="AO198">
        <v>66.22698974609375</v>
      </c>
      <c r="AP198">
        <v>79.906852722167969</v>
      </c>
      <c r="AQ198">
        <v>3.8000626564025879</v>
      </c>
      <c r="AR198">
        <v>538.9298095703125</v>
      </c>
      <c r="AS198">
        <v>491.09518432617188</v>
      </c>
      <c r="AT198">
        <v>4.5901875495910645</v>
      </c>
      <c r="AU198">
        <v>3.7624375820159912</v>
      </c>
      <c r="AV198">
        <v>7627.3212890625</v>
      </c>
      <c r="AW198">
        <v>5241.60302734375</v>
      </c>
      <c r="AX198">
        <v>1584.28076171875</v>
      </c>
      <c r="AY198">
        <v>995.89501953125</v>
      </c>
      <c r="AZ198">
        <v>6043.04052734375</v>
      </c>
      <c r="BA198">
        <v>4245.7080078125</v>
      </c>
      <c r="BB198">
        <v>2.0744919776916504E-2</v>
      </c>
      <c r="BC198">
        <v>0.13744688034057617</v>
      </c>
      <c r="BD198" t="s">
        <v>543</v>
      </c>
      <c r="BE198" t="s">
        <v>541</v>
      </c>
      <c r="BF198">
        <v>45</v>
      </c>
      <c r="BG198">
        <v>891.70500000000004</v>
      </c>
      <c r="BH198">
        <v>1011.619</v>
      </c>
      <c r="BI198">
        <v>3.88</v>
      </c>
      <c r="BJ198">
        <v>4.2539999999999996</v>
      </c>
      <c r="BK198">
        <v>96.188999999999993</v>
      </c>
      <c r="BL198">
        <v>2054.1080000000002</v>
      </c>
      <c r="BM198">
        <v>867.24300000000005</v>
      </c>
      <c r="BN198">
        <v>1121.7860000000001</v>
      </c>
      <c r="BO198">
        <v>6.5490000000000004</v>
      </c>
      <c r="BP198">
        <v>98.424999999999997</v>
      </c>
      <c r="BQ198">
        <v>1.0029999999999999</v>
      </c>
      <c r="BR198">
        <v>423.721</v>
      </c>
      <c r="BS198">
        <v>2054.1080000000002</v>
      </c>
      <c r="BT198">
        <v>20</v>
      </c>
      <c r="BU198">
        <v>8.3379999999999992</v>
      </c>
      <c r="BV198">
        <v>1</v>
      </c>
      <c r="BW198">
        <v>40</v>
      </c>
      <c r="BX198">
        <v>25.064</v>
      </c>
      <c r="BY198">
        <v>1</v>
      </c>
      <c r="BZ198">
        <f>_xlfn.XLOOKUP(data_cloud__2[[#This Row],[product_id]], manual_check_maarten!A:A,manual_check_maarten!F:F,  "")</f>
        <v>1</v>
      </c>
      <c r="CA198">
        <f>_xlfn.XLOOKUP(data_cloud__2[[#This Row],[product_id]], manual_check_maarten!A:A,manual_check_maarten!G:G,  "")</f>
        <v>0</v>
      </c>
      <c r="CB198" t="str">
        <f>_xlfn.XLOOKUP(data_cloud__2[[#This Row],[product_id]], manual_check_maarten!A:A,manual_check_maarten!H:H,  "")</f>
        <v/>
      </c>
    </row>
    <row r="199" spans="1:80" hidden="1" x14ac:dyDescent="0.35">
      <c r="A199" t="s">
        <v>544</v>
      </c>
      <c r="B199" t="s">
        <v>85</v>
      </c>
      <c r="C199">
        <v>45566.714999652781</v>
      </c>
      <c r="D199" t="s">
        <v>79</v>
      </c>
      <c r="E199" t="s">
        <v>80</v>
      </c>
      <c r="F199">
        <v>99</v>
      </c>
      <c r="G199">
        <v>99</v>
      </c>
      <c r="H199">
        <v>99</v>
      </c>
      <c r="I199">
        <v>0</v>
      </c>
      <c r="J199" t="s">
        <v>542</v>
      </c>
      <c r="K199" t="s">
        <v>82</v>
      </c>
      <c r="L199">
        <v>15.079999923706055</v>
      </c>
      <c r="M199">
        <v>110</v>
      </c>
      <c r="N199" t="s">
        <v>82</v>
      </c>
      <c r="O199" t="s">
        <v>82</v>
      </c>
      <c r="P199">
        <v>0</v>
      </c>
      <c r="Q199">
        <v>801.41314697265625</v>
      </c>
      <c r="R199">
        <v>119.90861511230469</v>
      </c>
      <c r="S199">
        <v>214.60000610351563</v>
      </c>
      <c r="T199">
        <v>215.10000610351563</v>
      </c>
      <c r="U199">
        <v>219.80000305175781</v>
      </c>
      <c r="V199">
        <v>224.80000305175781</v>
      </c>
      <c r="W199">
        <v>2210.40185546875</v>
      </c>
      <c r="X199">
        <v>1835.6224365234375</v>
      </c>
      <c r="Y199">
        <v>3.1560001373291016</v>
      </c>
      <c r="Z199">
        <v>0.14400000870227814</v>
      </c>
      <c r="AA199">
        <v>24.340002059936523</v>
      </c>
      <c r="AB199">
        <v>2.0600001811981201</v>
      </c>
      <c r="AC199">
        <v>0.45400002598762512</v>
      </c>
      <c r="AD199">
        <v>0.65600001811981201</v>
      </c>
      <c r="AE199">
        <v>41.700000762939453</v>
      </c>
      <c r="AF199">
        <v>26.36048698425293</v>
      </c>
      <c r="AG199">
        <v>44.994274139404297</v>
      </c>
      <c r="AH199">
        <v>229.80000305175781</v>
      </c>
      <c r="AI199">
        <v>60</v>
      </c>
      <c r="AJ199">
        <v>60.099997999999999</v>
      </c>
      <c r="AK199">
        <v>60.099997999999999</v>
      </c>
      <c r="AL199">
        <v>60.900002000000001</v>
      </c>
      <c r="AM199">
        <v>137.79624938964844</v>
      </c>
      <c r="AN199">
        <v>52.49993896484375</v>
      </c>
      <c r="AO199">
        <v>66.875381469726563</v>
      </c>
      <c r="AP199">
        <v>82.671684265136719</v>
      </c>
      <c r="AQ199">
        <v>1.4296876192092896</v>
      </c>
      <c r="AR199">
        <v>539.4283447265625</v>
      </c>
      <c r="AS199">
        <v>490.10153198242188</v>
      </c>
      <c r="AT199">
        <v>4.9288125038146973</v>
      </c>
      <c r="AU199">
        <v>3.9505627155303955</v>
      </c>
      <c r="AV199">
        <v>7754.98388671875</v>
      </c>
      <c r="AW199">
        <v>5823.94677734375</v>
      </c>
      <c r="AX199">
        <v>1777.697265625</v>
      </c>
      <c r="AY199">
        <v>1111.89501953125</v>
      </c>
      <c r="AZ199">
        <v>5977.28662109375</v>
      </c>
      <c r="BA199">
        <v>4712.0517578125</v>
      </c>
      <c r="BD199" t="s">
        <v>545</v>
      </c>
      <c r="BE199" t="s">
        <v>544</v>
      </c>
      <c r="BF199">
        <v>45</v>
      </c>
      <c r="BG199">
        <v>1236.3030000000001</v>
      </c>
      <c r="BH199">
        <v>964.94500000000005</v>
      </c>
      <c r="BI199">
        <v>-1.619</v>
      </c>
      <c r="BJ199">
        <v>4.1040000000000001</v>
      </c>
      <c r="BK199">
        <v>90.69</v>
      </c>
      <c r="BL199">
        <v>2056.1320000000001</v>
      </c>
      <c r="BM199">
        <v>1229.6289999999999</v>
      </c>
      <c r="BN199">
        <v>1271.2809999999999</v>
      </c>
      <c r="BO199">
        <v>-178.25</v>
      </c>
      <c r="BP199">
        <v>98.424999999999997</v>
      </c>
      <c r="BQ199">
        <v>1.0049999999999999</v>
      </c>
      <c r="BR199">
        <v>424.53100000000001</v>
      </c>
      <c r="BS199">
        <v>2056.1320000000001</v>
      </c>
      <c r="BT199">
        <v>20</v>
      </c>
      <c r="BU199">
        <v>6.7190000000000003</v>
      </c>
      <c r="BV199">
        <v>1</v>
      </c>
      <c r="BW199">
        <v>40</v>
      </c>
      <c r="BX199">
        <v>28.530999999999999</v>
      </c>
      <c r="BY199">
        <v>1</v>
      </c>
      <c r="BZ199">
        <f>_xlfn.XLOOKUP(data_cloud__2[[#This Row],[product_id]], manual_check_maarten!A:A,manual_check_maarten!F:F,  "")</f>
        <v>1</v>
      </c>
      <c r="CA199">
        <f>_xlfn.XLOOKUP(data_cloud__2[[#This Row],[product_id]], manual_check_maarten!A:A,manual_check_maarten!G:G,  "")</f>
        <v>0</v>
      </c>
      <c r="CB199" t="str">
        <f>_xlfn.XLOOKUP(data_cloud__2[[#This Row],[product_id]], manual_check_maarten!A:A,manual_check_maarten!H:H,  "")</f>
        <v/>
      </c>
    </row>
    <row r="200" spans="1:80" hidden="1" x14ac:dyDescent="0.35">
      <c r="A200" t="s">
        <v>546</v>
      </c>
      <c r="B200" t="s">
        <v>78</v>
      </c>
      <c r="C200">
        <v>45566.715277407406</v>
      </c>
      <c r="D200" t="s">
        <v>79</v>
      </c>
      <c r="E200" t="s">
        <v>80</v>
      </c>
      <c r="F200">
        <v>100</v>
      </c>
      <c r="G200">
        <v>100</v>
      </c>
      <c r="H200">
        <v>100</v>
      </c>
      <c r="I200">
        <v>0</v>
      </c>
      <c r="J200" t="s">
        <v>547</v>
      </c>
      <c r="K200" t="s">
        <v>82</v>
      </c>
      <c r="L200">
        <v>15.089999198913574</v>
      </c>
      <c r="M200">
        <v>110</v>
      </c>
      <c r="N200" t="s">
        <v>82</v>
      </c>
      <c r="O200" t="s">
        <v>82</v>
      </c>
      <c r="P200">
        <v>0</v>
      </c>
      <c r="Q200">
        <v>801.78204345703125</v>
      </c>
      <c r="R200">
        <v>119.90861511230469</v>
      </c>
      <c r="S200">
        <v>214.80000305175781</v>
      </c>
      <c r="T200">
        <v>215.10000610351563</v>
      </c>
      <c r="U200">
        <v>220</v>
      </c>
      <c r="V200">
        <v>225</v>
      </c>
      <c r="W200">
        <v>2197.870361328125</v>
      </c>
      <c r="X200">
        <v>1813.95947265625</v>
      </c>
      <c r="Y200">
        <v>2.8460001945495605</v>
      </c>
      <c r="Z200">
        <v>0.15200001001358032</v>
      </c>
      <c r="AA200">
        <v>24.340002059936523</v>
      </c>
      <c r="AB200">
        <v>2.0500001907348633</v>
      </c>
      <c r="AC200">
        <v>0.45400002598762512</v>
      </c>
      <c r="AD200">
        <v>0.65600001811981201</v>
      </c>
      <c r="AE200">
        <v>42</v>
      </c>
      <c r="AF200">
        <v>26.549066543579102</v>
      </c>
      <c r="AG200">
        <v>44.999370574951172</v>
      </c>
      <c r="AH200">
        <v>229.80000305175781</v>
      </c>
      <c r="AI200">
        <v>60</v>
      </c>
      <c r="AJ200">
        <v>60</v>
      </c>
      <c r="AK200">
        <v>60</v>
      </c>
      <c r="AL200">
        <v>60.900002000000001</v>
      </c>
      <c r="AM200">
        <v>94.586082458496094</v>
      </c>
      <c r="AN200">
        <v>52.499603271484375</v>
      </c>
      <c r="AO200">
        <v>66.346244812011719</v>
      </c>
      <c r="AP200">
        <v>79.941680908203125</v>
      </c>
      <c r="AQ200">
        <v>2.8970625400543213</v>
      </c>
      <c r="AR200">
        <v>538.63818359375</v>
      </c>
      <c r="AS200">
        <v>490.51409912109375</v>
      </c>
      <c r="AT200">
        <v>4.6278128623962402</v>
      </c>
      <c r="AU200">
        <v>3.7248127460479736</v>
      </c>
      <c r="AV200">
        <v>7621.48046875</v>
      </c>
      <c r="AW200">
        <v>5233.6064453125</v>
      </c>
      <c r="AX200">
        <v>1606.32568359375</v>
      </c>
      <c r="AY200">
        <v>979.0869140625</v>
      </c>
      <c r="AZ200">
        <v>6015.15478515625</v>
      </c>
      <c r="BA200">
        <v>4254.51953125</v>
      </c>
      <c r="BB200">
        <v>2.0802021026611328E-2</v>
      </c>
      <c r="BC200">
        <v>0.13417744636535645</v>
      </c>
      <c r="BD200" t="s">
        <v>548</v>
      </c>
      <c r="BE200" t="s">
        <v>546</v>
      </c>
      <c r="BF200">
        <v>45</v>
      </c>
      <c r="BG200">
        <v>866.83399999999995</v>
      </c>
      <c r="BH200">
        <v>1185.6959999999999</v>
      </c>
      <c r="BI200">
        <v>2.399</v>
      </c>
      <c r="BJ200">
        <v>4.1859999999999999</v>
      </c>
      <c r="BK200">
        <v>94.707999999999998</v>
      </c>
      <c r="BL200">
        <v>2055.491</v>
      </c>
      <c r="BM200">
        <v>845.101</v>
      </c>
      <c r="BN200">
        <v>1293.048</v>
      </c>
      <c r="BO200">
        <v>5.548</v>
      </c>
      <c r="BP200">
        <v>99.998999999999995</v>
      </c>
      <c r="BQ200">
        <v>1.0029999999999999</v>
      </c>
      <c r="BR200">
        <v>423.49799999999999</v>
      </c>
      <c r="BS200">
        <v>2055.491</v>
      </c>
      <c r="BT200">
        <v>20</v>
      </c>
      <c r="BU200">
        <v>7.23</v>
      </c>
      <c r="BV200">
        <v>1</v>
      </c>
      <c r="BW200">
        <v>40</v>
      </c>
      <c r="BX200">
        <v>19.798999999999999</v>
      </c>
      <c r="BY200">
        <v>1</v>
      </c>
      <c r="BZ200">
        <f>_xlfn.XLOOKUP(data_cloud__2[[#This Row],[product_id]], manual_check_maarten!A:A,manual_check_maarten!F:F,  "")</f>
        <v>1</v>
      </c>
      <c r="CA200">
        <f>_xlfn.XLOOKUP(data_cloud__2[[#This Row],[product_id]], manual_check_maarten!A:A,manual_check_maarten!G:G,  "")</f>
        <v>0</v>
      </c>
      <c r="CB200" t="str">
        <f>_xlfn.XLOOKUP(data_cloud__2[[#This Row],[product_id]], manual_check_maarten!A:A,manual_check_maarten!H:H,  "")</f>
        <v/>
      </c>
    </row>
    <row r="201" spans="1:80" hidden="1" x14ac:dyDescent="0.35">
      <c r="A201" t="s">
        <v>549</v>
      </c>
      <c r="B201" t="s">
        <v>85</v>
      </c>
      <c r="C201">
        <v>45566.715277407406</v>
      </c>
      <c r="D201" t="s">
        <v>79</v>
      </c>
      <c r="E201" t="s">
        <v>80</v>
      </c>
      <c r="F201">
        <v>100</v>
      </c>
      <c r="G201">
        <v>100</v>
      </c>
      <c r="H201">
        <v>100</v>
      </c>
      <c r="I201">
        <v>0</v>
      </c>
      <c r="J201" t="s">
        <v>547</v>
      </c>
      <c r="K201" t="s">
        <v>82</v>
      </c>
      <c r="L201">
        <v>15.089999198913574</v>
      </c>
      <c r="M201">
        <v>110</v>
      </c>
      <c r="N201" t="s">
        <v>82</v>
      </c>
      <c r="O201" t="s">
        <v>82</v>
      </c>
      <c r="P201">
        <v>0</v>
      </c>
      <c r="Q201">
        <v>801.78204345703125</v>
      </c>
      <c r="R201">
        <v>119.90861511230469</v>
      </c>
      <c r="S201">
        <v>214.80000305175781</v>
      </c>
      <c r="T201">
        <v>215.10000610351563</v>
      </c>
      <c r="U201">
        <v>220</v>
      </c>
      <c r="V201">
        <v>225</v>
      </c>
      <c r="W201">
        <v>2197.870361328125</v>
      </c>
      <c r="X201">
        <v>1813.95947265625</v>
      </c>
      <c r="Y201">
        <v>2.8460001945495605</v>
      </c>
      <c r="Z201">
        <v>0.15200001001358032</v>
      </c>
      <c r="AA201">
        <v>24.340002059936523</v>
      </c>
      <c r="AB201">
        <v>2.0500001907348633</v>
      </c>
      <c r="AC201">
        <v>0.45400002598762512</v>
      </c>
      <c r="AD201">
        <v>0.65600001811981201</v>
      </c>
      <c r="AE201">
        <v>42</v>
      </c>
      <c r="AF201">
        <v>26.549066543579102</v>
      </c>
      <c r="AG201">
        <v>44.999370574951172</v>
      </c>
      <c r="AH201">
        <v>229.80000305175781</v>
      </c>
      <c r="AI201">
        <v>60</v>
      </c>
      <c r="AJ201">
        <v>60</v>
      </c>
      <c r="AK201">
        <v>60</v>
      </c>
      <c r="AL201">
        <v>60.900002000000001</v>
      </c>
      <c r="AM201">
        <v>137.79624938964844</v>
      </c>
      <c r="AN201">
        <v>52.49993896484375</v>
      </c>
      <c r="AO201">
        <v>66.920860290527344</v>
      </c>
      <c r="AP201">
        <v>82.512123107910156</v>
      </c>
      <c r="AQ201">
        <v>2.5960626602172852</v>
      </c>
      <c r="AR201">
        <v>539.60858154296875</v>
      </c>
      <c r="AS201">
        <v>490.31146240234375</v>
      </c>
      <c r="AT201">
        <v>4.8535628318786621</v>
      </c>
      <c r="AU201">
        <v>3.9129376411437988</v>
      </c>
      <c r="AV201">
        <v>7752.2587890625</v>
      </c>
      <c r="AW201">
        <v>5841.48193359375</v>
      </c>
      <c r="AX201">
        <v>1741.52294921875</v>
      </c>
      <c r="AY201">
        <v>1096.685546875</v>
      </c>
      <c r="AZ201">
        <v>6010.73583984375</v>
      </c>
      <c r="BA201">
        <v>4744.79638671875</v>
      </c>
      <c r="BD201" t="s">
        <v>550</v>
      </c>
      <c r="BE201" t="s">
        <v>549</v>
      </c>
      <c r="BF201">
        <v>45</v>
      </c>
      <c r="BG201">
        <v>1203.9580000000001</v>
      </c>
      <c r="BH201">
        <v>849.81899999999996</v>
      </c>
      <c r="BI201">
        <v>-3.673</v>
      </c>
      <c r="BJ201">
        <v>4.03</v>
      </c>
      <c r="BK201">
        <v>88.635999999999996</v>
      </c>
      <c r="BL201">
        <v>2056.6460000000002</v>
      </c>
      <c r="BM201">
        <v>1206.771</v>
      </c>
      <c r="BN201">
        <v>1160.1600000000001</v>
      </c>
      <c r="BO201">
        <v>-179.91300000000001</v>
      </c>
      <c r="BP201">
        <v>99.998999999999995</v>
      </c>
      <c r="BQ201">
        <v>1.0049999999999999</v>
      </c>
      <c r="BR201">
        <v>424.64100000000002</v>
      </c>
      <c r="BS201">
        <v>2056.6460000000002</v>
      </c>
      <c r="BT201">
        <v>20</v>
      </c>
      <c r="BU201">
        <v>6.7889999999999997</v>
      </c>
      <c r="BV201">
        <v>1</v>
      </c>
      <c r="BW201">
        <v>40</v>
      </c>
      <c r="BX201">
        <v>30.585999999999999</v>
      </c>
      <c r="BY201">
        <v>1</v>
      </c>
      <c r="BZ201">
        <f>_xlfn.XLOOKUP(data_cloud__2[[#This Row],[product_id]], manual_check_maarten!A:A,manual_check_maarten!F:F,  "")</f>
        <v>1</v>
      </c>
      <c r="CA201">
        <f>_xlfn.XLOOKUP(data_cloud__2[[#This Row],[product_id]], manual_check_maarten!A:A,manual_check_maarten!G:G,  "")</f>
        <v>0</v>
      </c>
      <c r="CB201" t="str">
        <f>_xlfn.XLOOKUP(data_cloud__2[[#This Row],[product_id]], manual_check_maarten!A:A,manual_check_maarten!H:H,  "")</f>
        <v/>
      </c>
    </row>
    <row r="202" spans="1:80" hidden="1" x14ac:dyDescent="0.35">
      <c r="A202" t="s">
        <v>551</v>
      </c>
      <c r="B202" t="s">
        <v>78</v>
      </c>
      <c r="C202">
        <v>45566.715565081016</v>
      </c>
      <c r="D202" t="s">
        <v>79</v>
      </c>
      <c r="E202" t="s">
        <v>80</v>
      </c>
      <c r="F202">
        <v>101</v>
      </c>
      <c r="G202">
        <v>101</v>
      </c>
      <c r="H202">
        <v>101</v>
      </c>
      <c r="I202">
        <v>0</v>
      </c>
      <c r="J202" t="s">
        <v>552</v>
      </c>
      <c r="K202" t="s">
        <v>82</v>
      </c>
      <c r="L202">
        <v>15.089999198913574</v>
      </c>
      <c r="M202">
        <v>110</v>
      </c>
      <c r="N202" t="s">
        <v>82</v>
      </c>
      <c r="O202" t="s">
        <v>82</v>
      </c>
      <c r="P202">
        <v>0</v>
      </c>
      <c r="Q202">
        <v>801.78204345703125</v>
      </c>
      <c r="R202">
        <v>119.90861511230469</v>
      </c>
      <c r="S202">
        <v>215.10000610351563</v>
      </c>
      <c r="T202">
        <v>215.10000610351563</v>
      </c>
      <c r="U202">
        <v>220</v>
      </c>
      <c r="V202">
        <v>225</v>
      </c>
      <c r="W202">
        <v>2209.236083984375</v>
      </c>
      <c r="X202">
        <v>1810.6566162109375</v>
      </c>
      <c r="Y202">
        <v>3.3960001468658447</v>
      </c>
      <c r="Z202">
        <v>0.15000000596046448</v>
      </c>
      <c r="AA202">
        <v>24.340002059936523</v>
      </c>
      <c r="AB202">
        <v>2.0559999942779541</v>
      </c>
      <c r="AC202">
        <v>0.45400002598762512</v>
      </c>
      <c r="AD202">
        <v>0.65800005197525024</v>
      </c>
      <c r="AE202">
        <v>42.200000762939453</v>
      </c>
      <c r="AF202">
        <v>26.839582443237305</v>
      </c>
      <c r="AG202">
        <v>44.968788146972656</v>
      </c>
      <c r="AH202">
        <v>229.80000305175781</v>
      </c>
      <c r="AI202">
        <v>60</v>
      </c>
      <c r="AJ202">
        <v>60</v>
      </c>
      <c r="AK202">
        <v>60</v>
      </c>
      <c r="AL202">
        <v>60.900002000000001</v>
      </c>
      <c r="AM202">
        <v>94.586082458496094</v>
      </c>
      <c r="AN202">
        <v>52.499603271484375</v>
      </c>
      <c r="AO202">
        <v>66.332115173339844</v>
      </c>
      <c r="AP202">
        <v>80.017349243164063</v>
      </c>
      <c r="AQ202">
        <v>3.0475625991821289</v>
      </c>
      <c r="AR202">
        <v>539.73223876953125</v>
      </c>
      <c r="AS202">
        <v>492.82461547851563</v>
      </c>
      <c r="AT202">
        <v>4.6654376983642578</v>
      </c>
      <c r="AU202">
        <v>3.7248127460479736</v>
      </c>
      <c r="AV202">
        <v>7637.64501953125</v>
      </c>
      <c r="AW202">
        <v>5291.74658203125</v>
      </c>
      <c r="AX202">
        <v>1645.52001953125</v>
      </c>
      <c r="AY202">
        <v>1001.31494140625</v>
      </c>
      <c r="AZ202">
        <v>5992.125</v>
      </c>
      <c r="BA202">
        <v>4290.431640625</v>
      </c>
      <c r="BB202">
        <v>3.0824065208435059E-2</v>
      </c>
      <c r="BC202">
        <v>0.11136543750762939</v>
      </c>
      <c r="BD202" t="s">
        <v>79</v>
      </c>
      <c r="BE202" t="s">
        <v>79</v>
      </c>
      <c r="BF202">
        <v>0</v>
      </c>
      <c r="BG202">
        <v>0</v>
      </c>
      <c r="BH202">
        <v>0</v>
      </c>
      <c r="BI202">
        <v>0</v>
      </c>
      <c r="BJ202">
        <v>0</v>
      </c>
      <c r="BK202">
        <v>0</v>
      </c>
      <c r="BL202">
        <v>0</v>
      </c>
      <c r="BM202">
        <v>0</v>
      </c>
      <c r="BN202">
        <v>0</v>
      </c>
      <c r="BO202">
        <v>0</v>
      </c>
      <c r="BP202">
        <v>0</v>
      </c>
      <c r="BQ202">
        <v>0</v>
      </c>
      <c r="BR202">
        <v>0</v>
      </c>
      <c r="BS202">
        <v>0</v>
      </c>
      <c r="BT202">
        <v>20</v>
      </c>
      <c r="BU202">
        <v>0</v>
      </c>
      <c r="BW202">
        <v>40</v>
      </c>
      <c r="BX202">
        <v>0</v>
      </c>
      <c r="BZ202" t="str">
        <f>_xlfn.XLOOKUP(data_cloud__2[[#This Row],[product_id]], manual_check_maarten!A:A,manual_check_maarten!F:F,  "")</f>
        <v/>
      </c>
      <c r="CA202" t="str">
        <f>_xlfn.XLOOKUP(data_cloud__2[[#This Row],[product_id]], manual_check_maarten!A:A,manual_check_maarten!G:G,  "")</f>
        <v/>
      </c>
      <c r="CB202" t="str">
        <f>_xlfn.XLOOKUP(data_cloud__2[[#This Row],[product_id]], manual_check_maarten!A:A,manual_check_maarten!H:H,  "")</f>
        <v/>
      </c>
    </row>
    <row r="203" spans="1:80" hidden="1" x14ac:dyDescent="0.35">
      <c r="A203" t="s">
        <v>553</v>
      </c>
      <c r="B203" t="s">
        <v>85</v>
      </c>
      <c r="C203">
        <v>45566.715565081016</v>
      </c>
      <c r="D203" t="s">
        <v>79</v>
      </c>
      <c r="E203" t="s">
        <v>80</v>
      </c>
      <c r="F203">
        <v>101</v>
      </c>
      <c r="G203">
        <v>101</v>
      </c>
      <c r="H203">
        <v>101</v>
      </c>
      <c r="I203">
        <v>0</v>
      </c>
      <c r="J203" t="s">
        <v>552</v>
      </c>
      <c r="K203" t="s">
        <v>82</v>
      </c>
      <c r="L203">
        <v>15.089999198913574</v>
      </c>
      <c r="M203">
        <v>110</v>
      </c>
      <c r="N203" t="s">
        <v>82</v>
      </c>
      <c r="O203" t="s">
        <v>82</v>
      </c>
      <c r="P203">
        <v>0</v>
      </c>
      <c r="Q203">
        <v>801.78204345703125</v>
      </c>
      <c r="R203">
        <v>119.90861511230469</v>
      </c>
      <c r="S203">
        <v>215.10000610351563</v>
      </c>
      <c r="T203">
        <v>215.10000610351563</v>
      </c>
      <c r="U203">
        <v>220</v>
      </c>
      <c r="V203">
        <v>225</v>
      </c>
      <c r="W203">
        <v>2209.236083984375</v>
      </c>
      <c r="X203">
        <v>1810.6566162109375</v>
      </c>
      <c r="Y203">
        <v>3.3960001468658447</v>
      </c>
      <c r="Z203">
        <v>0.15000000596046448</v>
      </c>
      <c r="AA203">
        <v>24.340002059936523</v>
      </c>
      <c r="AB203">
        <v>2.0559999942779541</v>
      </c>
      <c r="AC203">
        <v>0.45400002598762512</v>
      </c>
      <c r="AD203">
        <v>0.65800005197525024</v>
      </c>
      <c r="AE203">
        <v>42.200000762939453</v>
      </c>
      <c r="AF203">
        <v>26.839582443237305</v>
      </c>
      <c r="AG203">
        <v>44.968788146972656</v>
      </c>
      <c r="AH203">
        <v>229.80000305175781</v>
      </c>
      <c r="AI203">
        <v>60</v>
      </c>
      <c r="AJ203">
        <v>60</v>
      </c>
      <c r="AK203">
        <v>60</v>
      </c>
      <c r="AL203">
        <v>60.900002000000001</v>
      </c>
      <c r="AM203">
        <v>137.79624938964844</v>
      </c>
      <c r="AN203">
        <v>52.49993896484375</v>
      </c>
      <c r="AO203">
        <v>66.816490173339844</v>
      </c>
      <c r="AP203">
        <v>82.761665344238281</v>
      </c>
      <c r="AQ203">
        <v>1.4673125743865967</v>
      </c>
      <c r="AR203">
        <v>539.6868896484375</v>
      </c>
      <c r="AS203">
        <v>490.66067504882813</v>
      </c>
      <c r="AT203">
        <v>4.9288125038146973</v>
      </c>
      <c r="AU203">
        <v>3.8753125667572021</v>
      </c>
      <c r="AV203">
        <v>7777.59765625</v>
      </c>
      <c r="AW203">
        <v>5853.6015625</v>
      </c>
      <c r="AX203">
        <v>1791.375</v>
      </c>
      <c r="AY203">
        <v>1088.7314453125</v>
      </c>
      <c r="AZ203">
        <v>5986.22265625</v>
      </c>
      <c r="BA203">
        <v>4764.8701171875</v>
      </c>
      <c r="BD203" t="s">
        <v>554</v>
      </c>
      <c r="BE203" t="s">
        <v>553</v>
      </c>
      <c r="BF203">
        <v>45</v>
      </c>
      <c r="BG203">
        <v>1227.431</v>
      </c>
      <c r="BH203">
        <v>1071.1120000000001</v>
      </c>
      <c r="BI203">
        <v>-1.8540000000000001</v>
      </c>
      <c r="BJ203">
        <v>4.13</v>
      </c>
      <c r="BK203">
        <v>90.454999999999998</v>
      </c>
      <c r="BL203">
        <v>2054.4349999999999</v>
      </c>
      <c r="BM203">
        <v>1221.7449999999999</v>
      </c>
      <c r="BN203">
        <v>1377.16</v>
      </c>
      <c r="BO203">
        <v>-178.535</v>
      </c>
      <c r="BP203">
        <v>98.424999999999997</v>
      </c>
      <c r="BQ203">
        <v>1.0049999999999999</v>
      </c>
      <c r="BR203">
        <v>424.58100000000002</v>
      </c>
      <c r="BS203">
        <v>2054.4349999999999</v>
      </c>
      <c r="BT203">
        <v>20</v>
      </c>
      <c r="BU203">
        <v>8.0630000000000006</v>
      </c>
      <c r="BV203">
        <v>1</v>
      </c>
      <c r="BW203">
        <v>40</v>
      </c>
      <c r="BX203">
        <v>14.178000000000001</v>
      </c>
      <c r="BY203">
        <v>1</v>
      </c>
      <c r="BZ203">
        <f>_xlfn.XLOOKUP(data_cloud__2[[#This Row],[product_id]], manual_check_maarten!A:A,manual_check_maarten!F:F,  "")</f>
        <v>1</v>
      </c>
      <c r="CA203">
        <f>_xlfn.XLOOKUP(data_cloud__2[[#This Row],[product_id]], manual_check_maarten!A:A,manual_check_maarten!G:G,  "")</f>
        <v>0</v>
      </c>
      <c r="CB203" t="str">
        <f>_xlfn.XLOOKUP(data_cloud__2[[#This Row],[product_id]], manual_check_maarten!A:A,manual_check_maarten!H:H,  "")</f>
        <v/>
      </c>
    </row>
    <row r="204" spans="1:80" x14ac:dyDescent="0.35">
      <c r="A204" t="s">
        <v>981</v>
      </c>
      <c r="B204" t="s">
        <v>78</v>
      </c>
      <c r="C204">
        <v>45566.752777928239</v>
      </c>
      <c r="D204" t="s">
        <v>79</v>
      </c>
      <c r="E204" t="s">
        <v>80</v>
      </c>
      <c r="F204">
        <v>161</v>
      </c>
      <c r="G204">
        <v>161</v>
      </c>
      <c r="H204">
        <v>161</v>
      </c>
      <c r="I204">
        <v>0</v>
      </c>
      <c r="J204" t="s">
        <v>982</v>
      </c>
      <c r="K204" t="s">
        <v>82</v>
      </c>
      <c r="L204">
        <v>16.029998779296875</v>
      </c>
      <c r="M204">
        <v>110</v>
      </c>
      <c r="N204" t="s">
        <v>82</v>
      </c>
      <c r="O204" t="s">
        <v>82</v>
      </c>
      <c r="P204">
        <v>0</v>
      </c>
      <c r="Q204">
        <v>797.72430419921875</v>
      </c>
      <c r="R204">
        <v>119.90861511230469</v>
      </c>
      <c r="S204">
        <v>211.60000610351563</v>
      </c>
      <c r="T204">
        <v>215.30000305175781</v>
      </c>
      <c r="U204">
        <v>221.80000305175781</v>
      </c>
      <c r="V204">
        <v>225.60000610351563</v>
      </c>
      <c r="W204">
        <v>2222.544677734375</v>
      </c>
      <c r="X204">
        <v>1861.9483642578125</v>
      </c>
      <c r="Y204">
        <v>3.2240002155303955</v>
      </c>
      <c r="Z204">
        <v>0.15000000596046448</v>
      </c>
      <c r="AA204">
        <v>24.342000961303711</v>
      </c>
      <c r="AB204">
        <v>2.0400002002716064</v>
      </c>
      <c r="AC204">
        <v>0.45600003004074097</v>
      </c>
      <c r="AD204">
        <v>0.65800005197525024</v>
      </c>
      <c r="AE204">
        <v>41.5</v>
      </c>
      <c r="AF204">
        <v>26.187196731567383</v>
      </c>
      <c r="AG204">
        <v>44.958595275878906</v>
      </c>
      <c r="AH204">
        <v>230</v>
      </c>
      <c r="AI204">
        <v>60</v>
      </c>
      <c r="AJ204">
        <v>60.200001</v>
      </c>
      <c r="AK204">
        <v>60.200001</v>
      </c>
      <c r="AL204">
        <v>59.900002000000001</v>
      </c>
      <c r="AM204">
        <v>94.586082458496094</v>
      </c>
      <c r="AN204">
        <v>52.499603271484375</v>
      </c>
      <c r="AO204">
        <v>65.845329284667969</v>
      </c>
      <c r="AP204">
        <v>79.784507751464844</v>
      </c>
      <c r="AQ204">
        <v>3.1604375839233398</v>
      </c>
      <c r="AR204">
        <v>533.81671142578125</v>
      </c>
      <c r="AS204">
        <v>485.23733520507813</v>
      </c>
      <c r="AT204">
        <v>4.6654376983642578</v>
      </c>
      <c r="AU204">
        <v>3.7624375820159912</v>
      </c>
      <c r="AV204">
        <v>7518.939453125</v>
      </c>
      <c r="AW204">
        <v>5023.900390625</v>
      </c>
      <c r="AX204">
        <v>1588.7744140625</v>
      </c>
      <c r="AY204">
        <v>962.8349609375</v>
      </c>
      <c r="AZ204">
        <v>5930.1650390625</v>
      </c>
      <c r="BA204">
        <v>4061.0654296875</v>
      </c>
      <c r="BB204">
        <v>2.5099039077758789E-2</v>
      </c>
      <c r="BC204">
        <v>0.18934237957000732</v>
      </c>
      <c r="BD204" t="s">
        <v>983</v>
      </c>
      <c r="BE204" t="s">
        <v>981</v>
      </c>
      <c r="BF204">
        <v>45</v>
      </c>
      <c r="BG204">
        <v>853.23599999999999</v>
      </c>
      <c r="BH204">
        <v>1306.9659999999999</v>
      </c>
      <c r="BI204">
        <v>1.3819999999999999</v>
      </c>
      <c r="BJ204">
        <v>4.085</v>
      </c>
      <c r="BK204">
        <v>93.691000000000003</v>
      </c>
      <c r="BL204">
        <v>2055.127</v>
      </c>
      <c r="BM204">
        <v>833.33799999999997</v>
      </c>
      <c r="BN204">
        <v>1411.354</v>
      </c>
      <c r="BO204">
        <v>5.0199999999999996</v>
      </c>
      <c r="BP204">
        <v>93.307000000000002</v>
      </c>
      <c r="BQ204">
        <v>1.0029999999999999</v>
      </c>
      <c r="BR204">
        <v>423.55099999999999</v>
      </c>
      <c r="BS204">
        <v>2055.127</v>
      </c>
      <c r="BT204">
        <v>20</v>
      </c>
      <c r="BU204">
        <v>8.8780000000000001</v>
      </c>
      <c r="BV204">
        <v>1</v>
      </c>
      <c r="BW204">
        <v>40</v>
      </c>
      <c r="BX204">
        <v>25.306999999999999</v>
      </c>
      <c r="BY204">
        <v>1</v>
      </c>
      <c r="BZ204">
        <f>_xlfn.XLOOKUP(data_cloud__2[[#This Row],[product_id]], manual_check_maarten!A:A,manual_check_maarten!F:F,  "")</f>
        <v>0</v>
      </c>
      <c r="CA204">
        <f>_xlfn.XLOOKUP(data_cloud__2[[#This Row],[product_id]], manual_check_maarten!A:A,manual_check_maarten!G:G,  "")</f>
        <v>0</v>
      </c>
      <c r="CB204" t="str">
        <f>_xlfn.XLOOKUP(data_cloud__2[[#This Row],[product_id]], manual_check_maarten!A:A,manual_check_maarten!H:H,  "")</f>
        <v>Circ section</v>
      </c>
    </row>
    <row r="205" spans="1:80" hidden="1" x14ac:dyDescent="0.35">
      <c r="A205" t="s">
        <v>558</v>
      </c>
      <c r="B205" t="s">
        <v>85</v>
      </c>
      <c r="C205">
        <v>45566.715844618055</v>
      </c>
      <c r="D205" t="s">
        <v>79</v>
      </c>
      <c r="E205" t="s">
        <v>80</v>
      </c>
      <c r="F205">
        <v>102</v>
      </c>
      <c r="G205">
        <v>102</v>
      </c>
      <c r="H205">
        <v>102</v>
      </c>
      <c r="I205">
        <v>0</v>
      </c>
      <c r="J205" t="s">
        <v>556</v>
      </c>
      <c r="K205" t="s">
        <v>82</v>
      </c>
      <c r="L205">
        <v>15.089999198913574</v>
      </c>
      <c r="M205">
        <v>110</v>
      </c>
      <c r="N205" t="s">
        <v>82</v>
      </c>
      <c r="O205" t="s">
        <v>82</v>
      </c>
      <c r="P205">
        <v>0</v>
      </c>
      <c r="Q205">
        <v>801.78204345703125</v>
      </c>
      <c r="R205">
        <v>119.90861511230469</v>
      </c>
      <c r="S205">
        <v>215.30000305175781</v>
      </c>
      <c r="T205">
        <v>215.5</v>
      </c>
      <c r="U205">
        <v>220.10000610351563</v>
      </c>
      <c r="V205">
        <v>225</v>
      </c>
      <c r="W205">
        <v>2195.24755859375</v>
      </c>
      <c r="X205">
        <v>1831.2509765625</v>
      </c>
      <c r="Y205">
        <v>2.8960001468658447</v>
      </c>
      <c r="Z205">
        <v>0.14800000190734863</v>
      </c>
      <c r="AA205">
        <v>24.340002059936523</v>
      </c>
      <c r="AB205">
        <v>2.0440001487731934</v>
      </c>
      <c r="AC205">
        <v>0.45400002598762512</v>
      </c>
      <c r="AD205">
        <v>0.65400004386901855</v>
      </c>
      <c r="AE205">
        <v>42.400001525878906</v>
      </c>
      <c r="AF205">
        <v>26.742744445800781</v>
      </c>
      <c r="AG205">
        <v>44.968788146972656</v>
      </c>
      <c r="AH205">
        <v>229.80000305175781</v>
      </c>
      <c r="AI205">
        <v>60</v>
      </c>
      <c r="AJ205">
        <v>60.099997999999999</v>
      </c>
      <c r="AK205">
        <v>60.099997999999999</v>
      </c>
      <c r="AL205">
        <v>60.900002000000001</v>
      </c>
      <c r="AM205">
        <v>137.79624938964844</v>
      </c>
      <c r="AN205">
        <v>52.49993896484375</v>
      </c>
      <c r="AO205">
        <v>66.771629333496094</v>
      </c>
      <c r="AP205">
        <v>82.754524230957031</v>
      </c>
      <c r="AQ205">
        <v>1.4296876192092896</v>
      </c>
      <c r="AR205">
        <v>538.94012451171875</v>
      </c>
      <c r="AS205">
        <v>490.65679931640625</v>
      </c>
      <c r="AT205">
        <v>4.9288125038146973</v>
      </c>
      <c r="AU205">
        <v>3.9129376411437988</v>
      </c>
      <c r="AV205">
        <v>7748.2705078125</v>
      </c>
      <c r="AW205">
        <v>5846.111328125</v>
      </c>
      <c r="AX205">
        <v>1787.23828125</v>
      </c>
      <c r="AY205">
        <v>1104.6435546875</v>
      </c>
      <c r="AZ205">
        <v>5961.0322265625</v>
      </c>
      <c r="BA205">
        <v>4741.4677734375</v>
      </c>
      <c r="BD205" t="s">
        <v>559</v>
      </c>
      <c r="BE205" t="s">
        <v>558</v>
      </c>
      <c r="BF205">
        <v>45</v>
      </c>
      <c r="BG205">
        <v>1229.954</v>
      </c>
      <c r="BH205">
        <v>1151.105</v>
      </c>
      <c r="BI205">
        <v>-1.627</v>
      </c>
      <c r="BJ205">
        <v>4.077</v>
      </c>
      <c r="BK205">
        <v>90.682000000000002</v>
      </c>
      <c r="BL205">
        <v>2052.8789999999999</v>
      </c>
      <c r="BM205">
        <v>1223.557</v>
      </c>
      <c r="BN205">
        <v>1456.498</v>
      </c>
      <c r="BO205">
        <v>-178.25200000000001</v>
      </c>
      <c r="BP205">
        <v>98.424999999999997</v>
      </c>
      <c r="BQ205">
        <v>1.004</v>
      </c>
      <c r="BR205">
        <v>424.44099999999997</v>
      </c>
      <c r="BS205">
        <v>2052.8789999999999</v>
      </c>
      <c r="BT205">
        <v>20</v>
      </c>
      <c r="BU205">
        <v>6.9560000000000004</v>
      </c>
      <c r="BV205">
        <v>1</v>
      </c>
      <c r="BW205">
        <v>40</v>
      </c>
      <c r="BX205">
        <v>33.773000000000003</v>
      </c>
      <c r="BY205">
        <v>1</v>
      </c>
      <c r="BZ205">
        <f>_xlfn.XLOOKUP(data_cloud__2[[#This Row],[product_id]], manual_check_maarten!A:A,manual_check_maarten!F:F,  "")</f>
        <v>1</v>
      </c>
      <c r="CA205">
        <f>_xlfn.XLOOKUP(data_cloud__2[[#This Row],[product_id]], manual_check_maarten!A:A,manual_check_maarten!G:G,  "")</f>
        <v>0</v>
      </c>
      <c r="CB205" t="str">
        <f>_xlfn.XLOOKUP(data_cloud__2[[#This Row],[product_id]], manual_check_maarten!A:A,manual_check_maarten!H:H,  "")</f>
        <v/>
      </c>
    </row>
    <row r="206" spans="1:80" hidden="1" x14ac:dyDescent="0.35">
      <c r="A206" t="s">
        <v>560</v>
      </c>
      <c r="B206" t="s">
        <v>78</v>
      </c>
      <c r="C206">
        <v>45566.716122777776</v>
      </c>
      <c r="D206" t="s">
        <v>79</v>
      </c>
      <c r="E206" t="s">
        <v>80</v>
      </c>
      <c r="F206">
        <v>103</v>
      </c>
      <c r="G206">
        <v>103</v>
      </c>
      <c r="H206">
        <v>103</v>
      </c>
      <c r="I206">
        <v>0</v>
      </c>
      <c r="J206" t="s">
        <v>561</v>
      </c>
      <c r="K206" t="s">
        <v>82</v>
      </c>
      <c r="L206">
        <v>15.09999942779541</v>
      </c>
      <c r="M206">
        <v>110</v>
      </c>
      <c r="N206" t="s">
        <v>82</v>
      </c>
      <c r="O206" t="s">
        <v>82</v>
      </c>
      <c r="P206">
        <v>0</v>
      </c>
      <c r="Q206">
        <v>801.96649169921875</v>
      </c>
      <c r="R206">
        <v>119.90861511230469</v>
      </c>
      <c r="S206">
        <v>215.10000610351563</v>
      </c>
      <c r="T206">
        <v>215.5</v>
      </c>
      <c r="U206">
        <v>220.10000610351563</v>
      </c>
      <c r="V206">
        <v>225</v>
      </c>
      <c r="W206">
        <v>2197.09326171875</v>
      </c>
      <c r="X206">
        <v>1794.1422119140625</v>
      </c>
      <c r="Y206">
        <v>2.9940001964569092</v>
      </c>
      <c r="Z206">
        <v>0.14600001275539398</v>
      </c>
      <c r="AA206">
        <v>24.340002059936523</v>
      </c>
      <c r="AB206">
        <v>2.0820000171661377</v>
      </c>
      <c r="AC206">
        <v>0.45400002598762512</v>
      </c>
      <c r="AD206">
        <v>0.65800005197525024</v>
      </c>
      <c r="AE206">
        <v>42.5</v>
      </c>
      <c r="AF206">
        <v>27.242227554321289</v>
      </c>
      <c r="AG206">
        <v>44.953498840332031</v>
      </c>
      <c r="AH206">
        <v>229.80000305175781</v>
      </c>
      <c r="AI206">
        <v>60</v>
      </c>
      <c r="AJ206">
        <v>59.900002000000001</v>
      </c>
      <c r="AK206">
        <v>59.900002000000001</v>
      </c>
      <c r="AL206">
        <v>60.900002000000001</v>
      </c>
      <c r="AM206">
        <v>94.586082458496094</v>
      </c>
      <c r="AN206">
        <v>52.499603271484375</v>
      </c>
      <c r="AO206">
        <v>66.366233825683594</v>
      </c>
      <c r="AP206">
        <v>79.996192932128906</v>
      </c>
      <c r="AQ206">
        <v>3.3861875534057617</v>
      </c>
      <c r="AR206">
        <v>541.80316162109375</v>
      </c>
      <c r="AS206">
        <v>495.94622802734375</v>
      </c>
      <c r="AT206">
        <v>4.5525627136230469</v>
      </c>
      <c r="AU206">
        <v>3.687187671661377</v>
      </c>
      <c r="AV206">
        <v>7680.81396484375</v>
      </c>
      <c r="AW206">
        <v>5362.84521484375</v>
      </c>
      <c r="AX206">
        <v>1607.85791015625</v>
      </c>
      <c r="AY206">
        <v>1006.205078125</v>
      </c>
      <c r="AZ206">
        <v>6072.9560546875</v>
      </c>
      <c r="BA206">
        <v>4356.64013671875</v>
      </c>
      <c r="BB206">
        <v>3.2048463821411133E-2</v>
      </c>
      <c r="BC206">
        <v>0.106972336769104</v>
      </c>
      <c r="BD206" t="s">
        <v>562</v>
      </c>
      <c r="BE206" t="s">
        <v>560</v>
      </c>
      <c r="BF206">
        <v>45</v>
      </c>
      <c r="BG206">
        <v>890.14200000000005</v>
      </c>
      <c r="BH206">
        <v>1034.4079999999999</v>
      </c>
      <c r="BI206">
        <v>3.218</v>
      </c>
      <c r="BJ206">
        <v>4.125</v>
      </c>
      <c r="BK206">
        <v>95.528000000000006</v>
      </c>
      <c r="BL206">
        <v>2054.346</v>
      </c>
      <c r="BM206">
        <v>866.72900000000004</v>
      </c>
      <c r="BN206">
        <v>1143.854</v>
      </c>
      <c r="BO206">
        <v>6.5709999999999997</v>
      </c>
      <c r="BP206">
        <v>98.424999999999997</v>
      </c>
      <c r="BQ206">
        <v>1.0029999999999999</v>
      </c>
      <c r="BR206">
        <v>423.72</v>
      </c>
      <c r="BS206">
        <v>2054.346</v>
      </c>
      <c r="BT206">
        <v>20</v>
      </c>
      <c r="BU206">
        <v>14.481</v>
      </c>
      <c r="BV206">
        <v>1</v>
      </c>
      <c r="BW206">
        <v>40</v>
      </c>
      <c r="BX206">
        <v>20.463000000000001</v>
      </c>
      <c r="BY206">
        <v>1</v>
      </c>
      <c r="BZ206">
        <f>_xlfn.XLOOKUP(data_cloud__2[[#This Row],[product_id]], manual_check_maarten!A:A,manual_check_maarten!F:F,  "")</f>
        <v>1</v>
      </c>
      <c r="CA206">
        <f>_xlfn.XLOOKUP(data_cloud__2[[#This Row],[product_id]], manual_check_maarten!A:A,manual_check_maarten!G:G,  "")</f>
        <v>0</v>
      </c>
      <c r="CB206" t="str">
        <f>_xlfn.XLOOKUP(data_cloud__2[[#This Row],[product_id]], manual_check_maarten!A:A,manual_check_maarten!H:H,  "")</f>
        <v/>
      </c>
    </row>
    <row r="207" spans="1:80" hidden="1" x14ac:dyDescent="0.35">
      <c r="A207" t="s">
        <v>563</v>
      </c>
      <c r="B207" t="s">
        <v>85</v>
      </c>
      <c r="C207">
        <v>45566.716122777776</v>
      </c>
      <c r="D207" t="s">
        <v>79</v>
      </c>
      <c r="E207" t="s">
        <v>80</v>
      </c>
      <c r="F207">
        <v>103</v>
      </c>
      <c r="G207">
        <v>103</v>
      </c>
      <c r="H207">
        <v>103</v>
      </c>
      <c r="I207">
        <v>0</v>
      </c>
      <c r="J207" t="s">
        <v>561</v>
      </c>
      <c r="K207" t="s">
        <v>82</v>
      </c>
      <c r="L207">
        <v>15.09999942779541</v>
      </c>
      <c r="M207">
        <v>110</v>
      </c>
      <c r="N207" t="s">
        <v>82</v>
      </c>
      <c r="O207" t="s">
        <v>82</v>
      </c>
      <c r="P207">
        <v>0</v>
      </c>
      <c r="Q207">
        <v>801.96649169921875</v>
      </c>
      <c r="R207">
        <v>119.90861511230469</v>
      </c>
      <c r="S207">
        <v>215.10000610351563</v>
      </c>
      <c r="T207">
        <v>215.5</v>
      </c>
      <c r="U207">
        <v>220.10000610351563</v>
      </c>
      <c r="V207">
        <v>225</v>
      </c>
      <c r="W207">
        <v>2197.09326171875</v>
      </c>
      <c r="X207">
        <v>1794.1422119140625</v>
      </c>
      <c r="Y207">
        <v>2.9940001964569092</v>
      </c>
      <c r="Z207">
        <v>0.14600001275539398</v>
      </c>
      <c r="AA207">
        <v>24.340002059936523</v>
      </c>
      <c r="AB207">
        <v>2.0820000171661377</v>
      </c>
      <c r="AC207">
        <v>0.45400002598762512</v>
      </c>
      <c r="AD207">
        <v>0.65800005197525024</v>
      </c>
      <c r="AE207">
        <v>42.5</v>
      </c>
      <c r="AF207">
        <v>27.242227554321289</v>
      </c>
      <c r="AG207">
        <v>44.953498840332031</v>
      </c>
      <c r="AH207">
        <v>229.80000305175781</v>
      </c>
      <c r="AI207">
        <v>60</v>
      </c>
      <c r="AJ207">
        <v>59.900002000000001</v>
      </c>
      <c r="AK207">
        <v>59.900002000000001</v>
      </c>
      <c r="AL207">
        <v>60.900002000000001</v>
      </c>
      <c r="AM207">
        <v>137.79624938964844</v>
      </c>
      <c r="AN207">
        <v>52.49993896484375</v>
      </c>
      <c r="AO207">
        <v>66.884956359863281</v>
      </c>
      <c r="AP207">
        <v>82.545745849609375</v>
      </c>
      <c r="AQ207">
        <v>2.182187557220459</v>
      </c>
      <c r="AR207">
        <v>540.1734619140625</v>
      </c>
      <c r="AS207">
        <v>491.74310302734375</v>
      </c>
      <c r="AT207">
        <v>4.8535628318786621</v>
      </c>
      <c r="AU207">
        <v>3.8753125667572021</v>
      </c>
      <c r="AV207">
        <v>7787.302734375</v>
      </c>
      <c r="AW207">
        <v>5878.6044921875</v>
      </c>
      <c r="AX207">
        <v>1768.56640625</v>
      </c>
      <c r="AY207">
        <v>1107.35205078125</v>
      </c>
      <c r="AZ207">
        <v>6018.736328125</v>
      </c>
      <c r="BA207">
        <v>4771.25244140625</v>
      </c>
      <c r="BD207" t="s">
        <v>564</v>
      </c>
      <c r="BE207" t="s">
        <v>563</v>
      </c>
      <c r="BF207">
        <v>45</v>
      </c>
      <c r="BG207">
        <v>1238.925</v>
      </c>
      <c r="BH207">
        <v>868.22799999999995</v>
      </c>
      <c r="BI207">
        <v>-2.3090000000000002</v>
      </c>
      <c r="BJ207">
        <v>4.0780000000000003</v>
      </c>
      <c r="BK207">
        <v>90</v>
      </c>
      <c r="BL207">
        <v>2056.4009999999998</v>
      </c>
      <c r="BM207">
        <v>1232.1949999999999</v>
      </c>
      <c r="BN207">
        <v>1179.2950000000001</v>
      </c>
      <c r="BO207">
        <v>-178.30500000000001</v>
      </c>
      <c r="BP207">
        <v>99.998999999999995</v>
      </c>
      <c r="BQ207">
        <v>1.0049999999999999</v>
      </c>
      <c r="BR207">
        <v>424.64499999999998</v>
      </c>
      <c r="BS207">
        <v>2056.4009999999998</v>
      </c>
      <c r="BT207">
        <v>20</v>
      </c>
      <c r="BU207">
        <v>12.071999999999999</v>
      </c>
      <c r="BV207">
        <v>1</v>
      </c>
      <c r="BW207">
        <v>40</v>
      </c>
      <c r="BX207">
        <v>17.074000000000002</v>
      </c>
      <c r="BY207">
        <v>1</v>
      </c>
      <c r="BZ207">
        <f>_xlfn.XLOOKUP(data_cloud__2[[#This Row],[product_id]], manual_check_maarten!A:A,manual_check_maarten!F:F,  "")</f>
        <v>1</v>
      </c>
      <c r="CA207">
        <f>_xlfn.XLOOKUP(data_cloud__2[[#This Row],[product_id]], manual_check_maarten!A:A,manual_check_maarten!G:G,  "")</f>
        <v>0</v>
      </c>
      <c r="CB207" t="str">
        <f>_xlfn.XLOOKUP(data_cloud__2[[#This Row],[product_id]], manual_check_maarten!A:A,manual_check_maarten!H:H,  "")</f>
        <v/>
      </c>
    </row>
    <row r="208" spans="1:80" x14ac:dyDescent="0.35">
      <c r="A208" t="s">
        <v>1005</v>
      </c>
      <c r="B208" t="s">
        <v>78</v>
      </c>
      <c r="C208">
        <v>45566.754178449075</v>
      </c>
      <c r="D208" t="s">
        <v>79</v>
      </c>
      <c r="E208" t="s">
        <v>80</v>
      </c>
      <c r="F208">
        <v>166</v>
      </c>
      <c r="G208">
        <v>166</v>
      </c>
      <c r="H208">
        <v>166</v>
      </c>
      <c r="I208">
        <v>0</v>
      </c>
      <c r="J208" t="s">
        <v>1006</v>
      </c>
      <c r="K208" t="s">
        <v>82</v>
      </c>
      <c r="L208">
        <v>16.049999237060547</v>
      </c>
      <c r="M208">
        <v>110</v>
      </c>
      <c r="N208" t="s">
        <v>82</v>
      </c>
      <c r="O208" t="s">
        <v>82</v>
      </c>
      <c r="P208">
        <v>0</v>
      </c>
      <c r="Q208">
        <v>798.4620361328125</v>
      </c>
      <c r="R208">
        <v>119.90861511230469</v>
      </c>
      <c r="S208">
        <v>213.30000305175781</v>
      </c>
      <c r="T208">
        <v>214.80000305175781</v>
      </c>
      <c r="U208">
        <v>221.60000610351563</v>
      </c>
      <c r="V208">
        <v>225.30000305175781</v>
      </c>
      <c r="W208">
        <v>2207.487548828125</v>
      </c>
      <c r="X208">
        <v>1830.8624267578125</v>
      </c>
      <c r="Y208">
        <v>3.0240001678466797</v>
      </c>
      <c r="Z208">
        <v>0.15000000596046448</v>
      </c>
      <c r="AA208">
        <v>24.340002059936523</v>
      </c>
      <c r="AB208">
        <v>2.0559999942779541</v>
      </c>
      <c r="AC208">
        <v>0.45400002598762512</v>
      </c>
      <c r="AD208">
        <v>0.65600001811981201</v>
      </c>
      <c r="AE208">
        <v>42.5</v>
      </c>
      <c r="AF208">
        <v>26.798809051513672</v>
      </c>
      <c r="AG208">
        <v>44.958595275878906</v>
      </c>
      <c r="AH208">
        <v>229.80000305175781</v>
      </c>
      <c r="AI208">
        <v>60</v>
      </c>
      <c r="AJ208">
        <v>60.099997999999999</v>
      </c>
      <c r="AK208">
        <v>60.099997999999999</v>
      </c>
      <c r="AL208">
        <v>60.400002000000001</v>
      </c>
      <c r="AM208">
        <v>94.586082458496094</v>
      </c>
      <c r="AN208">
        <v>52.499603271484375</v>
      </c>
      <c r="AO208">
        <v>66.200813293457031</v>
      </c>
      <c r="AP208">
        <v>80.140403747558594</v>
      </c>
      <c r="AQ208">
        <v>3.1604375839233398</v>
      </c>
      <c r="AR208">
        <v>537.4544677734375</v>
      </c>
      <c r="AS208">
        <v>491.53512573242188</v>
      </c>
      <c r="AT208">
        <v>4.5149378776550293</v>
      </c>
      <c r="AU208">
        <v>3.7248127460479736</v>
      </c>
      <c r="AV208">
        <v>7587.8916015625</v>
      </c>
      <c r="AW208">
        <v>5214.09130859375</v>
      </c>
      <c r="AX208">
        <v>1551.95166015625</v>
      </c>
      <c r="AY208">
        <v>991.7744140625</v>
      </c>
      <c r="AZ208">
        <v>6035.93994140625</v>
      </c>
      <c r="BA208">
        <v>4222.31689453125</v>
      </c>
      <c r="BB208">
        <v>9.3603134155273438E-4</v>
      </c>
      <c r="BC208">
        <v>0.15509176254272461</v>
      </c>
      <c r="BD208" t="s">
        <v>1007</v>
      </c>
      <c r="BE208" t="s">
        <v>1005</v>
      </c>
      <c r="BF208">
        <v>45</v>
      </c>
      <c r="BG208">
        <v>873.34199999999998</v>
      </c>
      <c r="BH208">
        <v>1283.519</v>
      </c>
      <c r="BI208">
        <v>2.8010000000000002</v>
      </c>
      <c r="BJ208">
        <v>4.109</v>
      </c>
      <c r="BK208">
        <v>95.11</v>
      </c>
      <c r="BL208">
        <v>2055.62</v>
      </c>
      <c r="BM208">
        <v>850.44299999999998</v>
      </c>
      <c r="BN208">
        <v>1389.069</v>
      </c>
      <c r="BO208">
        <v>6.0110000000000001</v>
      </c>
      <c r="BP208">
        <v>93.307000000000002</v>
      </c>
      <c r="BQ208">
        <v>1.0029999999999999</v>
      </c>
      <c r="BR208">
        <v>423.60399999999998</v>
      </c>
      <c r="BS208">
        <v>2055.62</v>
      </c>
      <c r="BT208">
        <v>20</v>
      </c>
      <c r="BU208">
        <v>8.452</v>
      </c>
      <c r="BV208">
        <v>1</v>
      </c>
      <c r="BW208">
        <v>40</v>
      </c>
      <c r="BX208">
        <v>35.627000000000002</v>
      </c>
      <c r="BY208">
        <v>1</v>
      </c>
      <c r="BZ208">
        <f>_xlfn.XLOOKUP(data_cloud__2[[#This Row],[product_id]], manual_check_maarten!A:A,manual_check_maarten!F:F,  "")</f>
        <v>0</v>
      </c>
      <c r="CA208">
        <f>_xlfn.XLOOKUP(data_cloud__2[[#This Row],[product_id]], manual_check_maarten!A:A,manual_check_maarten!G:G,  "")</f>
        <v>0</v>
      </c>
      <c r="CB208" t="str">
        <f>_xlfn.XLOOKUP(data_cloud__2[[#This Row],[product_id]], manual_check_maarten!A:A,manual_check_maarten!H:H,  "")</f>
        <v>Circ section</v>
      </c>
    </row>
    <row r="209" spans="1:80" hidden="1" x14ac:dyDescent="0.35">
      <c r="A209" t="s">
        <v>565</v>
      </c>
      <c r="B209" t="s">
        <v>78</v>
      </c>
      <c r="C209">
        <v>45566.716410451387</v>
      </c>
      <c r="D209" t="s">
        <v>79</v>
      </c>
      <c r="E209" t="s">
        <v>80</v>
      </c>
      <c r="F209">
        <v>104</v>
      </c>
      <c r="G209">
        <v>104</v>
      </c>
      <c r="H209">
        <v>104</v>
      </c>
      <c r="I209">
        <v>0</v>
      </c>
      <c r="J209" t="s">
        <v>566</v>
      </c>
      <c r="K209" t="s">
        <v>82</v>
      </c>
      <c r="L209">
        <v>15.09999942779541</v>
      </c>
      <c r="M209">
        <v>110</v>
      </c>
      <c r="N209" t="s">
        <v>82</v>
      </c>
      <c r="O209" t="s">
        <v>82</v>
      </c>
      <c r="P209">
        <v>0</v>
      </c>
      <c r="Q209">
        <v>801.59759521484375</v>
      </c>
      <c r="R209">
        <v>119.90861511230469</v>
      </c>
      <c r="S209">
        <v>214.60000610351563</v>
      </c>
      <c r="T209">
        <v>215.30000305175781</v>
      </c>
      <c r="U209">
        <v>220.10000610351563</v>
      </c>
      <c r="V209">
        <v>225</v>
      </c>
      <c r="W209">
        <v>2201.658935546875</v>
      </c>
      <c r="X209">
        <v>1800.26220703125</v>
      </c>
      <c r="Y209">
        <v>2.7980000972747803</v>
      </c>
      <c r="Z209">
        <v>0.15400001406669617</v>
      </c>
      <c r="AA209">
        <v>24.340002059936523</v>
      </c>
      <c r="AB209">
        <v>2.0480000972747803</v>
      </c>
      <c r="AC209">
        <v>0.45400002598762512</v>
      </c>
      <c r="AD209">
        <v>0.65800005197525024</v>
      </c>
      <c r="AE209">
        <v>42.700000762939453</v>
      </c>
      <c r="AF209">
        <v>27.150485992431641</v>
      </c>
      <c r="AG209">
        <v>44.963691711425781</v>
      </c>
      <c r="AH209">
        <v>229.80000305175781</v>
      </c>
      <c r="AI209">
        <v>60</v>
      </c>
      <c r="AJ209">
        <v>60</v>
      </c>
      <c r="AK209">
        <v>60</v>
      </c>
      <c r="AL209">
        <v>60.900002000000001</v>
      </c>
      <c r="AM209">
        <v>94.586082458496094</v>
      </c>
      <c r="AN209">
        <v>52.499603271484375</v>
      </c>
      <c r="AO209">
        <v>66.129043579101563</v>
      </c>
      <c r="AP209">
        <v>79.962379455566406</v>
      </c>
      <c r="AQ209">
        <v>3.0851876735687256</v>
      </c>
      <c r="AR209">
        <v>539.46148681640625</v>
      </c>
      <c r="AS209">
        <v>493.743896484375</v>
      </c>
      <c r="AT209">
        <v>4.7030625343322754</v>
      </c>
      <c r="AU209">
        <v>3.687187671661377</v>
      </c>
      <c r="AV209">
        <v>7642.96728515625</v>
      </c>
      <c r="AW209">
        <v>5321.8671875</v>
      </c>
      <c r="AX209">
        <v>1676.6240234375</v>
      </c>
      <c r="AY209">
        <v>996.32470703125</v>
      </c>
      <c r="AZ209">
        <v>5966.34326171875</v>
      </c>
      <c r="BA209">
        <v>4325.54248046875</v>
      </c>
      <c r="BB209">
        <v>3.0118823051452637E-2</v>
      </c>
      <c r="BC209">
        <v>0.10896980762481689</v>
      </c>
      <c r="BD209" t="s">
        <v>79</v>
      </c>
      <c r="BE209" t="s">
        <v>79</v>
      </c>
      <c r="BF209">
        <v>0</v>
      </c>
      <c r="BG209">
        <v>0</v>
      </c>
      <c r="BH209">
        <v>0</v>
      </c>
      <c r="BI209">
        <v>0</v>
      </c>
      <c r="BJ209">
        <v>0</v>
      </c>
      <c r="BK209">
        <v>0</v>
      </c>
      <c r="BL209">
        <v>0</v>
      </c>
      <c r="BM209">
        <v>0</v>
      </c>
      <c r="BN209">
        <v>0</v>
      </c>
      <c r="BO209">
        <v>0</v>
      </c>
      <c r="BP209">
        <v>0</v>
      </c>
      <c r="BQ209">
        <v>0</v>
      </c>
      <c r="BR209">
        <v>0</v>
      </c>
      <c r="BS209">
        <v>0</v>
      </c>
      <c r="BT209">
        <v>20</v>
      </c>
      <c r="BU209">
        <v>0</v>
      </c>
      <c r="BW209">
        <v>40</v>
      </c>
      <c r="BX209">
        <v>0</v>
      </c>
      <c r="BZ209" t="str">
        <f>_xlfn.XLOOKUP(data_cloud__2[[#This Row],[product_id]], manual_check_maarten!A:A,manual_check_maarten!F:F,  "")</f>
        <v/>
      </c>
      <c r="CA209" t="str">
        <f>_xlfn.XLOOKUP(data_cloud__2[[#This Row],[product_id]], manual_check_maarten!A:A,manual_check_maarten!G:G,  "")</f>
        <v/>
      </c>
      <c r="CB209" t="str">
        <f>_xlfn.XLOOKUP(data_cloud__2[[#This Row],[product_id]], manual_check_maarten!A:A,manual_check_maarten!H:H,  "")</f>
        <v/>
      </c>
    </row>
    <row r="210" spans="1:80" hidden="1" x14ac:dyDescent="0.35">
      <c r="A210" t="s">
        <v>569</v>
      </c>
      <c r="B210" t="s">
        <v>78</v>
      </c>
      <c r="C210">
        <v>45566.716690879628</v>
      </c>
      <c r="D210" t="s">
        <v>79</v>
      </c>
      <c r="E210" t="s">
        <v>80</v>
      </c>
      <c r="F210">
        <v>105</v>
      </c>
      <c r="G210">
        <v>105</v>
      </c>
      <c r="H210">
        <v>105</v>
      </c>
      <c r="I210">
        <v>0</v>
      </c>
      <c r="J210" t="s">
        <v>570</v>
      </c>
      <c r="K210" t="s">
        <v>82</v>
      </c>
      <c r="L210">
        <v>15.109999656677246</v>
      </c>
      <c r="M210">
        <v>110</v>
      </c>
      <c r="N210" t="s">
        <v>82</v>
      </c>
      <c r="O210" t="s">
        <v>82</v>
      </c>
      <c r="P210">
        <v>0</v>
      </c>
      <c r="Q210">
        <v>801.96649169921875</v>
      </c>
      <c r="R210">
        <v>119.90861511230469</v>
      </c>
      <c r="S210">
        <v>214.80000305175781</v>
      </c>
      <c r="T210">
        <v>215.10000610351563</v>
      </c>
      <c r="U210">
        <v>220.10000610351563</v>
      </c>
      <c r="V210">
        <v>225</v>
      </c>
      <c r="W210">
        <v>2204.5732421875</v>
      </c>
      <c r="X210">
        <v>1784.7193603515625</v>
      </c>
      <c r="Y210">
        <v>2.9120001792907715</v>
      </c>
      <c r="Z210">
        <v>0.15200001001358032</v>
      </c>
      <c r="AA210">
        <v>24.340002059936523</v>
      </c>
      <c r="AB210">
        <v>2.0780000686645508</v>
      </c>
      <c r="AC210">
        <v>0.45400002598762512</v>
      </c>
      <c r="AD210">
        <v>0.65600001811981201</v>
      </c>
      <c r="AE210">
        <v>42.900001525878906</v>
      </c>
      <c r="AF210">
        <v>27.446098327636719</v>
      </c>
      <c r="AG210">
        <v>44.984077453613281</v>
      </c>
      <c r="AH210">
        <v>229.80000305175781</v>
      </c>
      <c r="AI210">
        <v>60</v>
      </c>
      <c r="AJ210">
        <v>60.099997999999999</v>
      </c>
      <c r="AK210">
        <v>60.099997999999999</v>
      </c>
      <c r="AL210">
        <v>60.900002000000001</v>
      </c>
      <c r="AM210">
        <v>94.586082458496094</v>
      </c>
      <c r="AN210">
        <v>52.499603271484375</v>
      </c>
      <c r="AO210">
        <v>66.341384887695313</v>
      </c>
      <c r="AP210">
        <v>80.054351806640625</v>
      </c>
      <c r="AQ210">
        <v>2.7089376449584961</v>
      </c>
      <c r="AR210">
        <v>541.14373779296875</v>
      </c>
      <c r="AS210">
        <v>495.064697265625</v>
      </c>
      <c r="AT210">
        <v>4.6278128623962402</v>
      </c>
      <c r="AU210">
        <v>3.6495625972747803</v>
      </c>
      <c r="AV210">
        <v>7679.18701171875</v>
      </c>
      <c r="AW210">
        <v>5365.26806640625</v>
      </c>
      <c r="AX210">
        <v>1647.29931640625</v>
      </c>
      <c r="AY210">
        <v>987.470703125</v>
      </c>
      <c r="AZ210">
        <v>6031.8876953125</v>
      </c>
      <c r="BA210">
        <v>4377.79736328125</v>
      </c>
      <c r="BB210">
        <v>2.015531063079834E-2</v>
      </c>
      <c r="BC210">
        <v>0.12330043315887451</v>
      </c>
      <c r="BD210" t="s">
        <v>571</v>
      </c>
      <c r="BE210" t="s">
        <v>569</v>
      </c>
      <c r="BF210">
        <v>45</v>
      </c>
      <c r="BG210">
        <v>888.32500000000005</v>
      </c>
      <c r="BH210">
        <v>1099.316</v>
      </c>
      <c r="BI210">
        <v>3.1309999999999998</v>
      </c>
      <c r="BJ210">
        <v>4.1920000000000002</v>
      </c>
      <c r="BK210">
        <v>95.44</v>
      </c>
      <c r="BL210">
        <v>2055.2579999999998</v>
      </c>
      <c r="BM210">
        <v>864.20600000000002</v>
      </c>
      <c r="BN210">
        <v>1208.221</v>
      </c>
      <c r="BO210">
        <v>6.5640000000000001</v>
      </c>
      <c r="BP210">
        <v>99.998999999999995</v>
      </c>
      <c r="BQ210">
        <v>1.004</v>
      </c>
      <c r="BR210">
        <v>423.92</v>
      </c>
      <c r="BS210">
        <v>2055.2579999999998</v>
      </c>
      <c r="BT210">
        <v>20</v>
      </c>
      <c r="BU210">
        <v>6.758</v>
      </c>
      <c r="BV210">
        <v>1</v>
      </c>
      <c r="BW210">
        <v>40</v>
      </c>
      <c r="BX210">
        <v>25.155000000000001</v>
      </c>
      <c r="BY210">
        <v>1</v>
      </c>
      <c r="BZ210">
        <f>_xlfn.XLOOKUP(data_cloud__2[[#This Row],[product_id]], manual_check_maarten!A:A,manual_check_maarten!F:F,  "")</f>
        <v>1</v>
      </c>
      <c r="CA210">
        <f>_xlfn.XLOOKUP(data_cloud__2[[#This Row],[product_id]], manual_check_maarten!A:A,manual_check_maarten!G:G,  "")</f>
        <v>0</v>
      </c>
      <c r="CB210" t="str">
        <f>_xlfn.XLOOKUP(data_cloud__2[[#This Row],[product_id]], manual_check_maarten!A:A,manual_check_maarten!H:H,  "")</f>
        <v/>
      </c>
    </row>
    <row r="211" spans="1:80" hidden="1" x14ac:dyDescent="0.35">
      <c r="A211" t="s">
        <v>572</v>
      </c>
      <c r="B211" t="s">
        <v>85</v>
      </c>
      <c r="C211">
        <v>45566.716690879628</v>
      </c>
      <c r="D211" t="s">
        <v>79</v>
      </c>
      <c r="E211" t="s">
        <v>80</v>
      </c>
      <c r="F211">
        <v>105</v>
      </c>
      <c r="G211">
        <v>105</v>
      </c>
      <c r="H211">
        <v>105</v>
      </c>
      <c r="I211">
        <v>0</v>
      </c>
      <c r="J211" t="s">
        <v>570</v>
      </c>
      <c r="K211" t="s">
        <v>82</v>
      </c>
      <c r="L211">
        <v>15.109999656677246</v>
      </c>
      <c r="M211">
        <v>110</v>
      </c>
      <c r="N211" t="s">
        <v>82</v>
      </c>
      <c r="O211" t="s">
        <v>82</v>
      </c>
      <c r="P211">
        <v>0</v>
      </c>
      <c r="Q211">
        <v>801.96649169921875</v>
      </c>
      <c r="R211">
        <v>119.90861511230469</v>
      </c>
      <c r="S211">
        <v>214.80000305175781</v>
      </c>
      <c r="T211">
        <v>215.10000610351563</v>
      </c>
      <c r="U211">
        <v>220.10000610351563</v>
      </c>
      <c r="V211">
        <v>225</v>
      </c>
      <c r="W211">
        <v>2204.5732421875</v>
      </c>
      <c r="X211">
        <v>1784.7193603515625</v>
      </c>
      <c r="Y211">
        <v>2.9120001792907715</v>
      </c>
      <c r="Z211">
        <v>0.15200001001358032</v>
      </c>
      <c r="AA211">
        <v>24.340002059936523</v>
      </c>
      <c r="AB211">
        <v>2.0780000686645508</v>
      </c>
      <c r="AC211">
        <v>0.45400002598762512</v>
      </c>
      <c r="AD211">
        <v>0.65600001811981201</v>
      </c>
      <c r="AE211">
        <v>42.900001525878906</v>
      </c>
      <c r="AF211">
        <v>27.446098327636719</v>
      </c>
      <c r="AG211">
        <v>44.984077453613281</v>
      </c>
      <c r="AH211">
        <v>229.80000305175781</v>
      </c>
      <c r="AI211">
        <v>60</v>
      </c>
      <c r="AJ211">
        <v>60.099997999999999</v>
      </c>
      <c r="AK211">
        <v>60.099997999999999</v>
      </c>
      <c r="AL211">
        <v>60.900002000000001</v>
      </c>
      <c r="AM211">
        <v>137.79624938964844</v>
      </c>
      <c r="AN211">
        <v>52.49993896484375</v>
      </c>
      <c r="AO211">
        <v>66.738861083984375</v>
      </c>
      <c r="AP211">
        <v>82.844459533691406</v>
      </c>
      <c r="AQ211">
        <v>1.3920625448226929</v>
      </c>
      <c r="AR211">
        <v>541.8377685546875</v>
      </c>
      <c r="AS211">
        <v>493.44110107421875</v>
      </c>
      <c r="AT211">
        <v>4.8535628318786621</v>
      </c>
      <c r="AU211">
        <v>3.8376877307891846</v>
      </c>
      <c r="AV211">
        <v>7826.193359375</v>
      </c>
      <c r="AW211">
        <v>5939.88232421875</v>
      </c>
      <c r="AX211">
        <v>1780.087890625</v>
      </c>
      <c r="AY211">
        <v>1099.7265625</v>
      </c>
      <c r="AZ211">
        <v>6046.10546875</v>
      </c>
      <c r="BA211">
        <v>4840.15576171875</v>
      </c>
      <c r="BD211" t="s">
        <v>573</v>
      </c>
      <c r="BE211" t="s">
        <v>572</v>
      </c>
      <c r="BF211">
        <v>45</v>
      </c>
      <c r="BG211">
        <v>1241.5820000000001</v>
      </c>
      <c r="BH211">
        <v>742.45299999999997</v>
      </c>
      <c r="BI211">
        <v>-1.851</v>
      </c>
      <c r="BJ211">
        <v>4.077</v>
      </c>
      <c r="BK211">
        <v>90.457999999999998</v>
      </c>
      <c r="BL211">
        <v>2056.2559999999999</v>
      </c>
      <c r="BM211">
        <v>1235.423</v>
      </c>
      <c r="BN211">
        <v>1054.7139999999999</v>
      </c>
      <c r="BO211">
        <v>-178.33099999999999</v>
      </c>
      <c r="BP211">
        <v>97.244</v>
      </c>
      <c r="BQ211">
        <v>1.004</v>
      </c>
      <c r="BR211">
        <v>424.54899999999998</v>
      </c>
      <c r="BS211">
        <v>2056.2559999999999</v>
      </c>
      <c r="BT211">
        <v>20</v>
      </c>
      <c r="BU211">
        <v>14.954000000000001</v>
      </c>
      <c r="BV211">
        <v>1</v>
      </c>
      <c r="BW211">
        <v>40</v>
      </c>
      <c r="BX211">
        <v>187.12200000000001</v>
      </c>
      <c r="BY211">
        <v>0</v>
      </c>
      <c r="BZ211">
        <f>_xlfn.XLOOKUP(data_cloud__2[[#This Row],[product_id]], manual_check_maarten!A:A,manual_check_maarten!F:F,  "")</f>
        <v>1</v>
      </c>
      <c r="CA211" t="str">
        <f>_xlfn.XLOOKUP(data_cloud__2[[#This Row],[product_id]], manual_check_maarten!A:A,manual_check_maarten!G:G,  "")</f>
        <v>anomaly due to position against the edge of the FOV</v>
      </c>
      <c r="CB211" t="str">
        <f>_xlfn.XLOOKUP(data_cloud__2[[#This Row],[product_id]], manual_check_maarten!A:A,manual_check_maarten!H:H,  "")</f>
        <v/>
      </c>
    </row>
    <row r="212" spans="1:80" hidden="1" x14ac:dyDescent="0.35">
      <c r="A212" t="s">
        <v>574</v>
      </c>
      <c r="B212" t="s">
        <v>78</v>
      </c>
      <c r="C212">
        <v>45566.716968923611</v>
      </c>
      <c r="D212" t="s">
        <v>79</v>
      </c>
      <c r="E212" t="s">
        <v>80</v>
      </c>
      <c r="F212">
        <v>106</v>
      </c>
      <c r="G212">
        <v>106</v>
      </c>
      <c r="H212">
        <v>106</v>
      </c>
      <c r="I212">
        <v>0</v>
      </c>
      <c r="J212" t="s">
        <v>575</v>
      </c>
      <c r="K212" t="s">
        <v>82</v>
      </c>
      <c r="L212">
        <v>15.109999656677246</v>
      </c>
      <c r="M212">
        <v>110</v>
      </c>
      <c r="N212" t="s">
        <v>82</v>
      </c>
      <c r="O212" t="s">
        <v>82</v>
      </c>
      <c r="P212">
        <v>0</v>
      </c>
      <c r="Q212">
        <v>802.15093994140625</v>
      </c>
      <c r="R212">
        <v>119.90861511230469</v>
      </c>
      <c r="S212">
        <v>215.30000305175781</v>
      </c>
      <c r="T212">
        <v>215.10000610351563</v>
      </c>
      <c r="U212">
        <v>220.10000610351563</v>
      </c>
      <c r="V212">
        <v>225</v>
      </c>
      <c r="W212">
        <v>2201.756103515625</v>
      </c>
      <c r="X212">
        <v>1782.3878173828125</v>
      </c>
      <c r="Y212">
        <v>3.3780002593994141</v>
      </c>
      <c r="Z212">
        <v>0.15000000596046448</v>
      </c>
      <c r="AA212">
        <v>24.340002059936523</v>
      </c>
      <c r="AB212">
        <v>2.0540001392364502</v>
      </c>
      <c r="AC212">
        <v>0.45400002598762512</v>
      </c>
      <c r="AD212">
        <v>0.65400004386901855</v>
      </c>
      <c r="AE212">
        <v>43</v>
      </c>
      <c r="AF212">
        <v>27.456291198730469</v>
      </c>
      <c r="AG212">
        <v>44.963691711425781</v>
      </c>
      <c r="AH212">
        <v>229.80000305175781</v>
      </c>
      <c r="AI212">
        <v>60</v>
      </c>
      <c r="AJ212">
        <v>59.900002000000001</v>
      </c>
      <c r="AK212">
        <v>59.900002000000001</v>
      </c>
      <c r="AL212">
        <v>60.900002000000001</v>
      </c>
      <c r="AM212">
        <v>94.586082458496094</v>
      </c>
      <c r="AN212">
        <v>52.499603271484375</v>
      </c>
      <c r="AO212">
        <v>66.26849365234375</v>
      </c>
      <c r="AP212">
        <v>80.098487854003906</v>
      </c>
      <c r="AQ212">
        <v>3.1604375839233398</v>
      </c>
      <c r="AR212">
        <v>541.8363037109375</v>
      </c>
      <c r="AS212">
        <v>495.48269653320313</v>
      </c>
      <c r="AT212">
        <v>4.6278128623962402</v>
      </c>
      <c r="AU212">
        <v>3.687187671661377</v>
      </c>
      <c r="AV212">
        <v>7686.7421875</v>
      </c>
      <c r="AW212">
        <v>5344.6162109375</v>
      </c>
      <c r="AX212">
        <v>1650.2763671875</v>
      </c>
      <c r="AY212">
        <v>1005.97998046875</v>
      </c>
      <c r="AZ212">
        <v>6036.4658203125</v>
      </c>
      <c r="BA212">
        <v>4338.63623046875</v>
      </c>
      <c r="BB212">
        <v>5.9859752655029297E-3</v>
      </c>
      <c r="BC212">
        <v>0.14483118057250977</v>
      </c>
      <c r="BD212" t="s">
        <v>576</v>
      </c>
      <c r="BE212" t="s">
        <v>574</v>
      </c>
      <c r="BF212">
        <v>45</v>
      </c>
      <c r="BG212">
        <v>875.27099999999996</v>
      </c>
      <c r="BH212">
        <v>883.553</v>
      </c>
      <c r="BI212">
        <v>2.4550000000000001</v>
      </c>
      <c r="BJ212">
        <v>4.1669999999999998</v>
      </c>
      <c r="BK212">
        <v>94.763999999999996</v>
      </c>
      <c r="BL212">
        <v>2027.6959999999999</v>
      </c>
      <c r="BM212">
        <v>853.30200000000002</v>
      </c>
      <c r="BN212">
        <v>995.42899999999997</v>
      </c>
      <c r="BO212">
        <v>5.476</v>
      </c>
      <c r="BP212">
        <v>87.007999999999996</v>
      </c>
      <c r="BQ212">
        <v>1.0029999999999999</v>
      </c>
      <c r="BR212">
        <v>423.38900000000001</v>
      </c>
      <c r="BS212">
        <v>2027.6959999999999</v>
      </c>
      <c r="BT212">
        <v>20</v>
      </c>
      <c r="BU212">
        <v>421.09800000000001</v>
      </c>
      <c r="BV212">
        <v>0</v>
      </c>
      <c r="BW212">
        <v>40</v>
      </c>
      <c r="BX212">
        <v>322.86</v>
      </c>
      <c r="BY212">
        <v>0</v>
      </c>
      <c r="BZ212">
        <f>_xlfn.XLOOKUP(data_cloud__2[[#This Row],[product_id]], manual_check_maarten!A:A,manual_check_maarten!F:F,  "")</f>
        <v>1</v>
      </c>
      <c r="CA212" t="str">
        <f>_xlfn.XLOOKUP(data_cloud__2[[#This Row],[product_id]], manual_check_maarten!A:A,manual_check_maarten!G:G,  "")</f>
        <v>anomaly due to position against the edge of the FOV</v>
      </c>
      <c r="CB212" t="str">
        <f>_xlfn.XLOOKUP(data_cloud__2[[#This Row],[product_id]], manual_check_maarten!A:A,manual_check_maarten!H:H,  "")</f>
        <v/>
      </c>
    </row>
    <row r="213" spans="1:80" hidden="1" x14ac:dyDescent="0.35">
      <c r="A213" t="s">
        <v>577</v>
      </c>
      <c r="B213" t="s">
        <v>85</v>
      </c>
      <c r="C213">
        <v>45566.716968923611</v>
      </c>
      <c r="D213" t="s">
        <v>79</v>
      </c>
      <c r="E213" t="s">
        <v>80</v>
      </c>
      <c r="F213">
        <v>106</v>
      </c>
      <c r="G213">
        <v>106</v>
      </c>
      <c r="H213">
        <v>106</v>
      </c>
      <c r="I213">
        <v>0</v>
      </c>
      <c r="J213" t="s">
        <v>575</v>
      </c>
      <c r="K213" t="s">
        <v>82</v>
      </c>
      <c r="L213">
        <v>15.109999656677246</v>
      </c>
      <c r="M213">
        <v>110</v>
      </c>
      <c r="N213" t="s">
        <v>82</v>
      </c>
      <c r="O213" t="s">
        <v>82</v>
      </c>
      <c r="P213">
        <v>0</v>
      </c>
      <c r="Q213">
        <v>802.15093994140625</v>
      </c>
      <c r="R213">
        <v>119.90861511230469</v>
      </c>
      <c r="S213">
        <v>215.30000305175781</v>
      </c>
      <c r="T213">
        <v>215.10000610351563</v>
      </c>
      <c r="U213">
        <v>220.10000610351563</v>
      </c>
      <c r="V213">
        <v>225</v>
      </c>
      <c r="W213">
        <v>2201.756103515625</v>
      </c>
      <c r="X213">
        <v>1782.3878173828125</v>
      </c>
      <c r="Y213">
        <v>3.3780002593994141</v>
      </c>
      <c r="Z213">
        <v>0.15000000596046448</v>
      </c>
      <c r="AA213">
        <v>24.340002059936523</v>
      </c>
      <c r="AB213">
        <v>2.0540001392364502</v>
      </c>
      <c r="AC213">
        <v>0.45400002598762512</v>
      </c>
      <c r="AD213">
        <v>0.65400004386901855</v>
      </c>
      <c r="AE213">
        <v>43</v>
      </c>
      <c r="AF213">
        <v>27.456291198730469</v>
      </c>
      <c r="AG213">
        <v>44.963691711425781</v>
      </c>
      <c r="AH213">
        <v>229.80000305175781</v>
      </c>
      <c r="AI213">
        <v>60</v>
      </c>
      <c r="AJ213">
        <v>59.900002000000001</v>
      </c>
      <c r="AK213">
        <v>59.900002000000001</v>
      </c>
      <c r="AL213">
        <v>60.900002000000001</v>
      </c>
      <c r="AM213">
        <v>137.79624938964844</v>
      </c>
      <c r="AN213">
        <v>52.49993896484375</v>
      </c>
      <c r="AO213">
        <v>67.040260314941406</v>
      </c>
      <c r="AP213">
        <v>82.71295166015625</v>
      </c>
      <c r="AQ213">
        <v>2.4831876754760742</v>
      </c>
      <c r="AR213">
        <v>542.05938720703125</v>
      </c>
      <c r="AS213">
        <v>494.56033325195313</v>
      </c>
      <c r="AT213">
        <v>4.7783126831054688</v>
      </c>
      <c r="AU213">
        <v>3.8376877307891846</v>
      </c>
      <c r="AV213">
        <v>7829.49755859375</v>
      </c>
      <c r="AW213">
        <v>5956.91796875</v>
      </c>
      <c r="AX213">
        <v>1745.5458984375</v>
      </c>
      <c r="AY213">
        <v>1106.560546875</v>
      </c>
      <c r="AZ213">
        <v>6083.95166015625</v>
      </c>
      <c r="BA213">
        <v>4850.357421875</v>
      </c>
      <c r="BD213" t="s">
        <v>578</v>
      </c>
      <c r="BE213" t="s">
        <v>577</v>
      </c>
      <c r="BF213">
        <v>45</v>
      </c>
      <c r="BG213">
        <v>1240.904</v>
      </c>
      <c r="BH213">
        <v>835.53399999999999</v>
      </c>
      <c r="BI213">
        <v>-2.3090000000000002</v>
      </c>
      <c r="BJ213">
        <v>4.0519999999999996</v>
      </c>
      <c r="BK213">
        <v>90</v>
      </c>
      <c r="BL213">
        <v>2056.7330000000002</v>
      </c>
      <c r="BM213">
        <v>1233.9880000000001</v>
      </c>
      <c r="BN213">
        <v>1147.425</v>
      </c>
      <c r="BO213">
        <v>-178.23699999999999</v>
      </c>
      <c r="BP213">
        <v>99.998999999999995</v>
      </c>
      <c r="BQ213">
        <v>1.004</v>
      </c>
      <c r="BR213">
        <v>424.65899999999999</v>
      </c>
      <c r="BS213">
        <v>2056.7330000000002</v>
      </c>
      <c r="BT213">
        <v>20</v>
      </c>
      <c r="BU213">
        <v>11.019</v>
      </c>
      <c r="BV213">
        <v>1</v>
      </c>
      <c r="BW213">
        <v>40</v>
      </c>
      <c r="BX213">
        <v>32.241</v>
      </c>
      <c r="BY213">
        <v>1</v>
      </c>
      <c r="BZ213">
        <f>_xlfn.XLOOKUP(data_cloud__2[[#This Row],[product_id]], manual_check_maarten!A:A,manual_check_maarten!F:F,  "")</f>
        <v>1</v>
      </c>
      <c r="CA213">
        <f>_xlfn.XLOOKUP(data_cloud__2[[#This Row],[product_id]], manual_check_maarten!A:A,manual_check_maarten!G:G,  "")</f>
        <v>0</v>
      </c>
      <c r="CB213" t="str">
        <f>_xlfn.XLOOKUP(data_cloud__2[[#This Row],[product_id]], manual_check_maarten!A:A,manual_check_maarten!H:H,  "")</f>
        <v/>
      </c>
    </row>
    <row r="214" spans="1:80" hidden="1" x14ac:dyDescent="0.35">
      <c r="A214" t="s">
        <v>579</v>
      </c>
      <c r="B214" t="s">
        <v>78</v>
      </c>
      <c r="C214">
        <v>45566.717246435182</v>
      </c>
      <c r="D214" t="s">
        <v>79</v>
      </c>
      <c r="E214" t="s">
        <v>80</v>
      </c>
      <c r="F214">
        <v>107</v>
      </c>
      <c r="G214">
        <v>107</v>
      </c>
      <c r="H214">
        <v>107</v>
      </c>
      <c r="I214">
        <v>0</v>
      </c>
      <c r="J214" t="s">
        <v>580</v>
      </c>
      <c r="K214" t="s">
        <v>82</v>
      </c>
      <c r="L214">
        <v>15.109999656677246</v>
      </c>
      <c r="M214">
        <v>110</v>
      </c>
      <c r="N214" t="s">
        <v>82</v>
      </c>
      <c r="O214" t="s">
        <v>82</v>
      </c>
      <c r="P214">
        <v>0</v>
      </c>
      <c r="Q214">
        <v>801.96649169921875</v>
      </c>
      <c r="R214">
        <v>119.90861511230469</v>
      </c>
      <c r="S214">
        <v>215.30000305175781</v>
      </c>
      <c r="T214">
        <v>215.30000305175781</v>
      </c>
      <c r="U214">
        <v>220.10000610351563</v>
      </c>
      <c r="V214">
        <v>225</v>
      </c>
      <c r="W214">
        <v>2205.447509765625</v>
      </c>
      <c r="X214">
        <v>1776.7535400390625</v>
      </c>
      <c r="Y214">
        <v>3.4380002021789551</v>
      </c>
      <c r="Z214">
        <v>0.14800000190734863</v>
      </c>
      <c r="AA214">
        <v>24.340002059936523</v>
      </c>
      <c r="AB214">
        <v>2.0720000267028809</v>
      </c>
      <c r="AC214">
        <v>0.45400002598762512</v>
      </c>
      <c r="AD214">
        <v>0.65400004386901855</v>
      </c>
      <c r="AE214">
        <v>43.200000762939453</v>
      </c>
      <c r="AF214">
        <v>27.736614227294922</v>
      </c>
      <c r="AG214">
        <v>44.948402404785156</v>
      </c>
      <c r="AH214">
        <v>229.80000305175781</v>
      </c>
      <c r="AI214">
        <v>60</v>
      </c>
      <c r="AJ214">
        <v>60</v>
      </c>
      <c r="AK214">
        <v>60</v>
      </c>
      <c r="AL214">
        <v>60.900002000000001</v>
      </c>
      <c r="AM214">
        <v>94.586082458496094</v>
      </c>
      <c r="AN214">
        <v>52.499603271484375</v>
      </c>
      <c r="AO214">
        <v>66.348617553710938</v>
      </c>
      <c r="AP214">
        <v>79.943801879882813</v>
      </c>
      <c r="AQ214">
        <v>2.6713125705718994</v>
      </c>
      <c r="AR214">
        <v>542.830322265625</v>
      </c>
      <c r="AS214">
        <v>497.51284790039063</v>
      </c>
      <c r="AT214">
        <v>4.6278128623962402</v>
      </c>
      <c r="AU214">
        <v>3.6495625972747803</v>
      </c>
      <c r="AV214">
        <v>7720.67919921875</v>
      </c>
      <c r="AW214">
        <v>5438.2001953125</v>
      </c>
      <c r="AX214">
        <v>1664.244140625</v>
      </c>
      <c r="AY214">
        <v>1004.25</v>
      </c>
      <c r="AZ214">
        <v>6056.43505859375</v>
      </c>
      <c r="BA214">
        <v>4433.9501953125</v>
      </c>
      <c r="BB214">
        <v>3.3017396926879883E-2</v>
      </c>
      <c r="BC214">
        <v>0.10688173770904541</v>
      </c>
      <c r="BD214" t="s">
        <v>79</v>
      </c>
      <c r="BE214" t="s">
        <v>79</v>
      </c>
      <c r="BF214">
        <v>0</v>
      </c>
      <c r="BG214">
        <v>0</v>
      </c>
      <c r="BH214">
        <v>0</v>
      </c>
      <c r="BI214">
        <v>0</v>
      </c>
      <c r="BJ214">
        <v>0</v>
      </c>
      <c r="BK214">
        <v>0</v>
      </c>
      <c r="BL214">
        <v>0</v>
      </c>
      <c r="BM214">
        <v>0</v>
      </c>
      <c r="BN214">
        <v>0</v>
      </c>
      <c r="BO214">
        <v>0</v>
      </c>
      <c r="BP214">
        <v>0</v>
      </c>
      <c r="BQ214">
        <v>0</v>
      </c>
      <c r="BR214">
        <v>0</v>
      </c>
      <c r="BS214">
        <v>0</v>
      </c>
      <c r="BT214">
        <v>20</v>
      </c>
      <c r="BU214">
        <v>0</v>
      </c>
      <c r="BW214">
        <v>40</v>
      </c>
      <c r="BX214">
        <v>0</v>
      </c>
      <c r="BZ214" t="str">
        <f>_xlfn.XLOOKUP(data_cloud__2[[#This Row],[product_id]], manual_check_maarten!A:A,manual_check_maarten!F:F,  "")</f>
        <v/>
      </c>
      <c r="CA214" t="str">
        <f>_xlfn.XLOOKUP(data_cloud__2[[#This Row],[product_id]], manual_check_maarten!A:A,manual_check_maarten!G:G,  "")</f>
        <v/>
      </c>
      <c r="CB214" t="str">
        <f>_xlfn.XLOOKUP(data_cloud__2[[#This Row],[product_id]], manual_check_maarten!A:A,manual_check_maarten!H:H,  "")</f>
        <v/>
      </c>
    </row>
    <row r="215" spans="1:80" hidden="1" x14ac:dyDescent="0.35">
      <c r="A215" t="s">
        <v>581</v>
      </c>
      <c r="B215" t="s">
        <v>85</v>
      </c>
      <c r="C215">
        <v>45566.717246435182</v>
      </c>
      <c r="D215" t="s">
        <v>79</v>
      </c>
      <c r="E215" t="s">
        <v>80</v>
      </c>
      <c r="F215">
        <v>107</v>
      </c>
      <c r="G215">
        <v>107</v>
      </c>
      <c r="H215">
        <v>107</v>
      </c>
      <c r="I215">
        <v>0</v>
      </c>
      <c r="J215" t="s">
        <v>580</v>
      </c>
      <c r="K215" t="s">
        <v>82</v>
      </c>
      <c r="L215">
        <v>15.109999656677246</v>
      </c>
      <c r="M215">
        <v>110</v>
      </c>
      <c r="N215" t="s">
        <v>82</v>
      </c>
      <c r="O215" t="s">
        <v>82</v>
      </c>
      <c r="P215">
        <v>0</v>
      </c>
      <c r="Q215">
        <v>801.96649169921875</v>
      </c>
      <c r="R215">
        <v>119.90861511230469</v>
      </c>
      <c r="S215">
        <v>215.30000305175781</v>
      </c>
      <c r="T215">
        <v>215.30000305175781</v>
      </c>
      <c r="U215">
        <v>220.10000610351563</v>
      </c>
      <c r="V215">
        <v>225</v>
      </c>
      <c r="W215">
        <v>2205.447509765625</v>
      </c>
      <c r="X215">
        <v>1776.7535400390625</v>
      </c>
      <c r="Y215">
        <v>3.4380002021789551</v>
      </c>
      <c r="Z215">
        <v>0.14800000190734863</v>
      </c>
      <c r="AA215">
        <v>24.340002059936523</v>
      </c>
      <c r="AB215">
        <v>2.0720000267028809</v>
      </c>
      <c r="AC215">
        <v>0.45400002598762512</v>
      </c>
      <c r="AD215">
        <v>0.65400004386901855</v>
      </c>
      <c r="AE215">
        <v>43.200000762939453</v>
      </c>
      <c r="AF215">
        <v>27.736614227294922</v>
      </c>
      <c r="AG215">
        <v>44.948402404785156</v>
      </c>
      <c r="AH215">
        <v>229.80000305175781</v>
      </c>
      <c r="AI215">
        <v>60</v>
      </c>
      <c r="AJ215">
        <v>60</v>
      </c>
      <c r="AK215">
        <v>60</v>
      </c>
      <c r="AL215">
        <v>60.900002000000001</v>
      </c>
      <c r="AM215">
        <v>137.79624938964844</v>
      </c>
      <c r="AN215">
        <v>52.49993896484375</v>
      </c>
      <c r="AO215">
        <v>67.014892578125</v>
      </c>
      <c r="AP215">
        <v>82.740547180175781</v>
      </c>
      <c r="AQ215">
        <v>1.3920625448226929</v>
      </c>
      <c r="AR215">
        <v>542.16387939453125</v>
      </c>
      <c r="AS215">
        <v>494.19692993164063</v>
      </c>
      <c r="AT215">
        <v>4.8159375190734863</v>
      </c>
      <c r="AU215">
        <v>3.8376877307891846</v>
      </c>
      <c r="AV215">
        <v>7829.4951171875</v>
      </c>
      <c r="AW215">
        <v>5948.91455078125</v>
      </c>
      <c r="AX215">
        <v>1767.9404296875</v>
      </c>
      <c r="AY215">
        <v>1108.48876953125</v>
      </c>
      <c r="AZ215">
        <v>6061.5546875</v>
      </c>
      <c r="BA215">
        <v>4840.42578125</v>
      </c>
      <c r="BD215" t="s">
        <v>582</v>
      </c>
      <c r="BE215" t="s">
        <v>581</v>
      </c>
      <c r="BF215">
        <v>45</v>
      </c>
      <c r="BG215">
        <v>1197.1010000000001</v>
      </c>
      <c r="BH215">
        <v>1108.1010000000001</v>
      </c>
      <c r="BI215">
        <v>-2.9990000000000001</v>
      </c>
      <c r="BJ215">
        <v>4.08</v>
      </c>
      <c r="BK215">
        <v>89.31</v>
      </c>
      <c r="BL215">
        <v>2053.8850000000002</v>
      </c>
      <c r="BM215">
        <v>1199.549</v>
      </c>
      <c r="BN215">
        <v>1413.155</v>
      </c>
      <c r="BO215">
        <v>-179.78700000000001</v>
      </c>
      <c r="BP215">
        <v>98.424999999999997</v>
      </c>
      <c r="BQ215">
        <v>1.0049999999999999</v>
      </c>
      <c r="BR215">
        <v>424.67399999999998</v>
      </c>
      <c r="BS215">
        <v>2053.8850000000002</v>
      </c>
      <c r="BT215">
        <v>20</v>
      </c>
      <c r="BU215">
        <v>8.2910000000000004</v>
      </c>
      <c r="BV215">
        <v>1</v>
      </c>
      <c r="BW215">
        <v>40</v>
      </c>
      <c r="BX215">
        <v>35.567999999999998</v>
      </c>
      <c r="BY215">
        <v>1</v>
      </c>
      <c r="BZ215">
        <f>_xlfn.XLOOKUP(data_cloud__2[[#This Row],[product_id]], manual_check_maarten!A:A,manual_check_maarten!F:F,  "")</f>
        <v>1</v>
      </c>
      <c r="CA215">
        <f>_xlfn.XLOOKUP(data_cloud__2[[#This Row],[product_id]], manual_check_maarten!A:A,manual_check_maarten!G:G,  "")</f>
        <v>0</v>
      </c>
      <c r="CB215" t="str">
        <f>_xlfn.XLOOKUP(data_cloud__2[[#This Row],[product_id]], manual_check_maarten!A:A,manual_check_maarten!H:H,  "")</f>
        <v/>
      </c>
    </row>
    <row r="216" spans="1:80" x14ac:dyDescent="0.35">
      <c r="A216" t="s">
        <v>1028</v>
      </c>
      <c r="B216" t="s">
        <v>78</v>
      </c>
      <c r="C216">
        <v>45566.75559064815</v>
      </c>
      <c r="D216" t="s">
        <v>79</v>
      </c>
      <c r="E216" t="s">
        <v>80</v>
      </c>
      <c r="F216">
        <v>171</v>
      </c>
      <c r="G216">
        <v>171</v>
      </c>
      <c r="H216">
        <v>171</v>
      </c>
      <c r="I216">
        <v>0</v>
      </c>
      <c r="J216" t="s">
        <v>1029</v>
      </c>
      <c r="K216" t="s">
        <v>82</v>
      </c>
      <c r="L216">
        <v>16.069999694824219</v>
      </c>
      <c r="M216">
        <v>110</v>
      </c>
      <c r="N216" t="s">
        <v>82</v>
      </c>
      <c r="O216" t="s">
        <v>82</v>
      </c>
      <c r="P216">
        <v>0</v>
      </c>
      <c r="Q216">
        <v>798.8309326171875</v>
      </c>
      <c r="R216">
        <v>119.90861511230469</v>
      </c>
      <c r="S216">
        <v>213.80000305175781</v>
      </c>
      <c r="T216">
        <v>214.5</v>
      </c>
      <c r="U216">
        <v>221.30000305175781</v>
      </c>
      <c r="V216">
        <v>225.10000610351563</v>
      </c>
      <c r="W216">
        <v>2190.098876953125</v>
      </c>
      <c r="X216">
        <v>1804.34228515625</v>
      </c>
      <c r="Y216">
        <v>3.062000036239624</v>
      </c>
      <c r="Z216">
        <v>0.14200000464916229</v>
      </c>
      <c r="AA216">
        <v>24.340002059936523</v>
      </c>
      <c r="AB216">
        <v>2.0520000457763672</v>
      </c>
      <c r="AC216">
        <v>0.45400002598762512</v>
      </c>
      <c r="AD216">
        <v>0.65600001811981201</v>
      </c>
      <c r="AE216">
        <v>43.200000762939453</v>
      </c>
      <c r="AF216">
        <v>26.84467887878418</v>
      </c>
      <c r="AG216">
        <v>44.948402404785156</v>
      </c>
      <c r="AH216">
        <v>229.80000305175781</v>
      </c>
      <c r="AI216">
        <v>60</v>
      </c>
      <c r="AJ216">
        <v>60.200001</v>
      </c>
      <c r="AK216">
        <v>60.200001</v>
      </c>
      <c r="AL216">
        <v>60.5</v>
      </c>
      <c r="AM216">
        <v>94.586082458496094</v>
      </c>
      <c r="AN216">
        <v>52.499603271484375</v>
      </c>
      <c r="AO216">
        <v>66.496017456054688</v>
      </c>
      <c r="AP216">
        <v>80.247764587402344</v>
      </c>
      <c r="AQ216">
        <v>3.6119377613067627</v>
      </c>
      <c r="AR216">
        <v>537.88177490234375</v>
      </c>
      <c r="AS216">
        <v>490.72824096679688</v>
      </c>
      <c r="AT216">
        <v>4.6654376983642578</v>
      </c>
      <c r="AU216">
        <v>3.687187671661377</v>
      </c>
      <c r="AV216">
        <v>7590.58837890625</v>
      </c>
      <c r="AW216">
        <v>5207.88037109375</v>
      </c>
      <c r="AX216">
        <v>1634.712890625</v>
      </c>
      <c r="AY216">
        <v>972.7578125</v>
      </c>
      <c r="AZ216">
        <v>5955.87548828125</v>
      </c>
      <c r="BA216">
        <v>4235.12255859375</v>
      </c>
      <c r="BB216">
        <v>5.2808523178100586E-3</v>
      </c>
      <c r="BC216">
        <v>0.15819883346557617</v>
      </c>
      <c r="BD216" t="s">
        <v>1030</v>
      </c>
      <c r="BE216" t="s">
        <v>1028</v>
      </c>
      <c r="BF216">
        <v>45</v>
      </c>
      <c r="BG216">
        <v>877.48199999999997</v>
      </c>
      <c r="BH216">
        <v>1278.2280000000001</v>
      </c>
      <c r="BI216">
        <v>3.0680000000000001</v>
      </c>
      <c r="BJ216">
        <v>4.165</v>
      </c>
      <c r="BK216">
        <v>95.376999999999995</v>
      </c>
      <c r="BL216">
        <v>2055.739</v>
      </c>
      <c r="BM216">
        <v>854.36599999999999</v>
      </c>
      <c r="BN216">
        <v>1385.1210000000001</v>
      </c>
      <c r="BO216">
        <v>6.2919999999999998</v>
      </c>
      <c r="BP216">
        <v>93.307000000000002</v>
      </c>
      <c r="BQ216">
        <v>1.0029999999999999</v>
      </c>
      <c r="BR216">
        <v>423.66800000000001</v>
      </c>
      <c r="BS216">
        <v>2055.739</v>
      </c>
      <c r="BT216">
        <v>20</v>
      </c>
      <c r="BU216">
        <v>5.3440000000000003</v>
      </c>
      <c r="BV216">
        <v>1</v>
      </c>
      <c r="BW216">
        <v>40</v>
      </c>
      <c r="BX216">
        <v>29.832999999999998</v>
      </c>
      <c r="BY216">
        <v>1</v>
      </c>
      <c r="BZ216">
        <f>_xlfn.XLOOKUP(data_cloud__2[[#This Row],[product_id]], manual_check_maarten!A:A,manual_check_maarten!F:F,  "")</f>
        <v>0</v>
      </c>
      <c r="CA216">
        <f>_xlfn.XLOOKUP(data_cloud__2[[#This Row],[product_id]], manual_check_maarten!A:A,manual_check_maarten!G:G,  "")</f>
        <v>0</v>
      </c>
      <c r="CB216" t="str">
        <f>_xlfn.XLOOKUP(data_cloud__2[[#This Row],[product_id]], manual_check_maarten!A:A,manual_check_maarten!H:H,  "")</f>
        <v>Circ section</v>
      </c>
    </row>
    <row r="217" spans="1:80" hidden="1" x14ac:dyDescent="0.35">
      <c r="A217" t="s">
        <v>586</v>
      </c>
      <c r="B217" t="s">
        <v>85</v>
      </c>
      <c r="C217">
        <v>45566.717536238422</v>
      </c>
      <c r="D217" t="s">
        <v>79</v>
      </c>
      <c r="E217" t="s">
        <v>80</v>
      </c>
      <c r="F217">
        <v>108</v>
      </c>
      <c r="G217">
        <v>108</v>
      </c>
      <c r="H217">
        <v>108</v>
      </c>
      <c r="I217">
        <v>0</v>
      </c>
      <c r="J217" t="s">
        <v>584</v>
      </c>
      <c r="K217" t="s">
        <v>82</v>
      </c>
      <c r="L217">
        <v>15.119999885559082</v>
      </c>
      <c r="M217">
        <v>110</v>
      </c>
      <c r="N217" t="s">
        <v>82</v>
      </c>
      <c r="O217" t="s">
        <v>82</v>
      </c>
      <c r="P217">
        <v>0</v>
      </c>
      <c r="Q217">
        <v>802.51983642578125</v>
      </c>
      <c r="R217">
        <v>119.90861511230469</v>
      </c>
      <c r="S217">
        <v>215.10000610351563</v>
      </c>
      <c r="T217">
        <v>215.30000305175781</v>
      </c>
      <c r="U217">
        <v>220.10000610351563</v>
      </c>
      <c r="V217">
        <v>225</v>
      </c>
      <c r="W217">
        <v>2198.356201171875</v>
      </c>
      <c r="X217">
        <v>1768.787841796875</v>
      </c>
      <c r="Y217">
        <v>3.1800000667572021</v>
      </c>
      <c r="Z217">
        <v>0.14600001275539398</v>
      </c>
      <c r="AA217">
        <v>24.348001480102539</v>
      </c>
      <c r="AB217">
        <v>2.0740001201629639</v>
      </c>
      <c r="AC217">
        <v>0.45400002598762512</v>
      </c>
      <c r="AD217">
        <v>0.65400004386901855</v>
      </c>
      <c r="AE217">
        <v>43.5</v>
      </c>
      <c r="AF217">
        <v>28.027130126953125</v>
      </c>
      <c r="AG217">
        <v>44.994274139404297</v>
      </c>
      <c r="AH217">
        <v>229.80000305175781</v>
      </c>
      <c r="AI217">
        <v>60</v>
      </c>
      <c r="AJ217">
        <v>60</v>
      </c>
      <c r="AK217">
        <v>60</v>
      </c>
      <c r="AL217">
        <v>60.900002000000001</v>
      </c>
      <c r="AM217">
        <v>137.79624938964844</v>
      </c>
      <c r="AN217">
        <v>52.49993896484375</v>
      </c>
      <c r="AO217">
        <v>67.048713684082031</v>
      </c>
      <c r="AP217">
        <v>82.902488708496094</v>
      </c>
      <c r="AQ217">
        <v>2.069312572479248</v>
      </c>
      <c r="AR217">
        <v>543.593017578125</v>
      </c>
      <c r="AS217">
        <v>496.5362548828125</v>
      </c>
      <c r="AT217">
        <v>4.8159375190734863</v>
      </c>
      <c r="AU217">
        <v>3.8376877307891846</v>
      </c>
      <c r="AV217">
        <v>7857.14794921875</v>
      </c>
      <c r="AW217">
        <v>6017.8310546875</v>
      </c>
      <c r="AX217">
        <v>1782.0078125</v>
      </c>
      <c r="AY217">
        <v>1124.0341796875</v>
      </c>
      <c r="AZ217">
        <v>6075.14013671875</v>
      </c>
      <c r="BA217">
        <v>4893.796875</v>
      </c>
      <c r="BD217" t="s">
        <v>587</v>
      </c>
      <c r="BE217" t="s">
        <v>586</v>
      </c>
      <c r="BF217">
        <v>45</v>
      </c>
      <c r="BG217">
        <v>1221.454</v>
      </c>
      <c r="BH217">
        <v>1078.308</v>
      </c>
      <c r="BI217">
        <v>-1.627</v>
      </c>
      <c r="BJ217">
        <v>4.1559999999999997</v>
      </c>
      <c r="BK217">
        <v>90.682000000000002</v>
      </c>
      <c r="BL217">
        <v>2054.7150000000001</v>
      </c>
      <c r="BM217">
        <v>1217.934</v>
      </c>
      <c r="BN217">
        <v>1384.049</v>
      </c>
      <c r="BO217">
        <v>-178.756</v>
      </c>
      <c r="BP217">
        <v>98.424999999999997</v>
      </c>
      <c r="BQ217">
        <v>1.0049999999999999</v>
      </c>
      <c r="BR217">
        <v>424.72699999999998</v>
      </c>
      <c r="BS217">
        <v>2054.7150000000001</v>
      </c>
      <c r="BT217">
        <v>20</v>
      </c>
      <c r="BU217">
        <v>8.7270000000000003</v>
      </c>
      <c r="BV217">
        <v>1</v>
      </c>
      <c r="BW217">
        <v>40</v>
      </c>
      <c r="BX217">
        <v>24.045999999999999</v>
      </c>
      <c r="BY217">
        <v>1</v>
      </c>
      <c r="BZ217">
        <f>_xlfn.XLOOKUP(data_cloud__2[[#This Row],[product_id]], manual_check_maarten!A:A,manual_check_maarten!F:F,  "")</f>
        <v>1</v>
      </c>
      <c r="CA217">
        <f>_xlfn.XLOOKUP(data_cloud__2[[#This Row],[product_id]], manual_check_maarten!A:A,manual_check_maarten!G:G,  "")</f>
        <v>0</v>
      </c>
      <c r="CB217" t="str">
        <f>_xlfn.XLOOKUP(data_cloud__2[[#This Row],[product_id]], manual_check_maarten!A:A,manual_check_maarten!H:H,  "")</f>
        <v/>
      </c>
    </row>
    <row r="218" spans="1:80" x14ac:dyDescent="0.35">
      <c r="A218" t="s">
        <v>1032</v>
      </c>
      <c r="B218" t="s">
        <v>78</v>
      </c>
      <c r="C218">
        <v>45566.755868136577</v>
      </c>
      <c r="D218" t="s">
        <v>79</v>
      </c>
      <c r="E218" t="s">
        <v>80</v>
      </c>
      <c r="F218">
        <v>172</v>
      </c>
      <c r="G218">
        <v>172</v>
      </c>
      <c r="H218">
        <v>172</v>
      </c>
      <c r="I218">
        <v>0</v>
      </c>
      <c r="J218" t="s">
        <v>1033</v>
      </c>
      <c r="K218" t="s">
        <v>82</v>
      </c>
      <c r="L218">
        <v>16.069999694824219</v>
      </c>
      <c r="M218">
        <v>110</v>
      </c>
      <c r="N218" t="s">
        <v>82</v>
      </c>
      <c r="O218" t="s">
        <v>82</v>
      </c>
      <c r="P218">
        <v>0</v>
      </c>
      <c r="Q218">
        <v>798.4620361328125</v>
      </c>
      <c r="R218">
        <v>119.90861511230469</v>
      </c>
      <c r="S218">
        <v>214.10000610351563</v>
      </c>
      <c r="T218">
        <v>214.60000610351563</v>
      </c>
      <c r="U218">
        <v>221.30000305175781</v>
      </c>
      <c r="V218">
        <v>225</v>
      </c>
      <c r="W218">
        <v>2196.99609375</v>
      </c>
      <c r="X218">
        <v>1820.2738037109375</v>
      </c>
      <c r="Y218">
        <v>3.2220001220703125</v>
      </c>
      <c r="Z218">
        <v>0.15000000596046448</v>
      </c>
      <c r="AA218">
        <v>24.340002059936523</v>
      </c>
      <c r="AB218">
        <v>1.8940000534057617</v>
      </c>
      <c r="AC218">
        <v>0.45400002598762512</v>
      </c>
      <c r="AD218">
        <v>0.65600001811981201</v>
      </c>
      <c r="AE218">
        <v>43.400001525878906</v>
      </c>
      <c r="AF218">
        <v>25.147455215454102</v>
      </c>
      <c r="AG218">
        <v>44.999370574951172</v>
      </c>
      <c r="AH218">
        <v>229.80000305175781</v>
      </c>
      <c r="AI218">
        <v>60</v>
      </c>
      <c r="AJ218">
        <v>60.099997999999999</v>
      </c>
      <c r="AK218">
        <v>60.099997999999999</v>
      </c>
      <c r="AL218">
        <v>60.599997999999999</v>
      </c>
      <c r="AM218">
        <v>94.586082458496094</v>
      </c>
      <c r="AN218">
        <v>52.499603271484375</v>
      </c>
      <c r="AO218">
        <v>66.388557434082031</v>
      </c>
      <c r="AP218">
        <v>80.146476745605469</v>
      </c>
      <c r="AQ218">
        <v>2.5960626602172852</v>
      </c>
      <c r="AR218">
        <v>532.19769287109375</v>
      </c>
      <c r="AS218">
        <v>481.02944946289063</v>
      </c>
      <c r="AT218">
        <v>4.7783126831054688</v>
      </c>
      <c r="AU218">
        <v>3.8000626564025879</v>
      </c>
      <c r="AV218">
        <v>7482.10009765625</v>
      </c>
      <c r="AW218">
        <v>4956.5048828125</v>
      </c>
      <c r="AX218">
        <v>1611.65283203125</v>
      </c>
      <c r="AY218">
        <v>939.029052734375</v>
      </c>
      <c r="AZ218">
        <v>5870.447265625</v>
      </c>
      <c r="BA218">
        <v>4017.475830078125</v>
      </c>
      <c r="BB218">
        <v>1.5848755836486816E-2</v>
      </c>
      <c r="BC218">
        <v>0.18679273128509521</v>
      </c>
      <c r="BD218" t="s">
        <v>1034</v>
      </c>
      <c r="BE218" t="s">
        <v>1032</v>
      </c>
      <c r="BF218">
        <v>45</v>
      </c>
      <c r="BG218">
        <v>881.75699999999995</v>
      </c>
      <c r="BH218">
        <v>1287.5909999999999</v>
      </c>
      <c r="BI218">
        <v>3.1309999999999998</v>
      </c>
      <c r="BJ218">
        <v>4.1920000000000002</v>
      </c>
      <c r="BK218">
        <v>95.44</v>
      </c>
      <c r="BL218">
        <v>2055.7179999999998</v>
      </c>
      <c r="BM218">
        <v>858.447</v>
      </c>
      <c r="BN218">
        <v>1392.691</v>
      </c>
      <c r="BO218">
        <v>6.569</v>
      </c>
      <c r="BP218">
        <v>92.126000000000005</v>
      </c>
      <c r="BQ218">
        <v>1.0029999999999999</v>
      </c>
      <c r="BR218">
        <v>423.68</v>
      </c>
      <c r="BS218">
        <v>2055.7179999999998</v>
      </c>
      <c r="BT218">
        <v>20</v>
      </c>
      <c r="BU218">
        <v>6.4669999999999996</v>
      </c>
      <c r="BV218">
        <v>1</v>
      </c>
      <c r="BW218">
        <v>40</v>
      </c>
      <c r="BX218">
        <v>29.733000000000001</v>
      </c>
      <c r="BY218">
        <v>1</v>
      </c>
      <c r="BZ218">
        <f>_xlfn.XLOOKUP(data_cloud__2[[#This Row],[product_id]], manual_check_maarten!A:A,manual_check_maarten!F:F,  "")</f>
        <v>0</v>
      </c>
      <c r="CA218">
        <f>_xlfn.XLOOKUP(data_cloud__2[[#This Row],[product_id]], manual_check_maarten!A:A,manual_check_maarten!G:G,  "")</f>
        <v>0</v>
      </c>
      <c r="CB218" t="str">
        <f>_xlfn.XLOOKUP(data_cloud__2[[#This Row],[product_id]], manual_check_maarten!A:A,manual_check_maarten!H:H,  "")</f>
        <v>Circ section</v>
      </c>
    </row>
    <row r="219" spans="1:80" hidden="1" x14ac:dyDescent="0.35">
      <c r="A219" t="s">
        <v>588</v>
      </c>
      <c r="B219" t="s">
        <v>78</v>
      </c>
      <c r="C219">
        <v>45566.717822384257</v>
      </c>
      <c r="D219" t="s">
        <v>79</v>
      </c>
      <c r="E219" t="s">
        <v>80</v>
      </c>
      <c r="F219">
        <v>109</v>
      </c>
      <c r="G219">
        <v>109</v>
      </c>
      <c r="H219">
        <v>109</v>
      </c>
      <c r="I219">
        <v>0</v>
      </c>
      <c r="J219" t="s">
        <v>589</v>
      </c>
      <c r="K219" t="s">
        <v>82</v>
      </c>
      <c r="L219">
        <v>15.119999885559082</v>
      </c>
      <c r="M219">
        <v>110</v>
      </c>
      <c r="N219" t="s">
        <v>82</v>
      </c>
      <c r="O219" t="s">
        <v>82</v>
      </c>
      <c r="P219">
        <v>0</v>
      </c>
      <c r="Q219">
        <v>801.96649169921875</v>
      </c>
      <c r="R219">
        <v>119.90861511230469</v>
      </c>
      <c r="S219">
        <v>215.10000610351563</v>
      </c>
      <c r="T219">
        <v>215.30000305175781</v>
      </c>
      <c r="U219">
        <v>220.10000610351563</v>
      </c>
      <c r="V219">
        <v>225</v>
      </c>
      <c r="W219">
        <v>2203.310302734375</v>
      </c>
      <c r="X219">
        <v>1777.044921875</v>
      </c>
      <c r="Y219">
        <v>3.502000093460083</v>
      </c>
      <c r="Z219">
        <v>0.14600001275539398</v>
      </c>
      <c r="AA219">
        <v>24.340002059936523</v>
      </c>
      <c r="AB219">
        <v>2.0260000228881836</v>
      </c>
      <c r="AC219">
        <v>0.45400002598762512</v>
      </c>
      <c r="AD219">
        <v>0.65600001811981201</v>
      </c>
      <c r="AE219">
        <v>43.700000762939453</v>
      </c>
      <c r="AF219">
        <v>27.502162933349609</v>
      </c>
      <c r="AG219">
        <v>44.989173889160156</v>
      </c>
      <c r="AH219">
        <v>229.80000305175781</v>
      </c>
      <c r="AI219">
        <v>60</v>
      </c>
      <c r="AJ219">
        <v>59.900002000000001</v>
      </c>
      <c r="AK219">
        <v>59.900002000000001</v>
      </c>
      <c r="AL219">
        <v>60.900002000000001</v>
      </c>
      <c r="AM219">
        <v>94.586082458496094</v>
      </c>
      <c r="AN219">
        <v>52.499603271484375</v>
      </c>
      <c r="AO219">
        <v>66.245361328125</v>
      </c>
      <c r="AP219">
        <v>80.003280639648438</v>
      </c>
      <c r="AQ219">
        <v>3.1228127479553223</v>
      </c>
      <c r="AR219">
        <v>540.28668212890625</v>
      </c>
      <c r="AS219">
        <v>495.40518188476563</v>
      </c>
      <c r="AT219">
        <v>4.6278128623962402</v>
      </c>
      <c r="AU219">
        <v>3.687187671661377</v>
      </c>
      <c r="AV219">
        <v>7658.3056640625</v>
      </c>
      <c r="AW219">
        <v>5383.85205078125</v>
      </c>
      <c r="AX219">
        <v>1647.2373046875</v>
      </c>
      <c r="AY219">
        <v>1008.873046875</v>
      </c>
      <c r="AZ219">
        <v>6011.068359375</v>
      </c>
      <c r="BA219">
        <v>4374.97900390625</v>
      </c>
      <c r="BB219">
        <v>2.7166247367858887E-2</v>
      </c>
      <c r="BC219">
        <v>0.11473739147186279</v>
      </c>
      <c r="BD219" t="s">
        <v>590</v>
      </c>
      <c r="BE219" t="s">
        <v>588</v>
      </c>
      <c r="BF219">
        <v>45</v>
      </c>
      <c r="BG219">
        <v>851.02</v>
      </c>
      <c r="BH219">
        <v>1201.4190000000001</v>
      </c>
      <c r="BI219">
        <v>-1.643</v>
      </c>
      <c r="BJ219">
        <v>4.34</v>
      </c>
      <c r="BK219">
        <v>90.665999999999997</v>
      </c>
      <c r="BL219">
        <v>2055.2559999999999</v>
      </c>
      <c r="BM219">
        <v>837.68299999999999</v>
      </c>
      <c r="BN219">
        <v>1310.4079999999999</v>
      </c>
      <c r="BO219">
        <v>1.0409999999999999</v>
      </c>
      <c r="BP219">
        <v>99.998999999999995</v>
      </c>
      <c r="BQ219">
        <v>1.0029999999999999</v>
      </c>
      <c r="BR219">
        <v>423.47500000000002</v>
      </c>
      <c r="BS219">
        <v>2055.2559999999999</v>
      </c>
      <c r="BT219">
        <v>20</v>
      </c>
      <c r="BU219">
        <v>7.718</v>
      </c>
      <c r="BV219">
        <v>1</v>
      </c>
      <c r="BW219">
        <v>40</v>
      </c>
      <c r="BX219">
        <v>24.722000000000001</v>
      </c>
      <c r="BY219">
        <v>1</v>
      </c>
      <c r="BZ219">
        <f>_xlfn.XLOOKUP(data_cloud__2[[#This Row],[product_id]], manual_check_maarten!A:A,manual_check_maarten!F:F,  "")</f>
        <v>1</v>
      </c>
      <c r="CA219">
        <f>_xlfn.XLOOKUP(data_cloud__2[[#This Row],[product_id]], manual_check_maarten!A:A,manual_check_maarten!G:G,  "")</f>
        <v>0</v>
      </c>
      <c r="CB219" t="str">
        <f>_xlfn.XLOOKUP(data_cloud__2[[#This Row],[product_id]], manual_check_maarten!A:A,manual_check_maarten!H:H,  "")</f>
        <v/>
      </c>
    </row>
    <row r="220" spans="1:80" x14ac:dyDescent="0.35">
      <c r="A220" t="s">
        <v>1111</v>
      </c>
      <c r="B220" t="s">
        <v>78</v>
      </c>
      <c r="C220">
        <v>45566.760670729163</v>
      </c>
      <c r="D220" t="s">
        <v>79</v>
      </c>
      <c r="E220" t="s">
        <v>80</v>
      </c>
      <c r="F220">
        <v>189</v>
      </c>
      <c r="G220">
        <v>189</v>
      </c>
      <c r="H220">
        <v>189</v>
      </c>
      <c r="I220">
        <v>0</v>
      </c>
      <c r="J220" t="s">
        <v>1112</v>
      </c>
      <c r="K220" t="s">
        <v>82</v>
      </c>
      <c r="L220">
        <v>16.139999389648438</v>
      </c>
      <c r="M220">
        <v>110</v>
      </c>
      <c r="N220" t="s">
        <v>82</v>
      </c>
      <c r="O220" t="s">
        <v>82</v>
      </c>
      <c r="P220">
        <v>0</v>
      </c>
      <c r="Q220">
        <v>800.1220703125</v>
      </c>
      <c r="R220">
        <v>119.90861511230469</v>
      </c>
      <c r="S220">
        <v>215</v>
      </c>
      <c r="T220">
        <v>215</v>
      </c>
      <c r="U220">
        <v>220.10000610351563</v>
      </c>
      <c r="V220">
        <v>225</v>
      </c>
      <c r="W220">
        <v>2198.356201171875</v>
      </c>
      <c r="X220">
        <v>1769.7591552734375</v>
      </c>
      <c r="Y220">
        <v>3.0580000877380371</v>
      </c>
      <c r="Z220">
        <v>0.14600001275539398</v>
      </c>
      <c r="AA220">
        <v>24.340002059936523</v>
      </c>
      <c r="AB220">
        <v>2.0600001811981201</v>
      </c>
      <c r="AC220">
        <v>0.45400002598762512</v>
      </c>
      <c r="AD220">
        <v>0.65600001811981201</v>
      </c>
      <c r="AE220">
        <v>45.700000762939453</v>
      </c>
      <c r="AF220">
        <v>27.940485000610352</v>
      </c>
      <c r="AG220">
        <v>44.953498840332031</v>
      </c>
      <c r="AH220">
        <v>229.80000305175781</v>
      </c>
      <c r="AI220">
        <v>60</v>
      </c>
      <c r="AJ220">
        <v>60</v>
      </c>
      <c r="AK220">
        <v>60</v>
      </c>
      <c r="AL220">
        <v>60.799999</v>
      </c>
      <c r="AM220">
        <v>94.586082458496094</v>
      </c>
      <c r="AN220">
        <v>52.499603271484375</v>
      </c>
      <c r="AO220">
        <v>66.691658020019531</v>
      </c>
      <c r="AP220">
        <v>80.336441040039063</v>
      </c>
      <c r="AQ220">
        <v>3.2733125686645508</v>
      </c>
      <c r="AR220">
        <v>541.67852783203125</v>
      </c>
      <c r="AS220">
        <v>496.47177124023438</v>
      </c>
      <c r="AT220">
        <v>4.6278128623962402</v>
      </c>
      <c r="AU220">
        <v>3.687187671661377</v>
      </c>
      <c r="AV220">
        <v>7693.61279296875</v>
      </c>
      <c r="AW220">
        <v>5399.25634765625</v>
      </c>
      <c r="AX220">
        <v>1663.931640625</v>
      </c>
      <c r="AY220">
        <v>1024.73193359375</v>
      </c>
      <c r="AZ220">
        <v>6029.68115234375</v>
      </c>
      <c r="BA220">
        <v>4374.5244140625</v>
      </c>
      <c r="BB220">
        <v>1.502835750579834E-2</v>
      </c>
      <c r="BC220">
        <v>0.12954556941986084</v>
      </c>
      <c r="BD220" t="s">
        <v>1113</v>
      </c>
      <c r="BE220" t="s">
        <v>1111</v>
      </c>
      <c r="BF220">
        <v>45</v>
      </c>
      <c r="BG220">
        <v>862.41800000000001</v>
      </c>
      <c r="BH220">
        <v>1272.6579999999999</v>
      </c>
      <c r="BI220">
        <v>1.7769999999999999</v>
      </c>
      <c r="BJ220">
        <v>4.1639999999999997</v>
      </c>
      <c r="BK220">
        <v>94.085999999999999</v>
      </c>
      <c r="BL220">
        <v>2055.8229999999999</v>
      </c>
      <c r="BM220">
        <v>841.12099999999998</v>
      </c>
      <c r="BN220">
        <v>1379.3579999999999</v>
      </c>
      <c r="BO220">
        <v>5.4219999999999997</v>
      </c>
      <c r="BP220">
        <v>93.307000000000002</v>
      </c>
      <c r="BQ220">
        <v>1.0029999999999999</v>
      </c>
      <c r="BR220">
        <v>423.40199999999999</v>
      </c>
      <c r="BS220">
        <v>2055.8229999999999</v>
      </c>
      <c r="BT220">
        <v>20</v>
      </c>
      <c r="BU220">
        <v>6.5860000000000003</v>
      </c>
      <c r="BV220">
        <v>1</v>
      </c>
      <c r="BW220">
        <v>40</v>
      </c>
      <c r="BX220">
        <v>27.48</v>
      </c>
      <c r="BY220">
        <v>1</v>
      </c>
      <c r="BZ220">
        <f>_xlfn.XLOOKUP(data_cloud__2[[#This Row],[product_id]], manual_check_maarten!A:A,manual_check_maarten!F:F,  "")</f>
        <v>0</v>
      </c>
      <c r="CA220">
        <f>_xlfn.XLOOKUP(data_cloud__2[[#This Row],[product_id]], manual_check_maarten!A:A,manual_check_maarten!G:G,  "")</f>
        <v>0</v>
      </c>
      <c r="CB220" t="str">
        <f>_xlfn.XLOOKUP(data_cloud__2[[#This Row],[product_id]], manual_check_maarten!A:A,manual_check_maarten!H:H,  "")</f>
        <v>Circ section</v>
      </c>
    </row>
    <row r="221" spans="1:80" hidden="1" x14ac:dyDescent="0.35">
      <c r="A221" t="s">
        <v>593</v>
      </c>
      <c r="B221" t="s">
        <v>78</v>
      </c>
      <c r="C221">
        <v>45566.718099907404</v>
      </c>
      <c r="D221" t="s">
        <v>79</v>
      </c>
      <c r="E221" t="s">
        <v>80</v>
      </c>
      <c r="F221">
        <v>110</v>
      </c>
      <c r="G221">
        <v>110</v>
      </c>
      <c r="H221">
        <v>110</v>
      </c>
      <c r="I221">
        <v>0</v>
      </c>
      <c r="J221" t="s">
        <v>594</v>
      </c>
      <c r="K221" t="s">
        <v>82</v>
      </c>
      <c r="L221">
        <v>15.130000114440918</v>
      </c>
      <c r="M221">
        <v>110</v>
      </c>
      <c r="N221" t="s">
        <v>82</v>
      </c>
      <c r="O221" t="s">
        <v>82</v>
      </c>
      <c r="P221">
        <v>0</v>
      </c>
      <c r="Q221">
        <v>802.15093994140625</v>
      </c>
      <c r="R221">
        <v>119.90861511230469</v>
      </c>
      <c r="S221">
        <v>215.10000610351563</v>
      </c>
      <c r="T221">
        <v>215.30000305175781</v>
      </c>
      <c r="U221">
        <v>220.30000305175781</v>
      </c>
      <c r="V221">
        <v>225</v>
      </c>
      <c r="W221">
        <v>2197.384765625</v>
      </c>
      <c r="X221">
        <v>1789.1878662109375</v>
      </c>
      <c r="Y221">
        <v>3.3660001754760742</v>
      </c>
      <c r="Z221">
        <v>0.14400000870227814</v>
      </c>
      <c r="AA221">
        <v>24.340002059936523</v>
      </c>
      <c r="AB221">
        <v>2.0540001392364502</v>
      </c>
      <c r="AC221">
        <v>0.45400002598762512</v>
      </c>
      <c r="AD221">
        <v>0.65800005197525024</v>
      </c>
      <c r="AE221">
        <v>43.700000762939453</v>
      </c>
      <c r="AF221">
        <v>27.563323974609375</v>
      </c>
      <c r="AG221">
        <v>44.999370574951172</v>
      </c>
      <c r="AH221">
        <v>229.80000305175781</v>
      </c>
      <c r="AI221">
        <v>60</v>
      </c>
      <c r="AJ221">
        <v>60.099997999999999</v>
      </c>
      <c r="AK221">
        <v>60.099997999999999</v>
      </c>
      <c r="AL221">
        <v>60.900002000000001</v>
      </c>
      <c r="AM221">
        <v>94.586082458496094</v>
      </c>
      <c r="AN221">
        <v>52.499603271484375</v>
      </c>
      <c r="AO221">
        <v>66.307571411132813</v>
      </c>
      <c r="AP221">
        <v>80.116104125976563</v>
      </c>
      <c r="AQ221">
        <v>2.9723126888275146</v>
      </c>
      <c r="AR221">
        <v>539.9029541015625</v>
      </c>
      <c r="AS221">
        <v>494.7626953125</v>
      </c>
      <c r="AT221">
        <v>4.7030625343322754</v>
      </c>
      <c r="AU221">
        <v>3.687187671661377</v>
      </c>
      <c r="AV221">
        <v>7649.626953125</v>
      </c>
      <c r="AW221">
        <v>5363.93115234375</v>
      </c>
      <c r="AX221">
        <v>1687.05029296875</v>
      </c>
      <c r="AY221">
        <v>1008.0048828125</v>
      </c>
      <c r="AZ221">
        <v>5962.57666015625</v>
      </c>
      <c r="BA221">
        <v>4355.92626953125</v>
      </c>
      <c r="BB221">
        <v>1.7827510833740234E-2</v>
      </c>
      <c r="BC221">
        <v>0.12731254100799561</v>
      </c>
      <c r="BD221" t="s">
        <v>595</v>
      </c>
      <c r="BE221" t="s">
        <v>593</v>
      </c>
      <c r="BF221">
        <v>45</v>
      </c>
      <c r="BG221">
        <v>861.70699999999999</v>
      </c>
      <c r="BH221">
        <v>901.92899999999997</v>
      </c>
      <c r="BI221">
        <v>-2.3090000000000002</v>
      </c>
      <c r="BJ221">
        <v>4.0819999999999999</v>
      </c>
      <c r="BK221">
        <v>90</v>
      </c>
      <c r="BL221">
        <v>1944.15</v>
      </c>
      <c r="BM221">
        <v>848.53599999999994</v>
      </c>
      <c r="BN221">
        <v>1017.521</v>
      </c>
      <c r="BO221">
        <v>1.083</v>
      </c>
      <c r="BP221">
        <v>89.763999999999996</v>
      </c>
      <c r="BQ221">
        <v>1.0049999999999999</v>
      </c>
      <c r="BR221">
        <v>423.40600000000001</v>
      </c>
      <c r="BS221">
        <v>1944.15</v>
      </c>
      <c r="BT221">
        <v>20</v>
      </c>
      <c r="BU221">
        <v>235.238</v>
      </c>
      <c r="BV221">
        <v>0</v>
      </c>
      <c r="BW221">
        <v>40</v>
      </c>
      <c r="BX221">
        <v>368.733</v>
      </c>
      <c r="BY221">
        <v>0</v>
      </c>
      <c r="BZ221">
        <f>_xlfn.XLOOKUP(data_cloud__2[[#This Row],[product_id]], manual_check_maarten!A:A,manual_check_maarten!F:F,  "")</f>
        <v>1</v>
      </c>
      <c r="CA221" t="str">
        <f>_xlfn.XLOOKUP(data_cloud__2[[#This Row],[product_id]], manual_check_maarten!A:A,manual_check_maarten!G:G,  "")</f>
        <v>anomaly due to position against the edge of the FOV</v>
      </c>
      <c r="CB221" t="str">
        <f>_xlfn.XLOOKUP(data_cloud__2[[#This Row],[product_id]], manual_check_maarten!A:A,manual_check_maarten!H:H,  "")</f>
        <v/>
      </c>
    </row>
    <row r="222" spans="1:80" hidden="1" x14ac:dyDescent="0.35">
      <c r="A222" t="s">
        <v>598</v>
      </c>
      <c r="B222" t="s">
        <v>78</v>
      </c>
      <c r="C222">
        <v>45566.71838165509</v>
      </c>
      <c r="D222" t="s">
        <v>79</v>
      </c>
      <c r="E222" t="s">
        <v>80</v>
      </c>
      <c r="F222">
        <v>111</v>
      </c>
      <c r="G222">
        <v>111</v>
      </c>
      <c r="H222">
        <v>111</v>
      </c>
      <c r="I222">
        <v>0</v>
      </c>
      <c r="J222" t="s">
        <v>599</v>
      </c>
      <c r="K222" t="s">
        <v>82</v>
      </c>
      <c r="L222">
        <v>15.130000114440918</v>
      </c>
      <c r="M222">
        <v>110</v>
      </c>
      <c r="N222" t="s">
        <v>82</v>
      </c>
      <c r="O222" t="s">
        <v>82</v>
      </c>
      <c r="P222">
        <v>0</v>
      </c>
      <c r="Q222">
        <v>801.96649169921875</v>
      </c>
      <c r="R222">
        <v>119.90861511230469</v>
      </c>
      <c r="S222">
        <v>215</v>
      </c>
      <c r="T222">
        <v>215.10000610351563</v>
      </c>
      <c r="U222">
        <v>220.30000305175781</v>
      </c>
      <c r="V222">
        <v>225</v>
      </c>
      <c r="W222">
        <v>2192.916015625</v>
      </c>
      <c r="X222">
        <v>1770.7305908203125</v>
      </c>
      <c r="Y222">
        <v>3.4000000953674316</v>
      </c>
      <c r="Z222">
        <v>0.14400000870227814</v>
      </c>
      <c r="AA222">
        <v>24.340002059936523</v>
      </c>
      <c r="AB222">
        <v>2.0559999942779541</v>
      </c>
      <c r="AC222">
        <v>0.45400002598762512</v>
      </c>
      <c r="AD222">
        <v>0.65800005197525024</v>
      </c>
      <c r="AE222">
        <v>44</v>
      </c>
      <c r="AF222">
        <v>27.649969100952148</v>
      </c>
      <c r="AG222">
        <v>44.948402404785156</v>
      </c>
      <c r="AH222">
        <v>230</v>
      </c>
      <c r="AI222">
        <v>60</v>
      </c>
      <c r="AJ222">
        <v>59.900002000000001</v>
      </c>
      <c r="AK222">
        <v>59.900002000000001</v>
      </c>
      <c r="AL222">
        <v>60.900002000000001</v>
      </c>
      <c r="AM222">
        <v>94.586082458496094</v>
      </c>
      <c r="AN222">
        <v>52.499603271484375</v>
      </c>
      <c r="AO222">
        <v>66.350746154785156</v>
      </c>
      <c r="AP222">
        <v>80.06787109375</v>
      </c>
      <c r="AQ222">
        <v>3.687187671661377</v>
      </c>
      <c r="AR222">
        <v>541.14373779296875</v>
      </c>
      <c r="AS222">
        <v>495.89938354492188</v>
      </c>
      <c r="AT222">
        <v>4.6654376983642578</v>
      </c>
      <c r="AU222">
        <v>3.6495625972747803</v>
      </c>
      <c r="AV222">
        <v>7681.74609375</v>
      </c>
      <c r="AW222">
        <v>5389.8720703125</v>
      </c>
      <c r="AX222">
        <v>1679.6416015625</v>
      </c>
      <c r="AY222">
        <v>1001.0322265625</v>
      </c>
      <c r="AZ222">
        <v>6002.1044921875</v>
      </c>
      <c r="BA222">
        <v>4388.83984375</v>
      </c>
      <c r="BB222">
        <v>2.8455138206481934E-2</v>
      </c>
      <c r="BC222">
        <v>0.11057627201080322</v>
      </c>
      <c r="BD222" t="s">
        <v>79</v>
      </c>
      <c r="BE222" t="s">
        <v>79</v>
      </c>
      <c r="BF222">
        <v>0</v>
      </c>
      <c r="BG222">
        <v>0</v>
      </c>
      <c r="BH222">
        <v>0</v>
      </c>
      <c r="BI222">
        <v>0</v>
      </c>
      <c r="BJ222">
        <v>0</v>
      </c>
      <c r="BK222">
        <v>0</v>
      </c>
      <c r="BL222">
        <v>0</v>
      </c>
      <c r="BM222">
        <v>0</v>
      </c>
      <c r="BN222">
        <v>0</v>
      </c>
      <c r="BO222">
        <v>0</v>
      </c>
      <c r="BP222">
        <v>0</v>
      </c>
      <c r="BQ222">
        <v>0</v>
      </c>
      <c r="BR222">
        <v>0</v>
      </c>
      <c r="BS222">
        <v>0</v>
      </c>
      <c r="BT222">
        <v>20</v>
      </c>
      <c r="BU222">
        <v>0</v>
      </c>
      <c r="BW222">
        <v>40</v>
      </c>
      <c r="BX222">
        <v>0</v>
      </c>
      <c r="BZ222" t="str">
        <f>_xlfn.XLOOKUP(data_cloud__2[[#This Row],[product_id]], manual_check_maarten!A:A,manual_check_maarten!F:F,  "")</f>
        <v/>
      </c>
      <c r="CA222" t="str">
        <f>_xlfn.XLOOKUP(data_cloud__2[[#This Row],[product_id]], manual_check_maarten!A:A,manual_check_maarten!G:G,  "")</f>
        <v/>
      </c>
      <c r="CB222" t="str">
        <f>_xlfn.XLOOKUP(data_cloud__2[[#This Row],[product_id]], manual_check_maarten!A:A,manual_check_maarten!H:H,  "")</f>
        <v/>
      </c>
    </row>
    <row r="223" spans="1:80" hidden="1" x14ac:dyDescent="0.35">
      <c r="A223" t="s">
        <v>600</v>
      </c>
      <c r="B223" t="s">
        <v>85</v>
      </c>
      <c r="C223">
        <v>45566.71838165509</v>
      </c>
      <c r="D223" t="s">
        <v>79</v>
      </c>
      <c r="E223" t="s">
        <v>80</v>
      </c>
      <c r="F223">
        <v>111</v>
      </c>
      <c r="G223">
        <v>111</v>
      </c>
      <c r="H223">
        <v>111</v>
      </c>
      <c r="I223">
        <v>0</v>
      </c>
      <c r="J223" t="s">
        <v>599</v>
      </c>
      <c r="K223" t="s">
        <v>82</v>
      </c>
      <c r="L223">
        <v>15.130000114440918</v>
      </c>
      <c r="M223">
        <v>110</v>
      </c>
      <c r="N223" t="s">
        <v>82</v>
      </c>
      <c r="O223" t="s">
        <v>82</v>
      </c>
      <c r="P223">
        <v>0</v>
      </c>
      <c r="Q223">
        <v>801.96649169921875</v>
      </c>
      <c r="R223">
        <v>119.90861511230469</v>
      </c>
      <c r="S223">
        <v>215</v>
      </c>
      <c r="T223">
        <v>215.10000610351563</v>
      </c>
      <c r="U223">
        <v>220.30000305175781</v>
      </c>
      <c r="V223">
        <v>225</v>
      </c>
      <c r="W223">
        <v>2192.916015625</v>
      </c>
      <c r="X223">
        <v>1770.7305908203125</v>
      </c>
      <c r="Y223">
        <v>3.4000000953674316</v>
      </c>
      <c r="Z223">
        <v>0.14400000870227814</v>
      </c>
      <c r="AA223">
        <v>24.340002059936523</v>
      </c>
      <c r="AB223">
        <v>2.0559999942779541</v>
      </c>
      <c r="AC223">
        <v>0.45400002598762512</v>
      </c>
      <c r="AD223">
        <v>0.65800005197525024</v>
      </c>
      <c r="AE223">
        <v>44</v>
      </c>
      <c r="AF223">
        <v>27.649969100952148</v>
      </c>
      <c r="AG223">
        <v>44.948402404785156</v>
      </c>
      <c r="AH223">
        <v>230</v>
      </c>
      <c r="AI223">
        <v>60</v>
      </c>
      <c r="AJ223">
        <v>59.900002000000001</v>
      </c>
      <c r="AK223">
        <v>59.900002000000001</v>
      </c>
      <c r="AL223">
        <v>60.900002000000001</v>
      </c>
      <c r="AM223">
        <v>137.79624938964844</v>
      </c>
      <c r="AN223">
        <v>52.49993896484375</v>
      </c>
      <c r="AO223">
        <v>67.063552856445313</v>
      </c>
      <c r="AP223">
        <v>82.884513854980469</v>
      </c>
      <c r="AQ223">
        <v>1.5801875591278076</v>
      </c>
      <c r="AR223">
        <v>542.17425537109375</v>
      </c>
      <c r="AS223">
        <v>494.4903564453125</v>
      </c>
      <c r="AT223">
        <v>4.8159375190734863</v>
      </c>
      <c r="AU223">
        <v>3.8376877307891846</v>
      </c>
      <c r="AV223">
        <v>7833.0693359375</v>
      </c>
      <c r="AW223">
        <v>5951.2568359375</v>
      </c>
      <c r="AX223">
        <v>1769.1455078125</v>
      </c>
      <c r="AY223">
        <v>1110.56494140625</v>
      </c>
      <c r="AZ223">
        <v>6063.923828125</v>
      </c>
      <c r="BA223">
        <v>4840.69189453125</v>
      </c>
      <c r="BD223" t="s">
        <v>601</v>
      </c>
      <c r="BE223" t="s">
        <v>600</v>
      </c>
      <c r="BF223">
        <v>45</v>
      </c>
      <c r="BG223">
        <v>1198.0150000000001</v>
      </c>
      <c r="BH223">
        <v>1050.1489999999999</v>
      </c>
      <c r="BI223">
        <v>-3.218</v>
      </c>
      <c r="BJ223">
        <v>4.0970000000000004</v>
      </c>
      <c r="BK223">
        <v>89.090999999999994</v>
      </c>
      <c r="BL223">
        <v>2054.8780000000002</v>
      </c>
      <c r="BM223">
        <v>1200.1669999999999</v>
      </c>
      <c r="BN223">
        <v>1357.7739999999999</v>
      </c>
      <c r="BO223">
        <v>-179.88499999999999</v>
      </c>
      <c r="BP223">
        <v>99.998999999999995</v>
      </c>
      <c r="BQ223">
        <v>1.0049999999999999</v>
      </c>
      <c r="BR223">
        <v>424.822</v>
      </c>
      <c r="BS223">
        <v>2054.8780000000002</v>
      </c>
      <c r="BT223">
        <v>20</v>
      </c>
      <c r="BU223">
        <v>4.6760000000000002</v>
      </c>
      <c r="BV223">
        <v>1</v>
      </c>
      <c r="BW223">
        <v>40</v>
      </c>
      <c r="BX223">
        <v>23.361000000000001</v>
      </c>
      <c r="BY223">
        <v>1</v>
      </c>
      <c r="BZ223">
        <f>_xlfn.XLOOKUP(data_cloud__2[[#This Row],[product_id]], manual_check_maarten!A:A,manual_check_maarten!F:F,  "")</f>
        <v>1</v>
      </c>
      <c r="CA223">
        <f>_xlfn.XLOOKUP(data_cloud__2[[#This Row],[product_id]], manual_check_maarten!A:A,manual_check_maarten!G:G,  "")</f>
        <v>0</v>
      </c>
      <c r="CB223" t="str">
        <f>_xlfn.XLOOKUP(data_cloud__2[[#This Row],[product_id]], manual_check_maarten!A:A,manual_check_maarten!H:H,  "")</f>
        <v/>
      </c>
    </row>
    <row r="224" spans="1:80" hidden="1" x14ac:dyDescent="0.35">
      <c r="A224" t="s">
        <v>602</v>
      </c>
      <c r="B224" t="s">
        <v>78</v>
      </c>
      <c r="C224">
        <v>45566.718659305552</v>
      </c>
      <c r="D224" t="s">
        <v>79</v>
      </c>
      <c r="E224" t="s">
        <v>80</v>
      </c>
      <c r="F224">
        <v>112</v>
      </c>
      <c r="G224">
        <v>112</v>
      </c>
      <c r="H224">
        <v>112</v>
      </c>
      <c r="I224">
        <v>0</v>
      </c>
      <c r="J224" t="s">
        <v>603</v>
      </c>
      <c r="K224" t="s">
        <v>82</v>
      </c>
      <c r="L224">
        <v>15.130000114440918</v>
      </c>
      <c r="M224">
        <v>110</v>
      </c>
      <c r="N224" t="s">
        <v>82</v>
      </c>
      <c r="O224" t="s">
        <v>82</v>
      </c>
      <c r="P224">
        <v>0</v>
      </c>
      <c r="Q224">
        <v>801.96649169921875</v>
      </c>
      <c r="R224">
        <v>119.90861511230469</v>
      </c>
      <c r="S224">
        <v>214.30000305175781</v>
      </c>
      <c r="T224">
        <v>214.80000305175781</v>
      </c>
      <c r="U224">
        <v>220.10000610351563</v>
      </c>
      <c r="V224">
        <v>225</v>
      </c>
      <c r="W224">
        <v>2179.51025390625</v>
      </c>
      <c r="X224">
        <v>1758.879150390625</v>
      </c>
      <c r="Y224">
        <v>2.9000000953674316</v>
      </c>
      <c r="Z224">
        <v>0.15000000596046448</v>
      </c>
      <c r="AA224">
        <v>24.338001251220703</v>
      </c>
      <c r="AB224">
        <v>2.062000036239624</v>
      </c>
      <c r="AC224">
        <v>0.45200002193450928</v>
      </c>
      <c r="AD224">
        <v>0.65600001811981201</v>
      </c>
      <c r="AE224">
        <v>44.200000762939453</v>
      </c>
      <c r="AF224">
        <v>27.721323013305664</v>
      </c>
      <c r="AG224">
        <v>44.984077453613281</v>
      </c>
      <c r="AH224">
        <v>229.80000305175781</v>
      </c>
      <c r="AI224">
        <v>60</v>
      </c>
      <c r="AJ224">
        <v>60</v>
      </c>
      <c r="AK224">
        <v>60</v>
      </c>
      <c r="AL224">
        <v>60.900002000000001</v>
      </c>
      <c r="AM224">
        <v>94.586082458496094</v>
      </c>
      <c r="AN224">
        <v>52.499603271484375</v>
      </c>
      <c r="AO224">
        <v>66.257965087890625</v>
      </c>
      <c r="AP224">
        <v>80.2413330078125</v>
      </c>
      <c r="AQ224">
        <v>3.1228127479553223</v>
      </c>
      <c r="AR224">
        <v>541.22479248046875</v>
      </c>
      <c r="AS224">
        <v>494.65963745117188</v>
      </c>
      <c r="AT224">
        <v>4.6654376983642578</v>
      </c>
      <c r="AU224">
        <v>3.687187671661377</v>
      </c>
      <c r="AV224">
        <v>7699.67626953125</v>
      </c>
      <c r="AW224">
        <v>5355.19921875</v>
      </c>
      <c r="AX224">
        <v>1677.4443359375</v>
      </c>
      <c r="AY224">
        <v>1015.361328125</v>
      </c>
      <c r="AZ224">
        <v>6022.23193359375</v>
      </c>
      <c r="BA224">
        <v>4339.837890625</v>
      </c>
      <c r="BB224">
        <v>2.5748729705810547E-2</v>
      </c>
      <c r="BC224">
        <v>0.11180508136749268</v>
      </c>
      <c r="BD224" t="s">
        <v>604</v>
      </c>
      <c r="BE224" t="s">
        <v>602</v>
      </c>
      <c r="BF224">
        <v>45</v>
      </c>
      <c r="BG224">
        <v>868.71299999999997</v>
      </c>
      <c r="BH224">
        <v>919.88900000000001</v>
      </c>
      <c r="BI224">
        <v>1.7769999999999999</v>
      </c>
      <c r="BJ224">
        <v>4.1369999999999996</v>
      </c>
      <c r="BK224">
        <v>94.085999999999999</v>
      </c>
      <c r="BL224">
        <v>2051.777</v>
      </c>
      <c r="BM224">
        <v>847.48299999999995</v>
      </c>
      <c r="BN224">
        <v>1034.723</v>
      </c>
      <c r="BO224">
        <v>5.1769999999999996</v>
      </c>
      <c r="BP224">
        <v>96.063000000000002</v>
      </c>
      <c r="BQ224">
        <v>1.004</v>
      </c>
      <c r="BR224">
        <v>423.56900000000002</v>
      </c>
      <c r="BS224">
        <v>2051.777</v>
      </c>
      <c r="BT224">
        <v>20</v>
      </c>
      <c r="BU224">
        <v>41.994</v>
      </c>
      <c r="BV224">
        <v>0</v>
      </c>
      <c r="BW224">
        <v>40</v>
      </c>
      <c r="BX224">
        <v>200.429</v>
      </c>
      <c r="BY224">
        <v>0</v>
      </c>
      <c r="BZ224">
        <f>_xlfn.XLOOKUP(data_cloud__2[[#This Row],[product_id]], manual_check_maarten!A:A,manual_check_maarten!F:F,  "")</f>
        <v>1</v>
      </c>
      <c r="CA224" t="str">
        <f>_xlfn.XLOOKUP(data_cloud__2[[#This Row],[product_id]], manual_check_maarten!A:A,manual_check_maarten!G:G,  "")</f>
        <v>anomaly due to position against the edge of the FOV</v>
      </c>
      <c r="CB224" t="str">
        <f>_xlfn.XLOOKUP(data_cloud__2[[#This Row],[product_id]], manual_check_maarten!A:A,manual_check_maarten!H:H,  "")</f>
        <v/>
      </c>
    </row>
    <row r="225" spans="1:80" hidden="1" x14ac:dyDescent="0.35">
      <c r="A225" t="s">
        <v>605</v>
      </c>
      <c r="B225" t="s">
        <v>85</v>
      </c>
      <c r="C225">
        <v>45566.718659305552</v>
      </c>
      <c r="D225" t="s">
        <v>79</v>
      </c>
      <c r="E225" t="s">
        <v>80</v>
      </c>
      <c r="F225">
        <v>112</v>
      </c>
      <c r="G225">
        <v>112</v>
      </c>
      <c r="H225">
        <v>112</v>
      </c>
      <c r="I225">
        <v>0</v>
      </c>
      <c r="J225" t="s">
        <v>603</v>
      </c>
      <c r="K225" t="s">
        <v>82</v>
      </c>
      <c r="L225">
        <v>15.130000114440918</v>
      </c>
      <c r="M225">
        <v>110</v>
      </c>
      <c r="N225" t="s">
        <v>82</v>
      </c>
      <c r="O225" t="s">
        <v>82</v>
      </c>
      <c r="P225">
        <v>0</v>
      </c>
      <c r="Q225">
        <v>801.96649169921875</v>
      </c>
      <c r="R225">
        <v>119.90861511230469</v>
      </c>
      <c r="S225">
        <v>214.30000305175781</v>
      </c>
      <c r="T225">
        <v>214.80000305175781</v>
      </c>
      <c r="U225">
        <v>220.10000610351563</v>
      </c>
      <c r="V225">
        <v>225</v>
      </c>
      <c r="W225">
        <v>2179.51025390625</v>
      </c>
      <c r="X225">
        <v>1758.879150390625</v>
      </c>
      <c r="Y225">
        <v>2.9000000953674316</v>
      </c>
      <c r="Z225">
        <v>0.15000000596046448</v>
      </c>
      <c r="AA225">
        <v>24.338001251220703</v>
      </c>
      <c r="AB225">
        <v>2.062000036239624</v>
      </c>
      <c r="AC225">
        <v>0.45200002193450928</v>
      </c>
      <c r="AD225">
        <v>0.65600001811981201</v>
      </c>
      <c r="AE225">
        <v>44.200000762939453</v>
      </c>
      <c r="AF225">
        <v>27.721323013305664</v>
      </c>
      <c r="AG225">
        <v>44.984077453613281</v>
      </c>
      <c r="AH225">
        <v>229.80000305175781</v>
      </c>
      <c r="AI225">
        <v>60</v>
      </c>
      <c r="AJ225">
        <v>60</v>
      </c>
      <c r="AK225">
        <v>60</v>
      </c>
      <c r="AL225">
        <v>60.900002000000001</v>
      </c>
      <c r="AM225">
        <v>137.79624938964844</v>
      </c>
      <c r="AN225">
        <v>52.49993896484375</v>
      </c>
      <c r="AO225">
        <v>67.091102600097656</v>
      </c>
      <c r="AP225">
        <v>82.544631958007813</v>
      </c>
      <c r="AQ225">
        <v>2.2198126316070557</v>
      </c>
      <c r="AR225">
        <v>542.10662841796875</v>
      </c>
      <c r="AS225">
        <v>493.42111206054688</v>
      </c>
      <c r="AT225">
        <v>4.7783126831054688</v>
      </c>
      <c r="AU225">
        <v>3.8753125667572021</v>
      </c>
      <c r="AV225">
        <v>7855.529296875</v>
      </c>
      <c r="AW225">
        <v>5944.04638671875</v>
      </c>
      <c r="AX225">
        <v>1745.5390625</v>
      </c>
      <c r="AY225">
        <v>1123.68212890625</v>
      </c>
      <c r="AZ225">
        <v>6109.990234375</v>
      </c>
      <c r="BA225">
        <v>4820.3642578125</v>
      </c>
      <c r="BD225" t="s">
        <v>606</v>
      </c>
      <c r="BE225" t="s">
        <v>605</v>
      </c>
      <c r="BF225">
        <v>45</v>
      </c>
      <c r="BG225">
        <v>1230.6379999999999</v>
      </c>
      <c r="BH225">
        <v>948.41399999999999</v>
      </c>
      <c r="BI225">
        <v>-2.3090000000000002</v>
      </c>
      <c r="BJ225">
        <v>4.0039999999999996</v>
      </c>
      <c r="BK225">
        <v>90</v>
      </c>
      <c r="BL225">
        <v>2055.8620000000001</v>
      </c>
      <c r="BM225">
        <v>1225.5609999999999</v>
      </c>
      <c r="BN225">
        <v>1256.3879999999999</v>
      </c>
      <c r="BO225">
        <v>-178.54</v>
      </c>
      <c r="BP225">
        <v>99.998999999999995</v>
      </c>
      <c r="BQ225">
        <v>1.0049999999999999</v>
      </c>
      <c r="BR225">
        <v>424.702</v>
      </c>
      <c r="BS225">
        <v>2055.8620000000001</v>
      </c>
      <c r="BT225">
        <v>20</v>
      </c>
      <c r="BU225">
        <v>8.2210000000000001</v>
      </c>
      <c r="BV225">
        <v>1</v>
      </c>
      <c r="BW225">
        <v>40</v>
      </c>
      <c r="BX225">
        <v>17.943000000000001</v>
      </c>
      <c r="BY225">
        <v>1</v>
      </c>
      <c r="BZ225">
        <f>_xlfn.XLOOKUP(data_cloud__2[[#This Row],[product_id]], manual_check_maarten!A:A,manual_check_maarten!F:F,  "")</f>
        <v>1</v>
      </c>
      <c r="CA225">
        <f>_xlfn.XLOOKUP(data_cloud__2[[#This Row],[product_id]], manual_check_maarten!A:A,manual_check_maarten!G:G,  "")</f>
        <v>0</v>
      </c>
      <c r="CB225" t="str">
        <f>_xlfn.XLOOKUP(data_cloud__2[[#This Row],[product_id]], manual_check_maarten!A:A,manual_check_maarten!H:H,  "")</f>
        <v/>
      </c>
    </row>
    <row r="226" spans="1:80" hidden="1" x14ac:dyDescent="0.35">
      <c r="A226" t="s">
        <v>610</v>
      </c>
      <c r="B226" t="s">
        <v>85</v>
      </c>
      <c r="C226">
        <v>45566.718945347224</v>
      </c>
      <c r="D226" t="s">
        <v>79</v>
      </c>
      <c r="E226" t="s">
        <v>80</v>
      </c>
      <c r="F226">
        <v>113</v>
      </c>
      <c r="G226">
        <v>113</v>
      </c>
      <c r="H226">
        <v>113</v>
      </c>
      <c r="I226">
        <v>0</v>
      </c>
      <c r="J226" t="s">
        <v>608</v>
      </c>
      <c r="K226" t="s">
        <v>82</v>
      </c>
      <c r="L226">
        <v>15.139999389648438</v>
      </c>
      <c r="M226">
        <v>110</v>
      </c>
      <c r="N226" t="s">
        <v>82</v>
      </c>
      <c r="O226" t="s">
        <v>82</v>
      </c>
      <c r="P226">
        <v>0</v>
      </c>
      <c r="Q226">
        <v>802.15093994140625</v>
      </c>
      <c r="R226">
        <v>119.90861511230469</v>
      </c>
      <c r="S226">
        <v>214.80000305175781</v>
      </c>
      <c r="T226">
        <v>214.80000305175781</v>
      </c>
      <c r="U226">
        <v>220.10000610351563</v>
      </c>
      <c r="V226">
        <v>225</v>
      </c>
      <c r="W226">
        <v>2200.4931640625</v>
      </c>
      <c r="X226">
        <v>1729.638916015625</v>
      </c>
      <c r="Y226">
        <v>2.9500000476837158</v>
      </c>
      <c r="Z226">
        <v>0.15000000596046448</v>
      </c>
      <c r="AA226">
        <v>24.340002059936523</v>
      </c>
      <c r="AB226">
        <v>2.0720000267028809</v>
      </c>
      <c r="AC226">
        <v>0.45400002598762512</v>
      </c>
      <c r="AD226">
        <v>0.65600001811981201</v>
      </c>
      <c r="AE226">
        <v>44.200000762939453</v>
      </c>
      <c r="AF226">
        <v>28.027130126953125</v>
      </c>
      <c r="AG226">
        <v>44.984077453613281</v>
      </c>
      <c r="AH226">
        <v>229.80000305175781</v>
      </c>
      <c r="AI226">
        <v>60</v>
      </c>
      <c r="AJ226">
        <v>60.099997999999999</v>
      </c>
      <c r="AK226">
        <v>60.099997999999999</v>
      </c>
      <c r="AL226">
        <v>60.900002000000001</v>
      </c>
      <c r="AM226">
        <v>137.79624938964844</v>
      </c>
      <c r="AN226">
        <v>52.49993896484375</v>
      </c>
      <c r="AO226">
        <v>67.069374084472656</v>
      </c>
      <c r="AP226">
        <v>82.8800048828125</v>
      </c>
      <c r="AQ226">
        <v>1.3544375896453857</v>
      </c>
      <c r="AR226">
        <v>539.32000732421875</v>
      </c>
      <c r="AS226">
        <v>492.2042236328125</v>
      </c>
      <c r="AT226">
        <v>4.7783126831054688</v>
      </c>
      <c r="AU226">
        <v>3.7624375820159912</v>
      </c>
      <c r="AV226">
        <v>7819.50537109375</v>
      </c>
      <c r="AW226">
        <v>5910.9794921875</v>
      </c>
      <c r="AX226">
        <v>1753.55029296875</v>
      </c>
      <c r="AY226">
        <v>1079.240234375</v>
      </c>
      <c r="AZ226">
        <v>6065.955078125</v>
      </c>
      <c r="BA226">
        <v>4831.7392578125</v>
      </c>
      <c r="BD226" t="s">
        <v>611</v>
      </c>
      <c r="BE226" t="s">
        <v>610</v>
      </c>
      <c r="BF226">
        <v>45</v>
      </c>
      <c r="BG226">
        <v>1238.538</v>
      </c>
      <c r="BH226">
        <v>909.44100000000003</v>
      </c>
      <c r="BI226">
        <v>-1.847</v>
      </c>
      <c r="BJ226">
        <v>4.0449999999999999</v>
      </c>
      <c r="BK226">
        <v>90.462000000000003</v>
      </c>
      <c r="BL226">
        <v>2056.4589999999998</v>
      </c>
      <c r="BM226">
        <v>1231.7940000000001</v>
      </c>
      <c r="BN226">
        <v>1218.6199999999999</v>
      </c>
      <c r="BO226">
        <v>-178.23</v>
      </c>
      <c r="BP226">
        <v>99.998999999999995</v>
      </c>
      <c r="BQ226">
        <v>1.0049999999999999</v>
      </c>
      <c r="BR226">
        <v>424.65</v>
      </c>
      <c r="BS226">
        <v>2056.4589999999998</v>
      </c>
      <c r="BT226">
        <v>20</v>
      </c>
      <c r="BU226">
        <v>4.6340000000000003</v>
      </c>
      <c r="BV226">
        <v>1</v>
      </c>
      <c r="BW226">
        <v>40</v>
      </c>
      <c r="BX226">
        <v>25.216000000000001</v>
      </c>
      <c r="BY226">
        <v>1</v>
      </c>
      <c r="BZ226">
        <f>_xlfn.XLOOKUP(data_cloud__2[[#This Row],[product_id]], manual_check_maarten!A:A,manual_check_maarten!F:F,  "")</f>
        <v>1</v>
      </c>
      <c r="CA226">
        <f>_xlfn.XLOOKUP(data_cloud__2[[#This Row],[product_id]], manual_check_maarten!A:A,manual_check_maarten!G:G,  "")</f>
        <v>0</v>
      </c>
      <c r="CB226" t="str">
        <f>_xlfn.XLOOKUP(data_cloud__2[[#This Row],[product_id]], manual_check_maarten!A:A,manual_check_maarten!H:H,  "")</f>
        <v/>
      </c>
    </row>
    <row r="227" spans="1:80" hidden="1" x14ac:dyDescent="0.35">
      <c r="A227" t="s">
        <v>607</v>
      </c>
      <c r="B227" t="s">
        <v>78</v>
      </c>
      <c r="C227">
        <v>45566.718945347224</v>
      </c>
      <c r="D227" t="s">
        <v>79</v>
      </c>
      <c r="E227" t="s">
        <v>80</v>
      </c>
      <c r="F227">
        <v>113</v>
      </c>
      <c r="G227">
        <v>113</v>
      </c>
      <c r="H227">
        <v>113</v>
      </c>
      <c r="I227">
        <v>0</v>
      </c>
      <c r="J227" t="s">
        <v>608</v>
      </c>
      <c r="K227" t="s">
        <v>82</v>
      </c>
      <c r="L227">
        <v>15.139999389648438</v>
      </c>
      <c r="M227">
        <v>110</v>
      </c>
      <c r="N227" t="s">
        <v>82</v>
      </c>
      <c r="O227" t="s">
        <v>82</v>
      </c>
      <c r="P227">
        <v>0</v>
      </c>
      <c r="Q227">
        <v>802.15093994140625</v>
      </c>
      <c r="R227">
        <v>119.90861511230469</v>
      </c>
      <c r="S227">
        <v>214.80000305175781</v>
      </c>
      <c r="T227">
        <v>214.80000305175781</v>
      </c>
      <c r="U227">
        <v>220.10000610351563</v>
      </c>
      <c r="V227">
        <v>225</v>
      </c>
      <c r="W227">
        <v>2200.4931640625</v>
      </c>
      <c r="X227">
        <v>1729.638916015625</v>
      </c>
      <c r="Y227">
        <v>2.9500000476837158</v>
      </c>
      <c r="Z227">
        <v>0.15000000596046448</v>
      </c>
      <c r="AA227">
        <v>24.340002059936523</v>
      </c>
      <c r="AB227">
        <v>2.0720000267028809</v>
      </c>
      <c r="AC227">
        <v>0.45400002598762512</v>
      </c>
      <c r="AD227">
        <v>0.65600001811981201</v>
      </c>
      <c r="AE227">
        <v>44.200000762939453</v>
      </c>
      <c r="AF227">
        <v>28.027130126953125</v>
      </c>
      <c r="AG227">
        <v>44.984077453613281</v>
      </c>
      <c r="AH227">
        <v>229.80000305175781</v>
      </c>
      <c r="AI227">
        <v>60</v>
      </c>
      <c r="AJ227">
        <v>60.099997999999999</v>
      </c>
      <c r="AK227">
        <v>60.099997999999999</v>
      </c>
      <c r="AL227">
        <v>60.900002000000001</v>
      </c>
      <c r="AM227">
        <v>94.586082458496094</v>
      </c>
      <c r="AN227">
        <v>52.499603271484375</v>
      </c>
      <c r="AO227">
        <v>66.221420288085938</v>
      </c>
      <c r="AP227">
        <v>80.01239013671875</v>
      </c>
      <c r="AQ227">
        <v>3.1228127479553223</v>
      </c>
      <c r="AR227">
        <v>538.68359375</v>
      </c>
      <c r="AS227">
        <v>493.97842407226563</v>
      </c>
      <c r="AT227">
        <v>4.5525627136230469</v>
      </c>
      <c r="AU227">
        <v>3.5366876125335693</v>
      </c>
      <c r="AV227">
        <v>7669.2060546875</v>
      </c>
      <c r="AW227">
        <v>5316.45703125</v>
      </c>
      <c r="AX227">
        <v>1623.3173828125</v>
      </c>
      <c r="AY227">
        <v>950.7939453125</v>
      </c>
      <c r="AZ227">
        <v>6045.888671875</v>
      </c>
      <c r="BA227">
        <v>4365.6630859375</v>
      </c>
      <c r="BB227">
        <v>2.0037174224853516E-2</v>
      </c>
      <c r="BC227">
        <v>0.11745810508728027</v>
      </c>
      <c r="BD227" t="s">
        <v>609</v>
      </c>
      <c r="BE227" t="s">
        <v>607</v>
      </c>
      <c r="BF227">
        <v>45</v>
      </c>
      <c r="BG227">
        <v>855.41499999999996</v>
      </c>
      <c r="BH227">
        <v>1251.07</v>
      </c>
      <c r="BI227">
        <v>1.6819999999999999</v>
      </c>
      <c r="BJ227">
        <v>4.3099999999999996</v>
      </c>
      <c r="BK227">
        <v>93.991</v>
      </c>
      <c r="BL227">
        <v>2055.9499999999998</v>
      </c>
      <c r="BM227">
        <v>834.83</v>
      </c>
      <c r="BN227">
        <v>1358.376</v>
      </c>
      <c r="BO227">
        <v>4.9320000000000004</v>
      </c>
      <c r="BP227">
        <v>97.244</v>
      </c>
      <c r="BQ227">
        <v>1.0029999999999999</v>
      </c>
      <c r="BR227">
        <v>423.57799999999997</v>
      </c>
      <c r="BS227">
        <v>2055.9499999999998</v>
      </c>
      <c r="BT227">
        <v>20</v>
      </c>
      <c r="BU227">
        <v>4.7359999999999998</v>
      </c>
      <c r="BV227">
        <v>1</v>
      </c>
      <c r="BW227">
        <v>40</v>
      </c>
      <c r="BX227">
        <v>24.81</v>
      </c>
      <c r="BY227">
        <v>1</v>
      </c>
      <c r="BZ227">
        <f>_xlfn.XLOOKUP(data_cloud__2[[#This Row],[product_id]], manual_check_maarten!A:A,manual_check_maarten!F:F,  "")</f>
        <v>1</v>
      </c>
      <c r="CA227">
        <f>_xlfn.XLOOKUP(data_cloud__2[[#This Row],[product_id]], manual_check_maarten!A:A,manual_check_maarten!G:G,  "")</f>
        <v>0</v>
      </c>
      <c r="CB227" t="str">
        <f>_xlfn.XLOOKUP(data_cloud__2[[#This Row],[product_id]], manual_check_maarten!A:A,manual_check_maarten!H:H,  "")</f>
        <v/>
      </c>
    </row>
    <row r="228" spans="1:80" hidden="1" x14ac:dyDescent="0.35">
      <c r="A228" t="s">
        <v>614</v>
      </c>
      <c r="B228" t="s">
        <v>85</v>
      </c>
      <c r="C228">
        <v>45566.719226377318</v>
      </c>
      <c r="D228" t="s">
        <v>79</v>
      </c>
      <c r="E228" t="s">
        <v>80</v>
      </c>
      <c r="F228">
        <v>114</v>
      </c>
      <c r="G228">
        <v>114</v>
      </c>
      <c r="H228">
        <v>114</v>
      </c>
      <c r="I228">
        <v>0</v>
      </c>
      <c r="J228" t="s">
        <v>613</v>
      </c>
      <c r="K228" t="s">
        <v>82</v>
      </c>
      <c r="L228">
        <v>15.139999389648438</v>
      </c>
      <c r="M228">
        <v>110</v>
      </c>
      <c r="N228" t="s">
        <v>82</v>
      </c>
      <c r="O228" t="s">
        <v>82</v>
      </c>
      <c r="P228">
        <v>0</v>
      </c>
      <c r="Q228">
        <v>802.15093994140625</v>
      </c>
      <c r="R228">
        <v>119.90861511230469</v>
      </c>
      <c r="S228">
        <v>215.10000610351563</v>
      </c>
      <c r="T228">
        <v>215</v>
      </c>
      <c r="U228">
        <v>220.10000610351563</v>
      </c>
      <c r="V228">
        <v>225</v>
      </c>
      <c r="W228">
        <v>2200.78466796875</v>
      </c>
      <c r="X228">
        <v>1768.1077880859375</v>
      </c>
      <c r="Y228">
        <v>2.9580001831054688</v>
      </c>
      <c r="Z228">
        <v>0.14800000190734863</v>
      </c>
      <c r="AA228">
        <v>24.340002059936523</v>
      </c>
      <c r="AB228">
        <v>2.0500001907348633</v>
      </c>
      <c r="AC228">
        <v>0.45400002598762512</v>
      </c>
      <c r="AD228">
        <v>0.65600001811981201</v>
      </c>
      <c r="AE228">
        <v>44.5</v>
      </c>
      <c r="AF228">
        <v>27.940485000610352</v>
      </c>
      <c r="AG228">
        <v>44.999370574951172</v>
      </c>
      <c r="AH228">
        <v>229.80000305175781</v>
      </c>
      <c r="AI228">
        <v>60</v>
      </c>
      <c r="AJ228">
        <v>60</v>
      </c>
      <c r="AK228">
        <v>60</v>
      </c>
      <c r="AL228">
        <v>60.900002000000001</v>
      </c>
      <c r="AM228">
        <v>137.79624938964844</v>
      </c>
      <c r="AN228">
        <v>52.49993896484375</v>
      </c>
      <c r="AO228">
        <v>67.165336608886719</v>
      </c>
      <c r="AP228">
        <v>82.634056091308594</v>
      </c>
      <c r="AQ228">
        <v>2.1069376468658447</v>
      </c>
      <c r="AR228">
        <v>543.60687255859375</v>
      </c>
      <c r="AS228">
        <v>495.33871459960938</v>
      </c>
      <c r="AT228">
        <v>4.8159375190734863</v>
      </c>
      <c r="AU228">
        <v>3.8753125667572021</v>
      </c>
      <c r="AV228">
        <v>7860.9208984375</v>
      </c>
      <c r="AW228">
        <v>6003.5302734375</v>
      </c>
      <c r="AX228">
        <v>1778.27001953125</v>
      </c>
      <c r="AY228">
        <v>1137.205078125</v>
      </c>
      <c r="AZ228">
        <v>6082.65087890625</v>
      </c>
      <c r="BA228">
        <v>4866.3251953125</v>
      </c>
      <c r="BD228" t="s">
        <v>615</v>
      </c>
      <c r="BE228" t="s">
        <v>614</v>
      </c>
      <c r="BF228">
        <v>45</v>
      </c>
      <c r="BG228">
        <v>1234.0360000000001</v>
      </c>
      <c r="BH228">
        <v>972.12199999999996</v>
      </c>
      <c r="BI228">
        <v>-1.627</v>
      </c>
      <c r="BJ228">
        <v>4.1040000000000001</v>
      </c>
      <c r="BK228">
        <v>90.682000000000002</v>
      </c>
      <c r="BL228">
        <v>2056.1239999999998</v>
      </c>
      <c r="BM228">
        <v>1227.905</v>
      </c>
      <c r="BN228">
        <v>1279.0630000000001</v>
      </c>
      <c r="BO228">
        <v>-178.315</v>
      </c>
      <c r="BP228">
        <v>99.998999999999995</v>
      </c>
      <c r="BQ228">
        <v>1.0049999999999999</v>
      </c>
      <c r="BR228">
        <v>424.64100000000002</v>
      </c>
      <c r="BS228">
        <v>2056.1239999999998</v>
      </c>
      <c r="BT228">
        <v>20</v>
      </c>
      <c r="BU228">
        <v>8.1419999999999995</v>
      </c>
      <c r="BV228">
        <v>1</v>
      </c>
      <c r="BW228">
        <v>40</v>
      </c>
      <c r="BX228">
        <v>19.131</v>
      </c>
      <c r="BY228">
        <v>1</v>
      </c>
      <c r="BZ228">
        <f>_xlfn.XLOOKUP(data_cloud__2[[#This Row],[product_id]], manual_check_maarten!A:A,manual_check_maarten!F:F,  "")</f>
        <v>1</v>
      </c>
      <c r="CA228">
        <f>_xlfn.XLOOKUP(data_cloud__2[[#This Row],[product_id]], manual_check_maarten!A:A,manual_check_maarten!G:G,  "")</f>
        <v>0</v>
      </c>
      <c r="CB228" t="str">
        <f>_xlfn.XLOOKUP(data_cloud__2[[#This Row],[product_id]], manual_check_maarten!A:A,manual_check_maarten!H:H,  "")</f>
        <v/>
      </c>
    </row>
    <row r="229" spans="1:80" hidden="1" x14ac:dyDescent="0.35">
      <c r="A229" t="s">
        <v>612</v>
      </c>
      <c r="B229" t="s">
        <v>78</v>
      </c>
      <c r="C229">
        <v>45566.719226377318</v>
      </c>
      <c r="D229" t="s">
        <v>79</v>
      </c>
      <c r="E229" t="s">
        <v>80</v>
      </c>
      <c r="F229">
        <v>114</v>
      </c>
      <c r="G229">
        <v>114</v>
      </c>
      <c r="H229">
        <v>114</v>
      </c>
      <c r="I229">
        <v>0</v>
      </c>
      <c r="J229" t="s">
        <v>613</v>
      </c>
      <c r="K229" t="s">
        <v>82</v>
      </c>
      <c r="L229">
        <v>15.139999389648438</v>
      </c>
      <c r="M229">
        <v>110</v>
      </c>
      <c r="N229" t="s">
        <v>82</v>
      </c>
      <c r="O229" t="s">
        <v>82</v>
      </c>
      <c r="P229">
        <v>0</v>
      </c>
      <c r="Q229">
        <v>802.15093994140625</v>
      </c>
      <c r="R229">
        <v>119.90861511230469</v>
      </c>
      <c r="S229">
        <v>215.10000610351563</v>
      </c>
      <c r="T229">
        <v>215</v>
      </c>
      <c r="U229">
        <v>220.10000610351563</v>
      </c>
      <c r="V229">
        <v>225</v>
      </c>
      <c r="W229">
        <v>2200.78466796875</v>
      </c>
      <c r="X229">
        <v>1768.1077880859375</v>
      </c>
      <c r="Y229">
        <v>2.9580001831054688</v>
      </c>
      <c r="Z229">
        <v>0.14800000190734863</v>
      </c>
      <c r="AA229">
        <v>24.340002059936523</v>
      </c>
      <c r="AB229">
        <v>2.0500001907348633</v>
      </c>
      <c r="AC229">
        <v>0.45400002598762512</v>
      </c>
      <c r="AD229">
        <v>0.65600001811981201</v>
      </c>
      <c r="AE229">
        <v>44.5</v>
      </c>
      <c r="AF229">
        <v>27.940485000610352</v>
      </c>
      <c r="AG229">
        <v>44.999370574951172</v>
      </c>
      <c r="AH229">
        <v>229.80000305175781</v>
      </c>
      <c r="AI229">
        <v>60</v>
      </c>
      <c r="AJ229">
        <v>60</v>
      </c>
      <c r="AK229">
        <v>60</v>
      </c>
      <c r="AL229">
        <v>60.900002000000001</v>
      </c>
      <c r="AM229">
        <v>94.586082458496094</v>
      </c>
      <c r="AN229">
        <v>52.499603271484375</v>
      </c>
      <c r="AO229">
        <v>66.476127624511719</v>
      </c>
      <c r="AP229">
        <v>80.071662902832031</v>
      </c>
      <c r="AQ229">
        <v>3.1228127479553223</v>
      </c>
      <c r="AR229">
        <v>543.50811767578125</v>
      </c>
      <c r="AS229">
        <v>498.65921020507813</v>
      </c>
      <c r="AT229">
        <v>4.6278128623962402</v>
      </c>
      <c r="AU229">
        <v>3.6495625972747803</v>
      </c>
      <c r="AV229">
        <v>7723.0849609375</v>
      </c>
      <c r="AW229">
        <v>5483.68408203125</v>
      </c>
      <c r="AX229">
        <v>1670.3857421875</v>
      </c>
      <c r="AY229">
        <v>1011.94580078125</v>
      </c>
      <c r="AZ229">
        <v>6052.69921875</v>
      </c>
      <c r="BA229">
        <v>4471.73828125</v>
      </c>
      <c r="BB229">
        <v>2.3883700370788574E-2</v>
      </c>
      <c r="BC229">
        <v>0.11812257766723633</v>
      </c>
      <c r="BD229" t="s">
        <v>79</v>
      </c>
      <c r="BE229" t="s">
        <v>79</v>
      </c>
      <c r="BF229">
        <v>0</v>
      </c>
      <c r="BG229">
        <v>0</v>
      </c>
      <c r="BH229">
        <v>0</v>
      </c>
      <c r="BI229">
        <v>0</v>
      </c>
      <c r="BJ229">
        <v>0</v>
      </c>
      <c r="BK229">
        <v>0</v>
      </c>
      <c r="BL229">
        <v>0</v>
      </c>
      <c r="BM229">
        <v>0</v>
      </c>
      <c r="BN229">
        <v>0</v>
      </c>
      <c r="BO229">
        <v>0</v>
      </c>
      <c r="BP229">
        <v>0</v>
      </c>
      <c r="BQ229">
        <v>0</v>
      </c>
      <c r="BR229">
        <v>0</v>
      </c>
      <c r="BS229">
        <v>0</v>
      </c>
      <c r="BT229">
        <v>20</v>
      </c>
      <c r="BU229">
        <v>0</v>
      </c>
      <c r="BW229">
        <v>40</v>
      </c>
      <c r="BX229">
        <v>0</v>
      </c>
      <c r="BZ229" t="str">
        <f>_xlfn.XLOOKUP(data_cloud__2[[#This Row],[product_id]], manual_check_maarten!A:A,manual_check_maarten!F:F,  "")</f>
        <v/>
      </c>
      <c r="CA229" t="str">
        <f>_xlfn.XLOOKUP(data_cloud__2[[#This Row],[product_id]], manual_check_maarten!A:A,manual_check_maarten!G:G,  "")</f>
        <v/>
      </c>
      <c r="CB229" t="str">
        <f>_xlfn.XLOOKUP(data_cloud__2[[#This Row],[product_id]], manual_check_maarten!A:A,manual_check_maarten!H:H,  "")</f>
        <v/>
      </c>
    </row>
    <row r="230" spans="1:80" hidden="1" x14ac:dyDescent="0.35">
      <c r="A230" t="s">
        <v>619</v>
      </c>
      <c r="B230" t="s">
        <v>85</v>
      </c>
      <c r="C230">
        <v>45566.719504363427</v>
      </c>
      <c r="D230" t="s">
        <v>79</v>
      </c>
      <c r="E230" t="s">
        <v>80</v>
      </c>
      <c r="F230">
        <v>115</v>
      </c>
      <c r="G230">
        <v>115</v>
      </c>
      <c r="H230">
        <v>115</v>
      </c>
      <c r="I230">
        <v>0</v>
      </c>
      <c r="J230" t="s">
        <v>617</v>
      </c>
      <c r="K230" t="s">
        <v>82</v>
      </c>
      <c r="L230">
        <v>15.149999618530273</v>
      </c>
      <c r="M230">
        <v>110</v>
      </c>
      <c r="N230" t="s">
        <v>82</v>
      </c>
      <c r="O230" t="s">
        <v>82</v>
      </c>
      <c r="P230">
        <v>0</v>
      </c>
      <c r="Q230">
        <v>802.15093994140625</v>
      </c>
      <c r="R230">
        <v>119.90861511230469</v>
      </c>
      <c r="S230">
        <v>215.30000305175781</v>
      </c>
      <c r="T230">
        <v>215.10000610351563</v>
      </c>
      <c r="U230">
        <v>220.10000610351563</v>
      </c>
      <c r="V230">
        <v>225</v>
      </c>
      <c r="W230">
        <v>2206.90478515625</v>
      </c>
      <c r="X230">
        <v>1756.06201171875</v>
      </c>
      <c r="Y230">
        <v>3.4000000953674316</v>
      </c>
      <c r="Z230">
        <v>0.14600001275539398</v>
      </c>
      <c r="AA230">
        <v>24.340002059936523</v>
      </c>
      <c r="AB230">
        <v>2.0680000782012939</v>
      </c>
      <c r="AC230">
        <v>0.45400002598762512</v>
      </c>
      <c r="AD230">
        <v>0.65600001811981201</v>
      </c>
      <c r="AE230">
        <v>44.5</v>
      </c>
      <c r="AF230">
        <v>28.072999954223633</v>
      </c>
      <c r="AG230">
        <v>44.963691711425781</v>
      </c>
      <c r="AH230">
        <v>229.80000305175781</v>
      </c>
      <c r="AI230">
        <v>60</v>
      </c>
      <c r="AJ230">
        <v>60</v>
      </c>
      <c r="AK230">
        <v>60</v>
      </c>
      <c r="AL230">
        <v>60.900002000000001</v>
      </c>
      <c r="AM230">
        <v>137.79624938964844</v>
      </c>
      <c r="AN230">
        <v>52.49993896484375</v>
      </c>
      <c r="AO230">
        <v>66.847785949707031</v>
      </c>
      <c r="AP230">
        <v>82.791694641113281</v>
      </c>
      <c r="AQ230">
        <v>2.1069376468658447</v>
      </c>
      <c r="AR230">
        <v>542.59649658203125</v>
      </c>
      <c r="AS230">
        <v>495.39190673828125</v>
      </c>
      <c r="AT230">
        <v>4.8159375190734863</v>
      </c>
      <c r="AU230">
        <v>3.8376877307891846</v>
      </c>
      <c r="AV230">
        <v>7856.255859375</v>
      </c>
      <c r="AW230">
        <v>5997.70947265625</v>
      </c>
      <c r="AX230">
        <v>1780.08447265625</v>
      </c>
      <c r="AY230">
        <v>1122.89306640625</v>
      </c>
      <c r="AZ230">
        <v>6076.17138671875</v>
      </c>
      <c r="BA230">
        <v>4874.81640625</v>
      </c>
      <c r="BD230" t="s">
        <v>620</v>
      </c>
      <c r="BE230" t="s">
        <v>619</v>
      </c>
      <c r="BF230">
        <v>45</v>
      </c>
      <c r="BG230">
        <v>1225.6289999999999</v>
      </c>
      <c r="BH230">
        <v>1088.6949999999999</v>
      </c>
      <c r="BI230">
        <v>-2.3090000000000002</v>
      </c>
      <c r="BJ230">
        <v>4.0279999999999996</v>
      </c>
      <c r="BK230">
        <v>90</v>
      </c>
      <c r="BL230">
        <v>2054.4920000000002</v>
      </c>
      <c r="BM230">
        <v>1220.8389999999999</v>
      </c>
      <c r="BN230">
        <v>1394.694</v>
      </c>
      <c r="BO230">
        <v>-178.50700000000001</v>
      </c>
      <c r="BP230">
        <v>99.998999999999995</v>
      </c>
      <c r="BQ230">
        <v>1.0049999999999999</v>
      </c>
      <c r="BR230">
        <v>424.661</v>
      </c>
      <c r="BS230">
        <v>2054.4920000000002</v>
      </c>
      <c r="BT230">
        <v>20</v>
      </c>
      <c r="BU230">
        <v>8.8360000000000003</v>
      </c>
      <c r="BV230">
        <v>1</v>
      </c>
      <c r="BW230">
        <v>40</v>
      </c>
      <c r="BX230">
        <v>32.298000000000002</v>
      </c>
      <c r="BY230">
        <v>1</v>
      </c>
      <c r="BZ230">
        <f>_xlfn.XLOOKUP(data_cloud__2[[#This Row],[product_id]], manual_check_maarten!A:A,manual_check_maarten!F:F,  "")</f>
        <v>1</v>
      </c>
      <c r="CA230">
        <f>_xlfn.XLOOKUP(data_cloud__2[[#This Row],[product_id]], manual_check_maarten!A:A,manual_check_maarten!G:G,  "")</f>
        <v>0</v>
      </c>
      <c r="CB230" t="str">
        <f>_xlfn.XLOOKUP(data_cloud__2[[#This Row],[product_id]], manual_check_maarten!A:A,manual_check_maarten!H:H,  "")</f>
        <v/>
      </c>
    </row>
    <row r="231" spans="1:80" hidden="1" x14ac:dyDescent="0.35">
      <c r="A231" t="s">
        <v>616</v>
      </c>
      <c r="B231" t="s">
        <v>78</v>
      </c>
      <c r="C231">
        <v>45566.719504363427</v>
      </c>
      <c r="D231" t="s">
        <v>79</v>
      </c>
      <c r="E231" t="s">
        <v>80</v>
      </c>
      <c r="F231">
        <v>115</v>
      </c>
      <c r="G231">
        <v>115</v>
      </c>
      <c r="H231">
        <v>115</v>
      </c>
      <c r="I231">
        <v>0</v>
      </c>
      <c r="J231" t="s">
        <v>617</v>
      </c>
      <c r="K231" t="s">
        <v>82</v>
      </c>
      <c r="L231">
        <v>15.149999618530273</v>
      </c>
      <c r="M231">
        <v>110</v>
      </c>
      <c r="N231" t="s">
        <v>82</v>
      </c>
      <c r="O231" t="s">
        <v>82</v>
      </c>
      <c r="P231">
        <v>0</v>
      </c>
      <c r="Q231">
        <v>802.15093994140625</v>
      </c>
      <c r="R231">
        <v>119.90861511230469</v>
      </c>
      <c r="S231">
        <v>215.30000305175781</v>
      </c>
      <c r="T231">
        <v>215.10000610351563</v>
      </c>
      <c r="U231">
        <v>220.10000610351563</v>
      </c>
      <c r="V231">
        <v>225</v>
      </c>
      <c r="W231">
        <v>2206.90478515625</v>
      </c>
      <c r="X231">
        <v>1756.06201171875</v>
      </c>
      <c r="Y231">
        <v>3.4000000953674316</v>
      </c>
      <c r="Z231">
        <v>0.14600001275539398</v>
      </c>
      <c r="AA231">
        <v>24.340002059936523</v>
      </c>
      <c r="AB231">
        <v>2.0680000782012939</v>
      </c>
      <c r="AC231">
        <v>0.45400002598762512</v>
      </c>
      <c r="AD231">
        <v>0.65600001811981201</v>
      </c>
      <c r="AE231">
        <v>44.5</v>
      </c>
      <c r="AF231">
        <v>28.072999954223633</v>
      </c>
      <c r="AG231">
        <v>44.963691711425781</v>
      </c>
      <c r="AH231">
        <v>229.80000305175781</v>
      </c>
      <c r="AI231">
        <v>60</v>
      </c>
      <c r="AJ231">
        <v>60</v>
      </c>
      <c r="AK231">
        <v>60</v>
      </c>
      <c r="AL231">
        <v>60.900002000000001</v>
      </c>
      <c r="AM231">
        <v>94.586082458496094</v>
      </c>
      <c r="AN231">
        <v>52.499603271484375</v>
      </c>
      <c r="AO231">
        <v>66.386024475097656</v>
      </c>
      <c r="AP231">
        <v>80.101882934570313</v>
      </c>
      <c r="AQ231">
        <v>2.821812629699707</v>
      </c>
      <c r="AR231">
        <v>542.6915283203125</v>
      </c>
      <c r="AS231">
        <v>497.65011596679688</v>
      </c>
      <c r="AT231">
        <v>4.6654376983642578</v>
      </c>
      <c r="AU231">
        <v>3.687187671661377</v>
      </c>
      <c r="AV231">
        <v>7722.2119140625</v>
      </c>
      <c r="AW231">
        <v>5448.671875</v>
      </c>
      <c r="AX231">
        <v>1692.9150390625</v>
      </c>
      <c r="AY231">
        <v>1033.31689453125</v>
      </c>
      <c r="AZ231">
        <v>6029.296875</v>
      </c>
      <c r="BA231">
        <v>4415.35498046875</v>
      </c>
      <c r="BB231">
        <v>2.9590368270874023E-2</v>
      </c>
      <c r="BC231">
        <v>0.11493837833404541</v>
      </c>
      <c r="BD231" t="s">
        <v>618</v>
      </c>
      <c r="BE231" t="s">
        <v>616</v>
      </c>
      <c r="BF231">
        <v>45</v>
      </c>
      <c r="BG231">
        <v>890.72500000000002</v>
      </c>
      <c r="BH231">
        <v>1007.125</v>
      </c>
      <c r="BI231">
        <v>3.806</v>
      </c>
      <c r="BJ231">
        <v>4.1710000000000003</v>
      </c>
      <c r="BK231">
        <v>96.114999999999995</v>
      </c>
      <c r="BL231">
        <v>2053.9549999999999</v>
      </c>
      <c r="BM231">
        <v>866.94500000000005</v>
      </c>
      <c r="BN231">
        <v>1117.7940000000001</v>
      </c>
      <c r="BO231">
        <v>6.5970000000000004</v>
      </c>
      <c r="BP231">
        <v>97.244</v>
      </c>
      <c r="BQ231">
        <v>1.0029999999999999</v>
      </c>
      <c r="BR231">
        <v>423.738</v>
      </c>
      <c r="BS231">
        <v>2053.9549999999999</v>
      </c>
      <c r="BT231">
        <v>20</v>
      </c>
      <c r="BU231">
        <v>8.4309999999999992</v>
      </c>
      <c r="BV231">
        <v>1</v>
      </c>
      <c r="BW231">
        <v>40</v>
      </c>
      <c r="BX231">
        <v>27.515000000000001</v>
      </c>
      <c r="BY231">
        <v>1</v>
      </c>
      <c r="BZ231">
        <f>_xlfn.XLOOKUP(data_cloud__2[[#This Row],[product_id]], manual_check_maarten!A:A,manual_check_maarten!F:F,  "")</f>
        <v>1</v>
      </c>
      <c r="CA231">
        <f>_xlfn.XLOOKUP(data_cloud__2[[#This Row],[product_id]], manual_check_maarten!A:A,manual_check_maarten!G:G,  "")</f>
        <v>0</v>
      </c>
      <c r="CB231" t="str">
        <f>_xlfn.XLOOKUP(data_cloud__2[[#This Row],[product_id]], manual_check_maarten!A:A,manual_check_maarten!H:H,  "")</f>
        <v/>
      </c>
    </row>
    <row r="232" spans="1:80" hidden="1" x14ac:dyDescent="0.35">
      <c r="A232" t="s">
        <v>621</v>
      </c>
      <c r="B232" t="s">
        <v>78</v>
      </c>
      <c r="C232">
        <v>45566.719789618059</v>
      </c>
      <c r="D232" t="s">
        <v>79</v>
      </c>
      <c r="E232" t="s">
        <v>80</v>
      </c>
      <c r="F232">
        <v>116</v>
      </c>
      <c r="G232">
        <v>116</v>
      </c>
      <c r="H232">
        <v>116</v>
      </c>
      <c r="I232">
        <v>0</v>
      </c>
      <c r="J232" t="s">
        <v>622</v>
      </c>
      <c r="K232" t="s">
        <v>82</v>
      </c>
      <c r="L232">
        <v>15.149999618530273</v>
      </c>
      <c r="M232">
        <v>110</v>
      </c>
      <c r="N232" t="s">
        <v>82</v>
      </c>
      <c r="O232" t="s">
        <v>82</v>
      </c>
      <c r="P232">
        <v>0</v>
      </c>
      <c r="Q232">
        <v>802.33538818359375</v>
      </c>
      <c r="R232">
        <v>119.90861511230469</v>
      </c>
      <c r="S232">
        <v>215</v>
      </c>
      <c r="T232">
        <v>215.10000610351563</v>
      </c>
      <c r="U232">
        <v>220.10000610351563</v>
      </c>
      <c r="V232">
        <v>225</v>
      </c>
      <c r="W232">
        <v>2200.201904296875</v>
      </c>
      <c r="X232">
        <v>1768.399169921875</v>
      </c>
      <c r="Y232">
        <v>3.2340002059936523</v>
      </c>
      <c r="Z232">
        <v>0.14400000870227814</v>
      </c>
      <c r="AA232">
        <v>24.340002059936523</v>
      </c>
      <c r="AB232">
        <v>2.0440001487731934</v>
      </c>
      <c r="AC232">
        <v>0.45400002598762512</v>
      </c>
      <c r="AD232">
        <v>0.65600001811981201</v>
      </c>
      <c r="AE232">
        <v>44.700000762939453</v>
      </c>
      <c r="AF232">
        <v>27.853839874267578</v>
      </c>
      <c r="AG232">
        <v>44.984077453613281</v>
      </c>
      <c r="AH232">
        <v>229.80000305175781</v>
      </c>
      <c r="AI232">
        <v>60</v>
      </c>
      <c r="AJ232">
        <v>60.099997999999999</v>
      </c>
      <c r="AK232">
        <v>60.099997999999999</v>
      </c>
      <c r="AL232">
        <v>60.900002000000001</v>
      </c>
      <c r="AM232">
        <v>94.586082458496094</v>
      </c>
      <c r="AN232">
        <v>52.499603271484375</v>
      </c>
      <c r="AO232">
        <v>66.346443176269531</v>
      </c>
      <c r="AP232">
        <v>80.026969909667969</v>
      </c>
      <c r="AQ232">
        <v>2.7089376449584961</v>
      </c>
      <c r="AR232">
        <v>541.816650390625</v>
      </c>
      <c r="AS232">
        <v>496.829345703125</v>
      </c>
      <c r="AT232">
        <v>4.5149378776550293</v>
      </c>
      <c r="AU232">
        <v>3.687187671661377</v>
      </c>
      <c r="AV232">
        <v>7695.48876953125</v>
      </c>
      <c r="AW232">
        <v>5426.03271484375</v>
      </c>
      <c r="AX232">
        <v>1601.84912109375</v>
      </c>
      <c r="AY232">
        <v>1023.40234375</v>
      </c>
      <c r="AZ232">
        <v>6093.6396484375</v>
      </c>
      <c r="BA232">
        <v>4402.63037109375</v>
      </c>
      <c r="BB232">
        <v>2.5728225708007813E-2</v>
      </c>
      <c r="BC232">
        <v>0.11479401588439941</v>
      </c>
      <c r="BD232" t="s">
        <v>623</v>
      </c>
      <c r="BE232" t="s">
        <v>621</v>
      </c>
      <c r="BF232">
        <v>45</v>
      </c>
      <c r="BG232">
        <v>880.779</v>
      </c>
      <c r="BH232">
        <v>1163.2</v>
      </c>
      <c r="BI232">
        <v>3.1309999999999998</v>
      </c>
      <c r="BJ232">
        <v>4.1630000000000003</v>
      </c>
      <c r="BK232">
        <v>95.44</v>
      </c>
      <c r="BL232">
        <v>2055.5990000000002</v>
      </c>
      <c r="BM232">
        <v>857.77</v>
      </c>
      <c r="BN232">
        <v>1270.9639999999999</v>
      </c>
      <c r="BO232">
        <v>6.3010000000000002</v>
      </c>
      <c r="BP232">
        <v>99.998999999999995</v>
      </c>
      <c r="BQ232">
        <v>1.004</v>
      </c>
      <c r="BR232">
        <v>423.74599999999998</v>
      </c>
      <c r="BS232">
        <v>2055.5990000000002</v>
      </c>
      <c r="BT232">
        <v>20</v>
      </c>
      <c r="BU232">
        <v>5.0880000000000001</v>
      </c>
      <c r="BV232">
        <v>1</v>
      </c>
      <c r="BW232">
        <v>40</v>
      </c>
      <c r="BX232">
        <v>26.658000000000001</v>
      </c>
      <c r="BY232">
        <v>1</v>
      </c>
      <c r="BZ232">
        <f>_xlfn.XLOOKUP(data_cloud__2[[#This Row],[product_id]], manual_check_maarten!A:A,manual_check_maarten!F:F,  "")</f>
        <v>1</v>
      </c>
      <c r="CA232">
        <f>_xlfn.XLOOKUP(data_cloud__2[[#This Row],[product_id]], manual_check_maarten!A:A,manual_check_maarten!G:G,  "")</f>
        <v>0</v>
      </c>
      <c r="CB232" t="str">
        <f>_xlfn.XLOOKUP(data_cloud__2[[#This Row],[product_id]], manual_check_maarten!A:A,manual_check_maarten!H:H,  "")</f>
        <v/>
      </c>
    </row>
    <row r="233" spans="1:80" hidden="1" x14ac:dyDescent="0.35">
      <c r="A233" t="s">
        <v>624</v>
      </c>
      <c r="B233" t="s">
        <v>85</v>
      </c>
      <c r="C233">
        <v>45566.719789618059</v>
      </c>
      <c r="D233" t="s">
        <v>79</v>
      </c>
      <c r="E233" t="s">
        <v>80</v>
      </c>
      <c r="F233">
        <v>116</v>
      </c>
      <c r="G233">
        <v>116</v>
      </c>
      <c r="H233">
        <v>116</v>
      </c>
      <c r="I233">
        <v>0</v>
      </c>
      <c r="J233" t="s">
        <v>622</v>
      </c>
      <c r="K233" t="s">
        <v>82</v>
      </c>
      <c r="L233">
        <v>15.149999618530273</v>
      </c>
      <c r="M233">
        <v>110</v>
      </c>
      <c r="N233" t="s">
        <v>82</v>
      </c>
      <c r="O233" t="s">
        <v>82</v>
      </c>
      <c r="P233">
        <v>0</v>
      </c>
      <c r="Q233">
        <v>802.33538818359375</v>
      </c>
      <c r="R233">
        <v>119.90861511230469</v>
      </c>
      <c r="S233">
        <v>215</v>
      </c>
      <c r="T233">
        <v>215.10000610351563</v>
      </c>
      <c r="U233">
        <v>220.10000610351563</v>
      </c>
      <c r="V233">
        <v>225</v>
      </c>
      <c r="W233">
        <v>2200.201904296875</v>
      </c>
      <c r="X233">
        <v>1768.399169921875</v>
      </c>
      <c r="Y233">
        <v>3.2340002059936523</v>
      </c>
      <c r="Z233">
        <v>0.14400000870227814</v>
      </c>
      <c r="AA233">
        <v>24.340002059936523</v>
      </c>
      <c r="AB233">
        <v>2.0440001487731934</v>
      </c>
      <c r="AC233">
        <v>0.45400002598762512</v>
      </c>
      <c r="AD233">
        <v>0.65600001811981201</v>
      </c>
      <c r="AE233">
        <v>44.700000762939453</v>
      </c>
      <c r="AF233">
        <v>27.853839874267578</v>
      </c>
      <c r="AG233">
        <v>44.984077453613281</v>
      </c>
      <c r="AH233">
        <v>229.80000305175781</v>
      </c>
      <c r="AI233">
        <v>60</v>
      </c>
      <c r="AJ233">
        <v>60.099997999999999</v>
      </c>
      <c r="AK233">
        <v>60.099997999999999</v>
      </c>
      <c r="AL233">
        <v>60.900002000000001</v>
      </c>
      <c r="AM233">
        <v>137.79624938964844</v>
      </c>
      <c r="AN233">
        <v>52.49993896484375</v>
      </c>
      <c r="AO233">
        <v>66.840797424316406</v>
      </c>
      <c r="AP233">
        <v>82.713714599609375</v>
      </c>
      <c r="AQ233">
        <v>2.4831876754760742</v>
      </c>
      <c r="AR233">
        <v>542.05517578125</v>
      </c>
      <c r="AS233">
        <v>494.72314453125</v>
      </c>
      <c r="AT233">
        <v>4.8159375190734863</v>
      </c>
      <c r="AU233">
        <v>3.8376877307891846</v>
      </c>
      <c r="AV233">
        <v>7827.9951171875</v>
      </c>
      <c r="AW233">
        <v>5965.54345703125</v>
      </c>
      <c r="AX233">
        <v>1772.412109375</v>
      </c>
      <c r="AY233">
        <v>1114.80078125</v>
      </c>
      <c r="AZ233">
        <v>6055.5830078125</v>
      </c>
      <c r="BA233">
        <v>4850.74267578125</v>
      </c>
      <c r="BD233" t="s">
        <v>625</v>
      </c>
      <c r="BE233" t="s">
        <v>624</v>
      </c>
      <c r="BF233">
        <v>45</v>
      </c>
      <c r="BG233">
        <v>1216.0229999999999</v>
      </c>
      <c r="BH233">
        <v>958.34799999999996</v>
      </c>
      <c r="BI233">
        <v>-2.3090000000000002</v>
      </c>
      <c r="BJ233">
        <v>4.0780000000000003</v>
      </c>
      <c r="BK233">
        <v>90</v>
      </c>
      <c r="BL233">
        <v>2055.9879999999998</v>
      </c>
      <c r="BM233">
        <v>1214.598</v>
      </c>
      <c r="BN233">
        <v>1265.7950000000001</v>
      </c>
      <c r="BO233">
        <v>-179.18</v>
      </c>
      <c r="BP233">
        <v>98.424999999999997</v>
      </c>
      <c r="BQ233">
        <v>1.0049999999999999</v>
      </c>
      <c r="BR233">
        <v>424.74200000000002</v>
      </c>
      <c r="BS233">
        <v>2055.9879999999998</v>
      </c>
      <c r="BT233">
        <v>20</v>
      </c>
      <c r="BU233">
        <v>10.183</v>
      </c>
      <c r="BV233">
        <v>1</v>
      </c>
      <c r="BW233">
        <v>40</v>
      </c>
      <c r="BX233">
        <v>22.27</v>
      </c>
      <c r="BY233">
        <v>1</v>
      </c>
      <c r="BZ233">
        <f>_xlfn.XLOOKUP(data_cloud__2[[#This Row],[product_id]], manual_check_maarten!A:A,manual_check_maarten!F:F,  "")</f>
        <v>1</v>
      </c>
      <c r="CA233">
        <f>_xlfn.XLOOKUP(data_cloud__2[[#This Row],[product_id]], manual_check_maarten!A:A,manual_check_maarten!G:G,  "")</f>
        <v>0</v>
      </c>
      <c r="CB233" t="str">
        <f>_xlfn.XLOOKUP(data_cloud__2[[#This Row],[product_id]], manual_check_maarten!A:A,manual_check_maarten!H:H,  "")</f>
        <v/>
      </c>
    </row>
    <row r="234" spans="1:80" hidden="1" x14ac:dyDescent="0.35">
      <c r="A234" t="s">
        <v>626</v>
      </c>
      <c r="B234" t="s">
        <v>78</v>
      </c>
      <c r="C234">
        <v>45566.720072442127</v>
      </c>
      <c r="D234" t="s">
        <v>79</v>
      </c>
      <c r="E234" t="s">
        <v>80</v>
      </c>
      <c r="F234">
        <v>117</v>
      </c>
      <c r="G234">
        <v>117</v>
      </c>
      <c r="H234">
        <v>117</v>
      </c>
      <c r="I234">
        <v>0</v>
      </c>
      <c r="J234" t="s">
        <v>627</v>
      </c>
      <c r="K234" t="s">
        <v>82</v>
      </c>
      <c r="L234">
        <v>15.159999847412109</v>
      </c>
      <c r="M234">
        <v>110</v>
      </c>
      <c r="N234" t="s">
        <v>82</v>
      </c>
      <c r="O234" t="s">
        <v>82</v>
      </c>
      <c r="P234">
        <v>0</v>
      </c>
      <c r="Q234">
        <v>802.51983642578125</v>
      </c>
      <c r="R234">
        <v>119.90861511230469</v>
      </c>
      <c r="S234">
        <v>214.60000610351563</v>
      </c>
      <c r="T234">
        <v>215.10000610351563</v>
      </c>
      <c r="U234">
        <v>220.10000610351563</v>
      </c>
      <c r="V234">
        <v>225</v>
      </c>
      <c r="W234">
        <v>2195.05322265625</v>
      </c>
      <c r="X234">
        <v>1754.3133544921875</v>
      </c>
      <c r="Y234">
        <v>3.4520001411437988</v>
      </c>
      <c r="Z234">
        <v>0.14400000870227814</v>
      </c>
      <c r="AA234">
        <v>24.338001251220703</v>
      </c>
      <c r="AB234">
        <v>2.124000072479248</v>
      </c>
      <c r="AC234">
        <v>0.45200002193450928</v>
      </c>
      <c r="AD234">
        <v>0.6600000262260437</v>
      </c>
      <c r="AE234">
        <v>44.700000762939453</v>
      </c>
      <c r="AF234">
        <v>28.592870712280273</v>
      </c>
      <c r="AG234">
        <v>44.994274139404297</v>
      </c>
      <c r="AH234">
        <v>229.80000305175781</v>
      </c>
      <c r="AI234">
        <v>60</v>
      </c>
      <c r="AJ234">
        <v>59.900002000000001</v>
      </c>
      <c r="AK234">
        <v>59.900002000000001</v>
      </c>
      <c r="AL234">
        <v>60.900002000000001</v>
      </c>
      <c r="AM234">
        <v>94.586082458496094</v>
      </c>
      <c r="AN234">
        <v>52.499603271484375</v>
      </c>
      <c r="AO234">
        <v>66.314552307128906</v>
      </c>
      <c r="AP234">
        <v>80.210914611816406</v>
      </c>
      <c r="AQ234">
        <v>3.0851876735687256</v>
      </c>
      <c r="AR234">
        <v>546.83148193359375</v>
      </c>
      <c r="AS234">
        <v>503.52798461914063</v>
      </c>
      <c r="AT234">
        <v>4.5901875495910645</v>
      </c>
      <c r="AU234">
        <v>3.6495625972747803</v>
      </c>
      <c r="AV234">
        <v>7800.52978515625</v>
      </c>
      <c r="AW234">
        <v>5602.4521484375</v>
      </c>
      <c r="AX234">
        <v>1687.14208984375</v>
      </c>
      <c r="AY234">
        <v>1049.94873046875</v>
      </c>
      <c r="AZ234">
        <v>6113.3876953125</v>
      </c>
      <c r="BA234">
        <v>4552.50341796875</v>
      </c>
      <c r="BB234">
        <v>3.0660152435302734E-2</v>
      </c>
      <c r="BC234">
        <v>9.4484686851501465E-2</v>
      </c>
      <c r="BD234" t="s">
        <v>628</v>
      </c>
      <c r="BE234" t="s">
        <v>626</v>
      </c>
      <c r="BF234">
        <v>45</v>
      </c>
      <c r="BG234">
        <v>873.78800000000001</v>
      </c>
      <c r="BH234">
        <v>976.50800000000004</v>
      </c>
      <c r="BI234">
        <v>2.512</v>
      </c>
      <c r="BJ234">
        <v>4.1929999999999996</v>
      </c>
      <c r="BK234">
        <v>94.820999999999998</v>
      </c>
      <c r="BL234">
        <v>2052.9769999999999</v>
      </c>
      <c r="BM234">
        <v>851.68899999999996</v>
      </c>
      <c r="BN234">
        <v>1087.0409999999999</v>
      </c>
      <c r="BO234">
        <v>5.52</v>
      </c>
      <c r="BP234">
        <v>99.998999999999995</v>
      </c>
      <c r="BQ234">
        <v>1.0029999999999999</v>
      </c>
      <c r="BR234">
        <v>423.59500000000003</v>
      </c>
      <c r="BS234">
        <v>2052.9769999999999</v>
      </c>
      <c r="BT234">
        <v>20</v>
      </c>
      <c r="BU234">
        <v>8.4239999999999995</v>
      </c>
      <c r="BV234">
        <v>1</v>
      </c>
      <c r="BW234">
        <v>40</v>
      </c>
      <c r="BX234">
        <v>27.155999999999999</v>
      </c>
      <c r="BY234">
        <v>1</v>
      </c>
      <c r="BZ234">
        <f>_xlfn.XLOOKUP(data_cloud__2[[#This Row],[product_id]], manual_check_maarten!A:A,manual_check_maarten!F:F,  "")</f>
        <v>1</v>
      </c>
      <c r="CA234">
        <f>_xlfn.XLOOKUP(data_cloud__2[[#This Row],[product_id]], manual_check_maarten!A:A,manual_check_maarten!G:G,  "")</f>
        <v>0</v>
      </c>
      <c r="CB234" t="str">
        <f>_xlfn.XLOOKUP(data_cloud__2[[#This Row],[product_id]], manual_check_maarten!A:A,manual_check_maarten!H:H,  "")</f>
        <v/>
      </c>
    </row>
    <row r="235" spans="1:80" hidden="1" x14ac:dyDescent="0.35">
      <c r="A235" t="s">
        <v>629</v>
      </c>
      <c r="B235" t="s">
        <v>85</v>
      </c>
      <c r="C235">
        <v>45566.720072442127</v>
      </c>
      <c r="D235" t="s">
        <v>79</v>
      </c>
      <c r="E235" t="s">
        <v>80</v>
      </c>
      <c r="F235">
        <v>117</v>
      </c>
      <c r="G235">
        <v>117</v>
      </c>
      <c r="H235">
        <v>117</v>
      </c>
      <c r="I235">
        <v>0</v>
      </c>
      <c r="J235" t="s">
        <v>627</v>
      </c>
      <c r="K235" t="s">
        <v>82</v>
      </c>
      <c r="L235">
        <v>15.159999847412109</v>
      </c>
      <c r="M235">
        <v>110</v>
      </c>
      <c r="N235" t="s">
        <v>82</v>
      </c>
      <c r="O235" t="s">
        <v>82</v>
      </c>
      <c r="P235">
        <v>0</v>
      </c>
      <c r="Q235">
        <v>802.51983642578125</v>
      </c>
      <c r="R235">
        <v>119.90861511230469</v>
      </c>
      <c r="S235">
        <v>214.60000610351563</v>
      </c>
      <c r="T235">
        <v>215.10000610351563</v>
      </c>
      <c r="U235">
        <v>220.10000610351563</v>
      </c>
      <c r="V235">
        <v>225</v>
      </c>
      <c r="W235">
        <v>2195.05322265625</v>
      </c>
      <c r="X235">
        <v>1754.3133544921875</v>
      </c>
      <c r="Y235">
        <v>3.4520001411437988</v>
      </c>
      <c r="Z235">
        <v>0.14400000870227814</v>
      </c>
      <c r="AA235">
        <v>24.338001251220703</v>
      </c>
      <c r="AB235">
        <v>2.124000072479248</v>
      </c>
      <c r="AC235">
        <v>0.45200002193450928</v>
      </c>
      <c r="AD235">
        <v>0.6600000262260437</v>
      </c>
      <c r="AE235">
        <v>44.700000762939453</v>
      </c>
      <c r="AF235">
        <v>28.592870712280273</v>
      </c>
      <c r="AG235">
        <v>44.994274139404297</v>
      </c>
      <c r="AH235">
        <v>229.80000305175781</v>
      </c>
      <c r="AI235">
        <v>60</v>
      </c>
      <c r="AJ235">
        <v>59.900002000000001</v>
      </c>
      <c r="AK235">
        <v>59.900002000000001</v>
      </c>
      <c r="AL235">
        <v>60.900002000000001</v>
      </c>
      <c r="AM235">
        <v>137.79624938964844</v>
      </c>
      <c r="AN235">
        <v>52.49993896484375</v>
      </c>
      <c r="AO235">
        <v>66.880241394042969</v>
      </c>
      <c r="AP235">
        <v>83.008979797363281</v>
      </c>
      <c r="AQ235">
        <v>1.3920625448226929</v>
      </c>
      <c r="AR235">
        <v>546.81451416015625</v>
      </c>
      <c r="AS235">
        <v>499.36410522460938</v>
      </c>
      <c r="AT235">
        <v>4.8159375190734863</v>
      </c>
      <c r="AU235">
        <v>3.8000626564025879</v>
      </c>
      <c r="AV235">
        <v>7929.46044921875</v>
      </c>
      <c r="AW235">
        <v>6097.04541015625</v>
      </c>
      <c r="AX235">
        <v>1811.7744140625</v>
      </c>
      <c r="AY235">
        <v>1131.427734375</v>
      </c>
      <c r="AZ235">
        <v>6117.68603515625</v>
      </c>
      <c r="BA235">
        <v>4965.61767578125</v>
      </c>
      <c r="BD235" t="s">
        <v>630</v>
      </c>
      <c r="BE235" t="s">
        <v>629</v>
      </c>
      <c r="BF235">
        <v>45</v>
      </c>
      <c r="BG235">
        <v>1259.0150000000001</v>
      </c>
      <c r="BH235">
        <v>1044.251</v>
      </c>
      <c r="BI235">
        <v>-0.23899999999999999</v>
      </c>
      <c r="BJ235">
        <v>4.0030000000000001</v>
      </c>
      <c r="BK235">
        <v>92.07</v>
      </c>
      <c r="BL235">
        <v>2054.84</v>
      </c>
      <c r="BM235">
        <v>1244.6569999999999</v>
      </c>
      <c r="BN235">
        <v>1351.453</v>
      </c>
      <c r="BO235">
        <v>-176.762</v>
      </c>
      <c r="BP235">
        <v>99.998999999999995</v>
      </c>
      <c r="BQ235">
        <v>1.0049999999999999</v>
      </c>
      <c r="BR235">
        <v>424.71899999999999</v>
      </c>
      <c r="BS235">
        <v>2054.84</v>
      </c>
      <c r="BT235">
        <v>20</v>
      </c>
      <c r="BU235">
        <v>6.5839999999999996</v>
      </c>
      <c r="BV235">
        <v>1</v>
      </c>
      <c r="BW235">
        <v>40</v>
      </c>
      <c r="BX235">
        <v>20.844999999999999</v>
      </c>
      <c r="BY235">
        <v>1</v>
      </c>
      <c r="BZ235">
        <f>_xlfn.XLOOKUP(data_cloud__2[[#This Row],[product_id]], manual_check_maarten!A:A,manual_check_maarten!F:F,  "")</f>
        <v>1</v>
      </c>
      <c r="CA235">
        <f>_xlfn.XLOOKUP(data_cloud__2[[#This Row],[product_id]], manual_check_maarten!A:A,manual_check_maarten!G:G,  "")</f>
        <v>0</v>
      </c>
      <c r="CB235" t="str">
        <f>_xlfn.XLOOKUP(data_cloud__2[[#This Row],[product_id]], manual_check_maarten!A:A,manual_check_maarten!H:H,  "")</f>
        <v/>
      </c>
    </row>
    <row r="236" spans="1:80" hidden="1" x14ac:dyDescent="0.35">
      <c r="A236" t="s">
        <v>631</v>
      </c>
      <c r="B236" t="s">
        <v>78</v>
      </c>
      <c r="C236">
        <v>45566.720349849536</v>
      </c>
      <c r="D236" t="s">
        <v>79</v>
      </c>
      <c r="E236" t="s">
        <v>80</v>
      </c>
      <c r="F236">
        <v>118</v>
      </c>
      <c r="G236">
        <v>118</v>
      </c>
      <c r="H236">
        <v>118</v>
      </c>
      <c r="I236">
        <v>0</v>
      </c>
      <c r="J236" t="s">
        <v>632</v>
      </c>
      <c r="K236" t="s">
        <v>82</v>
      </c>
      <c r="L236">
        <v>15.159999847412109</v>
      </c>
      <c r="M236">
        <v>110</v>
      </c>
      <c r="N236" t="s">
        <v>82</v>
      </c>
      <c r="O236" t="s">
        <v>82</v>
      </c>
      <c r="P236">
        <v>0</v>
      </c>
      <c r="Q236">
        <v>802.33538818359375</v>
      </c>
      <c r="R236">
        <v>119.90861511230469</v>
      </c>
      <c r="S236">
        <v>215</v>
      </c>
      <c r="T236">
        <v>215</v>
      </c>
      <c r="U236">
        <v>220.10000610351563</v>
      </c>
      <c r="V236">
        <v>225</v>
      </c>
      <c r="W236">
        <v>2199.327392578125</v>
      </c>
      <c r="X236">
        <v>1741.684814453125</v>
      </c>
      <c r="Y236">
        <v>3.5980002880096436</v>
      </c>
      <c r="Z236">
        <v>0.15200001001358032</v>
      </c>
      <c r="AA236">
        <v>24.338001251220703</v>
      </c>
      <c r="AB236">
        <v>2.0559999942779541</v>
      </c>
      <c r="AC236">
        <v>0.45200002193450928</v>
      </c>
      <c r="AD236">
        <v>0.65400004386901855</v>
      </c>
      <c r="AE236">
        <v>45</v>
      </c>
      <c r="AF236">
        <v>28.521516799926758</v>
      </c>
      <c r="AG236">
        <v>44.973884582519531</v>
      </c>
      <c r="AH236">
        <v>229.80000305175781</v>
      </c>
      <c r="AI236">
        <v>60</v>
      </c>
      <c r="AJ236">
        <v>60</v>
      </c>
      <c r="AK236">
        <v>60</v>
      </c>
      <c r="AL236">
        <v>60.900002000000001</v>
      </c>
      <c r="AM236">
        <v>94.586082458496094</v>
      </c>
      <c r="AN236">
        <v>52.499603271484375</v>
      </c>
      <c r="AO236">
        <v>66.451271057128906</v>
      </c>
      <c r="AP236">
        <v>80.177963256835938</v>
      </c>
      <c r="AQ236">
        <v>2.6336877346038818</v>
      </c>
      <c r="AR236">
        <v>544.67218017578125</v>
      </c>
      <c r="AS236">
        <v>500.72003173828125</v>
      </c>
      <c r="AT236">
        <v>4.5525627136230469</v>
      </c>
      <c r="AU236">
        <v>3.6495625972747803</v>
      </c>
      <c r="AV236">
        <v>7771.2421875</v>
      </c>
      <c r="AW236">
        <v>5564.25634765625</v>
      </c>
      <c r="AX236">
        <v>1656.75439453125</v>
      </c>
      <c r="AY236">
        <v>1042.4365234375</v>
      </c>
      <c r="AZ236">
        <v>6114.48779296875</v>
      </c>
      <c r="BA236">
        <v>4521.81982421875</v>
      </c>
      <c r="BB236">
        <v>3.291630744934082E-2</v>
      </c>
      <c r="BC236">
        <v>9.4689488410949707E-2</v>
      </c>
      <c r="BD236" t="s">
        <v>79</v>
      </c>
      <c r="BE236" t="s">
        <v>79</v>
      </c>
      <c r="BF236">
        <v>0</v>
      </c>
      <c r="BG236">
        <v>0</v>
      </c>
      <c r="BH236">
        <v>0</v>
      </c>
      <c r="BI236">
        <v>0</v>
      </c>
      <c r="BJ236">
        <v>0</v>
      </c>
      <c r="BK236">
        <v>0</v>
      </c>
      <c r="BL236">
        <v>0</v>
      </c>
      <c r="BM236">
        <v>0</v>
      </c>
      <c r="BN236">
        <v>0</v>
      </c>
      <c r="BO236">
        <v>0</v>
      </c>
      <c r="BP236">
        <v>0</v>
      </c>
      <c r="BQ236">
        <v>0</v>
      </c>
      <c r="BR236">
        <v>0</v>
      </c>
      <c r="BS236">
        <v>0</v>
      </c>
      <c r="BT236">
        <v>20</v>
      </c>
      <c r="BU236">
        <v>0</v>
      </c>
      <c r="BW236">
        <v>40</v>
      </c>
      <c r="BX236">
        <v>0</v>
      </c>
      <c r="BZ236" t="str">
        <f>_xlfn.XLOOKUP(data_cloud__2[[#This Row],[product_id]], manual_check_maarten!A:A,manual_check_maarten!F:F,  "")</f>
        <v/>
      </c>
      <c r="CA236" t="str">
        <f>_xlfn.XLOOKUP(data_cloud__2[[#This Row],[product_id]], manual_check_maarten!A:A,manual_check_maarten!G:G,  "")</f>
        <v/>
      </c>
      <c r="CB236" t="str">
        <f>_xlfn.XLOOKUP(data_cloud__2[[#This Row],[product_id]], manual_check_maarten!A:A,manual_check_maarten!H:H,  "")</f>
        <v/>
      </c>
    </row>
    <row r="237" spans="1:80" hidden="1" x14ac:dyDescent="0.35">
      <c r="A237" t="s">
        <v>633</v>
      </c>
      <c r="B237" t="s">
        <v>85</v>
      </c>
      <c r="C237">
        <v>45566.720349849536</v>
      </c>
      <c r="D237" t="s">
        <v>79</v>
      </c>
      <c r="E237" t="s">
        <v>80</v>
      </c>
      <c r="F237">
        <v>118</v>
      </c>
      <c r="G237">
        <v>118</v>
      </c>
      <c r="H237">
        <v>118</v>
      </c>
      <c r="I237">
        <v>0</v>
      </c>
      <c r="J237" t="s">
        <v>632</v>
      </c>
      <c r="K237" t="s">
        <v>82</v>
      </c>
      <c r="L237">
        <v>15.159999847412109</v>
      </c>
      <c r="M237">
        <v>110</v>
      </c>
      <c r="N237" t="s">
        <v>82</v>
      </c>
      <c r="O237" t="s">
        <v>82</v>
      </c>
      <c r="P237">
        <v>0</v>
      </c>
      <c r="Q237">
        <v>802.33538818359375</v>
      </c>
      <c r="R237">
        <v>119.90861511230469</v>
      </c>
      <c r="S237">
        <v>215</v>
      </c>
      <c r="T237">
        <v>215</v>
      </c>
      <c r="U237">
        <v>220.10000610351563</v>
      </c>
      <c r="V237">
        <v>225</v>
      </c>
      <c r="W237">
        <v>2199.327392578125</v>
      </c>
      <c r="X237">
        <v>1741.684814453125</v>
      </c>
      <c r="Y237">
        <v>3.5980002880096436</v>
      </c>
      <c r="Z237">
        <v>0.15200001001358032</v>
      </c>
      <c r="AA237">
        <v>24.338001251220703</v>
      </c>
      <c r="AB237">
        <v>2.0559999942779541</v>
      </c>
      <c r="AC237">
        <v>0.45200002193450928</v>
      </c>
      <c r="AD237">
        <v>0.65400004386901855</v>
      </c>
      <c r="AE237">
        <v>45</v>
      </c>
      <c r="AF237">
        <v>28.521516799926758</v>
      </c>
      <c r="AG237">
        <v>44.973884582519531</v>
      </c>
      <c r="AH237">
        <v>229.80000305175781</v>
      </c>
      <c r="AI237">
        <v>60</v>
      </c>
      <c r="AJ237">
        <v>60</v>
      </c>
      <c r="AK237">
        <v>60</v>
      </c>
      <c r="AL237">
        <v>60.900002000000001</v>
      </c>
      <c r="AM237">
        <v>137.79624938964844</v>
      </c>
      <c r="AN237">
        <v>52.49993896484375</v>
      </c>
      <c r="AO237">
        <v>67.027091979980469</v>
      </c>
      <c r="AP237">
        <v>82.716651916503906</v>
      </c>
      <c r="AQ237">
        <v>2.2950625419616699</v>
      </c>
      <c r="AR237">
        <v>543.640869140625</v>
      </c>
      <c r="AS237">
        <v>496.46694946289063</v>
      </c>
      <c r="AT237">
        <v>4.8911876678466797</v>
      </c>
      <c r="AU237">
        <v>3.8376877307891846</v>
      </c>
      <c r="AV237">
        <v>7890.818359375</v>
      </c>
      <c r="AW237">
        <v>6046.82275390625</v>
      </c>
      <c r="AX237">
        <v>1838.478515625</v>
      </c>
      <c r="AY237">
        <v>1140.912109375</v>
      </c>
      <c r="AZ237">
        <v>6052.33984375</v>
      </c>
      <c r="BA237">
        <v>4905.91064453125</v>
      </c>
      <c r="BD237" t="s">
        <v>634</v>
      </c>
      <c r="BE237" t="s">
        <v>633</v>
      </c>
      <c r="BF237">
        <v>45</v>
      </c>
      <c r="BG237">
        <v>1240.1859999999999</v>
      </c>
      <c r="BH237">
        <v>881.55399999999997</v>
      </c>
      <c r="BI237">
        <v>-2.3090000000000002</v>
      </c>
      <c r="BJ237">
        <v>4.0739999999999998</v>
      </c>
      <c r="BK237">
        <v>90</v>
      </c>
      <c r="BL237">
        <v>2056.373</v>
      </c>
      <c r="BM237">
        <v>1232.9649999999999</v>
      </c>
      <c r="BN237">
        <v>1191.54</v>
      </c>
      <c r="BO237">
        <v>-178.24299999999999</v>
      </c>
      <c r="BP237">
        <v>99.998999999999995</v>
      </c>
      <c r="BQ237">
        <v>1.0049999999999999</v>
      </c>
      <c r="BR237">
        <v>424.71300000000002</v>
      </c>
      <c r="BS237">
        <v>2056.373</v>
      </c>
      <c r="BT237">
        <v>20</v>
      </c>
      <c r="BU237">
        <v>18.359000000000002</v>
      </c>
      <c r="BV237">
        <v>1</v>
      </c>
      <c r="BW237">
        <v>40</v>
      </c>
      <c r="BX237">
        <v>24.141999999999999</v>
      </c>
      <c r="BY237">
        <v>1</v>
      </c>
      <c r="BZ237">
        <f>_xlfn.XLOOKUP(data_cloud__2[[#This Row],[product_id]], manual_check_maarten!A:A,manual_check_maarten!F:F,  "")</f>
        <v>1</v>
      </c>
      <c r="CA237">
        <f>_xlfn.XLOOKUP(data_cloud__2[[#This Row],[product_id]], manual_check_maarten!A:A,manual_check_maarten!G:G,  "")</f>
        <v>0</v>
      </c>
      <c r="CB237" t="str">
        <f>_xlfn.XLOOKUP(data_cloud__2[[#This Row],[product_id]], manual_check_maarten!A:A,manual_check_maarten!H:H,  "")</f>
        <v/>
      </c>
    </row>
    <row r="238" spans="1:80" hidden="1" x14ac:dyDescent="0.35">
      <c r="A238" t="s">
        <v>638</v>
      </c>
      <c r="B238" t="s">
        <v>85</v>
      </c>
      <c r="C238">
        <v>45566.720635046295</v>
      </c>
      <c r="D238" t="s">
        <v>79</v>
      </c>
      <c r="E238" t="s">
        <v>80</v>
      </c>
      <c r="F238">
        <v>119</v>
      </c>
      <c r="G238">
        <v>119</v>
      </c>
      <c r="H238">
        <v>119</v>
      </c>
      <c r="I238">
        <v>0</v>
      </c>
      <c r="J238" t="s">
        <v>636</v>
      </c>
      <c r="K238" t="s">
        <v>82</v>
      </c>
      <c r="L238">
        <v>15.159999847412109</v>
      </c>
      <c r="M238">
        <v>110</v>
      </c>
      <c r="N238" t="s">
        <v>82</v>
      </c>
      <c r="O238" t="s">
        <v>82</v>
      </c>
      <c r="P238">
        <v>0</v>
      </c>
      <c r="Q238">
        <v>802.51983642578125</v>
      </c>
      <c r="R238">
        <v>119.90861511230469</v>
      </c>
      <c r="S238">
        <v>215.30000305175781</v>
      </c>
      <c r="T238">
        <v>215</v>
      </c>
      <c r="U238">
        <v>220.10000610351563</v>
      </c>
      <c r="V238">
        <v>225</v>
      </c>
      <c r="W238">
        <v>2199.23046875</v>
      </c>
      <c r="X238">
        <v>1745.7647705078125</v>
      </c>
      <c r="Y238">
        <v>3.2840001583099365</v>
      </c>
      <c r="Z238">
        <v>0.15200001001358032</v>
      </c>
      <c r="AA238">
        <v>24.340002059936523</v>
      </c>
      <c r="AB238">
        <v>2.0480000972747803</v>
      </c>
      <c r="AC238">
        <v>0.45400002598762512</v>
      </c>
      <c r="AD238">
        <v>0.65600001811981201</v>
      </c>
      <c r="AE238">
        <v>45.200000762939453</v>
      </c>
      <c r="AF238">
        <v>28.338033676147461</v>
      </c>
      <c r="AG238">
        <v>44.943305969238281</v>
      </c>
      <c r="AH238">
        <v>229.80000305175781</v>
      </c>
      <c r="AI238">
        <v>60</v>
      </c>
      <c r="AJ238">
        <v>60</v>
      </c>
      <c r="AK238">
        <v>60</v>
      </c>
      <c r="AL238">
        <v>60.900002000000001</v>
      </c>
      <c r="AM238">
        <v>137.79624938964844</v>
      </c>
      <c r="AN238">
        <v>52.49993896484375</v>
      </c>
      <c r="AO238">
        <v>66.961723327636719</v>
      </c>
      <c r="AP238">
        <v>82.867706298828125</v>
      </c>
      <c r="AQ238">
        <v>2.182187557220459</v>
      </c>
      <c r="AR238">
        <v>544.1168212890625</v>
      </c>
      <c r="AS238">
        <v>496.41952514648438</v>
      </c>
      <c r="AT238">
        <v>4.7783126831054688</v>
      </c>
      <c r="AU238">
        <v>3.8000626564025879</v>
      </c>
      <c r="AV238">
        <v>7879.98046875</v>
      </c>
      <c r="AW238">
        <v>6004.76806640625</v>
      </c>
      <c r="AX238">
        <v>1770.57861328125</v>
      </c>
      <c r="AY238">
        <v>1111.9404296875</v>
      </c>
      <c r="AZ238">
        <v>6109.40185546875</v>
      </c>
      <c r="BA238">
        <v>4892.82763671875</v>
      </c>
      <c r="BD238" t="s">
        <v>639</v>
      </c>
      <c r="BE238" t="s">
        <v>638</v>
      </c>
      <c r="BF238">
        <v>45</v>
      </c>
      <c r="BG238">
        <v>1201.009</v>
      </c>
      <c r="BH238">
        <v>839.46400000000006</v>
      </c>
      <c r="BI238">
        <v>-2.9910000000000001</v>
      </c>
      <c r="BJ238">
        <v>4.133</v>
      </c>
      <c r="BK238">
        <v>89.317999999999998</v>
      </c>
      <c r="BL238">
        <v>2056.3850000000002</v>
      </c>
      <c r="BM238">
        <v>1204.509</v>
      </c>
      <c r="BN238">
        <v>1150.239</v>
      </c>
      <c r="BO238">
        <v>179.923</v>
      </c>
      <c r="BP238">
        <v>99.998999999999995</v>
      </c>
      <c r="BQ238">
        <v>1.0049999999999999</v>
      </c>
      <c r="BR238">
        <v>424.79399999999998</v>
      </c>
      <c r="BS238">
        <v>2056.3850000000002</v>
      </c>
      <c r="BT238">
        <v>20</v>
      </c>
      <c r="BU238">
        <v>26.916</v>
      </c>
      <c r="BV238">
        <v>0</v>
      </c>
      <c r="BW238">
        <v>40</v>
      </c>
      <c r="BX238">
        <v>32.128</v>
      </c>
      <c r="BY238">
        <v>1</v>
      </c>
      <c r="BZ238">
        <f>_xlfn.XLOOKUP(data_cloud__2[[#This Row],[product_id]], manual_check_maarten!A:A,manual_check_maarten!F:F,  "")</f>
        <v>1</v>
      </c>
      <c r="CA238">
        <f>_xlfn.XLOOKUP(data_cloud__2[[#This Row],[product_id]], manual_check_maarten!A:A,manual_check_maarten!G:G,  "")</f>
        <v>0</v>
      </c>
      <c r="CB238" t="str">
        <f>_xlfn.XLOOKUP(data_cloud__2[[#This Row],[product_id]], manual_check_maarten!A:A,manual_check_maarten!H:H,  "")</f>
        <v/>
      </c>
    </row>
    <row r="239" spans="1:80" hidden="1" x14ac:dyDescent="0.35">
      <c r="A239" t="s">
        <v>635</v>
      </c>
      <c r="B239" t="s">
        <v>78</v>
      </c>
      <c r="C239">
        <v>45566.720635046295</v>
      </c>
      <c r="D239" t="s">
        <v>79</v>
      </c>
      <c r="E239" t="s">
        <v>80</v>
      </c>
      <c r="F239">
        <v>119</v>
      </c>
      <c r="G239">
        <v>119</v>
      </c>
      <c r="H239">
        <v>119</v>
      </c>
      <c r="I239">
        <v>0</v>
      </c>
      <c r="J239" t="s">
        <v>636</v>
      </c>
      <c r="K239" t="s">
        <v>82</v>
      </c>
      <c r="L239">
        <v>15.159999847412109</v>
      </c>
      <c r="M239">
        <v>110</v>
      </c>
      <c r="N239" t="s">
        <v>82</v>
      </c>
      <c r="O239" t="s">
        <v>82</v>
      </c>
      <c r="P239">
        <v>0</v>
      </c>
      <c r="Q239">
        <v>802.51983642578125</v>
      </c>
      <c r="R239">
        <v>119.90861511230469</v>
      </c>
      <c r="S239">
        <v>215.30000305175781</v>
      </c>
      <c r="T239">
        <v>215</v>
      </c>
      <c r="U239">
        <v>220.10000610351563</v>
      </c>
      <c r="V239">
        <v>225</v>
      </c>
      <c r="W239">
        <v>2199.23046875</v>
      </c>
      <c r="X239">
        <v>1745.7647705078125</v>
      </c>
      <c r="Y239">
        <v>3.2840001583099365</v>
      </c>
      <c r="Z239">
        <v>0.15200001001358032</v>
      </c>
      <c r="AA239">
        <v>24.340002059936523</v>
      </c>
      <c r="AB239">
        <v>2.0480000972747803</v>
      </c>
      <c r="AC239">
        <v>0.45400002598762512</v>
      </c>
      <c r="AD239">
        <v>0.65600001811981201</v>
      </c>
      <c r="AE239">
        <v>45.200000762939453</v>
      </c>
      <c r="AF239">
        <v>28.338033676147461</v>
      </c>
      <c r="AG239">
        <v>44.943305969238281</v>
      </c>
      <c r="AH239">
        <v>229.80000305175781</v>
      </c>
      <c r="AI239">
        <v>60</v>
      </c>
      <c r="AJ239">
        <v>60</v>
      </c>
      <c r="AK239">
        <v>60</v>
      </c>
      <c r="AL239">
        <v>60.900002000000001</v>
      </c>
      <c r="AM239">
        <v>94.586082458496094</v>
      </c>
      <c r="AN239">
        <v>52.499603271484375</v>
      </c>
      <c r="AO239">
        <v>66.250823974609375</v>
      </c>
      <c r="AP239">
        <v>80.013450622558594</v>
      </c>
      <c r="AQ239">
        <v>3.1980626583099365</v>
      </c>
      <c r="AR239">
        <v>545.12835693359375</v>
      </c>
      <c r="AS239">
        <v>501.24105834960938</v>
      </c>
      <c r="AT239">
        <v>4.6654376983642578</v>
      </c>
      <c r="AU239">
        <v>3.6119377613067627</v>
      </c>
      <c r="AV239">
        <v>7768.78271484375</v>
      </c>
      <c r="AW239">
        <v>5562.72021484375</v>
      </c>
      <c r="AX239">
        <v>1713.91357421875</v>
      </c>
      <c r="AY239">
        <v>1016.48095703125</v>
      </c>
      <c r="AZ239">
        <v>6054.869140625</v>
      </c>
      <c r="BA239">
        <v>4546.2392578125</v>
      </c>
      <c r="BB239">
        <v>4.4776797294616699E-2</v>
      </c>
      <c r="BC239">
        <v>8.913731575012207E-2</v>
      </c>
      <c r="BD239" t="s">
        <v>637</v>
      </c>
      <c r="BE239" t="s">
        <v>635</v>
      </c>
      <c r="BF239">
        <v>45</v>
      </c>
      <c r="BG239">
        <v>871.74800000000005</v>
      </c>
      <c r="BH239">
        <v>957.22</v>
      </c>
      <c r="BI239">
        <v>2.399</v>
      </c>
      <c r="BJ239">
        <v>4.24</v>
      </c>
      <c r="BK239">
        <v>94.707999999999998</v>
      </c>
      <c r="BL239">
        <v>2052.8910000000001</v>
      </c>
      <c r="BM239">
        <v>849.82</v>
      </c>
      <c r="BN239">
        <v>1069.1659999999999</v>
      </c>
      <c r="BO239">
        <v>5.3929999999999998</v>
      </c>
      <c r="BP239">
        <v>96.063000000000002</v>
      </c>
      <c r="BQ239">
        <v>1.0029999999999999</v>
      </c>
      <c r="BR239">
        <v>423.67500000000001</v>
      </c>
      <c r="BS239">
        <v>2052.8910000000001</v>
      </c>
      <c r="BT239">
        <v>20</v>
      </c>
      <c r="BU239">
        <v>11.224</v>
      </c>
      <c r="BV239">
        <v>1</v>
      </c>
      <c r="BW239">
        <v>40</v>
      </c>
      <c r="BX239">
        <v>25.352</v>
      </c>
      <c r="BY239">
        <v>1</v>
      </c>
      <c r="BZ239">
        <f>_xlfn.XLOOKUP(data_cloud__2[[#This Row],[product_id]], manual_check_maarten!A:A,manual_check_maarten!F:F,  "")</f>
        <v>1</v>
      </c>
      <c r="CA239">
        <f>_xlfn.XLOOKUP(data_cloud__2[[#This Row],[product_id]], manual_check_maarten!A:A,manual_check_maarten!G:G,  "")</f>
        <v>0</v>
      </c>
      <c r="CB239" t="str">
        <f>_xlfn.XLOOKUP(data_cloud__2[[#This Row],[product_id]], manual_check_maarten!A:A,manual_check_maarten!H:H,  "")</f>
        <v/>
      </c>
    </row>
    <row r="240" spans="1:80" x14ac:dyDescent="0.35">
      <c r="A240" t="s">
        <v>1125</v>
      </c>
      <c r="B240" t="s">
        <v>78</v>
      </c>
      <c r="C240">
        <v>45566.761516134262</v>
      </c>
      <c r="D240" t="s">
        <v>79</v>
      </c>
      <c r="E240" t="s">
        <v>80</v>
      </c>
      <c r="F240">
        <v>192</v>
      </c>
      <c r="G240">
        <v>192</v>
      </c>
      <c r="H240">
        <v>192</v>
      </c>
      <c r="I240">
        <v>0</v>
      </c>
      <c r="J240" t="s">
        <v>1126</v>
      </c>
      <c r="K240" t="s">
        <v>82</v>
      </c>
      <c r="L240">
        <v>16.149999618530273</v>
      </c>
      <c r="M240">
        <v>110</v>
      </c>
      <c r="N240" t="s">
        <v>82</v>
      </c>
      <c r="O240" t="s">
        <v>82</v>
      </c>
      <c r="P240">
        <v>0</v>
      </c>
      <c r="Q240">
        <v>799.9376220703125</v>
      </c>
      <c r="R240">
        <v>119.90861511230469</v>
      </c>
      <c r="S240">
        <v>215</v>
      </c>
      <c r="T240">
        <v>215</v>
      </c>
      <c r="U240">
        <v>220.10000610351563</v>
      </c>
      <c r="V240">
        <v>224.80000305175781</v>
      </c>
      <c r="W240">
        <v>2184.173095703125</v>
      </c>
      <c r="X240">
        <v>1778.016357421875</v>
      </c>
      <c r="Y240">
        <v>3.7180001735687256</v>
      </c>
      <c r="Z240">
        <v>0.14600001275539398</v>
      </c>
      <c r="AA240">
        <v>24.338001251220703</v>
      </c>
      <c r="AB240">
        <v>2.0280001163482666</v>
      </c>
      <c r="AC240">
        <v>0.45200002193450928</v>
      </c>
      <c r="AD240">
        <v>0.65800005197525024</v>
      </c>
      <c r="AE240">
        <v>46</v>
      </c>
      <c r="AF240">
        <v>27.471582412719727</v>
      </c>
      <c r="AG240">
        <v>44.948402404785156</v>
      </c>
      <c r="AH240">
        <v>229.80000305175781</v>
      </c>
      <c r="AI240">
        <v>60</v>
      </c>
      <c r="AJ240">
        <v>60</v>
      </c>
      <c r="AK240">
        <v>60</v>
      </c>
      <c r="AL240">
        <v>60.799999</v>
      </c>
      <c r="AM240">
        <v>94.586082458496094</v>
      </c>
      <c r="AN240">
        <v>52.499603271484375</v>
      </c>
      <c r="AO240">
        <v>66.484779357910156</v>
      </c>
      <c r="AP240">
        <v>80.496650695800781</v>
      </c>
      <c r="AQ240">
        <v>3.3109376430511475</v>
      </c>
      <c r="AR240">
        <v>539.283447265625</v>
      </c>
      <c r="AS240">
        <v>493.505859375</v>
      </c>
      <c r="AT240">
        <v>4.5901875495910645</v>
      </c>
      <c r="AU240">
        <v>3.7248127460479736</v>
      </c>
      <c r="AV240">
        <v>7640.17138671875</v>
      </c>
      <c r="AW240">
        <v>5306.1875</v>
      </c>
      <c r="AX240">
        <v>1619.005859375</v>
      </c>
      <c r="AY240">
        <v>1019.06005859375</v>
      </c>
      <c r="AZ240">
        <v>6021.16552734375</v>
      </c>
      <c r="BA240">
        <v>4287.12744140625</v>
      </c>
      <c r="BB240">
        <v>1.3577580451965332E-2</v>
      </c>
      <c r="BC240">
        <v>0.16788792610168457</v>
      </c>
      <c r="BD240" t="s">
        <v>1127</v>
      </c>
      <c r="BE240" t="s">
        <v>1125</v>
      </c>
      <c r="BF240">
        <v>45</v>
      </c>
      <c r="BG240">
        <v>881.78599999999994</v>
      </c>
      <c r="BH240">
        <v>1290.6199999999999</v>
      </c>
      <c r="BI240">
        <v>3.1309999999999998</v>
      </c>
      <c r="BJ240">
        <v>4.1429999999999998</v>
      </c>
      <c r="BK240">
        <v>95.44</v>
      </c>
      <c r="BL240">
        <v>2056.2060000000001</v>
      </c>
      <c r="BM240">
        <v>858.49400000000003</v>
      </c>
      <c r="BN240">
        <v>1396.2719999999999</v>
      </c>
      <c r="BO240">
        <v>6.5279999999999996</v>
      </c>
      <c r="BP240">
        <v>93.307000000000002</v>
      </c>
      <c r="BQ240">
        <v>1.0029999999999999</v>
      </c>
      <c r="BR240">
        <v>423.75</v>
      </c>
      <c r="BS240">
        <v>2056.2060000000001</v>
      </c>
      <c r="BT240">
        <v>20</v>
      </c>
      <c r="BU240">
        <v>7.3310000000000004</v>
      </c>
      <c r="BV240">
        <v>1</v>
      </c>
      <c r="BW240">
        <v>40</v>
      </c>
      <c r="BX240">
        <v>27.053999999999998</v>
      </c>
      <c r="BY240">
        <v>1</v>
      </c>
      <c r="BZ240">
        <f>_xlfn.XLOOKUP(data_cloud__2[[#This Row],[product_id]], manual_check_maarten!A:A,manual_check_maarten!F:F,  "")</f>
        <v>0</v>
      </c>
      <c r="CA240">
        <f>_xlfn.XLOOKUP(data_cloud__2[[#This Row],[product_id]], manual_check_maarten!A:A,manual_check_maarten!G:G,  "")</f>
        <v>0</v>
      </c>
      <c r="CB240" t="str">
        <f>_xlfn.XLOOKUP(data_cloud__2[[#This Row],[product_id]], manual_check_maarten!A:A,manual_check_maarten!H:H,  "")</f>
        <v>Circ section</v>
      </c>
    </row>
    <row r="241" spans="1:80" hidden="1" x14ac:dyDescent="0.35">
      <c r="A241" t="s">
        <v>640</v>
      </c>
      <c r="B241" t="s">
        <v>78</v>
      </c>
      <c r="C241">
        <v>45566.720912581019</v>
      </c>
      <c r="D241" t="s">
        <v>79</v>
      </c>
      <c r="E241" t="s">
        <v>80</v>
      </c>
      <c r="F241">
        <v>120</v>
      </c>
      <c r="G241">
        <v>120</v>
      </c>
      <c r="H241">
        <v>120</v>
      </c>
      <c r="I241">
        <v>0</v>
      </c>
      <c r="J241" t="s">
        <v>641</v>
      </c>
      <c r="K241" t="s">
        <v>82</v>
      </c>
      <c r="L241">
        <v>15.170000076293945</v>
      </c>
      <c r="M241">
        <v>110</v>
      </c>
      <c r="N241" t="s">
        <v>82</v>
      </c>
      <c r="O241" t="s">
        <v>82</v>
      </c>
      <c r="P241">
        <v>0</v>
      </c>
      <c r="Q241">
        <v>802.15093994140625</v>
      </c>
      <c r="R241">
        <v>119.90861511230469</v>
      </c>
      <c r="S241">
        <v>215.10000610351563</v>
      </c>
      <c r="T241">
        <v>215.10000610351563</v>
      </c>
      <c r="U241">
        <v>220.10000610351563</v>
      </c>
      <c r="V241">
        <v>225</v>
      </c>
      <c r="W241">
        <v>2203.990478515625</v>
      </c>
      <c r="X241">
        <v>1756.4505615234375</v>
      </c>
      <c r="Y241">
        <v>2.7380001544952393</v>
      </c>
      <c r="Z241">
        <v>0.15000000596046448</v>
      </c>
      <c r="AA241">
        <v>24.340002059936523</v>
      </c>
      <c r="AB241">
        <v>2.0400002002716064</v>
      </c>
      <c r="AC241">
        <v>0.45400002598762512</v>
      </c>
      <c r="AD241">
        <v>0.65600001811981201</v>
      </c>
      <c r="AE241">
        <v>45.200000762939453</v>
      </c>
      <c r="AF241">
        <v>28.078098297119141</v>
      </c>
      <c r="AG241">
        <v>44.963691711425781</v>
      </c>
      <c r="AH241">
        <v>229.80000305175781</v>
      </c>
      <c r="AI241">
        <v>60</v>
      </c>
      <c r="AJ241">
        <v>59.900002000000001</v>
      </c>
      <c r="AK241">
        <v>59.900002000000001</v>
      </c>
      <c r="AL241">
        <v>61</v>
      </c>
      <c r="AM241">
        <v>94.586082458496094</v>
      </c>
      <c r="AN241">
        <v>52.499603271484375</v>
      </c>
      <c r="AO241">
        <v>66.404449462890625</v>
      </c>
      <c r="AP241">
        <v>80.1695556640625</v>
      </c>
      <c r="AQ241">
        <v>3.1228127479553223</v>
      </c>
      <c r="AR241">
        <v>542.19976806640625</v>
      </c>
      <c r="AS241">
        <v>496.032470703125</v>
      </c>
      <c r="AT241">
        <v>4.6654376983642578</v>
      </c>
      <c r="AU241">
        <v>3.687187671661377</v>
      </c>
      <c r="AV241">
        <v>7719.2255859375</v>
      </c>
      <c r="AW241">
        <v>5408.14501953125</v>
      </c>
      <c r="AX241">
        <v>1684.8828125</v>
      </c>
      <c r="AY241">
        <v>1023.44384765625</v>
      </c>
      <c r="AZ241">
        <v>6034.3427734375</v>
      </c>
      <c r="BA241">
        <v>4384.701171875</v>
      </c>
      <c r="BB241">
        <v>6.3859224319458008E-3</v>
      </c>
      <c r="BC241">
        <v>0.14510190486907959</v>
      </c>
      <c r="BD241" t="s">
        <v>642</v>
      </c>
      <c r="BE241" t="s">
        <v>640</v>
      </c>
      <c r="BF241">
        <v>45</v>
      </c>
      <c r="BG241">
        <v>892.053</v>
      </c>
      <c r="BH241">
        <v>966.14599999999996</v>
      </c>
      <c r="BI241">
        <v>3.806</v>
      </c>
      <c r="BJ241">
        <v>4.1959999999999997</v>
      </c>
      <c r="BK241">
        <v>96.114999999999995</v>
      </c>
      <c r="BL241">
        <v>2123.9760000000001</v>
      </c>
      <c r="BM241">
        <v>868.31500000000005</v>
      </c>
      <c r="BN241">
        <v>1078.71</v>
      </c>
      <c r="BO241">
        <v>6.5780000000000003</v>
      </c>
      <c r="BP241">
        <v>99.998999999999995</v>
      </c>
      <c r="BQ241">
        <v>1.0029999999999999</v>
      </c>
      <c r="BR241">
        <v>423.76900000000001</v>
      </c>
      <c r="BS241">
        <v>2123.9760000000001</v>
      </c>
      <c r="BT241">
        <v>20</v>
      </c>
      <c r="BU241">
        <v>5.43</v>
      </c>
      <c r="BV241">
        <v>1</v>
      </c>
      <c r="BW241">
        <v>40</v>
      </c>
      <c r="BX241">
        <v>30.431999999999999</v>
      </c>
      <c r="BY241">
        <v>1</v>
      </c>
      <c r="BZ241">
        <f>_xlfn.XLOOKUP(data_cloud__2[[#This Row],[product_id]], manual_check_maarten!A:A,manual_check_maarten!F:F,  "")</f>
        <v>1</v>
      </c>
      <c r="CA241">
        <f>_xlfn.XLOOKUP(data_cloud__2[[#This Row],[product_id]], manual_check_maarten!A:A,manual_check_maarten!G:G,  "")</f>
        <v>0</v>
      </c>
      <c r="CB241" t="str">
        <f>_xlfn.XLOOKUP(data_cloud__2[[#This Row],[product_id]], manual_check_maarten!A:A,manual_check_maarten!H:H,  "")</f>
        <v/>
      </c>
    </row>
    <row r="242" spans="1:80" hidden="1" x14ac:dyDescent="0.35">
      <c r="A242" t="s">
        <v>647</v>
      </c>
      <c r="B242" t="s">
        <v>85</v>
      </c>
      <c r="C242">
        <v>45566.721201863424</v>
      </c>
      <c r="D242" t="s">
        <v>79</v>
      </c>
      <c r="E242" t="s">
        <v>80</v>
      </c>
      <c r="F242">
        <v>121</v>
      </c>
      <c r="G242">
        <v>121</v>
      </c>
      <c r="H242">
        <v>121</v>
      </c>
      <c r="I242">
        <v>0</v>
      </c>
      <c r="J242" t="s">
        <v>646</v>
      </c>
      <c r="K242" t="s">
        <v>82</v>
      </c>
      <c r="L242">
        <v>15.170000076293945</v>
      </c>
      <c r="M242">
        <v>110</v>
      </c>
      <c r="N242" t="s">
        <v>82</v>
      </c>
      <c r="O242" t="s">
        <v>82</v>
      </c>
      <c r="P242">
        <v>0</v>
      </c>
      <c r="Q242">
        <v>802.33538818359375</v>
      </c>
      <c r="R242">
        <v>119.90861511230469</v>
      </c>
      <c r="S242">
        <v>215.10000610351563</v>
      </c>
      <c r="T242">
        <v>215.30000305175781</v>
      </c>
      <c r="U242">
        <v>220.10000610351563</v>
      </c>
      <c r="V242">
        <v>225</v>
      </c>
      <c r="W242">
        <v>2192.916015625</v>
      </c>
      <c r="X242">
        <v>1743.1419677734375</v>
      </c>
      <c r="Y242">
        <v>2.7160000801086426</v>
      </c>
      <c r="Z242">
        <v>0.14800000190734863</v>
      </c>
      <c r="AA242">
        <v>24.340002059936523</v>
      </c>
      <c r="AB242">
        <v>2.0740001201629639</v>
      </c>
      <c r="AC242">
        <v>0.45400002598762512</v>
      </c>
      <c r="AD242">
        <v>0.65800005197525024</v>
      </c>
      <c r="AE242">
        <v>45.400001525878906</v>
      </c>
      <c r="AF242">
        <v>28.388999938964844</v>
      </c>
      <c r="AG242">
        <v>44.948402404785156</v>
      </c>
      <c r="AH242">
        <v>229.80000305175781</v>
      </c>
      <c r="AI242">
        <v>60</v>
      </c>
      <c r="AJ242">
        <v>60.099997999999999</v>
      </c>
      <c r="AK242">
        <v>60.099997999999999</v>
      </c>
      <c r="AL242">
        <v>60.900002000000001</v>
      </c>
      <c r="AM242">
        <v>137.79624938964844</v>
      </c>
      <c r="AN242">
        <v>52.49993896484375</v>
      </c>
      <c r="AO242">
        <v>66.933158874511719</v>
      </c>
      <c r="AP242">
        <v>82.606712341308594</v>
      </c>
      <c r="AQ242">
        <v>1.9940625429153442</v>
      </c>
      <c r="AR242">
        <v>545.048583984375</v>
      </c>
      <c r="AS242">
        <v>497.6883544921875</v>
      </c>
      <c r="AT242">
        <v>4.8159375190734863</v>
      </c>
      <c r="AU242">
        <v>3.8753125667572021</v>
      </c>
      <c r="AV242">
        <v>7902.69677734375</v>
      </c>
      <c r="AW242">
        <v>6079.69580078125</v>
      </c>
      <c r="AX242">
        <v>1800.69580078125</v>
      </c>
      <c r="AY242">
        <v>1160.6962890625</v>
      </c>
      <c r="AZ242">
        <v>6102.0009765625</v>
      </c>
      <c r="BA242">
        <v>4918.99951171875</v>
      </c>
      <c r="BD242" t="s">
        <v>648</v>
      </c>
      <c r="BE242" t="s">
        <v>647</v>
      </c>
      <c r="BF242">
        <v>45</v>
      </c>
      <c r="BG242">
        <v>1211.7739999999999</v>
      </c>
      <c r="BH242">
        <v>953.34699999999998</v>
      </c>
      <c r="BI242">
        <v>-0.94499999999999995</v>
      </c>
      <c r="BJ242">
        <v>4.0759999999999996</v>
      </c>
      <c r="BK242">
        <v>91.364000000000004</v>
      </c>
      <c r="BL242">
        <v>2056.1260000000002</v>
      </c>
      <c r="BM242">
        <v>1211.635</v>
      </c>
      <c r="BN242">
        <v>1261.357</v>
      </c>
      <c r="BO242">
        <v>-179.40700000000001</v>
      </c>
      <c r="BP242">
        <v>99.998999999999995</v>
      </c>
      <c r="BQ242">
        <v>1.0049999999999999</v>
      </c>
      <c r="BR242">
        <v>424.54300000000001</v>
      </c>
      <c r="BS242">
        <v>2056.1260000000002</v>
      </c>
      <c r="BT242">
        <v>20</v>
      </c>
      <c r="BU242">
        <v>9.2330000000000005</v>
      </c>
      <c r="BV242">
        <v>1</v>
      </c>
      <c r="BW242">
        <v>40</v>
      </c>
      <c r="BX242">
        <v>554.25699999999995</v>
      </c>
      <c r="BY242">
        <v>0</v>
      </c>
      <c r="BZ242">
        <f>_xlfn.XLOOKUP(data_cloud__2[[#This Row],[product_id]], manual_check_maarten!A:A,manual_check_maarten!F:F,  "")</f>
        <v>1</v>
      </c>
      <c r="CA242" t="str">
        <f>_xlfn.XLOOKUP(data_cloud__2[[#This Row],[product_id]], manual_check_maarten!A:A,manual_check_maarten!G:G,  "")</f>
        <v>QR-code visible in shape image</v>
      </c>
      <c r="CB242" t="str">
        <f>_xlfn.XLOOKUP(data_cloud__2[[#This Row],[product_id]], manual_check_maarten!A:A,manual_check_maarten!H:H,  "")</f>
        <v/>
      </c>
    </row>
    <row r="243" spans="1:80" hidden="1" x14ac:dyDescent="0.35">
      <c r="A243" t="s">
        <v>645</v>
      </c>
      <c r="B243" t="s">
        <v>78</v>
      </c>
      <c r="C243">
        <v>45566.721201863424</v>
      </c>
      <c r="D243" t="s">
        <v>79</v>
      </c>
      <c r="E243" t="s">
        <v>80</v>
      </c>
      <c r="F243">
        <v>121</v>
      </c>
      <c r="G243">
        <v>121</v>
      </c>
      <c r="H243">
        <v>121</v>
      </c>
      <c r="I243">
        <v>0</v>
      </c>
      <c r="J243" t="s">
        <v>646</v>
      </c>
      <c r="K243" t="s">
        <v>82</v>
      </c>
      <c r="L243">
        <v>15.170000076293945</v>
      </c>
      <c r="M243">
        <v>110</v>
      </c>
      <c r="N243" t="s">
        <v>82</v>
      </c>
      <c r="O243" t="s">
        <v>82</v>
      </c>
      <c r="P243">
        <v>0</v>
      </c>
      <c r="Q243">
        <v>802.33538818359375</v>
      </c>
      <c r="R243">
        <v>119.90861511230469</v>
      </c>
      <c r="S243">
        <v>215.10000610351563</v>
      </c>
      <c r="T243">
        <v>215.30000305175781</v>
      </c>
      <c r="U243">
        <v>220.10000610351563</v>
      </c>
      <c r="V243">
        <v>225</v>
      </c>
      <c r="W243">
        <v>2192.916015625</v>
      </c>
      <c r="X243">
        <v>1743.1419677734375</v>
      </c>
      <c r="Y243">
        <v>2.7160000801086426</v>
      </c>
      <c r="Z243">
        <v>0.14800000190734863</v>
      </c>
      <c r="AA243">
        <v>24.340002059936523</v>
      </c>
      <c r="AB243">
        <v>2.0740001201629639</v>
      </c>
      <c r="AC243">
        <v>0.45400002598762512</v>
      </c>
      <c r="AD243">
        <v>0.65800005197525024</v>
      </c>
      <c r="AE243">
        <v>45.400001525878906</v>
      </c>
      <c r="AF243">
        <v>28.388999938964844</v>
      </c>
      <c r="AG243">
        <v>44.948402404785156</v>
      </c>
      <c r="AH243">
        <v>229.80000305175781</v>
      </c>
      <c r="AI243">
        <v>60</v>
      </c>
      <c r="AJ243">
        <v>60.099997999999999</v>
      </c>
      <c r="AK243">
        <v>60.099997999999999</v>
      </c>
      <c r="AL243">
        <v>60.900002000000001</v>
      </c>
      <c r="AM243">
        <v>94.586082458496094</v>
      </c>
      <c r="AN243">
        <v>52.499603271484375</v>
      </c>
      <c r="AO243">
        <v>66.32781982421875</v>
      </c>
      <c r="AP243">
        <v>80.149314880371094</v>
      </c>
      <c r="AQ243">
        <v>2.9723126888275146</v>
      </c>
      <c r="AR243">
        <v>541.835693359375</v>
      </c>
      <c r="AS243">
        <v>496.98599243164063</v>
      </c>
      <c r="AT243">
        <v>4.6278128623962402</v>
      </c>
      <c r="AU243">
        <v>3.6119377613067627</v>
      </c>
      <c r="AV243">
        <v>7717.0546875</v>
      </c>
      <c r="AW243">
        <v>5438.96630859375</v>
      </c>
      <c r="AX243">
        <v>1678.3681640625</v>
      </c>
      <c r="AY243">
        <v>1003.41015625</v>
      </c>
      <c r="AZ243">
        <v>6038.6865234375</v>
      </c>
      <c r="BA243">
        <v>4435.55615234375</v>
      </c>
      <c r="BB243">
        <v>1.0292172431945801E-2</v>
      </c>
      <c r="BC243">
        <v>0.13220024108886719</v>
      </c>
      <c r="BD243" t="s">
        <v>79</v>
      </c>
      <c r="BE243" t="s">
        <v>79</v>
      </c>
      <c r="BF243">
        <v>0</v>
      </c>
      <c r="BG243">
        <v>0</v>
      </c>
      <c r="BH243">
        <v>0</v>
      </c>
      <c r="BI243">
        <v>0</v>
      </c>
      <c r="BJ243">
        <v>0</v>
      </c>
      <c r="BK243">
        <v>0</v>
      </c>
      <c r="BL243">
        <v>0</v>
      </c>
      <c r="BM243">
        <v>0</v>
      </c>
      <c r="BN243">
        <v>0</v>
      </c>
      <c r="BO243">
        <v>0</v>
      </c>
      <c r="BP243">
        <v>0</v>
      </c>
      <c r="BQ243">
        <v>0</v>
      </c>
      <c r="BR243">
        <v>0</v>
      </c>
      <c r="BS243">
        <v>0</v>
      </c>
      <c r="BT243">
        <v>20</v>
      </c>
      <c r="BU243">
        <v>0</v>
      </c>
      <c r="BW243">
        <v>40</v>
      </c>
      <c r="BX243">
        <v>0</v>
      </c>
      <c r="BZ243" t="str">
        <f>_xlfn.XLOOKUP(data_cloud__2[[#This Row],[product_id]], manual_check_maarten!A:A,manual_check_maarten!F:F,  "")</f>
        <v/>
      </c>
      <c r="CA243" t="str">
        <f>_xlfn.XLOOKUP(data_cloud__2[[#This Row],[product_id]], manual_check_maarten!A:A,manual_check_maarten!G:G,  "")</f>
        <v/>
      </c>
      <c r="CB243" t="str">
        <f>_xlfn.XLOOKUP(data_cloud__2[[#This Row],[product_id]], manual_check_maarten!A:A,manual_check_maarten!H:H,  "")</f>
        <v/>
      </c>
    </row>
    <row r="244" spans="1:80" x14ac:dyDescent="0.35">
      <c r="A244" t="s">
        <v>1139</v>
      </c>
      <c r="B244" t="s">
        <v>78</v>
      </c>
      <c r="C244">
        <v>45566.762348715281</v>
      </c>
      <c r="D244" t="s">
        <v>79</v>
      </c>
      <c r="E244" t="s">
        <v>80</v>
      </c>
      <c r="F244">
        <v>195</v>
      </c>
      <c r="G244">
        <v>195</v>
      </c>
      <c r="H244">
        <v>195</v>
      </c>
      <c r="I244">
        <v>0</v>
      </c>
      <c r="J244" t="s">
        <v>1140</v>
      </c>
      <c r="K244" t="s">
        <v>82</v>
      </c>
      <c r="L244">
        <v>16.159999847412109</v>
      </c>
      <c r="M244">
        <v>110</v>
      </c>
      <c r="N244" t="s">
        <v>82</v>
      </c>
      <c r="O244" t="s">
        <v>82</v>
      </c>
      <c r="P244">
        <v>0</v>
      </c>
      <c r="Q244">
        <v>799.9376220703125</v>
      </c>
      <c r="R244">
        <v>119.90861511230469</v>
      </c>
      <c r="S244">
        <v>214.80000305175781</v>
      </c>
      <c r="T244">
        <v>214.80000305175781</v>
      </c>
      <c r="U244">
        <v>220.10000610351563</v>
      </c>
      <c r="V244">
        <v>224.80000305175781</v>
      </c>
      <c r="W244">
        <v>2200.104736328125</v>
      </c>
      <c r="X244">
        <v>1785.0107421875</v>
      </c>
      <c r="Y244">
        <v>3.0800001621246338</v>
      </c>
      <c r="Z244">
        <v>0.15000000596046448</v>
      </c>
      <c r="AA244">
        <v>24.340002059936523</v>
      </c>
      <c r="AB244">
        <v>2.0559999942779541</v>
      </c>
      <c r="AC244">
        <v>0.45400002598762512</v>
      </c>
      <c r="AD244">
        <v>0.65200001001358032</v>
      </c>
      <c r="AE244">
        <v>46.200000762939453</v>
      </c>
      <c r="AF244">
        <v>27.614292144775391</v>
      </c>
      <c r="AG244">
        <v>44.978981018066406</v>
      </c>
      <c r="AH244">
        <v>230</v>
      </c>
      <c r="AI244">
        <v>60</v>
      </c>
      <c r="AJ244">
        <v>60</v>
      </c>
      <c r="AK244">
        <v>60</v>
      </c>
      <c r="AL244">
        <v>60.799999</v>
      </c>
      <c r="AM244">
        <v>94.586082458496094</v>
      </c>
      <c r="AN244">
        <v>52.499603271484375</v>
      </c>
      <c r="AO244">
        <v>66.552352905273438</v>
      </c>
      <c r="AP244">
        <v>80.360282897949219</v>
      </c>
      <c r="AQ244">
        <v>3.0099375247955322</v>
      </c>
      <c r="AR244">
        <v>538.82177734375</v>
      </c>
      <c r="AS244">
        <v>492.77679443359375</v>
      </c>
      <c r="AT244">
        <v>4.5901875495910645</v>
      </c>
      <c r="AU244">
        <v>3.7248127460479736</v>
      </c>
      <c r="AV244">
        <v>7638.2890625</v>
      </c>
      <c r="AW244">
        <v>5314.29443359375</v>
      </c>
      <c r="AX244">
        <v>1616.8271484375</v>
      </c>
      <c r="AY244">
        <v>1016.7119140625</v>
      </c>
      <c r="AZ244">
        <v>6021.4619140625</v>
      </c>
      <c r="BA244">
        <v>4297.58251953125</v>
      </c>
      <c r="BB244">
        <v>5.7443380355834961E-3</v>
      </c>
      <c r="BC244">
        <v>0.1585698127746582</v>
      </c>
      <c r="BD244" t="s">
        <v>1141</v>
      </c>
      <c r="BE244" t="s">
        <v>1139</v>
      </c>
      <c r="BF244">
        <v>45</v>
      </c>
      <c r="BG244">
        <v>863.274</v>
      </c>
      <c r="BH244">
        <v>1296.752</v>
      </c>
      <c r="BI244">
        <v>2.5649999999999999</v>
      </c>
      <c r="BJ244">
        <v>4.2699999999999996</v>
      </c>
      <c r="BK244">
        <v>94.873999999999995</v>
      </c>
      <c r="BL244">
        <v>2054.9180000000001</v>
      </c>
      <c r="BM244">
        <v>841.15599999999995</v>
      </c>
      <c r="BN244">
        <v>1403.4490000000001</v>
      </c>
      <c r="BO244">
        <v>5.5140000000000002</v>
      </c>
      <c r="BP244">
        <v>90.944999999999993</v>
      </c>
      <c r="BQ244">
        <v>1.0029999999999999</v>
      </c>
      <c r="BR244">
        <v>423.565</v>
      </c>
      <c r="BS244">
        <v>2054.9180000000001</v>
      </c>
      <c r="BT244">
        <v>20</v>
      </c>
      <c r="BU244">
        <v>7.2190000000000003</v>
      </c>
      <c r="BV244">
        <v>1</v>
      </c>
      <c r="BW244">
        <v>40</v>
      </c>
      <c r="BX244">
        <v>30.515999999999998</v>
      </c>
      <c r="BY244">
        <v>1</v>
      </c>
      <c r="BZ244">
        <f>_xlfn.XLOOKUP(data_cloud__2[[#This Row],[product_id]], manual_check_maarten!A:A,manual_check_maarten!F:F,  "")</f>
        <v>0</v>
      </c>
      <c r="CA244">
        <f>_xlfn.XLOOKUP(data_cloud__2[[#This Row],[product_id]], manual_check_maarten!A:A,manual_check_maarten!G:G,  "")</f>
        <v>0</v>
      </c>
      <c r="CB244" t="str">
        <f>_xlfn.XLOOKUP(data_cloud__2[[#This Row],[product_id]], manual_check_maarten!A:A,manual_check_maarten!H:H,  "")</f>
        <v>Circ section</v>
      </c>
    </row>
    <row r="245" spans="1:80" hidden="1" x14ac:dyDescent="0.35">
      <c r="A245" t="s">
        <v>652</v>
      </c>
      <c r="B245" t="s">
        <v>85</v>
      </c>
      <c r="C245">
        <v>45566.721479398147</v>
      </c>
      <c r="D245" t="s">
        <v>79</v>
      </c>
      <c r="E245" t="s">
        <v>80</v>
      </c>
      <c r="F245">
        <v>122</v>
      </c>
      <c r="G245">
        <v>122</v>
      </c>
      <c r="H245">
        <v>122</v>
      </c>
      <c r="I245">
        <v>0</v>
      </c>
      <c r="J245" t="s">
        <v>650</v>
      </c>
      <c r="K245" t="s">
        <v>82</v>
      </c>
      <c r="L245">
        <v>15.179999351501465</v>
      </c>
      <c r="M245">
        <v>110</v>
      </c>
      <c r="N245" t="s">
        <v>82</v>
      </c>
      <c r="O245" t="s">
        <v>82</v>
      </c>
      <c r="P245">
        <v>0</v>
      </c>
      <c r="Q245">
        <v>802.33538818359375</v>
      </c>
      <c r="R245">
        <v>119.90861511230469</v>
      </c>
      <c r="S245">
        <v>215.10000610351563</v>
      </c>
      <c r="T245">
        <v>215.10000610351563</v>
      </c>
      <c r="U245">
        <v>220.30000305175781</v>
      </c>
      <c r="V245">
        <v>225</v>
      </c>
      <c r="W245">
        <v>2202.7275390625</v>
      </c>
      <c r="X245">
        <v>1749.359130859375</v>
      </c>
      <c r="Y245">
        <v>2.8300001621246338</v>
      </c>
      <c r="Z245">
        <v>0.15600000321865082</v>
      </c>
      <c r="AA245">
        <v>24.340002059936523</v>
      </c>
      <c r="AB245">
        <v>2.0600001811981201</v>
      </c>
      <c r="AC245">
        <v>0.45400002598762512</v>
      </c>
      <c r="AD245">
        <v>0.65400004386901855</v>
      </c>
      <c r="AE245">
        <v>45.700000762939453</v>
      </c>
      <c r="AF245">
        <v>28.29216194152832</v>
      </c>
      <c r="AG245">
        <v>44.984077453613281</v>
      </c>
      <c r="AH245">
        <v>229.80000305175781</v>
      </c>
      <c r="AI245">
        <v>60</v>
      </c>
      <c r="AJ245">
        <v>59.900002000000001</v>
      </c>
      <c r="AK245">
        <v>59.900002000000001</v>
      </c>
      <c r="AL245">
        <v>60.900002000000001</v>
      </c>
      <c r="AM245">
        <v>137.79624938964844</v>
      </c>
      <c r="AN245">
        <v>52.49993896484375</v>
      </c>
      <c r="AO245">
        <v>67.224380493164063</v>
      </c>
      <c r="AP245">
        <v>82.963813781738281</v>
      </c>
      <c r="AQ245">
        <v>1.6930625438690186</v>
      </c>
      <c r="AR245">
        <v>545.07708740234375</v>
      </c>
      <c r="AS245">
        <v>497.33462524414063</v>
      </c>
      <c r="AT245">
        <v>4.8535628318786621</v>
      </c>
      <c r="AU245">
        <v>3.8376877307891846</v>
      </c>
      <c r="AV245">
        <v>7903.51611328125</v>
      </c>
      <c r="AW245">
        <v>6074.4482421875</v>
      </c>
      <c r="AX245">
        <v>1816.09423828125</v>
      </c>
      <c r="AY245">
        <v>1136.38720703125</v>
      </c>
      <c r="AZ245">
        <v>6087.421875</v>
      </c>
      <c r="BA245">
        <v>4938.06103515625</v>
      </c>
      <c r="BD245" t="s">
        <v>653</v>
      </c>
      <c r="BE245" t="s">
        <v>652</v>
      </c>
      <c r="BF245">
        <v>45</v>
      </c>
      <c r="BG245">
        <v>1244.104</v>
      </c>
      <c r="BH245">
        <v>788.54399999999998</v>
      </c>
      <c r="BI245">
        <v>-1.3919999999999999</v>
      </c>
      <c r="BJ245">
        <v>4.0940000000000003</v>
      </c>
      <c r="BK245">
        <v>90.917000000000002</v>
      </c>
      <c r="BL245">
        <v>2056.7089999999998</v>
      </c>
      <c r="BM245">
        <v>1237.461</v>
      </c>
      <c r="BN245">
        <v>1098.9480000000001</v>
      </c>
      <c r="BO245">
        <v>-178.21299999999999</v>
      </c>
      <c r="BP245">
        <v>99.998999999999995</v>
      </c>
      <c r="BQ245">
        <v>1.0049999999999999</v>
      </c>
      <c r="BR245">
        <v>424.64600000000002</v>
      </c>
      <c r="BS245">
        <v>2056.7089999999998</v>
      </c>
      <c r="BT245">
        <v>20</v>
      </c>
      <c r="BU245">
        <v>13.153</v>
      </c>
      <c r="BV245">
        <v>1</v>
      </c>
      <c r="BW245">
        <v>40</v>
      </c>
      <c r="BX245">
        <v>29.978000000000002</v>
      </c>
      <c r="BY245">
        <v>1</v>
      </c>
      <c r="BZ245">
        <f>_xlfn.XLOOKUP(data_cloud__2[[#This Row],[product_id]], manual_check_maarten!A:A,manual_check_maarten!F:F,  "")</f>
        <v>1</v>
      </c>
      <c r="CA245">
        <f>_xlfn.XLOOKUP(data_cloud__2[[#This Row],[product_id]], manual_check_maarten!A:A,manual_check_maarten!G:G,  "")</f>
        <v>0</v>
      </c>
    </row>
    <row r="246" spans="1:80" x14ac:dyDescent="0.35">
      <c r="A246" t="s">
        <v>1144</v>
      </c>
      <c r="B246" t="s">
        <v>78</v>
      </c>
      <c r="C246">
        <v>45566.762642488429</v>
      </c>
      <c r="D246" t="s">
        <v>79</v>
      </c>
      <c r="E246" t="s">
        <v>80</v>
      </c>
      <c r="F246">
        <v>196</v>
      </c>
      <c r="G246">
        <v>196</v>
      </c>
      <c r="H246">
        <v>196</v>
      </c>
      <c r="I246">
        <v>0</v>
      </c>
      <c r="J246" t="s">
        <v>1145</v>
      </c>
      <c r="K246" t="s">
        <v>82</v>
      </c>
      <c r="L246">
        <v>16.170000076293945</v>
      </c>
      <c r="M246">
        <v>110</v>
      </c>
      <c r="N246" t="s">
        <v>82</v>
      </c>
      <c r="O246" t="s">
        <v>82</v>
      </c>
      <c r="P246">
        <v>0</v>
      </c>
      <c r="Q246">
        <v>800.3065185546875</v>
      </c>
      <c r="R246">
        <v>119.90861511230469</v>
      </c>
      <c r="S246">
        <v>214.80000305175781</v>
      </c>
      <c r="T246">
        <v>214.80000305175781</v>
      </c>
      <c r="U246">
        <v>220</v>
      </c>
      <c r="V246">
        <v>224.80000305175781</v>
      </c>
      <c r="W246">
        <v>2184.85302734375</v>
      </c>
      <c r="X246">
        <v>1782.87353515625</v>
      </c>
      <c r="Y246">
        <v>3.2780001163482666</v>
      </c>
      <c r="Z246">
        <v>0.14800000190734863</v>
      </c>
      <c r="AA246">
        <v>24.338001251220703</v>
      </c>
      <c r="AB246">
        <v>2.0480000972747803</v>
      </c>
      <c r="AC246">
        <v>0.45200002193450928</v>
      </c>
      <c r="AD246">
        <v>0.65000003576278687</v>
      </c>
      <c r="AE246">
        <v>46.400001525878906</v>
      </c>
      <c r="AF246">
        <v>27.706033706665039</v>
      </c>
      <c r="AG246">
        <v>44.948402404785156</v>
      </c>
      <c r="AH246">
        <v>229.80000305175781</v>
      </c>
      <c r="AI246">
        <v>60</v>
      </c>
      <c r="AJ246">
        <v>60.099997999999999</v>
      </c>
      <c r="AK246">
        <v>60.099997999999999</v>
      </c>
      <c r="AL246">
        <v>60.799999</v>
      </c>
      <c r="AM246">
        <v>94.586082458496094</v>
      </c>
      <c r="AN246">
        <v>52.499603271484375</v>
      </c>
      <c r="AO246">
        <v>66.648933410644531</v>
      </c>
      <c r="AP246">
        <v>80.402854919433594</v>
      </c>
      <c r="AQ246">
        <v>3.6119377613067627</v>
      </c>
      <c r="AR246">
        <v>540.75390625</v>
      </c>
      <c r="AS246">
        <v>495.71267700195313</v>
      </c>
      <c r="AT246">
        <v>4.6278128623962402</v>
      </c>
      <c r="AU246">
        <v>3.6495625972747803</v>
      </c>
      <c r="AV246">
        <v>7665.57421875</v>
      </c>
      <c r="AW246">
        <v>5371.45751953125</v>
      </c>
      <c r="AX246">
        <v>1652.91796875</v>
      </c>
      <c r="AY246">
        <v>995.87548828125</v>
      </c>
      <c r="AZ246">
        <v>6012.65625</v>
      </c>
      <c r="BA246">
        <v>4375.58203125</v>
      </c>
      <c r="BB246">
        <v>3.0580759048461914E-3</v>
      </c>
      <c r="BC246">
        <v>0.14261305332183838</v>
      </c>
      <c r="BD246" t="s">
        <v>1146</v>
      </c>
      <c r="BE246" t="s">
        <v>1144</v>
      </c>
      <c r="BF246">
        <v>45</v>
      </c>
      <c r="BG246">
        <v>863.04200000000003</v>
      </c>
      <c r="BH246">
        <v>1276.922</v>
      </c>
      <c r="BI246">
        <v>1.7290000000000001</v>
      </c>
      <c r="BJ246">
        <v>4.1550000000000002</v>
      </c>
      <c r="BK246">
        <v>94.037999999999997</v>
      </c>
      <c r="BL246">
        <v>2055.7109999999998</v>
      </c>
      <c r="BM246">
        <v>841.42399999999998</v>
      </c>
      <c r="BN246">
        <v>1384.0160000000001</v>
      </c>
      <c r="BO246">
        <v>5.444</v>
      </c>
      <c r="BP246">
        <v>93.307000000000002</v>
      </c>
      <c r="BQ246">
        <v>1.0029999999999999</v>
      </c>
      <c r="BR246">
        <v>423.70499999999998</v>
      </c>
      <c r="BS246">
        <v>2055.7109999999998</v>
      </c>
      <c r="BT246">
        <v>20</v>
      </c>
      <c r="BU246">
        <v>7.7880000000000003</v>
      </c>
      <c r="BV246">
        <v>1</v>
      </c>
      <c r="BW246">
        <v>40</v>
      </c>
      <c r="BX246">
        <v>25.914999999999999</v>
      </c>
      <c r="BY246">
        <v>1</v>
      </c>
      <c r="BZ246">
        <f>_xlfn.XLOOKUP(data_cloud__2[[#This Row],[product_id]], manual_check_maarten!A:A,manual_check_maarten!F:F,  "")</f>
        <v>0</v>
      </c>
      <c r="CA246">
        <f>_xlfn.XLOOKUP(data_cloud__2[[#This Row],[product_id]], manual_check_maarten!A:A,manual_check_maarten!G:G,  "")</f>
        <v>0</v>
      </c>
      <c r="CB246" t="str">
        <f>_xlfn.XLOOKUP(data_cloud__2[[#This Row],[product_id]], manual_check_maarten!A:A,manual_check_maarten!H:H,  "")</f>
        <v>Circ section</v>
      </c>
    </row>
    <row r="247" spans="1:80" hidden="1" x14ac:dyDescent="0.35">
      <c r="A247" t="s">
        <v>654</v>
      </c>
      <c r="B247" t="s">
        <v>78</v>
      </c>
      <c r="C247">
        <v>45566.721758055559</v>
      </c>
      <c r="D247" t="s">
        <v>79</v>
      </c>
      <c r="E247" t="s">
        <v>80</v>
      </c>
      <c r="F247">
        <v>123</v>
      </c>
      <c r="G247">
        <v>123</v>
      </c>
      <c r="H247">
        <v>123</v>
      </c>
      <c r="I247">
        <v>0</v>
      </c>
      <c r="J247" t="s">
        <v>655</v>
      </c>
      <c r="K247" t="s">
        <v>82</v>
      </c>
      <c r="L247">
        <v>15.179999351501465</v>
      </c>
      <c r="M247">
        <v>110</v>
      </c>
      <c r="N247" t="s">
        <v>82</v>
      </c>
      <c r="O247" t="s">
        <v>82</v>
      </c>
      <c r="P247">
        <v>0</v>
      </c>
      <c r="Q247">
        <v>802.33538818359375</v>
      </c>
      <c r="R247">
        <v>119.90861511230469</v>
      </c>
      <c r="S247">
        <v>215</v>
      </c>
      <c r="T247">
        <v>215.10000610351563</v>
      </c>
      <c r="U247">
        <v>220.10000610351563</v>
      </c>
      <c r="V247">
        <v>225</v>
      </c>
      <c r="W247">
        <v>2206.12744140625</v>
      </c>
      <c r="X247">
        <v>1747.221923828125</v>
      </c>
      <c r="Y247">
        <v>3.1580002307891846</v>
      </c>
      <c r="Z247">
        <v>0.14400000870227814</v>
      </c>
      <c r="AA247">
        <v>24.340002059936523</v>
      </c>
      <c r="AB247">
        <v>2.0600001811981201</v>
      </c>
      <c r="AC247">
        <v>0.45400002598762512</v>
      </c>
      <c r="AD247">
        <v>0.65600001811981201</v>
      </c>
      <c r="AE247">
        <v>45.700000762939453</v>
      </c>
      <c r="AF247">
        <v>28.317646026611328</v>
      </c>
      <c r="AG247">
        <v>44.948402404785156</v>
      </c>
      <c r="AH247">
        <v>229.80000305175781</v>
      </c>
      <c r="AI247">
        <v>60</v>
      </c>
      <c r="AJ247">
        <v>60</v>
      </c>
      <c r="AK247">
        <v>60</v>
      </c>
      <c r="AL247">
        <v>61</v>
      </c>
      <c r="AM247">
        <v>94.586082458496094</v>
      </c>
      <c r="AN247">
        <v>52.499603271484375</v>
      </c>
      <c r="AO247">
        <v>66.243484497070313</v>
      </c>
      <c r="AP247">
        <v>80.103248596191406</v>
      </c>
      <c r="AQ247">
        <v>3.0099375247955322</v>
      </c>
      <c r="AR247">
        <v>544.1214599609375</v>
      </c>
      <c r="AS247">
        <v>500.3453369140625</v>
      </c>
      <c r="AT247">
        <v>4.5149378776550293</v>
      </c>
      <c r="AU247">
        <v>3.687187671661377</v>
      </c>
      <c r="AV247">
        <v>7739.77587890625</v>
      </c>
      <c r="AW247">
        <v>5509.2998046875</v>
      </c>
      <c r="AX247">
        <v>1627.7138671875</v>
      </c>
      <c r="AY247">
        <v>1050.810546875</v>
      </c>
      <c r="AZ247">
        <v>6112.06201171875</v>
      </c>
      <c r="BA247">
        <v>4458.4892578125</v>
      </c>
      <c r="BB247">
        <v>2.3112893104553223E-2</v>
      </c>
      <c r="BC247">
        <v>0.11117446422576904</v>
      </c>
      <c r="BD247" t="s">
        <v>656</v>
      </c>
      <c r="BE247" t="s">
        <v>654</v>
      </c>
      <c r="BF247">
        <v>45</v>
      </c>
      <c r="BG247">
        <v>892.28399999999999</v>
      </c>
      <c r="BH247">
        <v>984.58299999999997</v>
      </c>
      <c r="BI247">
        <v>3.1309999999999998</v>
      </c>
      <c r="BJ247">
        <v>4.1920000000000002</v>
      </c>
      <c r="BK247">
        <v>95.44</v>
      </c>
      <c r="BL247">
        <v>2053.6019999999999</v>
      </c>
      <c r="BM247">
        <v>867.96900000000005</v>
      </c>
      <c r="BN247">
        <v>1095.634</v>
      </c>
      <c r="BO247">
        <v>6.5439999999999996</v>
      </c>
      <c r="BP247">
        <v>98.424999999999997</v>
      </c>
      <c r="BQ247">
        <v>1.0029999999999999</v>
      </c>
      <c r="BR247">
        <v>423.74</v>
      </c>
      <c r="BS247">
        <v>2053.6019999999999</v>
      </c>
      <c r="BT247">
        <v>20</v>
      </c>
      <c r="BU247">
        <v>6.6459999999999999</v>
      </c>
      <c r="BV247">
        <v>1</v>
      </c>
      <c r="BW247">
        <v>40</v>
      </c>
      <c r="BX247">
        <v>28.699000000000002</v>
      </c>
      <c r="BY247">
        <v>1</v>
      </c>
      <c r="BZ247">
        <f>_xlfn.XLOOKUP(data_cloud__2[[#This Row],[product_id]], manual_check_maarten!A:A,manual_check_maarten!F:F,  "")</f>
        <v>1</v>
      </c>
      <c r="CA247">
        <f>_xlfn.XLOOKUP(data_cloud__2[[#This Row],[product_id]], manual_check_maarten!A:A,manual_check_maarten!G:G,  "")</f>
        <v>0</v>
      </c>
      <c r="CB247" t="str">
        <f>_xlfn.XLOOKUP(data_cloud__2[[#This Row],[product_id]], manual_check_maarten!A:A,manual_check_maarten!H:H,  "")</f>
        <v/>
      </c>
    </row>
    <row r="248" spans="1:80" hidden="1" x14ac:dyDescent="0.35">
      <c r="A248" t="s">
        <v>662</v>
      </c>
      <c r="B248" t="s">
        <v>85</v>
      </c>
      <c r="C248">
        <v>45566.722047187497</v>
      </c>
      <c r="D248" t="s">
        <v>79</v>
      </c>
      <c r="E248" t="s">
        <v>80</v>
      </c>
      <c r="F248">
        <v>124</v>
      </c>
      <c r="G248">
        <v>124</v>
      </c>
      <c r="H248">
        <v>124</v>
      </c>
      <c r="I248">
        <v>0</v>
      </c>
      <c r="J248" t="s">
        <v>660</v>
      </c>
      <c r="K248" t="s">
        <v>82</v>
      </c>
      <c r="L248">
        <v>15.179999351501465</v>
      </c>
      <c r="M248">
        <v>110</v>
      </c>
      <c r="N248" t="s">
        <v>82</v>
      </c>
      <c r="O248" t="s">
        <v>82</v>
      </c>
      <c r="P248">
        <v>0</v>
      </c>
      <c r="Q248">
        <v>802.33538818359375</v>
      </c>
      <c r="R248">
        <v>119.90861511230469</v>
      </c>
      <c r="S248">
        <v>214.5</v>
      </c>
      <c r="T248">
        <v>214.80000305175781</v>
      </c>
      <c r="U248">
        <v>220.10000610351563</v>
      </c>
      <c r="V248">
        <v>224.80000305175781</v>
      </c>
      <c r="W248">
        <v>2203.990478515625</v>
      </c>
      <c r="X248">
        <v>1749.8448486328125</v>
      </c>
      <c r="Y248">
        <v>3.0860002040863037</v>
      </c>
      <c r="Z248">
        <v>0.14400000870227814</v>
      </c>
      <c r="AA248">
        <v>24.340002059936523</v>
      </c>
      <c r="AB248">
        <v>2.0559999942779541</v>
      </c>
      <c r="AC248">
        <v>0.45400002598762512</v>
      </c>
      <c r="AD248">
        <v>0.65600001811981201</v>
      </c>
      <c r="AE248">
        <v>45.900001525878906</v>
      </c>
      <c r="AF248">
        <v>28.312549591064453</v>
      </c>
      <c r="AG248">
        <v>44.973884582519531</v>
      </c>
      <c r="AH248">
        <v>229.80000305175781</v>
      </c>
      <c r="AI248">
        <v>60</v>
      </c>
      <c r="AJ248">
        <v>60.099997999999999</v>
      </c>
      <c r="AK248">
        <v>60.099997999999999</v>
      </c>
      <c r="AL248">
        <v>60.900002000000001</v>
      </c>
      <c r="AM248">
        <v>137.79624938964844</v>
      </c>
      <c r="AN248">
        <v>52.49993896484375</v>
      </c>
      <c r="AO248">
        <v>66.928703308105469</v>
      </c>
      <c r="AP248">
        <v>82.715888977050781</v>
      </c>
      <c r="AQ248">
        <v>2.2198126316070557</v>
      </c>
      <c r="AR248">
        <v>545.650390625</v>
      </c>
      <c r="AS248">
        <v>499.0400390625</v>
      </c>
      <c r="AT248">
        <v>4.8159375190734863</v>
      </c>
      <c r="AU248">
        <v>3.9129376411437988</v>
      </c>
      <c r="AV248">
        <v>7912.7216796875</v>
      </c>
      <c r="AW248">
        <v>6109.85693359375</v>
      </c>
      <c r="AX248">
        <v>1796.23486328125</v>
      </c>
      <c r="AY248">
        <v>1175.40234375</v>
      </c>
      <c r="AZ248">
        <v>6116.48681640625</v>
      </c>
      <c r="BA248">
        <v>4934.45458984375</v>
      </c>
      <c r="BD248" t="s">
        <v>663</v>
      </c>
      <c r="BE248" t="s">
        <v>662</v>
      </c>
      <c r="BF248">
        <v>45</v>
      </c>
      <c r="BG248">
        <v>1240.8150000000001</v>
      </c>
      <c r="BH248">
        <v>834.92399999999998</v>
      </c>
      <c r="BI248">
        <v>-2.3090000000000002</v>
      </c>
      <c r="BJ248">
        <v>4.0039999999999996</v>
      </c>
      <c r="BK248">
        <v>90</v>
      </c>
      <c r="BL248">
        <v>2056.6210000000001</v>
      </c>
      <c r="BM248">
        <v>1234.271</v>
      </c>
      <c r="BN248">
        <v>1145.336</v>
      </c>
      <c r="BO248">
        <v>-178.23</v>
      </c>
      <c r="BP248">
        <v>98.424999999999997</v>
      </c>
      <c r="BQ248">
        <v>1.0049999999999999</v>
      </c>
      <c r="BR248">
        <v>424.74900000000002</v>
      </c>
      <c r="BS248">
        <v>2056.6210000000001</v>
      </c>
      <c r="BT248">
        <v>20</v>
      </c>
      <c r="BU248">
        <v>6.2919999999999998</v>
      </c>
      <c r="BV248">
        <v>1</v>
      </c>
      <c r="BW248">
        <v>40</v>
      </c>
      <c r="BX248">
        <v>26.106000000000002</v>
      </c>
      <c r="BY248">
        <v>1</v>
      </c>
      <c r="BZ248">
        <f>_xlfn.XLOOKUP(data_cloud__2[[#This Row],[product_id]], manual_check_maarten!A:A,manual_check_maarten!F:F,  "")</f>
        <v>1</v>
      </c>
      <c r="CA248">
        <f>_xlfn.XLOOKUP(data_cloud__2[[#This Row],[product_id]], manual_check_maarten!A:A,manual_check_maarten!G:G,  "")</f>
        <v>0</v>
      </c>
      <c r="CB248" t="str">
        <f>_xlfn.XLOOKUP(data_cloud__2[[#This Row],[product_id]], manual_check_maarten!A:A,manual_check_maarten!H:H,  "")</f>
        <v/>
      </c>
    </row>
    <row r="249" spans="1:80" hidden="1" x14ac:dyDescent="0.35">
      <c r="A249" t="s">
        <v>659</v>
      </c>
      <c r="B249" t="s">
        <v>78</v>
      </c>
      <c r="C249">
        <v>45566.722047187497</v>
      </c>
      <c r="D249" t="s">
        <v>79</v>
      </c>
      <c r="E249" t="s">
        <v>80</v>
      </c>
      <c r="F249">
        <v>124</v>
      </c>
      <c r="G249">
        <v>124</v>
      </c>
      <c r="H249">
        <v>124</v>
      </c>
      <c r="I249">
        <v>0</v>
      </c>
      <c r="J249" t="s">
        <v>660</v>
      </c>
      <c r="K249" t="s">
        <v>82</v>
      </c>
      <c r="L249">
        <v>15.179999351501465</v>
      </c>
      <c r="M249">
        <v>110</v>
      </c>
      <c r="N249" t="s">
        <v>82</v>
      </c>
      <c r="O249" t="s">
        <v>82</v>
      </c>
      <c r="P249">
        <v>0</v>
      </c>
      <c r="Q249">
        <v>802.33538818359375</v>
      </c>
      <c r="R249">
        <v>119.90861511230469</v>
      </c>
      <c r="S249">
        <v>214.5</v>
      </c>
      <c r="T249">
        <v>214.80000305175781</v>
      </c>
      <c r="U249">
        <v>220.10000610351563</v>
      </c>
      <c r="V249">
        <v>224.80000305175781</v>
      </c>
      <c r="W249">
        <v>2203.990478515625</v>
      </c>
      <c r="X249">
        <v>1749.8448486328125</v>
      </c>
      <c r="Y249">
        <v>3.0860002040863037</v>
      </c>
      <c r="Z249">
        <v>0.14400000870227814</v>
      </c>
      <c r="AA249">
        <v>24.340002059936523</v>
      </c>
      <c r="AB249">
        <v>2.0559999942779541</v>
      </c>
      <c r="AC249">
        <v>0.45400002598762512</v>
      </c>
      <c r="AD249">
        <v>0.65600001811981201</v>
      </c>
      <c r="AE249">
        <v>45.900001525878906</v>
      </c>
      <c r="AF249">
        <v>28.312549591064453</v>
      </c>
      <c r="AG249">
        <v>44.973884582519531</v>
      </c>
      <c r="AH249">
        <v>229.80000305175781</v>
      </c>
      <c r="AI249">
        <v>60</v>
      </c>
      <c r="AJ249">
        <v>60.099997999999999</v>
      </c>
      <c r="AK249">
        <v>60.099997999999999</v>
      </c>
      <c r="AL249">
        <v>60.900002000000001</v>
      </c>
      <c r="AM249">
        <v>94.586082458496094</v>
      </c>
      <c r="AN249">
        <v>52.499603271484375</v>
      </c>
      <c r="AO249">
        <v>66.368865966796875</v>
      </c>
      <c r="AP249">
        <v>80.056884765625</v>
      </c>
      <c r="AQ249">
        <v>3.7248127460479736</v>
      </c>
      <c r="AR249">
        <v>544.2418212890625</v>
      </c>
      <c r="AS249">
        <v>499.6414794921875</v>
      </c>
      <c r="AT249">
        <v>4.5525627136230469</v>
      </c>
      <c r="AU249">
        <v>3.6495625972747803</v>
      </c>
      <c r="AV249">
        <v>7753.505859375</v>
      </c>
      <c r="AW249">
        <v>5506.0322265625</v>
      </c>
      <c r="AX249">
        <v>1644.5068359375</v>
      </c>
      <c r="AY249">
        <v>1026.89453125</v>
      </c>
      <c r="AZ249">
        <v>6108.9990234375</v>
      </c>
      <c r="BA249">
        <v>4479.1376953125</v>
      </c>
      <c r="BB249">
        <v>2.7270078659057617E-2</v>
      </c>
      <c r="BC249">
        <v>0.11039268970489502</v>
      </c>
      <c r="BD249" t="s">
        <v>661</v>
      </c>
      <c r="BE249" t="s">
        <v>659</v>
      </c>
      <c r="BF249">
        <v>45</v>
      </c>
      <c r="BG249">
        <v>889.44399999999996</v>
      </c>
      <c r="BH249">
        <v>1082.1949999999999</v>
      </c>
      <c r="BI249">
        <v>3.806</v>
      </c>
      <c r="BJ249">
        <v>4.25</v>
      </c>
      <c r="BK249">
        <v>96.114999999999995</v>
      </c>
      <c r="BL249">
        <v>2055.1129999999998</v>
      </c>
      <c r="BM249">
        <v>865.40499999999997</v>
      </c>
      <c r="BN249">
        <v>1191.549</v>
      </c>
      <c r="BO249">
        <v>6.5709999999999997</v>
      </c>
      <c r="BP249">
        <v>98.424999999999997</v>
      </c>
      <c r="BQ249">
        <v>1.004</v>
      </c>
      <c r="BR249">
        <v>423.81</v>
      </c>
      <c r="BS249">
        <v>2055.1129999999998</v>
      </c>
      <c r="BT249">
        <v>20</v>
      </c>
      <c r="BU249">
        <v>15.692</v>
      </c>
      <c r="BV249">
        <v>1</v>
      </c>
      <c r="BW249">
        <v>40</v>
      </c>
      <c r="BX249">
        <v>20.433</v>
      </c>
      <c r="BY249">
        <v>1</v>
      </c>
      <c r="BZ249">
        <f>_xlfn.XLOOKUP(data_cloud__2[[#This Row],[product_id]], manual_check_maarten!A:A,manual_check_maarten!F:F,  "")</f>
        <v>1</v>
      </c>
      <c r="CA249">
        <f>_xlfn.XLOOKUP(data_cloud__2[[#This Row],[product_id]], manual_check_maarten!A:A,manual_check_maarten!G:G,  "")</f>
        <v>0</v>
      </c>
      <c r="CB249" t="str">
        <f>_xlfn.XLOOKUP(data_cloud__2[[#This Row],[product_id]], manual_check_maarten!A:A,manual_check_maarten!H:H,  "")</f>
        <v/>
      </c>
    </row>
    <row r="250" spans="1:80" hidden="1" x14ac:dyDescent="0.35">
      <c r="A250" t="s">
        <v>664</v>
      </c>
      <c r="B250" t="s">
        <v>78</v>
      </c>
      <c r="C250">
        <v>45566.722324849536</v>
      </c>
      <c r="D250" t="s">
        <v>79</v>
      </c>
      <c r="E250" t="s">
        <v>80</v>
      </c>
      <c r="F250">
        <v>125</v>
      </c>
      <c r="G250">
        <v>125</v>
      </c>
      <c r="H250">
        <v>125</v>
      </c>
      <c r="I250">
        <v>0</v>
      </c>
      <c r="J250" t="s">
        <v>665</v>
      </c>
      <c r="K250" t="s">
        <v>82</v>
      </c>
      <c r="L250">
        <v>15.189999580383301</v>
      </c>
      <c r="M250">
        <v>110</v>
      </c>
      <c r="N250" t="s">
        <v>82</v>
      </c>
      <c r="O250" t="s">
        <v>82</v>
      </c>
      <c r="P250">
        <v>0</v>
      </c>
      <c r="Q250">
        <v>802.70428466796875</v>
      </c>
      <c r="R250">
        <v>119.90861511230469</v>
      </c>
      <c r="S250">
        <v>214.80000305175781</v>
      </c>
      <c r="T250">
        <v>214.80000305175781</v>
      </c>
      <c r="U250">
        <v>220.10000610351563</v>
      </c>
      <c r="V250">
        <v>225</v>
      </c>
      <c r="W250">
        <v>2197.676025390625</v>
      </c>
      <c r="X250">
        <v>1769.4677734375</v>
      </c>
      <c r="Y250">
        <v>3.1020002365112305</v>
      </c>
      <c r="Z250">
        <v>0.14800000190734863</v>
      </c>
      <c r="AA250">
        <v>24.342000961303711</v>
      </c>
      <c r="AB250">
        <v>2.0600001811981201</v>
      </c>
      <c r="AC250">
        <v>0.45400002598762512</v>
      </c>
      <c r="AD250">
        <v>0.65800005197525024</v>
      </c>
      <c r="AE250">
        <v>46</v>
      </c>
      <c r="AF250">
        <v>28.434871673583984</v>
      </c>
      <c r="AG250">
        <v>44.973884582519531</v>
      </c>
      <c r="AH250">
        <v>230</v>
      </c>
      <c r="AI250">
        <v>60</v>
      </c>
      <c r="AJ250">
        <v>59.900002000000001</v>
      </c>
      <c r="AK250">
        <v>59.900002000000001</v>
      </c>
      <c r="AL250">
        <v>61</v>
      </c>
      <c r="AM250">
        <v>94.586082458496094</v>
      </c>
      <c r="AN250">
        <v>52.499603271484375</v>
      </c>
      <c r="AO250">
        <v>66.502143859863281</v>
      </c>
      <c r="AP250">
        <v>80.228378295898438</v>
      </c>
      <c r="AQ250">
        <v>2.6713125705718994</v>
      </c>
      <c r="AR250">
        <v>543.38592529296875</v>
      </c>
      <c r="AS250">
        <v>499.69415283203125</v>
      </c>
      <c r="AT250">
        <v>4.5149378776550293</v>
      </c>
      <c r="AU250">
        <v>3.6495625972747803</v>
      </c>
      <c r="AV250">
        <v>7724.2578125</v>
      </c>
      <c r="AW250">
        <v>5493.4892578125</v>
      </c>
      <c r="AX250">
        <v>1623.0029296875</v>
      </c>
      <c r="AY250">
        <v>1028.5166015625</v>
      </c>
      <c r="AZ250">
        <v>6101.2548828125</v>
      </c>
      <c r="BA250">
        <v>4464.97265625</v>
      </c>
      <c r="BB250">
        <v>1.3103365898132324E-2</v>
      </c>
      <c r="BC250">
        <v>0.12187111377716064</v>
      </c>
      <c r="BD250" t="s">
        <v>79</v>
      </c>
      <c r="BE250" t="s">
        <v>79</v>
      </c>
      <c r="BF250">
        <v>0</v>
      </c>
      <c r="BG250">
        <v>0</v>
      </c>
      <c r="BH250">
        <v>0</v>
      </c>
      <c r="BI250">
        <v>0</v>
      </c>
      <c r="BJ250">
        <v>0</v>
      </c>
      <c r="BK250">
        <v>0</v>
      </c>
      <c r="BL250">
        <v>0</v>
      </c>
      <c r="BM250">
        <v>0</v>
      </c>
      <c r="BN250">
        <v>0</v>
      </c>
      <c r="BO250">
        <v>0</v>
      </c>
      <c r="BP250">
        <v>0</v>
      </c>
      <c r="BQ250">
        <v>0</v>
      </c>
      <c r="BR250">
        <v>0</v>
      </c>
      <c r="BS250">
        <v>0</v>
      </c>
      <c r="BT250">
        <v>20</v>
      </c>
      <c r="BU250">
        <v>0</v>
      </c>
      <c r="BW250">
        <v>40</v>
      </c>
      <c r="BX250">
        <v>0</v>
      </c>
      <c r="BZ250" t="str">
        <f>_xlfn.XLOOKUP(data_cloud__2[[#This Row],[product_id]], manual_check_maarten!A:A,manual_check_maarten!F:F,  "")</f>
        <v/>
      </c>
      <c r="CA250" t="str">
        <f>_xlfn.XLOOKUP(data_cloud__2[[#This Row],[product_id]], manual_check_maarten!A:A,manual_check_maarten!G:G,  "")</f>
        <v/>
      </c>
      <c r="CB250" t="str">
        <f>_xlfn.XLOOKUP(data_cloud__2[[#This Row],[product_id]], manual_check_maarten!A:A,manual_check_maarten!H:H,  "")</f>
        <v/>
      </c>
    </row>
    <row r="251" spans="1:80" hidden="1" x14ac:dyDescent="0.35">
      <c r="A251" t="s">
        <v>666</v>
      </c>
      <c r="B251" t="s">
        <v>85</v>
      </c>
      <c r="C251">
        <v>45566.722324849536</v>
      </c>
      <c r="D251" t="s">
        <v>79</v>
      </c>
      <c r="E251" t="s">
        <v>80</v>
      </c>
      <c r="F251">
        <v>125</v>
      </c>
      <c r="G251">
        <v>125</v>
      </c>
      <c r="H251">
        <v>125</v>
      </c>
      <c r="I251">
        <v>0</v>
      </c>
      <c r="J251" t="s">
        <v>665</v>
      </c>
      <c r="K251" t="s">
        <v>82</v>
      </c>
      <c r="L251">
        <v>15.189999580383301</v>
      </c>
      <c r="M251">
        <v>110</v>
      </c>
      <c r="N251" t="s">
        <v>82</v>
      </c>
      <c r="O251" t="s">
        <v>82</v>
      </c>
      <c r="P251">
        <v>0</v>
      </c>
      <c r="Q251">
        <v>802.70428466796875</v>
      </c>
      <c r="R251">
        <v>119.90861511230469</v>
      </c>
      <c r="S251">
        <v>214.80000305175781</v>
      </c>
      <c r="T251">
        <v>214.80000305175781</v>
      </c>
      <c r="U251">
        <v>220.10000610351563</v>
      </c>
      <c r="V251">
        <v>225</v>
      </c>
      <c r="W251">
        <v>2197.676025390625</v>
      </c>
      <c r="X251">
        <v>1769.4677734375</v>
      </c>
      <c r="Y251">
        <v>3.1020002365112305</v>
      </c>
      <c r="Z251">
        <v>0.14800000190734863</v>
      </c>
      <c r="AA251">
        <v>24.342000961303711</v>
      </c>
      <c r="AB251">
        <v>2.0600001811981201</v>
      </c>
      <c r="AC251">
        <v>0.45400002598762512</v>
      </c>
      <c r="AD251">
        <v>0.65800005197525024</v>
      </c>
      <c r="AE251">
        <v>46</v>
      </c>
      <c r="AF251">
        <v>28.434871673583984</v>
      </c>
      <c r="AG251">
        <v>44.973884582519531</v>
      </c>
      <c r="AH251">
        <v>230</v>
      </c>
      <c r="AI251">
        <v>60</v>
      </c>
      <c r="AJ251">
        <v>59.900002000000001</v>
      </c>
      <c r="AK251">
        <v>59.900002000000001</v>
      </c>
      <c r="AL251">
        <v>61</v>
      </c>
      <c r="AM251">
        <v>137.79624938964844</v>
      </c>
      <c r="AN251">
        <v>52.49993896484375</v>
      </c>
      <c r="AO251">
        <v>66.931388854980469</v>
      </c>
      <c r="AP251">
        <v>82.707588195800781</v>
      </c>
      <c r="AQ251">
        <v>2.4455626010894775</v>
      </c>
      <c r="AR251">
        <v>546.304931640625</v>
      </c>
      <c r="AS251">
        <v>499.81747436523438</v>
      </c>
      <c r="AT251">
        <v>4.8159375190734863</v>
      </c>
      <c r="AU251">
        <v>3.8376877307891846</v>
      </c>
      <c r="AV251">
        <v>7911.24658203125</v>
      </c>
      <c r="AW251">
        <v>6120.2041015625</v>
      </c>
      <c r="AX251">
        <v>1803.6708984375</v>
      </c>
      <c r="AY251">
        <v>1144.515625</v>
      </c>
      <c r="AZ251">
        <v>6107.57568359375</v>
      </c>
      <c r="BA251">
        <v>4975.6884765625</v>
      </c>
      <c r="BD251" t="s">
        <v>667</v>
      </c>
      <c r="BE251" t="s">
        <v>666</v>
      </c>
      <c r="BF251">
        <v>45</v>
      </c>
      <c r="BG251">
        <v>1243.232</v>
      </c>
      <c r="BH251">
        <v>726.09799999999996</v>
      </c>
      <c r="BI251">
        <v>-1.627</v>
      </c>
      <c r="BJ251">
        <v>4.1310000000000002</v>
      </c>
      <c r="BK251">
        <v>90.682000000000002</v>
      </c>
      <c r="BL251">
        <v>2057.0250000000001</v>
      </c>
      <c r="BM251">
        <v>1237.01</v>
      </c>
      <c r="BN251">
        <v>1039.519</v>
      </c>
      <c r="BO251">
        <v>-178.33500000000001</v>
      </c>
      <c r="BP251">
        <v>97.244</v>
      </c>
      <c r="BQ251">
        <v>1.0029999999999999</v>
      </c>
      <c r="BR251">
        <v>424.58199999999999</v>
      </c>
      <c r="BS251">
        <v>2057.0250000000001</v>
      </c>
      <c r="BT251">
        <v>20</v>
      </c>
      <c r="BU251">
        <v>201.386</v>
      </c>
      <c r="BV251">
        <v>0</v>
      </c>
      <c r="BW251">
        <v>40</v>
      </c>
      <c r="BX251">
        <v>789.197</v>
      </c>
      <c r="BY251">
        <v>0</v>
      </c>
      <c r="BZ251">
        <f>_xlfn.XLOOKUP(data_cloud__2[[#This Row],[product_id]], manual_check_maarten!A:A,manual_check_maarten!F:F,  "")</f>
        <v>1</v>
      </c>
      <c r="CA251" t="str">
        <f>_xlfn.XLOOKUP(data_cloud__2[[#This Row],[product_id]], manual_check_maarten!A:A,manual_check_maarten!G:G,  "")</f>
        <v>anomaly due to position against the edge of the FOV</v>
      </c>
      <c r="CB251" t="str">
        <f>_xlfn.XLOOKUP(data_cloud__2[[#This Row],[product_id]], manual_check_maarten!A:A,manual_check_maarten!H:H,  "")</f>
        <v/>
      </c>
    </row>
    <row r="252" spans="1:80" hidden="1" x14ac:dyDescent="0.35">
      <c r="A252" t="s">
        <v>671</v>
      </c>
      <c r="B252" t="s">
        <v>85</v>
      </c>
      <c r="C252">
        <v>45566.72260228009</v>
      </c>
      <c r="D252" t="s">
        <v>79</v>
      </c>
      <c r="E252" t="s">
        <v>80</v>
      </c>
      <c r="F252">
        <v>126</v>
      </c>
      <c r="G252">
        <v>126</v>
      </c>
      <c r="H252">
        <v>126</v>
      </c>
      <c r="I252">
        <v>0</v>
      </c>
      <c r="J252" t="s">
        <v>669</v>
      </c>
      <c r="K252" t="s">
        <v>82</v>
      </c>
      <c r="L252">
        <v>15.189999580383301</v>
      </c>
      <c r="M252">
        <v>110</v>
      </c>
      <c r="N252" t="s">
        <v>82</v>
      </c>
      <c r="O252" t="s">
        <v>82</v>
      </c>
      <c r="P252">
        <v>0</v>
      </c>
      <c r="Q252">
        <v>802.33538818359375</v>
      </c>
      <c r="R252">
        <v>119.90861511230469</v>
      </c>
      <c r="S252">
        <v>215.30000305175781</v>
      </c>
      <c r="T252">
        <v>215</v>
      </c>
      <c r="U252">
        <v>220</v>
      </c>
      <c r="V252">
        <v>225</v>
      </c>
      <c r="W252">
        <v>2211.9560546875</v>
      </c>
      <c r="X252">
        <v>1756.6448974609375</v>
      </c>
      <c r="Y252">
        <v>2.9500000476837158</v>
      </c>
      <c r="Z252">
        <v>0.14600001275539398</v>
      </c>
      <c r="AA252">
        <v>24.340002059936523</v>
      </c>
      <c r="AB252">
        <v>2.0540001392364502</v>
      </c>
      <c r="AC252">
        <v>0.45400002598762512</v>
      </c>
      <c r="AD252">
        <v>0.65800005197525024</v>
      </c>
      <c r="AE252">
        <v>46.200000762939453</v>
      </c>
      <c r="AF252">
        <v>28.30235481262207</v>
      </c>
      <c r="AG252">
        <v>44.958595275878906</v>
      </c>
      <c r="AH252">
        <v>230</v>
      </c>
      <c r="AI252">
        <v>60</v>
      </c>
      <c r="AJ252">
        <v>60.099997999999999</v>
      </c>
      <c r="AK252">
        <v>60.099997999999999</v>
      </c>
      <c r="AL252">
        <v>60.900002000000001</v>
      </c>
      <c r="AM252">
        <v>137.79624938964844</v>
      </c>
      <c r="AN252">
        <v>52.49993896484375</v>
      </c>
      <c r="AO252">
        <v>66.972404479980469</v>
      </c>
      <c r="AP252">
        <v>82.729362487792969</v>
      </c>
      <c r="AQ252">
        <v>2.5960626602172852</v>
      </c>
      <c r="AR252">
        <v>545.375732421875</v>
      </c>
      <c r="AS252">
        <v>497.90472412109375</v>
      </c>
      <c r="AT252">
        <v>4.7783126831054688</v>
      </c>
      <c r="AU252">
        <v>3.8376877307891846</v>
      </c>
      <c r="AV252">
        <v>7898.4716796875</v>
      </c>
      <c r="AW252">
        <v>6060.2255859375</v>
      </c>
      <c r="AX252">
        <v>1773.7294921875</v>
      </c>
      <c r="AY252">
        <v>1133.85498046875</v>
      </c>
      <c r="AZ252">
        <v>6124.7421875</v>
      </c>
      <c r="BA252">
        <v>4926.37060546875</v>
      </c>
      <c r="BD252" t="s">
        <v>672</v>
      </c>
      <c r="BE252" t="s">
        <v>671</v>
      </c>
      <c r="BF252">
        <v>45</v>
      </c>
      <c r="BG252">
        <v>1230.452</v>
      </c>
      <c r="BH252">
        <v>1120.4449999999999</v>
      </c>
      <c r="BI252">
        <v>-1.851</v>
      </c>
      <c r="BJ252">
        <v>3.9769999999999999</v>
      </c>
      <c r="BK252">
        <v>90.457999999999998</v>
      </c>
      <c r="BL252">
        <v>2053.6689999999999</v>
      </c>
      <c r="BM252">
        <v>1224.3710000000001</v>
      </c>
      <c r="BN252">
        <v>1424.6</v>
      </c>
      <c r="BO252">
        <v>-178.25800000000001</v>
      </c>
      <c r="BP252">
        <v>99.998999999999995</v>
      </c>
      <c r="BQ252">
        <v>1.0049999999999999</v>
      </c>
      <c r="BR252">
        <v>424.60599999999999</v>
      </c>
      <c r="BS252">
        <v>2053.6689999999999</v>
      </c>
      <c r="BT252">
        <v>20</v>
      </c>
      <c r="BU252">
        <v>9.048</v>
      </c>
      <c r="BV252">
        <v>1</v>
      </c>
      <c r="BW252">
        <v>40</v>
      </c>
      <c r="BX252">
        <v>33.311</v>
      </c>
      <c r="BY252">
        <v>1</v>
      </c>
      <c r="BZ252">
        <f>_xlfn.XLOOKUP(data_cloud__2[[#This Row],[product_id]], manual_check_maarten!A:A,manual_check_maarten!F:F,  "")</f>
        <v>1</v>
      </c>
      <c r="CA252">
        <f>_xlfn.XLOOKUP(data_cloud__2[[#This Row],[product_id]], manual_check_maarten!A:A,manual_check_maarten!G:G,  "")</f>
        <v>0</v>
      </c>
      <c r="CB252" t="str">
        <f>_xlfn.XLOOKUP(data_cloud__2[[#This Row],[product_id]], manual_check_maarten!A:A,manual_check_maarten!H:H,  "")</f>
        <v/>
      </c>
    </row>
    <row r="253" spans="1:80" hidden="1" x14ac:dyDescent="0.35">
      <c r="A253" t="s">
        <v>668</v>
      </c>
      <c r="B253" t="s">
        <v>78</v>
      </c>
      <c r="C253">
        <v>45566.72260228009</v>
      </c>
      <c r="D253" t="s">
        <v>79</v>
      </c>
      <c r="E253" t="s">
        <v>80</v>
      </c>
      <c r="F253">
        <v>126</v>
      </c>
      <c r="G253">
        <v>126</v>
      </c>
      <c r="H253">
        <v>126</v>
      </c>
      <c r="I253">
        <v>0</v>
      </c>
      <c r="J253" t="s">
        <v>669</v>
      </c>
      <c r="K253" t="s">
        <v>82</v>
      </c>
      <c r="L253">
        <v>15.189999580383301</v>
      </c>
      <c r="M253">
        <v>110</v>
      </c>
      <c r="N253" t="s">
        <v>82</v>
      </c>
      <c r="O253" t="s">
        <v>82</v>
      </c>
      <c r="P253">
        <v>0</v>
      </c>
      <c r="Q253">
        <v>802.33538818359375</v>
      </c>
      <c r="R253">
        <v>119.90861511230469</v>
      </c>
      <c r="S253">
        <v>215.30000305175781</v>
      </c>
      <c r="T253">
        <v>215</v>
      </c>
      <c r="U253">
        <v>220</v>
      </c>
      <c r="V253">
        <v>225</v>
      </c>
      <c r="W253">
        <v>2211.9560546875</v>
      </c>
      <c r="X253">
        <v>1756.6448974609375</v>
      </c>
      <c r="Y253">
        <v>2.9500000476837158</v>
      </c>
      <c r="Z253">
        <v>0.14600001275539398</v>
      </c>
      <c r="AA253">
        <v>24.340002059936523</v>
      </c>
      <c r="AB253">
        <v>2.0540001392364502</v>
      </c>
      <c r="AC253">
        <v>0.45400002598762512</v>
      </c>
      <c r="AD253">
        <v>0.65800005197525024</v>
      </c>
      <c r="AE253">
        <v>46.200000762939453</v>
      </c>
      <c r="AF253">
        <v>28.30235481262207</v>
      </c>
      <c r="AG253">
        <v>44.958595275878906</v>
      </c>
      <c r="AH253">
        <v>230</v>
      </c>
      <c r="AI253">
        <v>60</v>
      </c>
      <c r="AJ253">
        <v>60.099997999999999</v>
      </c>
      <c r="AK253">
        <v>60.099997999999999</v>
      </c>
      <c r="AL253">
        <v>60.900002000000001</v>
      </c>
      <c r="AM253">
        <v>94.586082458496094</v>
      </c>
      <c r="AN253">
        <v>52.499603271484375</v>
      </c>
      <c r="AO253">
        <v>66.352363586425781</v>
      </c>
      <c r="AP253">
        <v>80.05865478515625</v>
      </c>
      <c r="AQ253">
        <v>2.8970625400543213</v>
      </c>
      <c r="AR253">
        <v>543.52960205078125</v>
      </c>
      <c r="AS253">
        <v>499.12142944335938</v>
      </c>
      <c r="AT253">
        <v>4.6654376983642578</v>
      </c>
      <c r="AU253">
        <v>3.687187671661377</v>
      </c>
      <c r="AV253">
        <v>7732.08447265625</v>
      </c>
      <c r="AW253">
        <v>5495.92431640625</v>
      </c>
      <c r="AX253">
        <v>1701.7333984375</v>
      </c>
      <c r="AY253">
        <v>1042.4375</v>
      </c>
      <c r="AZ253">
        <v>6030.35107421875</v>
      </c>
      <c r="BA253">
        <v>4453.48681640625</v>
      </c>
      <c r="BB253">
        <v>2.4366140365600586E-2</v>
      </c>
      <c r="BC253">
        <v>0.11304855346679688</v>
      </c>
      <c r="BD253" t="s">
        <v>670</v>
      </c>
      <c r="BE253" t="s">
        <v>668</v>
      </c>
      <c r="BF253">
        <v>45</v>
      </c>
      <c r="BG253">
        <v>861.48900000000003</v>
      </c>
      <c r="BH253">
        <v>1239.54</v>
      </c>
      <c r="BI253">
        <v>3.0470000000000002</v>
      </c>
      <c r="BJ253">
        <v>4.2610000000000001</v>
      </c>
      <c r="BK253">
        <v>95.355999999999995</v>
      </c>
      <c r="BL253">
        <v>2055.7660000000001</v>
      </c>
      <c r="BM253">
        <v>840.21500000000003</v>
      </c>
      <c r="BN253">
        <v>1347.174</v>
      </c>
      <c r="BO253">
        <v>5.3620000000000001</v>
      </c>
      <c r="BP253">
        <v>96.063000000000002</v>
      </c>
      <c r="BQ253">
        <v>1.0029999999999999</v>
      </c>
      <c r="BR253">
        <v>423.76</v>
      </c>
      <c r="BS253">
        <v>2055.7660000000001</v>
      </c>
      <c r="BT253">
        <v>20</v>
      </c>
      <c r="BU253">
        <v>11.855</v>
      </c>
      <c r="BV253">
        <v>1</v>
      </c>
      <c r="BW253">
        <v>40</v>
      </c>
      <c r="BX253">
        <v>27.832000000000001</v>
      </c>
      <c r="BY253">
        <v>1</v>
      </c>
      <c r="BZ253">
        <f>_xlfn.XLOOKUP(data_cloud__2[[#This Row],[product_id]], manual_check_maarten!A:A,manual_check_maarten!F:F,  "")</f>
        <v>1</v>
      </c>
      <c r="CA253">
        <f>_xlfn.XLOOKUP(data_cloud__2[[#This Row],[product_id]], manual_check_maarten!A:A,manual_check_maarten!G:G,  "")</f>
        <v>0</v>
      </c>
      <c r="CB253" t="str">
        <f>_xlfn.XLOOKUP(data_cloud__2[[#This Row],[product_id]], manual_check_maarten!A:A,manual_check_maarten!H:H,  "")</f>
        <v/>
      </c>
    </row>
    <row r="254" spans="1:80" x14ac:dyDescent="0.35">
      <c r="A254" t="s">
        <v>715</v>
      </c>
      <c r="B254" t="s">
        <v>78</v>
      </c>
      <c r="C254">
        <v>45566.765093437498</v>
      </c>
      <c r="D254" t="s">
        <v>79</v>
      </c>
      <c r="E254" t="s">
        <v>80</v>
      </c>
      <c r="F254">
        <v>202</v>
      </c>
      <c r="G254">
        <v>202</v>
      </c>
      <c r="H254">
        <v>202</v>
      </c>
      <c r="I254">
        <v>0</v>
      </c>
      <c r="J254" t="s">
        <v>716</v>
      </c>
      <c r="K254" t="s">
        <v>82</v>
      </c>
      <c r="L254">
        <v>16.19999885559082</v>
      </c>
      <c r="M254">
        <v>110</v>
      </c>
      <c r="N254" t="s">
        <v>82</v>
      </c>
      <c r="O254" t="s">
        <v>82</v>
      </c>
      <c r="P254">
        <v>0</v>
      </c>
      <c r="Q254">
        <v>799.753173828125</v>
      </c>
      <c r="R254">
        <v>119.90861511230469</v>
      </c>
      <c r="S254">
        <v>215.10000610351563</v>
      </c>
      <c r="T254">
        <v>215.60000610351563</v>
      </c>
      <c r="U254">
        <v>219.5</v>
      </c>
      <c r="V254">
        <v>225.30000305175781</v>
      </c>
      <c r="W254">
        <v>2194.76171875</v>
      </c>
      <c r="X254">
        <v>1801.0394287109375</v>
      </c>
      <c r="Y254">
        <v>3.1100001335144043</v>
      </c>
      <c r="Z254">
        <v>0.14600001275539398</v>
      </c>
      <c r="AA254">
        <v>24.338001251220703</v>
      </c>
      <c r="AB254">
        <v>2.0160000324249268</v>
      </c>
      <c r="AC254">
        <v>0.45200002193450928</v>
      </c>
      <c r="AD254">
        <v>0.65400004386901855</v>
      </c>
      <c r="AE254">
        <v>47.400001525878906</v>
      </c>
      <c r="AF254">
        <v>27.486871719360352</v>
      </c>
      <c r="AG254">
        <v>44.994274139404297</v>
      </c>
      <c r="AH254">
        <v>230</v>
      </c>
      <c r="AI254">
        <v>60</v>
      </c>
      <c r="AJ254">
        <v>59.700001</v>
      </c>
      <c r="AK254">
        <v>59.700001</v>
      </c>
      <c r="AL254">
        <v>60.099997999999999</v>
      </c>
      <c r="AM254">
        <v>141.87911987304688</v>
      </c>
      <c r="AN254">
        <v>52.499603271484375</v>
      </c>
      <c r="AO254">
        <v>65.766311645507813</v>
      </c>
      <c r="AP254">
        <v>79.62420654296875</v>
      </c>
      <c r="AQ254">
        <v>3.687187671661377</v>
      </c>
      <c r="AR254">
        <v>534.76348876953125</v>
      </c>
      <c r="AS254">
        <v>487.24002075195313</v>
      </c>
      <c r="AT254">
        <v>4.6654376983642578</v>
      </c>
      <c r="AU254">
        <v>3.7248127460479736</v>
      </c>
      <c r="AV254">
        <v>7568.79443359375</v>
      </c>
      <c r="AW254">
        <v>5148.9482421875</v>
      </c>
      <c r="AX254">
        <v>1630.2333984375</v>
      </c>
      <c r="AY254">
        <v>989.22509765625</v>
      </c>
      <c r="AZ254">
        <v>5938.56103515625</v>
      </c>
      <c r="BA254">
        <v>4159.72314453125</v>
      </c>
      <c r="BB254">
        <v>1.5345573425292969E-2</v>
      </c>
      <c r="BC254">
        <v>0.18085193634033203</v>
      </c>
      <c r="BD254" t="s">
        <v>717</v>
      </c>
      <c r="BE254" t="s">
        <v>715</v>
      </c>
      <c r="BF254">
        <v>45</v>
      </c>
      <c r="BG254">
        <v>880.64200000000005</v>
      </c>
      <c r="BH254">
        <v>1308.7560000000001</v>
      </c>
      <c r="BI254">
        <v>3.1309999999999998</v>
      </c>
      <c r="BJ254">
        <v>4.1379999999999999</v>
      </c>
      <c r="BK254">
        <v>95.44</v>
      </c>
      <c r="BL254">
        <v>2056.018</v>
      </c>
      <c r="BM254">
        <v>858.06200000000001</v>
      </c>
      <c r="BN254">
        <v>1413.3309999999999</v>
      </c>
      <c r="BO254">
        <v>6.5060000000000002</v>
      </c>
      <c r="BP254">
        <v>93.307000000000002</v>
      </c>
      <c r="BQ254">
        <v>1.0029999999999999</v>
      </c>
      <c r="BR254">
        <v>423.649</v>
      </c>
      <c r="BS254">
        <v>2056.018</v>
      </c>
      <c r="BT254">
        <v>20</v>
      </c>
      <c r="BU254">
        <v>12.869</v>
      </c>
      <c r="BV254">
        <v>1</v>
      </c>
      <c r="BW254">
        <v>40</v>
      </c>
      <c r="BX254">
        <v>37.744999999999997</v>
      </c>
      <c r="BY254">
        <v>1</v>
      </c>
      <c r="BZ254">
        <f>_xlfn.XLOOKUP(data_cloud__2[[#This Row],[product_id]], manual_check_maarten!A:A,manual_check_maarten!F:F,  "")</f>
        <v>0</v>
      </c>
      <c r="CA254">
        <f>_xlfn.XLOOKUP(data_cloud__2[[#This Row],[product_id]], manual_check_maarten!A:A,manual_check_maarten!G:G,  "")</f>
        <v>0</v>
      </c>
      <c r="CB254" t="str">
        <f>_xlfn.XLOOKUP(data_cloud__2[[#This Row],[product_id]], manual_check_maarten!A:A,manual_check_maarten!H:H,  "")</f>
        <v>Circ section</v>
      </c>
    </row>
    <row r="255" spans="1:80" hidden="1" x14ac:dyDescent="0.35">
      <c r="A255" t="s">
        <v>676</v>
      </c>
      <c r="B255" t="s">
        <v>85</v>
      </c>
      <c r="C255">
        <v>45566.722879791669</v>
      </c>
      <c r="D255" t="s">
        <v>79</v>
      </c>
      <c r="E255" t="s">
        <v>80</v>
      </c>
      <c r="F255">
        <v>127</v>
      </c>
      <c r="G255">
        <v>127</v>
      </c>
      <c r="H255">
        <v>127</v>
      </c>
      <c r="I255">
        <v>0</v>
      </c>
      <c r="J255" t="s">
        <v>674</v>
      </c>
      <c r="K255" t="s">
        <v>82</v>
      </c>
      <c r="L255">
        <v>15.199999809265137</v>
      </c>
      <c r="M255">
        <v>110</v>
      </c>
      <c r="N255" t="s">
        <v>82</v>
      </c>
      <c r="O255" t="s">
        <v>82</v>
      </c>
      <c r="P255">
        <v>0</v>
      </c>
      <c r="Q255">
        <v>802.33538818359375</v>
      </c>
      <c r="R255">
        <v>119.90861511230469</v>
      </c>
      <c r="S255">
        <v>215.30000305175781</v>
      </c>
      <c r="T255">
        <v>215.10000610351563</v>
      </c>
      <c r="U255">
        <v>220.10000610351563</v>
      </c>
      <c r="V255">
        <v>225</v>
      </c>
      <c r="W255">
        <v>2198.453125</v>
      </c>
      <c r="X255">
        <v>1751.5933837890625</v>
      </c>
      <c r="Y255">
        <v>3.2720000743865967</v>
      </c>
      <c r="Z255">
        <v>0.14400000870227814</v>
      </c>
      <c r="AA255">
        <v>24.340002059936523</v>
      </c>
      <c r="AB255">
        <v>2.0600001811981201</v>
      </c>
      <c r="AC255">
        <v>0.45400002598762512</v>
      </c>
      <c r="AD255">
        <v>0.65800005197525024</v>
      </c>
      <c r="AE255">
        <v>46.400001525878906</v>
      </c>
      <c r="AF255">
        <v>28.348226547241211</v>
      </c>
      <c r="AG255">
        <v>44.948402404785156</v>
      </c>
      <c r="AH255">
        <v>229.80000305175781</v>
      </c>
      <c r="AI255">
        <v>60</v>
      </c>
      <c r="AJ255">
        <v>60</v>
      </c>
      <c r="AK255">
        <v>60</v>
      </c>
      <c r="AL255">
        <v>60.900002000000001</v>
      </c>
      <c r="AM255">
        <v>137.79624938964844</v>
      </c>
      <c r="AN255">
        <v>52.49993896484375</v>
      </c>
      <c r="AO255">
        <v>66.989166259765625</v>
      </c>
      <c r="AP255">
        <v>82.686622619628906</v>
      </c>
      <c r="AQ255">
        <v>2.182187557220459</v>
      </c>
      <c r="AR255">
        <v>543.06494140625</v>
      </c>
      <c r="AS255">
        <v>495.83428955078125</v>
      </c>
      <c r="AT255">
        <v>4.8535628318786621</v>
      </c>
      <c r="AU255">
        <v>3.8376877307891846</v>
      </c>
      <c r="AV255">
        <v>7872.0791015625</v>
      </c>
      <c r="AW255">
        <v>6003.4677734375</v>
      </c>
      <c r="AX255">
        <v>1808.4208984375</v>
      </c>
      <c r="AY255">
        <v>1130.09375</v>
      </c>
      <c r="AZ255">
        <v>6063.658203125</v>
      </c>
      <c r="BA255">
        <v>4873.3740234375</v>
      </c>
      <c r="BD255" t="s">
        <v>677</v>
      </c>
      <c r="BE255" t="s">
        <v>676</v>
      </c>
      <c r="BF255">
        <v>45</v>
      </c>
      <c r="BG255">
        <v>1236.7339999999999</v>
      </c>
      <c r="BH255">
        <v>949.75800000000004</v>
      </c>
      <c r="BI255">
        <v>-1.627</v>
      </c>
      <c r="BJ255">
        <v>4.101</v>
      </c>
      <c r="BK255">
        <v>90.682000000000002</v>
      </c>
      <c r="BL255">
        <v>2056.125</v>
      </c>
      <c r="BM255">
        <v>1230.431</v>
      </c>
      <c r="BN255">
        <v>1258.348</v>
      </c>
      <c r="BO255">
        <v>-178.26599999999999</v>
      </c>
      <c r="BP255">
        <v>99.998999999999995</v>
      </c>
      <c r="BQ255">
        <v>1.0049999999999999</v>
      </c>
      <c r="BR255">
        <v>424.71199999999999</v>
      </c>
      <c r="BS255">
        <v>2056.125</v>
      </c>
      <c r="BT255">
        <v>20</v>
      </c>
      <c r="BU255">
        <v>5.6310000000000002</v>
      </c>
      <c r="BV255">
        <v>1</v>
      </c>
      <c r="BW255">
        <v>40</v>
      </c>
      <c r="BX255">
        <v>33.332000000000001</v>
      </c>
      <c r="BY255">
        <v>1</v>
      </c>
      <c r="BZ255">
        <f>_xlfn.XLOOKUP(data_cloud__2[[#This Row],[product_id]], manual_check_maarten!A:A,manual_check_maarten!F:F,  "")</f>
        <v>1</v>
      </c>
      <c r="CA255">
        <f>_xlfn.XLOOKUP(data_cloud__2[[#This Row],[product_id]], manual_check_maarten!A:A,manual_check_maarten!G:G,  "")</f>
        <v>0</v>
      </c>
      <c r="CB255" t="str">
        <f>_xlfn.XLOOKUP(data_cloud__2[[#This Row],[product_id]], manual_check_maarten!A:A,manual_check_maarten!H:H,  "")</f>
        <v/>
      </c>
    </row>
    <row r="256" spans="1:80" hidden="1" x14ac:dyDescent="0.35">
      <c r="A256" t="s">
        <v>678</v>
      </c>
      <c r="B256" t="s">
        <v>78</v>
      </c>
      <c r="C256">
        <v>45566.723169039353</v>
      </c>
      <c r="D256" t="s">
        <v>79</v>
      </c>
      <c r="E256" t="s">
        <v>80</v>
      </c>
      <c r="F256">
        <v>128</v>
      </c>
      <c r="G256">
        <v>128</v>
      </c>
      <c r="H256">
        <v>128</v>
      </c>
      <c r="I256">
        <v>0</v>
      </c>
      <c r="J256" t="s">
        <v>679</v>
      </c>
      <c r="K256" t="s">
        <v>82</v>
      </c>
      <c r="L256">
        <v>15.199999809265137</v>
      </c>
      <c r="M256">
        <v>110</v>
      </c>
      <c r="N256" t="s">
        <v>82</v>
      </c>
      <c r="O256" t="s">
        <v>82</v>
      </c>
      <c r="P256">
        <v>0</v>
      </c>
      <c r="Q256">
        <v>802.33538818359375</v>
      </c>
      <c r="R256">
        <v>119.90861511230469</v>
      </c>
      <c r="S256">
        <v>215.10000610351563</v>
      </c>
      <c r="T256">
        <v>215.10000610351563</v>
      </c>
      <c r="U256">
        <v>220.10000610351563</v>
      </c>
      <c r="V256">
        <v>225</v>
      </c>
      <c r="W256">
        <v>2207.681884765625</v>
      </c>
      <c r="X256">
        <v>1768.2049560546875</v>
      </c>
      <c r="Y256">
        <v>3.4300000667572021</v>
      </c>
      <c r="Z256">
        <v>0.14400000870227814</v>
      </c>
      <c r="AA256">
        <v>24.340002059936523</v>
      </c>
      <c r="AB256">
        <v>2.0520000457763672</v>
      </c>
      <c r="AC256">
        <v>0.45400002598762512</v>
      </c>
      <c r="AD256">
        <v>0.65600001811981201</v>
      </c>
      <c r="AE256">
        <v>46.5</v>
      </c>
      <c r="AF256">
        <v>28.220808029174805</v>
      </c>
      <c r="AG256">
        <v>44.989173889160156</v>
      </c>
      <c r="AH256">
        <v>229.80000305175781</v>
      </c>
      <c r="AI256">
        <v>60</v>
      </c>
      <c r="AJ256">
        <v>60</v>
      </c>
      <c r="AK256">
        <v>60</v>
      </c>
      <c r="AL256">
        <v>61</v>
      </c>
      <c r="AM256">
        <v>94.586082458496094</v>
      </c>
      <c r="AN256">
        <v>52.499603271484375</v>
      </c>
      <c r="AO256">
        <v>66.488677978515625</v>
      </c>
      <c r="AP256">
        <v>80.130332946777344</v>
      </c>
      <c r="AQ256">
        <v>3.0099375247955322</v>
      </c>
      <c r="AR256">
        <v>542.44476318359375</v>
      </c>
      <c r="AS256">
        <v>498.67892456054688</v>
      </c>
      <c r="AT256">
        <v>4.5901875495910645</v>
      </c>
      <c r="AU256">
        <v>3.6119377613067627</v>
      </c>
      <c r="AV256">
        <v>7711.51611328125</v>
      </c>
      <c r="AW256">
        <v>5499.52685546875</v>
      </c>
      <c r="AX256">
        <v>1658.7236328125</v>
      </c>
      <c r="AY256">
        <v>1004.56494140625</v>
      </c>
      <c r="AZ256">
        <v>6052.79248046875</v>
      </c>
      <c r="BA256">
        <v>4494.9619140625</v>
      </c>
      <c r="BB256">
        <v>4.004216194152832E-2</v>
      </c>
      <c r="BC256">
        <v>9.4681382179260254E-2</v>
      </c>
      <c r="BD256" t="s">
        <v>79</v>
      </c>
      <c r="BE256" t="s">
        <v>79</v>
      </c>
      <c r="BF256">
        <v>0</v>
      </c>
      <c r="BG256">
        <v>0</v>
      </c>
      <c r="BH256">
        <v>0</v>
      </c>
      <c r="BI256">
        <v>0</v>
      </c>
      <c r="BJ256">
        <v>0</v>
      </c>
      <c r="BK256">
        <v>0</v>
      </c>
      <c r="BL256">
        <v>0</v>
      </c>
      <c r="BM256">
        <v>0</v>
      </c>
      <c r="BN256">
        <v>0</v>
      </c>
      <c r="BO256">
        <v>0</v>
      </c>
      <c r="BP256">
        <v>0</v>
      </c>
      <c r="BQ256">
        <v>0</v>
      </c>
      <c r="BR256">
        <v>0</v>
      </c>
      <c r="BS256">
        <v>0</v>
      </c>
      <c r="BT256">
        <v>20</v>
      </c>
      <c r="BU256">
        <v>0</v>
      </c>
      <c r="BW256">
        <v>40</v>
      </c>
      <c r="BX256">
        <v>0</v>
      </c>
      <c r="BZ256" t="str">
        <f>_xlfn.XLOOKUP(data_cloud__2[[#This Row],[product_id]], manual_check_maarten!A:A,manual_check_maarten!F:F,  "")</f>
        <v/>
      </c>
      <c r="CA256" t="str">
        <f>_xlfn.XLOOKUP(data_cloud__2[[#This Row],[product_id]], manual_check_maarten!A:A,manual_check_maarten!G:G,  "")</f>
        <v/>
      </c>
      <c r="CB256" t="str">
        <f>_xlfn.XLOOKUP(data_cloud__2[[#This Row],[product_id]], manual_check_maarten!A:A,manual_check_maarten!H:H,  "")</f>
        <v/>
      </c>
    </row>
    <row r="257" spans="1:80" hidden="1" x14ac:dyDescent="0.35">
      <c r="A257" t="s">
        <v>680</v>
      </c>
      <c r="B257" t="s">
        <v>85</v>
      </c>
      <c r="C257">
        <v>45566.723169039353</v>
      </c>
      <c r="D257" t="s">
        <v>79</v>
      </c>
      <c r="E257" t="s">
        <v>80</v>
      </c>
      <c r="F257">
        <v>128</v>
      </c>
      <c r="G257">
        <v>128</v>
      </c>
      <c r="H257">
        <v>128</v>
      </c>
      <c r="I257">
        <v>0</v>
      </c>
      <c r="J257" t="s">
        <v>679</v>
      </c>
      <c r="K257" t="s">
        <v>82</v>
      </c>
      <c r="L257">
        <v>15.199999809265137</v>
      </c>
      <c r="M257">
        <v>110</v>
      </c>
      <c r="N257" t="s">
        <v>82</v>
      </c>
      <c r="O257" t="s">
        <v>82</v>
      </c>
      <c r="P257">
        <v>0</v>
      </c>
      <c r="Q257">
        <v>802.33538818359375</v>
      </c>
      <c r="R257">
        <v>119.90861511230469</v>
      </c>
      <c r="S257">
        <v>215.10000610351563</v>
      </c>
      <c r="T257">
        <v>215.10000610351563</v>
      </c>
      <c r="U257">
        <v>220.10000610351563</v>
      </c>
      <c r="V257">
        <v>225</v>
      </c>
      <c r="W257">
        <v>2207.681884765625</v>
      </c>
      <c r="X257">
        <v>1768.2049560546875</v>
      </c>
      <c r="Y257">
        <v>3.4300000667572021</v>
      </c>
      <c r="Z257">
        <v>0.14400000870227814</v>
      </c>
      <c r="AA257">
        <v>24.340002059936523</v>
      </c>
      <c r="AB257">
        <v>2.0520000457763672</v>
      </c>
      <c r="AC257">
        <v>0.45400002598762512</v>
      </c>
      <c r="AD257">
        <v>0.65600001811981201</v>
      </c>
      <c r="AE257">
        <v>46.5</v>
      </c>
      <c r="AF257">
        <v>28.220808029174805</v>
      </c>
      <c r="AG257">
        <v>44.989173889160156</v>
      </c>
      <c r="AH257">
        <v>229.80000305175781</v>
      </c>
      <c r="AI257">
        <v>60</v>
      </c>
      <c r="AJ257">
        <v>60</v>
      </c>
      <c r="AK257">
        <v>60</v>
      </c>
      <c r="AL257">
        <v>61</v>
      </c>
      <c r="AM257">
        <v>137.79624938964844</v>
      </c>
      <c r="AN257">
        <v>52.49993896484375</v>
      </c>
      <c r="AO257">
        <v>67.075454711914063</v>
      </c>
      <c r="AP257">
        <v>82.870132446289063</v>
      </c>
      <c r="AQ257">
        <v>2.2574377059936523</v>
      </c>
      <c r="AR257">
        <v>542.140625</v>
      </c>
      <c r="AS257">
        <v>495.59246826171875</v>
      </c>
      <c r="AT257">
        <v>4.8159375190734863</v>
      </c>
      <c r="AU257">
        <v>3.8376877307891846</v>
      </c>
      <c r="AV257">
        <v>7844.6796875</v>
      </c>
      <c r="AW257">
        <v>5989.92041015625</v>
      </c>
      <c r="AX257">
        <v>1780.5283203125</v>
      </c>
      <c r="AY257">
        <v>1125.24169921875</v>
      </c>
      <c r="AZ257">
        <v>6064.1513671875</v>
      </c>
      <c r="BA257">
        <v>4864.6787109375</v>
      </c>
      <c r="BD257" t="s">
        <v>681</v>
      </c>
      <c r="BE257" t="s">
        <v>680</v>
      </c>
      <c r="BF257">
        <v>45</v>
      </c>
      <c r="BG257">
        <v>1235.1379999999999</v>
      </c>
      <c r="BH257">
        <v>999.05</v>
      </c>
      <c r="BI257">
        <v>-1.4</v>
      </c>
      <c r="BJ257">
        <v>4.1109999999999998</v>
      </c>
      <c r="BK257">
        <v>90.909000000000006</v>
      </c>
      <c r="BL257">
        <v>2055.7130000000002</v>
      </c>
      <c r="BM257">
        <v>1228.357</v>
      </c>
      <c r="BN257">
        <v>1306.9580000000001</v>
      </c>
      <c r="BO257">
        <v>-178.25200000000001</v>
      </c>
      <c r="BP257">
        <v>99.998999999999995</v>
      </c>
      <c r="BQ257">
        <v>1.0049999999999999</v>
      </c>
      <c r="BR257">
        <v>424.62</v>
      </c>
      <c r="BS257">
        <v>2055.7130000000002</v>
      </c>
      <c r="BT257">
        <v>20</v>
      </c>
      <c r="BU257">
        <v>6.8070000000000004</v>
      </c>
      <c r="BV257">
        <v>1</v>
      </c>
      <c r="BW257">
        <v>40</v>
      </c>
      <c r="BX257">
        <v>23.788</v>
      </c>
      <c r="BY257">
        <v>1</v>
      </c>
      <c r="BZ257">
        <f>_xlfn.XLOOKUP(data_cloud__2[[#This Row],[product_id]], manual_check_maarten!A:A,manual_check_maarten!F:F,  "")</f>
        <v>1</v>
      </c>
      <c r="CA257">
        <f>_xlfn.XLOOKUP(data_cloud__2[[#This Row],[product_id]], manual_check_maarten!A:A,manual_check_maarten!G:G,  "")</f>
        <v>0</v>
      </c>
      <c r="CB257" t="str">
        <f>_xlfn.XLOOKUP(data_cloud__2[[#This Row],[product_id]], manual_check_maarten!A:A,manual_check_maarten!H:H,  "")</f>
        <v/>
      </c>
    </row>
    <row r="258" spans="1:80" hidden="1" x14ac:dyDescent="0.35">
      <c r="A258" t="s">
        <v>682</v>
      </c>
      <c r="B258" t="s">
        <v>78</v>
      </c>
      <c r="C258">
        <v>45566.723447777775</v>
      </c>
      <c r="D258" t="s">
        <v>79</v>
      </c>
      <c r="E258" t="s">
        <v>80</v>
      </c>
      <c r="F258">
        <v>129</v>
      </c>
      <c r="G258">
        <v>129</v>
      </c>
      <c r="H258">
        <v>129</v>
      </c>
      <c r="I258">
        <v>0</v>
      </c>
      <c r="J258" t="s">
        <v>683</v>
      </c>
      <c r="K258" t="s">
        <v>82</v>
      </c>
      <c r="L258">
        <v>15.199999809265137</v>
      </c>
      <c r="M258">
        <v>110</v>
      </c>
      <c r="N258" t="s">
        <v>82</v>
      </c>
      <c r="O258" t="s">
        <v>82</v>
      </c>
      <c r="P258">
        <v>0</v>
      </c>
      <c r="Q258">
        <v>802.15093994140625</v>
      </c>
      <c r="R258">
        <v>119.90861511230469</v>
      </c>
      <c r="S258">
        <v>215</v>
      </c>
      <c r="T258">
        <v>215.10000610351563</v>
      </c>
      <c r="U258">
        <v>220.10000610351563</v>
      </c>
      <c r="V258">
        <v>225</v>
      </c>
      <c r="W258">
        <v>2199.716064453125</v>
      </c>
      <c r="X258">
        <v>1756.2562255859375</v>
      </c>
      <c r="Y258">
        <v>2.7040002346038818</v>
      </c>
      <c r="Z258">
        <v>0.15000000596046448</v>
      </c>
      <c r="AA258">
        <v>24.340002059936523</v>
      </c>
      <c r="AB258">
        <v>2.0600001811981201</v>
      </c>
      <c r="AC258">
        <v>0.45400002598762512</v>
      </c>
      <c r="AD258">
        <v>0.65600001811981201</v>
      </c>
      <c r="AE258">
        <v>46.5</v>
      </c>
      <c r="AF258">
        <v>28.266677856445313</v>
      </c>
      <c r="AG258">
        <v>44.968788146972656</v>
      </c>
      <c r="AH258">
        <v>229.80000305175781</v>
      </c>
      <c r="AI258">
        <v>60</v>
      </c>
      <c r="AJ258">
        <v>60.099997999999999</v>
      </c>
      <c r="AK258">
        <v>60.099997999999999</v>
      </c>
      <c r="AL258">
        <v>60.900002000000001</v>
      </c>
      <c r="AM258">
        <v>94.586082458496094</v>
      </c>
      <c r="AN258">
        <v>52.499603271484375</v>
      </c>
      <c r="AO258">
        <v>66.329338073730469</v>
      </c>
      <c r="AP258">
        <v>80.320953369140625</v>
      </c>
      <c r="AQ258">
        <v>2.8970625400543213</v>
      </c>
      <c r="AR258">
        <v>541.59808349609375</v>
      </c>
      <c r="AS258">
        <v>497.35263061523438</v>
      </c>
      <c r="AT258">
        <v>4.5901875495910645</v>
      </c>
      <c r="AU258">
        <v>3.6495625972747803</v>
      </c>
      <c r="AV258">
        <v>7694.29736328125</v>
      </c>
      <c r="AW258">
        <v>5438.35595703125</v>
      </c>
      <c r="AX258">
        <v>1655.4580078125</v>
      </c>
      <c r="AY258">
        <v>1020.79541015625</v>
      </c>
      <c r="AZ258">
        <v>6038.83935546875</v>
      </c>
      <c r="BA258">
        <v>4417.560546875</v>
      </c>
      <c r="BB258">
        <v>2.294623851776123E-2</v>
      </c>
      <c r="BC258">
        <v>0.11082708835601807</v>
      </c>
      <c r="BD258" t="s">
        <v>684</v>
      </c>
      <c r="BE258" t="s">
        <v>682</v>
      </c>
      <c r="BF258">
        <v>45</v>
      </c>
      <c r="BG258">
        <v>894.68299999999999</v>
      </c>
      <c r="BH258">
        <v>903.096</v>
      </c>
      <c r="BI258">
        <v>3.1309999999999998</v>
      </c>
      <c r="BJ258">
        <v>4.1680000000000001</v>
      </c>
      <c r="BK258">
        <v>95.44</v>
      </c>
      <c r="BL258">
        <v>2050.8159999999998</v>
      </c>
      <c r="BM258">
        <v>870.83299999999997</v>
      </c>
      <c r="BN258">
        <v>1015.188</v>
      </c>
      <c r="BO258">
        <v>6.6070000000000002</v>
      </c>
      <c r="BP258">
        <v>93.307000000000002</v>
      </c>
      <c r="BQ258">
        <v>1.0029999999999999</v>
      </c>
      <c r="BR258">
        <v>423.59</v>
      </c>
      <c r="BS258">
        <v>2050.8159999999998</v>
      </c>
      <c r="BT258">
        <v>20</v>
      </c>
      <c r="BU258">
        <v>310.83199999999999</v>
      </c>
      <c r="BV258">
        <v>0</v>
      </c>
      <c r="BW258">
        <v>40</v>
      </c>
      <c r="BX258">
        <v>498.65800000000002</v>
      </c>
      <c r="BY258">
        <v>0</v>
      </c>
      <c r="BZ258">
        <f>_xlfn.XLOOKUP(data_cloud__2[[#This Row],[product_id]], manual_check_maarten!A:A,manual_check_maarten!F:F,  "")</f>
        <v>1</v>
      </c>
      <c r="CA258" t="str">
        <f>_xlfn.XLOOKUP(data_cloud__2[[#This Row],[product_id]], manual_check_maarten!A:A,manual_check_maarten!G:G,  "")</f>
        <v>anomaly due to position against the edge of the FOV</v>
      </c>
      <c r="CB258" t="str">
        <f>_xlfn.XLOOKUP(data_cloud__2[[#This Row],[product_id]], manual_check_maarten!A:A,manual_check_maarten!H:H,  "")</f>
        <v/>
      </c>
    </row>
    <row r="259" spans="1:80" hidden="1" x14ac:dyDescent="0.35">
      <c r="A259" t="s">
        <v>685</v>
      </c>
      <c r="B259" t="s">
        <v>85</v>
      </c>
      <c r="C259">
        <v>45566.723447777775</v>
      </c>
      <c r="D259" t="s">
        <v>79</v>
      </c>
      <c r="E259" t="s">
        <v>80</v>
      </c>
      <c r="F259">
        <v>129</v>
      </c>
      <c r="G259">
        <v>129</v>
      </c>
      <c r="H259">
        <v>129</v>
      </c>
      <c r="I259">
        <v>0</v>
      </c>
      <c r="J259" t="s">
        <v>683</v>
      </c>
      <c r="K259" t="s">
        <v>82</v>
      </c>
      <c r="L259">
        <v>15.199999809265137</v>
      </c>
      <c r="M259">
        <v>110</v>
      </c>
      <c r="N259" t="s">
        <v>82</v>
      </c>
      <c r="O259" t="s">
        <v>82</v>
      </c>
      <c r="P259">
        <v>0</v>
      </c>
      <c r="Q259">
        <v>802.15093994140625</v>
      </c>
      <c r="R259">
        <v>119.90861511230469</v>
      </c>
      <c r="S259">
        <v>215</v>
      </c>
      <c r="T259">
        <v>215.10000610351563</v>
      </c>
      <c r="U259">
        <v>220.10000610351563</v>
      </c>
      <c r="V259">
        <v>225</v>
      </c>
      <c r="W259">
        <v>2199.716064453125</v>
      </c>
      <c r="X259">
        <v>1756.2562255859375</v>
      </c>
      <c r="Y259">
        <v>2.7040002346038818</v>
      </c>
      <c r="Z259">
        <v>0.15000000596046448</v>
      </c>
      <c r="AA259">
        <v>24.340002059936523</v>
      </c>
      <c r="AB259">
        <v>2.0600001811981201</v>
      </c>
      <c r="AC259">
        <v>0.45400002598762512</v>
      </c>
      <c r="AD259">
        <v>0.65600001811981201</v>
      </c>
      <c r="AE259">
        <v>46.5</v>
      </c>
      <c r="AF259">
        <v>28.266677856445313</v>
      </c>
      <c r="AG259">
        <v>44.968788146972656</v>
      </c>
      <c r="AH259">
        <v>229.80000305175781</v>
      </c>
      <c r="AI259">
        <v>60</v>
      </c>
      <c r="AJ259">
        <v>60.099997999999999</v>
      </c>
      <c r="AK259">
        <v>60.099997999999999</v>
      </c>
      <c r="AL259">
        <v>60.900002000000001</v>
      </c>
      <c r="AM259">
        <v>137.79624938964844</v>
      </c>
      <c r="AN259">
        <v>52.49993896484375</v>
      </c>
      <c r="AO259">
        <v>67.058341979980469</v>
      </c>
      <c r="AP259">
        <v>83.174568176269531</v>
      </c>
      <c r="AQ259">
        <v>1.3544375896453857</v>
      </c>
      <c r="AR259">
        <v>543.01220703125</v>
      </c>
      <c r="AS259">
        <v>494.87631225585938</v>
      </c>
      <c r="AT259">
        <v>4.7783126831054688</v>
      </c>
      <c r="AU259">
        <v>3.8376877307891846</v>
      </c>
      <c r="AV259">
        <v>7862.20751953125</v>
      </c>
      <c r="AW259">
        <v>5998.9609375</v>
      </c>
      <c r="AX259">
        <v>1764.99169921875</v>
      </c>
      <c r="AY259">
        <v>1126.0263671875</v>
      </c>
      <c r="AZ259">
        <v>6097.2158203125</v>
      </c>
      <c r="BA259">
        <v>4872.9345703125</v>
      </c>
      <c r="BD259" t="s">
        <v>686</v>
      </c>
      <c r="BE259" t="s">
        <v>685</v>
      </c>
      <c r="BF259">
        <v>45</v>
      </c>
      <c r="BG259">
        <v>1226.019</v>
      </c>
      <c r="BH259">
        <v>778.91600000000005</v>
      </c>
      <c r="BI259">
        <v>-2.9910000000000001</v>
      </c>
      <c r="BJ259">
        <v>4.1040000000000001</v>
      </c>
      <c r="BK259">
        <v>89.317999999999998</v>
      </c>
      <c r="BL259">
        <v>2056.2539999999999</v>
      </c>
      <c r="BM259">
        <v>1223.5229999999999</v>
      </c>
      <c r="BN259">
        <v>1089.722</v>
      </c>
      <c r="BO259">
        <v>-179.041</v>
      </c>
      <c r="BP259">
        <v>97.244</v>
      </c>
      <c r="BQ259">
        <v>1.0049999999999999</v>
      </c>
      <c r="BR259">
        <v>424.64</v>
      </c>
      <c r="BS259">
        <v>2056.2539999999999</v>
      </c>
      <c r="BT259">
        <v>20</v>
      </c>
      <c r="BU259">
        <v>13.837999999999999</v>
      </c>
      <c r="BV259">
        <v>1</v>
      </c>
      <c r="BW259">
        <v>40</v>
      </c>
      <c r="BX259">
        <v>60.691000000000003</v>
      </c>
      <c r="BY259">
        <v>0</v>
      </c>
      <c r="BZ259">
        <f>_xlfn.XLOOKUP(data_cloud__2[[#This Row],[product_id]], manual_check_maarten!A:A,manual_check_maarten!F:F,  "")</f>
        <v>1</v>
      </c>
      <c r="CA259" t="str">
        <f>_xlfn.XLOOKUP(data_cloud__2[[#This Row],[product_id]], manual_check_maarten!A:A,manual_check_maarten!G:G,  "")</f>
        <v>QR-code visible in shape image</v>
      </c>
    </row>
    <row r="260" spans="1:80" x14ac:dyDescent="0.35">
      <c r="A260" t="s">
        <v>819</v>
      </c>
      <c r="B260" t="s">
        <v>78</v>
      </c>
      <c r="C260">
        <v>45566.771283668983</v>
      </c>
      <c r="D260" t="s">
        <v>79</v>
      </c>
      <c r="E260" t="s">
        <v>80</v>
      </c>
      <c r="F260">
        <v>224</v>
      </c>
      <c r="G260">
        <v>224</v>
      </c>
      <c r="H260">
        <v>224</v>
      </c>
      <c r="I260">
        <v>0</v>
      </c>
      <c r="J260" t="s">
        <v>820</v>
      </c>
      <c r="K260" t="s">
        <v>82</v>
      </c>
      <c r="L260">
        <v>16.289999008178711</v>
      </c>
      <c r="M260">
        <v>110</v>
      </c>
      <c r="N260" t="s">
        <v>82</v>
      </c>
      <c r="O260" t="s">
        <v>82</v>
      </c>
      <c r="P260">
        <v>0</v>
      </c>
      <c r="Q260">
        <v>800.490966796875</v>
      </c>
      <c r="R260">
        <v>119.90861511230469</v>
      </c>
      <c r="S260">
        <v>214.60000610351563</v>
      </c>
      <c r="T260">
        <v>214.60000610351563</v>
      </c>
      <c r="U260">
        <v>220.10000610351563</v>
      </c>
      <c r="V260">
        <v>225</v>
      </c>
      <c r="W260">
        <v>2191.750244140625</v>
      </c>
      <c r="X260">
        <v>1772.7706298828125</v>
      </c>
      <c r="Y260">
        <v>3.2400002479553223</v>
      </c>
      <c r="Z260">
        <v>0.14800000190734863</v>
      </c>
      <c r="AA260">
        <v>24.338001251220703</v>
      </c>
      <c r="AB260">
        <v>2.0220000743865967</v>
      </c>
      <c r="AC260">
        <v>0.45200002193450928</v>
      </c>
      <c r="AD260">
        <v>0.65400004386901855</v>
      </c>
      <c r="AE260">
        <v>40.5</v>
      </c>
      <c r="AF260">
        <v>27.068937301635742</v>
      </c>
      <c r="AG260">
        <v>44.994274139404297</v>
      </c>
      <c r="AH260">
        <v>229.80000305175781</v>
      </c>
      <c r="AI260">
        <v>60</v>
      </c>
      <c r="AJ260">
        <v>60.099997999999999</v>
      </c>
      <c r="AK260">
        <v>60.099997999999999</v>
      </c>
      <c r="AL260">
        <v>60.900002000000001</v>
      </c>
      <c r="AM260">
        <v>141.87911987304688</v>
      </c>
      <c r="AN260">
        <v>52.499603271484375</v>
      </c>
      <c r="AO260">
        <v>66.744247436523438</v>
      </c>
      <c r="AP260">
        <v>80.331886291503906</v>
      </c>
      <c r="AQ260">
        <v>2.8594377040863037</v>
      </c>
      <c r="AR260">
        <v>539.08636474609375</v>
      </c>
      <c r="AS260">
        <v>491.74606323242188</v>
      </c>
      <c r="AT260">
        <v>4.6278128623962402</v>
      </c>
      <c r="AU260">
        <v>3.687187671661377</v>
      </c>
      <c r="AV260">
        <v>7636.10302734375</v>
      </c>
      <c r="AW260">
        <v>5288.36962890625</v>
      </c>
      <c r="AX260">
        <v>1627.40673828125</v>
      </c>
      <c r="AY260">
        <v>984.6123046875</v>
      </c>
      <c r="AZ260">
        <v>6008.6962890625</v>
      </c>
      <c r="BA260">
        <v>4303.75732421875</v>
      </c>
      <c r="BB260">
        <v>2.4841547012329102E-2</v>
      </c>
      <c r="BC260">
        <v>0.11888802051544189</v>
      </c>
      <c r="BD260" t="s">
        <v>821</v>
      </c>
      <c r="BE260" t="s">
        <v>819</v>
      </c>
      <c r="BF260">
        <v>45</v>
      </c>
      <c r="BG260">
        <v>865.64200000000005</v>
      </c>
      <c r="BH260">
        <v>1249.105</v>
      </c>
      <c r="BI260">
        <v>2.1579999999999999</v>
      </c>
      <c r="BJ260">
        <v>4.1849999999999996</v>
      </c>
      <c r="BK260">
        <v>94.466999999999999</v>
      </c>
      <c r="BL260">
        <v>2055.8249999999998</v>
      </c>
      <c r="BM260">
        <v>843.86099999999999</v>
      </c>
      <c r="BN260">
        <v>1355.9570000000001</v>
      </c>
      <c r="BO260">
        <v>5.5780000000000003</v>
      </c>
      <c r="BP260">
        <v>94.882000000000005</v>
      </c>
      <c r="BQ260">
        <v>1.0029999999999999</v>
      </c>
      <c r="BR260">
        <v>423.64800000000002</v>
      </c>
      <c r="BS260">
        <v>2055.8249999999998</v>
      </c>
      <c r="BT260">
        <v>20</v>
      </c>
      <c r="BU260">
        <v>6.7960000000000003</v>
      </c>
      <c r="BV260">
        <v>1</v>
      </c>
      <c r="BW260">
        <v>40</v>
      </c>
      <c r="BX260">
        <v>26.091999999999999</v>
      </c>
      <c r="BY260">
        <v>1</v>
      </c>
      <c r="BZ260">
        <f>_xlfn.XLOOKUP(data_cloud__2[[#This Row],[product_id]], manual_check_maarten!A:A,manual_check_maarten!F:F,  "")</f>
        <v>0</v>
      </c>
      <c r="CA260">
        <f>_xlfn.XLOOKUP(data_cloud__2[[#This Row],[product_id]], manual_check_maarten!A:A,manual_check_maarten!G:G,  "")</f>
        <v>0</v>
      </c>
      <c r="CB260" t="str">
        <f>_xlfn.XLOOKUP(data_cloud__2[[#This Row],[product_id]], manual_check_maarten!A:A,manual_check_maarten!H:H,  "")</f>
        <v>Circ section</v>
      </c>
    </row>
    <row r="261" spans="1:80" hidden="1" x14ac:dyDescent="0.35">
      <c r="A261" t="s">
        <v>687</v>
      </c>
      <c r="B261" t="s">
        <v>78</v>
      </c>
      <c r="C261">
        <v>45566.723736967593</v>
      </c>
      <c r="D261" t="s">
        <v>79</v>
      </c>
      <c r="E261" t="s">
        <v>80</v>
      </c>
      <c r="F261">
        <v>130</v>
      </c>
      <c r="G261">
        <v>130</v>
      </c>
      <c r="H261">
        <v>130</v>
      </c>
      <c r="I261">
        <v>0</v>
      </c>
      <c r="J261" t="s">
        <v>688</v>
      </c>
      <c r="K261" t="s">
        <v>82</v>
      </c>
      <c r="L261">
        <v>15.210000038146973</v>
      </c>
      <c r="M261">
        <v>110</v>
      </c>
      <c r="N261" t="s">
        <v>82</v>
      </c>
      <c r="O261" t="s">
        <v>82</v>
      </c>
      <c r="P261">
        <v>0</v>
      </c>
      <c r="Q261">
        <v>802.51983642578125</v>
      </c>
      <c r="R261">
        <v>119.90861511230469</v>
      </c>
      <c r="S261">
        <v>215</v>
      </c>
      <c r="T261">
        <v>215.10000610351563</v>
      </c>
      <c r="U261">
        <v>220.10000610351563</v>
      </c>
      <c r="V261">
        <v>225</v>
      </c>
      <c r="W261">
        <v>2209.236083984375</v>
      </c>
      <c r="X261">
        <v>1755.6734619140625</v>
      </c>
      <c r="Y261">
        <v>3.3520002365112305</v>
      </c>
      <c r="Z261">
        <v>0.15800000727176666</v>
      </c>
      <c r="AA261">
        <v>24.340002059936523</v>
      </c>
      <c r="AB261">
        <v>2.0540001392364502</v>
      </c>
      <c r="AC261">
        <v>0.45400002598762512</v>
      </c>
      <c r="AD261">
        <v>0.65600001811981201</v>
      </c>
      <c r="AE261">
        <v>46.5</v>
      </c>
      <c r="AF261">
        <v>28.256484985351563</v>
      </c>
      <c r="AG261">
        <v>44.968788146972656</v>
      </c>
      <c r="AH261">
        <v>229.80000305175781</v>
      </c>
      <c r="AI261">
        <v>60</v>
      </c>
      <c r="AJ261">
        <v>59.900002000000001</v>
      </c>
      <c r="AK261">
        <v>59.900002000000001</v>
      </c>
      <c r="AL261">
        <v>61</v>
      </c>
      <c r="AM261">
        <v>94.586082458496094</v>
      </c>
      <c r="AN261">
        <v>52.499603271484375</v>
      </c>
      <c r="AO261">
        <v>66.493339538574219</v>
      </c>
      <c r="AP261">
        <v>80.187171936035156</v>
      </c>
      <c r="AQ261">
        <v>3.3861875534057617</v>
      </c>
      <c r="AR261">
        <v>540.9429931640625</v>
      </c>
      <c r="AS261">
        <v>495.49075317382813</v>
      </c>
      <c r="AT261">
        <v>4.6654376983642578</v>
      </c>
      <c r="AU261">
        <v>3.687187671661377</v>
      </c>
      <c r="AV261">
        <v>7681.97265625</v>
      </c>
      <c r="AW261">
        <v>5395.23779296875</v>
      </c>
      <c r="AX261">
        <v>1683.81201171875</v>
      </c>
      <c r="AY261">
        <v>1024.55322265625</v>
      </c>
      <c r="AZ261">
        <v>5998.16064453125</v>
      </c>
      <c r="BA261">
        <v>4370.6845703125</v>
      </c>
      <c r="BB261">
        <v>1.9559860229492188E-3</v>
      </c>
      <c r="BC261">
        <v>0.14709818363189697</v>
      </c>
      <c r="BD261" t="s">
        <v>689</v>
      </c>
      <c r="BE261" t="s">
        <v>687</v>
      </c>
      <c r="BF261">
        <v>45</v>
      </c>
      <c r="BG261">
        <v>887.63</v>
      </c>
      <c r="BH261">
        <v>1104.3440000000001</v>
      </c>
      <c r="BI261">
        <v>3.1960000000000002</v>
      </c>
      <c r="BJ261">
        <v>4.0970000000000004</v>
      </c>
      <c r="BK261">
        <v>95.504999999999995</v>
      </c>
      <c r="BL261">
        <v>2055.2249999999999</v>
      </c>
      <c r="BM261">
        <v>864.024</v>
      </c>
      <c r="BN261">
        <v>1213.3489999999999</v>
      </c>
      <c r="BO261">
        <v>6.5759999999999996</v>
      </c>
      <c r="BP261">
        <v>99.998999999999995</v>
      </c>
      <c r="BQ261">
        <v>1.004</v>
      </c>
      <c r="BR261">
        <v>423.80500000000001</v>
      </c>
      <c r="BS261">
        <v>2055.2249999999999</v>
      </c>
      <c r="BT261">
        <v>20</v>
      </c>
      <c r="BU261">
        <v>11.01</v>
      </c>
      <c r="BV261">
        <v>1</v>
      </c>
      <c r="BW261">
        <v>40</v>
      </c>
      <c r="BX261">
        <v>21.876000000000001</v>
      </c>
      <c r="BY261">
        <v>1</v>
      </c>
      <c r="BZ261">
        <f>_xlfn.XLOOKUP(data_cloud__2[[#This Row],[product_id]], manual_check_maarten!A:A,manual_check_maarten!F:F,  "")</f>
        <v>1</v>
      </c>
      <c r="CA261">
        <f>_xlfn.XLOOKUP(data_cloud__2[[#This Row],[product_id]], manual_check_maarten!A:A,manual_check_maarten!G:G,  "")</f>
        <v>0</v>
      </c>
      <c r="CB261" t="str">
        <f>_xlfn.XLOOKUP(data_cloud__2[[#This Row],[product_id]], manual_check_maarten!A:A,manual_check_maarten!H:H,  "")</f>
        <v/>
      </c>
    </row>
    <row r="262" spans="1:80" x14ac:dyDescent="0.35">
      <c r="A262" t="s">
        <v>852</v>
      </c>
      <c r="B262" t="s">
        <v>78</v>
      </c>
      <c r="C262">
        <v>45566.773263541669</v>
      </c>
      <c r="D262" t="s">
        <v>79</v>
      </c>
      <c r="E262" t="s">
        <v>80</v>
      </c>
      <c r="F262">
        <v>231</v>
      </c>
      <c r="G262">
        <v>231</v>
      </c>
      <c r="H262">
        <v>231</v>
      </c>
      <c r="I262">
        <v>0</v>
      </c>
      <c r="J262" t="s">
        <v>853</v>
      </c>
      <c r="K262" t="s">
        <v>82</v>
      </c>
      <c r="L262">
        <v>16.319999694824219</v>
      </c>
      <c r="M262">
        <v>110</v>
      </c>
      <c r="N262" t="s">
        <v>82</v>
      </c>
      <c r="O262" t="s">
        <v>82</v>
      </c>
      <c r="P262">
        <v>0</v>
      </c>
      <c r="Q262">
        <v>800.490966796875</v>
      </c>
      <c r="R262">
        <v>119.90861511230469</v>
      </c>
      <c r="S262">
        <v>214.80000305175781</v>
      </c>
      <c r="T262">
        <v>214.80000305175781</v>
      </c>
      <c r="U262">
        <v>220.10000610351563</v>
      </c>
      <c r="V262">
        <v>224.80000305175781</v>
      </c>
      <c r="W262">
        <v>2183.78466796875</v>
      </c>
      <c r="X262">
        <v>1820.3709716796875</v>
      </c>
      <c r="Y262">
        <v>3.2620000839233398</v>
      </c>
      <c r="Z262">
        <v>0.14800000190734863</v>
      </c>
      <c r="AA262">
        <v>24.338001251220703</v>
      </c>
      <c r="AB262">
        <v>2.0580000877380371</v>
      </c>
      <c r="AC262">
        <v>0.45200002193450928</v>
      </c>
      <c r="AD262">
        <v>0.65200001001358032</v>
      </c>
      <c r="AE262">
        <v>40.5</v>
      </c>
      <c r="AF262">
        <v>26.686679840087891</v>
      </c>
      <c r="AG262">
        <v>44.943305969238281</v>
      </c>
      <c r="AH262">
        <v>230</v>
      </c>
      <c r="AI262">
        <v>60</v>
      </c>
      <c r="AJ262">
        <v>60</v>
      </c>
      <c r="AK262">
        <v>60</v>
      </c>
      <c r="AL262">
        <v>61</v>
      </c>
      <c r="AM262">
        <v>141.87911987304688</v>
      </c>
      <c r="AN262">
        <v>52.499603271484375</v>
      </c>
      <c r="AO262">
        <v>66.599479675292969</v>
      </c>
      <c r="AP262">
        <v>80.54266357421875</v>
      </c>
      <c r="AQ262">
        <v>2.7841875553131104</v>
      </c>
      <c r="AR262">
        <v>538.77142333984375</v>
      </c>
      <c r="AS262">
        <v>492.43182373046875</v>
      </c>
      <c r="AT262">
        <v>4.6654376983642578</v>
      </c>
      <c r="AU262">
        <v>3.687187671661377</v>
      </c>
      <c r="AV262">
        <v>7585.6376953125</v>
      </c>
      <c r="AW262">
        <v>5277.48681640625</v>
      </c>
      <c r="AX262">
        <v>1637.5048828125</v>
      </c>
      <c r="AY262">
        <v>975.8779296875</v>
      </c>
      <c r="AZ262">
        <v>5948.1328125</v>
      </c>
      <c r="BA262">
        <v>4301.60888671875</v>
      </c>
      <c r="BB262">
        <v>1.8520116806030273E-2</v>
      </c>
      <c r="BC262">
        <v>0.12545263767242432</v>
      </c>
      <c r="BD262" t="s">
        <v>854</v>
      </c>
      <c r="BE262" t="s">
        <v>852</v>
      </c>
      <c r="BF262">
        <v>45</v>
      </c>
      <c r="BG262">
        <v>861.71500000000003</v>
      </c>
      <c r="BH262">
        <v>1305.1010000000001</v>
      </c>
      <c r="BI262">
        <v>1.8759999999999999</v>
      </c>
      <c r="BJ262">
        <v>4.0620000000000003</v>
      </c>
      <c r="BK262">
        <v>94.185000000000002</v>
      </c>
      <c r="BL262">
        <v>2055.3339999999998</v>
      </c>
      <c r="BM262">
        <v>840.44600000000003</v>
      </c>
      <c r="BN262">
        <v>1409.6590000000001</v>
      </c>
      <c r="BO262">
        <v>5.4729999999999999</v>
      </c>
      <c r="BP262">
        <v>93.307000000000002</v>
      </c>
      <c r="BQ262">
        <v>1.0029999999999999</v>
      </c>
      <c r="BR262">
        <v>423.38900000000001</v>
      </c>
      <c r="BS262">
        <v>2055.3339999999998</v>
      </c>
      <c r="BT262">
        <v>20</v>
      </c>
      <c r="BU262">
        <v>16.981000000000002</v>
      </c>
      <c r="BV262">
        <v>1</v>
      </c>
      <c r="BW262">
        <v>40</v>
      </c>
      <c r="BX262">
        <v>25.5</v>
      </c>
      <c r="BY262">
        <v>1</v>
      </c>
      <c r="BZ262">
        <f>_xlfn.XLOOKUP(data_cloud__2[[#This Row],[product_id]], manual_check_maarten!A:A,manual_check_maarten!F:F,  "")</f>
        <v>0</v>
      </c>
      <c r="CA262">
        <f>_xlfn.XLOOKUP(data_cloud__2[[#This Row],[product_id]], manual_check_maarten!A:A,manual_check_maarten!G:G,  "")</f>
        <v>0</v>
      </c>
      <c r="CB262" t="str">
        <f>_xlfn.XLOOKUP(data_cloud__2[[#This Row],[product_id]], manual_check_maarten!A:A,manual_check_maarten!H:H,  "")</f>
        <v>Circ section</v>
      </c>
    </row>
    <row r="263" spans="1:80" hidden="1" x14ac:dyDescent="0.35">
      <c r="A263" t="s">
        <v>695</v>
      </c>
      <c r="B263" t="s">
        <v>85</v>
      </c>
      <c r="C263">
        <v>45566.7240146412</v>
      </c>
      <c r="D263" t="s">
        <v>79</v>
      </c>
      <c r="E263" t="s">
        <v>80</v>
      </c>
      <c r="F263">
        <v>131</v>
      </c>
      <c r="G263">
        <v>131</v>
      </c>
      <c r="H263">
        <v>131</v>
      </c>
      <c r="I263">
        <v>0</v>
      </c>
      <c r="J263" t="s">
        <v>693</v>
      </c>
      <c r="K263" t="s">
        <v>82</v>
      </c>
      <c r="L263">
        <v>15.210000038146973</v>
      </c>
      <c r="M263">
        <v>110</v>
      </c>
      <c r="N263" t="s">
        <v>82</v>
      </c>
      <c r="O263" t="s">
        <v>82</v>
      </c>
      <c r="P263">
        <v>0</v>
      </c>
      <c r="Q263">
        <v>802.33538818359375</v>
      </c>
      <c r="R263">
        <v>119.90861511230469</v>
      </c>
      <c r="S263">
        <v>214.80000305175781</v>
      </c>
      <c r="T263">
        <v>214.80000305175781</v>
      </c>
      <c r="U263">
        <v>220.10000610351563</v>
      </c>
      <c r="V263">
        <v>225</v>
      </c>
      <c r="W263">
        <v>2195.44189453125</v>
      </c>
      <c r="X263">
        <v>1754.119140625</v>
      </c>
      <c r="Y263">
        <v>3.3720002174377441</v>
      </c>
      <c r="Z263">
        <v>0.14600001275539398</v>
      </c>
      <c r="AA263">
        <v>24.338001251220703</v>
      </c>
      <c r="AB263">
        <v>2.070000171661377</v>
      </c>
      <c r="AC263">
        <v>0.45200002193450928</v>
      </c>
      <c r="AD263">
        <v>0.65800005197525024</v>
      </c>
      <c r="AE263">
        <v>46.5</v>
      </c>
      <c r="AF263">
        <v>28.378807067871094</v>
      </c>
      <c r="AG263">
        <v>44.953498840332031</v>
      </c>
      <c r="AH263">
        <v>229.80000305175781</v>
      </c>
      <c r="AI263">
        <v>60</v>
      </c>
      <c r="AJ263">
        <v>60</v>
      </c>
      <c r="AK263">
        <v>60</v>
      </c>
      <c r="AL263">
        <v>61</v>
      </c>
      <c r="AM263">
        <v>137.79624938964844</v>
      </c>
      <c r="AN263">
        <v>52.49993896484375</v>
      </c>
      <c r="AO263">
        <v>67.0184326171875</v>
      </c>
      <c r="AP263">
        <v>82.61724853515625</v>
      </c>
      <c r="AQ263">
        <v>2.5208125114440918</v>
      </c>
      <c r="AR263">
        <v>546.42755126953125</v>
      </c>
      <c r="AS263">
        <v>499.02877807617188</v>
      </c>
      <c r="AT263">
        <v>4.8159375190734863</v>
      </c>
      <c r="AU263">
        <v>3.8000626564025879</v>
      </c>
      <c r="AV263">
        <v>7924.00927734375</v>
      </c>
      <c r="AW263">
        <v>6100.845703125</v>
      </c>
      <c r="AX263">
        <v>1803.1875</v>
      </c>
      <c r="AY263">
        <v>1123.1318359375</v>
      </c>
      <c r="AZ263">
        <v>6120.82177734375</v>
      </c>
      <c r="BA263">
        <v>4977.7138671875</v>
      </c>
      <c r="BD263" t="s">
        <v>696</v>
      </c>
      <c r="BE263" t="s">
        <v>695</v>
      </c>
      <c r="BF263">
        <v>45</v>
      </c>
      <c r="BG263">
        <v>1216.394</v>
      </c>
      <c r="BH263">
        <v>894.82100000000003</v>
      </c>
      <c r="BI263">
        <v>-2.76</v>
      </c>
      <c r="BJ263">
        <v>4.1109999999999998</v>
      </c>
      <c r="BK263">
        <v>89.549000000000007</v>
      </c>
      <c r="BL263">
        <v>2056.502</v>
      </c>
      <c r="BM263">
        <v>1215.665</v>
      </c>
      <c r="BN263">
        <v>1204.028</v>
      </c>
      <c r="BO263">
        <v>-179.27600000000001</v>
      </c>
      <c r="BP263">
        <v>99.998999999999995</v>
      </c>
      <c r="BQ263">
        <v>1.0049999999999999</v>
      </c>
      <c r="BR263">
        <v>424.87900000000002</v>
      </c>
      <c r="BS263">
        <v>2056.502</v>
      </c>
      <c r="BT263">
        <v>20</v>
      </c>
      <c r="BU263">
        <v>7.1289999999999996</v>
      </c>
      <c r="BV263">
        <v>1</v>
      </c>
      <c r="BW263">
        <v>40</v>
      </c>
      <c r="BX263">
        <v>30.53</v>
      </c>
      <c r="BY263">
        <v>1</v>
      </c>
      <c r="BZ263">
        <f>_xlfn.XLOOKUP(data_cloud__2[[#This Row],[product_id]], manual_check_maarten!A:A,manual_check_maarten!F:F,  "")</f>
        <v>1</v>
      </c>
      <c r="CA263">
        <f>_xlfn.XLOOKUP(data_cloud__2[[#This Row],[product_id]], manual_check_maarten!A:A,manual_check_maarten!G:G,  "")</f>
        <v>0</v>
      </c>
      <c r="CB263" t="str">
        <f>_xlfn.XLOOKUP(data_cloud__2[[#This Row],[product_id]], manual_check_maarten!A:A,manual_check_maarten!H:H,  "")</f>
        <v/>
      </c>
    </row>
    <row r="264" spans="1:80" hidden="1" x14ac:dyDescent="0.35">
      <c r="A264" t="s">
        <v>697</v>
      </c>
      <c r="B264" t="s">
        <v>78</v>
      </c>
      <c r="C264">
        <v>45566.724292175924</v>
      </c>
      <c r="D264" t="s">
        <v>79</v>
      </c>
      <c r="E264" t="s">
        <v>80</v>
      </c>
      <c r="F264">
        <v>132</v>
      </c>
      <c r="G264">
        <v>132</v>
      </c>
      <c r="H264">
        <v>132</v>
      </c>
      <c r="I264">
        <v>0</v>
      </c>
      <c r="J264" t="s">
        <v>698</v>
      </c>
      <c r="K264" t="s">
        <v>82</v>
      </c>
      <c r="L264">
        <v>15.219999313354492</v>
      </c>
      <c r="M264">
        <v>110</v>
      </c>
      <c r="N264" t="s">
        <v>82</v>
      </c>
      <c r="O264" t="s">
        <v>82</v>
      </c>
      <c r="P264">
        <v>0</v>
      </c>
      <c r="Q264">
        <v>802.51983642578125</v>
      </c>
      <c r="R264">
        <v>119.90861511230469</v>
      </c>
      <c r="S264">
        <v>214.80000305175781</v>
      </c>
      <c r="T264">
        <v>214.80000305175781</v>
      </c>
      <c r="U264">
        <v>220.10000610351563</v>
      </c>
      <c r="V264">
        <v>225</v>
      </c>
      <c r="W264">
        <v>2200.298828125</v>
      </c>
      <c r="X264">
        <v>1762.1820068359375</v>
      </c>
      <c r="Y264">
        <v>2.8040001392364502</v>
      </c>
      <c r="Z264">
        <v>0.14600001275539398</v>
      </c>
      <c r="AA264">
        <v>24.340002059936523</v>
      </c>
      <c r="AB264">
        <v>2.0580000877380371</v>
      </c>
      <c r="AC264">
        <v>0.45400002598762512</v>
      </c>
      <c r="AD264">
        <v>0.65600001811981201</v>
      </c>
      <c r="AE264">
        <v>46.5</v>
      </c>
      <c r="AF264">
        <v>28.353322982788086</v>
      </c>
      <c r="AG264">
        <v>44.973884582519531</v>
      </c>
      <c r="AH264">
        <v>229.80000305175781</v>
      </c>
      <c r="AI264">
        <v>60</v>
      </c>
      <c r="AJ264">
        <v>60</v>
      </c>
      <c r="AK264">
        <v>60</v>
      </c>
      <c r="AL264">
        <v>61</v>
      </c>
      <c r="AM264">
        <v>94.586082458496094</v>
      </c>
      <c r="AN264">
        <v>52.499603271484375</v>
      </c>
      <c r="AO264">
        <v>66.35302734375</v>
      </c>
      <c r="AP264">
        <v>80.238243103027344</v>
      </c>
      <c r="AQ264">
        <v>3.0851876735687256</v>
      </c>
      <c r="AR264">
        <v>543.71746826171875</v>
      </c>
      <c r="AS264">
        <v>499.281005859375</v>
      </c>
      <c r="AT264">
        <v>4.6654376983642578</v>
      </c>
      <c r="AU264">
        <v>3.6495625972747803</v>
      </c>
      <c r="AV264">
        <v>7740.6640625</v>
      </c>
      <c r="AW264">
        <v>5502.02001953125</v>
      </c>
      <c r="AX264">
        <v>1704.55419921875</v>
      </c>
      <c r="AY264">
        <v>1027.8623046875</v>
      </c>
      <c r="AZ264">
        <v>6036.10986328125</v>
      </c>
      <c r="BA264">
        <v>4474.15771484375</v>
      </c>
      <c r="BB264">
        <v>1.4342784881591797E-2</v>
      </c>
      <c r="BC264">
        <v>0.11770403385162354</v>
      </c>
      <c r="BD264" t="s">
        <v>79</v>
      </c>
      <c r="BE264" t="s">
        <v>79</v>
      </c>
      <c r="BF264">
        <v>0</v>
      </c>
      <c r="BG264">
        <v>0</v>
      </c>
      <c r="BH264">
        <v>0</v>
      </c>
      <c r="BI264">
        <v>0</v>
      </c>
      <c r="BJ264">
        <v>0</v>
      </c>
      <c r="BK264">
        <v>0</v>
      </c>
      <c r="BL264">
        <v>0</v>
      </c>
      <c r="BM264">
        <v>0</v>
      </c>
      <c r="BN264">
        <v>0</v>
      </c>
      <c r="BO264">
        <v>0</v>
      </c>
      <c r="BP264">
        <v>0</v>
      </c>
      <c r="BQ264">
        <v>0</v>
      </c>
      <c r="BR264">
        <v>0</v>
      </c>
      <c r="BS264">
        <v>0</v>
      </c>
      <c r="BT264">
        <v>20</v>
      </c>
      <c r="BU264">
        <v>0</v>
      </c>
      <c r="BW264">
        <v>40</v>
      </c>
      <c r="BX264">
        <v>0</v>
      </c>
      <c r="BZ264" t="str">
        <f>_xlfn.XLOOKUP(data_cloud__2[[#This Row],[product_id]], manual_check_maarten!A:A,manual_check_maarten!F:F,  "")</f>
        <v/>
      </c>
      <c r="CA264" t="str">
        <f>_xlfn.XLOOKUP(data_cloud__2[[#This Row],[product_id]], manual_check_maarten!A:A,manual_check_maarten!G:G,  "")</f>
        <v/>
      </c>
      <c r="CB264" t="str">
        <f>_xlfn.XLOOKUP(data_cloud__2[[#This Row],[product_id]], manual_check_maarten!A:A,manual_check_maarten!H:H,  "")</f>
        <v/>
      </c>
    </row>
    <row r="265" spans="1:80" hidden="1" x14ac:dyDescent="0.35">
      <c r="A265" t="s">
        <v>699</v>
      </c>
      <c r="B265" t="s">
        <v>85</v>
      </c>
      <c r="C265">
        <v>45566.724292175924</v>
      </c>
      <c r="D265" t="s">
        <v>79</v>
      </c>
      <c r="E265" t="s">
        <v>80</v>
      </c>
      <c r="F265">
        <v>132</v>
      </c>
      <c r="G265">
        <v>132</v>
      </c>
      <c r="H265">
        <v>132</v>
      </c>
      <c r="I265">
        <v>0</v>
      </c>
      <c r="J265" t="s">
        <v>698</v>
      </c>
      <c r="K265" t="s">
        <v>82</v>
      </c>
      <c r="L265">
        <v>15.219999313354492</v>
      </c>
      <c r="M265">
        <v>110</v>
      </c>
      <c r="N265" t="s">
        <v>82</v>
      </c>
      <c r="O265" t="s">
        <v>82</v>
      </c>
      <c r="P265">
        <v>0</v>
      </c>
      <c r="Q265">
        <v>802.51983642578125</v>
      </c>
      <c r="R265">
        <v>119.90861511230469</v>
      </c>
      <c r="S265">
        <v>214.80000305175781</v>
      </c>
      <c r="T265">
        <v>214.80000305175781</v>
      </c>
      <c r="U265">
        <v>220.10000610351563</v>
      </c>
      <c r="V265">
        <v>225</v>
      </c>
      <c r="W265">
        <v>2200.298828125</v>
      </c>
      <c r="X265">
        <v>1762.1820068359375</v>
      </c>
      <c r="Y265">
        <v>2.8040001392364502</v>
      </c>
      <c r="Z265">
        <v>0.14600001275539398</v>
      </c>
      <c r="AA265">
        <v>24.340002059936523</v>
      </c>
      <c r="AB265">
        <v>2.0580000877380371</v>
      </c>
      <c r="AC265">
        <v>0.45400002598762512</v>
      </c>
      <c r="AD265">
        <v>0.65600001811981201</v>
      </c>
      <c r="AE265">
        <v>46.5</v>
      </c>
      <c r="AF265">
        <v>28.353322982788086</v>
      </c>
      <c r="AG265">
        <v>44.973884582519531</v>
      </c>
      <c r="AH265">
        <v>229.80000305175781</v>
      </c>
      <c r="AI265">
        <v>60</v>
      </c>
      <c r="AJ265">
        <v>60</v>
      </c>
      <c r="AK265">
        <v>60</v>
      </c>
      <c r="AL265">
        <v>61</v>
      </c>
      <c r="AM265">
        <v>137.79624938964844</v>
      </c>
      <c r="AN265">
        <v>52.49993896484375</v>
      </c>
      <c r="AO265">
        <v>67.013778686523438</v>
      </c>
      <c r="AP265">
        <v>83.004981994628906</v>
      </c>
      <c r="AQ265">
        <v>1.3544375896453857</v>
      </c>
      <c r="AR265">
        <v>545.7982177734375</v>
      </c>
      <c r="AS265">
        <v>498.469970703125</v>
      </c>
      <c r="AT265">
        <v>4.8535628318786621</v>
      </c>
      <c r="AU265">
        <v>3.8376877307891846</v>
      </c>
      <c r="AV265">
        <v>7914.08984375</v>
      </c>
      <c r="AW265">
        <v>6107.0869140625</v>
      </c>
      <c r="AX265">
        <v>1820.01025390625</v>
      </c>
      <c r="AY265">
        <v>1140.0615234375</v>
      </c>
      <c r="AZ265">
        <v>6094.07958984375</v>
      </c>
      <c r="BA265">
        <v>4967.025390625</v>
      </c>
      <c r="BD265" t="s">
        <v>700</v>
      </c>
      <c r="BE265" t="s">
        <v>699</v>
      </c>
      <c r="BF265">
        <v>45</v>
      </c>
      <c r="BG265">
        <v>1195.885</v>
      </c>
      <c r="BH265">
        <v>923.01499999999999</v>
      </c>
      <c r="BI265">
        <v>-3.657</v>
      </c>
      <c r="BJ265">
        <v>4.1310000000000002</v>
      </c>
      <c r="BK265">
        <v>88.652000000000001</v>
      </c>
      <c r="BL265">
        <v>2056.3629999999998</v>
      </c>
      <c r="BM265">
        <v>1200.319</v>
      </c>
      <c r="BN265">
        <v>1232.3050000000001</v>
      </c>
      <c r="BO265">
        <v>179.78700000000001</v>
      </c>
      <c r="BP265">
        <v>98.424999999999997</v>
      </c>
      <c r="BQ265">
        <v>1.0049999999999999</v>
      </c>
      <c r="BR265">
        <v>424.89800000000002</v>
      </c>
      <c r="BS265">
        <v>2056.3629999999998</v>
      </c>
      <c r="BT265">
        <v>20</v>
      </c>
      <c r="BU265">
        <v>4.9459999999999997</v>
      </c>
      <c r="BV265">
        <v>1</v>
      </c>
      <c r="BW265">
        <v>40</v>
      </c>
      <c r="BX265">
        <v>32.624000000000002</v>
      </c>
      <c r="BY265">
        <v>1</v>
      </c>
      <c r="BZ265">
        <f>_xlfn.XLOOKUP(data_cloud__2[[#This Row],[product_id]], manual_check_maarten!A:A,manual_check_maarten!F:F,  "")</f>
        <v>1</v>
      </c>
      <c r="CA265">
        <f>_xlfn.XLOOKUP(data_cloud__2[[#This Row],[product_id]], manual_check_maarten!A:A,manual_check_maarten!G:G,  "")</f>
        <v>0</v>
      </c>
      <c r="CB265" t="str">
        <f>_xlfn.XLOOKUP(data_cloud__2[[#This Row],[product_id]], manual_check_maarten!A:A,manual_check_maarten!H:H,  "")</f>
        <v/>
      </c>
    </row>
    <row r="266" spans="1:80" hidden="1" x14ac:dyDescent="0.35">
      <c r="A266" t="s">
        <v>704</v>
      </c>
      <c r="B266" t="s">
        <v>85</v>
      </c>
      <c r="C266">
        <v>45566.724581365743</v>
      </c>
      <c r="D266" t="s">
        <v>79</v>
      </c>
      <c r="E266" t="s">
        <v>80</v>
      </c>
      <c r="F266">
        <v>133</v>
      </c>
      <c r="G266">
        <v>133</v>
      </c>
      <c r="H266">
        <v>133</v>
      </c>
      <c r="I266">
        <v>0</v>
      </c>
      <c r="J266" t="s">
        <v>702</v>
      </c>
      <c r="K266" t="s">
        <v>82</v>
      </c>
      <c r="L266">
        <v>15.219999313354492</v>
      </c>
      <c r="M266">
        <v>110</v>
      </c>
      <c r="N266" t="s">
        <v>82</v>
      </c>
      <c r="O266" t="s">
        <v>82</v>
      </c>
      <c r="P266">
        <v>0</v>
      </c>
      <c r="Q266">
        <v>802.70428466796875</v>
      </c>
      <c r="R266">
        <v>119.90861511230469</v>
      </c>
      <c r="S266">
        <v>214.80000305175781</v>
      </c>
      <c r="T266">
        <v>215</v>
      </c>
      <c r="U266">
        <v>220</v>
      </c>
      <c r="V266">
        <v>225</v>
      </c>
      <c r="W266">
        <v>2192.916015625</v>
      </c>
      <c r="X266">
        <v>1761.4049072265625</v>
      </c>
      <c r="Y266">
        <v>3.4600002765655518</v>
      </c>
      <c r="Z266">
        <v>0.14400000870227814</v>
      </c>
      <c r="AA266">
        <v>24.338001251220703</v>
      </c>
      <c r="AB266">
        <v>2.0540001392364502</v>
      </c>
      <c r="AC266">
        <v>0.45200002193450928</v>
      </c>
      <c r="AD266">
        <v>0.65600001811981201</v>
      </c>
      <c r="AE266">
        <v>46.400001525878906</v>
      </c>
      <c r="AF266">
        <v>28.353322982788086</v>
      </c>
      <c r="AG266">
        <v>44.989173889160156</v>
      </c>
      <c r="AH266">
        <v>229.80000305175781</v>
      </c>
      <c r="AI266">
        <v>60</v>
      </c>
      <c r="AJ266">
        <v>60</v>
      </c>
      <c r="AK266">
        <v>60</v>
      </c>
      <c r="AL266">
        <v>61</v>
      </c>
      <c r="AM266">
        <v>137.79624938964844</v>
      </c>
      <c r="AN266">
        <v>52.49993896484375</v>
      </c>
      <c r="AO266">
        <v>66.991348266601563</v>
      </c>
      <c r="AP266">
        <v>82.976676940917969</v>
      </c>
      <c r="AQ266">
        <v>1.3168125152587891</v>
      </c>
      <c r="AR266">
        <v>545.48406982421875</v>
      </c>
      <c r="AS266">
        <v>497.906005859375</v>
      </c>
      <c r="AT266">
        <v>4.8911876678466797</v>
      </c>
      <c r="AU266">
        <v>3.8753125667572021</v>
      </c>
      <c r="AV266">
        <v>7904.98095703125</v>
      </c>
      <c r="AW266">
        <v>6100.47509765625</v>
      </c>
      <c r="AX266">
        <v>1836.74951171875</v>
      </c>
      <c r="AY266">
        <v>1154.4716796875</v>
      </c>
      <c r="AZ266">
        <v>6068.2314453125</v>
      </c>
      <c r="BA266">
        <v>4946.00341796875</v>
      </c>
      <c r="BD266" t="s">
        <v>705</v>
      </c>
      <c r="BE266" t="s">
        <v>704</v>
      </c>
      <c r="BF266">
        <v>45</v>
      </c>
      <c r="BG266">
        <v>1203.442</v>
      </c>
      <c r="BH266">
        <v>876.86900000000003</v>
      </c>
      <c r="BI266">
        <v>-3.673</v>
      </c>
      <c r="BJ266">
        <v>4.08</v>
      </c>
      <c r="BK266">
        <v>88.635999999999996</v>
      </c>
      <c r="BL266">
        <v>2056.3980000000001</v>
      </c>
      <c r="BM266">
        <v>1205.893</v>
      </c>
      <c r="BN266">
        <v>1186.9010000000001</v>
      </c>
      <c r="BO266">
        <v>-179.89699999999999</v>
      </c>
      <c r="BP266">
        <v>99.998999999999995</v>
      </c>
      <c r="BQ266">
        <v>1.0049999999999999</v>
      </c>
      <c r="BR266">
        <v>424.77300000000002</v>
      </c>
      <c r="BS266">
        <v>2056.3980000000001</v>
      </c>
      <c r="BT266">
        <v>20</v>
      </c>
      <c r="BU266">
        <v>11.315</v>
      </c>
      <c r="BV266">
        <v>1</v>
      </c>
      <c r="BW266">
        <v>40</v>
      </c>
      <c r="BX266">
        <v>23.366</v>
      </c>
      <c r="BY266">
        <v>1</v>
      </c>
      <c r="BZ266">
        <f>_xlfn.XLOOKUP(data_cloud__2[[#This Row],[product_id]], manual_check_maarten!A:A,manual_check_maarten!F:F,  "")</f>
        <v>1</v>
      </c>
      <c r="CA266">
        <f>_xlfn.XLOOKUP(data_cloud__2[[#This Row],[product_id]], manual_check_maarten!A:A,manual_check_maarten!G:G,  "")</f>
        <v>0</v>
      </c>
      <c r="CB266" t="str">
        <f>_xlfn.XLOOKUP(data_cloud__2[[#This Row],[product_id]], manual_check_maarten!A:A,manual_check_maarten!H:H,  "")</f>
        <v/>
      </c>
    </row>
    <row r="267" spans="1:80" hidden="1" x14ac:dyDescent="0.35">
      <c r="A267" t="s">
        <v>701</v>
      </c>
      <c r="B267" t="s">
        <v>78</v>
      </c>
      <c r="C267">
        <v>45566.724581365743</v>
      </c>
      <c r="D267" t="s">
        <v>79</v>
      </c>
      <c r="E267" t="s">
        <v>80</v>
      </c>
      <c r="F267">
        <v>133</v>
      </c>
      <c r="G267">
        <v>133</v>
      </c>
      <c r="H267">
        <v>133</v>
      </c>
      <c r="I267">
        <v>0</v>
      </c>
      <c r="J267" t="s">
        <v>702</v>
      </c>
      <c r="K267" t="s">
        <v>82</v>
      </c>
      <c r="L267">
        <v>15.219999313354492</v>
      </c>
      <c r="M267">
        <v>110</v>
      </c>
      <c r="N267" t="s">
        <v>82</v>
      </c>
      <c r="O267" t="s">
        <v>82</v>
      </c>
      <c r="P267">
        <v>0</v>
      </c>
      <c r="Q267">
        <v>802.70428466796875</v>
      </c>
      <c r="R267">
        <v>119.90861511230469</v>
      </c>
      <c r="S267">
        <v>214.80000305175781</v>
      </c>
      <c r="T267">
        <v>215</v>
      </c>
      <c r="U267">
        <v>220</v>
      </c>
      <c r="V267">
        <v>225</v>
      </c>
      <c r="W267">
        <v>2192.916015625</v>
      </c>
      <c r="X267">
        <v>1761.4049072265625</v>
      </c>
      <c r="Y267">
        <v>3.4600002765655518</v>
      </c>
      <c r="Z267">
        <v>0.14400000870227814</v>
      </c>
      <c r="AA267">
        <v>24.338001251220703</v>
      </c>
      <c r="AB267">
        <v>2.0540001392364502</v>
      </c>
      <c r="AC267">
        <v>0.45200002193450928</v>
      </c>
      <c r="AD267">
        <v>0.65600001811981201</v>
      </c>
      <c r="AE267">
        <v>46.400001525878906</v>
      </c>
      <c r="AF267">
        <v>28.353322982788086</v>
      </c>
      <c r="AG267">
        <v>44.989173889160156</v>
      </c>
      <c r="AH267">
        <v>229.80000305175781</v>
      </c>
      <c r="AI267">
        <v>60</v>
      </c>
      <c r="AJ267">
        <v>60</v>
      </c>
      <c r="AK267">
        <v>60</v>
      </c>
      <c r="AL267">
        <v>61</v>
      </c>
      <c r="AM267">
        <v>94.586082458496094</v>
      </c>
      <c r="AN267">
        <v>52.499603271484375</v>
      </c>
      <c r="AO267">
        <v>66.33135986328125</v>
      </c>
      <c r="AP267">
        <v>80.191780090332031</v>
      </c>
      <c r="AQ267">
        <v>3.0475625991821289</v>
      </c>
      <c r="AR267">
        <v>544.2197265625</v>
      </c>
      <c r="AS267">
        <v>499.9693603515625</v>
      </c>
      <c r="AT267">
        <v>4.5901875495910645</v>
      </c>
      <c r="AU267">
        <v>3.687187671661377</v>
      </c>
      <c r="AV267">
        <v>7737.1669921875</v>
      </c>
      <c r="AW267">
        <v>5527.1181640625</v>
      </c>
      <c r="AX267">
        <v>1663.43359375</v>
      </c>
      <c r="AY267">
        <v>1046.0498046875</v>
      </c>
      <c r="AZ267">
        <v>6073.7333984375</v>
      </c>
      <c r="BA267">
        <v>4481.068359375</v>
      </c>
      <c r="BB267">
        <v>1.7229199409484863E-2</v>
      </c>
      <c r="BC267">
        <v>0.11563694477081299</v>
      </c>
      <c r="BD267" t="s">
        <v>703</v>
      </c>
      <c r="BE267" t="s">
        <v>701</v>
      </c>
      <c r="BF267">
        <v>45</v>
      </c>
      <c r="BG267">
        <v>887.59900000000005</v>
      </c>
      <c r="BH267">
        <v>1116.934</v>
      </c>
      <c r="BI267">
        <v>3.1960000000000002</v>
      </c>
      <c r="BJ267">
        <v>4.1180000000000003</v>
      </c>
      <c r="BK267">
        <v>95.504999999999995</v>
      </c>
      <c r="BL267">
        <v>2055.491</v>
      </c>
      <c r="BM267">
        <v>863.70600000000002</v>
      </c>
      <c r="BN267">
        <v>1226.527</v>
      </c>
      <c r="BO267">
        <v>6.5289999999999999</v>
      </c>
      <c r="BP267">
        <v>99.998999999999995</v>
      </c>
      <c r="BQ267">
        <v>1.004</v>
      </c>
      <c r="BR267">
        <v>424.03699999999998</v>
      </c>
      <c r="BS267">
        <v>2055.491</v>
      </c>
      <c r="BT267">
        <v>20</v>
      </c>
      <c r="BU267">
        <v>6.3920000000000003</v>
      </c>
      <c r="BV267">
        <v>1</v>
      </c>
      <c r="BW267">
        <v>40</v>
      </c>
      <c r="BX267">
        <v>21.731999999999999</v>
      </c>
      <c r="BY267">
        <v>1</v>
      </c>
      <c r="BZ267">
        <f>_xlfn.XLOOKUP(data_cloud__2[[#This Row],[product_id]], manual_check_maarten!A:A,manual_check_maarten!F:F,  "")</f>
        <v>1</v>
      </c>
      <c r="CA267">
        <f>_xlfn.XLOOKUP(data_cloud__2[[#This Row],[product_id]], manual_check_maarten!A:A,manual_check_maarten!G:G,  "")</f>
        <v>0</v>
      </c>
      <c r="CB267" t="str">
        <f>_xlfn.XLOOKUP(data_cloud__2[[#This Row],[product_id]], manual_check_maarten!A:A,manual_check_maarten!H:H,  "")</f>
        <v/>
      </c>
    </row>
    <row r="268" spans="1:80" hidden="1" x14ac:dyDescent="0.35">
      <c r="A268" t="s">
        <v>708</v>
      </c>
      <c r="B268" t="s">
        <v>85</v>
      </c>
      <c r="C268">
        <v>45566.724858946756</v>
      </c>
      <c r="D268" t="s">
        <v>79</v>
      </c>
      <c r="E268" t="s">
        <v>80</v>
      </c>
      <c r="F268">
        <v>134</v>
      </c>
      <c r="G268">
        <v>134</v>
      </c>
      <c r="H268">
        <v>134</v>
      </c>
      <c r="I268">
        <v>0</v>
      </c>
      <c r="J268" t="s">
        <v>707</v>
      </c>
      <c r="K268" t="s">
        <v>82</v>
      </c>
      <c r="L268">
        <v>15.219999313354492</v>
      </c>
      <c r="M268">
        <v>110</v>
      </c>
      <c r="N268" t="s">
        <v>82</v>
      </c>
      <c r="O268" t="s">
        <v>82</v>
      </c>
      <c r="P268">
        <v>0</v>
      </c>
      <c r="Q268">
        <v>802.51983642578125</v>
      </c>
      <c r="R268">
        <v>119.90861511230469</v>
      </c>
      <c r="S268">
        <v>215.10000610351563</v>
      </c>
      <c r="T268">
        <v>215.10000610351563</v>
      </c>
      <c r="U268">
        <v>220</v>
      </c>
      <c r="V268">
        <v>225</v>
      </c>
      <c r="W268">
        <v>2194.276123046875</v>
      </c>
      <c r="X268">
        <v>1747.7076416015625</v>
      </c>
      <c r="Y268">
        <v>2.8700001239776611</v>
      </c>
      <c r="Z268">
        <v>0.14400000870227814</v>
      </c>
      <c r="AA268">
        <v>24.338001251220703</v>
      </c>
      <c r="AB268">
        <v>2.0540001392364502</v>
      </c>
      <c r="AC268">
        <v>0.45200002193450928</v>
      </c>
      <c r="AD268">
        <v>0.65800005197525024</v>
      </c>
      <c r="AE268">
        <v>46.200000762939453</v>
      </c>
      <c r="AF268">
        <v>28.358419418334961</v>
      </c>
      <c r="AG268">
        <v>44.958595275878906</v>
      </c>
      <c r="AH268">
        <v>229.80000305175781</v>
      </c>
      <c r="AI268">
        <v>60</v>
      </c>
      <c r="AJ268">
        <v>60.099997999999999</v>
      </c>
      <c r="AK268">
        <v>60.099997999999999</v>
      </c>
      <c r="AL268">
        <v>61</v>
      </c>
      <c r="AM268">
        <v>137.79624938964844</v>
      </c>
      <c r="AN268">
        <v>52.49993896484375</v>
      </c>
      <c r="AO268">
        <v>67.182350158691406</v>
      </c>
      <c r="AP268">
        <v>82.8294677734375</v>
      </c>
      <c r="AQ268">
        <v>2.069312572479248</v>
      </c>
      <c r="AR268">
        <v>544.4471435546875</v>
      </c>
      <c r="AS268">
        <v>496.94448852539063</v>
      </c>
      <c r="AT268">
        <v>4.8535628318786621</v>
      </c>
      <c r="AU268">
        <v>3.8753125667572021</v>
      </c>
      <c r="AV268">
        <v>7888.27392578125</v>
      </c>
      <c r="AW268">
        <v>6051.7060546875</v>
      </c>
      <c r="AX268">
        <v>1811.7890625</v>
      </c>
      <c r="AY268">
        <v>1151.34423828125</v>
      </c>
      <c r="AZ268">
        <v>6076.48486328125</v>
      </c>
      <c r="BA268">
        <v>4900.36181640625</v>
      </c>
      <c r="BD268" t="s">
        <v>709</v>
      </c>
      <c r="BE268" t="s">
        <v>708</v>
      </c>
      <c r="BF268">
        <v>45</v>
      </c>
      <c r="BG268">
        <v>1195.69</v>
      </c>
      <c r="BH268">
        <v>713.78200000000004</v>
      </c>
      <c r="BI268">
        <v>-3.6890000000000001</v>
      </c>
      <c r="BJ268">
        <v>4.1100000000000003</v>
      </c>
      <c r="BK268">
        <v>88.62</v>
      </c>
      <c r="BL268">
        <v>0</v>
      </c>
      <c r="BM268">
        <v>1201.5940000000001</v>
      </c>
      <c r="BN268">
        <v>1023.893</v>
      </c>
      <c r="BO268">
        <v>179.49600000000001</v>
      </c>
      <c r="BP268">
        <v>89.763999999999996</v>
      </c>
      <c r="BQ268">
        <v>1.0069999999999999</v>
      </c>
      <c r="BR268">
        <v>424.59699999999998</v>
      </c>
      <c r="BS268">
        <v>0</v>
      </c>
      <c r="BT268">
        <v>20</v>
      </c>
      <c r="BU268">
        <v>467.17500000000001</v>
      </c>
      <c r="BV268">
        <v>0</v>
      </c>
      <c r="BW268">
        <v>40</v>
      </c>
      <c r="BX268">
        <v>536.55100000000004</v>
      </c>
      <c r="BY268">
        <v>0</v>
      </c>
      <c r="BZ268">
        <f>_xlfn.XLOOKUP(data_cloud__2[[#This Row],[product_id]], manual_check_maarten!A:A,manual_check_maarten!F:F,  "")</f>
        <v>1</v>
      </c>
      <c r="CA268" t="str">
        <f>_xlfn.XLOOKUP(data_cloud__2[[#This Row],[product_id]], manual_check_maarten!A:A,manual_check_maarten!G:G,  "")</f>
        <v>anomaly due to position against the edge of the FOV</v>
      </c>
      <c r="CB268" t="str">
        <f>_xlfn.XLOOKUP(data_cloud__2[[#This Row],[product_id]], manual_check_maarten!A:A,manual_check_maarten!H:H,  "")</f>
        <v/>
      </c>
    </row>
    <row r="269" spans="1:80" hidden="1" x14ac:dyDescent="0.35">
      <c r="A269" t="s">
        <v>706</v>
      </c>
      <c r="B269" t="s">
        <v>78</v>
      </c>
      <c r="C269">
        <v>45566.724858946756</v>
      </c>
      <c r="D269" t="s">
        <v>79</v>
      </c>
      <c r="E269" t="s">
        <v>80</v>
      </c>
      <c r="F269">
        <v>134</v>
      </c>
      <c r="G269">
        <v>134</v>
      </c>
      <c r="H269">
        <v>134</v>
      </c>
      <c r="I269">
        <v>0</v>
      </c>
      <c r="J269" t="s">
        <v>707</v>
      </c>
      <c r="K269" t="s">
        <v>82</v>
      </c>
      <c r="L269">
        <v>15.219999313354492</v>
      </c>
      <c r="M269">
        <v>110</v>
      </c>
      <c r="N269" t="s">
        <v>82</v>
      </c>
      <c r="O269" t="s">
        <v>82</v>
      </c>
      <c r="P269">
        <v>0</v>
      </c>
      <c r="Q269">
        <v>802.51983642578125</v>
      </c>
      <c r="R269">
        <v>119.90861511230469</v>
      </c>
      <c r="S269">
        <v>215.10000610351563</v>
      </c>
      <c r="T269">
        <v>215.10000610351563</v>
      </c>
      <c r="U269">
        <v>220</v>
      </c>
      <c r="V269">
        <v>225</v>
      </c>
      <c r="W269">
        <v>2194.276123046875</v>
      </c>
      <c r="X269">
        <v>1747.7076416015625</v>
      </c>
      <c r="Y269">
        <v>2.8700001239776611</v>
      </c>
      <c r="Z269">
        <v>0.14400000870227814</v>
      </c>
      <c r="AA269">
        <v>24.338001251220703</v>
      </c>
      <c r="AB269">
        <v>2.0540001392364502</v>
      </c>
      <c r="AC269">
        <v>0.45200002193450928</v>
      </c>
      <c r="AD269">
        <v>0.65800005197525024</v>
      </c>
      <c r="AE269">
        <v>46.200000762939453</v>
      </c>
      <c r="AF269">
        <v>28.358419418334961</v>
      </c>
      <c r="AG269">
        <v>44.958595275878906</v>
      </c>
      <c r="AH269">
        <v>229.80000305175781</v>
      </c>
      <c r="AI269">
        <v>60</v>
      </c>
      <c r="AJ269">
        <v>60.099997999999999</v>
      </c>
      <c r="AK269">
        <v>60.099997999999999</v>
      </c>
      <c r="AL269">
        <v>61</v>
      </c>
      <c r="AM269">
        <v>94.586082458496094</v>
      </c>
      <c r="AN269">
        <v>52.499603271484375</v>
      </c>
      <c r="AO269">
        <v>66.332221984863281</v>
      </c>
      <c r="AP269">
        <v>80.162620544433594</v>
      </c>
      <c r="AQ269">
        <v>2.821812629699707</v>
      </c>
      <c r="AR269">
        <v>542.41156005859375</v>
      </c>
      <c r="AS269">
        <v>497.67013549804688</v>
      </c>
      <c r="AT269">
        <v>4.6278128623962402</v>
      </c>
      <c r="AU269">
        <v>3.6495625972747803</v>
      </c>
      <c r="AV269">
        <v>7723.46728515625</v>
      </c>
      <c r="AW269">
        <v>5466.39794921875</v>
      </c>
      <c r="AX269">
        <v>1676.81640625</v>
      </c>
      <c r="AY269">
        <v>1020.044921875</v>
      </c>
      <c r="AZ269">
        <v>6046.65087890625</v>
      </c>
      <c r="BA269">
        <v>4446.35302734375</v>
      </c>
      <c r="BB269">
        <v>2.1196842193603516E-2</v>
      </c>
      <c r="BC269">
        <v>0.11749458312988281</v>
      </c>
      <c r="BD269" t="s">
        <v>79</v>
      </c>
      <c r="BE269" t="s">
        <v>79</v>
      </c>
      <c r="BF269">
        <v>0</v>
      </c>
      <c r="BG269">
        <v>0</v>
      </c>
      <c r="BH269">
        <v>0</v>
      </c>
      <c r="BI269">
        <v>0</v>
      </c>
      <c r="BJ269">
        <v>0</v>
      </c>
      <c r="BK269">
        <v>0</v>
      </c>
      <c r="BL269">
        <v>0</v>
      </c>
      <c r="BM269">
        <v>0</v>
      </c>
      <c r="BN269">
        <v>0</v>
      </c>
      <c r="BO269">
        <v>0</v>
      </c>
      <c r="BP269">
        <v>0</v>
      </c>
      <c r="BQ269">
        <v>0</v>
      </c>
      <c r="BR269">
        <v>0</v>
      </c>
      <c r="BS269">
        <v>0</v>
      </c>
      <c r="BT269">
        <v>20</v>
      </c>
      <c r="BU269">
        <v>0</v>
      </c>
      <c r="BW269">
        <v>40</v>
      </c>
      <c r="BX269">
        <v>0</v>
      </c>
      <c r="BZ269" t="str">
        <f>_xlfn.XLOOKUP(data_cloud__2[[#This Row],[product_id]], manual_check_maarten!A:A,manual_check_maarten!F:F,  "")</f>
        <v/>
      </c>
      <c r="CA269" t="str">
        <f>_xlfn.XLOOKUP(data_cloud__2[[#This Row],[product_id]], manual_check_maarten!A:A,manual_check_maarten!G:G,  "")</f>
        <v/>
      </c>
      <c r="CB269" t="str">
        <f>_xlfn.XLOOKUP(data_cloud__2[[#This Row],[product_id]], manual_check_maarten!A:A,manual_check_maarten!H:H,  "")</f>
        <v/>
      </c>
    </row>
    <row r="270" spans="1:80" x14ac:dyDescent="0.35">
      <c r="A270" t="s">
        <v>885</v>
      </c>
      <c r="B270" t="s">
        <v>78</v>
      </c>
      <c r="C270">
        <v>45566.775230833337</v>
      </c>
      <c r="D270" t="s">
        <v>79</v>
      </c>
      <c r="E270" t="s">
        <v>80</v>
      </c>
      <c r="F270">
        <v>238</v>
      </c>
      <c r="G270">
        <v>238</v>
      </c>
      <c r="H270">
        <v>238</v>
      </c>
      <c r="I270">
        <v>0</v>
      </c>
      <c r="J270" t="s">
        <v>886</v>
      </c>
      <c r="K270" t="s">
        <v>82</v>
      </c>
      <c r="L270">
        <v>16.350000381469727</v>
      </c>
      <c r="M270">
        <v>110</v>
      </c>
      <c r="N270" t="s">
        <v>82</v>
      </c>
      <c r="O270" t="s">
        <v>82</v>
      </c>
      <c r="P270">
        <v>0</v>
      </c>
      <c r="Q270">
        <v>800.6754150390625</v>
      </c>
      <c r="R270">
        <v>119.90861511230469</v>
      </c>
      <c r="S270">
        <v>215</v>
      </c>
      <c r="T270">
        <v>215.10000610351563</v>
      </c>
      <c r="U270">
        <v>220.30000305175781</v>
      </c>
      <c r="V270">
        <v>225</v>
      </c>
      <c r="W270">
        <v>2187.47607421875</v>
      </c>
      <c r="X270">
        <v>1805.9937744140625</v>
      </c>
      <c r="Y270">
        <v>3.9680001735687256</v>
      </c>
      <c r="Z270">
        <v>0.15800000727176666</v>
      </c>
      <c r="AA270">
        <v>24.338001251220703</v>
      </c>
      <c r="AB270">
        <v>2.0320000648498535</v>
      </c>
      <c r="AC270">
        <v>0.45200002193450928</v>
      </c>
      <c r="AD270">
        <v>0.65800005197525024</v>
      </c>
      <c r="AE270">
        <v>41.900001525878906</v>
      </c>
      <c r="AF270">
        <v>26.319711685180664</v>
      </c>
      <c r="AG270">
        <v>44.984077453613281</v>
      </c>
      <c r="AH270">
        <v>229.80000305175781</v>
      </c>
      <c r="AI270">
        <v>60</v>
      </c>
      <c r="AJ270">
        <v>60</v>
      </c>
      <c r="AK270">
        <v>59.900002000000001</v>
      </c>
      <c r="AL270">
        <v>61</v>
      </c>
      <c r="AM270">
        <v>141.87911987304688</v>
      </c>
      <c r="AN270">
        <v>52.499603271484375</v>
      </c>
      <c r="AO270">
        <v>66.861930847167969</v>
      </c>
      <c r="AP270">
        <v>80.423408508300781</v>
      </c>
      <c r="AQ270">
        <v>2.934687614440918</v>
      </c>
      <c r="AR270">
        <v>535.86614990234375</v>
      </c>
      <c r="AS270">
        <v>487.44223022460938</v>
      </c>
      <c r="AT270">
        <v>4.6654376983642578</v>
      </c>
      <c r="AU270">
        <v>3.7248127460479736</v>
      </c>
      <c r="AV270">
        <v>7544.98779296875</v>
      </c>
      <c r="AW270">
        <v>5147.31103515625</v>
      </c>
      <c r="AX270">
        <v>1610.03125</v>
      </c>
      <c r="AY270">
        <v>964.51806640625</v>
      </c>
      <c r="AZ270">
        <v>5934.95654296875</v>
      </c>
      <c r="BA270">
        <v>4182.79296875</v>
      </c>
      <c r="BB270">
        <v>9.3566179275512695E-3</v>
      </c>
      <c r="BC270">
        <v>0.14507913589477539</v>
      </c>
      <c r="BD270" t="s">
        <v>887</v>
      </c>
      <c r="BE270" t="s">
        <v>885</v>
      </c>
      <c r="BF270">
        <v>45</v>
      </c>
      <c r="BG270">
        <v>856.39200000000005</v>
      </c>
      <c r="BH270">
        <v>1292.383</v>
      </c>
      <c r="BI270">
        <v>1.7769999999999999</v>
      </c>
      <c r="BJ270">
        <v>4.1609999999999996</v>
      </c>
      <c r="BK270">
        <v>94.085999999999999</v>
      </c>
      <c r="BL270">
        <v>2055.6790000000001</v>
      </c>
      <c r="BM270">
        <v>835.90300000000002</v>
      </c>
      <c r="BN270">
        <v>1397.771</v>
      </c>
      <c r="BO270">
        <v>5.181</v>
      </c>
      <c r="BP270">
        <v>93.307000000000002</v>
      </c>
      <c r="BQ270">
        <v>1.0029999999999999</v>
      </c>
      <c r="BR270">
        <v>423.32299999999998</v>
      </c>
      <c r="BS270">
        <v>2055.6790000000001</v>
      </c>
      <c r="BT270">
        <v>20</v>
      </c>
      <c r="BU270">
        <v>4.9059999999999997</v>
      </c>
      <c r="BV270">
        <v>1</v>
      </c>
      <c r="BW270">
        <v>40</v>
      </c>
      <c r="BX270">
        <v>33.814</v>
      </c>
      <c r="BY270">
        <v>1</v>
      </c>
      <c r="BZ270">
        <f>_xlfn.XLOOKUP(data_cloud__2[[#This Row],[product_id]], manual_check_maarten!A:A,manual_check_maarten!F:F,  "")</f>
        <v>0</v>
      </c>
      <c r="CA270">
        <f>_xlfn.XLOOKUP(data_cloud__2[[#This Row],[product_id]], manual_check_maarten!A:A,manual_check_maarten!G:G,  "")</f>
        <v>0</v>
      </c>
      <c r="CB270" t="str">
        <f>_xlfn.XLOOKUP(data_cloud__2[[#This Row],[product_id]], manual_check_maarten!A:A,manual_check_maarten!H:H,  "")</f>
        <v>Circ section</v>
      </c>
    </row>
    <row r="271" spans="1:80" x14ac:dyDescent="0.35">
      <c r="A271" t="s">
        <v>894</v>
      </c>
      <c r="B271" t="s">
        <v>78</v>
      </c>
      <c r="C271">
        <v>45566.77579803241</v>
      </c>
      <c r="D271" t="s">
        <v>79</v>
      </c>
      <c r="E271" t="s">
        <v>80</v>
      </c>
      <c r="F271">
        <v>240</v>
      </c>
      <c r="G271">
        <v>240</v>
      </c>
      <c r="H271">
        <v>240</v>
      </c>
      <c r="I271">
        <v>0</v>
      </c>
      <c r="J271" t="s">
        <v>895</v>
      </c>
      <c r="K271" t="s">
        <v>82</v>
      </c>
      <c r="L271">
        <v>16.35999870300293</v>
      </c>
      <c r="M271">
        <v>110</v>
      </c>
      <c r="N271" t="s">
        <v>82</v>
      </c>
      <c r="O271" t="s">
        <v>82</v>
      </c>
      <c r="P271">
        <v>0</v>
      </c>
      <c r="Q271">
        <v>800.6754150390625</v>
      </c>
      <c r="R271">
        <v>119.90861511230469</v>
      </c>
      <c r="S271">
        <v>214.80000305175781</v>
      </c>
      <c r="T271">
        <v>215.10000610351563</v>
      </c>
      <c r="U271">
        <v>220.30000305175781</v>
      </c>
      <c r="V271">
        <v>225</v>
      </c>
      <c r="W271">
        <v>2170.1845703125</v>
      </c>
      <c r="X271">
        <v>1809.4908447265625</v>
      </c>
      <c r="Y271">
        <v>3.8340001106262207</v>
      </c>
      <c r="Z271">
        <v>0.15800000727176666</v>
      </c>
      <c r="AA271">
        <v>24.338001251220703</v>
      </c>
      <c r="AB271">
        <v>2.0440001487731934</v>
      </c>
      <c r="AC271">
        <v>0.45200002193450928</v>
      </c>
      <c r="AD271">
        <v>0.65600001811981201</v>
      </c>
      <c r="AE271">
        <v>42.200000762939453</v>
      </c>
      <c r="AF271">
        <v>26.411455154418945</v>
      </c>
      <c r="AG271">
        <v>44.989173889160156</v>
      </c>
      <c r="AH271">
        <v>229.80000305175781</v>
      </c>
      <c r="AI271">
        <v>60</v>
      </c>
      <c r="AJ271">
        <v>60.099997999999999</v>
      </c>
      <c r="AK271">
        <v>60.099997999999999</v>
      </c>
      <c r="AL271">
        <v>61</v>
      </c>
      <c r="AM271">
        <v>141.87911987304688</v>
      </c>
      <c r="AN271">
        <v>52.499603271484375</v>
      </c>
      <c r="AO271">
        <v>66.784187316894531</v>
      </c>
      <c r="AP271">
        <v>80.555160522460938</v>
      </c>
      <c r="AQ271">
        <v>3.7248127460479736</v>
      </c>
      <c r="AR271">
        <v>537.06707763671875</v>
      </c>
      <c r="AS271">
        <v>489.24755859375</v>
      </c>
      <c r="AT271">
        <v>4.5901875495910645</v>
      </c>
      <c r="AU271">
        <v>3.7248127460479736</v>
      </c>
      <c r="AV271">
        <v>7563.93603515625</v>
      </c>
      <c r="AW271">
        <v>5190.15625</v>
      </c>
      <c r="AX271">
        <v>1581.951171875</v>
      </c>
      <c r="AY271">
        <v>977.18896484375</v>
      </c>
      <c r="AZ271">
        <v>5981.98486328125</v>
      </c>
      <c r="BA271">
        <v>4212.96728515625</v>
      </c>
      <c r="BB271">
        <v>2.1494269371032715E-2</v>
      </c>
      <c r="BC271">
        <v>0.13255941867828369</v>
      </c>
      <c r="BD271" t="s">
        <v>896</v>
      </c>
      <c r="BE271" t="s">
        <v>894</v>
      </c>
      <c r="BF271">
        <v>45</v>
      </c>
      <c r="BG271">
        <v>862.50599999999997</v>
      </c>
      <c r="BH271">
        <v>1266.673</v>
      </c>
      <c r="BI271">
        <v>2.4550000000000001</v>
      </c>
      <c r="BJ271">
        <v>4.1890000000000001</v>
      </c>
      <c r="BK271">
        <v>94.763999999999996</v>
      </c>
      <c r="BL271">
        <v>2055.8380000000002</v>
      </c>
      <c r="BM271">
        <v>841.49</v>
      </c>
      <c r="BN271">
        <v>1371.4760000000001</v>
      </c>
      <c r="BO271">
        <v>5.5289999999999999</v>
      </c>
      <c r="BP271">
        <v>94.882000000000005</v>
      </c>
      <c r="BQ271">
        <v>1.0029999999999999</v>
      </c>
      <c r="BR271">
        <v>423.63499999999999</v>
      </c>
      <c r="BS271">
        <v>2055.8380000000002</v>
      </c>
      <c r="BT271">
        <v>20</v>
      </c>
      <c r="BU271">
        <v>12.696</v>
      </c>
      <c r="BV271">
        <v>1</v>
      </c>
      <c r="BW271">
        <v>40</v>
      </c>
      <c r="BX271">
        <v>28.382000000000001</v>
      </c>
      <c r="BY271">
        <v>1</v>
      </c>
      <c r="BZ271">
        <f>_xlfn.XLOOKUP(data_cloud__2[[#This Row],[product_id]], manual_check_maarten!A:A,manual_check_maarten!F:F,  "")</f>
        <v>0</v>
      </c>
      <c r="CA271">
        <f>_xlfn.XLOOKUP(data_cloud__2[[#This Row],[product_id]], manual_check_maarten!A:A,manual_check_maarten!G:G,  "")</f>
        <v>0</v>
      </c>
      <c r="CB271" t="str">
        <f>_xlfn.XLOOKUP(data_cloud__2[[#This Row],[product_id]], manual_check_maarten!A:A,manual_check_maarten!H:H,  "")</f>
        <v>Circ section</v>
      </c>
    </row>
    <row r="272" spans="1:80" x14ac:dyDescent="0.35">
      <c r="A272" t="s">
        <v>949</v>
      </c>
      <c r="B272" t="s">
        <v>85</v>
      </c>
      <c r="C272">
        <v>45566.749525949075</v>
      </c>
      <c r="D272" t="s">
        <v>79</v>
      </c>
      <c r="E272" t="s">
        <v>80</v>
      </c>
      <c r="F272">
        <v>154</v>
      </c>
      <c r="G272">
        <v>154</v>
      </c>
      <c r="H272">
        <v>154</v>
      </c>
      <c r="I272">
        <v>0</v>
      </c>
      <c r="J272" t="s">
        <v>947</v>
      </c>
      <c r="K272" t="s">
        <v>82</v>
      </c>
      <c r="L272">
        <v>15.579999923706055</v>
      </c>
      <c r="M272">
        <v>110</v>
      </c>
      <c r="N272" t="s">
        <v>82</v>
      </c>
      <c r="O272" t="s">
        <v>82</v>
      </c>
      <c r="P272">
        <v>0</v>
      </c>
      <c r="Q272">
        <v>798.8309326171875</v>
      </c>
      <c r="R272">
        <v>119.90861511230469</v>
      </c>
      <c r="S272">
        <v>213.30000305175781</v>
      </c>
      <c r="T272">
        <v>215.80000305175781</v>
      </c>
      <c r="U272">
        <v>220.5</v>
      </c>
      <c r="V272">
        <v>224.80000305175781</v>
      </c>
      <c r="W272">
        <v>2146.77294921875</v>
      </c>
      <c r="X272">
        <v>1913.725830078125</v>
      </c>
      <c r="Y272">
        <v>5.2000001072883606E-2</v>
      </c>
      <c r="Z272">
        <v>0.14800000190734863</v>
      </c>
      <c r="AA272">
        <v>24.318000793457031</v>
      </c>
      <c r="AB272">
        <v>2.0460000038146973</v>
      </c>
      <c r="AC272">
        <v>0.44800001382827759</v>
      </c>
      <c r="AD272">
        <v>0.65600001811981201</v>
      </c>
      <c r="AE272">
        <v>41.400001525878906</v>
      </c>
      <c r="AF272">
        <v>24.918100357055664</v>
      </c>
      <c r="AG272">
        <v>44.994274139404297</v>
      </c>
      <c r="AH272">
        <v>230.10000610351563</v>
      </c>
      <c r="AI272">
        <v>60</v>
      </c>
      <c r="AJ272">
        <v>60</v>
      </c>
      <c r="AK272">
        <v>60</v>
      </c>
      <c r="AL272">
        <v>58.099997999999999</v>
      </c>
      <c r="AM272">
        <v>137.79624938964844</v>
      </c>
      <c r="AN272">
        <v>52.49993896484375</v>
      </c>
      <c r="AO272">
        <v>56.926193237304688</v>
      </c>
      <c r="AP272">
        <v>73.69732666015625</v>
      </c>
      <c r="AQ272">
        <v>2.5208125114440918</v>
      </c>
      <c r="AR272">
        <v>504.64794921875</v>
      </c>
      <c r="AS272">
        <v>443.7152099609375</v>
      </c>
      <c r="AT272">
        <v>5.2298126220703125</v>
      </c>
      <c r="AU272">
        <v>4.2139377593994141</v>
      </c>
      <c r="AV272">
        <v>7350.8828125</v>
      </c>
      <c r="AW272">
        <v>4702.0859375</v>
      </c>
      <c r="AX272">
        <v>1678.9462890625</v>
      </c>
      <c r="AY272">
        <v>991.63330078125</v>
      </c>
      <c r="AZ272">
        <v>5671.9365234375</v>
      </c>
      <c r="BA272">
        <v>3710.45263671875</v>
      </c>
      <c r="BD272" t="s">
        <v>950</v>
      </c>
      <c r="BE272" t="s">
        <v>949</v>
      </c>
      <c r="BF272">
        <v>45</v>
      </c>
      <c r="BG272">
        <v>1219.826</v>
      </c>
      <c r="BH272">
        <v>958.88400000000001</v>
      </c>
      <c r="BI272">
        <v>-2.3090000000000002</v>
      </c>
      <c r="BJ272">
        <v>4.0549999999999997</v>
      </c>
      <c r="BK272">
        <v>90</v>
      </c>
      <c r="BL272">
        <v>2054.4560000000001</v>
      </c>
      <c r="BM272">
        <v>1217.6569999999999</v>
      </c>
      <c r="BN272">
        <v>1263.452</v>
      </c>
      <c r="BO272">
        <v>-178.947</v>
      </c>
      <c r="BP272">
        <v>99.998999999999995</v>
      </c>
      <c r="BQ272">
        <v>1.004</v>
      </c>
      <c r="BR272">
        <v>424.04199999999997</v>
      </c>
      <c r="BS272">
        <v>2054.4560000000001</v>
      </c>
      <c r="BT272">
        <v>20</v>
      </c>
      <c r="BU272">
        <v>29.841999999999999</v>
      </c>
      <c r="BV272">
        <v>0</v>
      </c>
      <c r="BW272">
        <v>40</v>
      </c>
      <c r="BX272">
        <v>86.873999999999995</v>
      </c>
      <c r="BY272">
        <v>0</v>
      </c>
      <c r="BZ272">
        <f>_xlfn.XLOOKUP(data_cloud__2[[#This Row],[product_id]], manual_check_maarten!A:A,manual_check_maarten!F:F,  "")</f>
        <v>0</v>
      </c>
      <c r="CA272">
        <f>_xlfn.XLOOKUP(data_cloud__2[[#This Row],[product_id]], manual_check_maarten!A:A,manual_check_maarten!G:G,  "")</f>
        <v>0</v>
      </c>
      <c r="CB272" t="str">
        <f>_xlfn.XLOOKUP(data_cloud__2[[#This Row],[product_id]], manual_check_maarten!A:A,manual_check_maarten!H:H,  "")</f>
        <v>Discoloration</v>
      </c>
    </row>
    <row r="273" spans="1:80" x14ac:dyDescent="0.35">
      <c r="A273" t="s">
        <v>946</v>
      </c>
      <c r="B273" t="s">
        <v>78</v>
      </c>
      <c r="C273">
        <v>45566.749525949075</v>
      </c>
      <c r="D273" t="s">
        <v>79</v>
      </c>
      <c r="E273" t="s">
        <v>80</v>
      </c>
      <c r="F273">
        <v>154</v>
      </c>
      <c r="G273">
        <v>154</v>
      </c>
      <c r="H273">
        <v>154</v>
      </c>
      <c r="I273">
        <v>0</v>
      </c>
      <c r="J273" t="s">
        <v>947</v>
      </c>
      <c r="K273" t="s">
        <v>82</v>
      </c>
      <c r="L273">
        <v>15.579999923706055</v>
      </c>
      <c r="M273">
        <v>110</v>
      </c>
      <c r="N273" t="s">
        <v>82</v>
      </c>
      <c r="O273" t="s">
        <v>82</v>
      </c>
      <c r="P273">
        <v>0</v>
      </c>
      <c r="Q273">
        <v>798.8309326171875</v>
      </c>
      <c r="R273">
        <v>119.90861511230469</v>
      </c>
      <c r="S273">
        <v>213.30000305175781</v>
      </c>
      <c r="T273">
        <v>215.80000305175781</v>
      </c>
      <c r="U273">
        <v>220.5</v>
      </c>
      <c r="V273">
        <v>224.80000305175781</v>
      </c>
      <c r="W273">
        <v>2146.77294921875</v>
      </c>
      <c r="X273">
        <v>1913.725830078125</v>
      </c>
      <c r="Y273">
        <v>5.2000001072883606E-2</v>
      </c>
      <c r="Z273">
        <v>0.14800000190734863</v>
      </c>
      <c r="AA273">
        <v>24.318000793457031</v>
      </c>
      <c r="AB273">
        <v>2.0460000038146973</v>
      </c>
      <c r="AC273">
        <v>0.44800001382827759</v>
      </c>
      <c r="AD273">
        <v>0.65600001811981201</v>
      </c>
      <c r="AE273">
        <v>41.400001525878906</v>
      </c>
      <c r="AF273">
        <v>24.918100357055664</v>
      </c>
      <c r="AG273">
        <v>44.994274139404297</v>
      </c>
      <c r="AH273">
        <v>230.10000610351563</v>
      </c>
      <c r="AI273">
        <v>60</v>
      </c>
      <c r="AJ273">
        <v>60</v>
      </c>
      <c r="AK273">
        <v>60</v>
      </c>
      <c r="AL273">
        <v>58.099997999999999</v>
      </c>
      <c r="AM273">
        <v>94.586082458496094</v>
      </c>
      <c r="AN273">
        <v>52.499603271484375</v>
      </c>
      <c r="AO273">
        <v>57.846023559570313</v>
      </c>
      <c r="AP273">
        <v>72.97467041015625</v>
      </c>
      <c r="AQ273">
        <v>4.3644375801086426</v>
      </c>
      <c r="AR273">
        <v>502.70425415039063</v>
      </c>
      <c r="AS273">
        <v>437.28982543945313</v>
      </c>
      <c r="AT273">
        <v>5.0040626525878906</v>
      </c>
      <c r="AU273">
        <v>3.9881877899169922</v>
      </c>
      <c r="AV273">
        <v>7068.6513671875</v>
      </c>
      <c r="AW273">
        <v>3879.41748046875</v>
      </c>
      <c r="AX273">
        <v>1524.5625</v>
      </c>
      <c r="AY273">
        <v>813.01123046875</v>
      </c>
      <c r="AZ273">
        <v>5544.0888671875</v>
      </c>
      <c r="BA273">
        <v>3066.40625</v>
      </c>
      <c r="BB273">
        <v>1.4734506607055664E-2</v>
      </c>
      <c r="BC273">
        <v>0.28619718551635742</v>
      </c>
      <c r="BD273" t="s">
        <v>948</v>
      </c>
      <c r="BE273" t="s">
        <v>946</v>
      </c>
      <c r="BF273">
        <v>45</v>
      </c>
      <c r="BG273">
        <v>847.80399999999997</v>
      </c>
      <c r="BH273">
        <v>1217.8579999999999</v>
      </c>
      <c r="BI273">
        <v>1.097</v>
      </c>
      <c r="BJ273">
        <v>4.1070000000000002</v>
      </c>
      <c r="BK273">
        <v>93.406000000000006</v>
      </c>
      <c r="BL273">
        <v>2053.5500000000002</v>
      </c>
      <c r="BM273">
        <v>828.24199999999996</v>
      </c>
      <c r="BN273">
        <v>1323.2670000000001</v>
      </c>
      <c r="BO273">
        <v>4.5419999999999998</v>
      </c>
      <c r="BP273">
        <v>99.998999999999995</v>
      </c>
      <c r="BQ273">
        <v>1.002</v>
      </c>
      <c r="BR273">
        <v>423.072</v>
      </c>
      <c r="BS273">
        <v>2053.5500000000002</v>
      </c>
      <c r="BT273">
        <v>20</v>
      </c>
      <c r="BU273">
        <v>35.14</v>
      </c>
      <c r="BV273">
        <v>0</v>
      </c>
      <c r="BW273">
        <v>40</v>
      </c>
      <c r="BX273">
        <v>38.414999999999999</v>
      </c>
      <c r="BY273">
        <v>1</v>
      </c>
      <c r="BZ273">
        <f>_xlfn.XLOOKUP(data_cloud__2[[#This Row],[product_id]], manual_check_maarten!A:A,manual_check_maarten!F:F,  "")</f>
        <v>0</v>
      </c>
      <c r="CA273">
        <f>_xlfn.XLOOKUP(data_cloud__2[[#This Row],[product_id]], manual_check_maarten!A:A,manual_check_maarten!G:G,  "")</f>
        <v>0</v>
      </c>
      <c r="CB273" t="str">
        <f>_xlfn.XLOOKUP(data_cloud__2[[#This Row],[product_id]], manual_check_maarten!A:A,manual_check_maarten!H:H,  "")</f>
        <v>Discoloration</v>
      </c>
    </row>
    <row r="274" spans="1:80" x14ac:dyDescent="0.35">
      <c r="A274" t="s">
        <v>205</v>
      </c>
      <c r="B274" t="s">
        <v>85</v>
      </c>
      <c r="C274">
        <v>45566.694711481483</v>
      </c>
      <c r="D274" t="s">
        <v>79</v>
      </c>
      <c r="E274" t="s">
        <v>80</v>
      </c>
      <c r="F274">
        <v>27</v>
      </c>
      <c r="G274">
        <v>27</v>
      </c>
      <c r="H274">
        <v>27</v>
      </c>
      <c r="I274">
        <v>0</v>
      </c>
      <c r="J274" t="s">
        <v>203</v>
      </c>
      <c r="K274" t="s">
        <v>82</v>
      </c>
      <c r="L274">
        <v>14.389999389648438</v>
      </c>
      <c r="M274">
        <v>110</v>
      </c>
      <c r="N274" t="s">
        <v>82</v>
      </c>
      <c r="O274" t="s">
        <v>82</v>
      </c>
      <c r="P274">
        <v>0</v>
      </c>
      <c r="Q274">
        <v>800.6754150390625</v>
      </c>
      <c r="R274">
        <v>119.90861511230469</v>
      </c>
      <c r="S274">
        <v>214.80000305175781</v>
      </c>
      <c r="T274">
        <v>215.10000610351563</v>
      </c>
      <c r="U274">
        <v>220.60000610351563</v>
      </c>
      <c r="V274">
        <v>225</v>
      </c>
      <c r="W274">
        <v>2170.08740234375</v>
      </c>
      <c r="X274">
        <v>1740.9075927734375</v>
      </c>
      <c r="Y274">
        <v>3.6020002365112305</v>
      </c>
      <c r="Z274">
        <v>0.15400001406669617</v>
      </c>
      <c r="AA274">
        <v>24.338001251220703</v>
      </c>
      <c r="AB274">
        <v>2.0680000782012939</v>
      </c>
      <c r="AC274">
        <v>0.45200002193450928</v>
      </c>
      <c r="AD274">
        <v>0.65400004386901855</v>
      </c>
      <c r="AE274">
        <v>42.700000762939453</v>
      </c>
      <c r="AF274">
        <v>28.638742446899414</v>
      </c>
      <c r="AG274">
        <v>44.953498840332031</v>
      </c>
      <c r="AH274">
        <v>229.80000305175781</v>
      </c>
      <c r="AI274">
        <v>60</v>
      </c>
      <c r="AJ274">
        <v>60</v>
      </c>
      <c r="AK274">
        <v>60</v>
      </c>
      <c r="AL274">
        <v>60.599997999999999</v>
      </c>
      <c r="AM274">
        <v>137.79624938964844</v>
      </c>
      <c r="AN274">
        <v>52.49993896484375</v>
      </c>
      <c r="AO274">
        <v>66.479751586914063</v>
      </c>
      <c r="AP274">
        <v>82.607933044433594</v>
      </c>
      <c r="AQ274">
        <v>1.2791875600814819</v>
      </c>
      <c r="AR274">
        <v>546.032470703125</v>
      </c>
      <c r="AS274">
        <v>499.67333984375</v>
      </c>
      <c r="AT274">
        <v>4.7783126831054688</v>
      </c>
      <c r="AU274">
        <v>3.8753125667572021</v>
      </c>
      <c r="AV274">
        <v>7944.75048828125</v>
      </c>
      <c r="AW274">
        <v>6172.65869140625</v>
      </c>
      <c r="AX274">
        <v>1795.64599609375</v>
      </c>
      <c r="AY274">
        <v>1178.8525390625</v>
      </c>
      <c r="AZ274">
        <v>6149.1044921875</v>
      </c>
      <c r="BA274">
        <v>4993.80615234375</v>
      </c>
      <c r="BD274" t="s">
        <v>206</v>
      </c>
      <c r="BE274" t="s">
        <v>205</v>
      </c>
      <c r="BF274">
        <v>45</v>
      </c>
      <c r="BG274">
        <v>1195.69</v>
      </c>
      <c r="BH274">
        <v>806.35400000000004</v>
      </c>
      <c r="BI274">
        <v>-3.6890000000000001</v>
      </c>
      <c r="BJ274">
        <v>4.0839999999999996</v>
      </c>
      <c r="BK274">
        <v>88.62</v>
      </c>
      <c r="BL274">
        <v>2056.297</v>
      </c>
      <c r="BM274">
        <v>1200.999</v>
      </c>
      <c r="BN274">
        <v>1116.7570000000001</v>
      </c>
      <c r="BO274">
        <v>179.62899999999999</v>
      </c>
      <c r="BP274">
        <v>99.998999999999995</v>
      </c>
      <c r="BQ274">
        <v>1.0049999999999999</v>
      </c>
      <c r="BR274">
        <v>424.77699999999999</v>
      </c>
      <c r="BS274">
        <v>2056.297</v>
      </c>
      <c r="BT274">
        <v>20</v>
      </c>
      <c r="BU274">
        <v>8.0440000000000005</v>
      </c>
      <c r="BV274">
        <v>1</v>
      </c>
      <c r="BW274">
        <v>40</v>
      </c>
      <c r="BX274">
        <v>36.173999999999999</v>
      </c>
      <c r="BY274">
        <v>1</v>
      </c>
      <c r="BZ274">
        <f>_xlfn.XLOOKUP(data_cloud__2[[#This Row],[product_id]], manual_check_maarten!A:A,manual_check_maarten!F:F,  "")</f>
        <v>0</v>
      </c>
      <c r="CA274">
        <f>_xlfn.XLOOKUP(data_cloud__2[[#This Row],[product_id]], manual_check_maarten!A:A,manual_check_maarten!G:G,  "")</f>
        <v>0</v>
      </c>
      <c r="CB274" t="str">
        <f>_xlfn.XLOOKUP(data_cloud__2[[#This Row],[product_id]], manual_check_maarten!A:A,manual_check_maarten!H:H,  "")</f>
        <v>Streaks</v>
      </c>
    </row>
    <row r="275" spans="1:80" x14ac:dyDescent="0.35">
      <c r="A275" t="s">
        <v>229</v>
      </c>
      <c r="B275" t="s">
        <v>85</v>
      </c>
      <c r="C275">
        <v>45566.696121886576</v>
      </c>
      <c r="D275" t="s">
        <v>79</v>
      </c>
      <c r="E275" t="s">
        <v>80</v>
      </c>
      <c r="F275">
        <v>32</v>
      </c>
      <c r="G275">
        <v>32</v>
      </c>
      <c r="H275">
        <v>32</v>
      </c>
      <c r="I275">
        <v>0</v>
      </c>
      <c r="J275" t="s">
        <v>227</v>
      </c>
      <c r="K275" t="s">
        <v>82</v>
      </c>
      <c r="L275">
        <v>14.409999847412109</v>
      </c>
      <c r="M275">
        <v>110</v>
      </c>
      <c r="N275" t="s">
        <v>82</v>
      </c>
      <c r="O275" t="s">
        <v>82</v>
      </c>
      <c r="P275">
        <v>0</v>
      </c>
      <c r="Q275">
        <v>800.85986328125</v>
      </c>
      <c r="R275">
        <v>119.90861511230469</v>
      </c>
      <c r="S275">
        <v>215.10000610351563</v>
      </c>
      <c r="T275">
        <v>215.10000610351563</v>
      </c>
      <c r="U275">
        <v>220.30000305175781</v>
      </c>
      <c r="V275">
        <v>225</v>
      </c>
      <c r="W275">
        <v>2195.150390625</v>
      </c>
      <c r="X275">
        <v>1746.34765625</v>
      </c>
      <c r="Y275">
        <v>2.9360001087188721</v>
      </c>
      <c r="Z275">
        <v>0.14600001275539398</v>
      </c>
      <c r="AA275">
        <v>24.340002059936523</v>
      </c>
      <c r="AB275">
        <v>2.0760002136230469</v>
      </c>
      <c r="AC275">
        <v>0.45400002598762512</v>
      </c>
      <c r="AD275">
        <v>0.65600001811981201</v>
      </c>
      <c r="AE275">
        <v>43.700000762939453</v>
      </c>
      <c r="AF275">
        <v>28.786548614501953</v>
      </c>
      <c r="AG275">
        <v>44.958595275878906</v>
      </c>
      <c r="AH275">
        <v>230</v>
      </c>
      <c r="AI275">
        <v>60</v>
      </c>
      <c r="AJ275">
        <v>60</v>
      </c>
      <c r="AK275">
        <v>60</v>
      </c>
      <c r="AL275">
        <v>60.599997999999999</v>
      </c>
      <c r="AM275">
        <v>137.79624938964844</v>
      </c>
      <c r="AN275">
        <v>52.49993896484375</v>
      </c>
      <c r="AO275">
        <v>66.580825805664063</v>
      </c>
      <c r="AP275">
        <v>82.3470458984375</v>
      </c>
      <c r="AQ275">
        <v>2.2950625419616699</v>
      </c>
      <c r="AR275">
        <v>544.860595703125</v>
      </c>
      <c r="AS275">
        <v>498.3297119140625</v>
      </c>
      <c r="AT275">
        <v>4.8159375190734863</v>
      </c>
      <c r="AU275">
        <v>3.8000626564025879</v>
      </c>
      <c r="AV275">
        <v>7941.08984375</v>
      </c>
      <c r="AW275">
        <v>6112.78076171875</v>
      </c>
      <c r="AX275">
        <v>1808.509765625</v>
      </c>
      <c r="AY275">
        <v>1133.654296875</v>
      </c>
      <c r="AZ275">
        <v>6132.580078125</v>
      </c>
      <c r="BA275">
        <v>4979.12646484375</v>
      </c>
      <c r="BD275" t="s">
        <v>230</v>
      </c>
      <c r="BE275" t="s">
        <v>229</v>
      </c>
      <c r="BF275">
        <v>45</v>
      </c>
      <c r="BG275">
        <v>1240.5060000000001</v>
      </c>
      <c r="BH275">
        <v>912.15599999999995</v>
      </c>
      <c r="BI275">
        <v>-1.8540000000000001</v>
      </c>
      <c r="BJ275">
        <v>4.0620000000000003</v>
      </c>
      <c r="BK275">
        <v>90.454999999999998</v>
      </c>
      <c r="BL275">
        <v>2056.35</v>
      </c>
      <c r="BM275">
        <v>1232.7639999999999</v>
      </c>
      <c r="BN275">
        <v>1221.3679999999999</v>
      </c>
      <c r="BO275">
        <v>-178.15199999999999</v>
      </c>
      <c r="BP275">
        <v>99.998999999999995</v>
      </c>
      <c r="BQ275">
        <v>1.0049999999999999</v>
      </c>
      <c r="BR275">
        <v>424.63499999999999</v>
      </c>
      <c r="BS275">
        <v>2056.35</v>
      </c>
      <c r="BT275">
        <v>20</v>
      </c>
      <c r="BU275">
        <v>175.71899999999999</v>
      </c>
      <c r="BV275">
        <v>0</v>
      </c>
      <c r="BW275">
        <v>40</v>
      </c>
      <c r="BX275">
        <v>22.134</v>
      </c>
      <c r="BY275">
        <v>1</v>
      </c>
      <c r="BZ275">
        <f>_xlfn.XLOOKUP(data_cloud__2[[#This Row],[product_id]], manual_check_maarten!A:A,manual_check_maarten!F:F,  "")</f>
        <v>0</v>
      </c>
      <c r="CA275">
        <f>_xlfn.XLOOKUP(data_cloud__2[[#This Row],[product_id]], manual_check_maarten!A:A,manual_check_maarten!G:G,  "")</f>
        <v>0</v>
      </c>
      <c r="CB275" t="str">
        <f>_xlfn.XLOOKUP(data_cloud__2[[#This Row],[product_id]], manual_check_maarten!A:A,manual_check_maarten!H:H,  "")</f>
        <v>Streaks</v>
      </c>
    </row>
    <row r="276" spans="1:80" x14ac:dyDescent="0.35">
      <c r="A276" t="s">
        <v>247</v>
      </c>
      <c r="B276" t="s">
        <v>85</v>
      </c>
      <c r="C276">
        <v>45566.697247164353</v>
      </c>
      <c r="D276" t="s">
        <v>79</v>
      </c>
      <c r="E276" t="s">
        <v>80</v>
      </c>
      <c r="F276">
        <v>36</v>
      </c>
      <c r="G276">
        <v>36</v>
      </c>
      <c r="H276">
        <v>36</v>
      </c>
      <c r="I276">
        <v>0</v>
      </c>
      <c r="J276" t="s">
        <v>246</v>
      </c>
      <c r="K276" t="s">
        <v>82</v>
      </c>
      <c r="L276">
        <v>14.429999351501465</v>
      </c>
      <c r="M276">
        <v>110</v>
      </c>
      <c r="N276" t="s">
        <v>82</v>
      </c>
      <c r="O276" t="s">
        <v>82</v>
      </c>
      <c r="P276">
        <v>0</v>
      </c>
      <c r="Q276">
        <v>801.22869873046875</v>
      </c>
      <c r="R276">
        <v>119.90861511230469</v>
      </c>
      <c r="S276">
        <v>215</v>
      </c>
      <c r="T276">
        <v>215.10000610351563</v>
      </c>
      <c r="U276">
        <v>220.10000610351563</v>
      </c>
      <c r="V276">
        <v>225</v>
      </c>
      <c r="W276">
        <v>2197.676025390625</v>
      </c>
      <c r="X276">
        <v>1733.2332763671875</v>
      </c>
      <c r="Y276">
        <v>3.1440000534057617</v>
      </c>
      <c r="Z276">
        <v>0.15000000596046448</v>
      </c>
      <c r="AA276">
        <v>24.352001190185547</v>
      </c>
      <c r="AB276">
        <v>2.0780000686645508</v>
      </c>
      <c r="AC276">
        <v>0.45400002598762512</v>
      </c>
      <c r="AD276">
        <v>0.65400004386901855</v>
      </c>
      <c r="AE276">
        <v>44.200000762939453</v>
      </c>
      <c r="AF276">
        <v>28.863000869750977</v>
      </c>
      <c r="AG276">
        <v>44.948402404785156</v>
      </c>
      <c r="AH276">
        <v>229.80000305175781</v>
      </c>
      <c r="AI276">
        <v>60</v>
      </c>
      <c r="AJ276">
        <v>60</v>
      </c>
      <c r="AK276">
        <v>60</v>
      </c>
      <c r="AL276">
        <v>60.599997999999999</v>
      </c>
      <c r="AM276">
        <v>137.79624938964844</v>
      </c>
      <c r="AN276">
        <v>52.49993896484375</v>
      </c>
      <c r="AO276">
        <v>66.5496826171875</v>
      </c>
      <c r="AP276">
        <v>82.533546447753906</v>
      </c>
      <c r="AQ276">
        <v>2.1445624828338623</v>
      </c>
      <c r="AR276">
        <v>545.45916748046875</v>
      </c>
      <c r="AS276">
        <v>498.78854370117188</v>
      </c>
      <c r="AT276">
        <v>4.7783126831054688</v>
      </c>
      <c r="AU276">
        <v>3.8000626564025879</v>
      </c>
      <c r="AV276">
        <v>7935.04736328125</v>
      </c>
      <c r="AW276">
        <v>6073.45361328125</v>
      </c>
      <c r="AX276">
        <v>1795.13623046875</v>
      </c>
      <c r="AY276">
        <v>1139.60400390625</v>
      </c>
      <c r="AZ276">
        <v>6139.9111328125</v>
      </c>
      <c r="BA276">
        <v>4933.849609375</v>
      </c>
      <c r="BD276" t="s">
        <v>248</v>
      </c>
      <c r="BE276" t="s">
        <v>247</v>
      </c>
      <c r="BF276">
        <v>45</v>
      </c>
      <c r="BG276">
        <v>1238.7270000000001</v>
      </c>
      <c r="BH276">
        <v>873.97799999999995</v>
      </c>
      <c r="BI276">
        <v>-1.4</v>
      </c>
      <c r="BJ276">
        <v>4.1130000000000004</v>
      </c>
      <c r="BK276">
        <v>90.909000000000006</v>
      </c>
      <c r="BL276">
        <v>2056.3960000000002</v>
      </c>
      <c r="BM276">
        <v>1232.288</v>
      </c>
      <c r="BN276">
        <v>1183.3779999999999</v>
      </c>
      <c r="BO276">
        <v>-178.31</v>
      </c>
      <c r="BP276">
        <v>98.424999999999997</v>
      </c>
      <c r="BQ276">
        <v>1.0049999999999999</v>
      </c>
      <c r="BR276">
        <v>424.75700000000001</v>
      </c>
      <c r="BS276">
        <v>2056.3960000000002</v>
      </c>
      <c r="BT276">
        <v>20</v>
      </c>
      <c r="BU276">
        <v>37.820999999999998</v>
      </c>
      <c r="BV276">
        <v>0</v>
      </c>
      <c r="BW276">
        <v>40</v>
      </c>
      <c r="BX276">
        <v>19.216999999999999</v>
      </c>
      <c r="BY276">
        <v>1</v>
      </c>
      <c r="BZ276">
        <f>_xlfn.XLOOKUP(data_cloud__2[[#This Row],[product_id]], manual_check_maarten!A:A,manual_check_maarten!F:F,  "")</f>
        <v>0</v>
      </c>
      <c r="CA276">
        <f>_xlfn.XLOOKUP(data_cloud__2[[#This Row],[product_id]], manual_check_maarten!A:A,manual_check_maarten!G:G,  "")</f>
        <v>0</v>
      </c>
      <c r="CB276" t="str">
        <f>_xlfn.XLOOKUP(data_cloud__2[[#This Row],[product_id]], manual_check_maarten!A:A,manual_check_maarten!H:H,  "")</f>
        <v>Streaks</v>
      </c>
    </row>
    <row r="277" spans="1:80" x14ac:dyDescent="0.35">
      <c r="A277" t="s">
        <v>257</v>
      </c>
      <c r="B277" t="s">
        <v>85</v>
      </c>
      <c r="C277">
        <v>45566.697811446757</v>
      </c>
      <c r="D277" t="s">
        <v>79</v>
      </c>
      <c r="E277" t="s">
        <v>80</v>
      </c>
      <c r="F277">
        <v>38</v>
      </c>
      <c r="G277">
        <v>38</v>
      </c>
      <c r="H277">
        <v>38</v>
      </c>
      <c r="I277">
        <v>0</v>
      </c>
      <c r="J277" t="s">
        <v>255</v>
      </c>
      <c r="K277" t="s">
        <v>82</v>
      </c>
      <c r="L277">
        <v>14.429999351501465</v>
      </c>
      <c r="M277">
        <v>110</v>
      </c>
      <c r="N277" t="s">
        <v>82</v>
      </c>
      <c r="O277" t="s">
        <v>82</v>
      </c>
      <c r="P277">
        <v>0</v>
      </c>
      <c r="Q277">
        <v>801.0443115234375</v>
      </c>
      <c r="R277">
        <v>119.90861511230469</v>
      </c>
      <c r="S277">
        <v>215.30000305175781</v>
      </c>
      <c r="T277">
        <v>215.10000610351563</v>
      </c>
      <c r="U277">
        <v>220.10000610351563</v>
      </c>
      <c r="V277">
        <v>225</v>
      </c>
      <c r="W277">
        <v>2196.51025390625</v>
      </c>
      <c r="X277">
        <v>1733.4276123046875</v>
      </c>
      <c r="Y277">
        <v>2.8940000534057617</v>
      </c>
      <c r="Z277">
        <v>0.14800000190734863</v>
      </c>
      <c r="AA277">
        <v>24.340002059936523</v>
      </c>
      <c r="AB277">
        <v>2.0260000228881836</v>
      </c>
      <c r="AC277">
        <v>0.45400002598762512</v>
      </c>
      <c r="AD277">
        <v>0.65600001811981201</v>
      </c>
      <c r="AE277">
        <v>44.5</v>
      </c>
      <c r="AF277">
        <v>28.812032699584961</v>
      </c>
      <c r="AG277">
        <v>44.989173889160156</v>
      </c>
      <c r="AH277">
        <v>229.80000305175781</v>
      </c>
      <c r="AI277">
        <v>60</v>
      </c>
      <c r="AJ277">
        <v>59.900002000000001</v>
      </c>
      <c r="AK277">
        <v>59.900002000000001</v>
      </c>
      <c r="AL277">
        <v>60.700001</v>
      </c>
      <c r="AM277">
        <v>137.79624938964844</v>
      </c>
      <c r="AN277">
        <v>52.49993896484375</v>
      </c>
      <c r="AO277">
        <v>66.628067016601563</v>
      </c>
      <c r="AP277">
        <v>82.776451110839844</v>
      </c>
      <c r="AQ277">
        <v>1.3168125152587891</v>
      </c>
      <c r="AR277">
        <v>545.1922607421875</v>
      </c>
      <c r="AS277">
        <v>498.30166625976563</v>
      </c>
      <c r="AT277">
        <v>4.7783126831054688</v>
      </c>
      <c r="AU277">
        <v>3.8000626564025879</v>
      </c>
      <c r="AV277">
        <v>7930.4541015625</v>
      </c>
      <c r="AW277">
        <v>6100.23974609375</v>
      </c>
      <c r="AX277">
        <v>1789.951171875</v>
      </c>
      <c r="AY277">
        <v>1134.21240234375</v>
      </c>
      <c r="AZ277">
        <v>6140.5029296875</v>
      </c>
      <c r="BA277">
        <v>4966.02734375</v>
      </c>
      <c r="BD277" t="s">
        <v>258</v>
      </c>
      <c r="BE277" t="s">
        <v>257</v>
      </c>
      <c r="BF277">
        <v>45</v>
      </c>
      <c r="BG277">
        <v>1197.2080000000001</v>
      </c>
      <c r="BH277">
        <v>720.21</v>
      </c>
      <c r="BI277">
        <v>-3.673</v>
      </c>
      <c r="BJ277">
        <v>4.1079999999999997</v>
      </c>
      <c r="BK277">
        <v>88.635999999999996</v>
      </c>
      <c r="BL277">
        <v>2055.3530000000001</v>
      </c>
      <c r="BM277">
        <v>1202.8030000000001</v>
      </c>
      <c r="BN277">
        <v>1031.4380000000001</v>
      </c>
      <c r="BO277">
        <v>179.54900000000001</v>
      </c>
      <c r="BP277">
        <v>90.944999999999993</v>
      </c>
      <c r="BQ277">
        <v>1.0049999999999999</v>
      </c>
      <c r="BR277">
        <v>424.649</v>
      </c>
      <c r="BS277">
        <v>2055.3530000000001</v>
      </c>
      <c r="BT277">
        <v>20</v>
      </c>
      <c r="BU277">
        <v>312.33699999999999</v>
      </c>
      <c r="BV277">
        <v>0</v>
      </c>
      <c r="BW277">
        <v>40</v>
      </c>
      <c r="BX277">
        <v>774.10799999999995</v>
      </c>
      <c r="BY277">
        <v>0</v>
      </c>
      <c r="BZ277">
        <f>_xlfn.XLOOKUP(data_cloud__2[[#This Row],[product_id]], manual_check_maarten!A:A,manual_check_maarten!F:F,  "")</f>
        <v>0</v>
      </c>
      <c r="CA277" t="str">
        <f>_xlfn.XLOOKUP(data_cloud__2[[#This Row],[product_id]], manual_check_maarten!A:A,manual_check_maarten!G:G,  "")</f>
        <v>error; also outside FOV</v>
      </c>
      <c r="CB277" t="str">
        <f>_xlfn.XLOOKUP(data_cloud__2[[#This Row],[product_id]], manual_check_maarten!A:A,manual_check_maarten!H:H,  "")</f>
        <v>Streaks</v>
      </c>
    </row>
    <row r="278" spans="1:80" hidden="1" x14ac:dyDescent="0.35">
      <c r="A278" t="s">
        <v>966</v>
      </c>
      <c r="B278" t="s">
        <v>78</v>
      </c>
      <c r="C278">
        <v>45566.751932685183</v>
      </c>
      <c r="D278" t="s">
        <v>79</v>
      </c>
      <c r="E278" t="s">
        <v>80</v>
      </c>
      <c r="F278">
        <v>158</v>
      </c>
      <c r="G278">
        <v>158</v>
      </c>
      <c r="H278">
        <v>158</v>
      </c>
      <c r="I278">
        <v>0</v>
      </c>
      <c r="J278" t="s">
        <v>967</v>
      </c>
      <c r="K278" t="s">
        <v>82</v>
      </c>
      <c r="L278">
        <v>16.010000228881836</v>
      </c>
      <c r="M278">
        <v>110</v>
      </c>
      <c r="N278" t="s">
        <v>82</v>
      </c>
      <c r="O278" t="s">
        <v>82</v>
      </c>
      <c r="P278">
        <v>0</v>
      </c>
      <c r="Q278">
        <v>796.80206298828125</v>
      </c>
      <c r="R278">
        <v>119.90861511230469</v>
      </c>
      <c r="S278">
        <v>211.5</v>
      </c>
      <c r="T278">
        <v>215.80000305175781</v>
      </c>
      <c r="U278">
        <v>221.5</v>
      </c>
      <c r="V278">
        <v>225.60000610351563</v>
      </c>
      <c r="W278">
        <v>2258.779296875</v>
      </c>
      <c r="X278">
        <v>1917.222900390625</v>
      </c>
      <c r="Y278">
        <v>3.382000207901001</v>
      </c>
      <c r="Z278">
        <v>0.15000000596046448</v>
      </c>
      <c r="AA278">
        <v>24.346000671386719</v>
      </c>
      <c r="AB278">
        <v>2.0060000419616699</v>
      </c>
      <c r="AC278">
        <v>0.46000000834465027</v>
      </c>
      <c r="AD278">
        <v>0.65600001811981201</v>
      </c>
      <c r="AE278">
        <v>41.200000762939453</v>
      </c>
      <c r="AF278">
        <v>24.989456176757813</v>
      </c>
      <c r="AG278">
        <v>44.963691711425781</v>
      </c>
      <c r="AH278">
        <v>230</v>
      </c>
      <c r="AI278">
        <v>60</v>
      </c>
      <c r="AJ278">
        <v>60.099997999999999</v>
      </c>
      <c r="AK278">
        <v>60.099997999999999</v>
      </c>
      <c r="AL278">
        <v>59.099997999999999</v>
      </c>
      <c r="AM278">
        <v>94.586082458496094</v>
      </c>
      <c r="AN278">
        <v>52.499603271484375</v>
      </c>
      <c r="AO278">
        <v>64.876457214355469</v>
      </c>
      <c r="AP278">
        <v>78.815742492675781</v>
      </c>
      <c r="AQ278">
        <v>3.5366876125335693</v>
      </c>
      <c r="AR278">
        <v>527.16259765625</v>
      </c>
      <c r="AS278">
        <v>472.90338134765625</v>
      </c>
      <c r="AT278">
        <v>4.8159375190734863</v>
      </c>
      <c r="AU278">
        <v>3.8753125667572021</v>
      </c>
      <c r="AV278">
        <v>7415.95361328125</v>
      </c>
      <c r="AW278">
        <v>4707.41845703125</v>
      </c>
      <c r="AX278">
        <v>1579.0439453125</v>
      </c>
      <c r="AY278">
        <v>920.32470703125</v>
      </c>
      <c r="AZ278">
        <v>5836.90966796875</v>
      </c>
      <c r="BA278">
        <v>3787.09375</v>
      </c>
      <c r="BB278">
        <v>2.0405292510986328E-2</v>
      </c>
      <c r="BC278">
        <v>0.21741056442260742</v>
      </c>
      <c r="BD278" t="s">
        <v>968</v>
      </c>
      <c r="BE278" t="s">
        <v>966</v>
      </c>
      <c r="BF278">
        <v>45</v>
      </c>
      <c r="BG278">
        <v>888.55</v>
      </c>
      <c r="BH278">
        <v>1065.019</v>
      </c>
      <c r="BI278">
        <v>3.2629999999999999</v>
      </c>
      <c r="BJ278">
        <v>4.0739999999999998</v>
      </c>
      <c r="BK278">
        <v>95.572000000000003</v>
      </c>
      <c r="BL278">
        <v>2053.9760000000001</v>
      </c>
      <c r="BM278">
        <v>865.62</v>
      </c>
      <c r="BN278">
        <v>1172.8889999999999</v>
      </c>
      <c r="BO278">
        <v>6.5469999999999997</v>
      </c>
      <c r="BP278">
        <v>99.998999999999995</v>
      </c>
      <c r="BQ278">
        <v>1.0029999999999999</v>
      </c>
      <c r="BR278">
        <v>423.4</v>
      </c>
      <c r="BS278">
        <v>2053.9760000000001</v>
      </c>
      <c r="BT278">
        <v>20</v>
      </c>
      <c r="BU278">
        <v>21.521000000000001</v>
      </c>
      <c r="BV278">
        <v>0</v>
      </c>
      <c r="BW278">
        <v>40</v>
      </c>
      <c r="BX278">
        <v>17.03</v>
      </c>
      <c r="BY278">
        <v>1</v>
      </c>
      <c r="BZ278">
        <f>_xlfn.XLOOKUP(data_cloud__2[[#This Row],[product_id]], manual_check_maarten!A:A,manual_check_maarten!F:F,  "")</f>
        <v>1</v>
      </c>
      <c r="CA278">
        <f>_xlfn.XLOOKUP(data_cloud__2[[#This Row],[product_id]], manual_check_maarten!A:A,manual_check_maarten!G:G,  "")</f>
        <v>0</v>
      </c>
      <c r="CB278" t="str">
        <f>_xlfn.XLOOKUP(data_cloud__2[[#This Row],[product_id]], manual_check_maarten!A:A,manual_check_maarten!H:H,  "")</f>
        <v/>
      </c>
    </row>
    <row r="279" spans="1:80" hidden="1" x14ac:dyDescent="0.35">
      <c r="A279" t="s">
        <v>969</v>
      </c>
      <c r="B279" t="s">
        <v>85</v>
      </c>
      <c r="C279">
        <v>45566.751932685183</v>
      </c>
      <c r="D279" t="s">
        <v>79</v>
      </c>
      <c r="E279" t="s">
        <v>80</v>
      </c>
      <c r="F279">
        <v>158</v>
      </c>
      <c r="G279">
        <v>158</v>
      </c>
      <c r="H279">
        <v>158</v>
      </c>
      <c r="I279">
        <v>0</v>
      </c>
      <c r="J279" t="s">
        <v>967</v>
      </c>
      <c r="K279" t="s">
        <v>82</v>
      </c>
      <c r="L279">
        <v>16.010000228881836</v>
      </c>
      <c r="M279">
        <v>110</v>
      </c>
      <c r="N279" t="s">
        <v>82</v>
      </c>
      <c r="O279" t="s">
        <v>82</v>
      </c>
      <c r="P279">
        <v>0</v>
      </c>
      <c r="Q279">
        <v>796.80206298828125</v>
      </c>
      <c r="R279">
        <v>119.90861511230469</v>
      </c>
      <c r="S279">
        <v>211.5</v>
      </c>
      <c r="T279">
        <v>215.80000305175781</v>
      </c>
      <c r="U279">
        <v>221.5</v>
      </c>
      <c r="V279">
        <v>225.60000610351563</v>
      </c>
      <c r="W279">
        <v>2258.779296875</v>
      </c>
      <c r="X279">
        <v>1917.222900390625</v>
      </c>
      <c r="Y279">
        <v>3.382000207901001</v>
      </c>
      <c r="Z279">
        <v>0.15000000596046448</v>
      </c>
      <c r="AA279">
        <v>24.346000671386719</v>
      </c>
      <c r="AB279">
        <v>2.0060000419616699</v>
      </c>
      <c r="AC279">
        <v>0.46000000834465027</v>
      </c>
      <c r="AD279">
        <v>0.65600001811981201</v>
      </c>
      <c r="AE279">
        <v>41.200000762939453</v>
      </c>
      <c r="AF279">
        <v>24.989456176757813</v>
      </c>
      <c r="AG279">
        <v>44.963691711425781</v>
      </c>
      <c r="AH279">
        <v>230</v>
      </c>
      <c r="AI279">
        <v>60</v>
      </c>
      <c r="AJ279">
        <v>60.099997999999999</v>
      </c>
      <c r="AK279">
        <v>60.099997999999999</v>
      </c>
      <c r="AL279">
        <v>59.099997999999999</v>
      </c>
      <c r="AM279">
        <v>137.79624938964844</v>
      </c>
      <c r="AN279">
        <v>52.49993896484375</v>
      </c>
      <c r="AO279">
        <v>64.590499877929688</v>
      </c>
      <c r="AP279">
        <v>80.354545593261719</v>
      </c>
      <c r="AQ279">
        <v>2.821812629699707</v>
      </c>
      <c r="AR279">
        <v>528.208251953125</v>
      </c>
      <c r="AS279">
        <v>475.261962890625</v>
      </c>
      <c r="AT279">
        <v>5.079312801361084</v>
      </c>
      <c r="AU279">
        <v>4.1386876106262207</v>
      </c>
      <c r="AV279">
        <v>7583.2373046875</v>
      </c>
      <c r="AW279">
        <v>5443.59912109375</v>
      </c>
      <c r="AX279">
        <v>1747.8681640625</v>
      </c>
      <c r="AY279">
        <v>1097.08984375</v>
      </c>
      <c r="AZ279">
        <v>5835.369140625</v>
      </c>
      <c r="BA279">
        <v>4346.50927734375</v>
      </c>
      <c r="BD279" t="s">
        <v>970</v>
      </c>
      <c r="BE279" t="s">
        <v>969</v>
      </c>
      <c r="BF279">
        <v>45</v>
      </c>
      <c r="BG279">
        <v>1240.5319999999999</v>
      </c>
      <c r="BH279">
        <v>777.55</v>
      </c>
      <c r="BI279">
        <v>-1.847</v>
      </c>
      <c r="BJ279">
        <v>4.0789999999999997</v>
      </c>
      <c r="BK279">
        <v>90.462000000000003</v>
      </c>
      <c r="BL279">
        <v>2055.9259999999999</v>
      </c>
      <c r="BM279">
        <v>1233.7840000000001</v>
      </c>
      <c r="BN279">
        <v>1088.4380000000001</v>
      </c>
      <c r="BO279">
        <v>-178.345</v>
      </c>
      <c r="BP279">
        <v>98.424999999999997</v>
      </c>
      <c r="BQ279">
        <v>1.004</v>
      </c>
      <c r="BR279">
        <v>424.17599999999999</v>
      </c>
      <c r="BS279">
        <v>2055.9259999999999</v>
      </c>
      <c r="BT279">
        <v>20</v>
      </c>
      <c r="BU279">
        <v>9.2279999999999998</v>
      </c>
      <c r="BV279">
        <v>1</v>
      </c>
      <c r="BW279">
        <v>40</v>
      </c>
      <c r="BX279">
        <v>49.502000000000002</v>
      </c>
      <c r="BY279">
        <v>0</v>
      </c>
      <c r="BZ279">
        <f>_xlfn.XLOOKUP(data_cloud__2[[#This Row],[product_id]], manual_check_maarten!A:A,manual_check_maarten!F:F,  "")</f>
        <v>1</v>
      </c>
      <c r="CA279" t="str">
        <f>_xlfn.XLOOKUP(data_cloud__2[[#This Row],[product_id]], manual_check_maarten!A:A,manual_check_maarten!G:G,  "")</f>
        <v>QR-code visible in shape image</v>
      </c>
      <c r="CB279" t="str">
        <f>_xlfn.XLOOKUP(data_cloud__2[[#This Row],[product_id]], manual_check_maarten!A:A,manual_check_maarten!H:H,  "")</f>
        <v/>
      </c>
    </row>
    <row r="280" spans="1:80" hidden="1" x14ac:dyDescent="0.35">
      <c r="A280" t="s">
        <v>974</v>
      </c>
      <c r="B280" t="s">
        <v>85</v>
      </c>
      <c r="C280">
        <v>45566.752210254628</v>
      </c>
      <c r="D280" t="s">
        <v>79</v>
      </c>
      <c r="E280" t="s">
        <v>80</v>
      </c>
      <c r="F280">
        <v>159</v>
      </c>
      <c r="G280">
        <v>159</v>
      </c>
      <c r="H280">
        <v>159</v>
      </c>
      <c r="I280">
        <v>0</v>
      </c>
      <c r="J280" t="s">
        <v>972</v>
      </c>
      <c r="K280" t="s">
        <v>82</v>
      </c>
      <c r="L280">
        <v>16.020000457763672</v>
      </c>
      <c r="M280">
        <v>110</v>
      </c>
      <c r="N280" t="s">
        <v>82</v>
      </c>
      <c r="O280" t="s">
        <v>82</v>
      </c>
      <c r="P280">
        <v>0</v>
      </c>
      <c r="Q280">
        <v>797.17095947265625</v>
      </c>
      <c r="R280">
        <v>119.90861511230469</v>
      </c>
      <c r="S280">
        <v>211.30000305175781</v>
      </c>
      <c r="T280">
        <v>215.60000610351563</v>
      </c>
      <c r="U280">
        <v>221.60000610351563</v>
      </c>
      <c r="V280">
        <v>225.60000610351563</v>
      </c>
      <c r="W280">
        <v>2226.916259765625</v>
      </c>
      <c r="X280">
        <v>1905.5657958984375</v>
      </c>
      <c r="Y280">
        <v>3.0780000686645508</v>
      </c>
      <c r="Z280">
        <v>0.14400000870227814</v>
      </c>
      <c r="AA280">
        <v>24.344001770019531</v>
      </c>
      <c r="AB280">
        <v>2.0400002002716064</v>
      </c>
      <c r="AC280">
        <v>0.45800003409385681</v>
      </c>
      <c r="AD280">
        <v>0.65400004386901855</v>
      </c>
      <c r="AE280">
        <v>41.400001525878906</v>
      </c>
      <c r="AF280">
        <v>25.320745468139648</v>
      </c>
      <c r="AG280">
        <v>44.978981018066406</v>
      </c>
      <c r="AH280">
        <v>230</v>
      </c>
      <c r="AI280">
        <v>60</v>
      </c>
      <c r="AJ280">
        <v>60.200001</v>
      </c>
      <c r="AK280">
        <v>60.200001</v>
      </c>
      <c r="AL280">
        <v>59.400002000000001</v>
      </c>
      <c r="AM280">
        <v>137.79624938964844</v>
      </c>
      <c r="AN280">
        <v>52.49993896484375</v>
      </c>
      <c r="AO280">
        <v>65.29254150390625</v>
      </c>
      <c r="AP280">
        <v>81.208450317382813</v>
      </c>
      <c r="AQ280">
        <v>1.5425626039505005</v>
      </c>
      <c r="AR280">
        <v>532.05810546875</v>
      </c>
      <c r="AS280">
        <v>479.85617065429688</v>
      </c>
      <c r="AT280">
        <v>5.0416879653930664</v>
      </c>
      <c r="AU280">
        <v>4.0634374618530273</v>
      </c>
      <c r="AV280">
        <v>7643.6923828125</v>
      </c>
      <c r="AW280">
        <v>5563.30859375</v>
      </c>
      <c r="AX280">
        <v>1762.70166015625</v>
      </c>
      <c r="AY280">
        <v>1093.09765625</v>
      </c>
      <c r="AZ280">
        <v>5880.99072265625</v>
      </c>
      <c r="BA280">
        <v>4470.2109375</v>
      </c>
      <c r="BD280" t="s">
        <v>975</v>
      </c>
      <c r="BE280" t="s">
        <v>974</v>
      </c>
      <c r="BF280">
        <v>45</v>
      </c>
      <c r="BG280">
        <v>1190.5309999999999</v>
      </c>
      <c r="BH280">
        <v>946.94100000000003</v>
      </c>
      <c r="BI280">
        <v>-3.6890000000000001</v>
      </c>
      <c r="BJ280">
        <v>4.032</v>
      </c>
      <c r="BK280">
        <v>88.62</v>
      </c>
      <c r="BL280">
        <v>2055.357</v>
      </c>
      <c r="BM280">
        <v>1195.5409999999999</v>
      </c>
      <c r="BN280">
        <v>1254.2249999999999</v>
      </c>
      <c r="BO280">
        <v>179.631</v>
      </c>
      <c r="BP280">
        <v>98.424999999999997</v>
      </c>
      <c r="BQ280">
        <v>1.004</v>
      </c>
      <c r="BR280">
        <v>424.52300000000002</v>
      </c>
      <c r="BS280">
        <v>2055.357</v>
      </c>
      <c r="BT280">
        <v>20</v>
      </c>
      <c r="BU280">
        <v>15.597</v>
      </c>
      <c r="BV280">
        <v>1</v>
      </c>
      <c r="BW280">
        <v>40</v>
      </c>
      <c r="BX280">
        <v>22.015999999999998</v>
      </c>
      <c r="BY280">
        <v>1</v>
      </c>
      <c r="BZ280">
        <f>_xlfn.XLOOKUP(data_cloud__2[[#This Row],[product_id]], manual_check_maarten!A:A,manual_check_maarten!F:F,  "")</f>
        <v>1</v>
      </c>
      <c r="CA280">
        <f>_xlfn.XLOOKUP(data_cloud__2[[#This Row],[product_id]], manual_check_maarten!A:A,manual_check_maarten!G:G,  "")</f>
        <v>0</v>
      </c>
      <c r="CB280" t="str">
        <f>_xlfn.XLOOKUP(data_cloud__2[[#This Row],[product_id]], manual_check_maarten!A:A,manual_check_maarten!H:H,  "")</f>
        <v/>
      </c>
    </row>
    <row r="281" spans="1:80" hidden="1" x14ac:dyDescent="0.35">
      <c r="A281" t="s">
        <v>971</v>
      </c>
      <c r="B281" t="s">
        <v>78</v>
      </c>
      <c r="C281">
        <v>45566.752210254628</v>
      </c>
      <c r="D281" t="s">
        <v>79</v>
      </c>
      <c r="E281" t="s">
        <v>80</v>
      </c>
      <c r="F281">
        <v>159</v>
      </c>
      <c r="G281">
        <v>159</v>
      </c>
      <c r="H281">
        <v>159</v>
      </c>
      <c r="I281">
        <v>0</v>
      </c>
      <c r="J281" t="s">
        <v>972</v>
      </c>
      <c r="K281" t="s">
        <v>82</v>
      </c>
      <c r="L281">
        <v>16.020000457763672</v>
      </c>
      <c r="M281">
        <v>110</v>
      </c>
      <c r="N281" t="s">
        <v>82</v>
      </c>
      <c r="O281" t="s">
        <v>82</v>
      </c>
      <c r="P281">
        <v>0</v>
      </c>
      <c r="Q281">
        <v>797.17095947265625</v>
      </c>
      <c r="R281">
        <v>119.90861511230469</v>
      </c>
      <c r="S281">
        <v>211.30000305175781</v>
      </c>
      <c r="T281">
        <v>215.60000610351563</v>
      </c>
      <c r="U281">
        <v>221.60000610351563</v>
      </c>
      <c r="V281">
        <v>225.60000610351563</v>
      </c>
      <c r="W281">
        <v>2226.916259765625</v>
      </c>
      <c r="X281">
        <v>1905.5657958984375</v>
      </c>
      <c r="Y281">
        <v>3.0780000686645508</v>
      </c>
      <c r="Z281">
        <v>0.14400000870227814</v>
      </c>
      <c r="AA281">
        <v>24.344001770019531</v>
      </c>
      <c r="AB281">
        <v>2.0400002002716064</v>
      </c>
      <c r="AC281">
        <v>0.45800003409385681</v>
      </c>
      <c r="AD281">
        <v>0.65400004386901855</v>
      </c>
      <c r="AE281">
        <v>41.400001525878906</v>
      </c>
      <c r="AF281">
        <v>25.320745468139648</v>
      </c>
      <c r="AG281">
        <v>44.978981018066406</v>
      </c>
      <c r="AH281">
        <v>230</v>
      </c>
      <c r="AI281">
        <v>60</v>
      </c>
      <c r="AJ281">
        <v>60.200001</v>
      </c>
      <c r="AK281">
        <v>60.200001</v>
      </c>
      <c r="AL281">
        <v>59.400002000000001</v>
      </c>
      <c r="AM281">
        <v>94.586082458496094</v>
      </c>
      <c r="AN281">
        <v>52.499603271484375</v>
      </c>
      <c r="AO281">
        <v>65.358238220214844</v>
      </c>
      <c r="AP281">
        <v>79.235008239746094</v>
      </c>
      <c r="AQ281">
        <v>3.1980626583099365</v>
      </c>
      <c r="AR281">
        <v>530.1697998046875</v>
      </c>
      <c r="AS281">
        <v>477.44558715820313</v>
      </c>
      <c r="AT281">
        <v>4.7783126831054688</v>
      </c>
      <c r="AU281">
        <v>3.8376877307891846</v>
      </c>
      <c r="AV281">
        <v>7467.53466796875</v>
      </c>
      <c r="AW281">
        <v>4829.765625</v>
      </c>
      <c r="AX281">
        <v>1593.8271484375</v>
      </c>
      <c r="AY281">
        <v>938.1142578125</v>
      </c>
      <c r="AZ281">
        <v>5873.70751953125</v>
      </c>
      <c r="BA281">
        <v>3891.6513671875</v>
      </c>
      <c r="BB281">
        <v>1.7020821571350098E-2</v>
      </c>
      <c r="BC281">
        <v>0.19961106777191162</v>
      </c>
      <c r="BD281" t="s">
        <v>973</v>
      </c>
      <c r="BE281" t="s">
        <v>971</v>
      </c>
      <c r="BF281">
        <v>45</v>
      </c>
      <c r="BG281">
        <v>843.26900000000001</v>
      </c>
      <c r="BH281">
        <v>1114.0509999999999</v>
      </c>
      <c r="BI281">
        <v>-1.3919999999999999</v>
      </c>
      <c r="BJ281">
        <v>4.1150000000000002</v>
      </c>
      <c r="BK281">
        <v>90.917000000000002</v>
      </c>
      <c r="BL281">
        <v>2054.14</v>
      </c>
      <c r="BM281">
        <v>829.07399999999996</v>
      </c>
      <c r="BN281">
        <v>1224.954</v>
      </c>
      <c r="BO281">
        <v>1.8140000000000001</v>
      </c>
      <c r="BP281">
        <v>99.998999999999995</v>
      </c>
      <c r="BQ281">
        <v>1.0029999999999999</v>
      </c>
      <c r="BR281">
        <v>423.166</v>
      </c>
      <c r="BS281">
        <v>2054.14</v>
      </c>
      <c r="BT281">
        <v>20</v>
      </c>
      <c r="BU281">
        <v>8.7899999999999991</v>
      </c>
      <c r="BV281">
        <v>1</v>
      </c>
      <c r="BW281">
        <v>40</v>
      </c>
      <c r="BX281">
        <v>22.786000000000001</v>
      </c>
      <c r="BY281">
        <v>1</v>
      </c>
      <c r="BZ281">
        <f>_xlfn.XLOOKUP(data_cloud__2[[#This Row],[product_id]], manual_check_maarten!A:A,manual_check_maarten!F:F,  "")</f>
        <v>1</v>
      </c>
      <c r="CA281">
        <f>_xlfn.XLOOKUP(data_cloud__2[[#This Row],[product_id]], manual_check_maarten!A:A,manual_check_maarten!G:G,  "")</f>
        <v>0</v>
      </c>
      <c r="CB281" t="str">
        <f>_xlfn.XLOOKUP(data_cloud__2[[#This Row],[product_id]], manual_check_maarten!A:A,manual_check_maarten!H:H,  "")</f>
        <v/>
      </c>
    </row>
    <row r="282" spans="1:80" x14ac:dyDescent="0.35">
      <c r="A282" t="s">
        <v>271</v>
      </c>
      <c r="B282" t="s">
        <v>85</v>
      </c>
      <c r="C282">
        <v>45566.698656793982</v>
      </c>
      <c r="D282" t="s">
        <v>79</v>
      </c>
      <c r="E282" t="s">
        <v>80</v>
      </c>
      <c r="F282">
        <v>41</v>
      </c>
      <c r="G282">
        <v>41</v>
      </c>
      <c r="H282">
        <v>41</v>
      </c>
      <c r="I282">
        <v>0</v>
      </c>
      <c r="J282" t="s">
        <v>269</v>
      </c>
      <c r="K282" t="s">
        <v>82</v>
      </c>
      <c r="L282">
        <v>14.449999809265137</v>
      </c>
      <c r="M282">
        <v>110</v>
      </c>
      <c r="N282" t="s">
        <v>82</v>
      </c>
      <c r="O282" t="s">
        <v>82</v>
      </c>
      <c r="P282">
        <v>0</v>
      </c>
      <c r="Q282">
        <v>801.41314697265625</v>
      </c>
      <c r="R282">
        <v>119.90861511230469</v>
      </c>
      <c r="S282">
        <v>215.10000610351563</v>
      </c>
      <c r="T282">
        <v>214.80000305175781</v>
      </c>
      <c r="U282">
        <v>220</v>
      </c>
      <c r="V282">
        <v>225</v>
      </c>
      <c r="W282">
        <v>2181.064453125</v>
      </c>
      <c r="X282">
        <v>1719.05029296875</v>
      </c>
      <c r="Y282">
        <v>3.2340002059936523</v>
      </c>
      <c r="Z282">
        <v>0.15200001001358032</v>
      </c>
      <c r="AA282">
        <v>24.338001251220703</v>
      </c>
      <c r="AB282">
        <v>2.0820000171661377</v>
      </c>
      <c r="AC282">
        <v>0.45200002193450928</v>
      </c>
      <c r="AD282">
        <v>0.65400004386901855</v>
      </c>
      <c r="AE282">
        <v>45</v>
      </c>
      <c r="AF282">
        <v>29.16370964050293</v>
      </c>
      <c r="AG282">
        <v>44.973884582519531</v>
      </c>
      <c r="AH282">
        <v>229.80000305175781</v>
      </c>
      <c r="AI282">
        <v>60</v>
      </c>
      <c r="AJ282">
        <v>60</v>
      </c>
      <c r="AK282">
        <v>60</v>
      </c>
      <c r="AL282">
        <v>60.700001</v>
      </c>
      <c r="AM282">
        <v>137.79624938964844</v>
      </c>
      <c r="AN282">
        <v>52.49993896484375</v>
      </c>
      <c r="AO282">
        <v>66.659004211425781</v>
      </c>
      <c r="AP282">
        <v>82.327041625976563</v>
      </c>
      <c r="AQ282">
        <v>2.4079375267028809</v>
      </c>
      <c r="AR282">
        <v>547.1710205078125</v>
      </c>
      <c r="AS282">
        <v>500.24923706054688</v>
      </c>
      <c r="AT282">
        <v>4.7783126831054688</v>
      </c>
      <c r="AU282">
        <v>3.8000626564025879</v>
      </c>
      <c r="AV282">
        <v>7985.93115234375</v>
      </c>
      <c r="AW282">
        <v>6176.69287109375</v>
      </c>
      <c r="AX282">
        <v>1807.28857421875</v>
      </c>
      <c r="AY282">
        <v>1149.5283203125</v>
      </c>
      <c r="AZ282">
        <v>6178.642578125</v>
      </c>
      <c r="BA282">
        <v>5027.16455078125</v>
      </c>
      <c r="BD282" t="s">
        <v>272</v>
      </c>
      <c r="BE282" t="s">
        <v>271</v>
      </c>
      <c r="BF282">
        <v>45</v>
      </c>
      <c r="BG282">
        <v>1239.607</v>
      </c>
      <c r="BH282">
        <v>859.89800000000002</v>
      </c>
      <c r="BI282">
        <v>-1.8540000000000001</v>
      </c>
      <c r="BJ282">
        <v>4.0780000000000003</v>
      </c>
      <c r="BK282">
        <v>90.454999999999998</v>
      </c>
      <c r="BL282">
        <v>2056.4769999999999</v>
      </c>
      <c r="BM282">
        <v>1232.886</v>
      </c>
      <c r="BN282">
        <v>1169.2429999999999</v>
      </c>
      <c r="BO282">
        <v>-178.27699999999999</v>
      </c>
      <c r="BP282">
        <v>99.998999999999995</v>
      </c>
      <c r="BQ282">
        <v>1.0049999999999999</v>
      </c>
      <c r="BR282">
        <v>424.70400000000001</v>
      </c>
      <c r="BS282">
        <v>2056.4769999999999</v>
      </c>
      <c r="BT282">
        <v>20</v>
      </c>
      <c r="BU282">
        <v>10.827999999999999</v>
      </c>
      <c r="BV282">
        <v>1</v>
      </c>
      <c r="BW282">
        <v>40</v>
      </c>
      <c r="BX282">
        <v>20.623999999999999</v>
      </c>
      <c r="BY282">
        <v>1</v>
      </c>
      <c r="BZ282">
        <f>_xlfn.XLOOKUP(data_cloud__2[[#This Row],[product_id]], manual_check_maarten!A:A,manual_check_maarten!F:F,  "")</f>
        <v>0</v>
      </c>
      <c r="CA282">
        <f>_xlfn.XLOOKUP(data_cloud__2[[#This Row],[product_id]], manual_check_maarten!A:A,manual_check_maarten!G:G,  "")</f>
        <v>0</v>
      </c>
      <c r="CB282" t="str">
        <f>_xlfn.XLOOKUP(data_cloud__2[[#This Row],[product_id]], manual_check_maarten!A:A,manual_check_maarten!H:H,  "")</f>
        <v>Streaks</v>
      </c>
    </row>
    <row r="283" spans="1:80" hidden="1" x14ac:dyDescent="0.35">
      <c r="A283" t="s">
        <v>979</v>
      </c>
      <c r="B283" t="s">
        <v>85</v>
      </c>
      <c r="C283">
        <v>45566.752488854167</v>
      </c>
      <c r="D283" t="s">
        <v>79</v>
      </c>
      <c r="E283" t="s">
        <v>80</v>
      </c>
      <c r="F283">
        <v>160</v>
      </c>
      <c r="G283">
        <v>160</v>
      </c>
      <c r="H283">
        <v>160</v>
      </c>
      <c r="I283">
        <v>0</v>
      </c>
      <c r="J283" t="s">
        <v>977</v>
      </c>
      <c r="K283" t="s">
        <v>82</v>
      </c>
      <c r="L283">
        <v>16.020000457763672</v>
      </c>
      <c r="M283">
        <v>110</v>
      </c>
      <c r="N283" t="s">
        <v>82</v>
      </c>
      <c r="O283" t="s">
        <v>82</v>
      </c>
      <c r="P283">
        <v>0</v>
      </c>
      <c r="Q283">
        <v>797.72430419921875</v>
      </c>
      <c r="R283">
        <v>119.90861511230469</v>
      </c>
      <c r="S283">
        <v>211.5</v>
      </c>
      <c r="T283">
        <v>215.60000610351563</v>
      </c>
      <c r="U283">
        <v>221.80000305175781</v>
      </c>
      <c r="V283">
        <v>225.60000610351563</v>
      </c>
      <c r="W283">
        <v>2234.0078125</v>
      </c>
      <c r="X283">
        <v>1899.7371826171875</v>
      </c>
      <c r="Y283">
        <v>3.2280001640319824</v>
      </c>
      <c r="Z283">
        <v>0.15600000321865082</v>
      </c>
      <c r="AA283">
        <v>24.344001770019531</v>
      </c>
      <c r="AB283">
        <v>2.0740001201629639</v>
      </c>
      <c r="AC283">
        <v>0.45800003409385681</v>
      </c>
      <c r="AD283">
        <v>0.65400004386901855</v>
      </c>
      <c r="AE283">
        <v>41.5</v>
      </c>
      <c r="AF283">
        <v>26.069971084594727</v>
      </c>
      <c r="AG283">
        <v>44.978981018066406</v>
      </c>
      <c r="AH283">
        <v>230</v>
      </c>
      <c r="AI283">
        <v>60</v>
      </c>
      <c r="AJ283">
        <v>60.299999</v>
      </c>
      <c r="AK283">
        <v>60.299999</v>
      </c>
      <c r="AL283">
        <v>59.599997999999999</v>
      </c>
      <c r="AM283">
        <v>137.79624938964844</v>
      </c>
      <c r="AN283">
        <v>52.49993896484375</v>
      </c>
      <c r="AO283">
        <v>65.661491394042969</v>
      </c>
      <c r="AP283">
        <v>81.561141967773438</v>
      </c>
      <c r="AQ283">
        <v>1.4296876192092896</v>
      </c>
      <c r="AR283">
        <v>535.53033447265625</v>
      </c>
      <c r="AS283">
        <v>485.28775024414063</v>
      </c>
      <c r="AT283">
        <v>4.966437816619873</v>
      </c>
      <c r="AU283">
        <v>3.9881877899169922</v>
      </c>
      <c r="AV283">
        <v>7704.89697265625</v>
      </c>
      <c r="AW283">
        <v>5734.3818359375</v>
      </c>
      <c r="AX283">
        <v>1768.3798828125</v>
      </c>
      <c r="AY283">
        <v>1103.88623046875</v>
      </c>
      <c r="AZ283">
        <v>5936.51708984375</v>
      </c>
      <c r="BA283">
        <v>4630.49560546875</v>
      </c>
      <c r="BD283" t="s">
        <v>980</v>
      </c>
      <c r="BE283" t="s">
        <v>979</v>
      </c>
      <c r="BF283">
        <v>45</v>
      </c>
      <c r="BG283">
        <v>1240.538</v>
      </c>
      <c r="BH283">
        <v>822.00199999999995</v>
      </c>
      <c r="BI283">
        <v>-1.627</v>
      </c>
      <c r="BJ283">
        <v>4.101</v>
      </c>
      <c r="BK283">
        <v>90.682000000000002</v>
      </c>
      <c r="BL283">
        <v>2056.1039999999998</v>
      </c>
      <c r="BM283">
        <v>1234.029</v>
      </c>
      <c r="BN283">
        <v>1131.0419999999999</v>
      </c>
      <c r="BO283">
        <v>-178.268</v>
      </c>
      <c r="BP283">
        <v>99.998999999999995</v>
      </c>
      <c r="BQ283">
        <v>1.0049999999999999</v>
      </c>
      <c r="BR283">
        <v>424.38400000000001</v>
      </c>
      <c r="BS283">
        <v>2056.1039999999998</v>
      </c>
      <c r="BT283">
        <v>20</v>
      </c>
      <c r="BU283">
        <v>7.59</v>
      </c>
      <c r="BV283">
        <v>1</v>
      </c>
      <c r="BW283">
        <v>40</v>
      </c>
      <c r="BX283">
        <v>41.386000000000003</v>
      </c>
      <c r="BY283">
        <v>0</v>
      </c>
      <c r="BZ283">
        <f>_xlfn.XLOOKUP(data_cloud__2[[#This Row],[product_id]], manual_check_maarten!A:A,manual_check_maarten!F:F,  "")</f>
        <v>1</v>
      </c>
      <c r="CA283" t="str">
        <f>_xlfn.XLOOKUP(data_cloud__2[[#This Row],[product_id]], manual_check_maarten!A:A,manual_check_maarten!G:G,  "")</f>
        <v>no error</v>
      </c>
      <c r="CB283" t="str">
        <f>_xlfn.XLOOKUP(data_cloud__2[[#This Row],[product_id]], manual_check_maarten!A:A,manual_check_maarten!H:H,  "")</f>
        <v/>
      </c>
    </row>
    <row r="284" spans="1:80" x14ac:dyDescent="0.35">
      <c r="A284" t="s">
        <v>276</v>
      </c>
      <c r="B284" t="s">
        <v>85</v>
      </c>
      <c r="C284">
        <v>45566.698938090274</v>
      </c>
      <c r="D284" t="s">
        <v>79</v>
      </c>
      <c r="E284" t="s">
        <v>80</v>
      </c>
      <c r="F284">
        <v>42</v>
      </c>
      <c r="G284">
        <v>42</v>
      </c>
      <c r="H284">
        <v>42</v>
      </c>
      <c r="I284">
        <v>0</v>
      </c>
      <c r="J284" t="s">
        <v>274</v>
      </c>
      <c r="K284" t="s">
        <v>82</v>
      </c>
      <c r="L284">
        <v>14.449999809265137</v>
      </c>
      <c r="M284">
        <v>110</v>
      </c>
      <c r="N284" t="s">
        <v>82</v>
      </c>
      <c r="O284" t="s">
        <v>82</v>
      </c>
      <c r="P284">
        <v>0</v>
      </c>
      <c r="Q284">
        <v>801.22869873046875</v>
      </c>
      <c r="R284">
        <v>119.90861511230469</v>
      </c>
      <c r="S284">
        <v>215.30000305175781</v>
      </c>
      <c r="T284">
        <v>215.10000610351563</v>
      </c>
      <c r="U284">
        <v>220.10000610351563</v>
      </c>
      <c r="V284">
        <v>225</v>
      </c>
      <c r="W284">
        <v>2207.681884765625</v>
      </c>
      <c r="X284">
        <v>1724.6846923828125</v>
      </c>
      <c r="Y284">
        <v>3.0160000324249268</v>
      </c>
      <c r="Z284">
        <v>0.14400000870227814</v>
      </c>
      <c r="AA284">
        <v>24.346000671386719</v>
      </c>
      <c r="AB284">
        <v>2.0720000267028809</v>
      </c>
      <c r="AC284">
        <v>0.45400002598762512</v>
      </c>
      <c r="AD284">
        <v>0.65600001811981201</v>
      </c>
      <c r="AE284">
        <v>45.200000762939453</v>
      </c>
      <c r="AF284">
        <v>29.357385635375977</v>
      </c>
      <c r="AG284">
        <v>44.978981018066406</v>
      </c>
      <c r="AH284">
        <v>229.80000305175781</v>
      </c>
      <c r="AI284">
        <v>60</v>
      </c>
      <c r="AJ284">
        <v>59.900002000000001</v>
      </c>
      <c r="AK284">
        <v>59.900002000000001</v>
      </c>
      <c r="AL284">
        <v>60.700001</v>
      </c>
      <c r="AM284">
        <v>137.79624938964844</v>
      </c>
      <c r="AN284">
        <v>52.49993896484375</v>
      </c>
      <c r="AO284">
        <v>66.555252075195313</v>
      </c>
      <c r="AP284">
        <v>82.722419738769531</v>
      </c>
      <c r="AQ284">
        <v>1.2791875600814819</v>
      </c>
      <c r="AR284">
        <v>545.16375732421875</v>
      </c>
      <c r="AS284">
        <v>498.38516235351563</v>
      </c>
      <c r="AT284">
        <v>4.8535628318786621</v>
      </c>
      <c r="AU284">
        <v>3.8000626564025879</v>
      </c>
      <c r="AV284">
        <v>7957.75830078125</v>
      </c>
      <c r="AW284">
        <v>6113.5791015625</v>
      </c>
      <c r="AX284">
        <v>1839.48388671875</v>
      </c>
      <c r="AY284">
        <v>1144.26611328125</v>
      </c>
      <c r="AZ284">
        <v>6118.2744140625</v>
      </c>
      <c r="BA284">
        <v>4969.31298828125</v>
      </c>
      <c r="BD284" t="s">
        <v>277</v>
      </c>
      <c r="BE284" t="s">
        <v>276</v>
      </c>
      <c r="BF284">
        <v>45</v>
      </c>
      <c r="BG284">
        <v>1235.4559999999999</v>
      </c>
      <c r="BH284">
        <v>936.79600000000005</v>
      </c>
      <c r="BI284">
        <v>-1.627</v>
      </c>
      <c r="BJ284">
        <v>4.101</v>
      </c>
      <c r="BK284">
        <v>90.682000000000002</v>
      </c>
      <c r="BL284">
        <v>2056.3209999999999</v>
      </c>
      <c r="BM284">
        <v>1229.202</v>
      </c>
      <c r="BN284">
        <v>1244.6220000000001</v>
      </c>
      <c r="BO284">
        <v>-178.30600000000001</v>
      </c>
      <c r="BP284">
        <v>99.998999999999995</v>
      </c>
      <c r="BQ284">
        <v>1.0049999999999999</v>
      </c>
      <c r="BR284">
        <v>424.75400000000002</v>
      </c>
      <c r="BS284">
        <v>2056.3209999999999</v>
      </c>
      <c r="BT284">
        <v>20</v>
      </c>
      <c r="BU284">
        <v>24.66</v>
      </c>
      <c r="BV284">
        <v>0</v>
      </c>
      <c r="BW284">
        <v>40</v>
      </c>
      <c r="BX284">
        <v>24.672999999999998</v>
      </c>
      <c r="BY284">
        <v>1</v>
      </c>
      <c r="BZ284">
        <f>_xlfn.XLOOKUP(data_cloud__2[[#This Row],[product_id]], manual_check_maarten!A:A,manual_check_maarten!F:F,  "")</f>
        <v>0</v>
      </c>
      <c r="CA284">
        <f>_xlfn.XLOOKUP(data_cloud__2[[#This Row],[product_id]], manual_check_maarten!A:A,manual_check_maarten!G:G,  "")</f>
        <v>0</v>
      </c>
      <c r="CB284" t="str">
        <f>_xlfn.XLOOKUP(data_cloud__2[[#This Row],[product_id]], manual_check_maarten!A:A,manual_check_maarten!H:H,  "")</f>
        <v>Streaks</v>
      </c>
    </row>
    <row r="285" spans="1:80" hidden="1" x14ac:dyDescent="0.35">
      <c r="A285" t="s">
        <v>984</v>
      </c>
      <c r="B285" t="s">
        <v>85</v>
      </c>
      <c r="C285">
        <v>45566.752777928239</v>
      </c>
      <c r="D285" t="s">
        <v>79</v>
      </c>
      <c r="E285" t="s">
        <v>80</v>
      </c>
      <c r="F285">
        <v>161</v>
      </c>
      <c r="G285">
        <v>161</v>
      </c>
      <c r="H285">
        <v>161</v>
      </c>
      <c r="I285">
        <v>0</v>
      </c>
      <c r="J285" t="s">
        <v>982</v>
      </c>
      <c r="K285" t="s">
        <v>82</v>
      </c>
      <c r="L285">
        <v>16.029998779296875</v>
      </c>
      <c r="M285">
        <v>110</v>
      </c>
      <c r="N285" t="s">
        <v>82</v>
      </c>
      <c r="O285" t="s">
        <v>82</v>
      </c>
      <c r="P285">
        <v>0</v>
      </c>
      <c r="Q285">
        <v>797.72430419921875</v>
      </c>
      <c r="R285">
        <v>119.90861511230469</v>
      </c>
      <c r="S285">
        <v>211.60000610351563</v>
      </c>
      <c r="T285">
        <v>215.30000305175781</v>
      </c>
      <c r="U285">
        <v>221.80000305175781</v>
      </c>
      <c r="V285">
        <v>225.60000610351563</v>
      </c>
      <c r="W285">
        <v>2222.544677734375</v>
      </c>
      <c r="X285">
        <v>1861.9483642578125</v>
      </c>
      <c r="Y285">
        <v>3.2240002155303955</v>
      </c>
      <c r="Z285">
        <v>0.15000000596046448</v>
      </c>
      <c r="AA285">
        <v>24.342000961303711</v>
      </c>
      <c r="AB285">
        <v>2.0400002002716064</v>
      </c>
      <c r="AC285">
        <v>0.45600003004074097</v>
      </c>
      <c r="AD285">
        <v>0.65800005197525024</v>
      </c>
      <c r="AE285">
        <v>41.5</v>
      </c>
      <c r="AF285">
        <v>26.187196731567383</v>
      </c>
      <c r="AG285">
        <v>44.958595275878906</v>
      </c>
      <c r="AH285">
        <v>230</v>
      </c>
      <c r="AI285">
        <v>60</v>
      </c>
      <c r="AJ285">
        <v>60.200001</v>
      </c>
      <c r="AK285">
        <v>60.200001</v>
      </c>
      <c r="AL285">
        <v>59.900002000000001</v>
      </c>
      <c r="AM285">
        <v>137.79624938964844</v>
      </c>
      <c r="AN285">
        <v>52.49993896484375</v>
      </c>
      <c r="AO285">
        <v>65.865509033203125</v>
      </c>
      <c r="AP285">
        <v>81.99298095703125</v>
      </c>
      <c r="AQ285">
        <v>1.5425626039505005</v>
      </c>
      <c r="AR285">
        <v>536.24407958984375</v>
      </c>
      <c r="AS285">
        <v>486.53948974609375</v>
      </c>
      <c r="AT285">
        <v>4.966437816619873</v>
      </c>
      <c r="AU285">
        <v>3.9881877899169922</v>
      </c>
      <c r="AV285">
        <v>7716.232421875</v>
      </c>
      <c r="AW285">
        <v>5763.98876953125</v>
      </c>
      <c r="AX285">
        <v>1779.77685546875</v>
      </c>
      <c r="AY285">
        <v>1115.4677734375</v>
      </c>
      <c r="AZ285">
        <v>5936.45556640625</v>
      </c>
      <c r="BA285">
        <v>4648.52099609375</v>
      </c>
      <c r="BD285" t="s">
        <v>985</v>
      </c>
      <c r="BE285" t="s">
        <v>984</v>
      </c>
      <c r="BF285">
        <v>45</v>
      </c>
      <c r="BG285">
        <v>1231.989</v>
      </c>
      <c r="BH285">
        <v>1055.752</v>
      </c>
      <c r="BI285">
        <v>-1.61</v>
      </c>
      <c r="BJ285">
        <v>4.0039999999999996</v>
      </c>
      <c r="BK285">
        <v>90.698999999999998</v>
      </c>
      <c r="BL285">
        <v>2054.7399999999998</v>
      </c>
      <c r="BM285">
        <v>1225.721</v>
      </c>
      <c r="BN285">
        <v>1360.9939999999999</v>
      </c>
      <c r="BO285">
        <v>-178.267</v>
      </c>
      <c r="BP285">
        <v>99.998999999999995</v>
      </c>
      <c r="BQ285">
        <v>1.0049999999999999</v>
      </c>
      <c r="BR285">
        <v>424.37900000000002</v>
      </c>
      <c r="BS285">
        <v>2054.7399999999998</v>
      </c>
      <c r="BT285">
        <v>20</v>
      </c>
      <c r="BU285">
        <v>5.4980000000000002</v>
      </c>
      <c r="BV285">
        <v>1</v>
      </c>
      <c r="BW285">
        <v>40</v>
      </c>
      <c r="BX285">
        <v>24.321000000000002</v>
      </c>
      <c r="BY285">
        <v>1</v>
      </c>
      <c r="BZ285">
        <f>_xlfn.XLOOKUP(data_cloud__2[[#This Row],[product_id]], manual_check_maarten!A:A,manual_check_maarten!F:F,  "")</f>
        <v>1</v>
      </c>
      <c r="CA285">
        <f>_xlfn.XLOOKUP(data_cloud__2[[#This Row],[product_id]], manual_check_maarten!A:A,manual_check_maarten!G:G,  "")</f>
        <v>0</v>
      </c>
      <c r="CB285" t="str">
        <f>_xlfn.XLOOKUP(data_cloud__2[[#This Row],[product_id]], manual_check_maarten!A:A,manual_check_maarten!H:H,  "")</f>
        <v/>
      </c>
    </row>
    <row r="286" spans="1:80" hidden="1" x14ac:dyDescent="0.35">
      <c r="A286" t="s">
        <v>989</v>
      </c>
      <c r="B286" t="s">
        <v>85</v>
      </c>
      <c r="C286">
        <v>45566.753055497684</v>
      </c>
      <c r="D286" t="s">
        <v>79</v>
      </c>
      <c r="E286" t="s">
        <v>80</v>
      </c>
      <c r="F286">
        <v>162</v>
      </c>
      <c r="G286">
        <v>162</v>
      </c>
      <c r="H286">
        <v>162</v>
      </c>
      <c r="I286">
        <v>0</v>
      </c>
      <c r="J286" t="s">
        <v>987</v>
      </c>
      <c r="K286" t="s">
        <v>82</v>
      </c>
      <c r="L286">
        <v>16.029998779296875</v>
      </c>
      <c r="M286">
        <v>110</v>
      </c>
      <c r="N286" t="s">
        <v>82</v>
      </c>
      <c r="O286" t="s">
        <v>82</v>
      </c>
      <c r="P286">
        <v>0</v>
      </c>
      <c r="Q286">
        <v>797.53985595703125</v>
      </c>
      <c r="R286">
        <v>119.90861511230469</v>
      </c>
      <c r="S286">
        <v>212.10000610351563</v>
      </c>
      <c r="T286">
        <v>215.30000305175781</v>
      </c>
      <c r="U286">
        <v>222</v>
      </c>
      <c r="V286">
        <v>225.5</v>
      </c>
      <c r="W286">
        <v>2214.5791015625</v>
      </c>
      <c r="X286">
        <v>1856.7996826171875</v>
      </c>
      <c r="Y286">
        <v>3.2500002384185791</v>
      </c>
      <c r="Z286">
        <v>0.14600001275539398</v>
      </c>
      <c r="AA286">
        <v>24.342000961303711</v>
      </c>
      <c r="AB286">
        <v>2.0320000648498535</v>
      </c>
      <c r="AC286">
        <v>0.45600003004074097</v>
      </c>
      <c r="AD286">
        <v>0.65600001811981201</v>
      </c>
      <c r="AE286">
        <v>41.900001525878906</v>
      </c>
      <c r="AF286">
        <v>26.151519775390625</v>
      </c>
      <c r="AG286">
        <v>44.963691711425781</v>
      </c>
      <c r="AH286">
        <v>229.80000305175781</v>
      </c>
      <c r="AI286">
        <v>60</v>
      </c>
      <c r="AJ286">
        <v>60.200001</v>
      </c>
      <c r="AK286">
        <v>60.200001</v>
      </c>
      <c r="AL286">
        <v>60</v>
      </c>
      <c r="AM286">
        <v>137.79624938964844</v>
      </c>
      <c r="AN286">
        <v>52.49993896484375</v>
      </c>
      <c r="AO286">
        <v>66.234962463378906</v>
      </c>
      <c r="AP286">
        <v>82.244148254394531</v>
      </c>
      <c r="AQ286">
        <v>1.5049375295639038</v>
      </c>
      <c r="AR286">
        <v>535.99493408203125</v>
      </c>
      <c r="AS286">
        <v>486.25765991210938</v>
      </c>
      <c r="AT286">
        <v>5.0040626525878906</v>
      </c>
      <c r="AU286">
        <v>3.9505627155303955</v>
      </c>
      <c r="AV286">
        <v>7707.04638671875</v>
      </c>
      <c r="AW286">
        <v>5728.22314453125</v>
      </c>
      <c r="AX286">
        <v>1797.814453125</v>
      </c>
      <c r="AY286">
        <v>1094.3505859375</v>
      </c>
      <c r="AZ286">
        <v>5909.23193359375</v>
      </c>
      <c r="BA286">
        <v>4633.87255859375</v>
      </c>
      <c r="BD286" t="s">
        <v>990</v>
      </c>
      <c r="BE286" t="s">
        <v>989</v>
      </c>
      <c r="BF286">
        <v>45</v>
      </c>
      <c r="BG286">
        <v>1206.335</v>
      </c>
      <c r="BH286">
        <v>960.64</v>
      </c>
      <c r="BI286">
        <v>-3.6890000000000001</v>
      </c>
      <c r="BJ286">
        <v>4.0289999999999999</v>
      </c>
      <c r="BK286">
        <v>88.62</v>
      </c>
      <c r="BL286">
        <v>2055.739</v>
      </c>
      <c r="BM286">
        <v>1207.7059999999999</v>
      </c>
      <c r="BN286">
        <v>1268.615</v>
      </c>
      <c r="BO286">
        <v>-179.59800000000001</v>
      </c>
      <c r="BP286">
        <v>99.998999999999995</v>
      </c>
      <c r="BQ286">
        <v>1.0049999999999999</v>
      </c>
      <c r="BR286">
        <v>424.64</v>
      </c>
      <c r="BS286">
        <v>2055.739</v>
      </c>
      <c r="BT286">
        <v>20</v>
      </c>
      <c r="BU286">
        <v>5.694</v>
      </c>
      <c r="BV286">
        <v>1</v>
      </c>
      <c r="BW286">
        <v>40</v>
      </c>
      <c r="BX286">
        <v>24.913</v>
      </c>
      <c r="BY286">
        <v>1</v>
      </c>
      <c r="BZ286">
        <f>_xlfn.XLOOKUP(data_cloud__2[[#This Row],[product_id]], manual_check_maarten!A:A,manual_check_maarten!F:F,  "")</f>
        <v>1</v>
      </c>
      <c r="CA286">
        <f>_xlfn.XLOOKUP(data_cloud__2[[#This Row],[product_id]], manual_check_maarten!A:A,manual_check_maarten!G:G,  "")</f>
        <v>0</v>
      </c>
      <c r="CB286" t="str">
        <f>_xlfn.XLOOKUP(data_cloud__2[[#This Row],[product_id]], manual_check_maarten!A:A,manual_check_maarten!H:H,  "")</f>
        <v/>
      </c>
    </row>
    <row r="287" spans="1:80" hidden="1" x14ac:dyDescent="0.35">
      <c r="A287" t="s">
        <v>986</v>
      </c>
      <c r="B287" t="s">
        <v>78</v>
      </c>
      <c r="C287">
        <v>45566.753055497684</v>
      </c>
      <c r="D287" t="s">
        <v>79</v>
      </c>
      <c r="E287" t="s">
        <v>80</v>
      </c>
      <c r="F287">
        <v>162</v>
      </c>
      <c r="G287">
        <v>162</v>
      </c>
      <c r="H287">
        <v>162</v>
      </c>
      <c r="I287">
        <v>0</v>
      </c>
      <c r="J287" t="s">
        <v>987</v>
      </c>
      <c r="K287" t="s">
        <v>82</v>
      </c>
      <c r="L287">
        <v>16.029998779296875</v>
      </c>
      <c r="M287">
        <v>110</v>
      </c>
      <c r="N287" t="s">
        <v>82</v>
      </c>
      <c r="O287" t="s">
        <v>82</v>
      </c>
      <c r="P287">
        <v>0</v>
      </c>
      <c r="Q287">
        <v>797.53985595703125</v>
      </c>
      <c r="R287">
        <v>119.90861511230469</v>
      </c>
      <c r="S287">
        <v>212.10000610351563</v>
      </c>
      <c r="T287">
        <v>215.30000305175781</v>
      </c>
      <c r="U287">
        <v>222</v>
      </c>
      <c r="V287">
        <v>225.5</v>
      </c>
      <c r="W287">
        <v>2214.5791015625</v>
      </c>
      <c r="X287">
        <v>1856.7996826171875</v>
      </c>
      <c r="Y287">
        <v>3.2500002384185791</v>
      </c>
      <c r="Z287">
        <v>0.14600001275539398</v>
      </c>
      <c r="AA287">
        <v>24.342000961303711</v>
      </c>
      <c r="AB287">
        <v>2.0320000648498535</v>
      </c>
      <c r="AC287">
        <v>0.45600003004074097</v>
      </c>
      <c r="AD287">
        <v>0.65600001811981201</v>
      </c>
      <c r="AE287">
        <v>41.900001525878906</v>
      </c>
      <c r="AF287">
        <v>26.151519775390625</v>
      </c>
      <c r="AG287">
        <v>44.963691711425781</v>
      </c>
      <c r="AH287">
        <v>229.80000305175781</v>
      </c>
      <c r="AI287">
        <v>60</v>
      </c>
      <c r="AJ287">
        <v>60.200001</v>
      </c>
      <c r="AK287">
        <v>60.200001</v>
      </c>
      <c r="AL287">
        <v>60</v>
      </c>
      <c r="AM287">
        <v>94.586082458496094</v>
      </c>
      <c r="AN287">
        <v>52.499603271484375</v>
      </c>
      <c r="AO287">
        <v>66.128585815429688</v>
      </c>
      <c r="AP287">
        <v>79.806327819824219</v>
      </c>
      <c r="AQ287">
        <v>3.0099375247955322</v>
      </c>
      <c r="AR287">
        <v>535.59844970703125</v>
      </c>
      <c r="AS287">
        <v>487.69546508789063</v>
      </c>
      <c r="AT287">
        <v>4.6654376983642578</v>
      </c>
      <c r="AU287">
        <v>3.7624375820159912</v>
      </c>
      <c r="AV287">
        <v>7545.880859375</v>
      </c>
      <c r="AW287">
        <v>5108.11083984375</v>
      </c>
      <c r="AX287">
        <v>1598.876953125</v>
      </c>
      <c r="AY287">
        <v>972.16357421875</v>
      </c>
      <c r="AZ287">
        <v>5947.00390625</v>
      </c>
      <c r="BA287">
        <v>4135.947265625</v>
      </c>
      <c r="BB287">
        <v>3.2750368118286133E-3</v>
      </c>
      <c r="BC287">
        <v>0.16634750366210938</v>
      </c>
      <c r="BD287" t="s">
        <v>988</v>
      </c>
      <c r="BE287" t="s">
        <v>986</v>
      </c>
      <c r="BF287">
        <v>45</v>
      </c>
      <c r="BG287">
        <v>823.57299999999998</v>
      </c>
      <c r="BH287">
        <v>1191.8689999999999</v>
      </c>
      <c r="BI287">
        <v>-0.28799999999999998</v>
      </c>
      <c r="BJ287">
        <v>4.2050000000000001</v>
      </c>
      <c r="BK287">
        <v>92.021000000000001</v>
      </c>
      <c r="BL287">
        <v>2055.0039999999999</v>
      </c>
      <c r="BM287">
        <v>806.87800000000004</v>
      </c>
      <c r="BN287">
        <v>1299.6300000000001</v>
      </c>
      <c r="BO287">
        <v>3.0979999999999999</v>
      </c>
      <c r="BP287">
        <v>98.424999999999997</v>
      </c>
      <c r="BQ287">
        <v>1.0029999999999999</v>
      </c>
      <c r="BR287">
        <v>423.101</v>
      </c>
      <c r="BS287">
        <v>2055.0039999999999</v>
      </c>
      <c r="BT287">
        <v>20</v>
      </c>
      <c r="BU287">
        <v>15.403</v>
      </c>
      <c r="BV287">
        <v>1</v>
      </c>
      <c r="BW287">
        <v>40</v>
      </c>
      <c r="BX287">
        <v>27.879000000000001</v>
      </c>
      <c r="BY287">
        <v>1</v>
      </c>
      <c r="BZ287">
        <f>_xlfn.XLOOKUP(data_cloud__2[[#This Row],[product_id]], manual_check_maarten!A:A,manual_check_maarten!F:F,  "")</f>
        <v>1</v>
      </c>
      <c r="CA287">
        <f>_xlfn.XLOOKUP(data_cloud__2[[#This Row],[product_id]], manual_check_maarten!A:A,manual_check_maarten!G:G,  "")</f>
        <v>0</v>
      </c>
      <c r="CB287" t="str">
        <f>_xlfn.XLOOKUP(data_cloud__2[[#This Row],[product_id]], manual_check_maarten!A:A,manual_check_maarten!H:H,  "")</f>
        <v/>
      </c>
    </row>
    <row r="288" spans="1:80" hidden="1" x14ac:dyDescent="0.35">
      <c r="A288" t="s">
        <v>993</v>
      </c>
      <c r="B288" t="s">
        <v>85</v>
      </c>
      <c r="C288">
        <v>45566.753333078705</v>
      </c>
      <c r="D288" t="s">
        <v>79</v>
      </c>
      <c r="E288" t="s">
        <v>80</v>
      </c>
      <c r="F288">
        <v>163</v>
      </c>
      <c r="G288">
        <v>163</v>
      </c>
      <c r="H288">
        <v>163</v>
      </c>
      <c r="I288">
        <v>0</v>
      </c>
      <c r="J288" t="s">
        <v>992</v>
      </c>
      <c r="K288" t="s">
        <v>82</v>
      </c>
      <c r="L288">
        <v>16.029998779296875</v>
      </c>
      <c r="M288">
        <v>110</v>
      </c>
      <c r="N288" t="s">
        <v>82</v>
      </c>
      <c r="O288" t="s">
        <v>82</v>
      </c>
      <c r="P288">
        <v>0</v>
      </c>
      <c r="Q288">
        <v>797.72430419921875</v>
      </c>
      <c r="R288">
        <v>119.90861511230469</v>
      </c>
      <c r="S288">
        <v>212.5</v>
      </c>
      <c r="T288">
        <v>215.10000610351563</v>
      </c>
      <c r="U288">
        <v>221.80000305175781</v>
      </c>
      <c r="V288">
        <v>225.30000305175781</v>
      </c>
      <c r="W288">
        <v>2222.544677734375</v>
      </c>
      <c r="X288">
        <v>1813.95947265625</v>
      </c>
      <c r="Y288">
        <v>3.06600022315979</v>
      </c>
      <c r="Z288">
        <v>0.14400000870227814</v>
      </c>
      <c r="AA288">
        <v>24.342000961303711</v>
      </c>
      <c r="AB288">
        <v>2.0900001525878906</v>
      </c>
      <c r="AC288">
        <v>0.45600003004074097</v>
      </c>
      <c r="AD288">
        <v>0.65400004386901855</v>
      </c>
      <c r="AE288">
        <v>42</v>
      </c>
      <c r="AF288">
        <v>26.956808090209961</v>
      </c>
      <c r="AG288">
        <v>44.948402404785156</v>
      </c>
      <c r="AH288">
        <v>229.80000305175781</v>
      </c>
      <c r="AI288">
        <v>60</v>
      </c>
      <c r="AJ288">
        <v>60.200001</v>
      </c>
      <c r="AK288">
        <v>60.200001</v>
      </c>
      <c r="AL288">
        <v>60.099997999999999</v>
      </c>
      <c r="AM288">
        <v>137.79624938964844</v>
      </c>
      <c r="AN288">
        <v>52.49993896484375</v>
      </c>
      <c r="AO288">
        <v>66.383232116699219</v>
      </c>
      <c r="AP288">
        <v>82.4085693359375</v>
      </c>
      <c r="AQ288">
        <v>1.3920625448226929</v>
      </c>
      <c r="AR288">
        <v>538.89129638671875</v>
      </c>
      <c r="AS288">
        <v>490.23794555664063</v>
      </c>
      <c r="AT288">
        <v>4.8911876678466797</v>
      </c>
      <c r="AU288">
        <v>3.9129376411437988</v>
      </c>
      <c r="AV288">
        <v>7770.837890625</v>
      </c>
      <c r="AW288">
        <v>5844.9677734375</v>
      </c>
      <c r="AX288">
        <v>1774.064453125</v>
      </c>
      <c r="AY288">
        <v>1112.71826171875</v>
      </c>
      <c r="AZ288">
        <v>5996.7734375</v>
      </c>
      <c r="BA288">
        <v>4732.24951171875</v>
      </c>
      <c r="BD288" t="s">
        <v>994</v>
      </c>
      <c r="BE288" t="s">
        <v>993</v>
      </c>
      <c r="BF288">
        <v>45</v>
      </c>
      <c r="BG288">
        <v>1228.027</v>
      </c>
      <c r="BH288">
        <v>1161.3879999999999</v>
      </c>
      <c r="BI288">
        <v>-1.627</v>
      </c>
      <c r="BJ288">
        <v>4.1559999999999997</v>
      </c>
      <c r="BK288">
        <v>90.682000000000002</v>
      </c>
      <c r="BL288">
        <v>2052.7339999999999</v>
      </c>
      <c r="BM288">
        <v>1222.308</v>
      </c>
      <c r="BN288">
        <v>1465.732</v>
      </c>
      <c r="BO288">
        <v>-178.232</v>
      </c>
      <c r="BP288">
        <v>99.998999999999995</v>
      </c>
      <c r="BQ288">
        <v>1.004</v>
      </c>
      <c r="BR288">
        <v>424.358</v>
      </c>
      <c r="BS288">
        <v>2052.7339999999999</v>
      </c>
      <c r="BT288">
        <v>20</v>
      </c>
      <c r="BU288">
        <v>8.7989999999999995</v>
      </c>
      <c r="BV288">
        <v>1</v>
      </c>
      <c r="BW288">
        <v>40</v>
      </c>
      <c r="BX288">
        <v>38.271000000000001</v>
      </c>
      <c r="BY288">
        <v>1</v>
      </c>
      <c r="BZ288">
        <f>_xlfn.XLOOKUP(data_cloud__2[[#This Row],[product_id]], manual_check_maarten!A:A,manual_check_maarten!F:F,  "")</f>
        <v>1</v>
      </c>
      <c r="CA288">
        <f>_xlfn.XLOOKUP(data_cloud__2[[#This Row],[product_id]], manual_check_maarten!A:A,manual_check_maarten!G:G,  "")</f>
        <v>0</v>
      </c>
      <c r="CB288" t="str">
        <f>_xlfn.XLOOKUP(data_cloud__2[[#This Row],[product_id]], manual_check_maarten!A:A,manual_check_maarten!H:H,  "")</f>
        <v/>
      </c>
    </row>
    <row r="289" spans="1:80" hidden="1" x14ac:dyDescent="0.35">
      <c r="A289" t="s">
        <v>991</v>
      </c>
      <c r="B289" t="s">
        <v>78</v>
      </c>
      <c r="C289">
        <v>45566.753333078705</v>
      </c>
      <c r="D289" t="s">
        <v>79</v>
      </c>
      <c r="E289" t="s">
        <v>80</v>
      </c>
      <c r="F289">
        <v>163</v>
      </c>
      <c r="G289">
        <v>163</v>
      </c>
      <c r="H289">
        <v>163</v>
      </c>
      <c r="I289">
        <v>0</v>
      </c>
      <c r="J289" t="s">
        <v>992</v>
      </c>
      <c r="K289" t="s">
        <v>82</v>
      </c>
      <c r="L289">
        <v>16.029998779296875</v>
      </c>
      <c r="M289">
        <v>110</v>
      </c>
      <c r="N289" t="s">
        <v>82</v>
      </c>
      <c r="O289" t="s">
        <v>82</v>
      </c>
      <c r="P289">
        <v>0</v>
      </c>
      <c r="Q289">
        <v>797.72430419921875</v>
      </c>
      <c r="R289">
        <v>119.90861511230469</v>
      </c>
      <c r="S289">
        <v>212.5</v>
      </c>
      <c r="T289">
        <v>215.10000610351563</v>
      </c>
      <c r="U289">
        <v>221.80000305175781</v>
      </c>
      <c r="V289">
        <v>225.30000305175781</v>
      </c>
      <c r="W289">
        <v>2222.544677734375</v>
      </c>
      <c r="X289">
        <v>1813.95947265625</v>
      </c>
      <c r="Y289">
        <v>3.06600022315979</v>
      </c>
      <c r="Z289">
        <v>0.14400000870227814</v>
      </c>
      <c r="AA289">
        <v>24.342000961303711</v>
      </c>
      <c r="AB289">
        <v>2.0900001525878906</v>
      </c>
      <c r="AC289">
        <v>0.45600003004074097</v>
      </c>
      <c r="AD289">
        <v>0.65400004386901855</v>
      </c>
      <c r="AE289">
        <v>42</v>
      </c>
      <c r="AF289">
        <v>26.956808090209961</v>
      </c>
      <c r="AG289">
        <v>44.948402404785156</v>
      </c>
      <c r="AH289">
        <v>229.80000305175781</v>
      </c>
      <c r="AI289">
        <v>60</v>
      </c>
      <c r="AJ289">
        <v>60.200001</v>
      </c>
      <c r="AK289">
        <v>60.200001</v>
      </c>
      <c r="AL289">
        <v>60.099997999999999</v>
      </c>
      <c r="AM289">
        <v>94.586082458496094</v>
      </c>
      <c r="AN289">
        <v>52.499603271484375</v>
      </c>
      <c r="AO289">
        <v>66.057723999023438</v>
      </c>
      <c r="AP289">
        <v>79.992652893066406</v>
      </c>
      <c r="AQ289">
        <v>3.6495625972747803</v>
      </c>
      <c r="AR289">
        <v>537.709228515625</v>
      </c>
      <c r="AS289">
        <v>491.90789794921875</v>
      </c>
      <c r="AT289">
        <v>4.5901875495910645</v>
      </c>
      <c r="AU289">
        <v>3.7248127460479736</v>
      </c>
      <c r="AV289">
        <v>7593.77880859375</v>
      </c>
      <c r="AW289">
        <v>5218.6259765625</v>
      </c>
      <c r="AX289">
        <v>1598.00048828125</v>
      </c>
      <c r="AY289">
        <v>997.7353515625</v>
      </c>
      <c r="AZ289">
        <v>5995.7783203125</v>
      </c>
      <c r="BA289">
        <v>4220.890625</v>
      </c>
      <c r="BB289">
        <v>7.9544782638549805E-3</v>
      </c>
      <c r="BC289">
        <v>0.14170563220977783</v>
      </c>
      <c r="BD289" t="s">
        <v>79</v>
      </c>
      <c r="BE289" t="s">
        <v>79</v>
      </c>
      <c r="BF289">
        <v>0</v>
      </c>
      <c r="BG289">
        <v>0</v>
      </c>
      <c r="BH289">
        <v>0</v>
      </c>
      <c r="BI289">
        <v>0</v>
      </c>
      <c r="BJ289">
        <v>0</v>
      </c>
      <c r="BK289">
        <v>0</v>
      </c>
      <c r="BL289">
        <v>0</v>
      </c>
      <c r="BM289">
        <v>0</v>
      </c>
      <c r="BN289">
        <v>0</v>
      </c>
      <c r="BO289">
        <v>0</v>
      </c>
      <c r="BP289">
        <v>0</v>
      </c>
      <c r="BQ289">
        <v>0</v>
      </c>
      <c r="BR289">
        <v>0</v>
      </c>
      <c r="BS289">
        <v>0</v>
      </c>
      <c r="BT289">
        <v>20</v>
      </c>
      <c r="BU289">
        <v>0</v>
      </c>
      <c r="BW289">
        <v>40</v>
      </c>
      <c r="BX289">
        <v>0</v>
      </c>
      <c r="BZ289" t="str">
        <f>_xlfn.XLOOKUP(data_cloud__2[[#This Row],[product_id]], manual_check_maarten!A:A,manual_check_maarten!F:F,  "")</f>
        <v/>
      </c>
      <c r="CA289" t="str">
        <f>_xlfn.XLOOKUP(data_cloud__2[[#This Row],[product_id]], manual_check_maarten!A:A,manual_check_maarten!G:G,  "")</f>
        <v/>
      </c>
      <c r="CB289" t="str">
        <f>_xlfn.XLOOKUP(data_cloud__2[[#This Row],[product_id]], manual_check_maarten!A:A,manual_check_maarten!H:H,  "")</f>
        <v/>
      </c>
    </row>
    <row r="290" spans="1:80" hidden="1" x14ac:dyDescent="0.35">
      <c r="A290" t="s">
        <v>998</v>
      </c>
      <c r="B290" t="s">
        <v>85</v>
      </c>
      <c r="C290">
        <v>45566.753622280092</v>
      </c>
      <c r="D290" t="s">
        <v>79</v>
      </c>
      <c r="E290" t="s">
        <v>80</v>
      </c>
      <c r="F290">
        <v>164</v>
      </c>
      <c r="G290">
        <v>164</v>
      </c>
      <c r="H290">
        <v>164</v>
      </c>
      <c r="I290">
        <v>0</v>
      </c>
      <c r="J290" t="s">
        <v>996</v>
      </c>
      <c r="K290" t="s">
        <v>82</v>
      </c>
      <c r="L290">
        <v>16.039999008178711</v>
      </c>
      <c r="M290">
        <v>110</v>
      </c>
      <c r="N290" t="s">
        <v>82</v>
      </c>
      <c r="O290" t="s">
        <v>82</v>
      </c>
      <c r="P290">
        <v>0</v>
      </c>
      <c r="Q290">
        <v>797.90869140625</v>
      </c>
      <c r="R290">
        <v>119.90861511230469</v>
      </c>
      <c r="S290">
        <v>212.80000305175781</v>
      </c>
      <c r="T290">
        <v>215.10000610351563</v>
      </c>
      <c r="U290">
        <v>221.80000305175781</v>
      </c>
      <c r="V290">
        <v>225.30000305175781</v>
      </c>
      <c r="W290">
        <v>2195.538818359375</v>
      </c>
      <c r="X290">
        <v>1813.5709228515625</v>
      </c>
      <c r="Y290">
        <v>2.9200000762939453</v>
      </c>
      <c r="Z290">
        <v>0.14800000190734863</v>
      </c>
      <c r="AA290">
        <v>24.36400032043457</v>
      </c>
      <c r="AB290">
        <v>2.004000186920166</v>
      </c>
      <c r="AC290">
        <v>0.45400002598762512</v>
      </c>
      <c r="AD290">
        <v>0.65400004386901855</v>
      </c>
      <c r="AE290">
        <v>42.200000762939453</v>
      </c>
      <c r="AF290">
        <v>26.442035675048828</v>
      </c>
      <c r="AG290">
        <v>44.948402404785156</v>
      </c>
      <c r="AH290">
        <v>229.80000305175781</v>
      </c>
      <c r="AI290">
        <v>60</v>
      </c>
      <c r="AJ290">
        <v>60.099997999999999</v>
      </c>
      <c r="AK290">
        <v>60.099997999999999</v>
      </c>
      <c r="AL290">
        <v>60.200001</v>
      </c>
      <c r="AM290">
        <v>137.79624938964844</v>
      </c>
      <c r="AN290">
        <v>52.49993896484375</v>
      </c>
      <c r="AO290">
        <v>66.438377380371094</v>
      </c>
      <c r="AP290">
        <v>82.382034301757813</v>
      </c>
      <c r="AQ290">
        <v>1.4673125743865967</v>
      </c>
      <c r="AR290">
        <v>537.29168701171875</v>
      </c>
      <c r="AS290">
        <v>487.29562377929688</v>
      </c>
      <c r="AT290">
        <v>4.9288125038146973</v>
      </c>
      <c r="AU290">
        <v>3.9505627155303955</v>
      </c>
      <c r="AV290">
        <v>7735.4267578125</v>
      </c>
      <c r="AW290">
        <v>5776.9091796875</v>
      </c>
      <c r="AX290">
        <v>1773.3212890625</v>
      </c>
      <c r="AY290">
        <v>1108.90625</v>
      </c>
      <c r="AZ290">
        <v>5962.10546875</v>
      </c>
      <c r="BA290">
        <v>4668.0029296875</v>
      </c>
      <c r="BD290" t="s">
        <v>999</v>
      </c>
      <c r="BE290" t="s">
        <v>998</v>
      </c>
      <c r="BF290">
        <v>45</v>
      </c>
      <c r="BG290">
        <v>1231.5989999999999</v>
      </c>
      <c r="BH290">
        <v>1118.0550000000001</v>
      </c>
      <c r="BI290">
        <v>-1.8540000000000001</v>
      </c>
      <c r="BJ290">
        <v>4.1100000000000003</v>
      </c>
      <c r="BK290">
        <v>90.454999999999998</v>
      </c>
      <c r="BL290">
        <v>2053.3040000000001</v>
      </c>
      <c r="BM290">
        <v>1224.6489999999999</v>
      </c>
      <c r="BN290">
        <v>1422.3820000000001</v>
      </c>
      <c r="BO290">
        <v>-178.22499999999999</v>
      </c>
      <c r="BP290">
        <v>99.998999999999995</v>
      </c>
      <c r="BQ290">
        <v>1.004</v>
      </c>
      <c r="BR290">
        <v>424.42599999999999</v>
      </c>
      <c r="BS290">
        <v>2053.3040000000001</v>
      </c>
      <c r="BT290">
        <v>20</v>
      </c>
      <c r="BU290">
        <v>7.1130000000000004</v>
      </c>
      <c r="BV290">
        <v>1</v>
      </c>
      <c r="BW290">
        <v>40</v>
      </c>
      <c r="BX290">
        <v>33.494999999999997</v>
      </c>
      <c r="BY290">
        <v>1</v>
      </c>
      <c r="BZ290">
        <f>_xlfn.XLOOKUP(data_cloud__2[[#This Row],[product_id]], manual_check_maarten!A:A,manual_check_maarten!F:F,  "")</f>
        <v>1</v>
      </c>
      <c r="CA290">
        <f>_xlfn.XLOOKUP(data_cloud__2[[#This Row],[product_id]], manual_check_maarten!A:A,manual_check_maarten!G:G,  "")</f>
        <v>0</v>
      </c>
      <c r="CB290" t="str">
        <f>_xlfn.XLOOKUP(data_cloud__2[[#This Row],[product_id]], manual_check_maarten!A:A,manual_check_maarten!H:H,  "")</f>
        <v/>
      </c>
    </row>
    <row r="291" spans="1:80" hidden="1" x14ac:dyDescent="0.35">
      <c r="A291" t="s">
        <v>995</v>
      </c>
      <c r="B291" t="s">
        <v>78</v>
      </c>
      <c r="C291">
        <v>45566.753622280092</v>
      </c>
      <c r="D291" t="s">
        <v>79</v>
      </c>
      <c r="E291" t="s">
        <v>80</v>
      </c>
      <c r="F291">
        <v>164</v>
      </c>
      <c r="G291">
        <v>164</v>
      </c>
      <c r="H291">
        <v>164</v>
      </c>
      <c r="I291">
        <v>0</v>
      </c>
      <c r="J291" t="s">
        <v>996</v>
      </c>
      <c r="K291" t="s">
        <v>82</v>
      </c>
      <c r="L291">
        <v>16.039999008178711</v>
      </c>
      <c r="M291">
        <v>110</v>
      </c>
      <c r="N291" t="s">
        <v>82</v>
      </c>
      <c r="O291" t="s">
        <v>82</v>
      </c>
      <c r="P291">
        <v>0</v>
      </c>
      <c r="Q291">
        <v>797.90869140625</v>
      </c>
      <c r="R291">
        <v>119.90861511230469</v>
      </c>
      <c r="S291">
        <v>212.80000305175781</v>
      </c>
      <c r="T291">
        <v>215.10000610351563</v>
      </c>
      <c r="U291">
        <v>221.80000305175781</v>
      </c>
      <c r="V291">
        <v>225.30000305175781</v>
      </c>
      <c r="W291">
        <v>2195.538818359375</v>
      </c>
      <c r="X291">
        <v>1813.5709228515625</v>
      </c>
      <c r="Y291">
        <v>2.9200000762939453</v>
      </c>
      <c r="Z291">
        <v>0.14800000190734863</v>
      </c>
      <c r="AA291">
        <v>24.36400032043457</v>
      </c>
      <c r="AB291">
        <v>2.004000186920166</v>
      </c>
      <c r="AC291">
        <v>0.45400002598762512</v>
      </c>
      <c r="AD291">
        <v>0.65400004386901855</v>
      </c>
      <c r="AE291">
        <v>42.200000762939453</v>
      </c>
      <c r="AF291">
        <v>26.442035675048828</v>
      </c>
      <c r="AG291">
        <v>44.948402404785156</v>
      </c>
      <c r="AH291">
        <v>229.80000305175781</v>
      </c>
      <c r="AI291">
        <v>60</v>
      </c>
      <c r="AJ291">
        <v>60.099997999999999</v>
      </c>
      <c r="AK291">
        <v>60.099997999999999</v>
      </c>
      <c r="AL291">
        <v>60.200001</v>
      </c>
      <c r="AM291">
        <v>94.586082458496094</v>
      </c>
      <c r="AN291">
        <v>52.499603271484375</v>
      </c>
      <c r="AO291">
        <v>66.14837646484375</v>
      </c>
      <c r="AP291">
        <v>80.013656616210938</v>
      </c>
      <c r="AQ291">
        <v>2.6336877346038818</v>
      </c>
      <c r="AR291">
        <v>536.45367431640625</v>
      </c>
      <c r="AS291">
        <v>489.0130615234375</v>
      </c>
      <c r="AT291">
        <v>4.6654376983642578</v>
      </c>
      <c r="AU291">
        <v>3.687187671661377</v>
      </c>
      <c r="AV291">
        <v>7569.2236328125</v>
      </c>
      <c r="AW291">
        <v>5144.814453125</v>
      </c>
      <c r="AX291">
        <v>1614.259765625</v>
      </c>
      <c r="AY291">
        <v>951.7265625</v>
      </c>
      <c r="AZ291">
        <v>5954.9638671875</v>
      </c>
      <c r="BA291">
        <v>4193.087890625</v>
      </c>
      <c r="BB291">
        <v>3.1261444091796875E-3</v>
      </c>
      <c r="BC291">
        <v>0.16035604476928711</v>
      </c>
      <c r="BD291" t="s">
        <v>997</v>
      </c>
      <c r="BE291" t="s">
        <v>995</v>
      </c>
      <c r="BF291">
        <v>45</v>
      </c>
      <c r="BG291">
        <v>887.58100000000002</v>
      </c>
      <c r="BH291">
        <v>1097.904</v>
      </c>
      <c r="BI291">
        <v>3.1960000000000002</v>
      </c>
      <c r="BJ291">
        <v>4.1379999999999999</v>
      </c>
      <c r="BK291">
        <v>95.504999999999995</v>
      </c>
      <c r="BL291">
        <v>2054.779</v>
      </c>
      <c r="BM291">
        <v>864.13699999999994</v>
      </c>
      <c r="BN291">
        <v>1206.1479999999999</v>
      </c>
      <c r="BO291">
        <v>6.5650000000000004</v>
      </c>
      <c r="BP291">
        <v>97.244</v>
      </c>
      <c r="BQ291">
        <v>1.0029999999999999</v>
      </c>
      <c r="BR291">
        <v>423.72300000000001</v>
      </c>
      <c r="BS291">
        <v>2054.779</v>
      </c>
      <c r="BT291">
        <v>20</v>
      </c>
      <c r="BU291">
        <v>6.1710000000000003</v>
      </c>
      <c r="BV291">
        <v>1</v>
      </c>
      <c r="BW291">
        <v>40</v>
      </c>
      <c r="BX291">
        <v>31.937000000000001</v>
      </c>
      <c r="BY291">
        <v>1</v>
      </c>
      <c r="BZ291">
        <f>_xlfn.XLOOKUP(data_cloud__2[[#This Row],[product_id]], manual_check_maarten!A:A,manual_check_maarten!F:F,  "")</f>
        <v>1</v>
      </c>
      <c r="CA291">
        <f>_xlfn.XLOOKUP(data_cloud__2[[#This Row],[product_id]], manual_check_maarten!A:A,manual_check_maarten!G:G,  "")</f>
        <v>0</v>
      </c>
      <c r="CB291" t="str">
        <f>_xlfn.XLOOKUP(data_cloud__2[[#This Row],[product_id]], manual_check_maarten!A:A,manual_check_maarten!H:H,  "")</f>
        <v/>
      </c>
    </row>
    <row r="292" spans="1:80" hidden="1" x14ac:dyDescent="0.35">
      <c r="A292" t="s">
        <v>1003</v>
      </c>
      <c r="B292" t="s">
        <v>85</v>
      </c>
      <c r="C292">
        <v>45566.753899768519</v>
      </c>
      <c r="D292" t="s">
        <v>79</v>
      </c>
      <c r="E292" t="s">
        <v>80</v>
      </c>
      <c r="F292">
        <v>165</v>
      </c>
      <c r="G292">
        <v>165</v>
      </c>
      <c r="H292">
        <v>165</v>
      </c>
      <c r="I292">
        <v>0</v>
      </c>
      <c r="J292" t="s">
        <v>1001</v>
      </c>
      <c r="K292" t="s">
        <v>82</v>
      </c>
      <c r="L292">
        <v>16.039999008178711</v>
      </c>
      <c r="M292">
        <v>110</v>
      </c>
      <c r="N292" t="s">
        <v>82</v>
      </c>
      <c r="O292" t="s">
        <v>82</v>
      </c>
      <c r="P292">
        <v>0</v>
      </c>
      <c r="Q292">
        <v>798.277587890625</v>
      </c>
      <c r="R292">
        <v>119.90861511230469</v>
      </c>
      <c r="S292">
        <v>213.10000610351563</v>
      </c>
      <c r="T292">
        <v>215</v>
      </c>
      <c r="U292">
        <v>221.80000305175781</v>
      </c>
      <c r="V292">
        <v>225.30000305175781</v>
      </c>
      <c r="W292">
        <v>2206.71044921875</v>
      </c>
      <c r="X292">
        <v>1838.92529296875</v>
      </c>
      <c r="Y292">
        <v>3.252000093460083</v>
      </c>
      <c r="Z292">
        <v>0.14400000870227814</v>
      </c>
      <c r="AA292">
        <v>24.340002059936523</v>
      </c>
      <c r="AB292">
        <v>2.0460000038146973</v>
      </c>
      <c r="AC292">
        <v>0.45400002598762512</v>
      </c>
      <c r="AD292">
        <v>0.65800005197525024</v>
      </c>
      <c r="AE292">
        <v>42.200000762939453</v>
      </c>
      <c r="AF292">
        <v>26.569454193115234</v>
      </c>
      <c r="AG292">
        <v>44.984077453613281</v>
      </c>
      <c r="AH292">
        <v>229.80000305175781</v>
      </c>
      <c r="AI292">
        <v>60</v>
      </c>
      <c r="AJ292">
        <v>60.099997999999999</v>
      </c>
      <c r="AK292">
        <v>60.099997999999999</v>
      </c>
      <c r="AL292">
        <v>60.299999</v>
      </c>
      <c r="AM292">
        <v>137.79624938964844</v>
      </c>
      <c r="AN292">
        <v>52.49993896484375</v>
      </c>
      <c r="AO292">
        <v>66.501121520996094</v>
      </c>
      <c r="AP292">
        <v>82.051719665527344</v>
      </c>
      <c r="AQ292">
        <v>2.7841875553131104</v>
      </c>
      <c r="AR292">
        <v>537.19622802734375</v>
      </c>
      <c r="AS292">
        <v>488.1759033203125</v>
      </c>
      <c r="AT292">
        <v>4.9288125038146973</v>
      </c>
      <c r="AU292">
        <v>3.9505627155303955</v>
      </c>
      <c r="AV292">
        <v>7736.0068359375</v>
      </c>
      <c r="AW292">
        <v>5802.5703125</v>
      </c>
      <c r="AX292">
        <v>1774.26611328125</v>
      </c>
      <c r="AY292">
        <v>1112.42431640625</v>
      </c>
      <c r="AZ292">
        <v>5961.74072265625</v>
      </c>
      <c r="BA292">
        <v>4690.14599609375</v>
      </c>
      <c r="BD292" t="s">
        <v>1004</v>
      </c>
      <c r="BE292" t="s">
        <v>1003</v>
      </c>
      <c r="BF292">
        <v>45</v>
      </c>
      <c r="BG292">
        <v>1239.5640000000001</v>
      </c>
      <c r="BH292">
        <v>842.63900000000001</v>
      </c>
      <c r="BI292">
        <v>-1.619</v>
      </c>
      <c r="BJ292">
        <v>4.0289999999999999</v>
      </c>
      <c r="BK292">
        <v>90.69</v>
      </c>
      <c r="BL292">
        <v>2056.0230000000001</v>
      </c>
      <c r="BM292">
        <v>1233.2909999999999</v>
      </c>
      <c r="BN292">
        <v>1152.2090000000001</v>
      </c>
      <c r="BO292">
        <v>-178.28100000000001</v>
      </c>
      <c r="BP292">
        <v>99.998999999999995</v>
      </c>
      <c r="BQ292">
        <v>1.0049999999999999</v>
      </c>
      <c r="BR292">
        <v>424.43200000000002</v>
      </c>
      <c r="BS292">
        <v>2056.0230000000001</v>
      </c>
      <c r="BT292">
        <v>20</v>
      </c>
      <c r="BU292">
        <v>7.0309999999999997</v>
      </c>
      <c r="BV292">
        <v>1</v>
      </c>
      <c r="BW292">
        <v>40</v>
      </c>
      <c r="BX292">
        <v>26.588000000000001</v>
      </c>
      <c r="BY292">
        <v>1</v>
      </c>
      <c r="BZ292">
        <f>_xlfn.XLOOKUP(data_cloud__2[[#This Row],[product_id]], manual_check_maarten!A:A,manual_check_maarten!F:F,  "")</f>
        <v>1</v>
      </c>
      <c r="CA292">
        <f>_xlfn.XLOOKUP(data_cloud__2[[#This Row],[product_id]], manual_check_maarten!A:A,manual_check_maarten!G:G,  "")</f>
        <v>0</v>
      </c>
      <c r="CB292" t="str">
        <f>_xlfn.XLOOKUP(data_cloud__2[[#This Row],[product_id]], manual_check_maarten!A:A,manual_check_maarten!H:H,  "")</f>
        <v/>
      </c>
    </row>
    <row r="293" spans="1:80" hidden="1" x14ac:dyDescent="0.35">
      <c r="A293" t="s">
        <v>1000</v>
      </c>
      <c r="B293" t="s">
        <v>78</v>
      </c>
      <c r="C293">
        <v>45566.753899768519</v>
      </c>
      <c r="D293" t="s">
        <v>79</v>
      </c>
      <c r="E293" t="s">
        <v>80</v>
      </c>
      <c r="F293">
        <v>165</v>
      </c>
      <c r="G293">
        <v>165</v>
      </c>
      <c r="H293">
        <v>165</v>
      </c>
      <c r="I293">
        <v>0</v>
      </c>
      <c r="J293" t="s">
        <v>1001</v>
      </c>
      <c r="K293" t="s">
        <v>82</v>
      </c>
      <c r="L293">
        <v>16.039999008178711</v>
      </c>
      <c r="M293">
        <v>110</v>
      </c>
      <c r="N293" t="s">
        <v>82</v>
      </c>
      <c r="O293" t="s">
        <v>82</v>
      </c>
      <c r="P293">
        <v>0</v>
      </c>
      <c r="Q293">
        <v>798.277587890625</v>
      </c>
      <c r="R293">
        <v>119.90861511230469</v>
      </c>
      <c r="S293">
        <v>213.10000610351563</v>
      </c>
      <c r="T293">
        <v>215</v>
      </c>
      <c r="U293">
        <v>221.80000305175781</v>
      </c>
      <c r="V293">
        <v>225.30000305175781</v>
      </c>
      <c r="W293">
        <v>2206.71044921875</v>
      </c>
      <c r="X293">
        <v>1838.92529296875</v>
      </c>
      <c r="Y293">
        <v>3.252000093460083</v>
      </c>
      <c r="Z293">
        <v>0.14400000870227814</v>
      </c>
      <c r="AA293">
        <v>24.340002059936523</v>
      </c>
      <c r="AB293">
        <v>2.0460000038146973</v>
      </c>
      <c r="AC293">
        <v>0.45400002598762512</v>
      </c>
      <c r="AD293">
        <v>0.65800005197525024</v>
      </c>
      <c r="AE293">
        <v>42.200000762939453</v>
      </c>
      <c r="AF293">
        <v>26.569454193115234</v>
      </c>
      <c r="AG293">
        <v>44.984077453613281</v>
      </c>
      <c r="AH293">
        <v>229.80000305175781</v>
      </c>
      <c r="AI293">
        <v>60</v>
      </c>
      <c r="AJ293">
        <v>60.099997999999999</v>
      </c>
      <c r="AK293">
        <v>60.099997999999999</v>
      </c>
      <c r="AL293">
        <v>60.299999</v>
      </c>
      <c r="AM293">
        <v>94.586082458496094</v>
      </c>
      <c r="AN293">
        <v>52.499603271484375</v>
      </c>
      <c r="AO293">
        <v>66.221061706542969</v>
      </c>
      <c r="AP293">
        <v>79.999229431152344</v>
      </c>
      <c r="AQ293">
        <v>3.3861875534057617</v>
      </c>
      <c r="AR293">
        <v>536.88043212890625</v>
      </c>
      <c r="AS293">
        <v>490.265380859375</v>
      </c>
      <c r="AT293">
        <v>4.6654376983642578</v>
      </c>
      <c r="AU293">
        <v>3.7248127460479736</v>
      </c>
      <c r="AV293">
        <v>7562.796875</v>
      </c>
      <c r="AW293">
        <v>5185.443359375</v>
      </c>
      <c r="AX293">
        <v>1621.701171875</v>
      </c>
      <c r="AY293">
        <v>978.99609375</v>
      </c>
      <c r="AZ293">
        <v>5941.095703125</v>
      </c>
      <c r="BA293">
        <v>4206.447265625</v>
      </c>
      <c r="BB293">
        <v>1.0659098625183105E-2</v>
      </c>
      <c r="BC293">
        <v>0.14639151096343994</v>
      </c>
      <c r="BD293" t="s">
        <v>1002</v>
      </c>
      <c r="BE293" t="s">
        <v>1000</v>
      </c>
      <c r="BF293">
        <v>45</v>
      </c>
      <c r="BG293">
        <v>870.79899999999998</v>
      </c>
      <c r="BH293">
        <v>1021.473</v>
      </c>
      <c r="BI293">
        <v>1.8260000000000001</v>
      </c>
      <c r="BJ293">
        <v>4.141</v>
      </c>
      <c r="BK293">
        <v>94.135000000000005</v>
      </c>
      <c r="BL293">
        <v>2053.6370000000002</v>
      </c>
      <c r="BM293">
        <v>849.17899999999997</v>
      </c>
      <c r="BN293">
        <v>1132.203</v>
      </c>
      <c r="BO293">
        <v>5.4770000000000003</v>
      </c>
      <c r="BP293">
        <v>96.063000000000002</v>
      </c>
      <c r="BQ293">
        <v>1.0029999999999999</v>
      </c>
      <c r="BR293">
        <v>423.36700000000002</v>
      </c>
      <c r="BS293">
        <v>2053.6370000000002</v>
      </c>
      <c r="BT293">
        <v>20</v>
      </c>
      <c r="BU293">
        <v>12.778</v>
      </c>
      <c r="BV293">
        <v>1</v>
      </c>
      <c r="BW293">
        <v>40</v>
      </c>
      <c r="BX293">
        <v>22.242999999999999</v>
      </c>
      <c r="BY293">
        <v>1</v>
      </c>
      <c r="BZ293">
        <f>_xlfn.XLOOKUP(data_cloud__2[[#This Row],[product_id]], manual_check_maarten!A:A,manual_check_maarten!F:F,  "")</f>
        <v>1</v>
      </c>
      <c r="CA293">
        <f>_xlfn.XLOOKUP(data_cloud__2[[#This Row],[product_id]], manual_check_maarten!A:A,manual_check_maarten!G:G,  "")</f>
        <v>0</v>
      </c>
      <c r="CB293" t="str">
        <f>_xlfn.XLOOKUP(data_cloud__2[[#This Row],[product_id]], manual_check_maarten!A:A,manual_check_maarten!H:H,  "")</f>
        <v/>
      </c>
    </row>
    <row r="294" spans="1:80" x14ac:dyDescent="0.35">
      <c r="A294" t="s">
        <v>299</v>
      </c>
      <c r="B294" t="s">
        <v>85</v>
      </c>
      <c r="C294">
        <v>45566.70034570602</v>
      </c>
      <c r="D294" t="s">
        <v>79</v>
      </c>
      <c r="E294" t="s">
        <v>80</v>
      </c>
      <c r="F294">
        <v>47</v>
      </c>
      <c r="G294">
        <v>47</v>
      </c>
      <c r="H294">
        <v>47</v>
      </c>
      <c r="I294">
        <v>0</v>
      </c>
      <c r="J294" t="s">
        <v>298</v>
      </c>
      <c r="K294" t="s">
        <v>82</v>
      </c>
      <c r="L294">
        <v>14.469999313354492</v>
      </c>
      <c r="M294">
        <v>110</v>
      </c>
      <c r="N294" t="s">
        <v>82</v>
      </c>
      <c r="O294" t="s">
        <v>82</v>
      </c>
      <c r="P294">
        <v>0</v>
      </c>
      <c r="Q294">
        <v>801.59759521484375</v>
      </c>
      <c r="R294">
        <v>119.90861511230469</v>
      </c>
      <c r="S294">
        <v>215.30000305175781</v>
      </c>
      <c r="T294">
        <v>215.10000610351563</v>
      </c>
      <c r="U294">
        <v>220.10000610351563</v>
      </c>
      <c r="V294">
        <v>225</v>
      </c>
      <c r="W294">
        <v>2194.373291015625</v>
      </c>
      <c r="X294">
        <v>1717.107421875</v>
      </c>
      <c r="Y294">
        <v>3.2080001831054688</v>
      </c>
      <c r="Z294">
        <v>0.14600001275539398</v>
      </c>
      <c r="AA294">
        <v>24.356000900268555</v>
      </c>
      <c r="AB294">
        <v>2.0880000591278076</v>
      </c>
      <c r="AC294">
        <v>0.45200002193450928</v>
      </c>
      <c r="AD294">
        <v>0.65600001811981201</v>
      </c>
      <c r="AE294">
        <v>45.700000762939453</v>
      </c>
      <c r="AF294">
        <v>29.775321960449219</v>
      </c>
      <c r="AG294">
        <v>44.968788146972656</v>
      </c>
      <c r="AH294">
        <v>229.80000305175781</v>
      </c>
      <c r="AI294">
        <v>60</v>
      </c>
      <c r="AJ294">
        <v>60</v>
      </c>
      <c r="AK294">
        <v>60</v>
      </c>
      <c r="AL294">
        <v>60.700001</v>
      </c>
      <c r="AM294">
        <v>137.79624938964844</v>
      </c>
      <c r="AN294">
        <v>52.49993896484375</v>
      </c>
      <c r="AO294">
        <v>66.941261291503906</v>
      </c>
      <c r="AP294">
        <v>82.254981994628906</v>
      </c>
      <c r="AQ294">
        <v>1.8059375286102295</v>
      </c>
      <c r="AR294">
        <v>546.0140380859375</v>
      </c>
      <c r="AS294">
        <v>500.32369995117188</v>
      </c>
      <c r="AT294">
        <v>4.8159375190734863</v>
      </c>
      <c r="AU294">
        <v>3.8000626564025879</v>
      </c>
      <c r="AV294">
        <v>7973.1728515625</v>
      </c>
      <c r="AW294">
        <v>6194.7431640625</v>
      </c>
      <c r="AX294">
        <v>1840.05322265625</v>
      </c>
      <c r="AY294">
        <v>1167.48046875</v>
      </c>
      <c r="AZ294">
        <v>6133.11962890625</v>
      </c>
      <c r="BA294">
        <v>5027.2626953125</v>
      </c>
      <c r="BD294" t="s">
        <v>300</v>
      </c>
      <c r="BE294" t="s">
        <v>299</v>
      </c>
      <c r="BF294">
        <v>45</v>
      </c>
      <c r="BG294">
        <v>1225.471</v>
      </c>
      <c r="BH294">
        <v>860.01900000000001</v>
      </c>
      <c r="BI294">
        <v>-2.3090000000000002</v>
      </c>
      <c r="BJ294">
        <v>4.08</v>
      </c>
      <c r="BK294">
        <v>90</v>
      </c>
      <c r="BL294">
        <v>2056.4360000000001</v>
      </c>
      <c r="BM294">
        <v>1222.021</v>
      </c>
      <c r="BN294">
        <v>1169.5219999999999</v>
      </c>
      <c r="BO294">
        <v>-178.92500000000001</v>
      </c>
      <c r="BP294">
        <v>99.998999999999995</v>
      </c>
      <c r="BQ294">
        <v>1.0049999999999999</v>
      </c>
      <c r="BR294">
        <v>424.73599999999999</v>
      </c>
      <c r="BS294">
        <v>2056.4360000000001</v>
      </c>
      <c r="BT294">
        <v>20</v>
      </c>
      <c r="BU294">
        <v>32.307000000000002</v>
      </c>
      <c r="BV294">
        <v>0</v>
      </c>
      <c r="BW294">
        <v>40</v>
      </c>
      <c r="BX294">
        <v>19.696999999999999</v>
      </c>
      <c r="BY294">
        <v>1</v>
      </c>
      <c r="BZ294">
        <f>_xlfn.XLOOKUP(data_cloud__2[[#This Row],[product_id]], manual_check_maarten!A:A,manual_check_maarten!F:F,  "")</f>
        <v>0</v>
      </c>
      <c r="CA294">
        <f>_xlfn.XLOOKUP(data_cloud__2[[#This Row],[product_id]], manual_check_maarten!A:A,manual_check_maarten!G:G,  "")</f>
        <v>0</v>
      </c>
      <c r="CB294" t="str">
        <f>_xlfn.XLOOKUP(data_cloud__2[[#This Row],[product_id]], manual_check_maarten!A:A,manual_check_maarten!H:H,  "")</f>
        <v>Streaks</v>
      </c>
    </row>
    <row r="295" spans="1:80" hidden="1" x14ac:dyDescent="0.35">
      <c r="A295" t="s">
        <v>1008</v>
      </c>
      <c r="B295" t="s">
        <v>85</v>
      </c>
      <c r="C295">
        <v>45566.754178449075</v>
      </c>
      <c r="D295" t="s">
        <v>79</v>
      </c>
      <c r="E295" t="s">
        <v>80</v>
      </c>
      <c r="F295">
        <v>166</v>
      </c>
      <c r="G295">
        <v>166</v>
      </c>
      <c r="H295">
        <v>166</v>
      </c>
      <c r="I295">
        <v>0</v>
      </c>
      <c r="J295" t="s">
        <v>1006</v>
      </c>
      <c r="K295" t="s">
        <v>82</v>
      </c>
      <c r="L295">
        <v>16.049999237060547</v>
      </c>
      <c r="M295">
        <v>110</v>
      </c>
      <c r="N295" t="s">
        <v>82</v>
      </c>
      <c r="O295" t="s">
        <v>82</v>
      </c>
      <c r="P295">
        <v>0</v>
      </c>
      <c r="Q295">
        <v>798.4620361328125</v>
      </c>
      <c r="R295">
        <v>119.90861511230469</v>
      </c>
      <c r="S295">
        <v>213.30000305175781</v>
      </c>
      <c r="T295">
        <v>214.80000305175781</v>
      </c>
      <c r="U295">
        <v>221.60000610351563</v>
      </c>
      <c r="V295">
        <v>225.30000305175781</v>
      </c>
      <c r="W295">
        <v>2207.487548828125</v>
      </c>
      <c r="X295">
        <v>1830.8624267578125</v>
      </c>
      <c r="Y295">
        <v>3.0240001678466797</v>
      </c>
      <c r="Z295">
        <v>0.15000000596046448</v>
      </c>
      <c r="AA295">
        <v>24.340002059936523</v>
      </c>
      <c r="AB295">
        <v>2.0559999942779541</v>
      </c>
      <c r="AC295">
        <v>0.45400002598762512</v>
      </c>
      <c r="AD295">
        <v>0.65600001811981201</v>
      </c>
      <c r="AE295">
        <v>42.5</v>
      </c>
      <c r="AF295">
        <v>26.798809051513672</v>
      </c>
      <c r="AG295">
        <v>44.958595275878906</v>
      </c>
      <c r="AH295">
        <v>229.80000305175781</v>
      </c>
      <c r="AI295">
        <v>60</v>
      </c>
      <c r="AJ295">
        <v>60.099997999999999</v>
      </c>
      <c r="AK295">
        <v>60.099997999999999</v>
      </c>
      <c r="AL295">
        <v>60.400002000000001</v>
      </c>
      <c r="AM295">
        <v>137.79624938964844</v>
      </c>
      <c r="AN295">
        <v>52.49993896484375</v>
      </c>
      <c r="AO295">
        <v>66.571861267089844</v>
      </c>
      <c r="AP295">
        <v>82.173507690429688</v>
      </c>
      <c r="AQ295">
        <v>2.3177502155303955</v>
      </c>
      <c r="AR295">
        <v>540.36407470703125</v>
      </c>
      <c r="AS295">
        <v>492.00299072265625</v>
      </c>
      <c r="AT295">
        <v>4.8911876678466797</v>
      </c>
      <c r="AU295">
        <v>3.9505627155303955</v>
      </c>
      <c r="AV295">
        <v>7781.62841796875</v>
      </c>
      <c r="AW295">
        <v>5910.42333984375</v>
      </c>
      <c r="AX295">
        <v>1779.0224609375</v>
      </c>
      <c r="AY295">
        <v>1135.4873046875</v>
      </c>
      <c r="AZ295">
        <v>6002.60595703125</v>
      </c>
      <c r="BA295">
        <v>4774.93603515625</v>
      </c>
      <c r="BD295" t="s">
        <v>1009</v>
      </c>
      <c r="BE295" t="s">
        <v>1008</v>
      </c>
      <c r="BF295">
        <v>45</v>
      </c>
      <c r="BG295">
        <v>1214.652</v>
      </c>
      <c r="BH295">
        <v>856.83299999999997</v>
      </c>
      <c r="BI295">
        <v>-2.3090000000000002</v>
      </c>
      <c r="BJ295">
        <v>4.1139999999999999</v>
      </c>
      <c r="BK295">
        <v>90</v>
      </c>
      <c r="BL295">
        <v>2056.1889999999999</v>
      </c>
      <c r="BM295">
        <v>1214.8119999999999</v>
      </c>
      <c r="BN295">
        <v>1166.425</v>
      </c>
      <c r="BO295">
        <v>-179.399</v>
      </c>
      <c r="BP295">
        <v>99.998999999999995</v>
      </c>
      <c r="BQ295">
        <v>1.0049999999999999</v>
      </c>
      <c r="BR295">
        <v>424.64699999999999</v>
      </c>
      <c r="BS295">
        <v>2056.1889999999999</v>
      </c>
      <c r="BT295">
        <v>20</v>
      </c>
      <c r="BU295">
        <v>12.988</v>
      </c>
      <c r="BV295">
        <v>1</v>
      </c>
      <c r="BW295">
        <v>40</v>
      </c>
      <c r="BX295">
        <v>26.497</v>
      </c>
      <c r="BY295">
        <v>1</v>
      </c>
      <c r="BZ295">
        <f>_xlfn.XLOOKUP(data_cloud__2[[#This Row],[product_id]], manual_check_maarten!A:A,manual_check_maarten!F:F,  "")</f>
        <v>1</v>
      </c>
      <c r="CA295">
        <f>_xlfn.XLOOKUP(data_cloud__2[[#This Row],[product_id]], manual_check_maarten!A:A,manual_check_maarten!G:G,  "")</f>
        <v>0</v>
      </c>
      <c r="CB295" t="str">
        <f>_xlfn.XLOOKUP(data_cloud__2[[#This Row],[product_id]], manual_check_maarten!A:A,manual_check_maarten!H:H,  "")</f>
        <v/>
      </c>
    </row>
    <row r="296" spans="1:80" hidden="1" x14ac:dyDescent="0.35">
      <c r="A296" t="s">
        <v>1012</v>
      </c>
      <c r="B296" t="s">
        <v>85</v>
      </c>
      <c r="C296">
        <v>45566.754469444444</v>
      </c>
      <c r="D296" t="s">
        <v>79</v>
      </c>
      <c r="E296" t="s">
        <v>80</v>
      </c>
      <c r="F296">
        <v>167</v>
      </c>
      <c r="G296">
        <v>167</v>
      </c>
      <c r="H296">
        <v>167</v>
      </c>
      <c r="I296">
        <v>0</v>
      </c>
      <c r="J296" t="s">
        <v>1011</v>
      </c>
      <c r="K296" t="s">
        <v>82</v>
      </c>
      <c r="L296">
        <v>16.049999237060547</v>
      </c>
      <c r="M296">
        <v>110</v>
      </c>
      <c r="N296" t="s">
        <v>82</v>
      </c>
      <c r="O296" t="s">
        <v>82</v>
      </c>
      <c r="P296">
        <v>0</v>
      </c>
      <c r="Q296">
        <v>798.4620361328125</v>
      </c>
      <c r="R296">
        <v>119.90861511230469</v>
      </c>
      <c r="S296">
        <v>213.30000305175781</v>
      </c>
      <c r="T296">
        <v>214.60000610351563</v>
      </c>
      <c r="U296">
        <v>221.60000610351563</v>
      </c>
      <c r="V296">
        <v>225.10000610351563</v>
      </c>
      <c r="W296">
        <v>2209.138916015625</v>
      </c>
      <c r="X296">
        <v>1823.1881103515625</v>
      </c>
      <c r="Y296">
        <v>3.2080001831054688</v>
      </c>
      <c r="Z296">
        <v>0.14800000190734863</v>
      </c>
      <c r="AA296">
        <v>24.340002059936523</v>
      </c>
      <c r="AB296">
        <v>2.0080001354217529</v>
      </c>
      <c r="AC296">
        <v>0.45400002598762512</v>
      </c>
      <c r="AD296">
        <v>0.65400004386901855</v>
      </c>
      <c r="AE296">
        <v>42.700000762939453</v>
      </c>
      <c r="AF296">
        <v>26.345195770263672</v>
      </c>
      <c r="AG296">
        <v>44.984077453613281</v>
      </c>
      <c r="AH296">
        <v>229.80000305175781</v>
      </c>
      <c r="AI296">
        <v>60</v>
      </c>
      <c r="AJ296">
        <v>60.099997999999999</v>
      </c>
      <c r="AK296">
        <v>60.099997999999999</v>
      </c>
      <c r="AL296">
        <v>60.400002000000001</v>
      </c>
      <c r="AM296">
        <v>137.79624938964844</v>
      </c>
      <c r="AN296">
        <v>52.49993896484375</v>
      </c>
      <c r="AO296">
        <v>66.780998229980469</v>
      </c>
      <c r="AP296">
        <v>82.314582824707031</v>
      </c>
      <c r="AQ296">
        <v>2.4831876754760742</v>
      </c>
      <c r="AR296">
        <v>539.115478515625</v>
      </c>
      <c r="AS296">
        <v>490.21182250976563</v>
      </c>
      <c r="AT296">
        <v>4.9288125038146973</v>
      </c>
      <c r="AU296">
        <v>3.9129376411437988</v>
      </c>
      <c r="AV296">
        <v>7749.28515625</v>
      </c>
      <c r="AW296">
        <v>5837.12255859375</v>
      </c>
      <c r="AX296">
        <v>1780.2470703125</v>
      </c>
      <c r="AY296">
        <v>1098.2880859375</v>
      </c>
      <c r="AZ296">
        <v>5969.0380859375</v>
      </c>
      <c r="BA296">
        <v>4738.83447265625</v>
      </c>
      <c r="BD296" t="s">
        <v>1013</v>
      </c>
      <c r="BE296" t="s">
        <v>1012</v>
      </c>
      <c r="BF296">
        <v>45</v>
      </c>
      <c r="BG296">
        <v>1224.3889999999999</v>
      </c>
      <c r="BH296">
        <v>994.43899999999996</v>
      </c>
      <c r="BI296">
        <v>-2.3090000000000002</v>
      </c>
      <c r="BJ296">
        <v>4.01</v>
      </c>
      <c r="BK296">
        <v>90</v>
      </c>
      <c r="BL296">
        <v>2055.5790000000002</v>
      </c>
      <c r="BM296">
        <v>1220.8520000000001</v>
      </c>
      <c r="BN296">
        <v>1302.1300000000001</v>
      </c>
      <c r="BO296">
        <v>-178.708</v>
      </c>
      <c r="BP296">
        <v>98.424999999999997</v>
      </c>
      <c r="BQ296">
        <v>1.0049999999999999</v>
      </c>
      <c r="BR296">
        <v>424.61200000000002</v>
      </c>
      <c r="BS296">
        <v>2055.5790000000002</v>
      </c>
      <c r="BT296">
        <v>20</v>
      </c>
      <c r="BU296">
        <v>4.7850000000000001</v>
      </c>
      <c r="BV296">
        <v>1</v>
      </c>
      <c r="BW296">
        <v>40</v>
      </c>
      <c r="BX296">
        <v>27.257999999999999</v>
      </c>
      <c r="BY296">
        <v>1</v>
      </c>
      <c r="BZ296">
        <f>_xlfn.XLOOKUP(data_cloud__2[[#This Row],[product_id]], manual_check_maarten!A:A,manual_check_maarten!F:F,  "")</f>
        <v>1</v>
      </c>
      <c r="CA296">
        <f>_xlfn.XLOOKUP(data_cloud__2[[#This Row],[product_id]], manual_check_maarten!A:A,manual_check_maarten!G:G,  "")</f>
        <v>0</v>
      </c>
      <c r="CB296" t="str">
        <f>_xlfn.XLOOKUP(data_cloud__2[[#This Row],[product_id]], manual_check_maarten!A:A,manual_check_maarten!H:H,  "")</f>
        <v/>
      </c>
    </row>
    <row r="297" spans="1:80" hidden="1" x14ac:dyDescent="0.35">
      <c r="A297" t="s">
        <v>1010</v>
      </c>
      <c r="B297" t="s">
        <v>78</v>
      </c>
      <c r="C297">
        <v>45566.754469444444</v>
      </c>
      <c r="D297" t="s">
        <v>79</v>
      </c>
      <c r="E297" t="s">
        <v>80</v>
      </c>
      <c r="F297">
        <v>167</v>
      </c>
      <c r="G297">
        <v>167</v>
      </c>
      <c r="H297">
        <v>167</v>
      </c>
      <c r="I297">
        <v>0</v>
      </c>
      <c r="J297" t="s">
        <v>1011</v>
      </c>
      <c r="K297" t="s">
        <v>82</v>
      </c>
      <c r="L297">
        <v>16.049999237060547</v>
      </c>
      <c r="M297">
        <v>110</v>
      </c>
      <c r="N297" t="s">
        <v>82</v>
      </c>
      <c r="O297" t="s">
        <v>82</v>
      </c>
      <c r="P297">
        <v>0</v>
      </c>
      <c r="Q297">
        <v>798.4620361328125</v>
      </c>
      <c r="R297">
        <v>119.90861511230469</v>
      </c>
      <c r="S297">
        <v>213.30000305175781</v>
      </c>
      <c r="T297">
        <v>214.60000610351563</v>
      </c>
      <c r="U297">
        <v>221.60000610351563</v>
      </c>
      <c r="V297">
        <v>225.10000610351563</v>
      </c>
      <c r="W297">
        <v>2209.138916015625</v>
      </c>
      <c r="X297">
        <v>1823.1881103515625</v>
      </c>
      <c r="Y297">
        <v>3.2080001831054688</v>
      </c>
      <c r="Z297">
        <v>0.14800000190734863</v>
      </c>
      <c r="AA297">
        <v>24.340002059936523</v>
      </c>
      <c r="AB297">
        <v>2.0080001354217529</v>
      </c>
      <c r="AC297">
        <v>0.45400002598762512</v>
      </c>
      <c r="AD297">
        <v>0.65400004386901855</v>
      </c>
      <c r="AE297">
        <v>42.700000762939453</v>
      </c>
      <c r="AF297">
        <v>26.345195770263672</v>
      </c>
      <c r="AG297">
        <v>44.984077453613281</v>
      </c>
      <c r="AH297">
        <v>229.80000305175781</v>
      </c>
      <c r="AI297">
        <v>60</v>
      </c>
      <c r="AJ297">
        <v>60.099997999999999</v>
      </c>
      <c r="AK297">
        <v>60.099997999999999</v>
      </c>
      <c r="AL297">
        <v>60.400002000000001</v>
      </c>
      <c r="AM297">
        <v>94.586082458496094</v>
      </c>
      <c r="AN297">
        <v>52.499603271484375</v>
      </c>
      <c r="AO297">
        <v>66.374435424804688</v>
      </c>
      <c r="AP297">
        <v>80.087760925292969</v>
      </c>
      <c r="AQ297">
        <v>3.0475625991821289</v>
      </c>
      <c r="AR297">
        <v>536.5028076171875</v>
      </c>
      <c r="AS297">
        <v>489.23916625976563</v>
      </c>
      <c r="AT297">
        <v>4.7030625343322754</v>
      </c>
      <c r="AU297">
        <v>3.7248127460479736</v>
      </c>
      <c r="AV297">
        <v>7572.63916015625</v>
      </c>
      <c r="AW297">
        <v>5154.306640625</v>
      </c>
      <c r="AX297">
        <v>1633.751953125</v>
      </c>
      <c r="AY297">
        <v>970.1962890625</v>
      </c>
      <c r="AZ297">
        <v>5938.88720703125</v>
      </c>
      <c r="BA297">
        <v>4184.1103515625</v>
      </c>
      <c r="BB297">
        <v>7.6711177825927734E-4</v>
      </c>
      <c r="BC297">
        <v>0.16057145595550537</v>
      </c>
      <c r="BD297" t="s">
        <v>79</v>
      </c>
      <c r="BE297" t="s">
        <v>79</v>
      </c>
      <c r="BF297">
        <v>0</v>
      </c>
      <c r="BG297">
        <v>0</v>
      </c>
      <c r="BH297">
        <v>0</v>
      </c>
      <c r="BI297">
        <v>0</v>
      </c>
      <c r="BJ297">
        <v>0</v>
      </c>
      <c r="BK297">
        <v>0</v>
      </c>
      <c r="BL297">
        <v>0</v>
      </c>
      <c r="BM297">
        <v>0</v>
      </c>
      <c r="BN297">
        <v>0</v>
      </c>
      <c r="BO297">
        <v>0</v>
      </c>
      <c r="BP297">
        <v>0</v>
      </c>
      <c r="BQ297">
        <v>0</v>
      </c>
      <c r="BR297">
        <v>0</v>
      </c>
      <c r="BS297">
        <v>0</v>
      </c>
      <c r="BT297">
        <v>20</v>
      </c>
      <c r="BU297">
        <v>0</v>
      </c>
      <c r="BW297">
        <v>40</v>
      </c>
      <c r="BX297">
        <v>0</v>
      </c>
      <c r="BZ297" t="str">
        <f>_xlfn.XLOOKUP(data_cloud__2[[#This Row],[product_id]], manual_check_maarten!A:A,manual_check_maarten!F:F,  "")</f>
        <v/>
      </c>
      <c r="CA297" t="str">
        <f>_xlfn.XLOOKUP(data_cloud__2[[#This Row],[product_id]], manual_check_maarten!A:A,manual_check_maarten!G:G,  "")</f>
        <v/>
      </c>
      <c r="CB297" t="str">
        <f>_xlfn.XLOOKUP(data_cloud__2[[#This Row],[product_id]], manual_check_maarten!A:A,manual_check_maarten!H:H,  "")</f>
        <v/>
      </c>
    </row>
    <row r="298" spans="1:80" hidden="1" x14ac:dyDescent="0.35">
      <c r="A298" t="s">
        <v>1014</v>
      </c>
      <c r="B298" t="s">
        <v>78</v>
      </c>
      <c r="C298">
        <v>45566.754745127313</v>
      </c>
      <c r="D298" t="s">
        <v>79</v>
      </c>
      <c r="E298" t="s">
        <v>80</v>
      </c>
      <c r="F298">
        <v>168</v>
      </c>
      <c r="G298">
        <v>168</v>
      </c>
      <c r="H298">
        <v>168</v>
      </c>
      <c r="I298">
        <v>0</v>
      </c>
      <c r="J298" t="s">
        <v>1015</v>
      </c>
      <c r="K298" t="s">
        <v>82</v>
      </c>
      <c r="L298">
        <v>16.049999237060547</v>
      </c>
      <c r="M298">
        <v>110</v>
      </c>
      <c r="N298" t="s">
        <v>82</v>
      </c>
      <c r="O298" t="s">
        <v>82</v>
      </c>
      <c r="P298">
        <v>0</v>
      </c>
      <c r="Q298">
        <v>798.4620361328125</v>
      </c>
      <c r="R298">
        <v>119.90861511230469</v>
      </c>
      <c r="S298">
        <v>213.5</v>
      </c>
      <c r="T298">
        <v>214.60000610351563</v>
      </c>
      <c r="U298">
        <v>221.5</v>
      </c>
      <c r="V298">
        <v>225.10000610351563</v>
      </c>
      <c r="W298">
        <v>2186.504638671875</v>
      </c>
      <c r="X298">
        <v>1818.719482421875</v>
      </c>
      <c r="Y298">
        <v>3.0940001010894775</v>
      </c>
      <c r="Z298">
        <v>0.14600001275539398</v>
      </c>
      <c r="AA298">
        <v>24.338001251220703</v>
      </c>
      <c r="AB298">
        <v>2.0360000133514404</v>
      </c>
      <c r="AC298">
        <v>0.45200002193450928</v>
      </c>
      <c r="AD298">
        <v>0.65600001811981201</v>
      </c>
      <c r="AE298">
        <v>42.700000762939453</v>
      </c>
      <c r="AF298">
        <v>26.365583419799805</v>
      </c>
      <c r="AG298">
        <v>44.984077453613281</v>
      </c>
      <c r="AH298">
        <v>229.80000305175781</v>
      </c>
      <c r="AI298">
        <v>60</v>
      </c>
      <c r="AJ298">
        <v>60.099997999999999</v>
      </c>
      <c r="AK298">
        <v>60.099997999999999</v>
      </c>
      <c r="AL298">
        <v>60.400002000000001</v>
      </c>
      <c r="AM298">
        <v>94.586082458496094</v>
      </c>
      <c r="AN298">
        <v>52.499603271484375</v>
      </c>
      <c r="AO298">
        <v>66.239692687988281</v>
      </c>
      <c r="AP298">
        <v>80.227012634277344</v>
      </c>
      <c r="AQ298">
        <v>3.1228127479553223</v>
      </c>
      <c r="AR298">
        <v>536.13812255859375</v>
      </c>
      <c r="AS298">
        <v>488.609619140625</v>
      </c>
      <c r="AT298">
        <v>4.5901875495910645</v>
      </c>
      <c r="AU298">
        <v>3.7624375820159912</v>
      </c>
      <c r="AV298">
        <v>7572.0673828125</v>
      </c>
      <c r="AW298">
        <v>5139.48291015625</v>
      </c>
      <c r="AX298">
        <v>1568.513671875</v>
      </c>
      <c r="AY298">
        <v>984.14013671875</v>
      </c>
      <c r="AZ298">
        <v>6003.5537109375</v>
      </c>
      <c r="BA298">
        <v>4155.3427734375</v>
      </c>
      <c r="BB298">
        <v>2.3775100708007813E-2</v>
      </c>
      <c r="BC298">
        <v>0.18557929992675781</v>
      </c>
      <c r="BD298" t="s">
        <v>1016</v>
      </c>
      <c r="BE298" t="s">
        <v>1014</v>
      </c>
      <c r="BF298">
        <v>45</v>
      </c>
      <c r="BG298">
        <v>829.54899999999998</v>
      </c>
      <c r="BH298">
        <v>1251.7449999999999</v>
      </c>
      <c r="BI298">
        <v>-0.23899999999999999</v>
      </c>
      <c r="BJ298">
        <v>4.1349999999999998</v>
      </c>
      <c r="BK298">
        <v>92.07</v>
      </c>
      <c r="BL298">
        <v>2055.2649999999999</v>
      </c>
      <c r="BM298">
        <v>811.36300000000006</v>
      </c>
      <c r="BN298">
        <v>1359.5889999999999</v>
      </c>
      <c r="BO298">
        <v>3.5640000000000001</v>
      </c>
      <c r="BP298">
        <v>96.063000000000002</v>
      </c>
      <c r="BQ298">
        <v>1.0029999999999999</v>
      </c>
      <c r="BR298">
        <v>423.34</v>
      </c>
      <c r="BS298">
        <v>2055.2649999999999</v>
      </c>
      <c r="BT298">
        <v>20</v>
      </c>
      <c r="BU298">
        <v>8.4979999999999993</v>
      </c>
      <c r="BV298">
        <v>1</v>
      </c>
      <c r="BW298">
        <v>40</v>
      </c>
      <c r="BX298">
        <v>29.655999999999999</v>
      </c>
      <c r="BY298">
        <v>1</v>
      </c>
      <c r="BZ298">
        <f>_xlfn.XLOOKUP(data_cloud__2[[#This Row],[product_id]], manual_check_maarten!A:A,manual_check_maarten!F:F,  "")</f>
        <v>1</v>
      </c>
      <c r="CA298">
        <f>_xlfn.XLOOKUP(data_cloud__2[[#This Row],[product_id]], manual_check_maarten!A:A,manual_check_maarten!G:G,  "")</f>
        <v>0</v>
      </c>
      <c r="CB298" t="str">
        <f>_xlfn.XLOOKUP(data_cloud__2[[#This Row],[product_id]], manual_check_maarten!A:A,manual_check_maarten!H:H,  "")</f>
        <v/>
      </c>
    </row>
    <row r="299" spans="1:80" hidden="1" x14ac:dyDescent="0.35">
      <c r="A299" t="s">
        <v>1017</v>
      </c>
      <c r="B299" t="s">
        <v>85</v>
      </c>
      <c r="C299">
        <v>45566.754745127313</v>
      </c>
      <c r="D299" t="s">
        <v>79</v>
      </c>
      <c r="E299" t="s">
        <v>80</v>
      </c>
      <c r="F299">
        <v>168</v>
      </c>
      <c r="G299">
        <v>168</v>
      </c>
      <c r="H299">
        <v>168</v>
      </c>
      <c r="I299">
        <v>0</v>
      </c>
      <c r="J299" t="s">
        <v>1015</v>
      </c>
      <c r="K299" t="s">
        <v>82</v>
      </c>
      <c r="L299">
        <v>16.049999237060547</v>
      </c>
      <c r="M299">
        <v>110</v>
      </c>
      <c r="N299" t="s">
        <v>82</v>
      </c>
      <c r="O299" t="s">
        <v>82</v>
      </c>
      <c r="P299">
        <v>0</v>
      </c>
      <c r="Q299">
        <v>798.4620361328125</v>
      </c>
      <c r="R299">
        <v>119.90861511230469</v>
      </c>
      <c r="S299">
        <v>213.5</v>
      </c>
      <c r="T299">
        <v>214.60000610351563</v>
      </c>
      <c r="U299">
        <v>221.5</v>
      </c>
      <c r="V299">
        <v>225.10000610351563</v>
      </c>
      <c r="W299">
        <v>2186.504638671875</v>
      </c>
      <c r="X299">
        <v>1818.719482421875</v>
      </c>
      <c r="Y299">
        <v>3.0940001010894775</v>
      </c>
      <c r="Z299">
        <v>0.14600001275539398</v>
      </c>
      <c r="AA299">
        <v>24.338001251220703</v>
      </c>
      <c r="AB299">
        <v>2.0360000133514404</v>
      </c>
      <c r="AC299">
        <v>0.45200002193450928</v>
      </c>
      <c r="AD299">
        <v>0.65600001811981201</v>
      </c>
      <c r="AE299">
        <v>42.700000762939453</v>
      </c>
      <c r="AF299">
        <v>26.365583419799805</v>
      </c>
      <c r="AG299">
        <v>44.984077453613281</v>
      </c>
      <c r="AH299">
        <v>229.80000305175781</v>
      </c>
      <c r="AI299">
        <v>60</v>
      </c>
      <c r="AJ299">
        <v>60.099997999999999</v>
      </c>
      <c r="AK299">
        <v>60.099997999999999</v>
      </c>
      <c r="AL299">
        <v>60.400002000000001</v>
      </c>
      <c r="AM299">
        <v>137.79624938964844</v>
      </c>
      <c r="AN299">
        <v>52.49993896484375</v>
      </c>
      <c r="AO299">
        <v>66.7294921875</v>
      </c>
      <c r="AP299">
        <v>82.230575561523438</v>
      </c>
      <c r="AQ299">
        <v>2.4455626010894775</v>
      </c>
      <c r="AR299">
        <v>539.4869384765625</v>
      </c>
      <c r="AS299">
        <v>489.97579956054688</v>
      </c>
      <c r="AT299">
        <v>4.9288125038146973</v>
      </c>
      <c r="AU299">
        <v>3.9881877899169922</v>
      </c>
      <c r="AV299">
        <v>7769.01025390625</v>
      </c>
      <c r="AW299">
        <v>5862.6640625</v>
      </c>
      <c r="AX299">
        <v>1783.25</v>
      </c>
      <c r="AY299">
        <v>1137.2470703125</v>
      </c>
      <c r="AZ299">
        <v>5985.76025390625</v>
      </c>
      <c r="BA299">
        <v>4725.4169921875</v>
      </c>
      <c r="BD299" t="s">
        <v>1018</v>
      </c>
      <c r="BE299" t="s">
        <v>1017</v>
      </c>
      <c r="BF299">
        <v>45</v>
      </c>
      <c r="BG299">
        <v>1239.867</v>
      </c>
      <c r="BH299">
        <v>831.173</v>
      </c>
      <c r="BI299">
        <v>-1.619</v>
      </c>
      <c r="BJ299">
        <v>4.08</v>
      </c>
      <c r="BK299">
        <v>90.69</v>
      </c>
      <c r="BL299">
        <v>2056.241</v>
      </c>
      <c r="BM299">
        <v>1233.742</v>
      </c>
      <c r="BN299">
        <v>1141.68</v>
      </c>
      <c r="BO299">
        <v>-178.238</v>
      </c>
      <c r="BP299">
        <v>99.998999999999995</v>
      </c>
      <c r="BQ299">
        <v>1.0049999999999999</v>
      </c>
      <c r="BR299">
        <v>424.42500000000001</v>
      </c>
      <c r="BS299">
        <v>2056.241</v>
      </c>
      <c r="BT299">
        <v>20</v>
      </c>
      <c r="BU299">
        <v>8.5139999999999993</v>
      </c>
      <c r="BV299">
        <v>1</v>
      </c>
      <c r="BW299">
        <v>40</v>
      </c>
      <c r="BX299">
        <v>24.312000000000001</v>
      </c>
      <c r="BY299">
        <v>1</v>
      </c>
      <c r="BZ299">
        <f>_xlfn.XLOOKUP(data_cloud__2[[#This Row],[product_id]], manual_check_maarten!A:A,manual_check_maarten!F:F,  "")</f>
        <v>1</v>
      </c>
      <c r="CA299">
        <f>_xlfn.XLOOKUP(data_cloud__2[[#This Row],[product_id]], manual_check_maarten!A:A,manual_check_maarten!G:G,  "")</f>
        <v>0</v>
      </c>
      <c r="CB299" t="str">
        <f>_xlfn.XLOOKUP(data_cloud__2[[#This Row],[product_id]], manual_check_maarten!A:A,manual_check_maarten!H:H,  "")</f>
        <v/>
      </c>
    </row>
    <row r="300" spans="1:80" hidden="1" x14ac:dyDescent="0.35">
      <c r="A300" t="s">
        <v>1019</v>
      </c>
      <c r="B300" t="s">
        <v>78</v>
      </c>
      <c r="C300">
        <v>45566.755034374997</v>
      </c>
      <c r="D300" t="s">
        <v>79</v>
      </c>
      <c r="E300" t="s">
        <v>80</v>
      </c>
      <c r="F300">
        <v>169</v>
      </c>
      <c r="G300">
        <v>169</v>
      </c>
      <c r="H300">
        <v>169</v>
      </c>
      <c r="I300">
        <v>0</v>
      </c>
      <c r="J300" t="s">
        <v>1020</v>
      </c>
      <c r="K300" t="s">
        <v>82</v>
      </c>
      <c r="L300">
        <v>16.059999465942383</v>
      </c>
      <c r="M300">
        <v>110</v>
      </c>
      <c r="N300" t="s">
        <v>82</v>
      </c>
      <c r="O300" t="s">
        <v>82</v>
      </c>
      <c r="P300">
        <v>0</v>
      </c>
      <c r="Q300">
        <v>799.015380859375</v>
      </c>
      <c r="R300">
        <v>119.90861511230469</v>
      </c>
      <c r="S300">
        <v>213.80000305175781</v>
      </c>
      <c r="T300">
        <v>214.60000610351563</v>
      </c>
      <c r="U300">
        <v>221.30000305175781</v>
      </c>
      <c r="V300">
        <v>225.10000610351563</v>
      </c>
      <c r="W300">
        <v>2193.20751953125</v>
      </c>
      <c r="X300">
        <v>1827.75390625</v>
      </c>
      <c r="Y300">
        <v>3.4520001411437988</v>
      </c>
      <c r="Z300">
        <v>0.15600000321865082</v>
      </c>
      <c r="AA300">
        <v>24.340002059936523</v>
      </c>
      <c r="AB300">
        <v>2.0420000553131104</v>
      </c>
      <c r="AC300">
        <v>0.45400002598762512</v>
      </c>
      <c r="AD300">
        <v>0.65200001001358032</v>
      </c>
      <c r="AE300">
        <v>42.900001525878906</v>
      </c>
      <c r="AF300">
        <v>26.498100280761719</v>
      </c>
      <c r="AG300">
        <v>44.963691711425781</v>
      </c>
      <c r="AH300">
        <v>229.80000305175781</v>
      </c>
      <c r="AI300">
        <v>60</v>
      </c>
      <c r="AJ300">
        <v>60.099997999999999</v>
      </c>
      <c r="AK300">
        <v>60.099997999999999</v>
      </c>
      <c r="AL300">
        <v>60.5</v>
      </c>
      <c r="AM300">
        <v>94.586082458496094</v>
      </c>
      <c r="AN300">
        <v>52.499603271484375</v>
      </c>
      <c r="AO300">
        <v>66.510696411132813</v>
      </c>
      <c r="AP300">
        <v>80.290885925292969</v>
      </c>
      <c r="AQ300">
        <v>2.8594377040863037</v>
      </c>
      <c r="AR300">
        <v>536.7459716796875</v>
      </c>
      <c r="AS300">
        <v>489.87322998046875</v>
      </c>
      <c r="AT300">
        <v>4.6278128623962402</v>
      </c>
      <c r="AU300">
        <v>3.7624375820159912</v>
      </c>
      <c r="AV300">
        <v>7575.64013671875</v>
      </c>
      <c r="AW300">
        <v>5174.9052734375</v>
      </c>
      <c r="AX300">
        <v>1597.9951171875</v>
      </c>
      <c r="AY300">
        <v>994.169921875</v>
      </c>
      <c r="AZ300">
        <v>5977.64501953125</v>
      </c>
      <c r="BA300">
        <v>4180.7353515625</v>
      </c>
      <c r="BB300">
        <v>2.2779703140258789E-2</v>
      </c>
      <c r="BC300">
        <v>0.18264460563659668</v>
      </c>
      <c r="BD300" t="s">
        <v>1021</v>
      </c>
      <c r="BE300" t="s">
        <v>1019</v>
      </c>
      <c r="BF300">
        <v>45</v>
      </c>
      <c r="BG300">
        <v>886.07799999999997</v>
      </c>
      <c r="BH300">
        <v>1155.171</v>
      </c>
      <c r="BI300">
        <v>3.1960000000000002</v>
      </c>
      <c r="BJ300">
        <v>4.1429999999999998</v>
      </c>
      <c r="BK300">
        <v>95.504999999999995</v>
      </c>
      <c r="BL300">
        <v>2055.3649999999998</v>
      </c>
      <c r="BM300">
        <v>861.96100000000001</v>
      </c>
      <c r="BN300">
        <v>1262.675</v>
      </c>
      <c r="BO300">
        <v>6.5389999999999997</v>
      </c>
      <c r="BP300">
        <v>98.424999999999997</v>
      </c>
      <c r="BQ300">
        <v>1.004</v>
      </c>
      <c r="BR300">
        <v>423.75900000000001</v>
      </c>
      <c r="BS300">
        <v>2055.3649999999998</v>
      </c>
      <c r="BT300">
        <v>20</v>
      </c>
      <c r="BU300">
        <v>5.2530000000000001</v>
      </c>
      <c r="BV300">
        <v>1</v>
      </c>
      <c r="BW300">
        <v>40</v>
      </c>
      <c r="BX300">
        <v>22.323</v>
      </c>
      <c r="BY300">
        <v>1</v>
      </c>
      <c r="BZ300">
        <f>_xlfn.XLOOKUP(data_cloud__2[[#This Row],[product_id]], manual_check_maarten!A:A,manual_check_maarten!F:F,  "")</f>
        <v>1</v>
      </c>
      <c r="CA300">
        <f>_xlfn.XLOOKUP(data_cloud__2[[#This Row],[product_id]], manual_check_maarten!A:A,manual_check_maarten!G:G,  "")</f>
        <v>0</v>
      </c>
      <c r="CB300" t="str">
        <f>_xlfn.XLOOKUP(data_cloud__2[[#This Row],[product_id]], manual_check_maarten!A:A,manual_check_maarten!H:H,  "")</f>
        <v/>
      </c>
    </row>
    <row r="301" spans="1:80" hidden="1" x14ac:dyDescent="0.35">
      <c r="A301" t="s">
        <v>1022</v>
      </c>
      <c r="B301" t="s">
        <v>85</v>
      </c>
      <c r="C301">
        <v>45566.755034374997</v>
      </c>
      <c r="D301" t="s">
        <v>79</v>
      </c>
      <c r="E301" t="s">
        <v>80</v>
      </c>
      <c r="F301">
        <v>169</v>
      </c>
      <c r="G301">
        <v>169</v>
      </c>
      <c r="H301">
        <v>169</v>
      </c>
      <c r="I301">
        <v>0</v>
      </c>
      <c r="J301" t="s">
        <v>1020</v>
      </c>
      <c r="K301" t="s">
        <v>82</v>
      </c>
      <c r="L301">
        <v>16.059999465942383</v>
      </c>
      <c r="M301">
        <v>110</v>
      </c>
      <c r="N301" t="s">
        <v>82</v>
      </c>
      <c r="O301" t="s">
        <v>82</v>
      </c>
      <c r="P301">
        <v>0</v>
      </c>
      <c r="Q301">
        <v>799.015380859375</v>
      </c>
      <c r="R301">
        <v>119.90861511230469</v>
      </c>
      <c r="S301">
        <v>213.80000305175781</v>
      </c>
      <c r="T301">
        <v>214.60000610351563</v>
      </c>
      <c r="U301">
        <v>221.30000305175781</v>
      </c>
      <c r="V301">
        <v>225.10000610351563</v>
      </c>
      <c r="W301">
        <v>2193.20751953125</v>
      </c>
      <c r="X301">
        <v>1827.75390625</v>
      </c>
      <c r="Y301">
        <v>3.4520001411437988</v>
      </c>
      <c r="Z301">
        <v>0.15600000321865082</v>
      </c>
      <c r="AA301">
        <v>24.340002059936523</v>
      </c>
      <c r="AB301">
        <v>2.0420000553131104</v>
      </c>
      <c r="AC301">
        <v>0.45400002598762512</v>
      </c>
      <c r="AD301">
        <v>0.65200001001358032</v>
      </c>
      <c r="AE301">
        <v>42.900001525878906</v>
      </c>
      <c r="AF301">
        <v>26.498100280761719</v>
      </c>
      <c r="AG301">
        <v>44.963691711425781</v>
      </c>
      <c r="AH301">
        <v>229.80000305175781</v>
      </c>
      <c r="AI301">
        <v>60</v>
      </c>
      <c r="AJ301">
        <v>60.099997999999999</v>
      </c>
      <c r="AK301">
        <v>60.099997999999999</v>
      </c>
      <c r="AL301">
        <v>60.5</v>
      </c>
      <c r="AM301">
        <v>137.79624938964844</v>
      </c>
      <c r="AN301">
        <v>52.49993896484375</v>
      </c>
      <c r="AO301">
        <v>66.896400451660156</v>
      </c>
      <c r="AP301">
        <v>82.350234985351563</v>
      </c>
      <c r="AQ301">
        <v>2.3326876163482666</v>
      </c>
      <c r="AR301">
        <v>540.5743408203125</v>
      </c>
      <c r="AS301">
        <v>491.76309204101563</v>
      </c>
      <c r="AT301">
        <v>4.9288125038146973</v>
      </c>
      <c r="AU301">
        <v>3.9505627155303955</v>
      </c>
      <c r="AV301">
        <v>7781.43212890625</v>
      </c>
      <c r="AW301">
        <v>5921.451171875</v>
      </c>
      <c r="AX301">
        <v>1793.18359375</v>
      </c>
      <c r="AY301">
        <v>1128.5908203125</v>
      </c>
      <c r="AZ301">
        <v>5988.24853515625</v>
      </c>
      <c r="BA301">
        <v>4792.8603515625</v>
      </c>
      <c r="BD301" t="s">
        <v>1023</v>
      </c>
      <c r="BE301" t="s">
        <v>1022</v>
      </c>
      <c r="BF301">
        <v>45</v>
      </c>
      <c r="BG301">
        <v>1233.3779999999999</v>
      </c>
      <c r="BH301">
        <v>1050.115</v>
      </c>
      <c r="BI301">
        <v>-1.619</v>
      </c>
      <c r="BJ301">
        <v>4.0289999999999999</v>
      </c>
      <c r="BK301">
        <v>90.69</v>
      </c>
      <c r="BL301">
        <v>2055.0230000000001</v>
      </c>
      <c r="BM301">
        <v>1227.183</v>
      </c>
      <c r="BN301">
        <v>1356.8969999999999</v>
      </c>
      <c r="BO301">
        <v>-178.21600000000001</v>
      </c>
      <c r="BP301">
        <v>98.424999999999997</v>
      </c>
      <c r="BQ301">
        <v>1.0049999999999999</v>
      </c>
      <c r="BR301">
        <v>424.57100000000003</v>
      </c>
      <c r="BS301">
        <v>2055.0230000000001</v>
      </c>
      <c r="BT301">
        <v>20</v>
      </c>
      <c r="BU301">
        <v>15.840999999999999</v>
      </c>
      <c r="BV301">
        <v>1</v>
      </c>
      <c r="BW301">
        <v>40</v>
      </c>
      <c r="BX301">
        <v>26.898</v>
      </c>
      <c r="BY301">
        <v>1</v>
      </c>
      <c r="BZ301">
        <f>_xlfn.XLOOKUP(data_cloud__2[[#This Row],[product_id]], manual_check_maarten!A:A,manual_check_maarten!F:F,  "")</f>
        <v>1</v>
      </c>
      <c r="CA301">
        <f>_xlfn.XLOOKUP(data_cloud__2[[#This Row],[product_id]], manual_check_maarten!A:A,manual_check_maarten!G:G,  "")</f>
        <v>0</v>
      </c>
      <c r="CB301" t="str">
        <f>_xlfn.XLOOKUP(data_cloud__2[[#This Row],[product_id]], manual_check_maarten!A:A,manual_check_maarten!H:H,  "")</f>
        <v/>
      </c>
    </row>
    <row r="302" spans="1:80" hidden="1" x14ac:dyDescent="0.35">
      <c r="A302" t="s">
        <v>1026</v>
      </c>
      <c r="B302" t="s">
        <v>85</v>
      </c>
      <c r="C302">
        <v>45566.755311921297</v>
      </c>
      <c r="D302" t="s">
        <v>79</v>
      </c>
      <c r="E302" t="s">
        <v>80</v>
      </c>
      <c r="F302">
        <v>170</v>
      </c>
      <c r="G302">
        <v>170</v>
      </c>
      <c r="H302">
        <v>170</v>
      </c>
      <c r="I302">
        <v>0</v>
      </c>
      <c r="J302" t="s">
        <v>1025</v>
      </c>
      <c r="K302" t="s">
        <v>82</v>
      </c>
      <c r="L302">
        <v>16.059999465942383</v>
      </c>
      <c r="M302">
        <v>110</v>
      </c>
      <c r="N302" t="s">
        <v>82</v>
      </c>
      <c r="O302" t="s">
        <v>82</v>
      </c>
      <c r="P302">
        <v>0</v>
      </c>
      <c r="Q302">
        <v>798.8309326171875</v>
      </c>
      <c r="R302">
        <v>119.90861511230469</v>
      </c>
      <c r="S302">
        <v>213.80000305175781</v>
      </c>
      <c r="T302">
        <v>214.60000610351563</v>
      </c>
      <c r="U302">
        <v>221.30000305175781</v>
      </c>
      <c r="V302">
        <v>225.10000610351563</v>
      </c>
      <c r="W302">
        <v>2200.97900390625</v>
      </c>
      <c r="X302">
        <v>1831.4453125</v>
      </c>
      <c r="Y302">
        <v>3.2060000896453857</v>
      </c>
      <c r="Z302">
        <v>0.15400001406669617</v>
      </c>
      <c r="AA302">
        <v>24.340002059936523</v>
      </c>
      <c r="AB302">
        <v>2.0520000457763672</v>
      </c>
      <c r="AC302">
        <v>0.45400002598762512</v>
      </c>
      <c r="AD302">
        <v>0.65400004386901855</v>
      </c>
      <c r="AE302">
        <v>43</v>
      </c>
      <c r="AF302">
        <v>26.630615234375</v>
      </c>
      <c r="AG302">
        <v>44.963691711425781</v>
      </c>
      <c r="AH302">
        <v>229.80000305175781</v>
      </c>
      <c r="AI302">
        <v>60</v>
      </c>
      <c r="AJ302">
        <v>60.099997999999999</v>
      </c>
      <c r="AK302">
        <v>60.099997999999999</v>
      </c>
      <c r="AL302">
        <v>60.5</v>
      </c>
      <c r="AM302">
        <v>137.79624938964844</v>
      </c>
      <c r="AN302">
        <v>52.49993896484375</v>
      </c>
      <c r="AO302">
        <v>66.955238342285156</v>
      </c>
      <c r="AP302">
        <v>82.808052062988281</v>
      </c>
      <c r="AQ302">
        <v>1.3920625448226929</v>
      </c>
      <c r="AR302">
        <v>539.21258544921875</v>
      </c>
      <c r="AS302">
        <v>490.5987548828125</v>
      </c>
      <c r="AT302">
        <v>4.8911876678466797</v>
      </c>
      <c r="AU302">
        <v>3.9129376411437988</v>
      </c>
      <c r="AV302">
        <v>7769.08447265625</v>
      </c>
      <c r="AW302">
        <v>5874.30029296875</v>
      </c>
      <c r="AX302">
        <v>1770.6533203125</v>
      </c>
      <c r="AY302">
        <v>1109.455078125</v>
      </c>
      <c r="AZ302">
        <v>5998.43115234375</v>
      </c>
      <c r="BA302">
        <v>4764.84521484375</v>
      </c>
      <c r="BD302" t="s">
        <v>1027</v>
      </c>
      <c r="BE302" t="s">
        <v>1026</v>
      </c>
      <c r="BF302">
        <v>45</v>
      </c>
      <c r="BG302">
        <v>1191.7950000000001</v>
      </c>
      <c r="BH302">
        <v>863.08799999999997</v>
      </c>
      <c r="BI302">
        <v>-3.6949999999999998</v>
      </c>
      <c r="BJ302">
        <v>4.0140000000000002</v>
      </c>
      <c r="BK302">
        <v>88.614000000000004</v>
      </c>
      <c r="BL302">
        <v>2056.23</v>
      </c>
      <c r="BM302">
        <v>1197.8920000000001</v>
      </c>
      <c r="BN302">
        <v>1173.2639999999999</v>
      </c>
      <c r="BO302">
        <v>179.541</v>
      </c>
      <c r="BP302">
        <v>99.998999999999995</v>
      </c>
      <c r="BQ302">
        <v>1.0049999999999999</v>
      </c>
      <c r="BR302">
        <v>424.75799999999998</v>
      </c>
      <c r="BS302">
        <v>2056.23</v>
      </c>
      <c r="BT302">
        <v>20</v>
      </c>
      <c r="BU302">
        <v>9.3580000000000005</v>
      </c>
      <c r="BV302">
        <v>1</v>
      </c>
      <c r="BW302">
        <v>40</v>
      </c>
      <c r="BX302">
        <v>20.975999999999999</v>
      </c>
      <c r="BY302">
        <v>1</v>
      </c>
      <c r="BZ302">
        <f>_xlfn.XLOOKUP(data_cloud__2[[#This Row],[product_id]], manual_check_maarten!A:A,manual_check_maarten!F:F,  "")</f>
        <v>1</v>
      </c>
      <c r="CA302">
        <f>_xlfn.XLOOKUP(data_cloud__2[[#This Row],[product_id]], manual_check_maarten!A:A,manual_check_maarten!G:G,  "")</f>
        <v>0</v>
      </c>
      <c r="CB302" t="str">
        <f>_xlfn.XLOOKUP(data_cloud__2[[#This Row],[product_id]], manual_check_maarten!A:A,manual_check_maarten!H:H,  "")</f>
        <v/>
      </c>
    </row>
    <row r="303" spans="1:80" hidden="1" x14ac:dyDescent="0.35">
      <c r="A303" t="s">
        <v>1024</v>
      </c>
      <c r="B303" t="s">
        <v>78</v>
      </c>
      <c r="C303">
        <v>45566.755311921297</v>
      </c>
      <c r="D303" t="s">
        <v>79</v>
      </c>
      <c r="E303" t="s">
        <v>80</v>
      </c>
      <c r="F303">
        <v>170</v>
      </c>
      <c r="G303">
        <v>170</v>
      </c>
      <c r="H303">
        <v>170</v>
      </c>
      <c r="I303">
        <v>0</v>
      </c>
      <c r="J303" t="s">
        <v>1025</v>
      </c>
      <c r="K303" t="s">
        <v>82</v>
      </c>
      <c r="L303">
        <v>16.059999465942383</v>
      </c>
      <c r="M303">
        <v>110</v>
      </c>
      <c r="N303" t="s">
        <v>82</v>
      </c>
      <c r="O303" t="s">
        <v>82</v>
      </c>
      <c r="P303">
        <v>0</v>
      </c>
      <c r="Q303">
        <v>798.8309326171875</v>
      </c>
      <c r="R303">
        <v>119.90861511230469</v>
      </c>
      <c r="S303">
        <v>213.80000305175781</v>
      </c>
      <c r="T303">
        <v>214.60000610351563</v>
      </c>
      <c r="U303">
        <v>221.30000305175781</v>
      </c>
      <c r="V303">
        <v>225.10000610351563</v>
      </c>
      <c r="W303">
        <v>2200.97900390625</v>
      </c>
      <c r="X303">
        <v>1831.4453125</v>
      </c>
      <c r="Y303">
        <v>3.2060000896453857</v>
      </c>
      <c r="Z303">
        <v>0.15400001406669617</v>
      </c>
      <c r="AA303">
        <v>24.340002059936523</v>
      </c>
      <c r="AB303">
        <v>2.0520000457763672</v>
      </c>
      <c r="AC303">
        <v>0.45400002598762512</v>
      </c>
      <c r="AD303">
        <v>0.65400004386901855</v>
      </c>
      <c r="AE303">
        <v>43</v>
      </c>
      <c r="AF303">
        <v>26.630615234375</v>
      </c>
      <c r="AG303">
        <v>44.963691711425781</v>
      </c>
      <c r="AH303">
        <v>229.80000305175781</v>
      </c>
      <c r="AI303">
        <v>60</v>
      </c>
      <c r="AJ303">
        <v>60.099997999999999</v>
      </c>
      <c r="AK303">
        <v>60.099997999999999</v>
      </c>
      <c r="AL303">
        <v>60.5</v>
      </c>
      <c r="AM303">
        <v>94.586082458496094</v>
      </c>
      <c r="AN303">
        <v>52.499603271484375</v>
      </c>
      <c r="AO303">
        <v>66.484176635742188</v>
      </c>
      <c r="AP303">
        <v>80.235565185546875</v>
      </c>
      <c r="AQ303">
        <v>3.1604375839233398</v>
      </c>
      <c r="AR303">
        <v>537.84429931640625</v>
      </c>
      <c r="AS303">
        <v>491.1827392578125</v>
      </c>
      <c r="AT303">
        <v>4.6654376983642578</v>
      </c>
      <c r="AU303">
        <v>3.7248127460479736</v>
      </c>
      <c r="AV303">
        <v>7587.6591796875</v>
      </c>
      <c r="AW303">
        <v>5216.318359375</v>
      </c>
      <c r="AX303">
        <v>1628.01123046875</v>
      </c>
      <c r="AY303">
        <v>984.82470703125</v>
      </c>
      <c r="AZ303">
        <v>5959.64794921875</v>
      </c>
      <c r="BA303">
        <v>4231.49365234375</v>
      </c>
      <c r="BB303">
        <v>1.9527673721313477E-3</v>
      </c>
      <c r="BC303">
        <v>0.16522538661956787</v>
      </c>
      <c r="BD303" t="s">
        <v>79</v>
      </c>
      <c r="BE303" t="s">
        <v>79</v>
      </c>
      <c r="BF303">
        <v>0</v>
      </c>
      <c r="BG303">
        <v>0</v>
      </c>
      <c r="BH303">
        <v>0</v>
      </c>
      <c r="BI303">
        <v>0</v>
      </c>
      <c r="BJ303">
        <v>0</v>
      </c>
      <c r="BK303">
        <v>0</v>
      </c>
      <c r="BL303">
        <v>0</v>
      </c>
      <c r="BM303">
        <v>0</v>
      </c>
      <c r="BN303">
        <v>0</v>
      </c>
      <c r="BO303">
        <v>0</v>
      </c>
      <c r="BP303">
        <v>0</v>
      </c>
      <c r="BQ303">
        <v>0</v>
      </c>
      <c r="BR303">
        <v>0</v>
      </c>
      <c r="BS303">
        <v>0</v>
      </c>
      <c r="BT303">
        <v>20</v>
      </c>
      <c r="BU303">
        <v>0</v>
      </c>
      <c r="BW303">
        <v>40</v>
      </c>
      <c r="BX303">
        <v>0</v>
      </c>
      <c r="BZ303" t="str">
        <f>_xlfn.XLOOKUP(data_cloud__2[[#This Row],[product_id]], manual_check_maarten!A:A,manual_check_maarten!F:F,  "")</f>
        <v/>
      </c>
      <c r="CA303" t="str">
        <f>_xlfn.XLOOKUP(data_cloud__2[[#This Row],[product_id]], manual_check_maarten!A:A,manual_check_maarten!G:G,  "")</f>
        <v/>
      </c>
      <c r="CB303" t="str">
        <f>_xlfn.XLOOKUP(data_cloud__2[[#This Row],[product_id]], manual_check_maarten!A:A,manual_check_maarten!H:H,  "")</f>
        <v/>
      </c>
    </row>
    <row r="304" spans="1:80" x14ac:dyDescent="0.35">
      <c r="A304" t="s">
        <v>318</v>
      </c>
      <c r="B304" t="s">
        <v>85</v>
      </c>
      <c r="C304">
        <v>45566.701468553241</v>
      </c>
      <c r="D304" t="s">
        <v>79</v>
      </c>
      <c r="E304" t="s">
        <v>80</v>
      </c>
      <c r="F304">
        <v>51</v>
      </c>
      <c r="G304">
        <v>51</v>
      </c>
      <c r="H304">
        <v>51</v>
      </c>
      <c r="I304">
        <v>0</v>
      </c>
      <c r="J304" t="s">
        <v>316</v>
      </c>
      <c r="K304" t="s">
        <v>82</v>
      </c>
      <c r="L304">
        <v>14.489999771118164</v>
      </c>
      <c r="M304">
        <v>110</v>
      </c>
      <c r="N304" t="s">
        <v>82</v>
      </c>
      <c r="O304" t="s">
        <v>82</v>
      </c>
      <c r="P304">
        <v>0</v>
      </c>
      <c r="Q304">
        <v>801.78204345703125</v>
      </c>
      <c r="R304">
        <v>119.90861511230469</v>
      </c>
      <c r="S304">
        <v>215.10000610351563</v>
      </c>
      <c r="T304">
        <v>214.80000305175781</v>
      </c>
      <c r="U304">
        <v>219.80000305175781</v>
      </c>
      <c r="V304">
        <v>225</v>
      </c>
      <c r="W304">
        <v>2190.001708984375</v>
      </c>
      <c r="X304">
        <v>1710.307373046875</v>
      </c>
      <c r="Y304">
        <v>3.3420002460479736</v>
      </c>
      <c r="Z304">
        <v>0.15000000596046448</v>
      </c>
      <c r="AA304">
        <v>24.354001998901367</v>
      </c>
      <c r="AB304">
        <v>2.0380001068115234</v>
      </c>
      <c r="AC304">
        <v>0.45400002598762512</v>
      </c>
      <c r="AD304">
        <v>0.65400004386901855</v>
      </c>
      <c r="AE304">
        <v>46.400001525878906</v>
      </c>
      <c r="AF304">
        <v>29.092353820800781</v>
      </c>
      <c r="AG304">
        <v>44.943305969238281</v>
      </c>
      <c r="AH304">
        <v>229.80000305175781</v>
      </c>
      <c r="AI304">
        <v>60</v>
      </c>
      <c r="AJ304">
        <v>60.200001</v>
      </c>
      <c r="AK304">
        <v>60.200001</v>
      </c>
      <c r="AL304">
        <v>60.799999</v>
      </c>
      <c r="AM304">
        <v>137.79624938964844</v>
      </c>
      <c r="AN304">
        <v>52.49993896484375</v>
      </c>
      <c r="AO304">
        <v>66.614547729492188</v>
      </c>
      <c r="AP304">
        <v>82.721054077148438</v>
      </c>
      <c r="AQ304">
        <v>1.2791875600814819</v>
      </c>
      <c r="AR304">
        <v>545.774658203125</v>
      </c>
      <c r="AS304">
        <v>498.63119506835938</v>
      </c>
      <c r="AT304">
        <v>4.7783126831054688</v>
      </c>
      <c r="AU304">
        <v>3.8000626564025879</v>
      </c>
      <c r="AV304">
        <v>7955.84521484375</v>
      </c>
      <c r="AW304">
        <v>6125.10498046875</v>
      </c>
      <c r="AX304">
        <v>1800.19580078125</v>
      </c>
      <c r="AY304">
        <v>1144.8115234375</v>
      </c>
      <c r="AZ304">
        <v>6155.6494140625</v>
      </c>
      <c r="BA304">
        <v>4980.29345703125</v>
      </c>
      <c r="BD304" t="s">
        <v>319</v>
      </c>
      <c r="BE304" t="s">
        <v>318</v>
      </c>
      <c r="BF304">
        <v>45</v>
      </c>
      <c r="BG304">
        <v>1232.242</v>
      </c>
      <c r="BH304">
        <v>1061.518</v>
      </c>
      <c r="BI304">
        <v>-1.619</v>
      </c>
      <c r="BJ304">
        <v>4.056</v>
      </c>
      <c r="BK304">
        <v>90.69</v>
      </c>
      <c r="BL304">
        <v>2054.931</v>
      </c>
      <c r="BM304">
        <v>1225.6510000000001</v>
      </c>
      <c r="BN304">
        <v>1367.252</v>
      </c>
      <c r="BO304">
        <v>-178.286</v>
      </c>
      <c r="BP304">
        <v>99.998999999999995</v>
      </c>
      <c r="BQ304">
        <v>1.0049999999999999</v>
      </c>
      <c r="BR304">
        <v>424.70600000000002</v>
      </c>
      <c r="BS304">
        <v>2054.931</v>
      </c>
      <c r="BT304">
        <v>20</v>
      </c>
      <c r="BU304">
        <v>14.747</v>
      </c>
      <c r="BV304">
        <v>1</v>
      </c>
      <c r="BW304">
        <v>40</v>
      </c>
      <c r="BX304">
        <v>27.981000000000002</v>
      </c>
      <c r="BY304">
        <v>1</v>
      </c>
      <c r="BZ304">
        <f>_xlfn.XLOOKUP(data_cloud__2[[#This Row],[product_id]], manual_check_maarten!A:A,manual_check_maarten!F:F,  "")</f>
        <v>0</v>
      </c>
      <c r="CA304">
        <f>_xlfn.XLOOKUP(data_cloud__2[[#This Row],[product_id]], manual_check_maarten!A:A,manual_check_maarten!G:G,  "")</f>
        <v>0</v>
      </c>
      <c r="CB304" t="str">
        <f>_xlfn.XLOOKUP(data_cloud__2[[#This Row],[product_id]], manual_check_maarten!A:A,manual_check_maarten!H:H,  "")</f>
        <v>Streaks</v>
      </c>
    </row>
    <row r="305" spans="1:80" hidden="1" x14ac:dyDescent="0.35">
      <c r="A305" t="s">
        <v>1031</v>
      </c>
      <c r="B305" t="s">
        <v>85</v>
      </c>
      <c r="C305">
        <v>45566.75559064815</v>
      </c>
      <c r="D305" t="s">
        <v>79</v>
      </c>
      <c r="E305" t="s">
        <v>80</v>
      </c>
      <c r="F305">
        <v>171</v>
      </c>
      <c r="G305">
        <v>171</v>
      </c>
      <c r="H305">
        <v>171</v>
      </c>
      <c r="I305">
        <v>0</v>
      </c>
      <c r="J305" t="s">
        <v>1029</v>
      </c>
      <c r="K305" t="s">
        <v>82</v>
      </c>
      <c r="L305">
        <v>16.069999694824219</v>
      </c>
      <c r="M305">
        <v>110</v>
      </c>
      <c r="N305" t="s">
        <v>82</v>
      </c>
      <c r="O305" t="s">
        <v>82</v>
      </c>
      <c r="P305">
        <v>0</v>
      </c>
      <c r="Q305">
        <v>798.8309326171875</v>
      </c>
      <c r="R305">
        <v>119.90861511230469</v>
      </c>
      <c r="S305">
        <v>213.80000305175781</v>
      </c>
      <c r="T305">
        <v>214.5</v>
      </c>
      <c r="U305">
        <v>221.30000305175781</v>
      </c>
      <c r="V305">
        <v>225.10000610351563</v>
      </c>
      <c r="W305">
        <v>2190.098876953125</v>
      </c>
      <c r="X305">
        <v>1804.34228515625</v>
      </c>
      <c r="Y305">
        <v>3.062000036239624</v>
      </c>
      <c r="Z305">
        <v>0.14200000464916229</v>
      </c>
      <c r="AA305">
        <v>24.340002059936523</v>
      </c>
      <c r="AB305">
        <v>2.0520000457763672</v>
      </c>
      <c r="AC305">
        <v>0.45400002598762512</v>
      </c>
      <c r="AD305">
        <v>0.65600001811981201</v>
      </c>
      <c r="AE305">
        <v>43.200000762939453</v>
      </c>
      <c r="AF305">
        <v>26.84467887878418</v>
      </c>
      <c r="AG305">
        <v>44.948402404785156</v>
      </c>
      <c r="AH305">
        <v>229.80000305175781</v>
      </c>
      <c r="AI305">
        <v>60</v>
      </c>
      <c r="AJ305">
        <v>60.200001</v>
      </c>
      <c r="AK305">
        <v>60.200001</v>
      </c>
      <c r="AL305">
        <v>60.5</v>
      </c>
      <c r="AM305">
        <v>137.79624938964844</v>
      </c>
      <c r="AN305">
        <v>52.49993896484375</v>
      </c>
      <c r="AO305">
        <v>66.923133850097656</v>
      </c>
      <c r="AP305">
        <v>82.874282836914063</v>
      </c>
      <c r="AQ305">
        <v>1.3920625448226929</v>
      </c>
      <c r="AR305">
        <v>538.95147705078125</v>
      </c>
      <c r="AS305">
        <v>489.697509765625</v>
      </c>
      <c r="AT305">
        <v>4.8911876678466797</v>
      </c>
      <c r="AU305">
        <v>3.9129376411437988</v>
      </c>
      <c r="AV305">
        <v>7771.24755859375</v>
      </c>
      <c r="AW305">
        <v>5864.45703125</v>
      </c>
      <c r="AX305">
        <v>1775.65966796875</v>
      </c>
      <c r="AY305">
        <v>1113.4384765625</v>
      </c>
      <c r="AZ305">
        <v>5995.587890625</v>
      </c>
      <c r="BA305">
        <v>4751.0185546875</v>
      </c>
      <c r="BD305" t="s">
        <v>79</v>
      </c>
      <c r="BE305" t="s">
        <v>79</v>
      </c>
      <c r="BF305">
        <v>0</v>
      </c>
      <c r="BG305">
        <v>0</v>
      </c>
      <c r="BH305">
        <v>0</v>
      </c>
      <c r="BI305">
        <v>0</v>
      </c>
      <c r="BJ305">
        <v>0</v>
      </c>
      <c r="BK305">
        <v>0</v>
      </c>
      <c r="BL305">
        <v>0</v>
      </c>
      <c r="BM305">
        <v>0</v>
      </c>
      <c r="BN305">
        <v>0</v>
      </c>
      <c r="BO305">
        <v>0</v>
      </c>
      <c r="BP305">
        <v>0</v>
      </c>
      <c r="BQ305">
        <v>0</v>
      </c>
      <c r="BR305">
        <v>0</v>
      </c>
      <c r="BS305">
        <v>0</v>
      </c>
      <c r="BT305">
        <v>20</v>
      </c>
      <c r="BU305">
        <v>0</v>
      </c>
      <c r="BW305">
        <v>40</v>
      </c>
      <c r="BX305">
        <v>0</v>
      </c>
      <c r="BZ305" t="str">
        <f>_xlfn.XLOOKUP(data_cloud__2[[#This Row],[product_id]], manual_check_maarten!A:A,manual_check_maarten!F:F,  "")</f>
        <v/>
      </c>
      <c r="CA305" t="str">
        <f>_xlfn.XLOOKUP(data_cloud__2[[#This Row],[product_id]], manual_check_maarten!A:A,manual_check_maarten!G:G,  "")</f>
        <v/>
      </c>
      <c r="CB305" t="str">
        <f>_xlfn.XLOOKUP(data_cloud__2[[#This Row],[product_id]], manual_check_maarten!A:A,manual_check_maarten!H:H,  "")</f>
        <v/>
      </c>
    </row>
    <row r="306" spans="1:80" x14ac:dyDescent="0.35">
      <c r="A306" t="s">
        <v>332</v>
      </c>
      <c r="B306" t="s">
        <v>85</v>
      </c>
      <c r="C306">
        <v>45566.702313946756</v>
      </c>
      <c r="D306" t="s">
        <v>79</v>
      </c>
      <c r="E306" t="s">
        <v>80</v>
      </c>
      <c r="F306">
        <v>54</v>
      </c>
      <c r="G306">
        <v>54</v>
      </c>
      <c r="H306">
        <v>54</v>
      </c>
      <c r="I306">
        <v>0</v>
      </c>
      <c r="J306" t="s">
        <v>330</v>
      </c>
      <c r="K306" t="s">
        <v>82</v>
      </c>
      <c r="L306">
        <v>14.5</v>
      </c>
      <c r="M306">
        <v>110</v>
      </c>
      <c r="N306" t="s">
        <v>82</v>
      </c>
      <c r="O306" t="s">
        <v>82</v>
      </c>
      <c r="P306">
        <v>0</v>
      </c>
      <c r="Q306">
        <v>801.78204345703125</v>
      </c>
      <c r="R306">
        <v>119.90861511230469</v>
      </c>
      <c r="S306">
        <v>214.60000610351563</v>
      </c>
      <c r="T306">
        <v>215.10000610351563</v>
      </c>
      <c r="U306">
        <v>220.10000610351563</v>
      </c>
      <c r="V306">
        <v>225</v>
      </c>
      <c r="W306">
        <v>2182.424560546875</v>
      </c>
      <c r="X306">
        <v>1720.313232421875</v>
      </c>
      <c r="Y306">
        <v>3.0740001201629639</v>
      </c>
      <c r="Z306">
        <v>0.15000000596046448</v>
      </c>
      <c r="AA306">
        <v>24.36400032043457</v>
      </c>
      <c r="AB306">
        <v>2.0780000686645508</v>
      </c>
      <c r="AC306">
        <v>0.45200002193450928</v>
      </c>
      <c r="AD306">
        <v>0.65800005197525024</v>
      </c>
      <c r="AE306">
        <v>46.700000762939453</v>
      </c>
      <c r="AF306">
        <v>29.551063537597656</v>
      </c>
      <c r="AG306">
        <v>44.984077453613281</v>
      </c>
      <c r="AH306">
        <v>229.80000305175781</v>
      </c>
      <c r="AI306">
        <v>60</v>
      </c>
      <c r="AJ306">
        <v>60.099997999999999</v>
      </c>
      <c r="AK306">
        <v>60.099997999999999</v>
      </c>
      <c r="AL306">
        <v>60.799999</v>
      </c>
      <c r="AM306">
        <v>137.79624938964844</v>
      </c>
      <c r="AN306">
        <v>52.49993896484375</v>
      </c>
      <c r="AO306">
        <v>66.998382568359375</v>
      </c>
      <c r="AP306">
        <v>82.54052734375</v>
      </c>
      <c r="AQ306">
        <v>1.4296876192092896</v>
      </c>
      <c r="AR306">
        <v>547.46612548828125</v>
      </c>
      <c r="AS306">
        <v>500.95086669921875</v>
      </c>
      <c r="AT306">
        <v>4.7783126831054688</v>
      </c>
      <c r="AU306">
        <v>3.8000626564025879</v>
      </c>
      <c r="AV306">
        <v>7984.4033203125</v>
      </c>
      <c r="AW306">
        <v>6228.48681640625</v>
      </c>
      <c r="AX306">
        <v>1822.34716796875</v>
      </c>
      <c r="AY306">
        <v>1166.9716796875</v>
      </c>
      <c r="AZ306">
        <v>6162.05615234375</v>
      </c>
      <c r="BA306">
        <v>5061.51513671875</v>
      </c>
      <c r="BD306" t="s">
        <v>333</v>
      </c>
      <c r="BE306" t="s">
        <v>332</v>
      </c>
      <c r="BF306">
        <v>45</v>
      </c>
      <c r="BG306">
        <v>1199.085</v>
      </c>
      <c r="BH306">
        <v>927.51900000000001</v>
      </c>
      <c r="BI306">
        <v>-3.2330000000000001</v>
      </c>
      <c r="BJ306">
        <v>4.0650000000000004</v>
      </c>
      <c r="BK306">
        <v>89.075999999999993</v>
      </c>
      <c r="BL306">
        <v>2056.2109999999998</v>
      </c>
      <c r="BM306">
        <v>1202.1189999999999</v>
      </c>
      <c r="BN306">
        <v>1236.4179999999999</v>
      </c>
      <c r="BO306">
        <v>179.98</v>
      </c>
      <c r="BP306">
        <v>99.998999999999995</v>
      </c>
      <c r="BQ306">
        <v>1.0049999999999999</v>
      </c>
      <c r="BR306">
        <v>424.887</v>
      </c>
      <c r="BS306">
        <v>2056.2109999999998</v>
      </c>
      <c r="BT306">
        <v>20</v>
      </c>
      <c r="BU306">
        <v>23.599</v>
      </c>
      <c r="BV306">
        <v>0</v>
      </c>
      <c r="BW306">
        <v>40</v>
      </c>
      <c r="BX306">
        <v>29.349</v>
      </c>
      <c r="BY306">
        <v>1</v>
      </c>
      <c r="BZ306">
        <f>_xlfn.XLOOKUP(data_cloud__2[[#This Row],[product_id]], manual_check_maarten!A:A,manual_check_maarten!F:F,  "")</f>
        <v>0</v>
      </c>
      <c r="CA306">
        <f>_xlfn.XLOOKUP(data_cloud__2[[#This Row],[product_id]], manual_check_maarten!A:A,manual_check_maarten!G:G,  "")</f>
        <v>0</v>
      </c>
      <c r="CB306" t="str">
        <f>_xlfn.XLOOKUP(data_cloud__2[[#This Row],[product_id]], manual_check_maarten!A:A,manual_check_maarten!H:H,  "")</f>
        <v>Streaks</v>
      </c>
    </row>
    <row r="307" spans="1:80" hidden="1" x14ac:dyDescent="0.35">
      <c r="A307" t="s">
        <v>1035</v>
      </c>
      <c r="B307" t="s">
        <v>85</v>
      </c>
      <c r="C307">
        <v>45566.755868136577</v>
      </c>
      <c r="D307" t="s">
        <v>79</v>
      </c>
      <c r="E307" t="s">
        <v>80</v>
      </c>
      <c r="F307">
        <v>172</v>
      </c>
      <c r="G307">
        <v>172</v>
      </c>
      <c r="H307">
        <v>172</v>
      </c>
      <c r="I307">
        <v>0</v>
      </c>
      <c r="J307" t="s">
        <v>1033</v>
      </c>
      <c r="K307" t="s">
        <v>82</v>
      </c>
      <c r="L307">
        <v>16.069999694824219</v>
      </c>
      <c r="M307">
        <v>110</v>
      </c>
      <c r="N307" t="s">
        <v>82</v>
      </c>
      <c r="O307" t="s">
        <v>82</v>
      </c>
      <c r="P307">
        <v>0</v>
      </c>
      <c r="Q307">
        <v>798.4620361328125</v>
      </c>
      <c r="R307">
        <v>119.90861511230469</v>
      </c>
      <c r="S307">
        <v>214.10000610351563</v>
      </c>
      <c r="T307">
        <v>214.60000610351563</v>
      </c>
      <c r="U307">
        <v>221.30000305175781</v>
      </c>
      <c r="V307">
        <v>225</v>
      </c>
      <c r="W307">
        <v>2196.99609375</v>
      </c>
      <c r="X307">
        <v>1820.2738037109375</v>
      </c>
      <c r="Y307">
        <v>3.2220001220703125</v>
      </c>
      <c r="Z307">
        <v>0.15000000596046448</v>
      </c>
      <c r="AA307">
        <v>24.340002059936523</v>
      </c>
      <c r="AB307">
        <v>1.8940000534057617</v>
      </c>
      <c r="AC307">
        <v>0.45400002598762512</v>
      </c>
      <c r="AD307">
        <v>0.65600001811981201</v>
      </c>
      <c r="AE307">
        <v>43.400001525878906</v>
      </c>
      <c r="AF307">
        <v>25.147455215454102</v>
      </c>
      <c r="AG307">
        <v>44.999370574951172</v>
      </c>
      <c r="AH307">
        <v>229.80000305175781</v>
      </c>
      <c r="AI307">
        <v>60</v>
      </c>
      <c r="AJ307">
        <v>60.099997999999999</v>
      </c>
      <c r="AK307">
        <v>60.099997999999999</v>
      </c>
      <c r="AL307">
        <v>60.599997999999999</v>
      </c>
      <c r="AM307">
        <v>137.79624938964844</v>
      </c>
      <c r="AN307">
        <v>52.49993896484375</v>
      </c>
      <c r="AO307">
        <v>66.77825927734375</v>
      </c>
      <c r="AP307">
        <v>82.342483520507813</v>
      </c>
      <c r="AQ307">
        <v>2.2574377059936523</v>
      </c>
      <c r="AR307">
        <v>533.6748046875</v>
      </c>
      <c r="AS307">
        <v>482.33416748046875</v>
      </c>
      <c r="AT307">
        <v>5.0040626525878906</v>
      </c>
      <c r="AU307">
        <v>4.0258126258850098</v>
      </c>
      <c r="AV307">
        <v>7638.45458984375</v>
      </c>
      <c r="AW307">
        <v>5641.712890625</v>
      </c>
      <c r="AX307">
        <v>1758.7646484375</v>
      </c>
      <c r="AY307">
        <v>1090.2978515625</v>
      </c>
      <c r="AZ307">
        <v>5879.68994140625</v>
      </c>
      <c r="BA307">
        <v>4551.4150390625</v>
      </c>
      <c r="BD307" t="s">
        <v>1036</v>
      </c>
      <c r="BE307" t="s">
        <v>1035</v>
      </c>
      <c r="BF307">
        <v>45</v>
      </c>
      <c r="BG307">
        <v>1216.105</v>
      </c>
      <c r="BH307">
        <v>1027.2370000000001</v>
      </c>
      <c r="BI307">
        <v>-2.3090000000000002</v>
      </c>
      <c r="BJ307">
        <v>4.1100000000000003</v>
      </c>
      <c r="BK307">
        <v>90</v>
      </c>
      <c r="BL307">
        <v>2055.0259999999998</v>
      </c>
      <c r="BM307">
        <v>1213.9929999999999</v>
      </c>
      <c r="BN307">
        <v>1333.89</v>
      </c>
      <c r="BO307">
        <v>-179.04</v>
      </c>
      <c r="BP307">
        <v>98.424999999999997</v>
      </c>
      <c r="BQ307">
        <v>1.0049999999999999</v>
      </c>
      <c r="BR307">
        <v>424.44600000000003</v>
      </c>
      <c r="BS307">
        <v>2055.0259999999998</v>
      </c>
      <c r="BT307">
        <v>20</v>
      </c>
      <c r="BU307">
        <v>8.0980000000000008</v>
      </c>
      <c r="BV307">
        <v>1</v>
      </c>
      <c r="BW307">
        <v>40</v>
      </c>
      <c r="BX307">
        <v>21.556000000000001</v>
      </c>
      <c r="BY307">
        <v>1</v>
      </c>
      <c r="BZ307">
        <f>_xlfn.XLOOKUP(data_cloud__2[[#This Row],[product_id]], manual_check_maarten!A:A,manual_check_maarten!F:F,  "")</f>
        <v>1</v>
      </c>
      <c r="CA307">
        <f>_xlfn.XLOOKUP(data_cloud__2[[#This Row],[product_id]], manual_check_maarten!A:A,manual_check_maarten!G:G,  "")</f>
        <v>0</v>
      </c>
      <c r="CB307" t="str">
        <f>_xlfn.XLOOKUP(data_cloud__2[[#This Row],[product_id]], manual_check_maarten!A:A,manual_check_maarten!H:H,  "")</f>
        <v/>
      </c>
    </row>
    <row r="308" spans="1:80" hidden="1" x14ac:dyDescent="0.35">
      <c r="A308" t="s">
        <v>1040</v>
      </c>
      <c r="B308" t="s">
        <v>85</v>
      </c>
      <c r="C308">
        <v>45566.756157314812</v>
      </c>
      <c r="D308" t="s">
        <v>79</v>
      </c>
      <c r="E308" t="s">
        <v>80</v>
      </c>
      <c r="F308">
        <v>173</v>
      </c>
      <c r="G308">
        <v>173</v>
      </c>
      <c r="H308">
        <v>173</v>
      </c>
      <c r="I308">
        <v>0</v>
      </c>
      <c r="J308" t="s">
        <v>1038</v>
      </c>
      <c r="K308" t="s">
        <v>82</v>
      </c>
      <c r="L308">
        <v>16.069999694824219</v>
      </c>
      <c r="M308">
        <v>110</v>
      </c>
      <c r="N308" t="s">
        <v>82</v>
      </c>
      <c r="O308" t="s">
        <v>82</v>
      </c>
      <c r="P308">
        <v>0</v>
      </c>
      <c r="Q308">
        <v>798.646484375</v>
      </c>
      <c r="R308">
        <v>119.90861511230469</v>
      </c>
      <c r="S308">
        <v>214.30000305175781</v>
      </c>
      <c r="T308">
        <v>214.60000610351563</v>
      </c>
      <c r="U308">
        <v>221.30000305175781</v>
      </c>
      <c r="V308">
        <v>225.10000610351563</v>
      </c>
      <c r="W308">
        <v>2198.55029296875</v>
      </c>
      <c r="X308">
        <v>1853.399658203125</v>
      </c>
      <c r="Y308">
        <v>2.9540002346038818</v>
      </c>
      <c r="Z308">
        <v>0.14800000190734863</v>
      </c>
      <c r="AA308">
        <v>24.340002059936523</v>
      </c>
      <c r="AB308">
        <v>2.0480000972747803</v>
      </c>
      <c r="AC308">
        <v>0.45400002598762512</v>
      </c>
      <c r="AD308">
        <v>0.65600001811981201</v>
      </c>
      <c r="AE308">
        <v>43.5</v>
      </c>
      <c r="AF308">
        <v>25.830423355102539</v>
      </c>
      <c r="AG308">
        <v>44.968788146972656</v>
      </c>
      <c r="AH308">
        <v>229.80000305175781</v>
      </c>
      <c r="AI308">
        <v>60</v>
      </c>
      <c r="AJ308">
        <v>60</v>
      </c>
      <c r="AK308">
        <v>60</v>
      </c>
      <c r="AL308">
        <v>60.599997999999999</v>
      </c>
      <c r="AM308">
        <v>137.79624938964844</v>
      </c>
      <c r="AN308">
        <v>52.49993896484375</v>
      </c>
      <c r="AO308">
        <v>66.892852783203125</v>
      </c>
      <c r="AP308">
        <v>82.952064514160156</v>
      </c>
      <c r="AQ308">
        <v>1.5049375295639038</v>
      </c>
      <c r="AR308">
        <v>536.7562255859375</v>
      </c>
      <c r="AS308">
        <v>485.50152587890625</v>
      </c>
      <c r="AT308">
        <v>5.0040626525878906</v>
      </c>
      <c r="AU308">
        <v>3.9881877899169922</v>
      </c>
      <c r="AV308">
        <v>7690.59033203125</v>
      </c>
      <c r="AW308">
        <v>5732.55126953125</v>
      </c>
      <c r="AX308">
        <v>1789.7919921875</v>
      </c>
      <c r="AY308">
        <v>1100.03955078125</v>
      </c>
      <c r="AZ308">
        <v>5900.79833984375</v>
      </c>
      <c r="BA308">
        <v>4632.51171875</v>
      </c>
      <c r="BD308" t="s">
        <v>1041</v>
      </c>
      <c r="BE308" t="s">
        <v>1040</v>
      </c>
      <c r="BF308">
        <v>45</v>
      </c>
      <c r="BG308">
        <v>1189.078</v>
      </c>
      <c r="BH308">
        <v>1035.556</v>
      </c>
      <c r="BI308">
        <v>-3.6890000000000001</v>
      </c>
      <c r="BJ308">
        <v>4.0049999999999999</v>
      </c>
      <c r="BK308">
        <v>88.62</v>
      </c>
      <c r="BL308">
        <v>2054.558</v>
      </c>
      <c r="BM308">
        <v>1194.2760000000001</v>
      </c>
      <c r="BN308">
        <v>1343.1769999999999</v>
      </c>
      <c r="BO308">
        <v>179.70099999999999</v>
      </c>
      <c r="BP308">
        <v>98.424999999999997</v>
      </c>
      <c r="BQ308">
        <v>1.0049999999999999</v>
      </c>
      <c r="BR308">
        <v>424.51799999999997</v>
      </c>
      <c r="BS308">
        <v>2054.558</v>
      </c>
      <c r="BT308">
        <v>20</v>
      </c>
      <c r="BU308">
        <v>6.4459999999999997</v>
      </c>
      <c r="BV308">
        <v>1</v>
      </c>
      <c r="BW308">
        <v>40</v>
      </c>
      <c r="BX308">
        <v>32.237000000000002</v>
      </c>
      <c r="BY308">
        <v>1</v>
      </c>
      <c r="BZ308">
        <f>_xlfn.XLOOKUP(data_cloud__2[[#This Row],[product_id]], manual_check_maarten!A:A,manual_check_maarten!F:F,  "")</f>
        <v>1</v>
      </c>
      <c r="CA308">
        <f>_xlfn.XLOOKUP(data_cloud__2[[#This Row],[product_id]], manual_check_maarten!A:A,manual_check_maarten!G:G,  "")</f>
        <v>0</v>
      </c>
      <c r="CB308" t="str">
        <f>_xlfn.XLOOKUP(data_cloud__2[[#This Row],[product_id]], manual_check_maarten!A:A,manual_check_maarten!H:H,  "")</f>
        <v/>
      </c>
    </row>
    <row r="309" spans="1:80" hidden="1" x14ac:dyDescent="0.35">
      <c r="A309" t="s">
        <v>1037</v>
      </c>
      <c r="B309" t="s">
        <v>78</v>
      </c>
      <c r="C309">
        <v>45566.756157314812</v>
      </c>
      <c r="D309" t="s">
        <v>79</v>
      </c>
      <c r="E309" t="s">
        <v>80</v>
      </c>
      <c r="F309">
        <v>173</v>
      </c>
      <c r="G309">
        <v>173</v>
      </c>
      <c r="H309">
        <v>173</v>
      </c>
      <c r="I309">
        <v>0</v>
      </c>
      <c r="J309" t="s">
        <v>1038</v>
      </c>
      <c r="K309" t="s">
        <v>82</v>
      </c>
      <c r="L309">
        <v>16.069999694824219</v>
      </c>
      <c r="M309">
        <v>110</v>
      </c>
      <c r="N309" t="s">
        <v>82</v>
      </c>
      <c r="O309" t="s">
        <v>82</v>
      </c>
      <c r="P309">
        <v>0</v>
      </c>
      <c r="Q309">
        <v>798.646484375</v>
      </c>
      <c r="R309">
        <v>119.90861511230469</v>
      </c>
      <c r="S309">
        <v>214.30000305175781</v>
      </c>
      <c r="T309">
        <v>214.60000610351563</v>
      </c>
      <c r="U309">
        <v>221.30000305175781</v>
      </c>
      <c r="V309">
        <v>225.10000610351563</v>
      </c>
      <c r="W309">
        <v>2198.55029296875</v>
      </c>
      <c r="X309">
        <v>1853.399658203125</v>
      </c>
      <c r="Y309">
        <v>2.9540002346038818</v>
      </c>
      <c r="Z309">
        <v>0.14800000190734863</v>
      </c>
      <c r="AA309">
        <v>24.340002059936523</v>
      </c>
      <c r="AB309">
        <v>2.0480000972747803</v>
      </c>
      <c r="AC309">
        <v>0.45400002598762512</v>
      </c>
      <c r="AD309">
        <v>0.65600001811981201</v>
      </c>
      <c r="AE309">
        <v>43.5</v>
      </c>
      <c r="AF309">
        <v>25.830423355102539</v>
      </c>
      <c r="AG309">
        <v>44.968788146972656</v>
      </c>
      <c r="AH309">
        <v>229.80000305175781</v>
      </c>
      <c r="AI309">
        <v>60</v>
      </c>
      <c r="AJ309">
        <v>60</v>
      </c>
      <c r="AK309">
        <v>60</v>
      </c>
      <c r="AL309">
        <v>60.599997999999999</v>
      </c>
      <c r="AM309">
        <v>94.586082458496094</v>
      </c>
      <c r="AN309">
        <v>52.499603271484375</v>
      </c>
      <c r="AO309">
        <v>66.43695068359375</v>
      </c>
      <c r="AP309">
        <v>80.175277709960938</v>
      </c>
      <c r="AQ309">
        <v>3.4990627765655518</v>
      </c>
      <c r="AR309">
        <v>534.06475830078125</v>
      </c>
      <c r="AS309">
        <v>484.52960205078125</v>
      </c>
      <c r="AT309">
        <v>4.6654376983642578</v>
      </c>
      <c r="AU309">
        <v>3.8000626564025879</v>
      </c>
      <c r="AV309">
        <v>7522.48193359375</v>
      </c>
      <c r="AW309">
        <v>5049.9208984375</v>
      </c>
      <c r="AX309">
        <v>1582.5615234375</v>
      </c>
      <c r="AY309">
        <v>972.6181640625</v>
      </c>
      <c r="AZ309">
        <v>5939.92041015625</v>
      </c>
      <c r="BA309">
        <v>4077.302734375</v>
      </c>
      <c r="BB309">
        <v>8.1189870834350586E-3</v>
      </c>
      <c r="BC309">
        <v>0.16393184661865234</v>
      </c>
      <c r="BD309" t="s">
        <v>1039</v>
      </c>
      <c r="BE309" t="s">
        <v>1037</v>
      </c>
      <c r="BF309">
        <v>45</v>
      </c>
      <c r="BG309">
        <v>892.35699999999997</v>
      </c>
      <c r="BH309">
        <v>941.04300000000001</v>
      </c>
      <c r="BI309">
        <v>3.1309999999999998</v>
      </c>
      <c r="BJ309">
        <v>4.165</v>
      </c>
      <c r="BK309">
        <v>95.44</v>
      </c>
      <c r="BL309">
        <v>2051.8710000000001</v>
      </c>
      <c r="BM309">
        <v>869.17</v>
      </c>
      <c r="BN309">
        <v>1052.135</v>
      </c>
      <c r="BO309">
        <v>6.5730000000000004</v>
      </c>
      <c r="BP309">
        <v>98.424999999999997</v>
      </c>
      <c r="BQ309">
        <v>1.0029999999999999</v>
      </c>
      <c r="BR309">
        <v>423.43700000000001</v>
      </c>
      <c r="BS309">
        <v>2051.8710000000001</v>
      </c>
      <c r="BT309">
        <v>20</v>
      </c>
      <c r="BU309">
        <v>6.97</v>
      </c>
      <c r="BV309">
        <v>1</v>
      </c>
      <c r="BW309">
        <v>40</v>
      </c>
      <c r="BX309">
        <v>30.169</v>
      </c>
      <c r="BY309">
        <v>1</v>
      </c>
      <c r="BZ309">
        <f>_xlfn.XLOOKUP(data_cloud__2[[#This Row],[product_id]], manual_check_maarten!A:A,manual_check_maarten!F:F,  "")</f>
        <v>1</v>
      </c>
      <c r="CA309">
        <f>_xlfn.XLOOKUP(data_cloud__2[[#This Row],[product_id]], manual_check_maarten!A:A,manual_check_maarten!G:G,  "")</f>
        <v>0</v>
      </c>
      <c r="CB309" t="str">
        <f>_xlfn.XLOOKUP(data_cloud__2[[#This Row],[product_id]], manual_check_maarten!A:A,manual_check_maarten!H:H,  "")</f>
        <v/>
      </c>
    </row>
    <row r="310" spans="1:80" hidden="1" x14ac:dyDescent="0.35">
      <c r="A310" t="s">
        <v>1044</v>
      </c>
      <c r="B310" t="s">
        <v>85</v>
      </c>
      <c r="C310">
        <v>45566.756435138886</v>
      </c>
      <c r="D310" t="s">
        <v>79</v>
      </c>
      <c r="E310" t="s">
        <v>80</v>
      </c>
      <c r="F310">
        <v>174</v>
      </c>
      <c r="G310">
        <v>174</v>
      </c>
      <c r="H310">
        <v>174</v>
      </c>
      <c r="I310">
        <v>0</v>
      </c>
      <c r="J310" t="s">
        <v>1043</v>
      </c>
      <c r="K310" t="s">
        <v>82</v>
      </c>
      <c r="L310">
        <v>16.079999923706055</v>
      </c>
      <c r="M310">
        <v>110</v>
      </c>
      <c r="N310" t="s">
        <v>82</v>
      </c>
      <c r="O310" t="s">
        <v>82</v>
      </c>
      <c r="P310">
        <v>0</v>
      </c>
      <c r="Q310">
        <v>798.646484375</v>
      </c>
      <c r="R310">
        <v>119.90861511230469</v>
      </c>
      <c r="S310">
        <v>214.10000610351563</v>
      </c>
      <c r="T310">
        <v>214.60000610351563</v>
      </c>
      <c r="U310">
        <v>221.10000610351563</v>
      </c>
      <c r="V310">
        <v>225.10000610351563</v>
      </c>
      <c r="W310">
        <v>2202.63037109375</v>
      </c>
      <c r="X310">
        <v>1829.599609375</v>
      </c>
      <c r="Y310">
        <v>3.0500001907348633</v>
      </c>
      <c r="Z310">
        <v>0.14600001275539398</v>
      </c>
      <c r="AA310">
        <v>24.396001815795898</v>
      </c>
      <c r="AB310">
        <v>2.0659999847412109</v>
      </c>
      <c r="AC310">
        <v>0.45400002598762512</v>
      </c>
      <c r="AD310">
        <v>0.65400004386901855</v>
      </c>
      <c r="AE310">
        <v>43.700000762939453</v>
      </c>
      <c r="AF310">
        <v>26.335002899169922</v>
      </c>
      <c r="AG310">
        <v>44.948402404785156</v>
      </c>
      <c r="AH310">
        <v>229.80000305175781</v>
      </c>
      <c r="AI310">
        <v>60</v>
      </c>
      <c r="AJ310">
        <v>60</v>
      </c>
      <c r="AK310">
        <v>60</v>
      </c>
      <c r="AL310">
        <v>60.599997999999999</v>
      </c>
      <c r="AM310">
        <v>137.79624938964844</v>
      </c>
      <c r="AN310">
        <v>52.49993896484375</v>
      </c>
      <c r="AO310">
        <v>66.921417236328125</v>
      </c>
      <c r="AP310">
        <v>82.479255676269531</v>
      </c>
      <c r="AQ310">
        <v>2.069312572479248</v>
      </c>
      <c r="AR310">
        <v>538.19439697265625</v>
      </c>
      <c r="AS310">
        <v>489.314453125</v>
      </c>
      <c r="AT310">
        <v>4.966437816619873</v>
      </c>
      <c r="AU310">
        <v>3.9129376411437988</v>
      </c>
      <c r="AV310">
        <v>7740.2939453125</v>
      </c>
      <c r="AW310">
        <v>5826.7490234375</v>
      </c>
      <c r="AX310">
        <v>1794.580078125</v>
      </c>
      <c r="AY310">
        <v>1092.298828125</v>
      </c>
      <c r="AZ310">
        <v>5945.7138671875</v>
      </c>
      <c r="BA310">
        <v>4734.4501953125</v>
      </c>
      <c r="BD310" t="s">
        <v>1045</v>
      </c>
      <c r="BE310" t="s">
        <v>1044</v>
      </c>
      <c r="BF310">
        <v>45</v>
      </c>
      <c r="BG310">
        <v>1212.865</v>
      </c>
      <c r="BH310">
        <v>912.24599999999998</v>
      </c>
      <c r="BI310">
        <v>-2.3090000000000002</v>
      </c>
      <c r="BJ310">
        <v>4.0940000000000003</v>
      </c>
      <c r="BK310">
        <v>90</v>
      </c>
      <c r="BL310">
        <v>2056.1860000000001</v>
      </c>
      <c r="BM310">
        <v>1212.883</v>
      </c>
      <c r="BN310">
        <v>1220.9290000000001</v>
      </c>
      <c r="BO310">
        <v>-179.38900000000001</v>
      </c>
      <c r="BP310">
        <v>99.998999999999995</v>
      </c>
      <c r="BQ310">
        <v>1.0049999999999999</v>
      </c>
      <c r="BR310">
        <v>424.68299999999999</v>
      </c>
      <c r="BS310">
        <v>2056.1860000000001</v>
      </c>
      <c r="BT310">
        <v>20</v>
      </c>
      <c r="BU310">
        <v>8.8849999999999998</v>
      </c>
      <c r="BV310">
        <v>1</v>
      </c>
      <c r="BW310">
        <v>40</v>
      </c>
      <c r="BX310">
        <v>15.154</v>
      </c>
      <c r="BY310">
        <v>1</v>
      </c>
      <c r="BZ310">
        <f>_xlfn.XLOOKUP(data_cloud__2[[#This Row],[product_id]], manual_check_maarten!A:A,manual_check_maarten!F:F,  "")</f>
        <v>1</v>
      </c>
      <c r="CA310">
        <f>_xlfn.XLOOKUP(data_cloud__2[[#This Row],[product_id]], manual_check_maarten!A:A,manual_check_maarten!G:G,  "")</f>
        <v>0</v>
      </c>
      <c r="CB310" t="str">
        <f>_xlfn.XLOOKUP(data_cloud__2[[#This Row],[product_id]], manual_check_maarten!A:A,manual_check_maarten!H:H,  "")</f>
        <v/>
      </c>
    </row>
    <row r="311" spans="1:80" hidden="1" x14ac:dyDescent="0.35">
      <c r="A311" t="s">
        <v>1042</v>
      </c>
      <c r="B311" t="s">
        <v>78</v>
      </c>
      <c r="C311">
        <v>45566.756435138886</v>
      </c>
      <c r="D311" t="s">
        <v>79</v>
      </c>
      <c r="E311" t="s">
        <v>80</v>
      </c>
      <c r="F311">
        <v>174</v>
      </c>
      <c r="G311">
        <v>174</v>
      </c>
      <c r="H311">
        <v>174</v>
      </c>
      <c r="I311">
        <v>0</v>
      </c>
      <c r="J311" t="s">
        <v>1043</v>
      </c>
      <c r="K311" t="s">
        <v>82</v>
      </c>
      <c r="L311">
        <v>16.079999923706055</v>
      </c>
      <c r="M311">
        <v>110</v>
      </c>
      <c r="N311" t="s">
        <v>82</v>
      </c>
      <c r="O311" t="s">
        <v>82</v>
      </c>
      <c r="P311">
        <v>0</v>
      </c>
      <c r="Q311">
        <v>798.646484375</v>
      </c>
      <c r="R311">
        <v>119.90861511230469</v>
      </c>
      <c r="S311">
        <v>214.10000610351563</v>
      </c>
      <c r="T311">
        <v>214.60000610351563</v>
      </c>
      <c r="U311">
        <v>221.10000610351563</v>
      </c>
      <c r="V311">
        <v>225.10000610351563</v>
      </c>
      <c r="W311">
        <v>2202.63037109375</v>
      </c>
      <c r="X311">
        <v>1829.599609375</v>
      </c>
      <c r="Y311">
        <v>3.0500001907348633</v>
      </c>
      <c r="Z311">
        <v>0.14600001275539398</v>
      </c>
      <c r="AA311">
        <v>24.396001815795898</v>
      </c>
      <c r="AB311">
        <v>2.0659999847412109</v>
      </c>
      <c r="AC311">
        <v>0.45400002598762512</v>
      </c>
      <c r="AD311">
        <v>0.65400004386901855</v>
      </c>
      <c r="AE311">
        <v>43.700000762939453</v>
      </c>
      <c r="AF311">
        <v>26.335002899169922</v>
      </c>
      <c r="AG311">
        <v>44.948402404785156</v>
      </c>
      <c r="AH311">
        <v>229.80000305175781</v>
      </c>
      <c r="AI311">
        <v>60</v>
      </c>
      <c r="AJ311">
        <v>60</v>
      </c>
      <c r="AK311">
        <v>60</v>
      </c>
      <c r="AL311">
        <v>60.599997999999999</v>
      </c>
      <c r="AM311">
        <v>94.586082458496094</v>
      </c>
      <c r="AN311">
        <v>52.499603271484375</v>
      </c>
      <c r="AO311">
        <v>66.360313415527344</v>
      </c>
      <c r="AP311">
        <v>80.224983215332031</v>
      </c>
      <c r="AQ311">
        <v>3.1604375839233398</v>
      </c>
      <c r="AR311">
        <v>536.8521728515625</v>
      </c>
      <c r="AS311">
        <v>489.90811157226563</v>
      </c>
      <c r="AT311">
        <v>4.6654376983642578</v>
      </c>
      <c r="AU311">
        <v>3.7624375820159912</v>
      </c>
      <c r="AV311">
        <v>7570.76318359375</v>
      </c>
      <c r="AW311">
        <v>5183.56884765625</v>
      </c>
      <c r="AX311">
        <v>1617.14404296875</v>
      </c>
      <c r="AY311">
        <v>992.00439453125</v>
      </c>
      <c r="AZ311">
        <v>5953.619140625</v>
      </c>
      <c r="BA311">
        <v>4191.564453125</v>
      </c>
      <c r="BB311">
        <v>9.4695091247558594E-3</v>
      </c>
      <c r="BC311">
        <v>0.14624464511871338</v>
      </c>
      <c r="BD311" t="s">
        <v>79</v>
      </c>
      <c r="BE311" t="s">
        <v>79</v>
      </c>
      <c r="BF311">
        <v>0</v>
      </c>
      <c r="BG311">
        <v>0</v>
      </c>
      <c r="BH311">
        <v>0</v>
      </c>
      <c r="BI311">
        <v>0</v>
      </c>
      <c r="BJ311">
        <v>0</v>
      </c>
      <c r="BK311">
        <v>0</v>
      </c>
      <c r="BL311">
        <v>0</v>
      </c>
      <c r="BM311">
        <v>0</v>
      </c>
      <c r="BN311">
        <v>0</v>
      </c>
      <c r="BO311">
        <v>0</v>
      </c>
      <c r="BP311">
        <v>0</v>
      </c>
      <c r="BQ311">
        <v>0</v>
      </c>
      <c r="BR311">
        <v>0</v>
      </c>
      <c r="BS311">
        <v>0</v>
      </c>
      <c r="BT311">
        <v>20</v>
      </c>
      <c r="BU311">
        <v>0</v>
      </c>
      <c r="BW311">
        <v>40</v>
      </c>
      <c r="BX311">
        <v>0</v>
      </c>
      <c r="BZ311" t="str">
        <f>_xlfn.XLOOKUP(data_cloud__2[[#This Row],[product_id]], manual_check_maarten!A:A,manual_check_maarten!F:F,  "")</f>
        <v/>
      </c>
      <c r="CA311" t="str">
        <f>_xlfn.XLOOKUP(data_cloud__2[[#This Row],[product_id]], manual_check_maarten!A:A,manual_check_maarten!G:G,  "")</f>
        <v/>
      </c>
      <c r="CB311" t="str">
        <f>_xlfn.XLOOKUP(data_cloud__2[[#This Row],[product_id]], manual_check_maarten!A:A,manual_check_maarten!H:H,  "")</f>
        <v/>
      </c>
    </row>
    <row r="312" spans="1:80" hidden="1" x14ac:dyDescent="0.35">
      <c r="A312" t="s">
        <v>1049</v>
      </c>
      <c r="B312" t="s">
        <v>85</v>
      </c>
      <c r="C312">
        <v>45566.756712592593</v>
      </c>
      <c r="D312" t="s">
        <v>79</v>
      </c>
      <c r="E312" t="s">
        <v>80</v>
      </c>
      <c r="F312">
        <v>175</v>
      </c>
      <c r="G312">
        <v>175</v>
      </c>
      <c r="H312">
        <v>175</v>
      </c>
      <c r="I312">
        <v>0</v>
      </c>
      <c r="J312" t="s">
        <v>1047</v>
      </c>
      <c r="K312" t="s">
        <v>82</v>
      </c>
      <c r="L312">
        <v>16.079999923706055</v>
      </c>
      <c r="M312">
        <v>110</v>
      </c>
      <c r="N312" t="s">
        <v>82</v>
      </c>
      <c r="O312" t="s">
        <v>82</v>
      </c>
      <c r="P312">
        <v>0</v>
      </c>
      <c r="Q312">
        <v>799.015380859375</v>
      </c>
      <c r="R312">
        <v>119.90861511230469</v>
      </c>
      <c r="S312">
        <v>214.60000610351563</v>
      </c>
      <c r="T312">
        <v>214.5</v>
      </c>
      <c r="U312">
        <v>220.80000305175781</v>
      </c>
      <c r="V312">
        <v>225.10000610351563</v>
      </c>
      <c r="W312">
        <v>2191.458984375</v>
      </c>
      <c r="X312">
        <v>1811.6280517578125</v>
      </c>
      <c r="Y312">
        <v>3.2380001544952393</v>
      </c>
      <c r="Z312">
        <v>0.14800000190734863</v>
      </c>
      <c r="AA312">
        <v>24.340002059936523</v>
      </c>
      <c r="AB312">
        <v>2.0480000972747803</v>
      </c>
      <c r="AC312">
        <v>0.45400002598762512</v>
      </c>
      <c r="AD312">
        <v>0.65800005197525024</v>
      </c>
      <c r="AE312">
        <v>43.700000762939453</v>
      </c>
      <c r="AF312">
        <v>26.554162979125977</v>
      </c>
      <c r="AG312">
        <v>44.953498840332031</v>
      </c>
      <c r="AH312">
        <v>229.80000305175781</v>
      </c>
      <c r="AI312">
        <v>60</v>
      </c>
      <c r="AJ312">
        <v>60.099997999999999</v>
      </c>
      <c r="AK312">
        <v>60.099997999999999</v>
      </c>
      <c r="AL312">
        <v>60.599997999999999</v>
      </c>
      <c r="AM312">
        <v>137.79624938964844</v>
      </c>
      <c r="AN312">
        <v>52.49993896484375</v>
      </c>
      <c r="AO312">
        <v>67.010185241699219</v>
      </c>
      <c r="AP312">
        <v>82.406646728515625</v>
      </c>
      <c r="AQ312">
        <v>2.4831876754760742</v>
      </c>
      <c r="AR312">
        <v>539.20672607421875</v>
      </c>
      <c r="AS312">
        <v>489.47470092773438</v>
      </c>
      <c r="AT312">
        <v>4.8911876678466797</v>
      </c>
      <c r="AU312">
        <v>3.9505627155303955</v>
      </c>
      <c r="AV312">
        <v>7766.00732421875</v>
      </c>
      <c r="AW312">
        <v>5842.84619140625</v>
      </c>
      <c r="AX312">
        <v>1766.6064453125</v>
      </c>
      <c r="AY312">
        <v>1121.53759765625</v>
      </c>
      <c r="AZ312">
        <v>5999.40087890625</v>
      </c>
      <c r="BA312">
        <v>4721.30859375</v>
      </c>
      <c r="BD312" t="s">
        <v>1050</v>
      </c>
      <c r="BE312" t="s">
        <v>1049</v>
      </c>
      <c r="BF312">
        <v>45</v>
      </c>
      <c r="BG312">
        <v>1212.8510000000001</v>
      </c>
      <c r="BH312">
        <v>1004.652</v>
      </c>
      <c r="BI312">
        <v>-2.7669999999999999</v>
      </c>
      <c r="BJ312">
        <v>4.0439999999999996</v>
      </c>
      <c r="BK312">
        <v>89.542000000000002</v>
      </c>
      <c r="BL312">
        <v>2055.328</v>
      </c>
      <c r="BM312">
        <v>1211.855</v>
      </c>
      <c r="BN312">
        <v>1313.3820000000001</v>
      </c>
      <c r="BO312">
        <v>-179.21199999999999</v>
      </c>
      <c r="BP312">
        <v>98.424999999999997</v>
      </c>
      <c r="BQ312">
        <v>1.0049999999999999</v>
      </c>
      <c r="BR312">
        <v>424.71</v>
      </c>
      <c r="BS312">
        <v>2055.328</v>
      </c>
      <c r="BT312">
        <v>20</v>
      </c>
      <c r="BU312">
        <v>6.4530000000000003</v>
      </c>
      <c r="BV312">
        <v>1</v>
      </c>
      <c r="BW312">
        <v>40</v>
      </c>
      <c r="BX312">
        <v>26.850999999999999</v>
      </c>
      <c r="BY312">
        <v>1</v>
      </c>
      <c r="BZ312">
        <f>_xlfn.XLOOKUP(data_cloud__2[[#This Row],[product_id]], manual_check_maarten!A:A,manual_check_maarten!F:F,  "")</f>
        <v>1</v>
      </c>
      <c r="CA312">
        <f>_xlfn.XLOOKUP(data_cloud__2[[#This Row],[product_id]], manual_check_maarten!A:A,manual_check_maarten!G:G,  "")</f>
        <v>0</v>
      </c>
      <c r="CB312" t="str">
        <f>_xlfn.XLOOKUP(data_cloud__2[[#This Row],[product_id]], manual_check_maarten!A:A,manual_check_maarten!H:H,  "")</f>
        <v/>
      </c>
    </row>
    <row r="313" spans="1:80" hidden="1" x14ac:dyDescent="0.35">
      <c r="A313" t="s">
        <v>1046</v>
      </c>
      <c r="B313" t="s">
        <v>78</v>
      </c>
      <c r="C313">
        <v>45566.756712592593</v>
      </c>
      <c r="D313" t="s">
        <v>79</v>
      </c>
      <c r="E313" t="s">
        <v>80</v>
      </c>
      <c r="F313">
        <v>175</v>
      </c>
      <c r="G313">
        <v>175</v>
      </c>
      <c r="H313">
        <v>175</v>
      </c>
      <c r="I313">
        <v>0</v>
      </c>
      <c r="J313" t="s">
        <v>1047</v>
      </c>
      <c r="K313" t="s">
        <v>82</v>
      </c>
      <c r="L313">
        <v>16.079999923706055</v>
      </c>
      <c r="M313">
        <v>110</v>
      </c>
      <c r="N313" t="s">
        <v>82</v>
      </c>
      <c r="O313" t="s">
        <v>82</v>
      </c>
      <c r="P313">
        <v>0</v>
      </c>
      <c r="Q313">
        <v>799.015380859375</v>
      </c>
      <c r="R313">
        <v>119.90861511230469</v>
      </c>
      <c r="S313">
        <v>214.60000610351563</v>
      </c>
      <c r="T313">
        <v>214.5</v>
      </c>
      <c r="U313">
        <v>220.80000305175781</v>
      </c>
      <c r="V313">
        <v>225.10000610351563</v>
      </c>
      <c r="W313">
        <v>2191.458984375</v>
      </c>
      <c r="X313">
        <v>1811.6280517578125</v>
      </c>
      <c r="Y313">
        <v>3.2380001544952393</v>
      </c>
      <c r="Z313">
        <v>0.14800000190734863</v>
      </c>
      <c r="AA313">
        <v>24.340002059936523</v>
      </c>
      <c r="AB313">
        <v>2.0480000972747803</v>
      </c>
      <c r="AC313">
        <v>0.45400002598762512</v>
      </c>
      <c r="AD313">
        <v>0.65800005197525024</v>
      </c>
      <c r="AE313">
        <v>43.700000762939453</v>
      </c>
      <c r="AF313">
        <v>26.554162979125977</v>
      </c>
      <c r="AG313">
        <v>44.953498840332031</v>
      </c>
      <c r="AH313">
        <v>229.80000305175781</v>
      </c>
      <c r="AI313">
        <v>60</v>
      </c>
      <c r="AJ313">
        <v>60.099997999999999</v>
      </c>
      <c r="AK313">
        <v>60.099997999999999</v>
      </c>
      <c r="AL313">
        <v>60.599997999999999</v>
      </c>
      <c r="AM313">
        <v>94.586082458496094</v>
      </c>
      <c r="AN313">
        <v>52.499603271484375</v>
      </c>
      <c r="AO313">
        <v>66.259078979492188</v>
      </c>
      <c r="AP313">
        <v>80.245536804199219</v>
      </c>
      <c r="AQ313">
        <v>3.1604375839233398</v>
      </c>
      <c r="AR313">
        <v>538.00152587890625</v>
      </c>
      <c r="AS313">
        <v>490.49826049804688</v>
      </c>
      <c r="AT313">
        <v>4.5901875495910645</v>
      </c>
      <c r="AU313">
        <v>3.7248127460479736</v>
      </c>
      <c r="AV313">
        <v>7600.5869140625</v>
      </c>
      <c r="AW313">
        <v>5199.31396484375</v>
      </c>
      <c r="AX313">
        <v>1586.033203125</v>
      </c>
      <c r="AY313">
        <v>981.9228515625</v>
      </c>
      <c r="AZ313">
        <v>6014.5537109375</v>
      </c>
      <c r="BA313">
        <v>4217.39111328125</v>
      </c>
      <c r="BB313">
        <v>1.8010139465332031E-3</v>
      </c>
      <c r="BC313">
        <v>0.15791821479797363</v>
      </c>
      <c r="BD313" t="s">
        <v>1048</v>
      </c>
      <c r="BE313" t="s">
        <v>1046</v>
      </c>
      <c r="BF313">
        <v>45</v>
      </c>
      <c r="BG313">
        <v>862.61</v>
      </c>
      <c r="BH313">
        <v>1253.346</v>
      </c>
      <c r="BI313">
        <v>2.399</v>
      </c>
      <c r="BJ313">
        <v>4.1840000000000002</v>
      </c>
      <c r="BK313">
        <v>94.707999999999998</v>
      </c>
      <c r="BL313">
        <v>2055.5169999999998</v>
      </c>
      <c r="BM313">
        <v>841.50099999999998</v>
      </c>
      <c r="BN313">
        <v>1359.23</v>
      </c>
      <c r="BO313">
        <v>5.4569999999999999</v>
      </c>
      <c r="BP313">
        <v>94.882000000000005</v>
      </c>
      <c r="BQ313">
        <v>1.0029999999999999</v>
      </c>
      <c r="BR313">
        <v>423.49099999999999</v>
      </c>
      <c r="BS313">
        <v>2055.5169999999998</v>
      </c>
      <c r="BT313">
        <v>20</v>
      </c>
      <c r="BU313">
        <v>12.438000000000001</v>
      </c>
      <c r="BV313">
        <v>1</v>
      </c>
      <c r="BW313">
        <v>40</v>
      </c>
      <c r="BX313">
        <v>30.138000000000002</v>
      </c>
      <c r="BY313">
        <v>1</v>
      </c>
      <c r="BZ313">
        <f>_xlfn.XLOOKUP(data_cloud__2[[#This Row],[product_id]], manual_check_maarten!A:A,manual_check_maarten!F:F,  "")</f>
        <v>1</v>
      </c>
      <c r="CA313">
        <f>_xlfn.XLOOKUP(data_cloud__2[[#This Row],[product_id]], manual_check_maarten!A:A,manual_check_maarten!G:G,  "")</f>
        <v>0</v>
      </c>
      <c r="CB313" t="str">
        <f>_xlfn.XLOOKUP(data_cloud__2[[#This Row],[product_id]], manual_check_maarten!A:A,manual_check_maarten!H:H,  "")</f>
        <v/>
      </c>
    </row>
    <row r="314" spans="1:80" hidden="1" x14ac:dyDescent="0.35">
      <c r="A314" t="s">
        <v>1054</v>
      </c>
      <c r="B314" t="s">
        <v>85</v>
      </c>
      <c r="C314">
        <v>45566.757004143517</v>
      </c>
      <c r="D314" t="s">
        <v>79</v>
      </c>
      <c r="E314" t="s">
        <v>80</v>
      </c>
      <c r="F314">
        <v>176</v>
      </c>
      <c r="G314">
        <v>176</v>
      </c>
      <c r="H314">
        <v>176</v>
      </c>
      <c r="I314">
        <v>0</v>
      </c>
      <c r="J314" t="s">
        <v>1052</v>
      </c>
      <c r="K314" t="s">
        <v>82</v>
      </c>
      <c r="L314">
        <v>16.090000152587891</v>
      </c>
      <c r="M314">
        <v>110</v>
      </c>
      <c r="N314" t="s">
        <v>82</v>
      </c>
      <c r="O314" t="s">
        <v>82</v>
      </c>
      <c r="P314">
        <v>0</v>
      </c>
      <c r="Q314">
        <v>799.38427734375</v>
      </c>
      <c r="R314">
        <v>119.90861511230469</v>
      </c>
      <c r="S314">
        <v>214.80000305175781</v>
      </c>
      <c r="T314">
        <v>214.60000610351563</v>
      </c>
      <c r="U314">
        <v>220.80000305175781</v>
      </c>
      <c r="V314">
        <v>225.10000610351563</v>
      </c>
      <c r="W314">
        <v>2198.161865234375</v>
      </c>
      <c r="X314">
        <v>1798.7080078125</v>
      </c>
      <c r="Y314">
        <v>3.82200026512146</v>
      </c>
      <c r="Z314">
        <v>0.15600000321865082</v>
      </c>
      <c r="AA314">
        <v>24.340002059936523</v>
      </c>
      <c r="AB314">
        <v>2.0720000267028809</v>
      </c>
      <c r="AC314">
        <v>0.45400002598762512</v>
      </c>
      <c r="AD314">
        <v>0.65400004386901855</v>
      </c>
      <c r="AE314">
        <v>43.900001525878906</v>
      </c>
      <c r="AF314">
        <v>27.048549652099609</v>
      </c>
      <c r="AG314">
        <v>44.963691711425781</v>
      </c>
      <c r="AH314">
        <v>229.80000305175781</v>
      </c>
      <c r="AI314">
        <v>60</v>
      </c>
      <c r="AJ314">
        <v>60</v>
      </c>
      <c r="AK314">
        <v>60</v>
      </c>
      <c r="AL314">
        <v>60.599997999999999</v>
      </c>
      <c r="AM314">
        <v>137.79624938964844</v>
      </c>
      <c r="AN314">
        <v>52.49993896484375</v>
      </c>
      <c r="AO314">
        <v>66.778465270996094</v>
      </c>
      <c r="AP314">
        <v>82.392868041992188</v>
      </c>
      <c r="AQ314">
        <v>2.1069376468658447</v>
      </c>
      <c r="AR314">
        <v>541.86883544921875</v>
      </c>
      <c r="AS314">
        <v>492.8355712890625</v>
      </c>
      <c r="AT314">
        <v>4.966437816619873</v>
      </c>
      <c r="AU314">
        <v>3.9129376411437988</v>
      </c>
      <c r="AV314">
        <v>7832.9921875</v>
      </c>
      <c r="AW314">
        <v>5949.18701171875</v>
      </c>
      <c r="AX314">
        <v>1833.0087890625</v>
      </c>
      <c r="AY314">
        <v>1128.85400390625</v>
      </c>
      <c r="AZ314">
        <v>5999.9833984375</v>
      </c>
      <c r="BA314">
        <v>4820.3330078125</v>
      </c>
      <c r="BD314" t="s">
        <v>1055</v>
      </c>
      <c r="BE314" t="s">
        <v>1054</v>
      </c>
      <c r="BF314">
        <v>45</v>
      </c>
      <c r="BG314">
        <v>1181.5550000000001</v>
      </c>
      <c r="BH314">
        <v>1141.1769999999999</v>
      </c>
      <c r="BI314">
        <v>-3.6840000000000002</v>
      </c>
      <c r="BJ314">
        <v>4.0830000000000002</v>
      </c>
      <c r="BK314">
        <v>88.625</v>
      </c>
      <c r="BL314">
        <v>2053.1689999999999</v>
      </c>
      <c r="BM314">
        <v>1187.4749999999999</v>
      </c>
      <c r="BN314">
        <v>1444.6890000000001</v>
      </c>
      <c r="BO314">
        <v>179.501</v>
      </c>
      <c r="BP314">
        <v>99.998999999999995</v>
      </c>
      <c r="BQ314">
        <v>1.004</v>
      </c>
      <c r="BR314">
        <v>424.68</v>
      </c>
      <c r="BS314">
        <v>2053.1689999999999</v>
      </c>
      <c r="BT314">
        <v>20</v>
      </c>
      <c r="BU314">
        <v>8.9809999999999999</v>
      </c>
      <c r="BV314">
        <v>1</v>
      </c>
      <c r="BW314">
        <v>40</v>
      </c>
      <c r="BX314">
        <v>29.218</v>
      </c>
      <c r="BY314">
        <v>1</v>
      </c>
      <c r="BZ314">
        <f>_xlfn.XLOOKUP(data_cloud__2[[#This Row],[product_id]], manual_check_maarten!A:A,manual_check_maarten!F:F,  "")</f>
        <v>1</v>
      </c>
      <c r="CA314">
        <f>_xlfn.XLOOKUP(data_cloud__2[[#This Row],[product_id]], manual_check_maarten!A:A,manual_check_maarten!G:G,  "")</f>
        <v>0</v>
      </c>
      <c r="CB314" t="str">
        <f>_xlfn.XLOOKUP(data_cloud__2[[#This Row],[product_id]], manual_check_maarten!A:A,manual_check_maarten!H:H,  "")</f>
        <v/>
      </c>
    </row>
    <row r="315" spans="1:80" hidden="1" x14ac:dyDescent="0.35">
      <c r="A315" t="s">
        <v>1051</v>
      </c>
      <c r="B315" t="s">
        <v>78</v>
      </c>
      <c r="C315">
        <v>45566.757004143517</v>
      </c>
      <c r="D315" t="s">
        <v>79</v>
      </c>
      <c r="E315" t="s">
        <v>80</v>
      </c>
      <c r="F315">
        <v>176</v>
      </c>
      <c r="G315">
        <v>176</v>
      </c>
      <c r="H315">
        <v>176</v>
      </c>
      <c r="I315">
        <v>0</v>
      </c>
      <c r="J315" t="s">
        <v>1052</v>
      </c>
      <c r="K315" t="s">
        <v>82</v>
      </c>
      <c r="L315">
        <v>16.090000152587891</v>
      </c>
      <c r="M315">
        <v>110</v>
      </c>
      <c r="N315" t="s">
        <v>82</v>
      </c>
      <c r="O315" t="s">
        <v>82</v>
      </c>
      <c r="P315">
        <v>0</v>
      </c>
      <c r="Q315">
        <v>799.38427734375</v>
      </c>
      <c r="R315">
        <v>119.90861511230469</v>
      </c>
      <c r="S315">
        <v>214.80000305175781</v>
      </c>
      <c r="T315">
        <v>214.60000610351563</v>
      </c>
      <c r="U315">
        <v>220.80000305175781</v>
      </c>
      <c r="V315">
        <v>225.10000610351563</v>
      </c>
      <c r="W315">
        <v>2198.161865234375</v>
      </c>
      <c r="X315">
        <v>1798.7080078125</v>
      </c>
      <c r="Y315">
        <v>3.82200026512146</v>
      </c>
      <c r="Z315">
        <v>0.15600000321865082</v>
      </c>
      <c r="AA315">
        <v>24.340002059936523</v>
      </c>
      <c r="AB315">
        <v>2.0720000267028809</v>
      </c>
      <c r="AC315">
        <v>0.45400002598762512</v>
      </c>
      <c r="AD315">
        <v>0.65400004386901855</v>
      </c>
      <c r="AE315">
        <v>43.900001525878906</v>
      </c>
      <c r="AF315">
        <v>27.048549652099609</v>
      </c>
      <c r="AG315">
        <v>44.963691711425781</v>
      </c>
      <c r="AH315">
        <v>229.80000305175781</v>
      </c>
      <c r="AI315">
        <v>60</v>
      </c>
      <c r="AJ315">
        <v>60</v>
      </c>
      <c r="AK315">
        <v>60</v>
      </c>
      <c r="AL315">
        <v>60.599997999999999</v>
      </c>
      <c r="AM315">
        <v>94.586082458496094</v>
      </c>
      <c r="AN315">
        <v>52.499603271484375</v>
      </c>
      <c r="AO315">
        <v>66.474205017089844</v>
      </c>
      <c r="AP315">
        <v>80.288360595703125</v>
      </c>
      <c r="AQ315">
        <v>2.7089376449584961</v>
      </c>
      <c r="AR315">
        <v>540.12890625</v>
      </c>
      <c r="AS315">
        <v>492.9215087890625</v>
      </c>
      <c r="AT315">
        <v>4.5901875495910645</v>
      </c>
      <c r="AU315">
        <v>3.687187671661377</v>
      </c>
      <c r="AV315">
        <v>7651.67333984375</v>
      </c>
      <c r="AW315">
        <v>5277.02783203125</v>
      </c>
      <c r="AX315">
        <v>1610.24658203125</v>
      </c>
      <c r="AY315">
        <v>988.26123046875</v>
      </c>
      <c r="AZ315">
        <v>6041.4267578125</v>
      </c>
      <c r="BA315">
        <v>4288.7666015625</v>
      </c>
      <c r="BB315">
        <v>2.4973154067993164E-3</v>
      </c>
      <c r="BC315">
        <v>0.15128529071807861</v>
      </c>
      <c r="BD315" t="s">
        <v>1053</v>
      </c>
      <c r="BE315" t="s">
        <v>1051</v>
      </c>
      <c r="BF315">
        <v>45</v>
      </c>
      <c r="BG315">
        <v>864.71400000000006</v>
      </c>
      <c r="BH315">
        <v>1217.6300000000001</v>
      </c>
      <c r="BI315">
        <v>2.4550000000000001</v>
      </c>
      <c r="BJ315">
        <v>4.2160000000000002</v>
      </c>
      <c r="BK315">
        <v>94.763999999999996</v>
      </c>
      <c r="BL315">
        <v>2055.6030000000001</v>
      </c>
      <c r="BM315">
        <v>843.27</v>
      </c>
      <c r="BN315">
        <v>1324.626</v>
      </c>
      <c r="BO315">
        <v>5.49</v>
      </c>
      <c r="BP315">
        <v>97.244</v>
      </c>
      <c r="BQ315">
        <v>1.0029999999999999</v>
      </c>
      <c r="BR315">
        <v>423.66300000000001</v>
      </c>
      <c r="BS315">
        <v>2055.6030000000001</v>
      </c>
      <c r="BT315">
        <v>20</v>
      </c>
      <c r="BU315">
        <v>6.5739999999999998</v>
      </c>
      <c r="BV315">
        <v>1</v>
      </c>
      <c r="BW315">
        <v>40</v>
      </c>
      <c r="BX315">
        <v>25.254999999999999</v>
      </c>
      <c r="BY315">
        <v>1</v>
      </c>
      <c r="BZ315">
        <f>_xlfn.XLOOKUP(data_cloud__2[[#This Row],[product_id]], manual_check_maarten!A:A,manual_check_maarten!F:F,  "")</f>
        <v>1</v>
      </c>
      <c r="CA315">
        <f>_xlfn.XLOOKUP(data_cloud__2[[#This Row],[product_id]], manual_check_maarten!A:A,manual_check_maarten!G:G,  "")</f>
        <v>0</v>
      </c>
      <c r="CB315" t="str">
        <f>_xlfn.XLOOKUP(data_cloud__2[[#This Row],[product_id]], manual_check_maarten!A:A,manual_check_maarten!H:H,  "")</f>
        <v/>
      </c>
    </row>
    <row r="316" spans="1:80" hidden="1" x14ac:dyDescent="0.35">
      <c r="A316" t="s">
        <v>1058</v>
      </c>
      <c r="B316" t="s">
        <v>85</v>
      </c>
      <c r="C316">
        <v>45566.757280358797</v>
      </c>
      <c r="D316" t="s">
        <v>79</v>
      </c>
      <c r="E316" t="s">
        <v>80</v>
      </c>
      <c r="F316">
        <v>177</v>
      </c>
      <c r="G316">
        <v>177</v>
      </c>
      <c r="H316">
        <v>177</v>
      </c>
      <c r="I316">
        <v>0</v>
      </c>
      <c r="J316" t="s">
        <v>1057</v>
      </c>
      <c r="K316" t="s">
        <v>82</v>
      </c>
      <c r="L316">
        <v>16.090000152587891</v>
      </c>
      <c r="M316">
        <v>110</v>
      </c>
      <c r="N316" t="s">
        <v>82</v>
      </c>
      <c r="O316" t="s">
        <v>82</v>
      </c>
      <c r="P316">
        <v>0</v>
      </c>
      <c r="Q316">
        <v>799.1998291015625</v>
      </c>
      <c r="R316">
        <v>119.90861511230469</v>
      </c>
      <c r="S316">
        <v>214.80000305175781</v>
      </c>
      <c r="T316">
        <v>214.80000305175781</v>
      </c>
      <c r="U316">
        <v>220.80000305175781</v>
      </c>
      <c r="V316">
        <v>225</v>
      </c>
      <c r="W316">
        <v>2179.0244140625</v>
      </c>
      <c r="X316">
        <v>1780.5421142578125</v>
      </c>
      <c r="Y316">
        <v>2.8380000591278076</v>
      </c>
      <c r="Z316">
        <v>0.15400001406669617</v>
      </c>
      <c r="AA316">
        <v>24.338001251220703</v>
      </c>
      <c r="AB316">
        <v>2.0680000782012939</v>
      </c>
      <c r="AC316">
        <v>0.45200002193450928</v>
      </c>
      <c r="AD316">
        <v>0.65600001811981201</v>
      </c>
      <c r="AE316">
        <v>44</v>
      </c>
      <c r="AF316">
        <v>27.339065551757813</v>
      </c>
      <c r="AG316">
        <v>44.989173889160156</v>
      </c>
      <c r="AH316">
        <v>229.80000305175781</v>
      </c>
      <c r="AI316">
        <v>60</v>
      </c>
      <c r="AJ316">
        <v>60</v>
      </c>
      <c r="AK316">
        <v>60</v>
      </c>
      <c r="AL316">
        <v>60.700001</v>
      </c>
      <c r="AM316">
        <v>137.79624938964844</v>
      </c>
      <c r="AN316">
        <v>52.49993896484375</v>
      </c>
      <c r="AO316">
        <v>66.9595947265625</v>
      </c>
      <c r="AP316">
        <v>82.447052001953125</v>
      </c>
      <c r="AQ316">
        <v>2.4079375267028809</v>
      </c>
      <c r="AR316">
        <v>543.2344970703125</v>
      </c>
      <c r="AS316">
        <v>495.11395263671875</v>
      </c>
      <c r="AT316">
        <v>4.8535628318786621</v>
      </c>
      <c r="AU316">
        <v>3.8753125667572021</v>
      </c>
      <c r="AV316">
        <v>7855.11767578125</v>
      </c>
      <c r="AW316">
        <v>6008.12109375</v>
      </c>
      <c r="AX316">
        <v>1785.4462890625</v>
      </c>
      <c r="AY316">
        <v>1123.51171875</v>
      </c>
      <c r="AZ316">
        <v>6069.67138671875</v>
      </c>
      <c r="BA316">
        <v>4884.609375</v>
      </c>
      <c r="BD316" t="s">
        <v>1059</v>
      </c>
      <c r="BE316" t="s">
        <v>1058</v>
      </c>
      <c r="BF316">
        <v>45</v>
      </c>
      <c r="BG316">
        <v>1208.6189999999999</v>
      </c>
      <c r="BH316">
        <v>1117.83</v>
      </c>
      <c r="BI316">
        <v>-2.9990000000000001</v>
      </c>
      <c r="BJ316">
        <v>4.0049999999999999</v>
      </c>
      <c r="BK316">
        <v>89.31</v>
      </c>
      <c r="BL316">
        <v>2053.9259999999999</v>
      </c>
      <c r="BM316">
        <v>1207.6500000000001</v>
      </c>
      <c r="BN316">
        <v>1422.9090000000001</v>
      </c>
      <c r="BO316">
        <v>-179.27600000000001</v>
      </c>
      <c r="BP316">
        <v>97.244</v>
      </c>
      <c r="BQ316">
        <v>1.004</v>
      </c>
      <c r="BR316">
        <v>424.68700000000001</v>
      </c>
      <c r="BS316">
        <v>2053.9259999999999</v>
      </c>
      <c r="BT316">
        <v>20</v>
      </c>
      <c r="BU316">
        <v>9.7609999999999992</v>
      </c>
      <c r="BV316">
        <v>1</v>
      </c>
      <c r="BW316">
        <v>40</v>
      </c>
      <c r="BX316">
        <v>39.137999999999998</v>
      </c>
      <c r="BY316">
        <v>1</v>
      </c>
      <c r="BZ316">
        <f>_xlfn.XLOOKUP(data_cloud__2[[#This Row],[product_id]], manual_check_maarten!A:A,manual_check_maarten!F:F,  "")</f>
        <v>1</v>
      </c>
      <c r="CA316">
        <f>_xlfn.XLOOKUP(data_cloud__2[[#This Row],[product_id]], manual_check_maarten!A:A,manual_check_maarten!G:G,  "")</f>
        <v>0</v>
      </c>
      <c r="CB316" t="str">
        <f>_xlfn.XLOOKUP(data_cloud__2[[#This Row],[product_id]], manual_check_maarten!A:A,manual_check_maarten!H:H,  "")</f>
        <v/>
      </c>
    </row>
    <row r="317" spans="1:80" hidden="1" x14ac:dyDescent="0.35">
      <c r="A317" t="s">
        <v>1056</v>
      </c>
      <c r="B317" t="s">
        <v>78</v>
      </c>
      <c r="C317">
        <v>45566.757280358797</v>
      </c>
      <c r="D317" t="s">
        <v>79</v>
      </c>
      <c r="E317" t="s">
        <v>80</v>
      </c>
      <c r="F317">
        <v>177</v>
      </c>
      <c r="G317">
        <v>177</v>
      </c>
      <c r="H317">
        <v>177</v>
      </c>
      <c r="I317">
        <v>0</v>
      </c>
      <c r="J317" t="s">
        <v>1057</v>
      </c>
      <c r="K317" t="s">
        <v>82</v>
      </c>
      <c r="L317">
        <v>16.090000152587891</v>
      </c>
      <c r="M317">
        <v>110</v>
      </c>
      <c r="N317" t="s">
        <v>82</v>
      </c>
      <c r="O317" t="s">
        <v>82</v>
      </c>
      <c r="P317">
        <v>0</v>
      </c>
      <c r="Q317">
        <v>799.1998291015625</v>
      </c>
      <c r="R317">
        <v>119.90861511230469</v>
      </c>
      <c r="S317">
        <v>214.80000305175781</v>
      </c>
      <c r="T317">
        <v>214.80000305175781</v>
      </c>
      <c r="U317">
        <v>220.80000305175781</v>
      </c>
      <c r="V317">
        <v>225</v>
      </c>
      <c r="W317">
        <v>2179.0244140625</v>
      </c>
      <c r="X317">
        <v>1780.5421142578125</v>
      </c>
      <c r="Y317">
        <v>2.8380000591278076</v>
      </c>
      <c r="Z317">
        <v>0.15400001406669617</v>
      </c>
      <c r="AA317">
        <v>24.338001251220703</v>
      </c>
      <c r="AB317">
        <v>2.0680000782012939</v>
      </c>
      <c r="AC317">
        <v>0.45200002193450928</v>
      </c>
      <c r="AD317">
        <v>0.65600001811981201</v>
      </c>
      <c r="AE317">
        <v>44</v>
      </c>
      <c r="AF317">
        <v>27.339065551757813</v>
      </c>
      <c r="AG317">
        <v>44.989173889160156</v>
      </c>
      <c r="AH317">
        <v>229.80000305175781</v>
      </c>
      <c r="AI317">
        <v>60</v>
      </c>
      <c r="AJ317">
        <v>60</v>
      </c>
      <c r="AK317">
        <v>60</v>
      </c>
      <c r="AL317">
        <v>60.700001</v>
      </c>
      <c r="AM317">
        <v>94.586082458496094</v>
      </c>
      <c r="AN317">
        <v>52.499603271484375</v>
      </c>
      <c r="AO317">
        <v>66.443984985351563</v>
      </c>
      <c r="AP317">
        <v>80.257484436035156</v>
      </c>
      <c r="AQ317">
        <v>3.3109376430511475</v>
      </c>
      <c r="AR317">
        <v>539.73345947265625</v>
      </c>
      <c r="AS317">
        <v>493.50228881835938</v>
      </c>
      <c r="AT317">
        <v>4.6278128623962402</v>
      </c>
      <c r="AU317">
        <v>3.687187671661377</v>
      </c>
      <c r="AV317">
        <v>7650.31103515625</v>
      </c>
      <c r="AW317">
        <v>5293.21630859375</v>
      </c>
      <c r="AX317">
        <v>1635.3603515625</v>
      </c>
      <c r="AY317">
        <v>994.6630859375</v>
      </c>
      <c r="AZ317">
        <v>6014.95068359375</v>
      </c>
      <c r="BA317">
        <v>4298.55322265625</v>
      </c>
      <c r="BB317">
        <v>1.1199235916137695E-2</v>
      </c>
      <c r="BC317">
        <v>0.1588132381439209</v>
      </c>
      <c r="BD317" t="s">
        <v>79</v>
      </c>
      <c r="BE317" t="s">
        <v>79</v>
      </c>
      <c r="BF317">
        <v>0</v>
      </c>
      <c r="BG317">
        <v>0</v>
      </c>
      <c r="BH317">
        <v>0</v>
      </c>
      <c r="BI317">
        <v>0</v>
      </c>
      <c r="BJ317">
        <v>0</v>
      </c>
      <c r="BK317">
        <v>0</v>
      </c>
      <c r="BL317">
        <v>0</v>
      </c>
      <c r="BM317">
        <v>0</v>
      </c>
      <c r="BN317">
        <v>0</v>
      </c>
      <c r="BO317">
        <v>0</v>
      </c>
      <c r="BP317">
        <v>0</v>
      </c>
      <c r="BQ317">
        <v>0</v>
      </c>
      <c r="BR317">
        <v>0</v>
      </c>
      <c r="BS317">
        <v>0</v>
      </c>
      <c r="BT317">
        <v>20</v>
      </c>
      <c r="BU317">
        <v>0</v>
      </c>
      <c r="BW317">
        <v>40</v>
      </c>
      <c r="BX317">
        <v>0</v>
      </c>
      <c r="BZ317" t="str">
        <f>_xlfn.XLOOKUP(data_cloud__2[[#This Row],[product_id]], manual_check_maarten!A:A,manual_check_maarten!F:F,  "")</f>
        <v/>
      </c>
      <c r="CA317" t="str">
        <f>_xlfn.XLOOKUP(data_cloud__2[[#This Row],[product_id]], manual_check_maarten!A:A,manual_check_maarten!G:G,  "")</f>
        <v/>
      </c>
      <c r="CB317" t="str">
        <f>_xlfn.XLOOKUP(data_cloud__2[[#This Row],[product_id]], manual_check_maarten!A:A,manual_check_maarten!H:H,  "")</f>
        <v/>
      </c>
    </row>
    <row r="318" spans="1:80" hidden="1" x14ac:dyDescent="0.35">
      <c r="A318" t="s">
        <v>1060</v>
      </c>
      <c r="B318" t="s">
        <v>78</v>
      </c>
      <c r="C318">
        <v>45566.757569652778</v>
      </c>
      <c r="D318" t="s">
        <v>79</v>
      </c>
      <c r="E318" t="s">
        <v>80</v>
      </c>
      <c r="F318">
        <v>178</v>
      </c>
      <c r="G318">
        <v>178</v>
      </c>
      <c r="H318">
        <v>178</v>
      </c>
      <c r="I318">
        <v>0</v>
      </c>
      <c r="J318" t="s">
        <v>1061</v>
      </c>
      <c r="K318" t="s">
        <v>82</v>
      </c>
      <c r="L318">
        <v>16.100000381469727</v>
      </c>
      <c r="M318">
        <v>110</v>
      </c>
      <c r="N318" t="s">
        <v>82</v>
      </c>
      <c r="O318" t="s">
        <v>82</v>
      </c>
      <c r="P318">
        <v>0</v>
      </c>
      <c r="Q318">
        <v>799.5687255859375</v>
      </c>
      <c r="R318">
        <v>119.90861511230469</v>
      </c>
      <c r="S318">
        <v>215</v>
      </c>
      <c r="T318">
        <v>215.10000610351563</v>
      </c>
      <c r="U318">
        <v>220.60000610351563</v>
      </c>
      <c r="V318">
        <v>225</v>
      </c>
      <c r="W318">
        <v>2198.064697265625</v>
      </c>
      <c r="X318">
        <v>1782.096435546875</v>
      </c>
      <c r="Y318">
        <v>3.1840002536773682</v>
      </c>
      <c r="Z318">
        <v>0.15400001406669617</v>
      </c>
      <c r="AA318">
        <v>24.338001251220703</v>
      </c>
      <c r="AB318">
        <v>2.062000036239624</v>
      </c>
      <c r="AC318">
        <v>0.45200002193450928</v>
      </c>
      <c r="AD318">
        <v>0.65400004386901855</v>
      </c>
      <c r="AE318">
        <v>44.200000762939453</v>
      </c>
      <c r="AF318">
        <v>27.476678848266602</v>
      </c>
      <c r="AG318">
        <v>44.994274139404297</v>
      </c>
      <c r="AH318">
        <v>229.80000305175781</v>
      </c>
      <c r="AI318">
        <v>60</v>
      </c>
      <c r="AJ318">
        <v>60</v>
      </c>
      <c r="AK318">
        <v>60</v>
      </c>
      <c r="AL318">
        <v>60.700001</v>
      </c>
      <c r="AM318">
        <v>94.586082458496094</v>
      </c>
      <c r="AN318">
        <v>52.499603271484375</v>
      </c>
      <c r="AO318">
        <v>66.329742431640625</v>
      </c>
      <c r="AP318">
        <v>80.311538696289063</v>
      </c>
      <c r="AQ318">
        <v>3.1980626583099365</v>
      </c>
      <c r="AR318">
        <v>540.235107421875</v>
      </c>
      <c r="AS318">
        <v>495.29791259765625</v>
      </c>
      <c r="AT318">
        <v>4.6278128623962402</v>
      </c>
      <c r="AU318">
        <v>3.687187671661377</v>
      </c>
      <c r="AV318">
        <v>7652.41015625</v>
      </c>
      <c r="AW318">
        <v>5347.57568359375</v>
      </c>
      <c r="AX318">
        <v>1647.04296875</v>
      </c>
      <c r="AY318">
        <v>1008.59912109375</v>
      </c>
      <c r="AZ318">
        <v>6005.3671875</v>
      </c>
      <c r="BA318">
        <v>4338.9765625</v>
      </c>
      <c r="BB318">
        <v>1.1511445045471191E-2</v>
      </c>
      <c r="BC318">
        <v>0.13443911075592041</v>
      </c>
      <c r="BD318" t="s">
        <v>1062</v>
      </c>
      <c r="BE318" t="s">
        <v>1060</v>
      </c>
      <c r="BF318">
        <v>45</v>
      </c>
      <c r="BG318">
        <v>859.17200000000003</v>
      </c>
      <c r="BH318">
        <v>1249.0709999999999</v>
      </c>
      <c r="BI318">
        <v>3.1309999999999998</v>
      </c>
      <c r="BJ318">
        <v>4.1920000000000002</v>
      </c>
      <c r="BK318">
        <v>95.44</v>
      </c>
      <c r="BL318">
        <v>2055.7910000000002</v>
      </c>
      <c r="BM318">
        <v>838.44100000000003</v>
      </c>
      <c r="BN318">
        <v>1356.654</v>
      </c>
      <c r="BO318">
        <v>5.1970000000000001</v>
      </c>
      <c r="BP318">
        <v>97.244</v>
      </c>
      <c r="BQ318">
        <v>1.0029999999999999</v>
      </c>
      <c r="BR318">
        <v>423.62400000000002</v>
      </c>
      <c r="BS318">
        <v>2055.7910000000002</v>
      </c>
      <c r="BT318">
        <v>20</v>
      </c>
      <c r="BU318">
        <v>8.1839999999999993</v>
      </c>
      <c r="BV318">
        <v>1</v>
      </c>
      <c r="BW318">
        <v>40</v>
      </c>
      <c r="BX318">
        <v>28.178999999999998</v>
      </c>
      <c r="BY318">
        <v>1</v>
      </c>
      <c r="BZ318">
        <f>_xlfn.XLOOKUP(data_cloud__2[[#This Row],[product_id]], manual_check_maarten!A:A,manual_check_maarten!F:F,  "")</f>
        <v>1</v>
      </c>
      <c r="CA318">
        <f>_xlfn.XLOOKUP(data_cloud__2[[#This Row],[product_id]], manual_check_maarten!A:A,manual_check_maarten!G:G,  "")</f>
        <v>0</v>
      </c>
      <c r="CB318" t="str">
        <f>_xlfn.XLOOKUP(data_cloud__2[[#This Row],[product_id]], manual_check_maarten!A:A,manual_check_maarten!H:H,  "")</f>
        <v/>
      </c>
    </row>
    <row r="319" spans="1:80" hidden="1" x14ac:dyDescent="0.35">
      <c r="A319" t="s">
        <v>1063</v>
      </c>
      <c r="B319" t="s">
        <v>85</v>
      </c>
      <c r="C319">
        <v>45566.757569652778</v>
      </c>
      <c r="D319" t="s">
        <v>79</v>
      </c>
      <c r="E319" t="s">
        <v>80</v>
      </c>
      <c r="F319">
        <v>178</v>
      </c>
      <c r="G319">
        <v>178</v>
      </c>
      <c r="H319">
        <v>178</v>
      </c>
      <c r="I319">
        <v>0</v>
      </c>
      <c r="J319" t="s">
        <v>1061</v>
      </c>
      <c r="K319" t="s">
        <v>82</v>
      </c>
      <c r="L319">
        <v>16.100000381469727</v>
      </c>
      <c r="M319">
        <v>110</v>
      </c>
      <c r="N319" t="s">
        <v>82</v>
      </c>
      <c r="O319" t="s">
        <v>82</v>
      </c>
      <c r="P319">
        <v>0</v>
      </c>
      <c r="Q319">
        <v>799.5687255859375</v>
      </c>
      <c r="R319">
        <v>119.90861511230469</v>
      </c>
      <c r="S319">
        <v>215</v>
      </c>
      <c r="T319">
        <v>215.10000610351563</v>
      </c>
      <c r="U319">
        <v>220.60000610351563</v>
      </c>
      <c r="V319">
        <v>225</v>
      </c>
      <c r="W319">
        <v>2198.064697265625</v>
      </c>
      <c r="X319">
        <v>1782.096435546875</v>
      </c>
      <c r="Y319">
        <v>3.1840002536773682</v>
      </c>
      <c r="Z319">
        <v>0.15400001406669617</v>
      </c>
      <c r="AA319">
        <v>24.338001251220703</v>
      </c>
      <c r="AB319">
        <v>2.062000036239624</v>
      </c>
      <c r="AC319">
        <v>0.45200002193450928</v>
      </c>
      <c r="AD319">
        <v>0.65400004386901855</v>
      </c>
      <c r="AE319">
        <v>44.200000762939453</v>
      </c>
      <c r="AF319">
        <v>27.476678848266602</v>
      </c>
      <c r="AG319">
        <v>44.994274139404297</v>
      </c>
      <c r="AH319">
        <v>229.80000305175781</v>
      </c>
      <c r="AI319">
        <v>60</v>
      </c>
      <c r="AJ319">
        <v>60</v>
      </c>
      <c r="AK319">
        <v>60</v>
      </c>
      <c r="AL319">
        <v>60.700001</v>
      </c>
      <c r="AM319">
        <v>137.79624938964844</v>
      </c>
      <c r="AN319">
        <v>52.49993896484375</v>
      </c>
      <c r="AO319">
        <v>67.024612426757813</v>
      </c>
      <c r="AP319">
        <v>83.114006042480469</v>
      </c>
      <c r="AQ319">
        <v>1.3920625448226929</v>
      </c>
      <c r="AR319">
        <v>542.22052001953125</v>
      </c>
      <c r="AS319">
        <v>493.7825927734375</v>
      </c>
      <c r="AT319">
        <v>4.9288125038146973</v>
      </c>
      <c r="AU319">
        <v>3.8753125667572021</v>
      </c>
      <c r="AV319">
        <v>7825.8583984375</v>
      </c>
      <c r="AW319">
        <v>5968.06787109375</v>
      </c>
      <c r="AX319">
        <v>1825.14697265625</v>
      </c>
      <c r="AY319">
        <v>1122.14990234375</v>
      </c>
      <c r="AZ319">
        <v>6000.71142578125</v>
      </c>
      <c r="BA319">
        <v>4845.91796875</v>
      </c>
      <c r="BD319" t="s">
        <v>1064</v>
      </c>
      <c r="BE319" t="s">
        <v>1063</v>
      </c>
      <c r="BF319">
        <v>45</v>
      </c>
      <c r="BG319">
        <v>1225.71</v>
      </c>
      <c r="BH319">
        <v>1116.299</v>
      </c>
      <c r="BI319">
        <v>-1.847</v>
      </c>
      <c r="BJ319">
        <v>4.0460000000000003</v>
      </c>
      <c r="BK319">
        <v>90.462000000000003</v>
      </c>
      <c r="BL319">
        <v>2053.8090000000002</v>
      </c>
      <c r="BM319">
        <v>1220.078</v>
      </c>
      <c r="BN319">
        <v>1422.711</v>
      </c>
      <c r="BO319">
        <v>-178.489</v>
      </c>
      <c r="BP319">
        <v>99.998999999999995</v>
      </c>
      <c r="BQ319">
        <v>1.0049999999999999</v>
      </c>
      <c r="BR319">
        <v>424.548</v>
      </c>
      <c r="BS319">
        <v>2053.8090000000002</v>
      </c>
      <c r="BT319">
        <v>20</v>
      </c>
      <c r="BU319">
        <v>6.33</v>
      </c>
      <c r="BV319">
        <v>1</v>
      </c>
      <c r="BW319">
        <v>40</v>
      </c>
      <c r="BX319">
        <v>36.076999999999998</v>
      </c>
      <c r="BY319">
        <v>1</v>
      </c>
      <c r="BZ319">
        <f>_xlfn.XLOOKUP(data_cloud__2[[#This Row],[product_id]], manual_check_maarten!A:A,manual_check_maarten!F:F,  "")</f>
        <v>1</v>
      </c>
      <c r="CA319">
        <f>_xlfn.XLOOKUP(data_cloud__2[[#This Row],[product_id]], manual_check_maarten!A:A,manual_check_maarten!G:G,  "")</f>
        <v>0</v>
      </c>
      <c r="CB319" t="str">
        <f>_xlfn.XLOOKUP(data_cloud__2[[#This Row],[product_id]], manual_check_maarten!A:A,manual_check_maarten!H:H,  "")</f>
        <v/>
      </c>
    </row>
    <row r="320" spans="1:80" hidden="1" x14ac:dyDescent="0.35">
      <c r="A320" t="s">
        <v>1065</v>
      </c>
      <c r="B320" t="s">
        <v>78</v>
      </c>
      <c r="C320">
        <v>45566.757847187502</v>
      </c>
      <c r="D320" t="s">
        <v>79</v>
      </c>
      <c r="E320" t="s">
        <v>80</v>
      </c>
      <c r="F320">
        <v>179</v>
      </c>
      <c r="G320">
        <v>179</v>
      </c>
      <c r="H320">
        <v>179</v>
      </c>
      <c r="I320">
        <v>0</v>
      </c>
      <c r="J320" t="s">
        <v>1066</v>
      </c>
      <c r="K320" t="s">
        <v>82</v>
      </c>
      <c r="L320">
        <v>16.100000381469727</v>
      </c>
      <c r="M320">
        <v>110</v>
      </c>
      <c r="N320" t="s">
        <v>82</v>
      </c>
      <c r="O320" t="s">
        <v>82</v>
      </c>
      <c r="P320">
        <v>0</v>
      </c>
      <c r="Q320">
        <v>799.5687255859375</v>
      </c>
      <c r="R320">
        <v>119.90861511230469</v>
      </c>
      <c r="S320">
        <v>215.10000610351563</v>
      </c>
      <c r="T320">
        <v>214.80000305175781</v>
      </c>
      <c r="U320">
        <v>220.60000610351563</v>
      </c>
      <c r="V320">
        <v>225</v>
      </c>
      <c r="W320">
        <v>2187.864501953125</v>
      </c>
      <c r="X320">
        <v>1773.9364013671875</v>
      </c>
      <c r="Y320">
        <v>3.4280002117156982</v>
      </c>
      <c r="Z320">
        <v>0.15400001406669617</v>
      </c>
      <c r="AA320">
        <v>24.338001251220703</v>
      </c>
      <c r="AB320">
        <v>2.0460000038146973</v>
      </c>
      <c r="AC320">
        <v>0.45200002193450928</v>
      </c>
      <c r="AD320">
        <v>0.65600001811981201</v>
      </c>
      <c r="AE320">
        <v>44.400001525878906</v>
      </c>
      <c r="AF320">
        <v>27.36454963684082</v>
      </c>
      <c r="AG320">
        <v>44.978981018066406</v>
      </c>
      <c r="AH320">
        <v>229.80000305175781</v>
      </c>
      <c r="AI320">
        <v>60</v>
      </c>
      <c r="AJ320">
        <v>59.900002000000001</v>
      </c>
      <c r="AK320">
        <v>59.900002000000001</v>
      </c>
      <c r="AL320">
        <v>60.700001</v>
      </c>
      <c r="AM320">
        <v>94.586082458496094</v>
      </c>
      <c r="AN320">
        <v>52.499603271484375</v>
      </c>
      <c r="AO320">
        <v>66.4298095703125</v>
      </c>
      <c r="AP320">
        <v>80.363273620605469</v>
      </c>
      <c r="AQ320">
        <v>2.6713125705718994</v>
      </c>
      <c r="AR320">
        <v>539.54010009765625</v>
      </c>
      <c r="AS320">
        <v>494.09051513671875</v>
      </c>
      <c r="AT320">
        <v>4.5149378776550293</v>
      </c>
      <c r="AU320">
        <v>3.687187671661377</v>
      </c>
      <c r="AV320">
        <v>7640.36376953125</v>
      </c>
      <c r="AW320">
        <v>5311.798828125</v>
      </c>
      <c r="AX320">
        <v>1579.44482421875</v>
      </c>
      <c r="AY320">
        <v>1001.068359375</v>
      </c>
      <c r="AZ320">
        <v>6060.9189453125</v>
      </c>
      <c r="BA320">
        <v>4310.73046875</v>
      </c>
      <c r="BB320">
        <v>1.3749957084655762E-2</v>
      </c>
      <c r="BC320">
        <v>0.13512015342712402</v>
      </c>
      <c r="BD320" t="s">
        <v>1067</v>
      </c>
      <c r="BE320" t="s">
        <v>1065</v>
      </c>
      <c r="BF320">
        <v>45</v>
      </c>
      <c r="BG320">
        <v>863.90099999999995</v>
      </c>
      <c r="BH320">
        <v>1208.7750000000001</v>
      </c>
      <c r="BI320">
        <v>2.399</v>
      </c>
      <c r="BJ320">
        <v>4.2089999999999996</v>
      </c>
      <c r="BK320">
        <v>94.707999999999998</v>
      </c>
      <c r="BL320">
        <v>2055.346</v>
      </c>
      <c r="BM320">
        <v>841.73</v>
      </c>
      <c r="BN320">
        <v>1317.27</v>
      </c>
      <c r="BO320">
        <v>5.3490000000000002</v>
      </c>
      <c r="BP320">
        <v>98.424999999999997</v>
      </c>
      <c r="BQ320">
        <v>1.0029999999999999</v>
      </c>
      <c r="BR320">
        <v>423.584</v>
      </c>
      <c r="BS320">
        <v>2055.346</v>
      </c>
      <c r="BT320">
        <v>20</v>
      </c>
      <c r="BU320">
        <v>30.504999999999999</v>
      </c>
      <c r="BV320">
        <v>0</v>
      </c>
      <c r="BW320">
        <v>40</v>
      </c>
      <c r="BX320">
        <v>38.542999999999999</v>
      </c>
      <c r="BY320">
        <v>1</v>
      </c>
      <c r="BZ320">
        <f>_xlfn.XLOOKUP(data_cloud__2[[#This Row],[product_id]], manual_check_maarten!A:A,manual_check_maarten!F:F,  "")</f>
        <v>1</v>
      </c>
      <c r="CA320" t="str">
        <f>_xlfn.XLOOKUP(data_cloud__2[[#This Row],[product_id]], manual_check_maarten!A:A,manual_check_maarten!G:G,  "")</f>
        <v>anomaly due to conveyor belt error in detection ROI</v>
      </c>
      <c r="CB320" t="str">
        <f>_xlfn.XLOOKUP(data_cloud__2[[#This Row],[product_id]], manual_check_maarten!A:A,manual_check_maarten!H:H,  "")</f>
        <v/>
      </c>
    </row>
    <row r="321" spans="1:80" hidden="1" x14ac:dyDescent="0.35">
      <c r="A321" t="s">
        <v>1068</v>
      </c>
      <c r="B321" t="s">
        <v>85</v>
      </c>
      <c r="C321">
        <v>45566.757847187502</v>
      </c>
      <c r="D321" t="s">
        <v>79</v>
      </c>
      <c r="E321" t="s">
        <v>80</v>
      </c>
      <c r="F321">
        <v>179</v>
      </c>
      <c r="G321">
        <v>179</v>
      </c>
      <c r="H321">
        <v>179</v>
      </c>
      <c r="I321">
        <v>0</v>
      </c>
      <c r="J321" t="s">
        <v>1066</v>
      </c>
      <c r="K321" t="s">
        <v>82</v>
      </c>
      <c r="L321">
        <v>16.100000381469727</v>
      </c>
      <c r="M321">
        <v>110</v>
      </c>
      <c r="N321" t="s">
        <v>82</v>
      </c>
      <c r="O321" t="s">
        <v>82</v>
      </c>
      <c r="P321">
        <v>0</v>
      </c>
      <c r="Q321">
        <v>799.5687255859375</v>
      </c>
      <c r="R321">
        <v>119.90861511230469</v>
      </c>
      <c r="S321">
        <v>215.10000610351563</v>
      </c>
      <c r="T321">
        <v>214.80000305175781</v>
      </c>
      <c r="U321">
        <v>220.60000610351563</v>
      </c>
      <c r="V321">
        <v>225</v>
      </c>
      <c r="W321">
        <v>2187.864501953125</v>
      </c>
      <c r="X321">
        <v>1773.9364013671875</v>
      </c>
      <c r="Y321">
        <v>3.4280002117156982</v>
      </c>
      <c r="Z321">
        <v>0.15400001406669617</v>
      </c>
      <c r="AA321">
        <v>24.338001251220703</v>
      </c>
      <c r="AB321">
        <v>2.0460000038146973</v>
      </c>
      <c r="AC321">
        <v>0.45200002193450928</v>
      </c>
      <c r="AD321">
        <v>0.65600001811981201</v>
      </c>
      <c r="AE321">
        <v>44.400001525878906</v>
      </c>
      <c r="AF321">
        <v>27.36454963684082</v>
      </c>
      <c r="AG321">
        <v>44.978981018066406</v>
      </c>
      <c r="AH321">
        <v>229.80000305175781</v>
      </c>
      <c r="AI321">
        <v>60</v>
      </c>
      <c r="AJ321">
        <v>59.900002000000001</v>
      </c>
      <c r="AK321">
        <v>59.900002000000001</v>
      </c>
      <c r="AL321">
        <v>60.700001</v>
      </c>
      <c r="AM321">
        <v>137.79624938964844</v>
      </c>
      <c r="AN321">
        <v>52.49993896484375</v>
      </c>
      <c r="AO321">
        <v>67.128318786621094</v>
      </c>
      <c r="AP321">
        <v>83.040077209472656</v>
      </c>
      <c r="AQ321">
        <v>1.3920625448226929</v>
      </c>
      <c r="AR321">
        <v>540.6529541015625</v>
      </c>
      <c r="AS321">
        <v>492.8004150390625</v>
      </c>
      <c r="AT321">
        <v>4.9288125038146973</v>
      </c>
      <c r="AU321">
        <v>3.8753125667572021</v>
      </c>
      <c r="AV321">
        <v>7813.53076171875</v>
      </c>
      <c r="AW321">
        <v>5924.14794921875</v>
      </c>
      <c r="AX321">
        <v>1815.70703125</v>
      </c>
      <c r="AY321">
        <v>1116.05908203125</v>
      </c>
      <c r="AZ321">
        <v>5997.82373046875</v>
      </c>
      <c r="BA321">
        <v>4808.0888671875</v>
      </c>
      <c r="BD321" t="s">
        <v>1069</v>
      </c>
      <c r="BE321" t="s">
        <v>1068</v>
      </c>
      <c r="BF321">
        <v>45</v>
      </c>
      <c r="BG321">
        <v>1230.633</v>
      </c>
      <c r="BH321">
        <v>1055.1690000000001</v>
      </c>
      <c r="BI321">
        <v>-0.94499999999999995</v>
      </c>
      <c r="BJ321">
        <v>4.1550000000000002</v>
      </c>
      <c r="BK321">
        <v>91.364000000000004</v>
      </c>
      <c r="BL321">
        <v>2055.0239999999999</v>
      </c>
      <c r="BM321">
        <v>1225.037</v>
      </c>
      <c r="BN321">
        <v>1361.6659999999999</v>
      </c>
      <c r="BO321">
        <v>-178.28299999999999</v>
      </c>
      <c r="BP321">
        <v>98.424999999999997</v>
      </c>
      <c r="BQ321">
        <v>1.0049999999999999</v>
      </c>
      <c r="BR321">
        <v>424.67899999999997</v>
      </c>
      <c r="BS321">
        <v>2055.0239999999999</v>
      </c>
      <c r="BT321">
        <v>20</v>
      </c>
      <c r="BU321">
        <v>7.8579999999999997</v>
      </c>
      <c r="BV321">
        <v>1</v>
      </c>
      <c r="BW321">
        <v>40</v>
      </c>
      <c r="BX321">
        <v>22.475999999999999</v>
      </c>
      <c r="BY321">
        <v>1</v>
      </c>
      <c r="BZ321">
        <f>_xlfn.XLOOKUP(data_cloud__2[[#This Row],[product_id]], manual_check_maarten!A:A,manual_check_maarten!F:F,  "")</f>
        <v>1</v>
      </c>
      <c r="CA321">
        <f>_xlfn.XLOOKUP(data_cloud__2[[#This Row],[product_id]], manual_check_maarten!A:A,manual_check_maarten!G:G,  "")</f>
        <v>0</v>
      </c>
      <c r="CB321" t="str">
        <f>_xlfn.XLOOKUP(data_cloud__2[[#This Row],[product_id]], manual_check_maarten!A:A,manual_check_maarten!H:H,  "")</f>
        <v/>
      </c>
    </row>
    <row r="322" spans="1:80" hidden="1" x14ac:dyDescent="0.35">
      <c r="A322" t="s">
        <v>1072</v>
      </c>
      <c r="B322" t="s">
        <v>85</v>
      </c>
      <c r="C322">
        <v>45566.7581253588</v>
      </c>
      <c r="D322" t="s">
        <v>79</v>
      </c>
      <c r="E322" t="s">
        <v>80</v>
      </c>
      <c r="F322">
        <v>180</v>
      </c>
      <c r="G322">
        <v>180</v>
      </c>
      <c r="H322">
        <v>180</v>
      </c>
      <c r="I322">
        <v>0</v>
      </c>
      <c r="J322" t="s">
        <v>1071</v>
      </c>
      <c r="K322" t="s">
        <v>82</v>
      </c>
      <c r="L322">
        <v>16.100000381469727</v>
      </c>
      <c r="M322">
        <v>110</v>
      </c>
      <c r="N322" t="s">
        <v>82</v>
      </c>
      <c r="O322" t="s">
        <v>82</v>
      </c>
      <c r="P322">
        <v>0</v>
      </c>
      <c r="Q322">
        <v>799.1998291015625</v>
      </c>
      <c r="R322">
        <v>119.90861511230469</v>
      </c>
      <c r="S322">
        <v>215.10000610351563</v>
      </c>
      <c r="T322">
        <v>215.10000610351563</v>
      </c>
      <c r="U322">
        <v>220.60000610351563</v>
      </c>
      <c r="V322">
        <v>225</v>
      </c>
      <c r="W322">
        <v>2199.424560546875</v>
      </c>
      <c r="X322">
        <v>1815.90234375</v>
      </c>
      <c r="Y322">
        <v>2.8840000629425049</v>
      </c>
      <c r="Z322">
        <v>0.15400001406669617</v>
      </c>
      <c r="AA322">
        <v>24.340002059936523</v>
      </c>
      <c r="AB322">
        <v>2.0160000324249268</v>
      </c>
      <c r="AC322">
        <v>0.45400002598762512</v>
      </c>
      <c r="AD322">
        <v>0.65400004386901855</v>
      </c>
      <c r="AE322">
        <v>44.5</v>
      </c>
      <c r="AF322">
        <v>26.89055061340332</v>
      </c>
      <c r="AG322">
        <v>44.968788146972656</v>
      </c>
      <c r="AH322">
        <v>229.80000305175781</v>
      </c>
      <c r="AI322">
        <v>60</v>
      </c>
      <c r="AJ322">
        <v>60</v>
      </c>
      <c r="AK322">
        <v>60</v>
      </c>
      <c r="AL322">
        <v>60.700001</v>
      </c>
      <c r="AM322">
        <v>137.79624938964844</v>
      </c>
      <c r="AN322">
        <v>52.49993896484375</v>
      </c>
      <c r="AO322">
        <v>66.971748352050781</v>
      </c>
      <c r="AP322">
        <v>83.065643310546875</v>
      </c>
      <c r="AQ322">
        <v>1.3920625448226929</v>
      </c>
      <c r="AR322">
        <v>540.4837646484375</v>
      </c>
      <c r="AS322">
        <v>491.70571899414063</v>
      </c>
      <c r="AT322">
        <v>4.8911876678466797</v>
      </c>
      <c r="AU322">
        <v>3.9129376411437988</v>
      </c>
      <c r="AV322">
        <v>7788.02392578125</v>
      </c>
      <c r="AW322">
        <v>5893.36474609375</v>
      </c>
      <c r="AX322">
        <v>1779.65869140625</v>
      </c>
      <c r="AY322">
        <v>1116.19091796875</v>
      </c>
      <c r="AZ322">
        <v>6008.365234375</v>
      </c>
      <c r="BA322">
        <v>4777.173828125</v>
      </c>
      <c r="BD322" t="s">
        <v>1073</v>
      </c>
      <c r="BE322" t="s">
        <v>1072</v>
      </c>
      <c r="BF322">
        <v>45</v>
      </c>
      <c r="BG322">
        <v>1195.0409999999999</v>
      </c>
      <c r="BH322">
        <v>1104.299</v>
      </c>
      <c r="BI322">
        <v>-3.2040000000000002</v>
      </c>
      <c r="BJ322">
        <v>4.1289999999999996</v>
      </c>
      <c r="BK322">
        <v>89.105000000000004</v>
      </c>
      <c r="BL322">
        <v>2053.6640000000002</v>
      </c>
      <c r="BM322">
        <v>1197.905</v>
      </c>
      <c r="BN322">
        <v>1409.8050000000001</v>
      </c>
      <c r="BO322">
        <v>-179.93100000000001</v>
      </c>
      <c r="BP322">
        <v>99.998999999999995</v>
      </c>
      <c r="BQ322">
        <v>1.0049999999999999</v>
      </c>
      <c r="BR322">
        <v>424.56200000000001</v>
      </c>
      <c r="BS322">
        <v>2053.6640000000002</v>
      </c>
      <c r="BT322">
        <v>20</v>
      </c>
      <c r="BU322">
        <v>6.3650000000000002</v>
      </c>
      <c r="BV322">
        <v>1</v>
      </c>
      <c r="BW322">
        <v>40</v>
      </c>
      <c r="BX322">
        <v>25.231999999999999</v>
      </c>
      <c r="BY322">
        <v>1</v>
      </c>
      <c r="BZ322">
        <f>_xlfn.XLOOKUP(data_cloud__2[[#This Row],[product_id]], manual_check_maarten!A:A,manual_check_maarten!F:F,  "")</f>
        <v>1</v>
      </c>
      <c r="CA322">
        <f>_xlfn.XLOOKUP(data_cloud__2[[#This Row],[product_id]], manual_check_maarten!A:A,manual_check_maarten!G:G,  "")</f>
        <v>0</v>
      </c>
      <c r="CB322" t="str">
        <f>_xlfn.XLOOKUP(data_cloud__2[[#This Row],[product_id]], manual_check_maarten!A:A,manual_check_maarten!H:H,  "")</f>
        <v/>
      </c>
    </row>
    <row r="323" spans="1:80" hidden="1" x14ac:dyDescent="0.35">
      <c r="A323" t="s">
        <v>1070</v>
      </c>
      <c r="B323" t="s">
        <v>78</v>
      </c>
      <c r="C323">
        <v>45566.7581253588</v>
      </c>
      <c r="D323" t="s">
        <v>79</v>
      </c>
      <c r="E323" t="s">
        <v>80</v>
      </c>
      <c r="F323">
        <v>180</v>
      </c>
      <c r="G323">
        <v>180</v>
      </c>
      <c r="H323">
        <v>180</v>
      </c>
      <c r="I323">
        <v>0</v>
      </c>
      <c r="J323" t="s">
        <v>1071</v>
      </c>
      <c r="K323" t="s">
        <v>82</v>
      </c>
      <c r="L323">
        <v>16.100000381469727</v>
      </c>
      <c r="M323">
        <v>110</v>
      </c>
      <c r="N323" t="s">
        <v>82</v>
      </c>
      <c r="O323" t="s">
        <v>82</v>
      </c>
      <c r="P323">
        <v>0</v>
      </c>
      <c r="Q323">
        <v>799.1998291015625</v>
      </c>
      <c r="R323">
        <v>119.90861511230469</v>
      </c>
      <c r="S323">
        <v>215.10000610351563</v>
      </c>
      <c r="T323">
        <v>215.10000610351563</v>
      </c>
      <c r="U323">
        <v>220.60000610351563</v>
      </c>
      <c r="V323">
        <v>225</v>
      </c>
      <c r="W323">
        <v>2199.424560546875</v>
      </c>
      <c r="X323">
        <v>1815.90234375</v>
      </c>
      <c r="Y323">
        <v>2.8840000629425049</v>
      </c>
      <c r="Z323">
        <v>0.15400001406669617</v>
      </c>
      <c r="AA323">
        <v>24.340002059936523</v>
      </c>
      <c r="AB323">
        <v>2.0160000324249268</v>
      </c>
      <c r="AC323">
        <v>0.45400002598762512</v>
      </c>
      <c r="AD323">
        <v>0.65400004386901855</v>
      </c>
      <c r="AE323">
        <v>44.5</v>
      </c>
      <c r="AF323">
        <v>26.89055061340332</v>
      </c>
      <c r="AG323">
        <v>44.968788146972656</v>
      </c>
      <c r="AH323">
        <v>229.80000305175781</v>
      </c>
      <c r="AI323">
        <v>60</v>
      </c>
      <c r="AJ323">
        <v>60</v>
      </c>
      <c r="AK323">
        <v>60</v>
      </c>
      <c r="AL323">
        <v>60.700001</v>
      </c>
      <c r="AM323">
        <v>94.586082458496094</v>
      </c>
      <c r="AN323">
        <v>52.499603271484375</v>
      </c>
      <c r="AO323">
        <v>66.396247863769531</v>
      </c>
      <c r="AP323">
        <v>80.242698669433594</v>
      </c>
      <c r="AQ323">
        <v>3.5366876125335693</v>
      </c>
      <c r="AR323">
        <v>538.65045166015625</v>
      </c>
      <c r="AS323">
        <v>492.22671508789063</v>
      </c>
      <c r="AT323">
        <v>4.5901875495910645</v>
      </c>
      <c r="AU323">
        <v>3.687187671661377</v>
      </c>
      <c r="AV323">
        <v>7618.7255859375</v>
      </c>
      <c r="AW323">
        <v>5266.49072265625</v>
      </c>
      <c r="AX323">
        <v>1600.27197265625</v>
      </c>
      <c r="AY323">
        <v>979.44189453125</v>
      </c>
      <c r="AZ323">
        <v>6018.45361328125</v>
      </c>
      <c r="BA323">
        <v>4287.048828125</v>
      </c>
      <c r="BB323">
        <v>1.0857820510864258E-2</v>
      </c>
      <c r="BC323">
        <v>0.14155697822570801</v>
      </c>
      <c r="BD323" t="s">
        <v>79</v>
      </c>
      <c r="BE323" t="s">
        <v>79</v>
      </c>
      <c r="BF323">
        <v>0</v>
      </c>
      <c r="BG323">
        <v>0</v>
      </c>
      <c r="BH323">
        <v>0</v>
      </c>
      <c r="BI323">
        <v>0</v>
      </c>
      <c r="BJ323">
        <v>0</v>
      </c>
      <c r="BK323">
        <v>0</v>
      </c>
      <c r="BL323">
        <v>0</v>
      </c>
      <c r="BM323">
        <v>0</v>
      </c>
      <c r="BN323">
        <v>0</v>
      </c>
      <c r="BO323">
        <v>0</v>
      </c>
      <c r="BP323">
        <v>0</v>
      </c>
      <c r="BQ323">
        <v>0</v>
      </c>
      <c r="BR323">
        <v>0</v>
      </c>
      <c r="BS323">
        <v>0</v>
      </c>
      <c r="BT323">
        <v>20</v>
      </c>
      <c r="BU323">
        <v>0</v>
      </c>
      <c r="BW323">
        <v>40</v>
      </c>
      <c r="BX323">
        <v>0</v>
      </c>
      <c r="BZ323" t="str">
        <f>_xlfn.XLOOKUP(data_cloud__2[[#This Row],[product_id]], manual_check_maarten!A:A,manual_check_maarten!F:F,  "")</f>
        <v/>
      </c>
      <c r="CA323" t="str">
        <f>_xlfn.XLOOKUP(data_cloud__2[[#This Row],[product_id]], manual_check_maarten!A:A,manual_check_maarten!G:G,  "")</f>
        <v/>
      </c>
      <c r="CB323" t="str">
        <f>_xlfn.XLOOKUP(data_cloud__2[[#This Row],[product_id]], manual_check_maarten!A:A,manual_check_maarten!H:H,  "")</f>
        <v/>
      </c>
    </row>
    <row r="324" spans="1:80" hidden="1" x14ac:dyDescent="0.35">
      <c r="A324" t="s">
        <v>1074</v>
      </c>
      <c r="B324" t="s">
        <v>78</v>
      </c>
      <c r="C324">
        <v>45566.758414791664</v>
      </c>
      <c r="D324" t="s">
        <v>79</v>
      </c>
      <c r="E324" t="s">
        <v>80</v>
      </c>
      <c r="F324">
        <v>181</v>
      </c>
      <c r="G324">
        <v>181</v>
      </c>
      <c r="H324">
        <v>181</v>
      </c>
      <c r="I324">
        <v>0</v>
      </c>
      <c r="J324" t="s">
        <v>1075</v>
      </c>
      <c r="K324" t="s">
        <v>82</v>
      </c>
      <c r="L324">
        <v>16.10999870300293</v>
      </c>
      <c r="M324">
        <v>110</v>
      </c>
      <c r="N324" t="s">
        <v>82</v>
      </c>
      <c r="O324" t="s">
        <v>82</v>
      </c>
      <c r="P324">
        <v>0</v>
      </c>
      <c r="Q324">
        <v>799.38427734375</v>
      </c>
      <c r="R324">
        <v>119.90861511230469</v>
      </c>
      <c r="S324">
        <v>214.80000305175781</v>
      </c>
      <c r="T324">
        <v>215</v>
      </c>
      <c r="U324">
        <v>220.60000610351563</v>
      </c>
      <c r="V324">
        <v>225</v>
      </c>
      <c r="W324">
        <v>2185.824462890625</v>
      </c>
      <c r="X324">
        <v>1815.80517578125</v>
      </c>
      <c r="Y324">
        <v>3.4920001029968262</v>
      </c>
      <c r="Z324">
        <v>0.15200001001358032</v>
      </c>
      <c r="AA324">
        <v>24.338001251220703</v>
      </c>
      <c r="AB324">
        <v>2.0520000457763672</v>
      </c>
      <c r="AC324">
        <v>0.45200002193450928</v>
      </c>
      <c r="AD324">
        <v>0.65600001811981201</v>
      </c>
      <c r="AE324">
        <v>44.5</v>
      </c>
      <c r="AF324">
        <v>27.002679824829102</v>
      </c>
      <c r="AG324">
        <v>44.999370574951172</v>
      </c>
      <c r="AH324">
        <v>229.80000305175781</v>
      </c>
      <c r="AI324">
        <v>60</v>
      </c>
      <c r="AJ324">
        <v>60.099997999999999</v>
      </c>
      <c r="AK324">
        <v>60.099997999999999</v>
      </c>
      <c r="AL324">
        <v>60.700001</v>
      </c>
      <c r="AM324">
        <v>94.586082458496094</v>
      </c>
      <c r="AN324">
        <v>52.499603271484375</v>
      </c>
      <c r="AO324">
        <v>66.474250793457031</v>
      </c>
      <c r="AP324">
        <v>80.310127258300781</v>
      </c>
      <c r="AQ324">
        <v>3.0099375247955322</v>
      </c>
      <c r="AR324">
        <v>539.03173828125</v>
      </c>
      <c r="AS324">
        <v>492.87628173828125</v>
      </c>
      <c r="AT324">
        <v>4.7030625343322754</v>
      </c>
      <c r="AU324">
        <v>3.687187671661377</v>
      </c>
      <c r="AV324">
        <v>7619.3828125</v>
      </c>
      <c r="AW324">
        <v>5278.12939453125</v>
      </c>
      <c r="AX324">
        <v>1665.3642578125</v>
      </c>
      <c r="AY324">
        <v>983.84619140625</v>
      </c>
      <c r="AZ324">
        <v>5954.0185546875</v>
      </c>
      <c r="BA324">
        <v>4294.283203125</v>
      </c>
      <c r="BB324">
        <v>1.4213323593139648E-3</v>
      </c>
      <c r="BC324">
        <v>0.1630173921585083</v>
      </c>
      <c r="BD324" t="s">
        <v>1076</v>
      </c>
      <c r="BE324" t="s">
        <v>1074</v>
      </c>
      <c r="BF324">
        <v>45</v>
      </c>
      <c r="BG324">
        <v>827.41399999999999</v>
      </c>
      <c r="BH324">
        <v>1184.508</v>
      </c>
      <c r="BI324">
        <v>-0.26400000000000001</v>
      </c>
      <c r="BJ324">
        <v>4.1559999999999997</v>
      </c>
      <c r="BK324">
        <v>92.045000000000002</v>
      </c>
      <c r="BL324">
        <v>2055.0639999999999</v>
      </c>
      <c r="BM324">
        <v>811.50800000000004</v>
      </c>
      <c r="BN324">
        <v>1293.0050000000001</v>
      </c>
      <c r="BO324">
        <v>2.7240000000000002</v>
      </c>
      <c r="BP324">
        <v>99.998999999999995</v>
      </c>
      <c r="BQ324">
        <v>1.0029999999999999</v>
      </c>
      <c r="BR324">
        <v>423.24599999999998</v>
      </c>
      <c r="BS324">
        <v>2055.0639999999999</v>
      </c>
      <c r="BT324">
        <v>20</v>
      </c>
      <c r="BU324">
        <v>7.492</v>
      </c>
      <c r="BV324">
        <v>1</v>
      </c>
      <c r="BW324">
        <v>40</v>
      </c>
      <c r="BX324">
        <v>18.042999999999999</v>
      </c>
      <c r="BY324">
        <v>1</v>
      </c>
      <c r="BZ324">
        <f>_xlfn.XLOOKUP(data_cloud__2[[#This Row],[product_id]], manual_check_maarten!A:A,manual_check_maarten!F:F,  "")</f>
        <v>1</v>
      </c>
      <c r="CA324">
        <f>_xlfn.XLOOKUP(data_cloud__2[[#This Row],[product_id]], manual_check_maarten!A:A,manual_check_maarten!G:G,  "")</f>
        <v>0</v>
      </c>
      <c r="CB324" t="str">
        <f>_xlfn.XLOOKUP(data_cloud__2[[#This Row],[product_id]], manual_check_maarten!A:A,manual_check_maarten!H:H,  "")</f>
        <v/>
      </c>
    </row>
    <row r="325" spans="1:80" hidden="1" x14ac:dyDescent="0.35">
      <c r="A325" t="s">
        <v>1077</v>
      </c>
      <c r="B325" t="s">
        <v>85</v>
      </c>
      <c r="C325">
        <v>45566.758414791664</v>
      </c>
      <c r="D325" t="s">
        <v>79</v>
      </c>
      <c r="E325" t="s">
        <v>80</v>
      </c>
      <c r="F325">
        <v>181</v>
      </c>
      <c r="G325">
        <v>181</v>
      </c>
      <c r="H325">
        <v>181</v>
      </c>
      <c r="I325">
        <v>0</v>
      </c>
      <c r="J325" t="s">
        <v>1075</v>
      </c>
      <c r="K325" t="s">
        <v>82</v>
      </c>
      <c r="L325">
        <v>16.10999870300293</v>
      </c>
      <c r="M325">
        <v>110</v>
      </c>
      <c r="N325" t="s">
        <v>82</v>
      </c>
      <c r="O325" t="s">
        <v>82</v>
      </c>
      <c r="P325">
        <v>0</v>
      </c>
      <c r="Q325">
        <v>799.38427734375</v>
      </c>
      <c r="R325">
        <v>119.90861511230469</v>
      </c>
      <c r="S325">
        <v>214.80000305175781</v>
      </c>
      <c r="T325">
        <v>215</v>
      </c>
      <c r="U325">
        <v>220.60000610351563</v>
      </c>
      <c r="V325">
        <v>225</v>
      </c>
      <c r="W325">
        <v>2185.824462890625</v>
      </c>
      <c r="X325">
        <v>1815.80517578125</v>
      </c>
      <c r="Y325">
        <v>3.4920001029968262</v>
      </c>
      <c r="Z325">
        <v>0.15200001001358032</v>
      </c>
      <c r="AA325">
        <v>24.338001251220703</v>
      </c>
      <c r="AB325">
        <v>2.0520000457763672</v>
      </c>
      <c r="AC325">
        <v>0.45200002193450928</v>
      </c>
      <c r="AD325">
        <v>0.65600001811981201</v>
      </c>
      <c r="AE325">
        <v>44.5</v>
      </c>
      <c r="AF325">
        <v>27.002679824829102</v>
      </c>
      <c r="AG325">
        <v>44.999370574951172</v>
      </c>
      <c r="AH325">
        <v>229.80000305175781</v>
      </c>
      <c r="AI325">
        <v>60</v>
      </c>
      <c r="AJ325">
        <v>60.099997999999999</v>
      </c>
      <c r="AK325">
        <v>60.099997999999999</v>
      </c>
      <c r="AL325">
        <v>60.700001</v>
      </c>
      <c r="AM325">
        <v>137.79624938964844</v>
      </c>
      <c r="AN325">
        <v>52.49993896484375</v>
      </c>
      <c r="AO325">
        <v>66.98248291015625</v>
      </c>
      <c r="AP325">
        <v>82.810737609863281</v>
      </c>
      <c r="AQ325">
        <v>2.1069376468658447</v>
      </c>
      <c r="AR325">
        <v>540.71636962890625</v>
      </c>
      <c r="AS325">
        <v>492.43154907226563</v>
      </c>
      <c r="AT325">
        <v>4.966437816619873</v>
      </c>
      <c r="AU325">
        <v>3.8753125667572021</v>
      </c>
      <c r="AV325">
        <v>7799.8544921875</v>
      </c>
      <c r="AW325">
        <v>5936.8515625</v>
      </c>
      <c r="AX325">
        <v>1828.23681640625</v>
      </c>
      <c r="AY325">
        <v>1107.845703125</v>
      </c>
      <c r="AZ325">
        <v>5971.61767578125</v>
      </c>
      <c r="BA325">
        <v>4829.005859375</v>
      </c>
      <c r="BD325" t="s">
        <v>1078</v>
      </c>
      <c r="BE325" t="s">
        <v>1077</v>
      </c>
      <c r="BF325">
        <v>45</v>
      </c>
      <c r="BG325">
        <v>1206.47</v>
      </c>
      <c r="BH325">
        <v>1090.4939999999999</v>
      </c>
      <c r="BI325">
        <v>-2.76</v>
      </c>
      <c r="BJ325">
        <v>4.0789999999999997</v>
      </c>
      <c r="BK325">
        <v>89.549000000000007</v>
      </c>
      <c r="BL325">
        <v>2054.3009999999999</v>
      </c>
      <c r="BM325">
        <v>1206.5909999999999</v>
      </c>
      <c r="BN325">
        <v>1396.8520000000001</v>
      </c>
      <c r="BO325">
        <v>-179.363</v>
      </c>
      <c r="BP325">
        <v>99.998999999999995</v>
      </c>
      <c r="BQ325">
        <v>1.0049999999999999</v>
      </c>
      <c r="BR325">
        <v>424.79</v>
      </c>
      <c r="BS325">
        <v>2054.3009999999999</v>
      </c>
      <c r="BT325">
        <v>20</v>
      </c>
      <c r="BU325">
        <v>7.5250000000000004</v>
      </c>
      <c r="BV325">
        <v>1</v>
      </c>
      <c r="BW325">
        <v>40</v>
      </c>
      <c r="BX325">
        <v>28.635999999999999</v>
      </c>
      <c r="BY325">
        <v>1</v>
      </c>
      <c r="BZ325">
        <f>_xlfn.XLOOKUP(data_cloud__2[[#This Row],[product_id]], manual_check_maarten!A:A,manual_check_maarten!F:F,  "")</f>
        <v>1</v>
      </c>
      <c r="CA325">
        <f>_xlfn.XLOOKUP(data_cloud__2[[#This Row],[product_id]], manual_check_maarten!A:A,manual_check_maarten!G:G,  "")</f>
        <v>0</v>
      </c>
      <c r="CB325" t="str">
        <f>_xlfn.XLOOKUP(data_cloud__2[[#This Row],[product_id]], manual_check_maarten!A:A,manual_check_maarten!H:H,  "")</f>
        <v/>
      </c>
    </row>
    <row r="326" spans="1:80" hidden="1" x14ac:dyDescent="0.35">
      <c r="A326" t="s">
        <v>1079</v>
      </c>
      <c r="B326" t="s">
        <v>78</v>
      </c>
      <c r="C326">
        <v>45566.758694097225</v>
      </c>
      <c r="D326" t="s">
        <v>79</v>
      </c>
      <c r="E326" t="s">
        <v>80</v>
      </c>
      <c r="F326">
        <v>182</v>
      </c>
      <c r="G326">
        <v>182</v>
      </c>
      <c r="H326">
        <v>182</v>
      </c>
      <c r="I326">
        <v>0</v>
      </c>
      <c r="J326" t="s">
        <v>1080</v>
      </c>
      <c r="K326" t="s">
        <v>82</v>
      </c>
      <c r="L326">
        <v>16.10999870300293</v>
      </c>
      <c r="M326">
        <v>110</v>
      </c>
      <c r="N326" t="s">
        <v>82</v>
      </c>
      <c r="O326" t="s">
        <v>82</v>
      </c>
      <c r="P326">
        <v>0</v>
      </c>
      <c r="Q326">
        <v>799.5687255859375</v>
      </c>
      <c r="R326">
        <v>119.90861511230469</v>
      </c>
      <c r="S326">
        <v>215.10000610351563</v>
      </c>
      <c r="T326">
        <v>215</v>
      </c>
      <c r="U326">
        <v>220.60000610351563</v>
      </c>
      <c r="V326">
        <v>225</v>
      </c>
      <c r="W326">
        <v>2187.767333984375</v>
      </c>
      <c r="X326">
        <v>1801.233642578125</v>
      </c>
      <c r="Y326">
        <v>3.4240002632141113</v>
      </c>
      <c r="Z326">
        <v>0.14400000870227814</v>
      </c>
      <c r="AA326">
        <v>24.338001251220703</v>
      </c>
      <c r="AB326">
        <v>2.0340001583099365</v>
      </c>
      <c r="AC326">
        <v>0.45200002193450928</v>
      </c>
      <c r="AD326">
        <v>0.65400004386901855</v>
      </c>
      <c r="AE326">
        <v>44.700000762939453</v>
      </c>
      <c r="AF326">
        <v>26.865066528320313</v>
      </c>
      <c r="AG326">
        <v>44.989173889160156</v>
      </c>
      <c r="AH326">
        <v>230</v>
      </c>
      <c r="AI326">
        <v>60</v>
      </c>
      <c r="AJ326">
        <v>59.900002000000001</v>
      </c>
      <c r="AK326">
        <v>59.900002000000001</v>
      </c>
      <c r="AL326">
        <v>60.700001</v>
      </c>
      <c r="AM326">
        <v>94.586082458496094</v>
      </c>
      <c r="AN326">
        <v>52.499603271484375</v>
      </c>
      <c r="AO326">
        <v>66.598365783691406</v>
      </c>
      <c r="AP326">
        <v>80.301521301269531</v>
      </c>
      <c r="AQ326">
        <v>3.3485627174377441</v>
      </c>
      <c r="AR326">
        <v>538.19921875</v>
      </c>
      <c r="AS326">
        <v>491.63235473632813</v>
      </c>
      <c r="AT326">
        <v>4.6278128623962402</v>
      </c>
      <c r="AU326">
        <v>3.7248127460479736</v>
      </c>
      <c r="AV326">
        <v>7610.85302734375</v>
      </c>
      <c r="AW326">
        <v>5244.49365234375</v>
      </c>
      <c r="AX326">
        <v>1618.453125</v>
      </c>
      <c r="AY326">
        <v>996.01904296875</v>
      </c>
      <c r="AZ326">
        <v>5992.39990234375</v>
      </c>
      <c r="BA326">
        <v>4248.474609375</v>
      </c>
      <c r="BB326">
        <v>6.8749189376831055E-3</v>
      </c>
      <c r="BC326">
        <v>0.14518857002258301</v>
      </c>
      <c r="BD326" t="s">
        <v>1081</v>
      </c>
      <c r="BE326" t="s">
        <v>1079</v>
      </c>
      <c r="BF326">
        <v>45</v>
      </c>
      <c r="BG326">
        <v>866.19399999999996</v>
      </c>
      <c r="BH326">
        <v>1192.6120000000001</v>
      </c>
      <c r="BI326">
        <v>1.7769999999999999</v>
      </c>
      <c r="BJ326">
        <v>4.1609999999999996</v>
      </c>
      <c r="BK326">
        <v>94.085999999999999</v>
      </c>
      <c r="BL326">
        <v>2055.2950000000001</v>
      </c>
      <c r="BM326">
        <v>844.77300000000002</v>
      </c>
      <c r="BN326">
        <v>1300.8109999999999</v>
      </c>
      <c r="BO326">
        <v>5.5220000000000002</v>
      </c>
      <c r="BP326">
        <v>98.424999999999997</v>
      </c>
      <c r="BQ326">
        <v>1.0029999999999999</v>
      </c>
      <c r="BR326">
        <v>423.45299999999997</v>
      </c>
      <c r="BS326">
        <v>2055.2950000000001</v>
      </c>
      <c r="BT326">
        <v>20</v>
      </c>
      <c r="BU326">
        <v>4.92</v>
      </c>
      <c r="BV326">
        <v>1</v>
      </c>
      <c r="BW326">
        <v>40</v>
      </c>
      <c r="BX326">
        <v>30.376000000000001</v>
      </c>
      <c r="BY326">
        <v>1</v>
      </c>
      <c r="BZ326">
        <f>_xlfn.XLOOKUP(data_cloud__2[[#This Row],[product_id]], manual_check_maarten!A:A,manual_check_maarten!F:F,  "")</f>
        <v>1</v>
      </c>
      <c r="CA326">
        <f>_xlfn.XLOOKUP(data_cloud__2[[#This Row],[product_id]], manual_check_maarten!A:A,manual_check_maarten!G:G,  "")</f>
        <v>0</v>
      </c>
      <c r="CB326" t="str">
        <f>_xlfn.XLOOKUP(data_cloud__2[[#This Row],[product_id]], manual_check_maarten!A:A,manual_check_maarten!H:H,  "")</f>
        <v/>
      </c>
    </row>
    <row r="327" spans="1:80" hidden="1" x14ac:dyDescent="0.35">
      <c r="A327" t="s">
        <v>1082</v>
      </c>
      <c r="B327" t="s">
        <v>85</v>
      </c>
      <c r="C327">
        <v>45566.758694097225</v>
      </c>
      <c r="D327" t="s">
        <v>79</v>
      </c>
      <c r="E327" t="s">
        <v>80</v>
      </c>
      <c r="F327">
        <v>182</v>
      </c>
      <c r="G327">
        <v>182</v>
      </c>
      <c r="H327">
        <v>182</v>
      </c>
      <c r="I327">
        <v>0</v>
      </c>
      <c r="J327" t="s">
        <v>1080</v>
      </c>
      <c r="K327" t="s">
        <v>82</v>
      </c>
      <c r="L327">
        <v>16.10999870300293</v>
      </c>
      <c r="M327">
        <v>110</v>
      </c>
      <c r="N327" t="s">
        <v>82</v>
      </c>
      <c r="O327" t="s">
        <v>82</v>
      </c>
      <c r="P327">
        <v>0</v>
      </c>
      <c r="Q327">
        <v>799.5687255859375</v>
      </c>
      <c r="R327">
        <v>119.90861511230469</v>
      </c>
      <c r="S327">
        <v>215.10000610351563</v>
      </c>
      <c r="T327">
        <v>215</v>
      </c>
      <c r="U327">
        <v>220.60000610351563</v>
      </c>
      <c r="V327">
        <v>225</v>
      </c>
      <c r="W327">
        <v>2187.767333984375</v>
      </c>
      <c r="X327">
        <v>1801.233642578125</v>
      </c>
      <c r="Y327">
        <v>3.4240002632141113</v>
      </c>
      <c r="Z327">
        <v>0.14400000870227814</v>
      </c>
      <c r="AA327">
        <v>24.338001251220703</v>
      </c>
      <c r="AB327">
        <v>2.0340001583099365</v>
      </c>
      <c r="AC327">
        <v>0.45200002193450928</v>
      </c>
      <c r="AD327">
        <v>0.65400004386901855</v>
      </c>
      <c r="AE327">
        <v>44.700000762939453</v>
      </c>
      <c r="AF327">
        <v>26.865066528320313</v>
      </c>
      <c r="AG327">
        <v>44.989173889160156</v>
      </c>
      <c r="AH327">
        <v>230</v>
      </c>
      <c r="AI327">
        <v>60</v>
      </c>
      <c r="AJ327">
        <v>59.900002000000001</v>
      </c>
      <c r="AK327">
        <v>59.900002000000001</v>
      </c>
      <c r="AL327">
        <v>60.700001</v>
      </c>
      <c r="AM327">
        <v>137.79624938964844</v>
      </c>
      <c r="AN327">
        <v>52.49993896484375</v>
      </c>
      <c r="AO327">
        <v>67.159111022949219</v>
      </c>
      <c r="AP327">
        <v>83.067161560058594</v>
      </c>
      <c r="AQ327">
        <v>1.4673125743865967</v>
      </c>
      <c r="AR327">
        <v>540.22198486328125</v>
      </c>
      <c r="AS327">
        <v>490.8289794921875</v>
      </c>
      <c r="AT327">
        <v>4.8535628318786621</v>
      </c>
      <c r="AU327">
        <v>3.9505627155303955</v>
      </c>
      <c r="AV327">
        <v>7778.716796875</v>
      </c>
      <c r="AW327">
        <v>5880.69775390625</v>
      </c>
      <c r="AX327">
        <v>1758.333984375</v>
      </c>
      <c r="AY327">
        <v>1132.8583984375</v>
      </c>
      <c r="AZ327">
        <v>6020.3828125</v>
      </c>
      <c r="BA327">
        <v>4747.83935546875</v>
      </c>
      <c r="BD327" t="s">
        <v>1083</v>
      </c>
      <c r="BE327" t="s">
        <v>1082</v>
      </c>
      <c r="BF327">
        <v>45</v>
      </c>
      <c r="BG327">
        <v>1241.154</v>
      </c>
      <c r="BH327">
        <v>731.69899999999996</v>
      </c>
      <c r="BI327">
        <v>-1.627</v>
      </c>
      <c r="BJ327">
        <v>4.0529999999999999</v>
      </c>
      <c r="BK327">
        <v>90.682000000000002</v>
      </c>
      <c r="BL327">
        <v>2055.9839999999999</v>
      </c>
      <c r="BM327">
        <v>1235.5</v>
      </c>
      <c r="BN327">
        <v>1044.76</v>
      </c>
      <c r="BO327">
        <v>-178.35</v>
      </c>
      <c r="BP327">
        <v>99.998999999999995</v>
      </c>
      <c r="BQ327">
        <v>1.004</v>
      </c>
      <c r="BR327">
        <v>424.40499999999997</v>
      </c>
      <c r="BS327">
        <v>2055.9839999999999</v>
      </c>
      <c r="BT327">
        <v>20</v>
      </c>
      <c r="BU327">
        <v>31.541</v>
      </c>
      <c r="BV327">
        <v>0</v>
      </c>
      <c r="BW327">
        <v>40</v>
      </c>
      <c r="BX327">
        <v>488.41500000000002</v>
      </c>
      <c r="BY327">
        <v>0</v>
      </c>
      <c r="BZ327">
        <f>_xlfn.XLOOKUP(data_cloud__2[[#This Row],[product_id]], manual_check_maarten!A:A,manual_check_maarten!F:F,  "")</f>
        <v>1</v>
      </c>
      <c r="CA327" t="str">
        <f>_xlfn.XLOOKUP(data_cloud__2[[#This Row],[product_id]], manual_check_maarten!A:A,manual_check_maarten!G:G,  "")</f>
        <v>anomaly due to position against the edge of the FOV</v>
      </c>
      <c r="CB327" t="str">
        <f>_xlfn.XLOOKUP(data_cloud__2[[#This Row],[product_id]], manual_check_maarten!A:A,manual_check_maarten!H:H,  "")</f>
        <v/>
      </c>
    </row>
    <row r="328" spans="1:80" hidden="1" x14ac:dyDescent="0.35">
      <c r="A328" t="s">
        <v>1084</v>
      </c>
      <c r="B328" t="s">
        <v>78</v>
      </c>
      <c r="C328">
        <v>45566.758970185183</v>
      </c>
      <c r="D328" t="s">
        <v>79</v>
      </c>
      <c r="E328" t="s">
        <v>80</v>
      </c>
      <c r="F328">
        <v>183</v>
      </c>
      <c r="G328">
        <v>183</v>
      </c>
      <c r="H328">
        <v>183</v>
      </c>
      <c r="I328">
        <v>0</v>
      </c>
      <c r="J328" t="s">
        <v>1085</v>
      </c>
      <c r="K328" t="s">
        <v>82</v>
      </c>
      <c r="L328">
        <v>16.119998931884766</v>
      </c>
      <c r="M328">
        <v>110</v>
      </c>
      <c r="N328" t="s">
        <v>82</v>
      </c>
      <c r="O328" t="s">
        <v>82</v>
      </c>
      <c r="P328">
        <v>0</v>
      </c>
      <c r="Q328">
        <v>799.5687255859375</v>
      </c>
      <c r="R328">
        <v>119.90861511230469</v>
      </c>
      <c r="S328">
        <v>215.10000610351563</v>
      </c>
      <c r="T328">
        <v>215</v>
      </c>
      <c r="U328">
        <v>220.5</v>
      </c>
      <c r="V328">
        <v>225</v>
      </c>
      <c r="W328">
        <v>2181.16162109375</v>
      </c>
      <c r="X328">
        <v>1808.7137451171875</v>
      </c>
      <c r="Y328">
        <v>3.2960002422332764</v>
      </c>
      <c r="Z328">
        <v>0.14400000870227814</v>
      </c>
      <c r="AA328">
        <v>24.338001251220703</v>
      </c>
      <c r="AB328">
        <v>2.0460000038146973</v>
      </c>
      <c r="AC328">
        <v>0.45200002193450928</v>
      </c>
      <c r="AD328">
        <v>0.65400004386901855</v>
      </c>
      <c r="AE328">
        <v>44.900001525878906</v>
      </c>
      <c r="AF328">
        <v>26.961904525756836</v>
      </c>
      <c r="AG328">
        <v>44.994274139404297</v>
      </c>
      <c r="AH328">
        <v>230</v>
      </c>
      <c r="AI328">
        <v>60</v>
      </c>
      <c r="AJ328">
        <v>60</v>
      </c>
      <c r="AK328">
        <v>60</v>
      </c>
      <c r="AL328">
        <v>60.700001</v>
      </c>
      <c r="AM328">
        <v>94.586082458496094</v>
      </c>
      <c r="AN328">
        <v>52.499603271484375</v>
      </c>
      <c r="AO328">
        <v>66.527656555175781</v>
      </c>
      <c r="AP328">
        <v>80.363983154296875</v>
      </c>
      <c r="AQ328">
        <v>3.0851876735687256</v>
      </c>
      <c r="AR328">
        <v>537.88604736328125</v>
      </c>
      <c r="AS328">
        <v>491.06515502929688</v>
      </c>
      <c r="AT328">
        <v>4.7030625343322754</v>
      </c>
      <c r="AU328">
        <v>3.7248127460479736</v>
      </c>
      <c r="AV328">
        <v>7602.3193359375</v>
      </c>
      <c r="AW328">
        <v>5236.36865234375</v>
      </c>
      <c r="AX328">
        <v>1657.26953125</v>
      </c>
      <c r="AY328">
        <v>994.560546875</v>
      </c>
      <c r="AZ328">
        <v>5945.0498046875</v>
      </c>
      <c r="BA328">
        <v>4241.80810546875</v>
      </c>
      <c r="BB328">
        <v>7.4810981750488281E-3</v>
      </c>
      <c r="BC328">
        <v>0.16257274150848389</v>
      </c>
      <c r="BD328" t="s">
        <v>1086</v>
      </c>
      <c r="BE328" t="s">
        <v>1084</v>
      </c>
      <c r="BF328">
        <v>45</v>
      </c>
      <c r="BG328">
        <v>863.46400000000006</v>
      </c>
      <c r="BH328">
        <v>1222.3130000000001</v>
      </c>
      <c r="BI328">
        <v>2.4550000000000001</v>
      </c>
      <c r="BJ328">
        <v>4.1950000000000003</v>
      </c>
      <c r="BK328">
        <v>94.763999999999996</v>
      </c>
      <c r="BL328">
        <v>2055.6010000000001</v>
      </c>
      <c r="BM328">
        <v>841.98099999999999</v>
      </c>
      <c r="BN328">
        <v>1329.069</v>
      </c>
      <c r="BO328">
        <v>5.4260000000000002</v>
      </c>
      <c r="BP328">
        <v>96.063000000000002</v>
      </c>
      <c r="BQ328">
        <v>1.0029999999999999</v>
      </c>
      <c r="BR328">
        <v>423.589</v>
      </c>
      <c r="BS328">
        <v>2055.6010000000001</v>
      </c>
      <c r="BT328">
        <v>20</v>
      </c>
      <c r="BU328">
        <v>9.7759999999999998</v>
      </c>
      <c r="BV328">
        <v>1</v>
      </c>
      <c r="BW328">
        <v>40</v>
      </c>
      <c r="BX328">
        <v>26.419</v>
      </c>
      <c r="BY328">
        <v>1</v>
      </c>
      <c r="BZ328">
        <f>_xlfn.XLOOKUP(data_cloud__2[[#This Row],[product_id]], manual_check_maarten!A:A,manual_check_maarten!F:F,  "")</f>
        <v>1</v>
      </c>
      <c r="CA328">
        <f>_xlfn.XLOOKUP(data_cloud__2[[#This Row],[product_id]], manual_check_maarten!A:A,manual_check_maarten!G:G,  "")</f>
        <v>0</v>
      </c>
      <c r="CB328" t="str">
        <f>_xlfn.XLOOKUP(data_cloud__2[[#This Row],[product_id]], manual_check_maarten!A:A,manual_check_maarten!H:H,  "")</f>
        <v/>
      </c>
    </row>
    <row r="329" spans="1:80" hidden="1" x14ac:dyDescent="0.35">
      <c r="A329" t="s">
        <v>1087</v>
      </c>
      <c r="B329" t="s">
        <v>85</v>
      </c>
      <c r="C329">
        <v>45566.758970185183</v>
      </c>
      <c r="D329" t="s">
        <v>79</v>
      </c>
      <c r="E329" t="s">
        <v>80</v>
      </c>
      <c r="F329">
        <v>183</v>
      </c>
      <c r="G329">
        <v>183</v>
      </c>
      <c r="H329">
        <v>183</v>
      </c>
      <c r="I329">
        <v>0</v>
      </c>
      <c r="J329" t="s">
        <v>1085</v>
      </c>
      <c r="K329" t="s">
        <v>82</v>
      </c>
      <c r="L329">
        <v>16.119998931884766</v>
      </c>
      <c r="M329">
        <v>110</v>
      </c>
      <c r="N329" t="s">
        <v>82</v>
      </c>
      <c r="O329" t="s">
        <v>82</v>
      </c>
      <c r="P329">
        <v>0</v>
      </c>
      <c r="Q329">
        <v>799.5687255859375</v>
      </c>
      <c r="R329">
        <v>119.90861511230469</v>
      </c>
      <c r="S329">
        <v>215.10000610351563</v>
      </c>
      <c r="T329">
        <v>215</v>
      </c>
      <c r="U329">
        <v>220.5</v>
      </c>
      <c r="V329">
        <v>225</v>
      </c>
      <c r="W329">
        <v>2181.16162109375</v>
      </c>
      <c r="X329">
        <v>1808.7137451171875</v>
      </c>
      <c r="Y329">
        <v>3.2960002422332764</v>
      </c>
      <c r="Z329">
        <v>0.14400000870227814</v>
      </c>
      <c r="AA329">
        <v>24.338001251220703</v>
      </c>
      <c r="AB329">
        <v>2.0460000038146973</v>
      </c>
      <c r="AC329">
        <v>0.45200002193450928</v>
      </c>
      <c r="AD329">
        <v>0.65400004386901855</v>
      </c>
      <c r="AE329">
        <v>44.900001525878906</v>
      </c>
      <c r="AF329">
        <v>26.961904525756836</v>
      </c>
      <c r="AG329">
        <v>44.994274139404297</v>
      </c>
      <c r="AH329">
        <v>230</v>
      </c>
      <c r="AI329">
        <v>60</v>
      </c>
      <c r="AJ329">
        <v>60</v>
      </c>
      <c r="AK329">
        <v>60</v>
      </c>
      <c r="AL329">
        <v>60.700001</v>
      </c>
      <c r="AM329">
        <v>137.79624938964844</v>
      </c>
      <c r="AN329">
        <v>52.49993896484375</v>
      </c>
      <c r="AO329">
        <v>67.117790222167969</v>
      </c>
      <c r="AP329">
        <v>82.62200927734375</v>
      </c>
      <c r="AQ329">
        <v>2.1445624828338623</v>
      </c>
      <c r="AR329">
        <v>540.42840576171875</v>
      </c>
      <c r="AS329">
        <v>491.85403442382813</v>
      </c>
      <c r="AT329">
        <v>4.8911876678466797</v>
      </c>
      <c r="AU329">
        <v>3.9129376411437988</v>
      </c>
      <c r="AV329">
        <v>7797.607421875</v>
      </c>
      <c r="AW329">
        <v>5928.67333984375</v>
      </c>
      <c r="AX329">
        <v>1783.32373046875</v>
      </c>
      <c r="AY329">
        <v>1121.896484375</v>
      </c>
      <c r="AZ329">
        <v>6014.28369140625</v>
      </c>
      <c r="BA329">
        <v>4806.77685546875</v>
      </c>
      <c r="BD329" t="s">
        <v>79</v>
      </c>
      <c r="BE329" t="s">
        <v>79</v>
      </c>
      <c r="BF329">
        <v>0</v>
      </c>
      <c r="BG329">
        <v>0</v>
      </c>
      <c r="BH329">
        <v>0</v>
      </c>
      <c r="BI329">
        <v>0</v>
      </c>
      <c r="BJ329">
        <v>0</v>
      </c>
      <c r="BK329">
        <v>0</v>
      </c>
      <c r="BL329">
        <v>0</v>
      </c>
      <c r="BM329">
        <v>0</v>
      </c>
      <c r="BN329">
        <v>0</v>
      </c>
      <c r="BO329">
        <v>0</v>
      </c>
      <c r="BP329">
        <v>0</v>
      </c>
      <c r="BQ329">
        <v>0</v>
      </c>
      <c r="BR329">
        <v>0</v>
      </c>
      <c r="BS329">
        <v>0</v>
      </c>
      <c r="BT329">
        <v>20</v>
      </c>
      <c r="BU329">
        <v>0</v>
      </c>
      <c r="BW329">
        <v>40</v>
      </c>
      <c r="BX329">
        <v>0</v>
      </c>
      <c r="BZ329" t="str">
        <f>_xlfn.XLOOKUP(data_cloud__2[[#This Row],[product_id]], manual_check_maarten!A:A,manual_check_maarten!F:F,  "")</f>
        <v/>
      </c>
      <c r="CA329" t="str">
        <f>_xlfn.XLOOKUP(data_cloud__2[[#This Row],[product_id]], manual_check_maarten!A:A,manual_check_maarten!G:G,  "")</f>
        <v/>
      </c>
      <c r="CB329" t="str">
        <f>_xlfn.XLOOKUP(data_cloud__2[[#This Row],[product_id]], manual_check_maarten!A:A,manual_check_maarten!H:H,  "")</f>
        <v/>
      </c>
    </row>
    <row r="330" spans="1:80" hidden="1" x14ac:dyDescent="0.35">
      <c r="A330" t="s">
        <v>1091</v>
      </c>
      <c r="B330" t="s">
        <v>85</v>
      </c>
      <c r="C330">
        <v>45566.759263402775</v>
      </c>
      <c r="D330" t="s">
        <v>79</v>
      </c>
      <c r="E330" t="s">
        <v>80</v>
      </c>
      <c r="F330">
        <v>184</v>
      </c>
      <c r="G330">
        <v>184</v>
      </c>
      <c r="H330">
        <v>184</v>
      </c>
      <c r="I330">
        <v>0</v>
      </c>
      <c r="J330" t="s">
        <v>1089</v>
      </c>
      <c r="K330" t="s">
        <v>82</v>
      </c>
      <c r="L330">
        <v>16.119998931884766</v>
      </c>
      <c r="M330">
        <v>110</v>
      </c>
      <c r="N330" t="s">
        <v>82</v>
      </c>
      <c r="O330" t="s">
        <v>82</v>
      </c>
      <c r="P330">
        <v>0</v>
      </c>
      <c r="Q330">
        <v>799.5687255859375</v>
      </c>
      <c r="R330">
        <v>119.90861511230469</v>
      </c>
      <c r="S330">
        <v>214.80000305175781</v>
      </c>
      <c r="T330">
        <v>215</v>
      </c>
      <c r="U330">
        <v>220.5</v>
      </c>
      <c r="V330">
        <v>225</v>
      </c>
      <c r="W330">
        <v>2195.150390625</v>
      </c>
      <c r="X330">
        <v>1815.99951171875</v>
      </c>
      <c r="Y330">
        <v>3.1540000438690186</v>
      </c>
      <c r="Z330">
        <v>0.14400000870227814</v>
      </c>
      <c r="AA330">
        <v>24.340002059936523</v>
      </c>
      <c r="AB330">
        <v>2.0380001068115234</v>
      </c>
      <c r="AC330">
        <v>0.45400002598762512</v>
      </c>
      <c r="AD330">
        <v>0.65600001811981201</v>
      </c>
      <c r="AE330">
        <v>45</v>
      </c>
      <c r="AF330">
        <v>26.967002868652344</v>
      </c>
      <c r="AG330">
        <v>44.973884582519531</v>
      </c>
      <c r="AH330">
        <v>229.80000305175781</v>
      </c>
      <c r="AI330">
        <v>60</v>
      </c>
      <c r="AJ330">
        <v>60.099997999999999</v>
      </c>
      <c r="AK330">
        <v>60.099997999999999</v>
      </c>
      <c r="AL330">
        <v>60.700001</v>
      </c>
      <c r="AM330">
        <v>137.79624938964844</v>
      </c>
      <c r="AN330">
        <v>52.49993896484375</v>
      </c>
      <c r="AO330">
        <v>67.040817260742188</v>
      </c>
      <c r="AP330">
        <v>82.61663818359375</v>
      </c>
      <c r="AQ330">
        <v>2.3703126907348633</v>
      </c>
      <c r="AR330">
        <v>540.20648193359375</v>
      </c>
      <c r="AS330">
        <v>491.65249633789063</v>
      </c>
      <c r="AT330">
        <v>4.966437816619873</v>
      </c>
      <c r="AU330">
        <v>3.8753125667572021</v>
      </c>
      <c r="AV330">
        <v>7773.52099609375</v>
      </c>
      <c r="AW330">
        <v>5905.2333984375</v>
      </c>
      <c r="AX330">
        <v>1821.1416015625</v>
      </c>
      <c r="AY330">
        <v>1099.40234375</v>
      </c>
      <c r="AZ330">
        <v>5952.37939453125</v>
      </c>
      <c r="BA330">
        <v>4805.8310546875</v>
      </c>
      <c r="BD330" t="s">
        <v>1092</v>
      </c>
      <c r="BE330" t="s">
        <v>1091</v>
      </c>
      <c r="BF330">
        <v>45</v>
      </c>
      <c r="BG330">
        <v>1234.1300000000001</v>
      </c>
      <c r="BH330">
        <v>1045.884</v>
      </c>
      <c r="BI330">
        <v>-0.96099999999999997</v>
      </c>
      <c r="BJ330">
        <v>4.1550000000000002</v>
      </c>
      <c r="BK330">
        <v>91.347999999999999</v>
      </c>
      <c r="BL330">
        <v>2055.0140000000001</v>
      </c>
      <c r="BM330">
        <v>1227.5930000000001</v>
      </c>
      <c r="BN330">
        <v>1352.0139999999999</v>
      </c>
      <c r="BO330">
        <v>-178.20699999999999</v>
      </c>
      <c r="BP330">
        <v>98.424999999999997</v>
      </c>
      <c r="BQ330">
        <v>1.0049999999999999</v>
      </c>
      <c r="BR330">
        <v>424.71800000000002</v>
      </c>
      <c r="BS330">
        <v>2055.0140000000001</v>
      </c>
      <c r="BT330">
        <v>20</v>
      </c>
      <c r="BU330">
        <v>18.658000000000001</v>
      </c>
      <c r="BV330">
        <v>1</v>
      </c>
      <c r="BW330">
        <v>40</v>
      </c>
      <c r="BX330">
        <v>26.047000000000001</v>
      </c>
      <c r="BY330">
        <v>1</v>
      </c>
      <c r="BZ330">
        <f>_xlfn.XLOOKUP(data_cloud__2[[#This Row],[product_id]], manual_check_maarten!A:A,manual_check_maarten!F:F,  "")</f>
        <v>1</v>
      </c>
      <c r="CA330">
        <f>_xlfn.XLOOKUP(data_cloud__2[[#This Row],[product_id]], manual_check_maarten!A:A,manual_check_maarten!G:G,  "")</f>
        <v>0</v>
      </c>
      <c r="CB330" t="str">
        <f>_xlfn.XLOOKUP(data_cloud__2[[#This Row],[product_id]], manual_check_maarten!A:A,manual_check_maarten!H:H,  "")</f>
        <v/>
      </c>
    </row>
    <row r="331" spans="1:80" hidden="1" x14ac:dyDescent="0.35">
      <c r="A331" t="s">
        <v>1088</v>
      </c>
      <c r="B331" t="s">
        <v>78</v>
      </c>
      <c r="C331">
        <v>45566.759263402775</v>
      </c>
      <c r="D331" t="s">
        <v>79</v>
      </c>
      <c r="E331" t="s">
        <v>80</v>
      </c>
      <c r="F331">
        <v>184</v>
      </c>
      <c r="G331">
        <v>184</v>
      </c>
      <c r="H331">
        <v>184</v>
      </c>
      <c r="I331">
        <v>0</v>
      </c>
      <c r="J331" t="s">
        <v>1089</v>
      </c>
      <c r="K331" t="s">
        <v>82</v>
      </c>
      <c r="L331">
        <v>16.119998931884766</v>
      </c>
      <c r="M331">
        <v>110</v>
      </c>
      <c r="N331" t="s">
        <v>82</v>
      </c>
      <c r="O331" t="s">
        <v>82</v>
      </c>
      <c r="P331">
        <v>0</v>
      </c>
      <c r="Q331">
        <v>799.5687255859375</v>
      </c>
      <c r="R331">
        <v>119.90861511230469</v>
      </c>
      <c r="S331">
        <v>214.80000305175781</v>
      </c>
      <c r="T331">
        <v>215</v>
      </c>
      <c r="U331">
        <v>220.5</v>
      </c>
      <c r="V331">
        <v>225</v>
      </c>
      <c r="W331">
        <v>2195.150390625</v>
      </c>
      <c r="X331">
        <v>1815.99951171875</v>
      </c>
      <c r="Y331">
        <v>3.1540000438690186</v>
      </c>
      <c r="Z331">
        <v>0.14400000870227814</v>
      </c>
      <c r="AA331">
        <v>24.340002059936523</v>
      </c>
      <c r="AB331">
        <v>2.0380001068115234</v>
      </c>
      <c r="AC331">
        <v>0.45400002598762512</v>
      </c>
      <c r="AD331">
        <v>0.65600001811981201</v>
      </c>
      <c r="AE331">
        <v>45</v>
      </c>
      <c r="AF331">
        <v>26.967002868652344</v>
      </c>
      <c r="AG331">
        <v>44.973884582519531</v>
      </c>
      <c r="AH331">
        <v>229.80000305175781</v>
      </c>
      <c r="AI331">
        <v>60</v>
      </c>
      <c r="AJ331">
        <v>60.099997999999999</v>
      </c>
      <c r="AK331">
        <v>60.099997999999999</v>
      </c>
      <c r="AL331">
        <v>60.700001</v>
      </c>
      <c r="AM331">
        <v>94.586082458496094</v>
      </c>
      <c r="AN331">
        <v>52.499603271484375</v>
      </c>
      <c r="AO331">
        <v>66.551651000976563</v>
      </c>
      <c r="AP331">
        <v>80.271553039550781</v>
      </c>
      <c r="AQ331">
        <v>3.3109376430511475</v>
      </c>
      <c r="AR331">
        <v>538.1402587890625</v>
      </c>
      <c r="AS331">
        <v>491.89077758789063</v>
      </c>
      <c r="AT331">
        <v>4.6278128623962402</v>
      </c>
      <c r="AU331">
        <v>3.687187671661377</v>
      </c>
      <c r="AV331">
        <v>7606.17822265625</v>
      </c>
      <c r="AW331">
        <v>5257.26904296875</v>
      </c>
      <c r="AX331">
        <v>1620.04833984375</v>
      </c>
      <c r="AY331">
        <v>979.548828125</v>
      </c>
      <c r="AZ331">
        <v>5986.1298828125</v>
      </c>
      <c r="BA331">
        <v>4277.72021484375</v>
      </c>
      <c r="BB331">
        <v>7.0042610168457031E-3</v>
      </c>
      <c r="BC331">
        <v>0.14530551433563232</v>
      </c>
      <c r="BD331" t="s">
        <v>1090</v>
      </c>
      <c r="BE331" t="s">
        <v>1088</v>
      </c>
      <c r="BF331">
        <v>45</v>
      </c>
      <c r="BG331">
        <v>870.745</v>
      </c>
      <c r="BH331">
        <v>970.35199999999998</v>
      </c>
      <c r="BI331">
        <v>3.0680000000000001</v>
      </c>
      <c r="BJ331">
        <v>4.2439999999999998</v>
      </c>
      <c r="BK331">
        <v>95.376999999999995</v>
      </c>
      <c r="BL331">
        <v>2052.8629999999998</v>
      </c>
      <c r="BM331">
        <v>849.74400000000003</v>
      </c>
      <c r="BN331">
        <v>1080.702</v>
      </c>
      <c r="BO331">
        <v>5.407</v>
      </c>
      <c r="BP331">
        <v>99.998999999999995</v>
      </c>
      <c r="BQ331">
        <v>1.0029999999999999</v>
      </c>
      <c r="BR331">
        <v>423.50700000000001</v>
      </c>
      <c r="BS331">
        <v>2052.8629999999998</v>
      </c>
      <c r="BT331">
        <v>20</v>
      </c>
      <c r="BU331">
        <v>10.728</v>
      </c>
      <c r="BV331">
        <v>1</v>
      </c>
      <c r="BW331">
        <v>40</v>
      </c>
      <c r="BX331">
        <v>28.870999999999999</v>
      </c>
      <c r="BY331">
        <v>1</v>
      </c>
      <c r="BZ331">
        <f>_xlfn.XLOOKUP(data_cloud__2[[#This Row],[product_id]], manual_check_maarten!A:A,manual_check_maarten!F:F,  "")</f>
        <v>1</v>
      </c>
      <c r="CA331">
        <f>_xlfn.XLOOKUP(data_cloud__2[[#This Row],[product_id]], manual_check_maarten!A:A,manual_check_maarten!G:G,  "")</f>
        <v>0</v>
      </c>
      <c r="CB331" t="str">
        <f>_xlfn.XLOOKUP(data_cloud__2[[#This Row],[product_id]], manual_check_maarten!A:A,manual_check_maarten!H:H,  "")</f>
        <v/>
      </c>
    </row>
    <row r="332" spans="1:80" hidden="1" x14ac:dyDescent="0.35">
      <c r="A332" t="s">
        <v>1095</v>
      </c>
      <c r="B332" t="s">
        <v>85</v>
      </c>
      <c r="C332">
        <v>45566.759537962964</v>
      </c>
      <c r="D332" t="s">
        <v>79</v>
      </c>
      <c r="E332" t="s">
        <v>80</v>
      </c>
      <c r="F332">
        <v>185</v>
      </c>
      <c r="G332">
        <v>185</v>
      </c>
      <c r="H332">
        <v>185</v>
      </c>
      <c r="I332">
        <v>0</v>
      </c>
      <c r="J332" t="s">
        <v>1094</v>
      </c>
      <c r="K332" t="s">
        <v>82</v>
      </c>
      <c r="L332">
        <v>16.119998931884766</v>
      </c>
      <c r="M332">
        <v>110</v>
      </c>
      <c r="N332" t="s">
        <v>82</v>
      </c>
      <c r="O332" t="s">
        <v>82</v>
      </c>
      <c r="P332">
        <v>0</v>
      </c>
      <c r="Q332">
        <v>799.5687255859375</v>
      </c>
      <c r="R332">
        <v>119.90861511230469</v>
      </c>
      <c r="S332">
        <v>214.60000610351563</v>
      </c>
      <c r="T332">
        <v>214.80000305175781</v>
      </c>
      <c r="U332">
        <v>220.30000305175781</v>
      </c>
      <c r="V332">
        <v>225</v>
      </c>
      <c r="W332">
        <v>2196.8017578125</v>
      </c>
      <c r="X332">
        <v>1792.68505859375</v>
      </c>
      <c r="Y332">
        <v>2.7640001773834229</v>
      </c>
      <c r="Z332">
        <v>0.15000000596046448</v>
      </c>
      <c r="AA332">
        <v>24.340002059936523</v>
      </c>
      <c r="AB332">
        <v>2.0680000782012939</v>
      </c>
      <c r="AC332">
        <v>0.45400002598762512</v>
      </c>
      <c r="AD332">
        <v>0.65800005197525024</v>
      </c>
      <c r="AE332">
        <v>45</v>
      </c>
      <c r="AF332">
        <v>27.328872680664063</v>
      </c>
      <c r="AG332">
        <v>44.989173889160156</v>
      </c>
      <c r="AH332">
        <v>229.80000305175781</v>
      </c>
      <c r="AI332">
        <v>60</v>
      </c>
      <c r="AJ332">
        <v>59.900002000000001</v>
      </c>
      <c r="AK332">
        <v>59.900002000000001</v>
      </c>
      <c r="AL332">
        <v>60.700001</v>
      </c>
      <c r="AM332">
        <v>137.79624938964844</v>
      </c>
      <c r="AN332">
        <v>52.49993896484375</v>
      </c>
      <c r="AO332">
        <v>67.068717956542969</v>
      </c>
      <c r="AP332">
        <v>82.563827514648438</v>
      </c>
      <c r="AQ332">
        <v>2.1445624828338623</v>
      </c>
      <c r="AR332">
        <v>540.526123046875</v>
      </c>
      <c r="AS332">
        <v>491.882080078125</v>
      </c>
      <c r="AT332">
        <v>4.8535628318786621</v>
      </c>
      <c r="AU332">
        <v>3.9129376411437988</v>
      </c>
      <c r="AV332">
        <v>7796.52685546875</v>
      </c>
      <c r="AW332">
        <v>5911.82958984375</v>
      </c>
      <c r="AX332">
        <v>1773.2451171875</v>
      </c>
      <c r="AY332">
        <v>1130.8544921875</v>
      </c>
      <c r="AZ332">
        <v>6023.28173828125</v>
      </c>
      <c r="BA332">
        <v>4780.97509765625</v>
      </c>
      <c r="BD332" t="s">
        <v>1096</v>
      </c>
      <c r="BE332" t="s">
        <v>1095</v>
      </c>
      <c r="BF332">
        <v>45</v>
      </c>
      <c r="BG332">
        <v>1189.548</v>
      </c>
      <c r="BH332">
        <v>963.58900000000006</v>
      </c>
      <c r="BI332">
        <v>-3.6890000000000001</v>
      </c>
      <c r="BJ332">
        <v>4.0579999999999998</v>
      </c>
      <c r="BK332">
        <v>88.62</v>
      </c>
      <c r="BL332">
        <v>2055.6680000000001</v>
      </c>
      <c r="BM332">
        <v>1195.1510000000001</v>
      </c>
      <c r="BN332">
        <v>1270.9870000000001</v>
      </c>
      <c r="BO332">
        <v>179.63</v>
      </c>
      <c r="BP332">
        <v>97.244</v>
      </c>
      <c r="BQ332">
        <v>1.0049999999999999</v>
      </c>
      <c r="BR332">
        <v>424.83300000000003</v>
      </c>
      <c r="BS332">
        <v>2055.6680000000001</v>
      </c>
      <c r="BT332">
        <v>20</v>
      </c>
      <c r="BU332">
        <v>8.14</v>
      </c>
      <c r="BV332">
        <v>1</v>
      </c>
      <c r="BW332">
        <v>40</v>
      </c>
      <c r="BX332">
        <v>21.835999999999999</v>
      </c>
      <c r="BY332">
        <v>1</v>
      </c>
      <c r="BZ332">
        <f>_xlfn.XLOOKUP(data_cloud__2[[#This Row],[product_id]], manual_check_maarten!A:A,manual_check_maarten!F:F,  "")</f>
        <v>1</v>
      </c>
      <c r="CA332">
        <f>_xlfn.XLOOKUP(data_cloud__2[[#This Row],[product_id]], manual_check_maarten!A:A,manual_check_maarten!G:G,  "")</f>
        <v>0</v>
      </c>
      <c r="CB332" t="str">
        <f>_xlfn.XLOOKUP(data_cloud__2[[#This Row],[product_id]], manual_check_maarten!A:A,manual_check_maarten!H:H,  "")</f>
        <v/>
      </c>
    </row>
    <row r="333" spans="1:80" hidden="1" x14ac:dyDescent="0.35">
      <c r="A333" t="s">
        <v>1093</v>
      </c>
      <c r="B333" t="s">
        <v>78</v>
      </c>
      <c r="C333">
        <v>45566.759537962964</v>
      </c>
      <c r="D333" t="s">
        <v>79</v>
      </c>
      <c r="E333" t="s">
        <v>80</v>
      </c>
      <c r="F333">
        <v>185</v>
      </c>
      <c r="G333">
        <v>185</v>
      </c>
      <c r="H333">
        <v>185</v>
      </c>
      <c r="I333">
        <v>0</v>
      </c>
      <c r="J333" t="s">
        <v>1094</v>
      </c>
      <c r="K333" t="s">
        <v>82</v>
      </c>
      <c r="L333">
        <v>16.119998931884766</v>
      </c>
      <c r="M333">
        <v>110</v>
      </c>
      <c r="N333" t="s">
        <v>82</v>
      </c>
      <c r="O333" t="s">
        <v>82</v>
      </c>
      <c r="P333">
        <v>0</v>
      </c>
      <c r="Q333">
        <v>799.5687255859375</v>
      </c>
      <c r="R333">
        <v>119.90861511230469</v>
      </c>
      <c r="S333">
        <v>214.60000610351563</v>
      </c>
      <c r="T333">
        <v>214.80000305175781</v>
      </c>
      <c r="U333">
        <v>220.30000305175781</v>
      </c>
      <c r="V333">
        <v>225</v>
      </c>
      <c r="W333">
        <v>2196.8017578125</v>
      </c>
      <c r="X333">
        <v>1792.68505859375</v>
      </c>
      <c r="Y333">
        <v>2.7640001773834229</v>
      </c>
      <c r="Z333">
        <v>0.15000000596046448</v>
      </c>
      <c r="AA333">
        <v>24.340002059936523</v>
      </c>
      <c r="AB333">
        <v>2.0680000782012939</v>
      </c>
      <c r="AC333">
        <v>0.45400002598762512</v>
      </c>
      <c r="AD333">
        <v>0.65800005197525024</v>
      </c>
      <c r="AE333">
        <v>45</v>
      </c>
      <c r="AF333">
        <v>27.328872680664063</v>
      </c>
      <c r="AG333">
        <v>44.989173889160156</v>
      </c>
      <c r="AH333">
        <v>229.80000305175781</v>
      </c>
      <c r="AI333">
        <v>60</v>
      </c>
      <c r="AJ333">
        <v>59.900002000000001</v>
      </c>
      <c r="AK333">
        <v>59.900002000000001</v>
      </c>
      <c r="AL333">
        <v>60.700001</v>
      </c>
      <c r="AM333">
        <v>94.586082458496094</v>
      </c>
      <c r="AN333">
        <v>52.499603271484375</v>
      </c>
      <c r="AO333">
        <v>66.510238647460938</v>
      </c>
      <c r="AP333">
        <v>80.431655883789063</v>
      </c>
      <c r="AQ333">
        <v>3.4614377021789551</v>
      </c>
      <c r="AR333">
        <v>539.89312744140625</v>
      </c>
      <c r="AS333">
        <v>494.25942993164063</v>
      </c>
      <c r="AT333">
        <v>4.6278128623962402</v>
      </c>
      <c r="AU333">
        <v>3.687187671661377</v>
      </c>
      <c r="AV333">
        <v>7637.5400390625</v>
      </c>
      <c r="AW333">
        <v>5312.4462890625</v>
      </c>
      <c r="AX333">
        <v>1639.30859375</v>
      </c>
      <c r="AY333">
        <v>999.767578125</v>
      </c>
      <c r="AZ333">
        <v>5998.2314453125</v>
      </c>
      <c r="BA333">
        <v>4312.6787109375</v>
      </c>
      <c r="BB333">
        <v>6.8314075469970703E-3</v>
      </c>
      <c r="BC333">
        <v>0.13545918464660645</v>
      </c>
      <c r="BD333" t="s">
        <v>79</v>
      </c>
      <c r="BE333" t="s">
        <v>79</v>
      </c>
      <c r="BF333">
        <v>0</v>
      </c>
      <c r="BG333">
        <v>0</v>
      </c>
      <c r="BH333">
        <v>0</v>
      </c>
      <c r="BI333">
        <v>0</v>
      </c>
      <c r="BJ333">
        <v>0</v>
      </c>
      <c r="BK333">
        <v>0</v>
      </c>
      <c r="BL333">
        <v>0</v>
      </c>
      <c r="BM333">
        <v>0</v>
      </c>
      <c r="BN333">
        <v>0</v>
      </c>
      <c r="BO333">
        <v>0</v>
      </c>
      <c r="BP333">
        <v>0</v>
      </c>
      <c r="BQ333">
        <v>0</v>
      </c>
      <c r="BR333">
        <v>0</v>
      </c>
      <c r="BS333">
        <v>0</v>
      </c>
      <c r="BT333">
        <v>20</v>
      </c>
      <c r="BU333">
        <v>0</v>
      </c>
      <c r="BW333">
        <v>40</v>
      </c>
      <c r="BX333">
        <v>0</v>
      </c>
      <c r="BZ333" t="str">
        <f>_xlfn.XLOOKUP(data_cloud__2[[#This Row],[product_id]], manual_check_maarten!A:A,manual_check_maarten!F:F,  "")</f>
        <v/>
      </c>
      <c r="CA333" t="str">
        <f>_xlfn.XLOOKUP(data_cloud__2[[#This Row],[product_id]], manual_check_maarten!A:A,manual_check_maarten!G:G,  "")</f>
        <v/>
      </c>
      <c r="CB333" t="str">
        <f>_xlfn.XLOOKUP(data_cloud__2[[#This Row],[product_id]], manual_check_maarten!A:A,manual_check_maarten!H:H,  "")</f>
        <v/>
      </c>
    </row>
    <row r="334" spans="1:80" hidden="1" x14ac:dyDescent="0.35">
      <c r="A334" t="s">
        <v>1097</v>
      </c>
      <c r="B334" t="s">
        <v>78</v>
      </c>
      <c r="C334">
        <v>45566.759815300924</v>
      </c>
      <c r="D334" t="s">
        <v>79</v>
      </c>
      <c r="E334" t="s">
        <v>80</v>
      </c>
      <c r="F334">
        <v>186</v>
      </c>
      <c r="G334">
        <v>186</v>
      </c>
      <c r="H334">
        <v>186</v>
      </c>
      <c r="I334">
        <v>0</v>
      </c>
      <c r="J334" t="s">
        <v>1098</v>
      </c>
      <c r="K334" t="s">
        <v>82</v>
      </c>
      <c r="L334">
        <v>16.129999160766602</v>
      </c>
      <c r="M334">
        <v>110</v>
      </c>
      <c r="N334" t="s">
        <v>82</v>
      </c>
      <c r="O334" t="s">
        <v>82</v>
      </c>
      <c r="P334">
        <v>0</v>
      </c>
      <c r="Q334">
        <v>800.1220703125</v>
      </c>
      <c r="R334">
        <v>119.90861511230469</v>
      </c>
      <c r="S334">
        <v>214.80000305175781</v>
      </c>
      <c r="T334">
        <v>214.80000305175781</v>
      </c>
      <c r="U334">
        <v>220.30000305175781</v>
      </c>
      <c r="V334">
        <v>225</v>
      </c>
      <c r="W334">
        <v>2193.3046875</v>
      </c>
      <c r="X334">
        <v>1782.290771484375</v>
      </c>
      <c r="Y334">
        <v>3.0260002613067627</v>
      </c>
      <c r="Z334">
        <v>0.14800000190734863</v>
      </c>
      <c r="AA334">
        <v>24.338001251220703</v>
      </c>
      <c r="AB334">
        <v>2.0860002040863037</v>
      </c>
      <c r="AC334">
        <v>0.45200002193450928</v>
      </c>
      <c r="AD334">
        <v>0.65800005197525024</v>
      </c>
      <c r="AE334">
        <v>45.200000762939453</v>
      </c>
      <c r="AF334">
        <v>27.889516830444336</v>
      </c>
      <c r="AG334">
        <v>44.948402404785156</v>
      </c>
      <c r="AH334">
        <v>229.80000305175781</v>
      </c>
      <c r="AI334">
        <v>60</v>
      </c>
      <c r="AJ334">
        <v>60</v>
      </c>
      <c r="AK334">
        <v>60</v>
      </c>
      <c r="AL334">
        <v>60.700001</v>
      </c>
      <c r="AM334">
        <v>94.586082458496094</v>
      </c>
      <c r="AN334">
        <v>52.499603271484375</v>
      </c>
      <c r="AO334">
        <v>66.666801452636719</v>
      </c>
      <c r="AP334">
        <v>80.346771240234375</v>
      </c>
      <c r="AQ334">
        <v>2.821812629699707</v>
      </c>
      <c r="AR334">
        <v>541.480224609375</v>
      </c>
      <c r="AS334">
        <v>496.90298461914063</v>
      </c>
      <c r="AT334">
        <v>4.5901875495910645</v>
      </c>
      <c r="AU334">
        <v>3.6495625972747803</v>
      </c>
      <c r="AV334">
        <v>7687.375</v>
      </c>
      <c r="AW334">
        <v>5404.25341796875</v>
      </c>
      <c r="AX334">
        <v>1644.05078125</v>
      </c>
      <c r="AY334">
        <v>1007.5107421875</v>
      </c>
      <c r="AZ334">
        <v>6043.32421875</v>
      </c>
      <c r="BA334">
        <v>4396.74267578125</v>
      </c>
      <c r="BB334">
        <v>5.5228471755981445E-3</v>
      </c>
      <c r="BC334">
        <v>0.14202272891998291</v>
      </c>
      <c r="BD334" t="s">
        <v>1099</v>
      </c>
      <c r="BE334" t="s">
        <v>1097</v>
      </c>
      <c r="BF334">
        <v>45</v>
      </c>
      <c r="BG334">
        <v>884.47900000000004</v>
      </c>
      <c r="BH334">
        <v>927.79899999999998</v>
      </c>
      <c r="BI334">
        <v>3.88</v>
      </c>
      <c r="BJ334">
        <v>4.2300000000000004</v>
      </c>
      <c r="BK334">
        <v>96.188999999999993</v>
      </c>
      <c r="BL334">
        <v>2052.8719999999998</v>
      </c>
      <c r="BM334">
        <v>861.39</v>
      </c>
      <c r="BN334">
        <v>1039.6790000000001</v>
      </c>
      <c r="BO334">
        <v>6.0609999999999999</v>
      </c>
      <c r="BP334">
        <v>97.244</v>
      </c>
      <c r="BQ334">
        <v>1.0029999999999999</v>
      </c>
      <c r="BR334">
        <v>423.63600000000002</v>
      </c>
      <c r="BS334">
        <v>2052.8719999999998</v>
      </c>
      <c r="BT334">
        <v>20</v>
      </c>
      <c r="BU334">
        <v>8.1069999999999993</v>
      </c>
      <c r="BV334">
        <v>1</v>
      </c>
      <c r="BW334">
        <v>40</v>
      </c>
      <c r="BX334">
        <v>133.04</v>
      </c>
      <c r="BY334">
        <v>0</v>
      </c>
      <c r="BZ334">
        <f>_xlfn.XLOOKUP(data_cloud__2[[#This Row],[product_id]], manual_check_maarten!A:A,manual_check_maarten!F:F,  "")</f>
        <v>1</v>
      </c>
      <c r="CA334" t="str">
        <f>_xlfn.XLOOKUP(data_cloud__2[[#This Row],[product_id]], manual_check_maarten!A:A,manual_check_maarten!G:G,  "")</f>
        <v>anomaly due to position against the edge of the FOV</v>
      </c>
      <c r="CB334" t="str">
        <f>_xlfn.XLOOKUP(data_cloud__2[[#This Row],[product_id]], manual_check_maarten!A:A,manual_check_maarten!H:H,  "")</f>
        <v/>
      </c>
    </row>
    <row r="335" spans="1:80" hidden="1" x14ac:dyDescent="0.35">
      <c r="A335" t="s">
        <v>1100</v>
      </c>
      <c r="B335" t="s">
        <v>85</v>
      </c>
      <c r="C335">
        <v>45566.759815300924</v>
      </c>
      <c r="D335" t="s">
        <v>79</v>
      </c>
      <c r="E335" t="s">
        <v>80</v>
      </c>
      <c r="F335">
        <v>186</v>
      </c>
      <c r="G335">
        <v>186</v>
      </c>
      <c r="H335">
        <v>186</v>
      </c>
      <c r="I335">
        <v>0</v>
      </c>
      <c r="J335" t="s">
        <v>1098</v>
      </c>
      <c r="K335" t="s">
        <v>82</v>
      </c>
      <c r="L335">
        <v>16.129999160766602</v>
      </c>
      <c r="M335">
        <v>110</v>
      </c>
      <c r="N335" t="s">
        <v>82</v>
      </c>
      <c r="O335" t="s">
        <v>82</v>
      </c>
      <c r="P335">
        <v>0</v>
      </c>
      <c r="Q335">
        <v>800.1220703125</v>
      </c>
      <c r="R335">
        <v>119.90861511230469</v>
      </c>
      <c r="S335">
        <v>214.80000305175781</v>
      </c>
      <c r="T335">
        <v>214.80000305175781</v>
      </c>
      <c r="U335">
        <v>220.30000305175781</v>
      </c>
      <c r="V335">
        <v>225</v>
      </c>
      <c r="W335">
        <v>2193.3046875</v>
      </c>
      <c r="X335">
        <v>1782.290771484375</v>
      </c>
      <c r="Y335">
        <v>3.0260002613067627</v>
      </c>
      <c r="Z335">
        <v>0.14800000190734863</v>
      </c>
      <c r="AA335">
        <v>24.338001251220703</v>
      </c>
      <c r="AB335">
        <v>2.0860002040863037</v>
      </c>
      <c r="AC335">
        <v>0.45200002193450928</v>
      </c>
      <c r="AD335">
        <v>0.65800005197525024</v>
      </c>
      <c r="AE335">
        <v>45.200000762939453</v>
      </c>
      <c r="AF335">
        <v>27.889516830444336</v>
      </c>
      <c r="AG335">
        <v>44.948402404785156</v>
      </c>
      <c r="AH335">
        <v>229.80000305175781</v>
      </c>
      <c r="AI335">
        <v>60</v>
      </c>
      <c r="AJ335">
        <v>60</v>
      </c>
      <c r="AK335">
        <v>60</v>
      </c>
      <c r="AL335">
        <v>60.700001</v>
      </c>
      <c r="AM335">
        <v>137.79624938964844</v>
      </c>
      <c r="AN335">
        <v>52.49993896484375</v>
      </c>
      <c r="AO335">
        <v>67.159111022949219</v>
      </c>
      <c r="AP335">
        <v>83.19036865234375</v>
      </c>
      <c r="AQ335">
        <v>1.4296876192092896</v>
      </c>
      <c r="AR335">
        <v>544.10772705078125</v>
      </c>
      <c r="AS335">
        <v>496.66976928710938</v>
      </c>
      <c r="AT335">
        <v>4.8911876678466797</v>
      </c>
      <c r="AU335">
        <v>3.8376877307891846</v>
      </c>
      <c r="AV335">
        <v>7887.384765625</v>
      </c>
      <c r="AW335">
        <v>6054.17431640625</v>
      </c>
      <c r="AX335">
        <v>1826.73046875</v>
      </c>
      <c r="AY335">
        <v>1127.3544921875</v>
      </c>
      <c r="AZ335">
        <v>6060.654296875</v>
      </c>
      <c r="BA335">
        <v>4926.81982421875</v>
      </c>
      <c r="BD335" t="s">
        <v>1101</v>
      </c>
      <c r="BE335" t="s">
        <v>1100</v>
      </c>
      <c r="BF335">
        <v>45</v>
      </c>
      <c r="BG335">
        <v>1212.386</v>
      </c>
      <c r="BH335">
        <v>762.49</v>
      </c>
      <c r="BI335">
        <v>-2.3090000000000002</v>
      </c>
      <c r="BJ335">
        <v>4.1040000000000001</v>
      </c>
      <c r="BK335">
        <v>90</v>
      </c>
      <c r="BL335">
        <v>2056.2339999999999</v>
      </c>
      <c r="BM335">
        <v>1213.8520000000001</v>
      </c>
      <c r="BN335">
        <v>1075.0150000000001</v>
      </c>
      <c r="BO335">
        <v>-179.62200000000001</v>
      </c>
      <c r="BP335">
        <v>99.998999999999995</v>
      </c>
      <c r="BQ335">
        <v>1.0049999999999999</v>
      </c>
      <c r="BR335">
        <v>424.85599999999999</v>
      </c>
      <c r="BS335">
        <v>2056.2339999999999</v>
      </c>
      <c r="BT335">
        <v>20</v>
      </c>
      <c r="BU335">
        <v>11.872</v>
      </c>
      <c r="BV335">
        <v>1</v>
      </c>
      <c r="BW335">
        <v>40</v>
      </c>
      <c r="BX335">
        <v>44.298000000000002</v>
      </c>
      <c r="BY335">
        <v>0</v>
      </c>
      <c r="BZ335">
        <f>_xlfn.XLOOKUP(data_cloud__2[[#This Row],[product_id]], manual_check_maarten!A:A,manual_check_maarten!F:F,  "")</f>
        <v>1</v>
      </c>
      <c r="CA335" t="str">
        <f>_xlfn.XLOOKUP(data_cloud__2[[#This Row],[product_id]], manual_check_maarten!A:A,manual_check_maarten!G:G,  "")</f>
        <v>Ruler lines more visible in other section compared to other images</v>
      </c>
      <c r="CB335" t="str">
        <f>_xlfn.XLOOKUP(data_cloud__2[[#This Row],[product_id]], manual_check_maarten!A:A,manual_check_maarten!H:H,  "")</f>
        <v/>
      </c>
    </row>
    <row r="336" spans="1:80" x14ac:dyDescent="0.35">
      <c r="A336" t="s">
        <v>374</v>
      </c>
      <c r="B336" t="s">
        <v>85</v>
      </c>
      <c r="C336">
        <v>45566.704847986111</v>
      </c>
      <c r="D336" t="s">
        <v>79</v>
      </c>
      <c r="E336" t="s">
        <v>80</v>
      </c>
      <c r="F336">
        <v>63</v>
      </c>
      <c r="G336">
        <v>63</v>
      </c>
      <c r="H336">
        <v>63</v>
      </c>
      <c r="I336">
        <v>0</v>
      </c>
      <c r="J336" t="s">
        <v>373</v>
      </c>
      <c r="K336" t="s">
        <v>82</v>
      </c>
      <c r="L336">
        <v>14.539999961853027</v>
      </c>
      <c r="M336">
        <v>110</v>
      </c>
      <c r="N336" t="s">
        <v>82</v>
      </c>
      <c r="O336" t="s">
        <v>82</v>
      </c>
      <c r="P336">
        <v>0</v>
      </c>
      <c r="Q336">
        <v>801.78204345703125</v>
      </c>
      <c r="R336">
        <v>119.90861511230469</v>
      </c>
      <c r="S336">
        <v>214.80000305175781</v>
      </c>
      <c r="T336">
        <v>215.10000610351563</v>
      </c>
      <c r="U336">
        <v>220</v>
      </c>
      <c r="V336">
        <v>225</v>
      </c>
      <c r="W336">
        <v>2218.56201171875</v>
      </c>
      <c r="X336">
        <v>1699.5245361328125</v>
      </c>
      <c r="Y336">
        <v>2.7900002002716064</v>
      </c>
      <c r="Z336">
        <v>0.14600001275539398</v>
      </c>
      <c r="AA336">
        <v>24.340002059936523</v>
      </c>
      <c r="AB336">
        <v>2.0900001525878906</v>
      </c>
      <c r="AC336">
        <v>0.45400002598762512</v>
      </c>
      <c r="AD336">
        <v>0.65800005197525024</v>
      </c>
      <c r="AE336">
        <v>47.900001525878906</v>
      </c>
      <c r="AF336">
        <v>30.14738655090332</v>
      </c>
      <c r="AG336">
        <v>44.984077453613281</v>
      </c>
      <c r="AH336">
        <v>229.80000305175781</v>
      </c>
      <c r="AI336">
        <v>60</v>
      </c>
      <c r="AJ336">
        <v>60.099997999999999</v>
      </c>
      <c r="AK336">
        <v>60.099997999999999</v>
      </c>
      <c r="AL336">
        <v>60.799999</v>
      </c>
      <c r="AM336">
        <v>137.79624938964844</v>
      </c>
      <c r="AN336">
        <v>52.49993896484375</v>
      </c>
      <c r="AO336">
        <v>66.872093200683594</v>
      </c>
      <c r="AP336">
        <v>82.774322509765625</v>
      </c>
      <c r="AQ336">
        <v>1.2415626049041748</v>
      </c>
      <c r="AR336">
        <v>547.59423828125</v>
      </c>
      <c r="AS336">
        <v>502.1484375</v>
      </c>
      <c r="AT336">
        <v>4.7406878471374512</v>
      </c>
      <c r="AU336">
        <v>3.8000626564025879</v>
      </c>
      <c r="AV336">
        <v>7999.5078125</v>
      </c>
      <c r="AW336">
        <v>6245.8232421875</v>
      </c>
      <c r="AX336">
        <v>1814.85595703125</v>
      </c>
      <c r="AY336">
        <v>1182.2041015625</v>
      </c>
      <c r="AZ336">
        <v>6184.65185546875</v>
      </c>
      <c r="BA336">
        <v>5063.619140625</v>
      </c>
      <c r="BD336" t="s">
        <v>375</v>
      </c>
      <c r="BE336" t="s">
        <v>374</v>
      </c>
      <c r="BF336">
        <v>45</v>
      </c>
      <c r="BG336">
        <v>1190.8599999999999</v>
      </c>
      <c r="BH336">
        <v>889.06200000000001</v>
      </c>
      <c r="BI336">
        <v>-3.673</v>
      </c>
      <c r="BJ336">
        <v>4.0819999999999999</v>
      </c>
      <c r="BK336">
        <v>88.635999999999996</v>
      </c>
      <c r="BL336">
        <v>2056.473</v>
      </c>
      <c r="BM336">
        <v>1196.77</v>
      </c>
      <c r="BN336">
        <v>1197.942</v>
      </c>
      <c r="BO336">
        <v>179.53800000000001</v>
      </c>
      <c r="BP336">
        <v>99.998999999999995</v>
      </c>
      <c r="BQ336">
        <v>1.0049999999999999</v>
      </c>
      <c r="BR336">
        <v>424.827</v>
      </c>
      <c r="BS336">
        <v>2056.473</v>
      </c>
      <c r="BT336">
        <v>20</v>
      </c>
      <c r="BU336">
        <v>30.321999999999999</v>
      </c>
      <c r="BV336">
        <v>0</v>
      </c>
      <c r="BW336">
        <v>40</v>
      </c>
      <c r="BX336">
        <v>23.34</v>
      </c>
      <c r="BY336">
        <v>1</v>
      </c>
      <c r="BZ336">
        <f>_xlfn.XLOOKUP(data_cloud__2[[#This Row],[product_id]], manual_check_maarten!A:A,manual_check_maarten!F:F,  "")</f>
        <v>0</v>
      </c>
      <c r="CA336">
        <f>_xlfn.XLOOKUP(data_cloud__2[[#This Row],[product_id]], manual_check_maarten!A:A,manual_check_maarten!G:G,  "")</f>
        <v>0</v>
      </c>
      <c r="CB336" t="str">
        <f>_xlfn.XLOOKUP(data_cloud__2[[#This Row],[product_id]], manual_check_maarten!A:A,manual_check_maarten!H:H,  "")</f>
        <v>Streaks</v>
      </c>
    </row>
    <row r="337" spans="1:80" hidden="1" x14ac:dyDescent="0.35">
      <c r="A337" t="s">
        <v>1102</v>
      </c>
      <c r="B337" t="s">
        <v>78</v>
      </c>
      <c r="C337">
        <v>45566.760107002316</v>
      </c>
      <c r="D337" t="s">
        <v>79</v>
      </c>
      <c r="E337" t="s">
        <v>80</v>
      </c>
      <c r="F337">
        <v>187</v>
      </c>
      <c r="G337">
        <v>187</v>
      </c>
      <c r="H337">
        <v>187</v>
      </c>
      <c r="I337">
        <v>0</v>
      </c>
      <c r="J337" t="s">
        <v>1103</v>
      </c>
      <c r="K337" t="s">
        <v>82</v>
      </c>
      <c r="L337">
        <v>16.129999160766602</v>
      </c>
      <c r="M337">
        <v>110</v>
      </c>
      <c r="N337" t="s">
        <v>82</v>
      </c>
      <c r="O337" t="s">
        <v>82</v>
      </c>
      <c r="P337">
        <v>0</v>
      </c>
      <c r="Q337">
        <v>800.1220703125</v>
      </c>
      <c r="R337">
        <v>119.90861511230469</v>
      </c>
      <c r="S337">
        <v>215.10000610351563</v>
      </c>
      <c r="T337">
        <v>214.80000305175781</v>
      </c>
      <c r="U337">
        <v>220.10000610351563</v>
      </c>
      <c r="V337">
        <v>225</v>
      </c>
      <c r="W337">
        <v>2187.67041015625</v>
      </c>
      <c r="X337">
        <v>1738.67333984375</v>
      </c>
      <c r="Y337">
        <v>3.3360002040863037</v>
      </c>
      <c r="Z337">
        <v>0.14800000190734863</v>
      </c>
      <c r="AA337">
        <v>24.338001251220703</v>
      </c>
      <c r="AB337">
        <v>2.0960001945495605</v>
      </c>
      <c r="AC337">
        <v>0.45200002193450928</v>
      </c>
      <c r="AD337">
        <v>0.65800005197525024</v>
      </c>
      <c r="AE337">
        <v>45.400001525878906</v>
      </c>
      <c r="AF337">
        <v>28.597967147827148</v>
      </c>
      <c r="AG337">
        <v>44.984077453613281</v>
      </c>
      <c r="AH337">
        <v>229.80000305175781</v>
      </c>
      <c r="AI337">
        <v>60</v>
      </c>
      <c r="AJ337">
        <v>60.099997999999999</v>
      </c>
      <c r="AK337">
        <v>60.099997999999999</v>
      </c>
      <c r="AL337">
        <v>60.700001</v>
      </c>
      <c r="AM337">
        <v>94.586082458496094</v>
      </c>
      <c r="AN337">
        <v>52.499603271484375</v>
      </c>
      <c r="AO337">
        <v>66.518646240234375</v>
      </c>
      <c r="AP337">
        <v>80.375572204589844</v>
      </c>
      <c r="AQ337">
        <v>3.4614377021789551</v>
      </c>
      <c r="AR337">
        <v>542.9598388671875</v>
      </c>
      <c r="AS337">
        <v>498.64306640625</v>
      </c>
      <c r="AT337">
        <v>4.6654376983642578</v>
      </c>
      <c r="AU337">
        <v>3.6119377613067627</v>
      </c>
      <c r="AV337">
        <v>7727.9931640625</v>
      </c>
      <c r="AW337">
        <v>5460.0048828125</v>
      </c>
      <c r="AX337">
        <v>1706.1181640625</v>
      </c>
      <c r="AY337">
        <v>1010.59521484375</v>
      </c>
      <c r="AZ337">
        <v>6021.875</v>
      </c>
      <c r="BA337">
        <v>4449.40966796875</v>
      </c>
      <c r="BB337">
        <v>2.6216506958007813E-3</v>
      </c>
      <c r="BC337">
        <v>0.14152073860168457</v>
      </c>
      <c r="BD337" t="s">
        <v>1104</v>
      </c>
      <c r="BE337" t="s">
        <v>1102</v>
      </c>
      <c r="BF337">
        <v>45</v>
      </c>
      <c r="BG337">
        <v>865.14300000000003</v>
      </c>
      <c r="BH337">
        <v>1158.875</v>
      </c>
      <c r="BI337">
        <v>2.4550000000000001</v>
      </c>
      <c r="BJ337">
        <v>4.218</v>
      </c>
      <c r="BK337">
        <v>94.763999999999996</v>
      </c>
      <c r="BL337">
        <v>2055.3159999999998</v>
      </c>
      <c r="BM337">
        <v>844.27300000000002</v>
      </c>
      <c r="BN337">
        <v>1265.029</v>
      </c>
      <c r="BO337">
        <v>5.4320000000000004</v>
      </c>
      <c r="BP337">
        <v>99.998999999999995</v>
      </c>
      <c r="BQ337">
        <v>1.0029999999999999</v>
      </c>
      <c r="BR337">
        <v>423.83600000000001</v>
      </c>
      <c r="BS337">
        <v>2055.3159999999998</v>
      </c>
      <c r="BT337">
        <v>20</v>
      </c>
      <c r="BU337">
        <v>5.9569999999999999</v>
      </c>
      <c r="BV337">
        <v>1</v>
      </c>
      <c r="BW337">
        <v>40</v>
      </c>
      <c r="BX337">
        <v>22.367000000000001</v>
      </c>
      <c r="BY337">
        <v>1</v>
      </c>
      <c r="BZ337">
        <f>_xlfn.XLOOKUP(data_cloud__2[[#This Row],[product_id]], manual_check_maarten!A:A,manual_check_maarten!F:F,  "")</f>
        <v>1</v>
      </c>
      <c r="CA337">
        <f>_xlfn.XLOOKUP(data_cloud__2[[#This Row],[product_id]], manual_check_maarten!A:A,manual_check_maarten!G:G,  "")</f>
        <v>0</v>
      </c>
      <c r="CB337" t="str">
        <f>_xlfn.XLOOKUP(data_cloud__2[[#This Row],[product_id]], manual_check_maarten!A:A,manual_check_maarten!H:H,  "")</f>
        <v/>
      </c>
    </row>
    <row r="338" spans="1:80" x14ac:dyDescent="0.35">
      <c r="A338" t="s">
        <v>384</v>
      </c>
      <c r="B338" t="s">
        <v>85</v>
      </c>
      <c r="C338">
        <v>45566.705415821758</v>
      </c>
      <c r="D338" t="s">
        <v>79</v>
      </c>
      <c r="E338" t="s">
        <v>80</v>
      </c>
      <c r="F338">
        <v>65</v>
      </c>
      <c r="G338">
        <v>65</v>
      </c>
      <c r="H338">
        <v>65</v>
      </c>
      <c r="I338">
        <v>0</v>
      </c>
      <c r="J338" t="s">
        <v>382</v>
      </c>
      <c r="K338" t="s">
        <v>82</v>
      </c>
      <c r="L338">
        <v>14.539999961853027</v>
      </c>
      <c r="M338">
        <v>110</v>
      </c>
      <c r="N338" t="s">
        <v>82</v>
      </c>
      <c r="O338" t="s">
        <v>82</v>
      </c>
      <c r="P338">
        <v>0</v>
      </c>
      <c r="Q338">
        <v>801.59759521484375</v>
      </c>
      <c r="R338">
        <v>119.90861511230469</v>
      </c>
      <c r="S338">
        <v>215.10000610351563</v>
      </c>
      <c r="T338">
        <v>215.10000610351563</v>
      </c>
      <c r="U338">
        <v>220.10000610351563</v>
      </c>
      <c r="V338">
        <v>225</v>
      </c>
      <c r="W338">
        <v>2202.24169921875</v>
      </c>
      <c r="X338">
        <v>1708.753173828125</v>
      </c>
      <c r="Y338">
        <v>2.6120002269744873</v>
      </c>
      <c r="Z338">
        <v>0.14600001275539398</v>
      </c>
      <c r="AA338">
        <v>24.354001998901367</v>
      </c>
      <c r="AB338">
        <v>2.0740001201629639</v>
      </c>
      <c r="AC338">
        <v>0.45400002598762512</v>
      </c>
      <c r="AD338">
        <v>0.65600001811981201</v>
      </c>
      <c r="AE338">
        <v>48</v>
      </c>
      <c r="AF338">
        <v>29.795707702636719</v>
      </c>
      <c r="AG338">
        <v>44.984077453613281</v>
      </c>
      <c r="AH338">
        <v>229.80000305175781</v>
      </c>
      <c r="AI338">
        <v>60</v>
      </c>
      <c r="AJ338">
        <v>60</v>
      </c>
      <c r="AK338">
        <v>60</v>
      </c>
      <c r="AL338">
        <v>60.799999</v>
      </c>
      <c r="AM338">
        <v>137.79624938964844</v>
      </c>
      <c r="AN338">
        <v>52.49993896484375</v>
      </c>
      <c r="AO338">
        <v>66.800949096679688</v>
      </c>
      <c r="AP338">
        <v>82.789009094238281</v>
      </c>
      <c r="AQ338">
        <v>1.5049375295639038</v>
      </c>
      <c r="AR338">
        <v>545.27154541015625</v>
      </c>
      <c r="AS338">
        <v>499.02200317382813</v>
      </c>
      <c r="AT338">
        <v>4.7783126831054688</v>
      </c>
      <c r="AU338">
        <v>3.7624375820159912</v>
      </c>
      <c r="AV338">
        <v>7963.0947265625</v>
      </c>
      <c r="AW338">
        <v>6163.3671875</v>
      </c>
      <c r="AX338">
        <v>1815.73046875</v>
      </c>
      <c r="AY338">
        <v>1144.72705078125</v>
      </c>
      <c r="AZ338">
        <v>6147.3642578125</v>
      </c>
      <c r="BA338">
        <v>5018.64013671875</v>
      </c>
      <c r="BD338" t="s">
        <v>385</v>
      </c>
      <c r="BE338" t="s">
        <v>384</v>
      </c>
      <c r="BF338">
        <v>45</v>
      </c>
      <c r="BG338">
        <v>1186.992</v>
      </c>
      <c r="BH338">
        <v>1039.375</v>
      </c>
      <c r="BI338">
        <v>-3.6890000000000001</v>
      </c>
      <c r="BJ338">
        <v>4.0330000000000004</v>
      </c>
      <c r="BK338">
        <v>88.62</v>
      </c>
      <c r="BL338">
        <v>2055.5320000000002</v>
      </c>
      <c r="BM338">
        <v>1192.6389999999999</v>
      </c>
      <c r="BN338">
        <v>1345.251</v>
      </c>
      <c r="BO338">
        <v>179.59399999999999</v>
      </c>
      <c r="BP338">
        <v>98.424999999999997</v>
      </c>
      <c r="BQ338">
        <v>1.0049999999999999</v>
      </c>
      <c r="BR338">
        <v>424.81</v>
      </c>
      <c r="BS338">
        <v>2055.5320000000002</v>
      </c>
      <c r="BT338">
        <v>20</v>
      </c>
      <c r="BU338">
        <v>21.794</v>
      </c>
      <c r="BV338">
        <v>0</v>
      </c>
      <c r="BW338">
        <v>40</v>
      </c>
      <c r="BX338">
        <v>24.869</v>
      </c>
      <c r="BY338">
        <v>1</v>
      </c>
      <c r="BZ338">
        <f>_xlfn.XLOOKUP(data_cloud__2[[#This Row],[product_id]], manual_check_maarten!A:A,manual_check_maarten!F:F,  "")</f>
        <v>0</v>
      </c>
      <c r="CA338">
        <f>_xlfn.XLOOKUP(data_cloud__2[[#This Row],[product_id]], manual_check_maarten!A:A,manual_check_maarten!G:G,  "")</f>
        <v>0</v>
      </c>
      <c r="CB338" t="str">
        <f>_xlfn.XLOOKUP(data_cloud__2[[#This Row],[product_id]], manual_check_maarten!A:A,manual_check_maarten!H:H,  "")</f>
        <v>Streaks</v>
      </c>
    </row>
    <row r="339" spans="1:80" hidden="1" x14ac:dyDescent="0.35">
      <c r="A339" t="s">
        <v>1107</v>
      </c>
      <c r="B339" t="s">
        <v>78</v>
      </c>
      <c r="C339">
        <v>45566.760384699075</v>
      </c>
      <c r="D339" t="s">
        <v>79</v>
      </c>
      <c r="E339" t="s">
        <v>80</v>
      </c>
      <c r="F339">
        <v>188</v>
      </c>
      <c r="G339">
        <v>188</v>
      </c>
      <c r="H339">
        <v>188</v>
      </c>
      <c r="I339">
        <v>0</v>
      </c>
      <c r="J339" t="s">
        <v>1108</v>
      </c>
      <c r="K339" t="s">
        <v>82</v>
      </c>
      <c r="L339">
        <v>16.139999389648438</v>
      </c>
      <c r="M339">
        <v>110</v>
      </c>
      <c r="N339" t="s">
        <v>82</v>
      </c>
      <c r="O339" t="s">
        <v>82</v>
      </c>
      <c r="P339">
        <v>0</v>
      </c>
      <c r="Q339">
        <v>799.9376220703125</v>
      </c>
      <c r="R339">
        <v>119.90861511230469</v>
      </c>
      <c r="S339">
        <v>215</v>
      </c>
      <c r="T339">
        <v>215.10000610351563</v>
      </c>
      <c r="U339">
        <v>220.10000610351563</v>
      </c>
      <c r="V339">
        <v>225</v>
      </c>
      <c r="W339">
        <v>2190.8759765625</v>
      </c>
      <c r="X339">
        <v>1764.4163818359375</v>
      </c>
      <c r="Y339">
        <v>3.0840001106262207</v>
      </c>
      <c r="Z339">
        <v>0.14800000190734863</v>
      </c>
      <c r="AA339">
        <v>24.340002059936523</v>
      </c>
      <c r="AB339">
        <v>2.0060000419616699</v>
      </c>
      <c r="AC339">
        <v>0.45400002598762512</v>
      </c>
      <c r="AD339">
        <v>0.65400004386901855</v>
      </c>
      <c r="AE339">
        <v>45.5</v>
      </c>
      <c r="AF339">
        <v>27.777387619018555</v>
      </c>
      <c r="AG339">
        <v>44.958595275878906</v>
      </c>
      <c r="AH339">
        <v>229.80000305175781</v>
      </c>
      <c r="AI339">
        <v>60</v>
      </c>
      <c r="AJ339">
        <v>60.099997999999999</v>
      </c>
      <c r="AK339">
        <v>60.099997999999999</v>
      </c>
      <c r="AL339">
        <v>60.799999</v>
      </c>
      <c r="AM339">
        <v>94.586082458496094</v>
      </c>
      <c r="AN339">
        <v>52.499603271484375</v>
      </c>
      <c r="AO339">
        <v>66.521476745605469</v>
      </c>
      <c r="AP339">
        <v>80.367469787597656</v>
      </c>
      <c r="AQ339">
        <v>3.3485627174377441</v>
      </c>
      <c r="AR339">
        <v>541.463623046875</v>
      </c>
      <c r="AS339">
        <v>495.98175048828125</v>
      </c>
      <c r="AT339">
        <v>4.5149378776550293</v>
      </c>
      <c r="AU339">
        <v>3.687187671661377</v>
      </c>
      <c r="AV339">
        <v>7688.31494140625</v>
      </c>
      <c r="AW339">
        <v>5386.51171875</v>
      </c>
      <c r="AX339">
        <v>1594.65966796875</v>
      </c>
      <c r="AY339">
        <v>1015.59375</v>
      </c>
      <c r="AZ339">
        <v>6093.6552734375</v>
      </c>
      <c r="BA339">
        <v>4370.91796875</v>
      </c>
      <c r="BB339">
        <v>5.817413330078125E-3</v>
      </c>
      <c r="BC339">
        <v>0.14057636260986328</v>
      </c>
      <c r="BD339" t="s">
        <v>79</v>
      </c>
      <c r="BE339" t="s">
        <v>79</v>
      </c>
      <c r="BF339">
        <v>0</v>
      </c>
      <c r="BG339">
        <v>0</v>
      </c>
      <c r="BH339">
        <v>0</v>
      </c>
      <c r="BI339">
        <v>0</v>
      </c>
      <c r="BJ339">
        <v>0</v>
      </c>
      <c r="BK339">
        <v>0</v>
      </c>
      <c r="BL339">
        <v>0</v>
      </c>
      <c r="BM339">
        <v>0</v>
      </c>
      <c r="BN339">
        <v>0</v>
      </c>
      <c r="BO339">
        <v>0</v>
      </c>
      <c r="BP339">
        <v>0</v>
      </c>
      <c r="BQ339">
        <v>0</v>
      </c>
      <c r="BR339">
        <v>0</v>
      </c>
      <c r="BS339">
        <v>0</v>
      </c>
      <c r="BT339">
        <v>20</v>
      </c>
      <c r="BU339">
        <v>0</v>
      </c>
      <c r="BW339">
        <v>40</v>
      </c>
      <c r="BX339">
        <v>0</v>
      </c>
      <c r="BZ339" t="str">
        <f>_xlfn.XLOOKUP(data_cloud__2[[#This Row],[product_id]], manual_check_maarten!A:A,manual_check_maarten!F:F,  "")</f>
        <v/>
      </c>
      <c r="CA339" t="str">
        <f>_xlfn.XLOOKUP(data_cloud__2[[#This Row],[product_id]], manual_check_maarten!A:A,manual_check_maarten!G:G,  "")</f>
        <v/>
      </c>
      <c r="CB339" t="str">
        <f>_xlfn.XLOOKUP(data_cloud__2[[#This Row],[product_id]], manual_check_maarten!A:A,manual_check_maarten!H:H,  "")</f>
        <v/>
      </c>
    </row>
    <row r="340" spans="1:80" x14ac:dyDescent="0.35">
      <c r="A340" t="s">
        <v>407</v>
      </c>
      <c r="B340" t="s">
        <v>85</v>
      </c>
      <c r="C340">
        <v>45566.706827974536</v>
      </c>
      <c r="D340" t="s">
        <v>79</v>
      </c>
      <c r="E340" t="s">
        <v>80</v>
      </c>
      <c r="F340">
        <v>70</v>
      </c>
      <c r="G340">
        <v>70</v>
      </c>
      <c r="H340">
        <v>70</v>
      </c>
      <c r="I340">
        <v>0</v>
      </c>
      <c r="J340" t="s">
        <v>406</v>
      </c>
      <c r="K340" t="s">
        <v>82</v>
      </c>
      <c r="L340">
        <v>14.559999465942383</v>
      </c>
      <c r="M340">
        <v>110</v>
      </c>
      <c r="N340" t="s">
        <v>82</v>
      </c>
      <c r="O340" t="s">
        <v>82</v>
      </c>
      <c r="P340">
        <v>0</v>
      </c>
      <c r="Q340">
        <v>801.78204345703125</v>
      </c>
      <c r="R340">
        <v>119.90861511230469</v>
      </c>
      <c r="S340">
        <v>214.80000305175781</v>
      </c>
      <c r="T340">
        <v>215.10000610351563</v>
      </c>
      <c r="U340">
        <v>220.10000610351563</v>
      </c>
      <c r="V340">
        <v>225</v>
      </c>
      <c r="W340">
        <v>2207.196044921875</v>
      </c>
      <c r="X340">
        <v>1689.6158447265625</v>
      </c>
      <c r="Y340">
        <v>3.0240001678466797</v>
      </c>
      <c r="Z340">
        <v>0.15200001001358032</v>
      </c>
      <c r="AA340">
        <v>24.340002059936523</v>
      </c>
      <c r="AB340">
        <v>2.0540001392364502</v>
      </c>
      <c r="AC340">
        <v>0.45400002598762512</v>
      </c>
      <c r="AD340">
        <v>0.65400004386901855</v>
      </c>
      <c r="AE340">
        <v>48</v>
      </c>
      <c r="AF340">
        <v>29.953708648681641</v>
      </c>
      <c r="AG340">
        <v>44.953498840332031</v>
      </c>
      <c r="AH340">
        <v>229.80000305175781</v>
      </c>
      <c r="AI340">
        <v>60</v>
      </c>
      <c r="AJ340">
        <v>59.900002000000001</v>
      </c>
      <c r="AK340">
        <v>59.900002000000001</v>
      </c>
      <c r="AL340">
        <v>60.900002000000001</v>
      </c>
      <c r="AM340">
        <v>137.79624938964844</v>
      </c>
      <c r="AN340">
        <v>52.49993896484375</v>
      </c>
      <c r="AO340">
        <v>66.754714965820313</v>
      </c>
      <c r="AP340">
        <v>82.816658020019531</v>
      </c>
      <c r="AQ340">
        <v>1.7306876182556152</v>
      </c>
      <c r="AR340">
        <v>544.435791015625</v>
      </c>
      <c r="AS340">
        <v>498.17266845703125</v>
      </c>
      <c r="AT340">
        <v>4.7783126831054688</v>
      </c>
      <c r="AU340">
        <v>3.8000626564025879</v>
      </c>
      <c r="AV340">
        <v>7959.21630859375</v>
      </c>
      <c r="AW340">
        <v>6148.677734375</v>
      </c>
      <c r="AX340">
        <v>1815.876953125</v>
      </c>
      <c r="AY340">
        <v>1164.38330078125</v>
      </c>
      <c r="AZ340">
        <v>6143.33935546875</v>
      </c>
      <c r="BA340">
        <v>4984.29443359375</v>
      </c>
      <c r="BD340" t="s">
        <v>408</v>
      </c>
      <c r="BE340" t="s">
        <v>407</v>
      </c>
      <c r="BF340">
        <v>45</v>
      </c>
      <c r="BG340">
        <v>1240.107</v>
      </c>
      <c r="BH340">
        <v>811.90599999999995</v>
      </c>
      <c r="BI340">
        <v>-1.627</v>
      </c>
      <c r="BJ340">
        <v>4.0529999999999999</v>
      </c>
      <c r="BK340">
        <v>90.682000000000002</v>
      </c>
      <c r="BL340">
        <v>2056.6959999999999</v>
      </c>
      <c r="BM340">
        <v>1233.749</v>
      </c>
      <c r="BN340">
        <v>1124.1590000000001</v>
      </c>
      <c r="BO340">
        <v>-178.28800000000001</v>
      </c>
      <c r="BP340">
        <v>99.998999999999995</v>
      </c>
      <c r="BQ340">
        <v>1.004</v>
      </c>
      <c r="BR340">
        <v>424.63499999999999</v>
      </c>
      <c r="BS340">
        <v>2056.6959999999999</v>
      </c>
      <c r="BT340">
        <v>20</v>
      </c>
      <c r="BU340">
        <v>62.576000000000001</v>
      </c>
      <c r="BV340">
        <v>0</v>
      </c>
      <c r="BW340">
        <v>40</v>
      </c>
      <c r="BX340">
        <v>41.625999999999998</v>
      </c>
      <c r="BY340">
        <v>0</v>
      </c>
      <c r="BZ340">
        <f>_xlfn.XLOOKUP(data_cloud__2[[#This Row],[product_id]], manual_check_maarten!A:A,manual_check_maarten!F:F,  "")</f>
        <v>0</v>
      </c>
      <c r="CA340">
        <f>_xlfn.XLOOKUP(data_cloud__2[[#This Row],[product_id]], manual_check_maarten!A:A,manual_check_maarten!G:G,  "")</f>
        <v>0</v>
      </c>
      <c r="CB340" t="str">
        <f>_xlfn.XLOOKUP(data_cloud__2[[#This Row],[product_id]], manual_check_maarten!A:A,manual_check_maarten!H:H,  "")</f>
        <v>Streaks</v>
      </c>
    </row>
    <row r="341" spans="1:80" hidden="1" x14ac:dyDescent="0.35">
      <c r="A341" t="s">
        <v>1114</v>
      </c>
      <c r="B341" t="s">
        <v>85</v>
      </c>
      <c r="C341">
        <v>45566.760670729163</v>
      </c>
      <c r="D341" t="s">
        <v>79</v>
      </c>
      <c r="E341" t="s">
        <v>80</v>
      </c>
      <c r="F341">
        <v>189</v>
      </c>
      <c r="G341">
        <v>189</v>
      </c>
      <c r="H341">
        <v>189</v>
      </c>
      <c r="I341">
        <v>0</v>
      </c>
      <c r="J341" t="s">
        <v>1112</v>
      </c>
      <c r="K341" t="s">
        <v>82</v>
      </c>
      <c r="L341">
        <v>16.139999389648438</v>
      </c>
      <c r="M341">
        <v>110</v>
      </c>
      <c r="N341" t="s">
        <v>82</v>
      </c>
      <c r="O341" t="s">
        <v>82</v>
      </c>
      <c r="P341">
        <v>0</v>
      </c>
      <c r="Q341">
        <v>800.1220703125</v>
      </c>
      <c r="R341">
        <v>119.90861511230469</v>
      </c>
      <c r="S341">
        <v>215</v>
      </c>
      <c r="T341">
        <v>215</v>
      </c>
      <c r="U341">
        <v>220.10000610351563</v>
      </c>
      <c r="V341">
        <v>225</v>
      </c>
      <c r="W341">
        <v>2198.356201171875</v>
      </c>
      <c r="X341">
        <v>1769.7591552734375</v>
      </c>
      <c r="Y341">
        <v>3.0580000877380371</v>
      </c>
      <c r="Z341">
        <v>0.14600001275539398</v>
      </c>
      <c r="AA341">
        <v>24.340002059936523</v>
      </c>
      <c r="AB341">
        <v>2.0600001811981201</v>
      </c>
      <c r="AC341">
        <v>0.45400002598762512</v>
      </c>
      <c r="AD341">
        <v>0.65600001811981201</v>
      </c>
      <c r="AE341">
        <v>45.700000762939453</v>
      </c>
      <c r="AF341">
        <v>27.940485000610352</v>
      </c>
      <c r="AG341">
        <v>44.953498840332031</v>
      </c>
      <c r="AH341">
        <v>229.80000305175781</v>
      </c>
      <c r="AI341">
        <v>60</v>
      </c>
      <c r="AJ341">
        <v>60</v>
      </c>
      <c r="AK341">
        <v>60</v>
      </c>
      <c r="AL341">
        <v>60.799999</v>
      </c>
      <c r="AM341">
        <v>137.79624938964844</v>
      </c>
      <c r="AN341">
        <v>52.49993896484375</v>
      </c>
      <c r="AO341">
        <v>67.008308410644531</v>
      </c>
      <c r="AP341">
        <v>82.939155578613281</v>
      </c>
      <c r="AQ341">
        <v>1.3544375896453857</v>
      </c>
      <c r="AR341">
        <v>543.68743896484375</v>
      </c>
      <c r="AS341">
        <v>495.33258056640625</v>
      </c>
      <c r="AT341">
        <v>4.9288125038146973</v>
      </c>
      <c r="AU341">
        <v>3.8753125667572021</v>
      </c>
      <c r="AV341">
        <v>7883.025390625</v>
      </c>
      <c r="AW341">
        <v>6019.93115234375</v>
      </c>
      <c r="AX341">
        <v>1840.8505859375</v>
      </c>
      <c r="AY341">
        <v>1138.11181640625</v>
      </c>
      <c r="AZ341">
        <v>6042.1748046875</v>
      </c>
      <c r="BA341">
        <v>4881.8193359375</v>
      </c>
      <c r="BD341" t="s">
        <v>1115</v>
      </c>
      <c r="BE341" t="s">
        <v>1114</v>
      </c>
      <c r="BF341">
        <v>45</v>
      </c>
      <c r="BG341">
        <v>1231.877</v>
      </c>
      <c r="BH341">
        <v>1016.525</v>
      </c>
      <c r="BI341">
        <v>-1.627</v>
      </c>
      <c r="BJ341">
        <v>4.1310000000000002</v>
      </c>
      <c r="BK341">
        <v>90.682000000000002</v>
      </c>
      <c r="BL341">
        <v>2055.1669999999999</v>
      </c>
      <c r="BM341">
        <v>1226.0419999999999</v>
      </c>
      <c r="BN341">
        <v>1323.393</v>
      </c>
      <c r="BO341">
        <v>-178.31299999999999</v>
      </c>
      <c r="BP341">
        <v>98.424999999999997</v>
      </c>
      <c r="BQ341">
        <v>1.0049999999999999</v>
      </c>
      <c r="BR341">
        <v>424.59800000000001</v>
      </c>
      <c r="BS341">
        <v>2055.1669999999999</v>
      </c>
      <c r="BT341">
        <v>20</v>
      </c>
      <c r="BU341">
        <v>14.802</v>
      </c>
      <c r="BV341">
        <v>1</v>
      </c>
      <c r="BW341">
        <v>40</v>
      </c>
      <c r="BX341">
        <v>25.16</v>
      </c>
      <c r="BY341">
        <v>1</v>
      </c>
      <c r="BZ341">
        <f>_xlfn.XLOOKUP(data_cloud__2[[#This Row],[product_id]], manual_check_maarten!A:A,manual_check_maarten!F:F,  "")</f>
        <v>1</v>
      </c>
      <c r="CA341">
        <f>_xlfn.XLOOKUP(data_cloud__2[[#This Row],[product_id]], manual_check_maarten!A:A,manual_check_maarten!G:G,  "")</f>
        <v>0</v>
      </c>
      <c r="CB341" t="str">
        <f>_xlfn.XLOOKUP(data_cloud__2[[#This Row],[product_id]], manual_check_maarten!A:A,manual_check_maarten!H:H,  "")</f>
        <v/>
      </c>
    </row>
    <row r="342" spans="1:80" x14ac:dyDescent="0.35">
      <c r="A342" t="s">
        <v>426</v>
      </c>
      <c r="B342" t="s">
        <v>85</v>
      </c>
      <c r="C342">
        <v>45566.707951562501</v>
      </c>
      <c r="D342" t="s">
        <v>79</v>
      </c>
      <c r="E342" t="s">
        <v>80</v>
      </c>
      <c r="F342">
        <v>74</v>
      </c>
      <c r="G342">
        <v>74</v>
      </c>
      <c r="H342">
        <v>74</v>
      </c>
      <c r="I342">
        <v>0</v>
      </c>
      <c r="J342" t="s">
        <v>424</v>
      </c>
      <c r="K342" t="s">
        <v>82</v>
      </c>
      <c r="L342">
        <v>14.579999923706055</v>
      </c>
      <c r="M342">
        <v>110</v>
      </c>
      <c r="N342" t="s">
        <v>82</v>
      </c>
      <c r="O342" t="s">
        <v>82</v>
      </c>
      <c r="P342">
        <v>0</v>
      </c>
      <c r="Q342">
        <v>801.96649169921875</v>
      </c>
      <c r="R342">
        <v>119.90861511230469</v>
      </c>
      <c r="S342">
        <v>215.10000610351563</v>
      </c>
      <c r="T342">
        <v>215.10000610351563</v>
      </c>
      <c r="U342">
        <v>220</v>
      </c>
      <c r="V342">
        <v>225</v>
      </c>
      <c r="W342">
        <v>2214.967529296875</v>
      </c>
      <c r="X342">
        <v>1732.4561767578125</v>
      </c>
      <c r="Y342">
        <v>2.8240001201629639</v>
      </c>
      <c r="Z342">
        <v>0.15000000596046448</v>
      </c>
      <c r="AA342">
        <v>24.340002059936523</v>
      </c>
      <c r="AB342">
        <v>2.0380001068115234</v>
      </c>
      <c r="AC342">
        <v>0.45400002598762512</v>
      </c>
      <c r="AD342">
        <v>0.65600001811981201</v>
      </c>
      <c r="AE342">
        <v>45.900001525878906</v>
      </c>
      <c r="AF342">
        <v>29.474611282348633</v>
      </c>
      <c r="AG342">
        <v>44.973884582519531</v>
      </c>
      <c r="AH342">
        <v>229.80000305175781</v>
      </c>
      <c r="AI342">
        <v>60</v>
      </c>
      <c r="AJ342">
        <v>60.099997999999999</v>
      </c>
      <c r="AK342">
        <v>60.099997999999999</v>
      </c>
      <c r="AL342">
        <v>60.799999</v>
      </c>
      <c r="AM342">
        <v>137.79624938964844</v>
      </c>
      <c r="AN342">
        <v>52.49993896484375</v>
      </c>
      <c r="AO342">
        <v>66.771522521972656</v>
      </c>
      <c r="AP342">
        <v>83.180595397949219</v>
      </c>
      <c r="AQ342">
        <v>1.2415626049041748</v>
      </c>
      <c r="AR342">
        <v>547.66961669921875</v>
      </c>
      <c r="AS342">
        <v>500.12509155273438</v>
      </c>
      <c r="AT342">
        <v>4.8911876678466797</v>
      </c>
      <c r="AU342">
        <v>3.8376877307891846</v>
      </c>
      <c r="AV342">
        <v>7977.4541015625</v>
      </c>
      <c r="AW342">
        <v>6191.560546875</v>
      </c>
      <c r="AX342">
        <v>1873.75146484375</v>
      </c>
      <c r="AY342">
        <v>1173.0537109375</v>
      </c>
      <c r="AZ342">
        <v>6103.70263671875</v>
      </c>
      <c r="BA342">
        <v>5018.5068359375</v>
      </c>
      <c r="BD342" t="s">
        <v>427</v>
      </c>
      <c r="BE342" t="s">
        <v>426</v>
      </c>
      <c r="BF342">
        <v>45</v>
      </c>
      <c r="BG342">
        <v>1240.182</v>
      </c>
      <c r="BH342">
        <v>813.64400000000001</v>
      </c>
      <c r="BI342">
        <v>-1.627</v>
      </c>
      <c r="BJ342">
        <v>4.1040000000000001</v>
      </c>
      <c r="BK342">
        <v>90.682000000000002</v>
      </c>
      <c r="BL342">
        <v>2056.5230000000001</v>
      </c>
      <c r="BM342">
        <v>1233.749</v>
      </c>
      <c r="BN342">
        <v>1125.28</v>
      </c>
      <c r="BO342">
        <v>-178.28899999999999</v>
      </c>
      <c r="BP342">
        <v>99.998999999999995</v>
      </c>
      <c r="BQ342">
        <v>1.0049999999999999</v>
      </c>
      <c r="BR342">
        <v>424.68</v>
      </c>
      <c r="BS342">
        <v>2056.5230000000001</v>
      </c>
      <c r="BT342">
        <v>20</v>
      </c>
      <c r="BU342">
        <v>105.651</v>
      </c>
      <c r="BV342">
        <v>0</v>
      </c>
      <c r="BW342">
        <v>40</v>
      </c>
      <c r="BX342">
        <v>37.963999999999999</v>
      </c>
      <c r="BY342">
        <v>1</v>
      </c>
      <c r="BZ342">
        <f>_xlfn.XLOOKUP(data_cloud__2[[#This Row],[product_id]], manual_check_maarten!A:A,manual_check_maarten!F:F,  "")</f>
        <v>0</v>
      </c>
      <c r="CA342">
        <f>_xlfn.XLOOKUP(data_cloud__2[[#This Row],[product_id]], manual_check_maarten!A:A,manual_check_maarten!G:G,  "")</f>
        <v>0</v>
      </c>
      <c r="CB342" t="str">
        <f>_xlfn.XLOOKUP(data_cloud__2[[#This Row],[product_id]], manual_check_maarten!A:A,manual_check_maarten!H:H,  "")</f>
        <v>Streaks</v>
      </c>
    </row>
    <row r="343" spans="1:80" hidden="1" x14ac:dyDescent="0.35">
      <c r="A343" t="s">
        <v>1116</v>
      </c>
      <c r="B343" t="s">
        <v>78</v>
      </c>
      <c r="C343">
        <v>45566.760950659722</v>
      </c>
      <c r="D343" t="s">
        <v>79</v>
      </c>
      <c r="E343" t="s">
        <v>80</v>
      </c>
      <c r="F343">
        <v>190</v>
      </c>
      <c r="G343">
        <v>190</v>
      </c>
      <c r="H343">
        <v>190</v>
      </c>
      <c r="I343">
        <v>0</v>
      </c>
      <c r="J343" t="s">
        <v>1117</v>
      </c>
      <c r="K343" t="s">
        <v>82</v>
      </c>
      <c r="L343">
        <v>16.139999389648438</v>
      </c>
      <c r="M343">
        <v>110</v>
      </c>
      <c r="N343" t="s">
        <v>82</v>
      </c>
      <c r="O343" t="s">
        <v>82</v>
      </c>
      <c r="P343">
        <v>0</v>
      </c>
      <c r="Q343">
        <v>799.9376220703125</v>
      </c>
      <c r="R343">
        <v>119.90861511230469</v>
      </c>
      <c r="S343">
        <v>215.10000610351563</v>
      </c>
      <c r="T343">
        <v>215.10000610351563</v>
      </c>
      <c r="U343">
        <v>220.10000610351563</v>
      </c>
      <c r="V343">
        <v>225</v>
      </c>
      <c r="W343">
        <v>2168.727294921875</v>
      </c>
      <c r="X343">
        <v>1775.8792724609375</v>
      </c>
      <c r="Y343">
        <v>3.2800002098083496</v>
      </c>
      <c r="Z343">
        <v>0.15400001406669617</v>
      </c>
      <c r="AA343">
        <v>24.336000442504883</v>
      </c>
      <c r="AB343">
        <v>2.0320000648498535</v>
      </c>
      <c r="AC343">
        <v>0.45000001788139343</v>
      </c>
      <c r="AD343">
        <v>0.65800005197525024</v>
      </c>
      <c r="AE343">
        <v>45.700000762939453</v>
      </c>
      <c r="AF343">
        <v>27.629581451416016</v>
      </c>
      <c r="AG343">
        <v>44.999370574951172</v>
      </c>
      <c r="AH343">
        <v>229.80000305175781</v>
      </c>
      <c r="AI343">
        <v>60</v>
      </c>
      <c r="AJ343">
        <v>60.099997999999999</v>
      </c>
      <c r="AK343">
        <v>60.099997999999999</v>
      </c>
      <c r="AL343">
        <v>60.799999</v>
      </c>
      <c r="AM343">
        <v>94.586082458496094</v>
      </c>
      <c r="AN343">
        <v>52.499603271484375</v>
      </c>
      <c r="AO343">
        <v>66.521430969238281</v>
      </c>
      <c r="AP343">
        <v>80.549041748046875</v>
      </c>
      <c r="AQ343">
        <v>2.8594377040863037</v>
      </c>
      <c r="AR343">
        <v>539.201171875</v>
      </c>
      <c r="AS343">
        <v>493.52456665039063</v>
      </c>
      <c r="AT343">
        <v>4.6654376983642578</v>
      </c>
      <c r="AU343">
        <v>3.6495625972747803</v>
      </c>
      <c r="AV343">
        <v>7640.19384765625</v>
      </c>
      <c r="AW343">
        <v>5313.26806640625</v>
      </c>
      <c r="AX343">
        <v>1660.40576171875</v>
      </c>
      <c r="AY343">
        <v>982.8955078125</v>
      </c>
      <c r="AZ343">
        <v>5979.7880859375</v>
      </c>
      <c r="BA343">
        <v>4330.37255859375</v>
      </c>
      <c r="BB343">
        <v>2.336728572845459E-2</v>
      </c>
      <c r="BC343">
        <v>0.17897272109985352</v>
      </c>
      <c r="BD343" t="s">
        <v>1118</v>
      </c>
      <c r="BE343" t="s">
        <v>1116</v>
      </c>
      <c r="BF343">
        <v>45</v>
      </c>
      <c r="BG343">
        <v>866.404</v>
      </c>
      <c r="BH343">
        <v>1168.5619999999999</v>
      </c>
      <c r="BI343">
        <v>2.4550000000000001</v>
      </c>
      <c r="BJ343">
        <v>4.218</v>
      </c>
      <c r="BK343">
        <v>94.763999999999996</v>
      </c>
      <c r="BL343">
        <v>2055.471</v>
      </c>
      <c r="BM343">
        <v>845.24099999999999</v>
      </c>
      <c r="BN343">
        <v>1276.82</v>
      </c>
      <c r="BO343">
        <v>5.5490000000000004</v>
      </c>
      <c r="BP343">
        <v>99.998999999999995</v>
      </c>
      <c r="BQ343">
        <v>1.004</v>
      </c>
      <c r="BR343">
        <v>423.70499999999998</v>
      </c>
      <c r="BS343">
        <v>2055.471</v>
      </c>
      <c r="BT343">
        <v>20</v>
      </c>
      <c r="BU343">
        <v>9.6240000000000006</v>
      </c>
      <c r="BV343">
        <v>1</v>
      </c>
      <c r="BW343">
        <v>40</v>
      </c>
      <c r="BX343">
        <v>21.302</v>
      </c>
      <c r="BY343">
        <v>1</v>
      </c>
      <c r="BZ343">
        <f>_xlfn.XLOOKUP(data_cloud__2[[#This Row],[product_id]], manual_check_maarten!A:A,manual_check_maarten!F:F,  "")</f>
        <v>1</v>
      </c>
      <c r="CA343">
        <f>_xlfn.XLOOKUP(data_cloud__2[[#This Row],[product_id]], manual_check_maarten!A:A,manual_check_maarten!G:G,  "")</f>
        <v>0</v>
      </c>
      <c r="CB343" t="str">
        <f>_xlfn.XLOOKUP(data_cloud__2[[#This Row],[product_id]], manual_check_maarten!A:A,manual_check_maarten!H:H,  "")</f>
        <v/>
      </c>
    </row>
    <row r="344" spans="1:80" hidden="1" x14ac:dyDescent="0.35">
      <c r="A344" t="s">
        <v>1123</v>
      </c>
      <c r="B344" t="s">
        <v>85</v>
      </c>
      <c r="C344">
        <v>45566.761227465278</v>
      </c>
      <c r="D344" t="s">
        <v>79</v>
      </c>
      <c r="E344" t="s">
        <v>80</v>
      </c>
      <c r="F344">
        <v>191</v>
      </c>
      <c r="G344">
        <v>191</v>
      </c>
      <c r="H344">
        <v>191</v>
      </c>
      <c r="I344">
        <v>0</v>
      </c>
      <c r="J344" t="s">
        <v>1122</v>
      </c>
      <c r="K344" t="s">
        <v>82</v>
      </c>
      <c r="L344">
        <v>16.149999618530273</v>
      </c>
      <c r="M344">
        <v>110</v>
      </c>
      <c r="N344" t="s">
        <v>82</v>
      </c>
      <c r="O344" t="s">
        <v>82</v>
      </c>
      <c r="P344">
        <v>0</v>
      </c>
      <c r="Q344">
        <v>799.9376220703125</v>
      </c>
      <c r="R344">
        <v>119.90861511230469</v>
      </c>
      <c r="S344">
        <v>215.10000610351563</v>
      </c>
      <c r="T344">
        <v>215.10000610351563</v>
      </c>
      <c r="U344">
        <v>220.10000610351563</v>
      </c>
      <c r="V344">
        <v>224.80000305175781</v>
      </c>
      <c r="W344">
        <v>2199.813232421875</v>
      </c>
      <c r="X344">
        <v>1770.244873046875</v>
      </c>
      <c r="Y344">
        <v>3.7060000896453857</v>
      </c>
      <c r="Z344">
        <v>0.14600001275539398</v>
      </c>
      <c r="AA344">
        <v>24.340002059936523</v>
      </c>
      <c r="AB344">
        <v>2.0580000877380371</v>
      </c>
      <c r="AC344">
        <v>0.45400002598762512</v>
      </c>
      <c r="AD344">
        <v>0.65800005197525024</v>
      </c>
      <c r="AE344">
        <v>45.900001525878906</v>
      </c>
      <c r="AF344">
        <v>27.848743438720703</v>
      </c>
      <c r="AG344">
        <v>44.963691711425781</v>
      </c>
      <c r="AH344">
        <v>229.80000305175781</v>
      </c>
      <c r="AI344">
        <v>60</v>
      </c>
      <c r="AJ344">
        <v>60</v>
      </c>
      <c r="AK344">
        <v>60</v>
      </c>
      <c r="AL344">
        <v>60.799999</v>
      </c>
      <c r="AM344">
        <v>137.79624938964844</v>
      </c>
      <c r="AN344">
        <v>52.49993896484375</v>
      </c>
      <c r="AO344">
        <v>67.178703308105469</v>
      </c>
      <c r="AP344">
        <v>83.363296508789063</v>
      </c>
      <c r="AQ344">
        <v>1.3544375896453857</v>
      </c>
      <c r="AR344">
        <v>544.9609375</v>
      </c>
      <c r="AS344">
        <v>496.37570190429688</v>
      </c>
      <c r="AT344">
        <v>4.8535628318786621</v>
      </c>
      <c r="AU344">
        <v>3.8376877307891846</v>
      </c>
      <c r="AV344">
        <v>7909.1240234375</v>
      </c>
      <c r="AW344">
        <v>6063.513671875</v>
      </c>
      <c r="AX344">
        <v>1802.970703125</v>
      </c>
      <c r="AY344">
        <v>1121.8017578125</v>
      </c>
      <c r="AZ344">
        <v>6106.1533203125</v>
      </c>
      <c r="BA344">
        <v>4941.7119140625</v>
      </c>
      <c r="BD344" t="s">
        <v>1124</v>
      </c>
      <c r="BE344" t="s">
        <v>1123</v>
      </c>
      <c r="BF344">
        <v>45</v>
      </c>
      <c r="BG344">
        <v>1241.2829999999999</v>
      </c>
      <c r="BH344">
        <v>807.98500000000001</v>
      </c>
      <c r="BI344">
        <v>-1.627</v>
      </c>
      <c r="BJ344">
        <v>4.0510000000000002</v>
      </c>
      <c r="BK344">
        <v>90.682000000000002</v>
      </c>
      <c r="BL344">
        <v>2056.6799999999998</v>
      </c>
      <c r="BM344">
        <v>1235.2349999999999</v>
      </c>
      <c r="BN344">
        <v>1119.364</v>
      </c>
      <c r="BO344">
        <v>-178.28100000000001</v>
      </c>
      <c r="BP344">
        <v>99.998999999999995</v>
      </c>
      <c r="BQ344">
        <v>1.0049999999999999</v>
      </c>
      <c r="BR344">
        <v>424.81900000000002</v>
      </c>
      <c r="BS344">
        <v>2056.6799999999998</v>
      </c>
      <c r="BT344">
        <v>20</v>
      </c>
      <c r="BU344">
        <v>23.576000000000001</v>
      </c>
      <c r="BV344">
        <v>0</v>
      </c>
      <c r="BW344">
        <v>40</v>
      </c>
      <c r="BX344">
        <v>40.584000000000003</v>
      </c>
      <c r="BY344">
        <v>0</v>
      </c>
      <c r="BZ344">
        <f>_xlfn.XLOOKUP(data_cloud__2[[#This Row],[product_id]], manual_check_maarten!A:A,manual_check_maarten!F:F,  "")</f>
        <v>1</v>
      </c>
      <c r="CA344" t="str">
        <f>_xlfn.XLOOKUP(data_cloud__2[[#This Row],[product_id]], manual_check_maarten!A:A,manual_check_maarten!G:G,  "")</f>
        <v>anomaly due to conveyor belt error in detection ROI</v>
      </c>
      <c r="CB344" t="str">
        <f>_xlfn.XLOOKUP(data_cloud__2[[#This Row],[product_id]], manual_check_maarten!A:A,manual_check_maarten!H:H,  "")</f>
        <v/>
      </c>
    </row>
    <row r="345" spans="1:80" hidden="1" x14ac:dyDescent="0.35">
      <c r="A345" t="s">
        <v>1121</v>
      </c>
      <c r="B345" t="s">
        <v>78</v>
      </c>
      <c r="C345">
        <v>45566.761227465278</v>
      </c>
      <c r="D345" t="s">
        <v>79</v>
      </c>
      <c r="E345" t="s">
        <v>80</v>
      </c>
      <c r="F345">
        <v>191</v>
      </c>
      <c r="G345">
        <v>191</v>
      </c>
      <c r="H345">
        <v>191</v>
      </c>
      <c r="I345">
        <v>0</v>
      </c>
      <c r="J345" t="s">
        <v>1122</v>
      </c>
      <c r="K345" t="s">
        <v>82</v>
      </c>
      <c r="L345">
        <v>16.149999618530273</v>
      </c>
      <c r="M345">
        <v>110</v>
      </c>
      <c r="N345" t="s">
        <v>82</v>
      </c>
      <c r="O345" t="s">
        <v>82</v>
      </c>
      <c r="P345">
        <v>0</v>
      </c>
      <c r="Q345">
        <v>799.9376220703125</v>
      </c>
      <c r="R345">
        <v>119.90861511230469</v>
      </c>
      <c r="S345">
        <v>215.10000610351563</v>
      </c>
      <c r="T345">
        <v>215.10000610351563</v>
      </c>
      <c r="U345">
        <v>220.10000610351563</v>
      </c>
      <c r="V345">
        <v>224.80000305175781</v>
      </c>
      <c r="W345">
        <v>2199.813232421875</v>
      </c>
      <c r="X345">
        <v>1770.244873046875</v>
      </c>
      <c r="Y345">
        <v>3.7060000896453857</v>
      </c>
      <c r="Z345">
        <v>0.14600001275539398</v>
      </c>
      <c r="AA345">
        <v>24.340002059936523</v>
      </c>
      <c r="AB345">
        <v>2.0580000877380371</v>
      </c>
      <c r="AC345">
        <v>0.45400002598762512</v>
      </c>
      <c r="AD345">
        <v>0.65800005197525024</v>
      </c>
      <c r="AE345">
        <v>45.900001525878906</v>
      </c>
      <c r="AF345">
        <v>27.848743438720703</v>
      </c>
      <c r="AG345">
        <v>44.963691711425781</v>
      </c>
      <c r="AH345">
        <v>229.80000305175781</v>
      </c>
      <c r="AI345">
        <v>60</v>
      </c>
      <c r="AJ345">
        <v>60</v>
      </c>
      <c r="AK345">
        <v>60</v>
      </c>
      <c r="AL345">
        <v>60.799999</v>
      </c>
      <c r="AM345">
        <v>94.586082458496094</v>
      </c>
      <c r="AN345">
        <v>52.499603271484375</v>
      </c>
      <c r="AO345">
        <v>66.518798828125</v>
      </c>
      <c r="AP345">
        <v>80.521705627441406</v>
      </c>
      <c r="AQ345">
        <v>3.4990627765655518</v>
      </c>
      <c r="AR345">
        <v>539.70709228515625</v>
      </c>
      <c r="AS345">
        <v>494.04852294921875</v>
      </c>
      <c r="AT345">
        <v>4.5901875495910645</v>
      </c>
      <c r="AU345">
        <v>3.687187671661377</v>
      </c>
      <c r="AV345">
        <v>7650.525390625</v>
      </c>
      <c r="AW345">
        <v>5328.021484375</v>
      </c>
      <c r="AX345">
        <v>1629.39306640625</v>
      </c>
      <c r="AY345">
        <v>1011.53271484375</v>
      </c>
      <c r="AZ345">
        <v>6021.13232421875</v>
      </c>
      <c r="BA345">
        <v>4316.48876953125</v>
      </c>
      <c r="BB345">
        <v>9.4314813613891602E-3</v>
      </c>
      <c r="BC345">
        <v>0.15968096256256104</v>
      </c>
      <c r="BD345" t="s">
        <v>79</v>
      </c>
      <c r="BE345" t="s">
        <v>79</v>
      </c>
      <c r="BF345">
        <v>0</v>
      </c>
      <c r="BG345">
        <v>0</v>
      </c>
      <c r="BH345">
        <v>0</v>
      </c>
      <c r="BI345">
        <v>0</v>
      </c>
      <c r="BJ345">
        <v>0</v>
      </c>
      <c r="BK345">
        <v>0</v>
      </c>
      <c r="BL345">
        <v>0</v>
      </c>
      <c r="BM345">
        <v>0</v>
      </c>
      <c r="BN345">
        <v>0</v>
      </c>
      <c r="BO345">
        <v>0</v>
      </c>
      <c r="BP345">
        <v>0</v>
      </c>
      <c r="BQ345">
        <v>0</v>
      </c>
      <c r="BR345">
        <v>0</v>
      </c>
      <c r="BS345">
        <v>0</v>
      </c>
      <c r="BT345">
        <v>20</v>
      </c>
      <c r="BU345">
        <v>0</v>
      </c>
      <c r="BW345">
        <v>40</v>
      </c>
      <c r="BX345">
        <v>0</v>
      </c>
      <c r="BZ345" t="str">
        <f>_xlfn.XLOOKUP(data_cloud__2[[#This Row],[product_id]], manual_check_maarten!A:A,manual_check_maarten!F:F,  "")</f>
        <v/>
      </c>
      <c r="CA345" t="str">
        <f>_xlfn.XLOOKUP(data_cloud__2[[#This Row],[product_id]], manual_check_maarten!A:A,manual_check_maarten!G:G,  "")</f>
        <v/>
      </c>
      <c r="CB345" t="str">
        <f>_xlfn.XLOOKUP(data_cloud__2[[#This Row],[product_id]], manual_check_maarten!A:A,manual_check_maarten!H:H,  "")</f>
        <v/>
      </c>
    </row>
    <row r="346" spans="1:80" x14ac:dyDescent="0.35">
      <c r="A346" t="s">
        <v>445</v>
      </c>
      <c r="B346" t="s">
        <v>85</v>
      </c>
      <c r="C346">
        <v>45566.709086932868</v>
      </c>
      <c r="D346" t="s">
        <v>79</v>
      </c>
      <c r="E346" t="s">
        <v>80</v>
      </c>
      <c r="F346">
        <v>78</v>
      </c>
      <c r="G346">
        <v>78</v>
      </c>
      <c r="H346">
        <v>78</v>
      </c>
      <c r="I346">
        <v>0</v>
      </c>
      <c r="J346" t="s">
        <v>443</v>
      </c>
      <c r="K346" t="s">
        <v>82</v>
      </c>
      <c r="L346">
        <v>15</v>
      </c>
      <c r="M346">
        <v>110</v>
      </c>
      <c r="N346" t="s">
        <v>82</v>
      </c>
      <c r="O346" t="s">
        <v>82</v>
      </c>
      <c r="P346">
        <v>0</v>
      </c>
      <c r="Q346">
        <v>801.96649169921875</v>
      </c>
      <c r="R346">
        <v>119.90861511230469</v>
      </c>
      <c r="S346">
        <v>214.80000305175781</v>
      </c>
      <c r="T346">
        <v>215.10000610351563</v>
      </c>
      <c r="U346">
        <v>220</v>
      </c>
      <c r="V346">
        <v>225</v>
      </c>
      <c r="W346">
        <v>2187.37890625</v>
      </c>
      <c r="X346">
        <v>1741.490478515625</v>
      </c>
      <c r="Y346">
        <v>3.1400001049041748</v>
      </c>
      <c r="Z346">
        <v>0.14600001275539398</v>
      </c>
      <c r="AA346">
        <v>24.338001251220703</v>
      </c>
      <c r="AB346">
        <v>2.0659999847412109</v>
      </c>
      <c r="AC346">
        <v>0.45200002193450928</v>
      </c>
      <c r="AD346">
        <v>0.65800005197525024</v>
      </c>
      <c r="AE346">
        <v>41.5</v>
      </c>
      <c r="AF346">
        <v>28.597967147827148</v>
      </c>
      <c r="AG346">
        <v>44.963691711425781</v>
      </c>
      <c r="AH346">
        <v>229.80000305175781</v>
      </c>
      <c r="AI346">
        <v>60</v>
      </c>
      <c r="AJ346">
        <v>59.900002000000001</v>
      </c>
      <c r="AK346">
        <v>59.900002000000001</v>
      </c>
      <c r="AL346">
        <v>60.900002000000001</v>
      </c>
      <c r="AM346">
        <v>137.79624938964844</v>
      </c>
      <c r="AN346">
        <v>52.49993896484375</v>
      </c>
      <c r="AO346">
        <v>66.874374389648438</v>
      </c>
      <c r="AP346">
        <v>82.498954772949219</v>
      </c>
      <c r="AQ346">
        <v>2.3703126907348633</v>
      </c>
      <c r="AR346">
        <v>545.1793212890625</v>
      </c>
      <c r="AS346">
        <v>497.69256591796875</v>
      </c>
      <c r="AT346">
        <v>4.8911876678466797</v>
      </c>
      <c r="AU346">
        <v>3.8376877307891846</v>
      </c>
      <c r="AV346">
        <v>7912.666015625</v>
      </c>
      <c r="AW346">
        <v>6109.69921875</v>
      </c>
      <c r="AX346">
        <v>1846.10546875</v>
      </c>
      <c r="AY346">
        <v>1145.92578125</v>
      </c>
      <c r="AZ346">
        <v>6066.560546875</v>
      </c>
      <c r="BA346">
        <v>4963.7734375</v>
      </c>
      <c r="BD346" t="s">
        <v>446</v>
      </c>
      <c r="BE346" t="s">
        <v>445</v>
      </c>
      <c r="BF346">
        <v>45</v>
      </c>
      <c r="BG346">
        <v>1244.42</v>
      </c>
      <c r="BH346">
        <v>733.81799999999998</v>
      </c>
      <c r="BI346">
        <v>-1.847</v>
      </c>
      <c r="BJ346">
        <v>4.0449999999999999</v>
      </c>
      <c r="BK346">
        <v>90.462000000000003</v>
      </c>
      <c r="BL346">
        <v>2056.2179999999998</v>
      </c>
      <c r="BM346">
        <v>1237.1120000000001</v>
      </c>
      <c r="BN346">
        <v>1046.6420000000001</v>
      </c>
      <c r="BO346">
        <v>-178.274</v>
      </c>
      <c r="BP346">
        <v>99.998999999999995</v>
      </c>
      <c r="BQ346">
        <v>1.0049999999999999</v>
      </c>
      <c r="BR346">
        <v>424.57</v>
      </c>
      <c r="BS346">
        <v>2056.2179999999998</v>
      </c>
      <c r="BT346">
        <v>20</v>
      </c>
      <c r="BU346">
        <v>22.091999999999999</v>
      </c>
      <c r="BV346">
        <v>0</v>
      </c>
      <c r="BW346">
        <v>40</v>
      </c>
      <c r="BX346">
        <v>378.68200000000002</v>
      </c>
      <c r="BY346">
        <v>0</v>
      </c>
      <c r="BZ346">
        <f>_xlfn.XLOOKUP(data_cloud__2[[#This Row],[product_id]], manual_check_maarten!A:A,manual_check_maarten!F:F,  "")</f>
        <v>0</v>
      </c>
      <c r="CA346" t="str">
        <f>_xlfn.XLOOKUP(data_cloud__2[[#This Row],[product_id]], manual_check_maarten!A:A,manual_check_maarten!G:G,  "")</f>
        <v>anomaly due to position against the edge of the FOV;Streaks</v>
      </c>
      <c r="CB346" t="str">
        <f>_xlfn.XLOOKUP(data_cloud__2[[#This Row],[product_id]], manual_check_maarten!A:A,manual_check_maarten!H:H,  "")</f>
        <v>Streaks</v>
      </c>
    </row>
    <row r="347" spans="1:80" hidden="1" x14ac:dyDescent="0.35">
      <c r="A347" t="s">
        <v>1128</v>
      </c>
      <c r="B347" t="s">
        <v>85</v>
      </c>
      <c r="C347">
        <v>45566.761516134262</v>
      </c>
      <c r="D347" t="s">
        <v>79</v>
      </c>
      <c r="E347" t="s">
        <v>80</v>
      </c>
      <c r="F347">
        <v>192</v>
      </c>
      <c r="G347">
        <v>192</v>
      </c>
      <c r="H347">
        <v>192</v>
      </c>
      <c r="I347">
        <v>0</v>
      </c>
      <c r="J347" t="s">
        <v>1126</v>
      </c>
      <c r="K347" t="s">
        <v>82</v>
      </c>
      <c r="L347">
        <v>16.149999618530273</v>
      </c>
      <c r="M347">
        <v>110</v>
      </c>
      <c r="N347" t="s">
        <v>82</v>
      </c>
      <c r="O347" t="s">
        <v>82</v>
      </c>
      <c r="P347">
        <v>0</v>
      </c>
      <c r="Q347">
        <v>799.9376220703125</v>
      </c>
      <c r="R347">
        <v>119.90861511230469</v>
      </c>
      <c r="S347">
        <v>215</v>
      </c>
      <c r="T347">
        <v>215</v>
      </c>
      <c r="U347">
        <v>220.10000610351563</v>
      </c>
      <c r="V347">
        <v>224.80000305175781</v>
      </c>
      <c r="W347">
        <v>2184.173095703125</v>
      </c>
      <c r="X347">
        <v>1778.016357421875</v>
      </c>
      <c r="Y347">
        <v>3.7180001735687256</v>
      </c>
      <c r="Z347">
        <v>0.14600001275539398</v>
      </c>
      <c r="AA347">
        <v>24.338001251220703</v>
      </c>
      <c r="AB347">
        <v>2.0280001163482666</v>
      </c>
      <c r="AC347">
        <v>0.45200002193450928</v>
      </c>
      <c r="AD347">
        <v>0.65800005197525024</v>
      </c>
      <c r="AE347">
        <v>46</v>
      </c>
      <c r="AF347">
        <v>27.471582412719727</v>
      </c>
      <c r="AG347">
        <v>44.948402404785156</v>
      </c>
      <c r="AH347">
        <v>229.80000305175781</v>
      </c>
      <c r="AI347">
        <v>60</v>
      </c>
      <c r="AJ347">
        <v>60</v>
      </c>
      <c r="AK347">
        <v>60</v>
      </c>
      <c r="AL347">
        <v>60.799999</v>
      </c>
      <c r="AM347">
        <v>137.79624938964844</v>
      </c>
      <c r="AN347">
        <v>52.49993896484375</v>
      </c>
      <c r="AO347">
        <v>67.179466247558594</v>
      </c>
      <c r="AP347">
        <v>82.957077026367188</v>
      </c>
      <c r="AQ347">
        <v>1.3920625448226929</v>
      </c>
      <c r="AR347">
        <v>543.5845947265625</v>
      </c>
      <c r="AS347">
        <v>495.6243896484375</v>
      </c>
      <c r="AT347">
        <v>4.8911876678466797</v>
      </c>
      <c r="AU347">
        <v>3.8753125667572021</v>
      </c>
      <c r="AV347">
        <v>7863.11083984375</v>
      </c>
      <c r="AW347">
        <v>6042.96630859375</v>
      </c>
      <c r="AX347">
        <v>1813.2666015625</v>
      </c>
      <c r="AY347">
        <v>1131.55712890625</v>
      </c>
      <c r="AZ347">
        <v>6049.84423828125</v>
      </c>
      <c r="BA347">
        <v>4911.4091796875</v>
      </c>
      <c r="BD347" t="s">
        <v>1129</v>
      </c>
      <c r="BE347" t="s">
        <v>1128</v>
      </c>
      <c r="BF347">
        <v>45</v>
      </c>
      <c r="BG347">
        <v>1193.6030000000001</v>
      </c>
      <c r="BH347">
        <v>824.70600000000002</v>
      </c>
      <c r="BI347">
        <v>-3.6619999999999999</v>
      </c>
      <c r="BJ347">
        <v>4.1150000000000002</v>
      </c>
      <c r="BK347">
        <v>88.647000000000006</v>
      </c>
      <c r="BL347">
        <v>2057.0569999999998</v>
      </c>
      <c r="BM347">
        <v>1199.434</v>
      </c>
      <c r="BN347">
        <v>1136.0650000000001</v>
      </c>
      <c r="BO347">
        <v>179.54599999999999</v>
      </c>
      <c r="BP347">
        <v>99.998999999999995</v>
      </c>
      <c r="BQ347">
        <v>1.0049999999999999</v>
      </c>
      <c r="BR347">
        <v>424.78100000000001</v>
      </c>
      <c r="BS347">
        <v>2057.0569999999998</v>
      </c>
      <c r="BT347">
        <v>20</v>
      </c>
      <c r="BU347">
        <v>8.56</v>
      </c>
      <c r="BV347">
        <v>1</v>
      </c>
      <c r="BW347">
        <v>40</v>
      </c>
      <c r="BX347">
        <v>26.382999999999999</v>
      </c>
      <c r="BY347">
        <v>1</v>
      </c>
      <c r="BZ347">
        <f>_xlfn.XLOOKUP(data_cloud__2[[#This Row],[product_id]], manual_check_maarten!A:A,manual_check_maarten!F:F,  "")</f>
        <v>1</v>
      </c>
      <c r="CA347">
        <f>_xlfn.XLOOKUP(data_cloud__2[[#This Row],[product_id]], manual_check_maarten!A:A,manual_check_maarten!G:G,  "")</f>
        <v>0</v>
      </c>
      <c r="CB347" t="str">
        <f>_xlfn.XLOOKUP(data_cloud__2[[#This Row],[product_id]], manual_check_maarten!A:A,manual_check_maarten!H:H,  "")</f>
        <v/>
      </c>
    </row>
    <row r="348" spans="1:80" hidden="1" x14ac:dyDescent="0.35">
      <c r="A348" t="s">
        <v>1133</v>
      </c>
      <c r="B348" t="s">
        <v>85</v>
      </c>
      <c r="C348">
        <v>45566.761796527775</v>
      </c>
      <c r="D348" t="s">
        <v>79</v>
      </c>
      <c r="E348" t="s">
        <v>80</v>
      </c>
      <c r="F348">
        <v>193</v>
      </c>
      <c r="G348">
        <v>193</v>
      </c>
      <c r="H348">
        <v>193</v>
      </c>
      <c r="I348">
        <v>0</v>
      </c>
      <c r="J348" t="s">
        <v>1131</v>
      </c>
      <c r="K348" t="s">
        <v>82</v>
      </c>
      <c r="L348">
        <v>16.159999847412109</v>
      </c>
      <c r="M348">
        <v>110</v>
      </c>
      <c r="N348" t="s">
        <v>82</v>
      </c>
      <c r="O348" t="s">
        <v>82</v>
      </c>
      <c r="P348">
        <v>0</v>
      </c>
      <c r="Q348">
        <v>800.1220703125</v>
      </c>
      <c r="R348">
        <v>119.90861511230469</v>
      </c>
      <c r="S348">
        <v>215.10000610351563</v>
      </c>
      <c r="T348">
        <v>214.80000305175781</v>
      </c>
      <c r="U348">
        <v>220.10000610351563</v>
      </c>
      <c r="V348">
        <v>224.80000305175781</v>
      </c>
      <c r="W348">
        <v>2198.74462890625</v>
      </c>
      <c r="X348">
        <v>1767.427734375</v>
      </c>
      <c r="Y348">
        <v>3.1340000629425049</v>
      </c>
      <c r="Z348">
        <v>0.15400001406669617</v>
      </c>
      <c r="AA348">
        <v>24.340002059936523</v>
      </c>
      <c r="AB348">
        <v>2.064000129699707</v>
      </c>
      <c r="AC348">
        <v>0.45400002598762512</v>
      </c>
      <c r="AD348">
        <v>0.65600001811981201</v>
      </c>
      <c r="AE348">
        <v>46</v>
      </c>
      <c r="AF348">
        <v>27.77229118347168</v>
      </c>
      <c r="AG348">
        <v>44.989173889160156</v>
      </c>
      <c r="AH348">
        <v>229.80000305175781</v>
      </c>
      <c r="AI348">
        <v>60</v>
      </c>
      <c r="AJ348">
        <v>60.099997999999999</v>
      </c>
      <c r="AK348">
        <v>60.099997999999999</v>
      </c>
      <c r="AL348">
        <v>60.799999</v>
      </c>
      <c r="AM348">
        <v>137.79624938964844</v>
      </c>
      <c r="AN348">
        <v>52.49993896484375</v>
      </c>
      <c r="AO348">
        <v>67.106643676757813</v>
      </c>
      <c r="AP348">
        <v>82.988983154296875</v>
      </c>
      <c r="AQ348">
        <v>1.6554375886917114</v>
      </c>
      <c r="AR348">
        <v>543.626953125</v>
      </c>
      <c r="AS348">
        <v>495.06106567382813</v>
      </c>
      <c r="AT348">
        <v>4.9288125038146973</v>
      </c>
      <c r="AU348">
        <v>3.8753125667572021</v>
      </c>
      <c r="AV348">
        <v>7860.00048828125</v>
      </c>
      <c r="AW348">
        <v>6012.5712890625</v>
      </c>
      <c r="AX348">
        <v>1836.95166015625</v>
      </c>
      <c r="AY348">
        <v>1133.6904296875</v>
      </c>
      <c r="AZ348">
        <v>6023.048828125</v>
      </c>
      <c r="BA348">
        <v>4878.880859375</v>
      </c>
      <c r="BD348" t="s">
        <v>1134</v>
      </c>
      <c r="BE348" t="s">
        <v>1133</v>
      </c>
      <c r="BF348">
        <v>45</v>
      </c>
      <c r="BG348">
        <v>1223.809</v>
      </c>
      <c r="BH348">
        <v>964.54</v>
      </c>
      <c r="BI348">
        <v>-2.3090000000000002</v>
      </c>
      <c r="BJ348">
        <v>4.0780000000000003</v>
      </c>
      <c r="BK348">
        <v>90</v>
      </c>
      <c r="BL348">
        <v>2056.0210000000002</v>
      </c>
      <c r="BM348">
        <v>1220.521</v>
      </c>
      <c r="BN348">
        <v>1271.7619999999999</v>
      </c>
      <c r="BO348">
        <v>-178.78</v>
      </c>
      <c r="BP348">
        <v>98.424999999999997</v>
      </c>
      <c r="BQ348">
        <v>1.0049999999999999</v>
      </c>
      <c r="BR348">
        <v>424.77</v>
      </c>
      <c r="BS348">
        <v>2056.0210000000002</v>
      </c>
      <c r="BT348">
        <v>20</v>
      </c>
      <c r="BU348">
        <v>11.112</v>
      </c>
      <c r="BV348">
        <v>1</v>
      </c>
      <c r="BW348">
        <v>40</v>
      </c>
      <c r="BX348">
        <v>24.388999999999999</v>
      </c>
      <c r="BY348">
        <v>1</v>
      </c>
      <c r="BZ348">
        <f>_xlfn.XLOOKUP(data_cloud__2[[#This Row],[product_id]], manual_check_maarten!A:A,manual_check_maarten!F:F,  "")</f>
        <v>1</v>
      </c>
      <c r="CA348">
        <f>_xlfn.XLOOKUP(data_cloud__2[[#This Row],[product_id]], manual_check_maarten!A:A,manual_check_maarten!G:G,  "")</f>
        <v>0</v>
      </c>
      <c r="CB348" t="str">
        <f>_xlfn.XLOOKUP(data_cloud__2[[#This Row],[product_id]], manual_check_maarten!A:A,manual_check_maarten!H:H,  "")</f>
        <v/>
      </c>
    </row>
    <row r="349" spans="1:80" hidden="1" x14ac:dyDescent="0.35">
      <c r="A349" t="s">
        <v>1130</v>
      </c>
      <c r="B349" t="s">
        <v>78</v>
      </c>
      <c r="C349">
        <v>45566.761796527775</v>
      </c>
      <c r="D349" t="s">
        <v>79</v>
      </c>
      <c r="E349" t="s">
        <v>80</v>
      </c>
      <c r="F349">
        <v>193</v>
      </c>
      <c r="G349">
        <v>193</v>
      </c>
      <c r="H349">
        <v>193</v>
      </c>
      <c r="I349">
        <v>0</v>
      </c>
      <c r="J349" t="s">
        <v>1131</v>
      </c>
      <c r="K349" t="s">
        <v>82</v>
      </c>
      <c r="L349">
        <v>16.159999847412109</v>
      </c>
      <c r="M349">
        <v>110</v>
      </c>
      <c r="N349" t="s">
        <v>82</v>
      </c>
      <c r="O349" t="s">
        <v>82</v>
      </c>
      <c r="P349">
        <v>0</v>
      </c>
      <c r="Q349">
        <v>800.1220703125</v>
      </c>
      <c r="R349">
        <v>119.90861511230469</v>
      </c>
      <c r="S349">
        <v>215.10000610351563</v>
      </c>
      <c r="T349">
        <v>214.80000305175781</v>
      </c>
      <c r="U349">
        <v>220.10000610351563</v>
      </c>
      <c r="V349">
        <v>224.80000305175781</v>
      </c>
      <c r="W349">
        <v>2198.74462890625</v>
      </c>
      <c r="X349">
        <v>1767.427734375</v>
      </c>
      <c r="Y349">
        <v>3.1340000629425049</v>
      </c>
      <c r="Z349">
        <v>0.15400001406669617</v>
      </c>
      <c r="AA349">
        <v>24.340002059936523</v>
      </c>
      <c r="AB349">
        <v>2.064000129699707</v>
      </c>
      <c r="AC349">
        <v>0.45400002598762512</v>
      </c>
      <c r="AD349">
        <v>0.65600001811981201</v>
      </c>
      <c r="AE349">
        <v>46</v>
      </c>
      <c r="AF349">
        <v>27.77229118347168</v>
      </c>
      <c r="AG349">
        <v>44.989173889160156</v>
      </c>
      <c r="AH349">
        <v>229.80000305175781</v>
      </c>
      <c r="AI349">
        <v>60</v>
      </c>
      <c r="AJ349">
        <v>60.099997999999999</v>
      </c>
      <c r="AK349">
        <v>60.099997999999999</v>
      </c>
      <c r="AL349">
        <v>60.799999</v>
      </c>
      <c r="AM349">
        <v>94.586082458496094</v>
      </c>
      <c r="AN349">
        <v>52.499603271484375</v>
      </c>
      <c r="AO349">
        <v>66.636688232421875</v>
      </c>
      <c r="AP349">
        <v>80.999481201171875</v>
      </c>
      <c r="AQ349">
        <v>2.4214375019073486</v>
      </c>
      <c r="AR349">
        <v>539.886962890625</v>
      </c>
      <c r="AS349">
        <v>494.39511108398438</v>
      </c>
      <c r="AT349">
        <v>4.5525627136230469</v>
      </c>
      <c r="AU349">
        <v>3.687187671661377</v>
      </c>
      <c r="AV349">
        <v>7649.43115234375</v>
      </c>
      <c r="AW349">
        <v>5349.06005859375</v>
      </c>
      <c r="AX349">
        <v>1608.55224609375</v>
      </c>
      <c r="AY349">
        <v>1010.556640625</v>
      </c>
      <c r="AZ349">
        <v>6040.87890625</v>
      </c>
      <c r="BA349">
        <v>4338.50341796875</v>
      </c>
      <c r="BB349">
        <v>1.4542341232299805E-3</v>
      </c>
      <c r="BC349">
        <v>0.14732217788696289</v>
      </c>
      <c r="BD349" t="s">
        <v>1132</v>
      </c>
      <c r="BE349" t="s">
        <v>1130</v>
      </c>
      <c r="BF349">
        <v>45</v>
      </c>
      <c r="BG349">
        <v>863.86199999999997</v>
      </c>
      <c r="BH349">
        <v>1235.066</v>
      </c>
      <c r="BI349">
        <v>3.0680000000000001</v>
      </c>
      <c r="BJ349">
        <v>4.2640000000000002</v>
      </c>
      <c r="BK349">
        <v>95.376999999999995</v>
      </c>
      <c r="BL349">
        <v>2056.0650000000001</v>
      </c>
      <c r="BM349">
        <v>842.48400000000004</v>
      </c>
      <c r="BN349">
        <v>1341.201</v>
      </c>
      <c r="BO349">
        <v>5.4420000000000002</v>
      </c>
      <c r="BP349">
        <v>93.307000000000002</v>
      </c>
      <c r="BQ349">
        <v>1.004</v>
      </c>
      <c r="BR349">
        <v>423.79300000000001</v>
      </c>
      <c r="BS349">
        <v>2056.0650000000001</v>
      </c>
      <c r="BT349">
        <v>20</v>
      </c>
      <c r="BU349">
        <v>28.074000000000002</v>
      </c>
      <c r="BV349">
        <v>0</v>
      </c>
      <c r="BW349">
        <v>40</v>
      </c>
      <c r="BX349">
        <v>26.451000000000001</v>
      </c>
      <c r="BY349">
        <v>1</v>
      </c>
      <c r="BZ349">
        <f>_xlfn.XLOOKUP(data_cloud__2[[#This Row],[product_id]], manual_check_maarten!A:A,manual_check_maarten!F:F,  "")</f>
        <v>1</v>
      </c>
      <c r="CA349" t="str">
        <f>_xlfn.XLOOKUP(data_cloud__2[[#This Row],[product_id]], manual_check_maarten!A:A,manual_check_maarten!G:G,  "")</f>
        <v>anomaly due to conveyor belt error in detection ROI</v>
      </c>
      <c r="CB349" t="str">
        <f>_xlfn.XLOOKUP(data_cloud__2[[#This Row],[product_id]], manual_check_maarten!A:A,manual_check_maarten!H:H,  "")</f>
        <v/>
      </c>
    </row>
    <row r="350" spans="1:80" x14ac:dyDescent="0.35">
      <c r="A350" t="s">
        <v>450</v>
      </c>
      <c r="B350" t="s">
        <v>85</v>
      </c>
      <c r="C350">
        <v>45566.709364386574</v>
      </c>
      <c r="D350" t="s">
        <v>79</v>
      </c>
      <c r="E350" t="s">
        <v>80</v>
      </c>
      <c r="F350">
        <v>79</v>
      </c>
      <c r="G350">
        <v>79</v>
      </c>
      <c r="H350">
        <v>79</v>
      </c>
      <c r="I350">
        <v>0</v>
      </c>
      <c r="J350" t="s">
        <v>448</v>
      </c>
      <c r="K350" t="s">
        <v>82</v>
      </c>
      <c r="L350">
        <v>15</v>
      </c>
      <c r="M350">
        <v>110</v>
      </c>
      <c r="N350" t="s">
        <v>82</v>
      </c>
      <c r="O350" t="s">
        <v>82</v>
      </c>
      <c r="P350">
        <v>0</v>
      </c>
      <c r="Q350">
        <v>801.59759521484375</v>
      </c>
      <c r="R350">
        <v>119.90861511230469</v>
      </c>
      <c r="S350">
        <v>214.60000610351563</v>
      </c>
      <c r="T350">
        <v>215</v>
      </c>
      <c r="U350">
        <v>220</v>
      </c>
      <c r="V350">
        <v>225</v>
      </c>
      <c r="W350">
        <v>2182.035888671875</v>
      </c>
      <c r="X350">
        <v>1762.667724609375</v>
      </c>
      <c r="Y350">
        <v>3.5580000877380371</v>
      </c>
      <c r="Z350">
        <v>0.14600001275539398</v>
      </c>
      <c r="AA350">
        <v>24.338001251220703</v>
      </c>
      <c r="AB350">
        <v>2.0160000324249268</v>
      </c>
      <c r="AC350">
        <v>0.45200002193450928</v>
      </c>
      <c r="AD350">
        <v>0.65800005197525024</v>
      </c>
      <c r="AE350">
        <v>40.900001525878906</v>
      </c>
      <c r="AF350">
        <v>27.986356735229492</v>
      </c>
      <c r="AG350">
        <v>44.989173889160156</v>
      </c>
      <c r="AH350">
        <v>229.80000305175781</v>
      </c>
      <c r="AI350">
        <v>60</v>
      </c>
      <c r="AJ350">
        <v>60</v>
      </c>
      <c r="AK350">
        <v>60</v>
      </c>
      <c r="AL350">
        <v>60.900002000000001</v>
      </c>
      <c r="AM350">
        <v>137.79624938964844</v>
      </c>
      <c r="AN350">
        <v>52.49993896484375</v>
      </c>
      <c r="AO350">
        <v>66.906478881835938</v>
      </c>
      <c r="AP350">
        <v>82.763084411621094</v>
      </c>
      <c r="AQ350">
        <v>1.3920625448226929</v>
      </c>
      <c r="AR350">
        <v>544.74932861328125</v>
      </c>
      <c r="AS350">
        <v>496.64364624023438</v>
      </c>
      <c r="AT350">
        <v>4.8159375190734863</v>
      </c>
      <c r="AU350">
        <v>3.8753125667572021</v>
      </c>
      <c r="AV350">
        <v>7892.91552734375</v>
      </c>
      <c r="AW350">
        <v>6098.431640625</v>
      </c>
      <c r="AX350">
        <v>1787.9619140625</v>
      </c>
      <c r="AY350">
        <v>1146.43701171875</v>
      </c>
      <c r="AZ350">
        <v>6104.95361328125</v>
      </c>
      <c r="BA350">
        <v>4951.99462890625</v>
      </c>
      <c r="BD350" t="s">
        <v>451</v>
      </c>
      <c r="BE350" t="s">
        <v>450</v>
      </c>
      <c r="BF350">
        <v>45</v>
      </c>
      <c r="BG350">
        <v>1231.2860000000001</v>
      </c>
      <c r="BH350">
        <v>1103.817</v>
      </c>
      <c r="BI350">
        <v>-1.627</v>
      </c>
      <c r="BJ350">
        <v>4.1559999999999997</v>
      </c>
      <c r="BK350">
        <v>90.682000000000002</v>
      </c>
      <c r="BL350">
        <v>2054.2710000000002</v>
      </c>
      <c r="BM350">
        <v>1224.7049999999999</v>
      </c>
      <c r="BN350">
        <v>1409.12</v>
      </c>
      <c r="BO350">
        <v>-178.26599999999999</v>
      </c>
      <c r="BP350">
        <v>98.424999999999997</v>
      </c>
      <c r="BQ350">
        <v>1.0049999999999999</v>
      </c>
      <c r="BR350">
        <v>424.59</v>
      </c>
      <c r="BS350">
        <v>2054.2710000000002</v>
      </c>
      <c r="BT350">
        <v>20</v>
      </c>
      <c r="BU350">
        <v>15.576000000000001</v>
      </c>
      <c r="BV350">
        <v>1</v>
      </c>
      <c r="BW350">
        <v>40</v>
      </c>
      <c r="BX350">
        <v>31.753</v>
      </c>
      <c r="BY350">
        <v>1</v>
      </c>
      <c r="BZ350">
        <f>_xlfn.XLOOKUP(data_cloud__2[[#This Row],[product_id]], manual_check_maarten!A:A,manual_check_maarten!F:F,  "")</f>
        <v>0</v>
      </c>
      <c r="CA350">
        <f>_xlfn.XLOOKUP(data_cloud__2[[#This Row],[product_id]], manual_check_maarten!A:A,manual_check_maarten!G:G,  "")</f>
        <v>0</v>
      </c>
      <c r="CB350" t="str">
        <f>_xlfn.XLOOKUP(data_cloud__2[[#This Row],[product_id]], manual_check_maarten!A:A,manual_check_maarten!H:H,  "")</f>
        <v>Streaks</v>
      </c>
    </row>
    <row r="351" spans="1:80" hidden="1" x14ac:dyDescent="0.35">
      <c r="A351" t="s">
        <v>1135</v>
      </c>
      <c r="B351" t="s">
        <v>78</v>
      </c>
      <c r="C351">
        <v>45566.762074317128</v>
      </c>
      <c r="D351" t="s">
        <v>79</v>
      </c>
      <c r="E351" t="s">
        <v>80</v>
      </c>
      <c r="F351">
        <v>194</v>
      </c>
      <c r="G351">
        <v>194</v>
      </c>
      <c r="H351">
        <v>194</v>
      </c>
      <c r="I351">
        <v>0</v>
      </c>
      <c r="J351" t="s">
        <v>1136</v>
      </c>
      <c r="K351" t="s">
        <v>82</v>
      </c>
      <c r="L351">
        <v>16.159999847412109</v>
      </c>
      <c r="M351">
        <v>110</v>
      </c>
      <c r="N351" t="s">
        <v>82</v>
      </c>
      <c r="O351" t="s">
        <v>82</v>
      </c>
      <c r="P351">
        <v>0</v>
      </c>
      <c r="Q351">
        <v>799.9376220703125</v>
      </c>
      <c r="R351">
        <v>119.90861511230469</v>
      </c>
      <c r="S351">
        <v>215.10000610351563</v>
      </c>
      <c r="T351">
        <v>215</v>
      </c>
      <c r="U351">
        <v>220.10000610351563</v>
      </c>
      <c r="V351">
        <v>224.80000305175781</v>
      </c>
      <c r="W351">
        <v>2195.830322265625</v>
      </c>
      <c r="X351">
        <v>1772.284912109375</v>
      </c>
      <c r="Y351">
        <v>3.0320000648498535</v>
      </c>
      <c r="Z351">
        <v>0.15200001001358032</v>
      </c>
      <c r="AA351">
        <v>24.340002059936523</v>
      </c>
      <c r="AB351">
        <v>2.0280001163482666</v>
      </c>
      <c r="AC351">
        <v>0.45400002598762512</v>
      </c>
      <c r="AD351">
        <v>0.65400004386901855</v>
      </c>
      <c r="AE351">
        <v>46.200000762939453</v>
      </c>
      <c r="AF351">
        <v>27.486871719360352</v>
      </c>
      <c r="AG351">
        <v>44.978981018066406</v>
      </c>
      <c r="AH351">
        <v>229.80000305175781</v>
      </c>
      <c r="AI351">
        <v>60</v>
      </c>
      <c r="AJ351">
        <v>59.900002000000001</v>
      </c>
      <c r="AK351">
        <v>59.900002000000001</v>
      </c>
      <c r="AL351">
        <v>60.799999</v>
      </c>
      <c r="AM351">
        <v>94.586082458496094</v>
      </c>
      <c r="AN351">
        <v>52.499603271484375</v>
      </c>
      <c r="AO351">
        <v>66.572296142578125</v>
      </c>
      <c r="AP351">
        <v>80.408622741699219</v>
      </c>
      <c r="AQ351">
        <v>3.0851876735687256</v>
      </c>
      <c r="AR351">
        <v>538.73272705078125</v>
      </c>
      <c r="AS351">
        <v>492.96673583984375</v>
      </c>
      <c r="AT351">
        <v>4.6654376983642578</v>
      </c>
      <c r="AU351">
        <v>3.687187671661377</v>
      </c>
      <c r="AV351">
        <v>7624.4130859375</v>
      </c>
      <c r="AW351">
        <v>5302.68701171875</v>
      </c>
      <c r="AX351">
        <v>1659.166015625</v>
      </c>
      <c r="AY351">
        <v>999.8388671875</v>
      </c>
      <c r="AZ351">
        <v>5965.2470703125</v>
      </c>
      <c r="BA351">
        <v>4302.84814453125</v>
      </c>
      <c r="BB351">
        <v>8.051753044128418E-3</v>
      </c>
      <c r="BC351">
        <v>0.14430379867553711</v>
      </c>
      <c r="BD351" t="s">
        <v>79</v>
      </c>
      <c r="BE351" t="s">
        <v>79</v>
      </c>
      <c r="BF351">
        <v>0</v>
      </c>
      <c r="BG351">
        <v>0</v>
      </c>
      <c r="BH351">
        <v>0</v>
      </c>
      <c r="BI351">
        <v>0</v>
      </c>
      <c r="BJ351">
        <v>0</v>
      </c>
      <c r="BK351">
        <v>0</v>
      </c>
      <c r="BL351">
        <v>0</v>
      </c>
      <c r="BM351">
        <v>0</v>
      </c>
      <c r="BN351">
        <v>0</v>
      </c>
      <c r="BO351">
        <v>0</v>
      </c>
      <c r="BP351">
        <v>0</v>
      </c>
      <c r="BQ351">
        <v>0</v>
      </c>
      <c r="BR351">
        <v>0</v>
      </c>
      <c r="BS351">
        <v>0</v>
      </c>
      <c r="BT351">
        <v>20</v>
      </c>
      <c r="BU351">
        <v>0</v>
      </c>
      <c r="BW351">
        <v>40</v>
      </c>
      <c r="BX351">
        <v>0</v>
      </c>
      <c r="BZ351" t="str">
        <f>_xlfn.XLOOKUP(data_cloud__2[[#This Row],[product_id]], manual_check_maarten!A:A,manual_check_maarten!F:F,  "")</f>
        <v/>
      </c>
      <c r="CA351" t="str">
        <f>_xlfn.XLOOKUP(data_cloud__2[[#This Row],[product_id]], manual_check_maarten!A:A,manual_check_maarten!G:G,  "")</f>
        <v/>
      </c>
      <c r="CB351" t="str">
        <f>_xlfn.XLOOKUP(data_cloud__2[[#This Row],[product_id]], manual_check_maarten!A:A,manual_check_maarten!H:H,  "")</f>
        <v/>
      </c>
    </row>
    <row r="352" spans="1:80" x14ac:dyDescent="0.35">
      <c r="A352" t="s">
        <v>567</v>
      </c>
      <c r="B352" t="s">
        <v>85</v>
      </c>
      <c r="C352">
        <v>45566.716410451387</v>
      </c>
      <c r="D352" t="s">
        <v>79</v>
      </c>
      <c r="E352" t="s">
        <v>80</v>
      </c>
      <c r="F352">
        <v>104</v>
      </c>
      <c r="G352">
        <v>104</v>
      </c>
      <c r="H352">
        <v>104</v>
      </c>
      <c r="I352">
        <v>0</v>
      </c>
      <c r="J352" t="s">
        <v>566</v>
      </c>
      <c r="K352" t="s">
        <v>82</v>
      </c>
      <c r="L352">
        <v>15.09999942779541</v>
      </c>
      <c r="M352">
        <v>110</v>
      </c>
      <c r="N352" t="s">
        <v>82</v>
      </c>
      <c r="O352" t="s">
        <v>82</v>
      </c>
      <c r="P352">
        <v>0</v>
      </c>
      <c r="Q352">
        <v>801.59759521484375</v>
      </c>
      <c r="R352">
        <v>119.90861511230469</v>
      </c>
      <c r="S352">
        <v>214.60000610351563</v>
      </c>
      <c r="T352">
        <v>215.30000305175781</v>
      </c>
      <c r="U352">
        <v>220.10000610351563</v>
      </c>
      <c r="V352">
        <v>225</v>
      </c>
      <c r="W352">
        <v>2201.658935546875</v>
      </c>
      <c r="X352">
        <v>1800.26220703125</v>
      </c>
      <c r="Y352">
        <v>2.7980000972747803</v>
      </c>
      <c r="Z352">
        <v>0.15400001406669617</v>
      </c>
      <c r="AA352">
        <v>24.340002059936523</v>
      </c>
      <c r="AB352">
        <v>2.0480000972747803</v>
      </c>
      <c r="AC352">
        <v>0.45400002598762512</v>
      </c>
      <c r="AD352">
        <v>0.65800005197525024</v>
      </c>
      <c r="AE352">
        <v>42.700000762939453</v>
      </c>
      <c r="AF352">
        <v>27.150485992431641</v>
      </c>
      <c r="AG352">
        <v>44.963691711425781</v>
      </c>
      <c r="AH352">
        <v>229.80000305175781</v>
      </c>
      <c r="AI352">
        <v>60</v>
      </c>
      <c r="AJ352">
        <v>60</v>
      </c>
      <c r="AK352">
        <v>60</v>
      </c>
      <c r="AL352">
        <v>60.900002000000001</v>
      </c>
      <c r="AM352">
        <v>137.79624938964844</v>
      </c>
      <c r="AN352">
        <v>52.49993896484375</v>
      </c>
      <c r="AO352">
        <v>66.949165344238281</v>
      </c>
      <c r="AP352">
        <v>82.869522094726563</v>
      </c>
      <c r="AQ352">
        <v>1.4673125743865967</v>
      </c>
      <c r="AR352">
        <v>539.52734375</v>
      </c>
      <c r="AS352">
        <v>490.98538208007813</v>
      </c>
      <c r="AT352">
        <v>4.9288125038146973</v>
      </c>
      <c r="AU352">
        <v>3.9129376411437988</v>
      </c>
      <c r="AV352">
        <v>7773.7080078125</v>
      </c>
      <c r="AW352">
        <v>5869.1708984375</v>
      </c>
      <c r="AX352">
        <v>1802.58447265625</v>
      </c>
      <c r="AY352">
        <v>1120.22265625</v>
      </c>
      <c r="AZ352">
        <v>5971.12353515625</v>
      </c>
      <c r="BA352">
        <v>4748.9482421875</v>
      </c>
      <c r="BD352" t="s">
        <v>568</v>
      </c>
      <c r="BE352" t="s">
        <v>567</v>
      </c>
      <c r="BF352">
        <v>45</v>
      </c>
      <c r="BG352">
        <v>1241.576</v>
      </c>
      <c r="BH352">
        <v>820.64599999999996</v>
      </c>
      <c r="BI352">
        <v>-1.3919999999999999</v>
      </c>
      <c r="BJ352">
        <v>4.133</v>
      </c>
      <c r="BK352">
        <v>90.917000000000002</v>
      </c>
      <c r="BL352">
        <v>2056.3939999999998</v>
      </c>
      <c r="BM352">
        <v>1235.1110000000001</v>
      </c>
      <c r="BN352">
        <v>1131.117</v>
      </c>
      <c r="BO352">
        <v>-178.22499999999999</v>
      </c>
      <c r="BP352">
        <v>99.998999999999995</v>
      </c>
      <c r="BQ352">
        <v>1.0049999999999999</v>
      </c>
      <c r="BR352">
        <v>424.57799999999997</v>
      </c>
      <c r="BS352">
        <v>2056.3939999999998</v>
      </c>
      <c r="BT352">
        <v>20</v>
      </c>
      <c r="BU352">
        <v>19.640999999999998</v>
      </c>
      <c r="BV352">
        <v>1</v>
      </c>
      <c r="BW352">
        <v>40</v>
      </c>
      <c r="BX352">
        <v>24.423999999999999</v>
      </c>
      <c r="BY352">
        <v>1</v>
      </c>
      <c r="BZ352">
        <f>_xlfn.XLOOKUP(data_cloud__2[[#This Row],[product_id]], manual_check_maarten!A:A,manual_check_maarten!F:F,  "")</f>
        <v>0</v>
      </c>
      <c r="CA352">
        <f>_xlfn.XLOOKUP(data_cloud__2[[#This Row],[product_id]], manual_check_maarten!A:A,manual_check_maarten!G:G,  "")</f>
        <v>0</v>
      </c>
      <c r="CB352" t="str">
        <f>_xlfn.XLOOKUP(data_cloud__2[[#This Row],[product_id]], manual_check_maarten!A:A,manual_check_maarten!H:H,  "")</f>
        <v>Streaks</v>
      </c>
    </row>
    <row r="353" spans="1:80" x14ac:dyDescent="0.35">
      <c r="A353" t="s">
        <v>591</v>
      </c>
      <c r="B353" t="s">
        <v>85</v>
      </c>
      <c r="C353">
        <v>45566.717822384257</v>
      </c>
      <c r="D353" t="s">
        <v>79</v>
      </c>
      <c r="E353" t="s">
        <v>80</v>
      </c>
      <c r="F353">
        <v>109</v>
      </c>
      <c r="G353">
        <v>109</v>
      </c>
      <c r="H353">
        <v>109</v>
      </c>
      <c r="I353">
        <v>0</v>
      </c>
      <c r="J353" t="s">
        <v>589</v>
      </c>
      <c r="K353" t="s">
        <v>82</v>
      </c>
      <c r="L353">
        <v>15.119999885559082</v>
      </c>
      <c r="M353">
        <v>110</v>
      </c>
      <c r="N353" t="s">
        <v>82</v>
      </c>
      <c r="O353" t="s">
        <v>82</v>
      </c>
      <c r="P353">
        <v>0</v>
      </c>
      <c r="Q353">
        <v>801.96649169921875</v>
      </c>
      <c r="R353">
        <v>119.90861511230469</v>
      </c>
      <c r="S353">
        <v>215.10000610351563</v>
      </c>
      <c r="T353">
        <v>215.30000305175781</v>
      </c>
      <c r="U353">
        <v>220.10000610351563</v>
      </c>
      <c r="V353">
        <v>225</v>
      </c>
      <c r="W353">
        <v>2203.310302734375</v>
      </c>
      <c r="X353">
        <v>1777.044921875</v>
      </c>
      <c r="Y353">
        <v>3.502000093460083</v>
      </c>
      <c r="Z353">
        <v>0.14600001275539398</v>
      </c>
      <c r="AA353">
        <v>24.340002059936523</v>
      </c>
      <c r="AB353">
        <v>2.0260000228881836</v>
      </c>
      <c r="AC353">
        <v>0.45400002598762512</v>
      </c>
      <c r="AD353">
        <v>0.65600001811981201</v>
      </c>
      <c r="AE353">
        <v>43.700000762939453</v>
      </c>
      <c r="AF353">
        <v>27.502162933349609</v>
      </c>
      <c r="AG353">
        <v>44.989173889160156</v>
      </c>
      <c r="AH353">
        <v>229.80000305175781</v>
      </c>
      <c r="AI353">
        <v>60</v>
      </c>
      <c r="AJ353">
        <v>59.900002000000001</v>
      </c>
      <c r="AK353">
        <v>59.900002000000001</v>
      </c>
      <c r="AL353">
        <v>60.900002000000001</v>
      </c>
      <c r="AM353">
        <v>137.79624938964844</v>
      </c>
      <c r="AN353">
        <v>52.49993896484375</v>
      </c>
      <c r="AO353">
        <v>66.982688903808594</v>
      </c>
      <c r="AP353">
        <v>82.855903625488281</v>
      </c>
      <c r="AQ353">
        <v>1.4296876192092896</v>
      </c>
      <c r="AR353">
        <v>540.878173828125</v>
      </c>
      <c r="AS353">
        <v>492.50634765625</v>
      </c>
      <c r="AT353">
        <v>4.8535628318786621</v>
      </c>
      <c r="AU353">
        <v>3.8753125667572021</v>
      </c>
      <c r="AV353">
        <v>7803.19873046875</v>
      </c>
      <c r="AW353">
        <v>5916.169921875</v>
      </c>
      <c r="AX353">
        <v>1775.9775390625</v>
      </c>
      <c r="AY353">
        <v>1115.2001953125</v>
      </c>
      <c r="AZ353">
        <v>6027.22119140625</v>
      </c>
      <c r="BA353">
        <v>4800.9697265625</v>
      </c>
      <c r="BD353" t="s">
        <v>592</v>
      </c>
      <c r="BE353" t="s">
        <v>591</v>
      </c>
      <c r="BF353">
        <v>45</v>
      </c>
      <c r="BG353">
        <v>1235.22</v>
      </c>
      <c r="BH353">
        <v>950.76700000000005</v>
      </c>
      <c r="BI353">
        <v>-2.3090000000000002</v>
      </c>
      <c r="BJ353">
        <v>4.13</v>
      </c>
      <c r="BK353">
        <v>90</v>
      </c>
      <c r="BL353">
        <v>2055.9920000000002</v>
      </c>
      <c r="BM353">
        <v>1229.0139999999999</v>
      </c>
      <c r="BN353">
        <v>1259.5650000000001</v>
      </c>
      <c r="BO353">
        <v>-178.29400000000001</v>
      </c>
      <c r="BP353">
        <v>99.998999999999995</v>
      </c>
      <c r="BQ353">
        <v>1.004</v>
      </c>
      <c r="BR353">
        <v>424.65800000000002</v>
      </c>
      <c r="BS353">
        <v>2055.9920000000002</v>
      </c>
      <c r="BT353">
        <v>20</v>
      </c>
      <c r="BU353">
        <v>23.962</v>
      </c>
      <c r="BV353">
        <v>0</v>
      </c>
      <c r="BW353">
        <v>40</v>
      </c>
      <c r="BX353">
        <v>20.992000000000001</v>
      </c>
      <c r="BY353">
        <v>1</v>
      </c>
      <c r="BZ353">
        <f>_xlfn.XLOOKUP(data_cloud__2[[#This Row],[product_id]], manual_check_maarten!A:A,manual_check_maarten!F:F,  "")</f>
        <v>0</v>
      </c>
      <c r="CA353">
        <f>_xlfn.XLOOKUP(data_cloud__2[[#This Row],[product_id]], manual_check_maarten!A:A,manual_check_maarten!G:G,  "")</f>
        <v>0</v>
      </c>
      <c r="CB353" t="str">
        <f>_xlfn.XLOOKUP(data_cloud__2[[#This Row],[product_id]], manual_check_maarten!A:A,manual_check_maarten!H:H,  "")</f>
        <v>Streaks</v>
      </c>
    </row>
    <row r="354" spans="1:80" x14ac:dyDescent="0.35">
      <c r="A354" t="s">
        <v>596</v>
      </c>
      <c r="B354" t="s">
        <v>85</v>
      </c>
      <c r="C354">
        <v>45566.718099907404</v>
      </c>
      <c r="D354" t="s">
        <v>79</v>
      </c>
      <c r="E354" t="s">
        <v>80</v>
      </c>
      <c r="F354">
        <v>110</v>
      </c>
      <c r="G354">
        <v>110</v>
      </c>
      <c r="H354">
        <v>110</v>
      </c>
      <c r="I354">
        <v>0</v>
      </c>
      <c r="J354" t="s">
        <v>594</v>
      </c>
      <c r="K354" t="s">
        <v>82</v>
      </c>
      <c r="L354">
        <v>15.130000114440918</v>
      </c>
      <c r="M354">
        <v>110</v>
      </c>
      <c r="N354" t="s">
        <v>82</v>
      </c>
      <c r="O354" t="s">
        <v>82</v>
      </c>
      <c r="P354">
        <v>0</v>
      </c>
      <c r="Q354">
        <v>802.15093994140625</v>
      </c>
      <c r="R354">
        <v>119.90861511230469</v>
      </c>
      <c r="S354">
        <v>215.10000610351563</v>
      </c>
      <c r="T354">
        <v>215.30000305175781</v>
      </c>
      <c r="U354">
        <v>220.30000305175781</v>
      </c>
      <c r="V354">
        <v>225</v>
      </c>
      <c r="W354">
        <v>2197.384765625</v>
      </c>
      <c r="X354">
        <v>1789.1878662109375</v>
      </c>
      <c r="Y354">
        <v>3.3660001754760742</v>
      </c>
      <c r="Z354">
        <v>0.14400000870227814</v>
      </c>
      <c r="AA354">
        <v>24.340002059936523</v>
      </c>
      <c r="AB354">
        <v>2.0540001392364502</v>
      </c>
      <c r="AC354">
        <v>0.45400002598762512</v>
      </c>
      <c r="AD354">
        <v>0.65800005197525024</v>
      </c>
      <c r="AE354">
        <v>43.700000762939453</v>
      </c>
      <c r="AF354">
        <v>27.563323974609375</v>
      </c>
      <c r="AG354">
        <v>44.999370574951172</v>
      </c>
      <c r="AH354">
        <v>229.80000305175781</v>
      </c>
      <c r="AI354">
        <v>60</v>
      </c>
      <c r="AJ354">
        <v>60.099997999999999</v>
      </c>
      <c r="AK354">
        <v>60.099997999999999</v>
      </c>
      <c r="AL354">
        <v>60.900002000000001</v>
      </c>
      <c r="AM354">
        <v>137.79624938964844</v>
      </c>
      <c r="AN354">
        <v>52.49993896484375</v>
      </c>
      <c r="AO354">
        <v>66.944252014160156</v>
      </c>
      <c r="AP354">
        <v>83.028274536132813</v>
      </c>
      <c r="AQ354">
        <v>1.4296876192092896</v>
      </c>
      <c r="AR354">
        <v>541.597412109375</v>
      </c>
      <c r="AS354">
        <v>493.76742553710938</v>
      </c>
      <c r="AT354">
        <v>4.7783126831054688</v>
      </c>
      <c r="AU354">
        <v>3.8753125667572021</v>
      </c>
      <c r="AV354">
        <v>7811.9580078125</v>
      </c>
      <c r="AW354">
        <v>5950.6455078125</v>
      </c>
      <c r="AX354">
        <v>1740.99755859375</v>
      </c>
      <c r="AY354">
        <v>1121.6982421875</v>
      </c>
      <c r="AZ354">
        <v>6070.96044921875</v>
      </c>
      <c r="BA354">
        <v>4828.947265625</v>
      </c>
      <c r="BD354" t="s">
        <v>597</v>
      </c>
      <c r="BE354" t="s">
        <v>596</v>
      </c>
      <c r="BF354">
        <v>45</v>
      </c>
      <c r="BG354">
        <v>1233.7090000000001</v>
      </c>
      <c r="BH354">
        <v>1091.0719999999999</v>
      </c>
      <c r="BI354">
        <v>-1.847</v>
      </c>
      <c r="BJ354">
        <v>4.0090000000000003</v>
      </c>
      <c r="BK354">
        <v>90.462000000000003</v>
      </c>
      <c r="BL354">
        <v>2054.1729999999998</v>
      </c>
      <c r="BM354">
        <v>1226.097</v>
      </c>
      <c r="BN354">
        <v>1396.5630000000001</v>
      </c>
      <c r="BO354">
        <v>-178.154</v>
      </c>
      <c r="BP354">
        <v>99.998999999999995</v>
      </c>
      <c r="BQ354">
        <v>1.0049999999999999</v>
      </c>
      <c r="BR354">
        <v>424.71800000000002</v>
      </c>
      <c r="BS354">
        <v>2054.1729999999998</v>
      </c>
      <c r="BT354">
        <v>20</v>
      </c>
      <c r="BU354">
        <v>21.847999999999999</v>
      </c>
      <c r="BV354">
        <v>0</v>
      </c>
      <c r="BW354">
        <v>40</v>
      </c>
      <c r="BX354">
        <v>27.475999999999999</v>
      </c>
      <c r="BY354">
        <v>1</v>
      </c>
      <c r="BZ354">
        <f>_xlfn.XLOOKUP(data_cloud__2[[#This Row],[product_id]], manual_check_maarten!A:A,manual_check_maarten!F:F,  "")</f>
        <v>0</v>
      </c>
      <c r="CA354">
        <f>_xlfn.XLOOKUP(data_cloud__2[[#This Row],[product_id]], manual_check_maarten!A:A,manual_check_maarten!G:G,  "")</f>
        <v>0</v>
      </c>
      <c r="CB354" t="str">
        <f>_xlfn.XLOOKUP(data_cloud__2[[#This Row],[product_id]], manual_check_maarten!A:A,manual_check_maarten!H:H,  "")</f>
        <v>Streaks</v>
      </c>
    </row>
    <row r="355" spans="1:80" x14ac:dyDescent="0.35">
      <c r="A355" t="s">
        <v>643</v>
      </c>
      <c r="B355" t="s">
        <v>85</v>
      </c>
      <c r="C355">
        <v>45566.720912581019</v>
      </c>
      <c r="D355" t="s">
        <v>79</v>
      </c>
      <c r="E355" t="s">
        <v>80</v>
      </c>
      <c r="F355">
        <v>120</v>
      </c>
      <c r="G355">
        <v>120</v>
      </c>
      <c r="H355">
        <v>120</v>
      </c>
      <c r="I355">
        <v>0</v>
      </c>
      <c r="J355" t="s">
        <v>641</v>
      </c>
      <c r="K355" t="s">
        <v>82</v>
      </c>
      <c r="L355">
        <v>15.170000076293945</v>
      </c>
      <c r="M355">
        <v>110</v>
      </c>
      <c r="N355" t="s">
        <v>82</v>
      </c>
      <c r="O355" t="s">
        <v>82</v>
      </c>
      <c r="P355">
        <v>0</v>
      </c>
      <c r="Q355">
        <v>802.15093994140625</v>
      </c>
      <c r="R355">
        <v>119.90861511230469</v>
      </c>
      <c r="S355">
        <v>215.10000610351563</v>
      </c>
      <c r="T355">
        <v>215.10000610351563</v>
      </c>
      <c r="U355">
        <v>220.10000610351563</v>
      </c>
      <c r="V355">
        <v>225</v>
      </c>
      <c r="W355">
        <v>2203.990478515625</v>
      </c>
      <c r="X355">
        <v>1756.4505615234375</v>
      </c>
      <c r="Y355">
        <v>2.7380001544952393</v>
      </c>
      <c r="Z355">
        <v>0.15000000596046448</v>
      </c>
      <c r="AA355">
        <v>24.340002059936523</v>
      </c>
      <c r="AB355">
        <v>2.0400002002716064</v>
      </c>
      <c r="AC355">
        <v>0.45400002598762512</v>
      </c>
      <c r="AD355">
        <v>0.65600001811981201</v>
      </c>
      <c r="AE355">
        <v>45.200000762939453</v>
      </c>
      <c r="AF355">
        <v>28.078098297119141</v>
      </c>
      <c r="AG355">
        <v>44.963691711425781</v>
      </c>
      <c r="AH355">
        <v>229.80000305175781</v>
      </c>
      <c r="AI355">
        <v>60</v>
      </c>
      <c r="AJ355">
        <v>59.900002000000001</v>
      </c>
      <c r="AK355">
        <v>59.900002000000001</v>
      </c>
      <c r="AL355">
        <v>61</v>
      </c>
      <c r="AM355">
        <v>137.79624938964844</v>
      </c>
      <c r="AN355">
        <v>52.49993896484375</v>
      </c>
      <c r="AO355">
        <v>67.08026123046875</v>
      </c>
      <c r="AP355">
        <v>82.670616149902344</v>
      </c>
      <c r="AQ355">
        <v>2.5208125114440918</v>
      </c>
      <c r="AR355">
        <v>544.08544921875</v>
      </c>
      <c r="AS355">
        <v>496.755859375</v>
      </c>
      <c r="AT355">
        <v>4.8535628318786621</v>
      </c>
      <c r="AU355">
        <v>3.8753125667572021</v>
      </c>
      <c r="AV355">
        <v>7891.4501953125</v>
      </c>
      <c r="AW355">
        <v>6060.74658203125</v>
      </c>
      <c r="AX355">
        <v>1805.89501953125</v>
      </c>
      <c r="AY355">
        <v>1146.38623046875</v>
      </c>
      <c r="AZ355">
        <v>6085.55517578125</v>
      </c>
      <c r="BA355">
        <v>4914.3603515625</v>
      </c>
      <c r="BD355" t="s">
        <v>644</v>
      </c>
      <c r="BE355" t="s">
        <v>643</v>
      </c>
      <c r="BF355">
        <v>45</v>
      </c>
      <c r="BG355">
        <v>1208.829</v>
      </c>
      <c r="BH355">
        <v>891.96400000000006</v>
      </c>
      <c r="BI355">
        <v>-2.7639999999999998</v>
      </c>
      <c r="BJ355">
        <v>4.0789999999999997</v>
      </c>
      <c r="BK355">
        <v>89.545000000000002</v>
      </c>
      <c r="BL355">
        <v>2056.5419999999999</v>
      </c>
      <c r="BM355">
        <v>1210.126</v>
      </c>
      <c r="BN355">
        <v>1202.24</v>
      </c>
      <c r="BO355">
        <v>-179.62899999999999</v>
      </c>
      <c r="BP355">
        <v>99.998999999999995</v>
      </c>
      <c r="BQ355">
        <v>1.0049999999999999</v>
      </c>
      <c r="BR355">
        <v>424.79700000000003</v>
      </c>
      <c r="BS355">
        <v>2056.5419999999999</v>
      </c>
      <c r="BT355">
        <v>20</v>
      </c>
      <c r="BU355">
        <v>11.445</v>
      </c>
      <c r="BV355">
        <v>1</v>
      </c>
      <c r="BW355">
        <v>40</v>
      </c>
      <c r="BX355">
        <v>28.856999999999999</v>
      </c>
      <c r="BY355">
        <v>1</v>
      </c>
      <c r="BZ355">
        <f>_xlfn.XLOOKUP(data_cloud__2[[#This Row],[product_id]], manual_check_maarten!A:A,manual_check_maarten!F:F,  "")</f>
        <v>0</v>
      </c>
      <c r="CA355">
        <f>_xlfn.XLOOKUP(data_cloud__2[[#This Row],[product_id]], manual_check_maarten!A:A,manual_check_maarten!G:G,  "")</f>
        <v>0</v>
      </c>
      <c r="CB355" t="str">
        <f>_xlfn.XLOOKUP(data_cloud__2[[#This Row],[product_id]], manual_check_maarten!A:A,manual_check_maarten!H:H,  "")</f>
        <v>Streaks</v>
      </c>
    </row>
    <row r="356" spans="1:80" hidden="1" x14ac:dyDescent="0.35">
      <c r="A356" t="s">
        <v>1151</v>
      </c>
      <c r="B356" t="s">
        <v>85</v>
      </c>
      <c r="C356">
        <v>45566.762919224537</v>
      </c>
      <c r="D356" t="s">
        <v>79</v>
      </c>
      <c r="E356" t="s">
        <v>80</v>
      </c>
      <c r="F356">
        <v>197</v>
      </c>
      <c r="G356">
        <v>197</v>
      </c>
      <c r="H356">
        <v>197</v>
      </c>
      <c r="I356">
        <v>0</v>
      </c>
      <c r="J356" t="s">
        <v>1150</v>
      </c>
      <c r="K356" t="s">
        <v>82</v>
      </c>
      <c r="L356">
        <v>16.170000076293945</v>
      </c>
      <c r="M356">
        <v>110</v>
      </c>
      <c r="N356" t="s">
        <v>82</v>
      </c>
      <c r="O356" t="s">
        <v>82</v>
      </c>
      <c r="P356">
        <v>0</v>
      </c>
      <c r="Q356">
        <v>800.1220703125</v>
      </c>
      <c r="R356">
        <v>119.90861511230469</v>
      </c>
      <c r="S356">
        <v>215</v>
      </c>
      <c r="T356">
        <v>215</v>
      </c>
      <c r="U356">
        <v>220.10000610351563</v>
      </c>
      <c r="V356">
        <v>225</v>
      </c>
      <c r="W356">
        <v>2197.578857421875</v>
      </c>
      <c r="X356">
        <v>1784.136474609375</v>
      </c>
      <c r="Y356">
        <v>3.4160001277923584</v>
      </c>
      <c r="Z356">
        <v>0.14800000190734863</v>
      </c>
      <c r="AA356">
        <v>24.340002059936523</v>
      </c>
      <c r="AB356">
        <v>2.0480000972747803</v>
      </c>
      <c r="AC356">
        <v>0.45400002598762512</v>
      </c>
      <c r="AD356">
        <v>0.65400004386901855</v>
      </c>
      <c r="AE356">
        <v>46.5</v>
      </c>
      <c r="AF356">
        <v>27.833452224731445</v>
      </c>
      <c r="AG356">
        <v>44.943305969238281</v>
      </c>
      <c r="AH356">
        <v>229.80000305175781</v>
      </c>
      <c r="AI356">
        <v>60</v>
      </c>
      <c r="AJ356">
        <v>59.900002000000001</v>
      </c>
      <c r="AK356">
        <v>59.900002000000001</v>
      </c>
      <c r="AL356">
        <v>60.900002000000001</v>
      </c>
      <c r="AM356">
        <v>137.79624938964844</v>
      </c>
      <c r="AN356">
        <v>52.49993896484375</v>
      </c>
      <c r="AO356">
        <v>67.189033508300781</v>
      </c>
      <c r="AP356">
        <v>82.828056335449219</v>
      </c>
      <c r="AQ356">
        <v>2.2198126316070557</v>
      </c>
      <c r="AR356">
        <v>543.4066162109375</v>
      </c>
      <c r="AS356">
        <v>495.49026489257813</v>
      </c>
      <c r="AT356">
        <v>4.8911876678466797</v>
      </c>
      <c r="AU356">
        <v>3.8753125667572021</v>
      </c>
      <c r="AV356">
        <v>7855.80810546875</v>
      </c>
      <c r="AW356">
        <v>6008.95556640625</v>
      </c>
      <c r="AX356">
        <v>1818.4755859375</v>
      </c>
      <c r="AY356">
        <v>1137.1923828125</v>
      </c>
      <c r="AZ356">
        <v>6037.33251953125</v>
      </c>
      <c r="BA356">
        <v>4871.76318359375</v>
      </c>
      <c r="BD356" t="s">
        <v>1152</v>
      </c>
      <c r="BE356" t="s">
        <v>1151</v>
      </c>
      <c r="BF356">
        <v>45</v>
      </c>
      <c r="BG356">
        <v>1196.146</v>
      </c>
      <c r="BH356">
        <v>1020.704</v>
      </c>
      <c r="BI356">
        <v>-3.673</v>
      </c>
      <c r="BJ356">
        <v>4.0810000000000004</v>
      </c>
      <c r="BK356">
        <v>88.635999999999996</v>
      </c>
      <c r="BL356">
        <v>2055.1889999999999</v>
      </c>
      <c r="BM356">
        <v>1199.5050000000001</v>
      </c>
      <c r="BN356">
        <v>1327.1220000000001</v>
      </c>
      <c r="BO356">
        <v>179.99700000000001</v>
      </c>
      <c r="BP356">
        <v>98.424999999999997</v>
      </c>
      <c r="BQ356">
        <v>1.0049999999999999</v>
      </c>
      <c r="BR356">
        <v>424.81400000000002</v>
      </c>
      <c r="BS356">
        <v>2055.1889999999999</v>
      </c>
      <c r="BT356">
        <v>20</v>
      </c>
      <c r="BU356">
        <v>6.2249999999999996</v>
      </c>
      <c r="BV356">
        <v>1</v>
      </c>
      <c r="BW356">
        <v>40</v>
      </c>
      <c r="BX356">
        <v>20.632999999999999</v>
      </c>
      <c r="BY356">
        <v>1</v>
      </c>
      <c r="BZ356">
        <f>_xlfn.XLOOKUP(data_cloud__2[[#This Row],[product_id]], manual_check_maarten!A:A,manual_check_maarten!F:F,  "")</f>
        <v>1</v>
      </c>
      <c r="CA356">
        <f>_xlfn.XLOOKUP(data_cloud__2[[#This Row],[product_id]], manual_check_maarten!A:A,manual_check_maarten!G:G,  "")</f>
        <v>0</v>
      </c>
      <c r="CB356" t="str">
        <f>_xlfn.XLOOKUP(data_cloud__2[[#This Row],[product_id]], manual_check_maarten!A:A,manual_check_maarten!H:H,  "")</f>
        <v/>
      </c>
    </row>
    <row r="357" spans="1:80" hidden="1" x14ac:dyDescent="0.35">
      <c r="A357" t="s">
        <v>1149</v>
      </c>
      <c r="B357" t="s">
        <v>78</v>
      </c>
      <c r="C357">
        <v>45566.762919224537</v>
      </c>
      <c r="D357" t="s">
        <v>79</v>
      </c>
      <c r="E357" t="s">
        <v>80</v>
      </c>
      <c r="F357">
        <v>197</v>
      </c>
      <c r="G357">
        <v>197</v>
      </c>
      <c r="H357">
        <v>197</v>
      </c>
      <c r="I357">
        <v>0</v>
      </c>
      <c r="J357" t="s">
        <v>1150</v>
      </c>
      <c r="K357" t="s">
        <v>82</v>
      </c>
      <c r="L357">
        <v>16.170000076293945</v>
      </c>
      <c r="M357">
        <v>110</v>
      </c>
      <c r="N357" t="s">
        <v>82</v>
      </c>
      <c r="O357" t="s">
        <v>82</v>
      </c>
      <c r="P357">
        <v>0</v>
      </c>
      <c r="Q357">
        <v>800.1220703125</v>
      </c>
      <c r="R357">
        <v>119.90861511230469</v>
      </c>
      <c r="S357">
        <v>215</v>
      </c>
      <c r="T357">
        <v>215</v>
      </c>
      <c r="U357">
        <v>220.10000610351563</v>
      </c>
      <c r="V357">
        <v>225</v>
      </c>
      <c r="W357">
        <v>2197.578857421875</v>
      </c>
      <c r="X357">
        <v>1784.136474609375</v>
      </c>
      <c r="Y357">
        <v>3.4160001277923584</v>
      </c>
      <c r="Z357">
        <v>0.14800000190734863</v>
      </c>
      <c r="AA357">
        <v>24.340002059936523</v>
      </c>
      <c r="AB357">
        <v>2.0480000972747803</v>
      </c>
      <c r="AC357">
        <v>0.45400002598762512</v>
      </c>
      <c r="AD357">
        <v>0.65400004386901855</v>
      </c>
      <c r="AE357">
        <v>46.5</v>
      </c>
      <c r="AF357">
        <v>27.833452224731445</v>
      </c>
      <c r="AG357">
        <v>44.943305969238281</v>
      </c>
      <c r="AH357">
        <v>229.80000305175781</v>
      </c>
      <c r="AI357">
        <v>60</v>
      </c>
      <c r="AJ357">
        <v>59.900002000000001</v>
      </c>
      <c r="AK357">
        <v>59.900002000000001</v>
      </c>
      <c r="AL357">
        <v>60.900002000000001</v>
      </c>
      <c r="AM357">
        <v>94.586082458496094</v>
      </c>
      <c r="AN357">
        <v>52.499603271484375</v>
      </c>
      <c r="AO357">
        <v>66.621902465820313</v>
      </c>
      <c r="AP357">
        <v>80.406806945800781</v>
      </c>
      <c r="AQ357">
        <v>3.1228127479553223</v>
      </c>
      <c r="AR357">
        <v>541.7491455078125</v>
      </c>
      <c r="AS357">
        <v>497.34194946289063</v>
      </c>
      <c r="AT357">
        <v>4.5901875495910645</v>
      </c>
      <c r="AU357">
        <v>3.6495625972747803</v>
      </c>
      <c r="AV357">
        <v>7682.650390625</v>
      </c>
      <c r="AW357">
        <v>5424.0615234375</v>
      </c>
      <c r="AX357">
        <v>1642.29296875</v>
      </c>
      <c r="AY357">
        <v>1005.83935546875</v>
      </c>
      <c r="AZ357">
        <v>6040.357421875</v>
      </c>
      <c r="BA357">
        <v>4418.22216796875</v>
      </c>
      <c r="BB357">
        <v>1.4159798622131348E-2</v>
      </c>
      <c r="BC357">
        <v>0.12826335430145264</v>
      </c>
      <c r="BD357" t="s">
        <v>79</v>
      </c>
      <c r="BE357" t="s">
        <v>79</v>
      </c>
      <c r="BF357">
        <v>0</v>
      </c>
      <c r="BG357">
        <v>0</v>
      </c>
      <c r="BH357">
        <v>0</v>
      </c>
      <c r="BI357">
        <v>0</v>
      </c>
      <c r="BJ357">
        <v>0</v>
      </c>
      <c r="BK357">
        <v>0</v>
      </c>
      <c r="BL357">
        <v>0</v>
      </c>
      <c r="BM357">
        <v>0</v>
      </c>
      <c r="BN357">
        <v>0</v>
      </c>
      <c r="BO357">
        <v>0</v>
      </c>
      <c r="BP357">
        <v>0</v>
      </c>
      <c r="BQ357">
        <v>0</v>
      </c>
      <c r="BR357">
        <v>0</v>
      </c>
      <c r="BS357">
        <v>0</v>
      </c>
      <c r="BT357">
        <v>20</v>
      </c>
      <c r="BU357">
        <v>0</v>
      </c>
      <c r="BW357">
        <v>40</v>
      </c>
      <c r="BX357">
        <v>0</v>
      </c>
      <c r="BZ357" t="str">
        <f>_xlfn.XLOOKUP(data_cloud__2[[#This Row],[product_id]], manual_check_maarten!A:A,manual_check_maarten!F:F,  "")</f>
        <v/>
      </c>
      <c r="CA357" t="str">
        <f>_xlfn.XLOOKUP(data_cloud__2[[#This Row],[product_id]], manual_check_maarten!A:A,manual_check_maarten!G:G,  "")</f>
        <v/>
      </c>
      <c r="CB357" t="str">
        <f>_xlfn.XLOOKUP(data_cloud__2[[#This Row],[product_id]], manual_check_maarten!A:A,manual_check_maarten!H:H,  "")</f>
        <v/>
      </c>
    </row>
    <row r="358" spans="1:80" hidden="1" x14ac:dyDescent="0.35">
      <c r="A358" t="s">
        <v>1153</v>
      </c>
      <c r="B358" t="s">
        <v>78</v>
      </c>
      <c r="C358">
        <v>45566.763195046296</v>
      </c>
      <c r="D358" t="s">
        <v>79</v>
      </c>
      <c r="E358" t="s">
        <v>80</v>
      </c>
      <c r="F358">
        <v>198</v>
      </c>
      <c r="G358">
        <v>198</v>
      </c>
      <c r="H358">
        <v>198</v>
      </c>
      <c r="I358">
        <v>0</v>
      </c>
      <c r="J358" t="s">
        <v>1154</v>
      </c>
      <c r="K358" t="s">
        <v>82</v>
      </c>
      <c r="L358">
        <v>16.180000305175781</v>
      </c>
      <c r="M358">
        <v>110</v>
      </c>
      <c r="N358" t="s">
        <v>82</v>
      </c>
      <c r="O358" t="s">
        <v>82</v>
      </c>
      <c r="P358">
        <v>0</v>
      </c>
      <c r="Q358">
        <v>800.3065185546875</v>
      </c>
      <c r="R358">
        <v>119.90861511230469</v>
      </c>
      <c r="S358">
        <v>214.80000305175781</v>
      </c>
      <c r="T358">
        <v>214.80000305175781</v>
      </c>
      <c r="U358">
        <v>220</v>
      </c>
      <c r="V358">
        <v>225</v>
      </c>
      <c r="W358">
        <v>2193.984619140625</v>
      </c>
      <c r="X358">
        <v>1769.0792236328125</v>
      </c>
      <c r="Y358">
        <v>3.4160001277923584</v>
      </c>
      <c r="Z358">
        <v>0.14600001275539398</v>
      </c>
      <c r="AA358">
        <v>24.338001251220703</v>
      </c>
      <c r="AB358">
        <v>2.0340001583099365</v>
      </c>
      <c r="AC358">
        <v>0.45200002193450928</v>
      </c>
      <c r="AD358">
        <v>0.65600001811981201</v>
      </c>
      <c r="AE358">
        <v>46.5</v>
      </c>
      <c r="AF358">
        <v>27.731517791748047</v>
      </c>
      <c r="AG358">
        <v>44.994274139404297</v>
      </c>
      <c r="AH358">
        <v>229.80000305175781</v>
      </c>
      <c r="AI358">
        <v>60</v>
      </c>
      <c r="AJ358">
        <v>60</v>
      </c>
      <c r="AK358">
        <v>60</v>
      </c>
      <c r="AL358">
        <v>60.799999</v>
      </c>
      <c r="AM358">
        <v>94.586082458496094</v>
      </c>
      <c r="AN358">
        <v>52.499603271484375</v>
      </c>
      <c r="AO358">
        <v>66.393211364746094</v>
      </c>
      <c r="AP358">
        <v>80.390304565429688</v>
      </c>
      <c r="AQ358">
        <v>3.2733125686645508</v>
      </c>
      <c r="AR358">
        <v>541.05902099609375</v>
      </c>
      <c r="AS358">
        <v>495.7120361328125</v>
      </c>
      <c r="AT358">
        <v>4.6654376983642578</v>
      </c>
      <c r="AU358">
        <v>3.687187671661377</v>
      </c>
      <c r="AV358">
        <v>7682.626953125</v>
      </c>
      <c r="AW358">
        <v>5387.978515625</v>
      </c>
      <c r="AX358">
        <v>1674.9306640625</v>
      </c>
      <c r="AY358">
        <v>1014.986328125</v>
      </c>
      <c r="AZ358">
        <v>6007.6962890625</v>
      </c>
      <c r="BA358">
        <v>4372.9921875</v>
      </c>
      <c r="BB358">
        <v>1.6915202140808105E-2</v>
      </c>
      <c r="BC358">
        <v>0.12241518497467041</v>
      </c>
      <c r="BD358" t="s">
        <v>1155</v>
      </c>
      <c r="BE358" t="s">
        <v>1153</v>
      </c>
      <c r="BF358">
        <v>45</v>
      </c>
      <c r="BG358">
        <v>843.10799999999995</v>
      </c>
      <c r="BH358">
        <v>1227.625</v>
      </c>
      <c r="BI358">
        <v>-2.3090000000000002</v>
      </c>
      <c r="BJ358">
        <v>4.16</v>
      </c>
      <c r="BK358">
        <v>90</v>
      </c>
      <c r="BL358">
        <v>2055.4110000000001</v>
      </c>
      <c r="BM358">
        <v>829.16399999999999</v>
      </c>
      <c r="BN358">
        <v>1332.7180000000001</v>
      </c>
      <c r="BO358">
        <v>1.5309999999999999</v>
      </c>
      <c r="BP358">
        <v>98.424999999999997</v>
      </c>
      <c r="BQ358">
        <v>1.0029999999999999</v>
      </c>
      <c r="BR358">
        <v>423.31200000000001</v>
      </c>
      <c r="BS358">
        <v>2055.4110000000001</v>
      </c>
      <c r="BT358">
        <v>20</v>
      </c>
      <c r="BU358">
        <v>6.2460000000000004</v>
      </c>
      <c r="BV358">
        <v>1</v>
      </c>
      <c r="BW358">
        <v>40</v>
      </c>
      <c r="BX358">
        <v>26.652999999999999</v>
      </c>
      <c r="BY358">
        <v>1</v>
      </c>
      <c r="BZ358">
        <f>_xlfn.XLOOKUP(data_cloud__2[[#This Row],[product_id]], manual_check_maarten!A:A,manual_check_maarten!F:F,  "")</f>
        <v>1</v>
      </c>
      <c r="CA358">
        <f>_xlfn.XLOOKUP(data_cloud__2[[#This Row],[product_id]], manual_check_maarten!A:A,manual_check_maarten!G:G,  "")</f>
        <v>0</v>
      </c>
      <c r="CB358" t="str">
        <f>_xlfn.XLOOKUP(data_cloud__2[[#This Row],[product_id]], manual_check_maarten!A:A,manual_check_maarten!H:H,  "")</f>
        <v/>
      </c>
    </row>
    <row r="359" spans="1:80" hidden="1" x14ac:dyDescent="0.35">
      <c r="A359" t="s">
        <v>1156</v>
      </c>
      <c r="B359" t="s">
        <v>85</v>
      </c>
      <c r="C359">
        <v>45566.763195046296</v>
      </c>
      <c r="D359" t="s">
        <v>79</v>
      </c>
      <c r="E359" t="s">
        <v>80</v>
      </c>
      <c r="F359">
        <v>198</v>
      </c>
      <c r="G359">
        <v>198</v>
      </c>
      <c r="H359">
        <v>198</v>
      </c>
      <c r="I359">
        <v>0</v>
      </c>
      <c r="J359" t="s">
        <v>1154</v>
      </c>
      <c r="K359" t="s">
        <v>82</v>
      </c>
      <c r="L359">
        <v>16.180000305175781</v>
      </c>
      <c r="M359">
        <v>110</v>
      </c>
      <c r="N359" t="s">
        <v>82</v>
      </c>
      <c r="O359" t="s">
        <v>82</v>
      </c>
      <c r="P359">
        <v>0</v>
      </c>
      <c r="Q359">
        <v>800.3065185546875</v>
      </c>
      <c r="R359">
        <v>119.90861511230469</v>
      </c>
      <c r="S359">
        <v>214.80000305175781</v>
      </c>
      <c r="T359">
        <v>214.80000305175781</v>
      </c>
      <c r="U359">
        <v>220</v>
      </c>
      <c r="V359">
        <v>225</v>
      </c>
      <c r="W359">
        <v>2193.984619140625</v>
      </c>
      <c r="X359">
        <v>1769.0792236328125</v>
      </c>
      <c r="Y359">
        <v>3.4160001277923584</v>
      </c>
      <c r="Z359">
        <v>0.14600001275539398</v>
      </c>
      <c r="AA359">
        <v>24.338001251220703</v>
      </c>
      <c r="AB359">
        <v>2.0340001583099365</v>
      </c>
      <c r="AC359">
        <v>0.45200002193450928</v>
      </c>
      <c r="AD359">
        <v>0.65600001811981201</v>
      </c>
      <c r="AE359">
        <v>46.5</v>
      </c>
      <c r="AF359">
        <v>27.731517791748047</v>
      </c>
      <c r="AG359">
        <v>44.994274139404297</v>
      </c>
      <c r="AH359">
        <v>229.80000305175781</v>
      </c>
      <c r="AI359">
        <v>60</v>
      </c>
      <c r="AJ359">
        <v>60</v>
      </c>
      <c r="AK359">
        <v>60</v>
      </c>
      <c r="AL359">
        <v>60.799999</v>
      </c>
      <c r="AM359">
        <v>137.79624938964844</v>
      </c>
      <c r="AN359">
        <v>52.49993896484375</v>
      </c>
      <c r="AO359">
        <v>67.152168273925781</v>
      </c>
      <c r="AP359">
        <v>83.22515869140625</v>
      </c>
      <c r="AQ359">
        <v>1.3544375896453857</v>
      </c>
      <c r="AR359">
        <v>542.31793212890625</v>
      </c>
      <c r="AS359">
        <v>494.11309814453125</v>
      </c>
      <c r="AT359">
        <v>4.8535628318786621</v>
      </c>
      <c r="AU359">
        <v>3.8376877307891846</v>
      </c>
      <c r="AV359">
        <v>7844.10546875</v>
      </c>
      <c r="AW359">
        <v>5976.20654296875</v>
      </c>
      <c r="AX359">
        <v>1788.45068359375</v>
      </c>
      <c r="AY359">
        <v>1108.4833984375</v>
      </c>
      <c r="AZ359">
        <v>6055.65478515625</v>
      </c>
      <c r="BA359">
        <v>4867.72314453125</v>
      </c>
      <c r="BD359" t="s">
        <v>1157</v>
      </c>
      <c r="BE359" t="s">
        <v>1156</v>
      </c>
      <c r="BF359">
        <v>45</v>
      </c>
      <c r="BG359">
        <v>1235.509</v>
      </c>
      <c r="BH359">
        <v>957.26300000000003</v>
      </c>
      <c r="BI359">
        <v>-1.627</v>
      </c>
      <c r="BJ359">
        <v>4.077</v>
      </c>
      <c r="BK359">
        <v>90.682000000000002</v>
      </c>
      <c r="BL359">
        <v>2056.3359999999998</v>
      </c>
      <c r="BM359">
        <v>1229.299</v>
      </c>
      <c r="BN359">
        <v>1262.693</v>
      </c>
      <c r="BO359">
        <v>-178.267</v>
      </c>
      <c r="BP359">
        <v>99.998999999999995</v>
      </c>
      <c r="BQ359">
        <v>1.0049999999999999</v>
      </c>
      <c r="BR359">
        <v>424.88499999999999</v>
      </c>
      <c r="BS359">
        <v>2056.3359999999998</v>
      </c>
      <c r="BT359">
        <v>20</v>
      </c>
      <c r="BU359">
        <v>10.621</v>
      </c>
      <c r="BV359">
        <v>1</v>
      </c>
      <c r="BW359">
        <v>40</v>
      </c>
      <c r="BX359">
        <v>36.393999999999998</v>
      </c>
      <c r="BY359">
        <v>1</v>
      </c>
      <c r="BZ359">
        <f>_xlfn.XLOOKUP(data_cloud__2[[#This Row],[product_id]], manual_check_maarten!A:A,manual_check_maarten!F:F,  "")</f>
        <v>1</v>
      </c>
      <c r="CA359">
        <f>_xlfn.XLOOKUP(data_cloud__2[[#This Row],[product_id]], manual_check_maarten!A:A,manual_check_maarten!G:G,  "")</f>
        <v>0</v>
      </c>
      <c r="CB359" t="str">
        <f>_xlfn.XLOOKUP(data_cloud__2[[#This Row],[product_id]], manual_check_maarten!A:A,manual_check_maarten!H:H,  "")</f>
        <v/>
      </c>
    </row>
    <row r="360" spans="1:80" x14ac:dyDescent="0.35">
      <c r="A360" t="s">
        <v>657</v>
      </c>
      <c r="B360" t="s">
        <v>85</v>
      </c>
      <c r="C360">
        <v>45566.721758055559</v>
      </c>
      <c r="D360" t="s">
        <v>79</v>
      </c>
      <c r="E360" t="s">
        <v>80</v>
      </c>
      <c r="F360">
        <v>123</v>
      </c>
      <c r="G360">
        <v>123</v>
      </c>
      <c r="H360">
        <v>123</v>
      </c>
      <c r="I360">
        <v>0</v>
      </c>
      <c r="J360" t="s">
        <v>655</v>
      </c>
      <c r="K360" t="s">
        <v>82</v>
      </c>
      <c r="L360">
        <v>15.179999351501465</v>
      </c>
      <c r="M360">
        <v>110</v>
      </c>
      <c r="N360" t="s">
        <v>82</v>
      </c>
      <c r="O360" t="s">
        <v>82</v>
      </c>
      <c r="P360">
        <v>0</v>
      </c>
      <c r="Q360">
        <v>802.33538818359375</v>
      </c>
      <c r="R360">
        <v>119.90861511230469</v>
      </c>
      <c r="S360">
        <v>215</v>
      </c>
      <c r="T360">
        <v>215.10000610351563</v>
      </c>
      <c r="U360">
        <v>220.10000610351563</v>
      </c>
      <c r="V360">
        <v>225</v>
      </c>
      <c r="W360">
        <v>2206.12744140625</v>
      </c>
      <c r="X360">
        <v>1747.221923828125</v>
      </c>
      <c r="Y360">
        <v>3.1580002307891846</v>
      </c>
      <c r="Z360">
        <v>0.14400000870227814</v>
      </c>
      <c r="AA360">
        <v>24.340002059936523</v>
      </c>
      <c r="AB360">
        <v>2.0600001811981201</v>
      </c>
      <c r="AC360">
        <v>0.45400002598762512</v>
      </c>
      <c r="AD360">
        <v>0.65600001811981201</v>
      </c>
      <c r="AE360">
        <v>45.700000762939453</v>
      </c>
      <c r="AF360">
        <v>28.317646026611328</v>
      </c>
      <c r="AG360">
        <v>44.948402404785156</v>
      </c>
      <c r="AH360">
        <v>229.80000305175781</v>
      </c>
      <c r="AI360">
        <v>60</v>
      </c>
      <c r="AJ360">
        <v>60</v>
      </c>
      <c r="AK360">
        <v>60</v>
      </c>
      <c r="AL360">
        <v>61</v>
      </c>
      <c r="AM360">
        <v>137.79624938964844</v>
      </c>
      <c r="AN360">
        <v>52.49993896484375</v>
      </c>
      <c r="AO360">
        <v>66.866928100585938</v>
      </c>
      <c r="AP360">
        <v>82.577194213867188</v>
      </c>
      <c r="AQ360">
        <v>2.1445624828338623</v>
      </c>
      <c r="AR360">
        <v>545.08258056640625</v>
      </c>
      <c r="AS360">
        <v>497.94921875</v>
      </c>
      <c r="AT360">
        <v>4.8159375190734863</v>
      </c>
      <c r="AU360">
        <v>3.8753125667572021</v>
      </c>
      <c r="AV360">
        <v>7891.74609375</v>
      </c>
      <c r="AW360">
        <v>6073.15283203125</v>
      </c>
      <c r="AX360">
        <v>1798.0556640625</v>
      </c>
      <c r="AY360">
        <v>1157.0732421875</v>
      </c>
      <c r="AZ360">
        <v>6093.6904296875</v>
      </c>
      <c r="BA360">
        <v>4916.07958984375</v>
      </c>
      <c r="BD360" t="s">
        <v>658</v>
      </c>
      <c r="BE360" t="s">
        <v>657</v>
      </c>
      <c r="BF360">
        <v>45</v>
      </c>
      <c r="BG360">
        <v>1234.3109999999999</v>
      </c>
      <c r="BH360">
        <v>950.97699999999998</v>
      </c>
      <c r="BI360">
        <v>-2.3090000000000002</v>
      </c>
      <c r="BJ360">
        <v>4.0279999999999996</v>
      </c>
      <c r="BK360">
        <v>90</v>
      </c>
      <c r="BL360">
        <v>2056.0749999999998</v>
      </c>
      <c r="BM360">
        <v>1228.5219999999999</v>
      </c>
      <c r="BN360">
        <v>1258.6780000000001</v>
      </c>
      <c r="BO360">
        <v>-178.35</v>
      </c>
      <c r="BP360">
        <v>99.998999999999995</v>
      </c>
      <c r="BQ360">
        <v>1.0049999999999999</v>
      </c>
      <c r="BR360">
        <v>424.70600000000002</v>
      </c>
      <c r="BS360">
        <v>2056.0749999999998</v>
      </c>
      <c r="BT360">
        <v>20</v>
      </c>
      <c r="BU360">
        <v>41.383000000000003</v>
      </c>
      <c r="BV360">
        <v>0</v>
      </c>
      <c r="BW360">
        <v>40</v>
      </c>
      <c r="BX360">
        <v>17.960999999999999</v>
      </c>
      <c r="BY360">
        <v>1</v>
      </c>
      <c r="BZ360">
        <f>_xlfn.XLOOKUP(data_cloud__2[[#This Row],[product_id]], manual_check_maarten!A:A,manual_check_maarten!F:F,  "")</f>
        <v>0</v>
      </c>
      <c r="CA360">
        <f>_xlfn.XLOOKUP(data_cloud__2[[#This Row],[product_id]], manual_check_maarten!A:A,manual_check_maarten!G:G,  "")</f>
        <v>0</v>
      </c>
      <c r="CB360" t="str">
        <f>_xlfn.XLOOKUP(data_cloud__2[[#This Row],[product_id]], manual_check_maarten!A:A,manual_check_maarten!H:H,  "")</f>
        <v>Streaks</v>
      </c>
    </row>
    <row r="361" spans="1:80" hidden="1" x14ac:dyDescent="0.35">
      <c r="A361" t="s">
        <v>1158</v>
      </c>
      <c r="B361" t="s">
        <v>78</v>
      </c>
      <c r="C361">
        <v>45566.764247395833</v>
      </c>
      <c r="D361" t="s">
        <v>79</v>
      </c>
      <c r="E361" t="s">
        <v>80</v>
      </c>
      <c r="F361">
        <v>199</v>
      </c>
      <c r="G361">
        <v>199</v>
      </c>
      <c r="H361">
        <v>199</v>
      </c>
      <c r="I361">
        <v>0</v>
      </c>
      <c r="J361" t="s">
        <v>1159</v>
      </c>
      <c r="K361" t="s">
        <v>82</v>
      </c>
      <c r="L361">
        <v>16.190000534057617</v>
      </c>
      <c r="M361">
        <v>110</v>
      </c>
      <c r="N361" t="s">
        <v>82</v>
      </c>
      <c r="O361" t="s">
        <v>82</v>
      </c>
      <c r="P361">
        <v>0</v>
      </c>
      <c r="Q361">
        <v>800.6754150390625</v>
      </c>
      <c r="R361">
        <v>119.90861511230469</v>
      </c>
      <c r="S361">
        <v>216.80000305175781</v>
      </c>
      <c r="T361">
        <v>215.80000305175781</v>
      </c>
      <c r="U361">
        <v>219.10000610351563</v>
      </c>
      <c r="V361">
        <v>224.60000610351563</v>
      </c>
      <c r="W361">
        <v>2204.37890625</v>
      </c>
      <c r="X361">
        <v>1778.7935791015625</v>
      </c>
      <c r="Y361">
        <v>2.8540000915527344</v>
      </c>
      <c r="Z361">
        <v>0.15200001001358032</v>
      </c>
      <c r="AA361">
        <v>24.322000503540039</v>
      </c>
      <c r="AB361">
        <v>2.0580000877380371</v>
      </c>
      <c r="AC361">
        <v>0.45400002598762512</v>
      </c>
      <c r="AD361">
        <v>0.65600001811981201</v>
      </c>
      <c r="AE361">
        <v>46.900001525878906</v>
      </c>
      <c r="AF361">
        <v>27.879323959350586</v>
      </c>
      <c r="AG361">
        <v>44.968788146972656</v>
      </c>
      <c r="AH361">
        <v>230</v>
      </c>
      <c r="AI361">
        <v>60</v>
      </c>
      <c r="AJ361">
        <v>60</v>
      </c>
      <c r="AK361">
        <v>60</v>
      </c>
      <c r="AL361">
        <v>60.099997999999999</v>
      </c>
      <c r="AM361">
        <v>94.586082458496094</v>
      </c>
      <c r="AN361">
        <v>52.499603271484375</v>
      </c>
      <c r="AO361">
        <v>59.555435180664063</v>
      </c>
      <c r="AP361">
        <v>75.067962646484375</v>
      </c>
      <c r="AQ361">
        <v>4.0634374618530273</v>
      </c>
      <c r="AR361">
        <v>537.48272705078125</v>
      </c>
      <c r="AS361">
        <v>491.0867919921875</v>
      </c>
      <c r="AT361">
        <v>4.5901875495910645</v>
      </c>
      <c r="AU361">
        <v>3.6495625972747803</v>
      </c>
      <c r="AV361">
        <v>7703.4140625</v>
      </c>
      <c r="AW361">
        <v>5158.16162109375</v>
      </c>
      <c r="AX361">
        <v>1627.06591796875</v>
      </c>
      <c r="AY361">
        <v>990.13720703125</v>
      </c>
      <c r="AZ361">
        <v>6076.34814453125</v>
      </c>
      <c r="BA361">
        <v>4168.0244140625</v>
      </c>
      <c r="BB361">
        <v>1.5750765800476074E-2</v>
      </c>
      <c r="BC361">
        <v>0.16319727897644043</v>
      </c>
      <c r="BD361" t="s">
        <v>1160</v>
      </c>
      <c r="BE361" t="s">
        <v>1158</v>
      </c>
      <c r="BF361">
        <v>45</v>
      </c>
      <c r="BG361">
        <v>824.85900000000004</v>
      </c>
      <c r="BH361">
        <v>1227.653</v>
      </c>
      <c r="BI361">
        <v>-0.26400000000000001</v>
      </c>
      <c r="BJ361">
        <v>4.1059999999999999</v>
      </c>
      <c r="BK361">
        <v>92.045000000000002</v>
      </c>
      <c r="BL361">
        <v>2055.2240000000002</v>
      </c>
      <c r="BM361">
        <v>808.57600000000002</v>
      </c>
      <c r="BN361">
        <v>1336.2560000000001</v>
      </c>
      <c r="BO361">
        <v>3.3519999999999999</v>
      </c>
      <c r="BP361">
        <v>98.424999999999997</v>
      </c>
      <c r="BQ361">
        <v>1.0029999999999999</v>
      </c>
      <c r="BR361">
        <v>423.21199999999999</v>
      </c>
      <c r="BS361">
        <v>2055.2240000000002</v>
      </c>
      <c r="BT361">
        <v>20</v>
      </c>
      <c r="BU361">
        <v>4.6429999999999998</v>
      </c>
      <c r="BV361">
        <v>1</v>
      </c>
      <c r="BW361">
        <v>40</v>
      </c>
      <c r="BX361">
        <v>22.8</v>
      </c>
      <c r="BY361">
        <v>1</v>
      </c>
      <c r="BZ361">
        <f>_xlfn.XLOOKUP(data_cloud__2[[#This Row],[product_id]], manual_check_maarten!A:A,manual_check_maarten!F:F,  "")</f>
        <v>1</v>
      </c>
      <c r="CA361">
        <f>_xlfn.XLOOKUP(data_cloud__2[[#This Row],[product_id]], manual_check_maarten!A:A,manual_check_maarten!G:G,  "")</f>
        <v>0</v>
      </c>
      <c r="CB361" t="str">
        <f>_xlfn.XLOOKUP(data_cloud__2[[#This Row],[product_id]], manual_check_maarten!A:A,manual_check_maarten!H:H,  "")</f>
        <v/>
      </c>
    </row>
    <row r="362" spans="1:80" x14ac:dyDescent="0.35">
      <c r="A362" t="s">
        <v>690</v>
      </c>
      <c r="B362" t="s">
        <v>85</v>
      </c>
      <c r="C362">
        <v>45566.723736967593</v>
      </c>
      <c r="D362" t="s">
        <v>79</v>
      </c>
      <c r="E362" t="s">
        <v>80</v>
      </c>
      <c r="F362">
        <v>130</v>
      </c>
      <c r="G362">
        <v>130</v>
      </c>
      <c r="H362">
        <v>130</v>
      </c>
      <c r="I362">
        <v>0</v>
      </c>
      <c r="J362" t="s">
        <v>688</v>
      </c>
      <c r="K362" t="s">
        <v>82</v>
      </c>
      <c r="L362">
        <v>15.210000038146973</v>
      </c>
      <c r="M362">
        <v>110</v>
      </c>
      <c r="N362" t="s">
        <v>82</v>
      </c>
      <c r="O362" t="s">
        <v>82</v>
      </c>
      <c r="P362">
        <v>0</v>
      </c>
      <c r="Q362">
        <v>802.51983642578125</v>
      </c>
      <c r="R362">
        <v>119.90861511230469</v>
      </c>
      <c r="S362">
        <v>215</v>
      </c>
      <c r="T362">
        <v>215.10000610351563</v>
      </c>
      <c r="U362">
        <v>220.10000610351563</v>
      </c>
      <c r="V362">
        <v>225</v>
      </c>
      <c r="W362">
        <v>2209.236083984375</v>
      </c>
      <c r="X362">
        <v>1755.6734619140625</v>
      </c>
      <c r="Y362">
        <v>3.3520002365112305</v>
      </c>
      <c r="Z362">
        <v>0.15800000727176666</v>
      </c>
      <c r="AA362">
        <v>24.340002059936523</v>
      </c>
      <c r="AB362">
        <v>2.0540001392364502</v>
      </c>
      <c r="AC362">
        <v>0.45400002598762512</v>
      </c>
      <c r="AD362">
        <v>0.65600001811981201</v>
      </c>
      <c r="AE362">
        <v>46.5</v>
      </c>
      <c r="AF362">
        <v>28.256484985351563</v>
      </c>
      <c r="AG362">
        <v>44.968788146972656</v>
      </c>
      <c r="AH362">
        <v>229.80000305175781</v>
      </c>
      <c r="AI362">
        <v>60</v>
      </c>
      <c r="AJ362">
        <v>59.900002000000001</v>
      </c>
      <c r="AK362">
        <v>59.900002000000001</v>
      </c>
      <c r="AL362">
        <v>61</v>
      </c>
      <c r="AM362">
        <v>137.79624938964844</v>
      </c>
      <c r="AN362">
        <v>52.49993896484375</v>
      </c>
      <c r="AO362">
        <v>67.100776672363281</v>
      </c>
      <c r="AP362">
        <v>83.053085327148438</v>
      </c>
      <c r="AQ362">
        <v>1.3544375896453857</v>
      </c>
      <c r="AR362">
        <v>544.5277099609375</v>
      </c>
      <c r="AS362">
        <v>497.0057373046875</v>
      </c>
      <c r="AT362">
        <v>4.8159375190734863</v>
      </c>
      <c r="AU362">
        <v>3.8753125667572021</v>
      </c>
      <c r="AV362">
        <v>7885.4150390625</v>
      </c>
      <c r="AW362">
        <v>6075.49658203125</v>
      </c>
      <c r="AX362">
        <v>1790.55419921875</v>
      </c>
      <c r="AY362">
        <v>1149.7470703125</v>
      </c>
      <c r="AZ362">
        <v>6094.86083984375</v>
      </c>
      <c r="BA362">
        <v>4925.74951171875</v>
      </c>
      <c r="BD362" t="s">
        <v>691</v>
      </c>
      <c r="BE362" t="s">
        <v>690</v>
      </c>
      <c r="BF362">
        <v>45</v>
      </c>
      <c r="BG362">
        <v>1230.4480000000001</v>
      </c>
      <c r="BH362">
        <v>963.19</v>
      </c>
      <c r="BI362">
        <v>-1.851</v>
      </c>
      <c r="BJ362">
        <v>4.0609999999999999</v>
      </c>
      <c r="BK362">
        <v>90.457999999999998</v>
      </c>
      <c r="BL362">
        <v>2055.9540000000002</v>
      </c>
      <c r="BM362">
        <v>1225.7809999999999</v>
      </c>
      <c r="BN362">
        <v>1270.2670000000001</v>
      </c>
      <c r="BO362">
        <v>-178.511</v>
      </c>
      <c r="BP362">
        <v>99.998999999999995</v>
      </c>
      <c r="BQ362">
        <v>1.0049999999999999</v>
      </c>
      <c r="BR362">
        <v>424.69299999999998</v>
      </c>
      <c r="BS362">
        <v>2055.9540000000002</v>
      </c>
      <c r="BT362">
        <v>20</v>
      </c>
      <c r="BU362">
        <v>75.275000000000006</v>
      </c>
      <c r="BV362">
        <v>0</v>
      </c>
      <c r="BW362">
        <v>40</v>
      </c>
      <c r="BX362">
        <v>15.499000000000001</v>
      </c>
      <c r="BY362">
        <v>1</v>
      </c>
      <c r="BZ362">
        <f>_xlfn.XLOOKUP(data_cloud__2[[#This Row],[product_id]], manual_check_maarten!A:A,manual_check_maarten!F:F,  "")</f>
        <v>0</v>
      </c>
      <c r="CA362">
        <f>_xlfn.XLOOKUP(data_cloud__2[[#This Row],[product_id]], manual_check_maarten!A:A,manual_check_maarten!G:G,  "")</f>
        <v>0</v>
      </c>
      <c r="CB362" t="str">
        <f>_xlfn.XLOOKUP(data_cloud__2[[#This Row],[product_id]], manual_check_maarten!A:A,manual_check_maarten!H:H,  "")</f>
        <v>Streaks</v>
      </c>
    </row>
    <row r="363" spans="1:80" x14ac:dyDescent="0.35">
      <c r="A363" t="s">
        <v>1105</v>
      </c>
      <c r="B363" t="s">
        <v>85</v>
      </c>
      <c r="C363">
        <v>45566.760107002316</v>
      </c>
      <c r="D363" t="s">
        <v>79</v>
      </c>
      <c r="E363" t="s">
        <v>80</v>
      </c>
      <c r="F363">
        <v>187</v>
      </c>
      <c r="G363">
        <v>187</v>
      </c>
      <c r="H363">
        <v>187</v>
      </c>
      <c r="I363">
        <v>0</v>
      </c>
      <c r="J363" t="s">
        <v>1103</v>
      </c>
      <c r="K363" t="s">
        <v>82</v>
      </c>
      <c r="L363">
        <v>16.129999160766602</v>
      </c>
      <c r="M363">
        <v>110</v>
      </c>
      <c r="N363" t="s">
        <v>82</v>
      </c>
      <c r="O363" t="s">
        <v>82</v>
      </c>
      <c r="P363">
        <v>0</v>
      </c>
      <c r="Q363">
        <v>800.1220703125</v>
      </c>
      <c r="R363">
        <v>119.90861511230469</v>
      </c>
      <c r="S363">
        <v>215.10000610351563</v>
      </c>
      <c r="T363">
        <v>214.80000305175781</v>
      </c>
      <c r="U363">
        <v>220.10000610351563</v>
      </c>
      <c r="V363">
        <v>225</v>
      </c>
      <c r="W363">
        <v>2187.67041015625</v>
      </c>
      <c r="X363">
        <v>1738.67333984375</v>
      </c>
      <c r="Y363">
        <v>3.3360002040863037</v>
      </c>
      <c r="Z363">
        <v>0.14800000190734863</v>
      </c>
      <c r="AA363">
        <v>24.338001251220703</v>
      </c>
      <c r="AB363">
        <v>2.0960001945495605</v>
      </c>
      <c r="AC363">
        <v>0.45200002193450928</v>
      </c>
      <c r="AD363">
        <v>0.65800005197525024</v>
      </c>
      <c r="AE363">
        <v>45.400001525878906</v>
      </c>
      <c r="AF363">
        <v>28.597967147827148</v>
      </c>
      <c r="AG363">
        <v>44.984077453613281</v>
      </c>
      <c r="AH363">
        <v>229.80000305175781</v>
      </c>
      <c r="AI363">
        <v>60</v>
      </c>
      <c r="AJ363">
        <v>60.099997999999999</v>
      </c>
      <c r="AK363">
        <v>60.099997999999999</v>
      </c>
      <c r="AL363">
        <v>60.700001</v>
      </c>
      <c r="AM363">
        <v>137.79624938964844</v>
      </c>
      <c r="AN363">
        <v>52.49993896484375</v>
      </c>
      <c r="AO363">
        <v>67.205642700195313</v>
      </c>
      <c r="AP363">
        <v>82.743133544921875</v>
      </c>
      <c r="AQ363">
        <v>2.3703126907348633</v>
      </c>
      <c r="AR363">
        <v>545.47894287109375</v>
      </c>
      <c r="AS363">
        <v>498.10946655273438</v>
      </c>
      <c r="AT363">
        <v>4.7406878471374512</v>
      </c>
      <c r="AU363">
        <v>3.8753125667572021</v>
      </c>
      <c r="AV363">
        <v>7918.24755859375</v>
      </c>
      <c r="AW363">
        <v>6099.35693359375</v>
      </c>
      <c r="AX363">
        <v>1766.3623046875</v>
      </c>
      <c r="AY363">
        <v>1166.91552734375</v>
      </c>
      <c r="AZ363">
        <v>6151.88525390625</v>
      </c>
      <c r="BA363">
        <v>4932.44140625</v>
      </c>
      <c r="BD363" t="s">
        <v>1106</v>
      </c>
      <c r="BE363" t="s">
        <v>1105</v>
      </c>
      <c r="BF363">
        <v>45</v>
      </c>
      <c r="BG363">
        <v>1185.3340000000001</v>
      </c>
      <c r="BH363">
        <v>1065.3119999999999</v>
      </c>
      <c r="BI363">
        <v>-3.6840000000000002</v>
      </c>
      <c r="BJ363">
        <v>4.0659999999999998</v>
      </c>
      <c r="BK363">
        <v>88.625</v>
      </c>
      <c r="BL363">
        <v>2054.3870000000002</v>
      </c>
      <c r="BM363">
        <v>1191.0350000000001</v>
      </c>
      <c r="BN363">
        <v>1370.8409999999999</v>
      </c>
      <c r="BO363">
        <v>179.56</v>
      </c>
      <c r="BP363">
        <v>98.424999999999997</v>
      </c>
      <c r="BQ363">
        <v>1.004</v>
      </c>
      <c r="BR363">
        <v>424.77300000000002</v>
      </c>
      <c r="BS363">
        <v>2054.3870000000002</v>
      </c>
      <c r="BT363">
        <v>20</v>
      </c>
      <c r="BU363">
        <v>10.166</v>
      </c>
      <c r="BV363">
        <v>1</v>
      </c>
      <c r="BW363">
        <v>40</v>
      </c>
      <c r="BX363">
        <v>32.292999999999999</v>
      </c>
      <c r="BY363">
        <v>1</v>
      </c>
      <c r="BZ363">
        <f>_xlfn.XLOOKUP(data_cloud__2[[#This Row],[product_id]], manual_check_maarten!A:A,manual_check_maarten!F:F,  "")</f>
        <v>0</v>
      </c>
      <c r="CA363">
        <f>_xlfn.XLOOKUP(data_cloud__2[[#This Row],[product_id]], manual_check_maarten!A:A,manual_check_maarten!G:G,  "")</f>
        <v>0</v>
      </c>
      <c r="CB363" t="str">
        <f>_xlfn.XLOOKUP(data_cloud__2[[#This Row],[product_id]], manual_check_maarten!A:A,manual_check_maarten!H:H,  "")</f>
        <v>Streaks</v>
      </c>
    </row>
    <row r="364" spans="1:80" x14ac:dyDescent="0.35">
      <c r="A364" t="s">
        <v>1109</v>
      </c>
      <c r="B364" t="s">
        <v>85</v>
      </c>
      <c r="C364">
        <v>45566.760384699075</v>
      </c>
      <c r="D364" t="s">
        <v>79</v>
      </c>
      <c r="E364" t="s">
        <v>80</v>
      </c>
      <c r="F364">
        <v>188</v>
      </c>
      <c r="G364">
        <v>188</v>
      </c>
      <c r="H364">
        <v>188</v>
      </c>
      <c r="I364">
        <v>0</v>
      </c>
      <c r="J364" t="s">
        <v>1108</v>
      </c>
      <c r="K364" t="s">
        <v>82</v>
      </c>
      <c r="L364">
        <v>16.139999389648438</v>
      </c>
      <c r="M364">
        <v>110</v>
      </c>
      <c r="N364" t="s">
        <v>82</v>
      </c>
      <c r="O364" t="s">
        <v>82</v>
      </c>
      <c r="P364">
        <v>0</v>
      </c>
      <c r="Q364">
        <v>799.9376220703125</v>
      </c>
      <c r="R364">
        <v>119.90861511230469</v>
      </c>
      <c r="S364">
        <v>215</v>
      </c>
      <c r="T364">
        <v>215.10000610351563</v>
      </c>
      <c r="U364">
        <v>220.10000610351563</v>
      </c>
      <c r="V364">
        <v>225</v>
      </c>
      <c r="W364">
        <v>2190.8759765625</v>
      </c>
      <c r="X364">
        <v>1764.4163818359375</v>
      </c>
      <c r="Y364">
        <v>3.0840001106262207</v>
      </c>
      <c r="Z364">
        <v>0.14800000190734863</v>
      </c>
      <c r="AA364">
        <v>24.340002059936523</v>
      </c>
      <c r="AB364">
        <v>2.0060000419616699</v>
      </c>
      <c r="AC364">
        <v>0.45400002598762512</v>
      </c>
      <c r="AD364">
        <v>0.65400004386901855</v>
      </c>
      <c r="AE364">
        <v>45.5</v>
      </c>
      <c r="AF364">
        <v>27.777387619018555</v>
      </c>
      <c r="AG364">
        <v>44.958595275878906</v>
      </c>
      <c r="AH364">
        <v>229.80000305175781</v>
      </c>
      <c r="AI364">
        <v>60</v>
      </c>
      <c r="AJ364">
        <v>60.099997999999999</v>
      </c>
      <c r="AK364">
        <v>60.099997999999999</v>
      </c>
      <c r="AL364">
        <v>60.799999</v>
      </c>
      <c r="AM364">
        <v>137.79624938964844</v>
      </c>
      <c r="AN364">
        <v>52.49993896484375</v>
      </c>
      <c r="AO364">
        <v>67.366523742675781</v>
      </c>
      <c r="AP364">
        <v>83.220191955566406</v>
      </c>
      <c r="AQ364">
        <v>1.4296876192092896</v>
      </c>
      <c r="AR364">
        <v>543.77349853515625</v>
      </c>
      <c r="AS364">
        <v>495.6746826171875</v>
      </c>
      <c r="AT364">
        <v>4.8911876678466797</v>
      </c>
      <c r="AU364">
        <v>3.8376877307891846</v>
      </c>
      <c r="AV364">
        <v>7863.6767578125</v>
      </c>
      <c r="AW364">
        <v>6016.7587890625</v>
      </c>
      <c r="AX364">
        <v>1817.1015625</v>
      </c>
      <c r="AY364">
        <v>1116.5791015625</v>
      </c>
      <c r="AZ364">
        <v>6046.5751953125</v>
      </c>
      <c r="BA364">
        <v>4900.1796875</v>
      </c>
      <c r="BD364" t="s">
        <v>1110</v>
      </c>
      <c r="BE364" t="s">
        <v>1109</v>
      </c>
      <c r="BF364">
        <v>45</v>
      </c>
      <c r="BG364">
        <v>1214.3630000000001</v>
      </c>
      <c r="BH364">
        <v>1078.6659999999999</v>
      </c>
      <c r="BI364">
        <v>-2.7639999999999998</v>
      </c>
      <c r="BJ364">
        <v>4.0949999999999998</v>
      </c>
      <c r="BK364">
        <v>89.545000000000002</v>
      </c>
      <c r="BL364">
        <v>2054.52</v>
      </c>
      <c r="BM364">
        <v>1212.0429999999999</v>
      </c>
      <c r="BN364">
        <v>1383.529</v>
      </c>
      <c r="BO364">
        <v>-179.09700000000001</v>
      </c>
      <c r="BP364">
        <v>98.424999999999997</v>
      </c>
      <c r="BQ364">
        <v>1.0049999999999999</v>
      </c>
      <c r="BR364">
        <v>424.69</v>
      </c>
      <c r="BS364">
        <v>2054.52</v>
      </c>
      <c r="BT364">
        <v>20</v>
      </c>
      <c r="BU364">
        <v>38.356999999999999</v>
      </c>
      <c r="BV364">
        <v>0</v>
      </c>
      <c r="BW364">
        <v>40</v>
      </c>
      <c r="BX364">
        <v>81.275999999999996</v>
      </c>
      <c r="BY364">
        <v>0</v>
      </c>
      <c r="BZ364">
        <f>_xlfn.XLOOKUP(data_cloud__2[[#This Row],[product_id]], manual_check_maarten!A:A,manual_check_maarten!F:F,  "")</f>
        <v>0</v>
      </c>
      <c r="CA364">
        <f>_xlfn.XLOOKUP(data_cloud__2[[#This Row],[product_id]], manual_check_maarten!A:A,manual_check_maarten!G:G,  "")</f>
        <v>0</v>
      </c>
      <c r="CB364" t="str">
        <f>_xlfn.XLOOKUP(data_cloud__2[[#This Row],[product_id]], manual_check_maarten!A:A,manual_check_maarten!H:H,  "")</f>
        <v>Streaks</v>
      </c>
    </row>
    <row r="365" spans="1:80" x14ac:dyDescent="0.35">
      <c r="A365" t="s">
        <v>1119</v>
      </c>
      <c r="B365" t="s">
        <v>85</v>
      </c>
      <c r="C365">
        <v>45566.760950659722</v>
      </c>
      <c r="D365" t="s">
        <v>79</v>
      </c>
      <c r="E365" t="s">
        <v>80</v>
      </c>
      <c r="F365">
        <v>190</v>
      </c>
      <c r="G365">
        <v>190</v>
      </c>
      <c r="H365">
        <v>190</v>
      </c>
      <c r="I365">
        <v>0</v>
      </c>
      <c r="J365" t="s">
        <v>1117</v>
      </c>
      <c r="K365" t="s">
        <v>82</v>
      </c>
      <c r="L365">
        <v>16.139999389648438</v>
      </c>
      <c r="M365">
        <v>110</v>
      </c>
      <c r="N365" t="s">
        <v>82</v>
      </c>
      <c r="O365" t="s">
        <v>82</v>
      </c>
      <c r="P365">
        <v>0</v>
      </c>
      <c r="Q365">
        <v>799.9376220703125</v>
      </c>
      <c r="R365">
        <v>119.90861511230469</v>
      </c>
      <c r="S365">
        <v>215.10000610351563</v>
      </c>
      <c r="T365">
        <v>215.10000610351563</v>
      </c>
      <c r="U365">
        <v>220.10000610351563</v>
      </c>
      <c r="V365">
        <v>225</v>
      </c>
      <c r="W365">
        <v>2168.727294921875</v>
      </c>
      <c r="X365">
        <v>1775.8792724609375</v>
      </c>
      <c r="Y365">
        <v>3.2800002098083496</v>
      </c>
      <c r="Z365">
        <v>0.15400001406669617</v>
      </c>
      <c r="AA365">
        <v>24.336000442504883</v>
      </c>
      <c r="AB365">
        <v>2.0320000648498535</v>
      </c>
      <c r="AC365">
        <v>0.45000001788139343</v>
      </c>
      <c r="AD365">
        <v>0.65800005197525024</v>
      </c>
      <c r="AE365">
        <v>45.700000762939453</v>
      </c>
      <c r="AF365">
        <v>27.629581451416016</v>
      </c>
      <c r="AG365">
        <v>44.999370574951172</v>
      </c>
      <c r="AH365">
        <v>229.80000305175781</v>
      </c>
      <c r="AI365">
        <v>60</v>
      </c>
      <c r="AJ365">
        <v>60.099997999999999</v>
      </c>
      <c r="AK365">
        <v>60.099997999999999</v>
      </c>
      <c r="AL365">
        <v>60.799999</v>
      </c>
      <c r="AM365">
        <v>137.79624938964844</v>
      </c>
      <c r="AN365">
        <v>52.49993896484375</v>
      </c>
      <c r="AO365">
        <v>67.161941528320313</v>
      </c>
      <c r="AP365">
        <v>83.028831481933594</v>
      </c>
      <c r="AQ365">
        <v>1.3920625448226929</v>
      </c>
      <c r="AR365">
        <v>545.4669189453125</v>
      </c>
      <c r="AS365">
        <v>497.51327514648438</v>
      </c>
      <c r="AT365">
        <v>4.8911876678466797</v>
      </c>
      <c r="AU365">
        <v>3.8753125667572021</v>
      </c>
      <c r="AV365">
        <v>7891.46240234375</v>
      </c>
      <c r="AW365">
        <v>6118.73486328125</v>
      </c>
      <c r="AX365">
        <v>1821.75</v>
      </c>
      <c r="AY365">
        <v>1138.94921875</v>
      </c>
      <c r="AZ365">
        <v>6069.71240234375</v>
      </c>
      <c r="BA365">
        <v>4979.78564453125</v>
      </c>
      <c r="BD365" t="s">
        <v>1120</v>
      </c>
      <c r="BE365" t="s">
        <v>1119</v>
      </c>
      <c r="BF365">
        <v>45</v>
      </c>
      <c r="BG365">
        <v>1235.885</v>
      </c>
      <c r="BH365">
        <v>975.88400000000001</v>
      </c>
      <c r="BI365">
        <v>-1.627</v>
      </c>
      <c r="BJ365">
        <v>4.101</v>
      </c>
      <c r="BK365">
        <v>90.682000000000002</v>
      </c>
      <c r="BL365">
        <v>2056.058</v>
      </c>
      <c r="BM365">
        <v>1229.6690000000001</v>
      </c>
      <c r="BN365">
        <v>1284.076</v>
      </c>
      <c r="BO365">
        <v>-178.202</v>
      </c>
      <c r="BP365">
        <v>99.998999999999995</v>
      </c>
      <c r="BQ365">
        <v>1.0049999999999999</v>
      </c>
      <c r="BR365">
        <v>424.75799999999998</v>
      </c>
      <c r="BS365">
        <v>2056.058</v>
      </c>
      <c r="BT365">
        <v>20</v>
      </c>
      <c r="BU365">
        <v>6.1710000000000003</v>
      </c>
      <c r="BV365">
        <v>1</v>
      </c>
      <c r="BW365">
        <v>40</v>
      </c>
      <c r="BX365">
        <v>25.22</v>
      </c>
      <c r="BY365">
        <v>1</v>
      </c>
      <c r="BZ365">
        <f>_xlfn.XLOOKUP(data_cloud__2[[#This Row],[product_id]], manual_check_maarten!A:A,manual_check_maarten!F:F,  "")</f>
        <v>0</v>
      </c>
      <c r="CA365">
        <f>_xlfn.XLOOKUP(data_cloud__2[[#This Row],[product_id]], manual_check_maarten!A:A,manual_check_maarten!G:G,  "")</f>
        <v>0</v>
      </c>
      <c r="CB365" t="str">
        <f>_xlfn.XLOOKUP(data_cloud__2[[#This Row],[product_id]], manual_check_maarten!A:A,manual_check_maarten!H:H,  "")</f>
        <v>Streaks</v>
      </c>
    </row>
    <row r="366" spans="1:80" x14ac:dyDescent="0.35">
      <c r="A366" t="s">
        <v>1137</v>
      </c>
      <c r="B366" t="s">
        <v>85</v>
      </c>
      <c r="C366">
        <v>45566.762074317128</v>
      </c>
      <c r="D366" t="s">
        <v>79</v>
      </c>
      <c r="E366" t="s">
        <v>80</v>
      </c>
      <c r="F366">
        <v>194</v>
      </c>
      <c r="G366">
        <v>194</v>
      </c>
      <c r="H366">
        <v>194</v>
      </c>
      <c r="I366">
        <v>0</v>
      </c>
      <c r="J366" t="s">
        <v>1136</v>
      </c>
      <c r="K366" t="s">
        <v>82</v>
      </c>
      <c r="L366">
        <v>16.159999847412109</v>
      </c>
      <c r="M366">
        <v>110</v>
      </c>
      <c r="N366" t="s">
        <v>82</v>
      </c>
      <c r="O366" t="s">
        <v>82</v>
      </c>
      <c r="P366">
        <v>0</v>
      </c>
      <c r="Q366">
        <v>799.9376220703125</v>
      </c>
      <c r="R366">
        <v>119.90861511230469</v>
      </c>
      <c r="S366">
        <v>215.10000610351563</v>
      </c>
      <c r="T366">
        <v>215</v>
      </c>
      <c r="U366">
        <v>220.10000610351563</v>
      </c>
      <c r="V366">
        <v>224.80000305175781</v>
      </c>
      <c r="W366">
        <v>2195.830322265625</v>
      </c>
      <c r="X366">
        <v>1772.284912109375</v>
      </c>
      <c r="Y366">
        <v>3.0320000648498535</v>
      </c>
      <c r="Z366">
        <v>0.15200001001358032</v>
      </c>
      <c r="AA366">
        <v>24.340002059936523</v>
      </c>
      <c r="AB366">
        <v>2.0280001163482666</v>
      </c>
      <c r="AC366">
        <v>0.45400002598762512</v>
      </c>
      <c r="AD366">
        <v>0.65400004386901855</v>
      </c>
      <c r="AE366">
        <v>46.200000762939453</v>
      </c>
      <c r="AF366">
        <v>27.486871719360352</v>
      </c>
      <c r="AG366">
        <v>44.978981018066406</v>
      </c>
      <c r="AH366">
        <v>229.80000305175781</v>
      </c>
      <c r="AI366">
        <v>60</v>
      </c>
      <c r="AJ366">
        <v>59.900002000000001</v>
      </c>
      <c r="AK366">
        <v>59.900002000000001</v>
      </c>
      <c r="AL366">
        <v>60.799999</v>
      </c>
      <c r="AM366">
        <v>137.79624938964844</v>
      </c>
      <c r="AN366">
        <v>52.49993896484375</v>
      </c>
      <c r="AO366">
        <v>67.308944702148438</v>
      </c>
      <c r="AP366">
        <v>82.852256774902344</v>
      </c>
      <c r="AQ366">
        <v>2.4455626010894775</v>
      </c>
      <c r="AR366">
        <v>540.8458251953125</v>
      </c>
      <c r="AS366">
        <v>492.4324951171875</v>
      </c>
      <c r="AT366">
        <v>4.8535628318786621</v>
      </c>
      <c r="AU366">
        <v>3.8753125667572021</v>
      </c>
      <c r="AV366">
        <v>7810.08740234375</v>
      </c>
      <c r="AW366">
        <v>5928.1279296875</v>
      </c>
      <c r="AX366">
        <v>1778.57861328125</v>
      </c>
      <c r="AY366">
        <v>1118.68896484375</v>
      </c>
      <c r="AZ366">
        <v>6031.5087890625</v>
      </c>
      <c r="BA366">
        <v>4809.43896484375</v>
      </c>
      <c r="BD366" t="s">
        <v>1138</v>
      </c>
      <c r="BE366" t="s">
        <v>1137</v>
      </c>
      <c r="BF366">
        <v>45</v>
      </c>
      <c r="BG366">
        <v>1216.3589999999999</v>
      </c>
      <c r="BH366">
        <v>1046.056</v>
      </c>
      <c r="BI366">
        <v>-3.2109999999999999</v>
      </c>
      <c r="BJ366">
        <v>4.093</v>
      </c>
      <c r="BK366">
        <v>89.097999999999999</v>
      </c>
      <c r="BL366">
        <v>2054.7370000000001</v>
      </c>
      <c r="BM366">
        <v>1213.7950000000001</v>
      </c>
      <c r="BN366">
        <v>1353.85</v>
      </c>
      <c r="BO366">
        <v>-179.047</v>
      </c>
      <c r="BP366">
        <v>98.424999999999997</v>
      </c>
      <c r="BQ366">
        <v>1.004</v>
      </c>
      <c r="BR366">
        <v>424.61399999999998</v>
      </c>
      <c r="BS366">
        <v>2054.7370000000001</v>
      </c>
      <c r="BT366">
        <v>20</v>
      </c>
      <c r="BU366">
        <v>23.035</v>
      </c>
      <c r="BV366">
        <v>0</v>
      </c>
      <c r="BW366">
        <v>40</v>
      </c>
      <c r="BX366">
        <v>31.986000000000001</v>
      </c>
      <c r="BY366">
        <v>1</v>
      </c>
      <c r="BZ366">
        <f>_xlfn.XLOOKUP(data_cloud__2[[#This Row],[product_id]], manual_check_maarten!A:A,manual_check_maarten!F:F,  "")</f>
        <v>0</v>
      </c>
      <c r="CA366">
        <f>_xlfn.XLOOKUP(data_cloud__2[[#This Row],[product_id]], manual_check_maarten!A:A,manual_check_maarten!G:G,  "")</f>
        <v>0</v>
      </c>
      <c r="CB366" t="str">
        <f>_xlfn.XLOOKUP(data_cloud__2[[#This Row],[product_id]], manual_check_maarten!A:A,manual_check_maarten!H:H,  "")</f>
        <v>Streaks</v>
      </c>
    </row>
    <row r="367" spans="1:80" hidden="1" x14ac:dyDescent="0.35">
      <c r="A367" t="s">
        <v>718</v>
      </c>
      <c r="B367" t="s">
        <v>85</v>
      </c>
      <c r="C367">
        <v>45566.765093437498</v>
      </c>
      <c r="D367" t="s">
        <v>79</v>
      </c>
      <c r="E367" t="s">
        <v>80</v>
      </c>
      <c r="F367">
        <v>202</v>
      </c>
      <c r="G367">
        <v>202</v>
      </c>
      <c r="H367">
        <v>202</v>
      </c>
      <c r="I367">
        <v>0</v>
      </c>
      <c r="J367" t="s">
        <v>716</v>
      </c>
      <c r="K367" t="s">
        <v>82</v>
      </c>
      <c r="L367">
        <v>16.19999885559082</v>
      </c>
      <c r="M367">
        <v>110</v>
      </c>
      <c r="N367" t="s">
        <v>82</v>
      </c>
      <c r="O367" t="s">
        <v>82</v>
      </c>
      <c r="P367">
        <v>0</v>
      </c>
      <c r="Q367">
        <v>799.753173828125</v>
      </c>
      <c r="R367">
        <v>119.90861511230469</v>
      </c>
      <c r="S367">
        <v>215.10000610351563</v>
      </c>
      <c r="T367">
        <v>215.60000610351563</v>
      </c>
      <c r="U367">
        <v>219.5</v>
      </c>
      <c r="V367">
        <v>225.30000305175781</v>
      </c>
      <c r="W367">
        <v>2194.76171875</v>
      </c>
      <c r="X367">
        <v>1801.0394287109375</v>
      </c>
      <c r="Y367">
        <v>3.1100001335144043</v>
      </c>
      <c r="Z367">
        <v>0.14600001275539398</v>
      </c>
      <c r="AA367">
        <v>24.338001251220703</v>
      </c>
      <c r="AB367">
        <v>2.0160000324249268</v>
      </c>
      <c r="AC367">
        <v>0.45200002193450928</v>
      </c>
      <c r="AD367">
        <v>0.65400004386901855</v>
      </c>
      <c r="AE367">
        <v>47.400001525878906</v>
      </c>
      <c r="AF367">
        <v>27.486871719360352</v>
      </c>
      <c r="AG367">
        <v>44.994274139404297</v>
      </c>
      <c r="AH367">
        <v>230</v>
      </c>
      <c r="AI367">
        <v>60</v>
      </c>
      <c r="AJ367">
        <v>59.700001</v>
      </c>
      <c r="AK367">
        <v>59.700001</v>
      </c>
      <c r="AL367">
        <v>60.099997999999999</v>
      </c>
      <c r="AM367">
        <v>91.864166259765625</v>
      </c>
      <c r="AN367">
        <v>52.49993896484375</v>
      </c>
      <c r="AO367">
        <v>66.033531188964844</v>
      </c>
      <c r="AP367">
        <v>82.150466918945313</v>
      </c>
      <c r="AQ367">
        <v>1.3920625448226929</v>
      </c>
      <c r="AR367">
        <v>539.84442138671875</v>
      </c>
      <c r="AS367">
        <v>490.16409301757813</v>
      </c>
      <c r="AT367">
        <v>4.8911876678466797</v>
      </c>
      <c r="AU367">
        <v>3.9505627155303955</v>
      </c>
      <c r="AV367">
        <v>7819.22607421875</v>
      </c>
      <c r="AW367">
        <v>5916.17236328125</v>
      </c>
      <c r="AX367">
        <v>1787.71337890625</v>
      </c>
      <c r="AY367">
        <v>1143.3505859375</v>
      </c>
      <c r="AZ367">
        <v>6031.5126953125</v>
      </c>
      <c r="BA367">
        <v>4772.82177734375</v>
      </c>
      <c r="BD367" t="s">
        <v>719</v>
      </c>
      <c r="BE367" t="s">
        <v>718</v>
      </c>
      <c r="BF367">
        <v>45</v>
      </c>
      <c r="BG367">
        <v>1236.6869999999999</v>
      </c>
      <c r="BH367">
        <v>918.30899999999997</v>
      </c>
      <c r="BI367">
        <v>-1.851</v>
      </c>
      <c r="BJ367">
        <v>4.0949999999999998</v>
      </c>
      <c r="BK367">
        <v>90.457999999999998</v>
      </c>
      <c r="BL367">
        <v>2056.279</v>
      </c>
      <c r="BM367">
        <v>1230.2729999999999</v>
      </c>
      <c r="BN367">
        <v>1227.345</v>
      </c>
      <c r="BO367">
        <v>-178.31200000000001</v>
      </c>
      <c r="BP367">
        <v>99.998999999999995</v>
      </c>
      <c r="BQ367">
        <v>1.0049999999999999</v>
      </c>
      <c r="BR367">
        <v>424.59699999999998</v>
      </c>
      <c r="BS367">
        <v>2056.279</v>
      </c>
      <c r="BT367">
        <v>20</v>
      </c>
      <c r="BU367">
        <v>6.4390000000000001</v>
      </c>
      <c r="BV367">
        <v>1</v>
      </c>
      <c r="BW367">
        <v>40</v>
      </c>
      <c r="BX367">
        <v>29.552</v>
      </c>
      <c r="BY367">
        <v>1</v>
      </c>
      <c r="BZ367">
        <f>_xlfn.XLOOKUP(data_cloud__2[[#This Row],[product_id]], manual_check_maarten!A:A,manual_check_maarten!F:F,  "")</f>
        <v>1</v>
      </c>
      <c r="CA367">
        <f>_xlfn.XLOOKUP(data_cloud__2[[#This Row],[product_id]], manual_check_maarten!A:A,manual_check_maarten!G:G,  "")</f>
        <v>0</v>
      </c>
      <c r="CB367" t="str">
        <f>_xlfn.XLOOKUP(data_cloud__2[[#This Row],[product_id]], manual_check_maarten!A:A,manual_check_maarten!H:H,  "")</f>
        <v/>
      </c>
    </row>
    <row r="368" spans="1:80" hidden="1" x14ac:dyDescent="0.35">
      <c r="A368" t="s">
        <v>720</v>
      </c>
      <c r="B368" t="s">
        <v>78</v>
      </c>
      <c r="C368">
        <v>45566.765371921298</v>
      </c>
      <c r="D368" t="s">
        <v>79</v>
      </c>
      <c r="E368" t="s">
        <v>80</v>
      </c>
      <c r="F368">
        <v>203</v>
      </c>
      <c r="G368">
        <v>203</v>
      </c>
      <c r="H368">
        <v>203</v>
      </c>
      <c r="I368">
        <v>0</v>
      </c>
      <c r="J368" t="s">
        <v>721</v>
      </c>
      <c r="K368" t="s">
        <v>82</v>
      </c>
      <c r="L368">
        <v>16.209999084472656</v>
      </c>
      <c r="M368">
        <v>110</v>
      </c>
      <c r="N368" t="s">
        <v>82</v>
      </c>
      <c r="O368" t="s">
        <v>82</v>
      </c>
      <c r="P368">
        <v>0</v>
      </c>
      <c r="Q368">
        <v>800.1220703125</v>
      </c>
      <c r="R368">
        <v>119.90861511230469</v>
      </c>
      <c r="S368">
        <v>214.5</v>
      </c>
      <c r="T368">
        <v>215.30000305175781</v>
      </c>
      <c r="U368">
        <v>219.5</v>
      </c>
      <c r="V368">
        <v>225.30000305175781</v>
      </c>
      <c r="W368">
        <v>2209.721923828125</v>
      </c>
      <c r="X368">
        <v>1795.8907470703125</v>
      </c>
      <c r="Y368">
        <v>3.4060001373291016</v>
      </c>
      <c r="Z368">
        <v>0.14600001275539398</v>
      </c>
      <c r="AA368">
        <v>24.340002059936523</v>
      </c>
      <c r="AB368">
        <v>2.0920000076293945</v>
      </c>
      <c r="AC368">
        <v>0.45400002598762512</v>
      </c>
      <c r="AD368">
        <v>0.65600001811981201</v>
      </c>
      <c r="AE368">
        <v>47.5</v>
      </c>
      <c r="AF368">
        <v>28.200420379638672</v>
      </c>
      <c r="AG368">
        <v>44.963691711425781</v>
      </c>
      <c r="AH368">
        <v>230</v>
      </c>
      <c r="AI368">
        <v>60</v>
      </c>
      <c r="AJ368">
        <v>59.900002000000001</v>
      </c>
      <c r="AK368">
        <v>59.900002000000001</v>
      </c>
      <c r="AL368">
        <v>60.299999</v>
      </c>
      <c r="AM368">
        <v>141.87911987304688</v>
      </c>
      <c r="AN368">
        <v>52.499603271484375</v>
      </c>
      <c r="AO368">
        <v>66.305343627929688</v>
      </c>
      <c r="AP368">
        <v>79.945831298828125</v>
      </c>
      <c r="AQ368">
        <v>3.0099375247955322</v>
      </c>
      <c r="AR368">
        <v>542.059814453125</v>
      </c>
      <c r="AS368">
        <v>497.24310302734375</v>
      </c>
      <c r="AT368">
        <v>4.5525627136230469</v>
      </c>
      <c r="AU368">
        <v>3.687187671661377</v>
      </c>
      <c r="AV368">
        <v>7711.61669921875</v>
      </c>
      <c r="AW368">
        <v>5409.63916015625</v>
      </c>
      <c r="AX368">
        <v>1628.6572265625</v>
      </c>
      <c r="AY368">
        <v>1030.53271484375</v>
      </c>
      <c r="AZ368">
        <v>6082.95947265625</v>
      </c>
      <c r="BA368">
        <v>4379.1064453125</v>
      </c>
      <c r="BB368">
        <v>7.7217817306518555E-3</v>
      </c>
      <c r="BC368">
        <v>0.13782632350921631</v>
      </c>
      <c r="BD368" t="s">
        <v>722</v>
      </c>
      <c r="BE368" t="s">
        <v>720</v>
      </c>
      <c r="BF368">
        <v>45</v>
      </c>
      <c r="BG368">
        <v>862.06899999999996</v>
      </c>
      <c r="BH368">
        <v>1220.2909999999999</v>
      </c>
      <c r="BI368">
        <v>2.512</v>
      </c>
      <c r="BJ368">
        <v>4.1189999999999998</v>
      </c>
      <c r="BK368">
        <v>94.820999999999998</v>
      </c>
      <c r="BL368">
        <v>2055.6979999999999</v>
      </c>
      <c r="BM368">
        <v>841.274</v>
      </c>
      <c r="BN368">
        <v>1326.1610000000001</v>
      </c>
      <c r="BO368">
        <v>5.375</v>
      </c>
      <c r="BP368">
        <v>96.063000000000002</v>
      </c>
      <c r="BQ368">
        <v>1.0029999999999999</v>
      </c>
      <c r="BR368">
        <v>423.68599999999998</v>
      </c>
      <c r="BS368">
        <v>2055.6979999999999</v>
      </c>
      <c r="BT368">
        <v>20</v>
      </c>
      <c r="BU368">
        <v>16.529</v>
      </c>
      <c r="BV368">
        <v>1</v>
      </c>
      <c r="BW368">
        <v>40</v>
      </c>
      <c r="BX368">
        <v>22.907</v>
      </c>
      <c r="BY368">
        <v>1</v>
      </c>
      <c r="BZ368">
        <f>_xlfn.XLOOKUP(data_cloud__2[[#This Row],[product_id]], manual_check_maarten!A:A,manual_check_maarten!F:F,  "")</f>
        <v>1</v>
      </c>
      <c r="CA368">
        <f>_xlfn.XLOOKUP(data_cloud__2[[#This Row],[product_id]], manual_check_maarten!A:A,manual_check_maarten!G:G,  "")</f>
        <v>0</v>
      </c>
      <c r="CB368" t="str">
        <f>_xlfn.XLOOKUP(data_cloud__2[[#This Row],[product_id]], manual_check_maarten!A:A,manual_check_maarten!H:H,  "")</f>
        <v/>
      </c>
    </row>
    <row r="369" spans="1:80" hidden="1" x14ac:dyDescent="0.35">
      <c r="A369" t="s">
        <v>723</v>
      </c>
      <c r="B369" t="s">
        <v>85</v>
      </c>
      <c r="C369">
        <v>45566.765371921298</v>
      </c>
      <c r="D369" t="s">
        <v>79</v>
      </c>
      <c r="E369" t="s">
        <v>80</v>
      </c>
      <c r="F369">
        <v>203</v>
      </c>
      <c r="G369">
        <v>203</v>
      </c>
      <c r="H369">
        <v>203</v>
      </c>
      <c r="I369">
        <v>0</v>
      </c>
      <c r="J369" t="s">
        <v>721</v>
      </c>
      <c r="K369" t="s">
        <v>82</v>
      </c>
      <c r="L369">
        <v>16.209999084472656</v>
      </c>
      <c r="M369">
        <v>110</v>
      </c>
      <c r="N369" t="s">
        <v>82</v>
      </c>
      <c r="O369" t="s">
        <v>82</v>
      </c>
      <c r="P369">
        <v>0</v>
      </c>
      <c r="Q369">
        <v>800.1220703125</v>
      </c>
      <c r="R369">
        <v>119.90861511230469</v>
      </c>
      <c r="S369">
        <v>214.5</v>
      </c>
      <c r="T369">
        <v>215.30000305175781</v>
      </c>
      <c r="U369">
        <v>219.5</v>
      </c>
      <c r="V369">
        <v>225.30000305175781</v>
      </c>
      <c r="W369">
        <v>2209.721923828125</v>
      </c>
      <c r="X369">
        <v>1795.8907470703125</v>
      </c>
      <c r="Y369">
        <v>3.4060001373291016</v>
      </c>
      <c r="Z369">
        <v>0.14600001275539398</v>
      </c>
      <c r="AA369">
        <v>24.340002059936523</v>
      </c>
      <c r="AB369">
        <v>2.0920000076293945</v>
      </c>
      <c r="AC369">
        <v>0.45400002598762512</v>
      </c>
      <c r="AD369">
        <v>0.65600001811981201</v>
      </c>
      <c r="AE369">
        <v>47.5</v>
      </c>
      <c r="AF369">
        <v>28.200420379638672</v>
      </c>
      <c r="AG369">
        <v>44.963691711425781</v>
      </c>
      <c r="AH369">
        <v>230</v>
      </c>
      <c r="AI369">
        <v>60</v>
      </c>
      <c r="AJ369">
        <v>59.900002000000001</v>
      </c>
      <c r="AK369">
        <v>59.900002000000001</v>
      </c>
      <c r="AL369">
        <v>60.299999</v>
      </c>
      <c r="AM369">
        <v>91.864166259765625</v>
      </c>
      <c r="AN369">
        <v>52.49993896484375</v>
      </c>
      <c r="AO369">
        <v>66.444709777832031</v>
      </c>
      <c r="AP369">
        <v>82.427658081054688</v>
      </c>
      <c r="AQ369">
        <v>1.3920625448226929</v>
      </c>
      <c r="AR369">
        <v>543.21673583984375</v>
      </c>
      <c r="AS369">
        <v>494.71026611328125</v>
      </c>
      <c r="AT369">
        <v>4.8159375190734863</v>
      </c>
      <c r="AU369">
        <v>3.8753125667572021</v>
      </c>
      <c r="AV369">
        <v>7892.220703125</v>
      </c>
      <c r="AW369">
        <v>6000.72412109375</v>
      </c>
      <c r="AX369">
        <v>1782.791015625</v>
      </c>
      <c r="AY369">
        <v>1141.908203125</v>
      </c>
      <c r="AZ369">
        <v>6109.4296875</v>
      </c>
      <c r="BA369">
        <v>4858.81591796875</v>
      </c>
      <c r="BD369" t="s">
        <v>724</v>
      </c>
      <c r="BE369" t="s">
        <v>723</v>
      </c>
      <c r="BF369">
        <v>45</v>
      </c>
      <c r="BG369">
        <v>1200.116</v>
      </c>
      <c r="BH369">
        <v>1010.26</v>
      </c>
      <c r="BI369">
        <v>-2.9830000000000001</v>
      </c>
      <c r="BJ369">
        <v>4.08</v>
      </c>
      <c r="BK369">
        <v>89.325999999999993</v>
      </c>
      <c r="BL369">
        <v>2055.2820000000002</v>
      </c>
      <c r="BM369">
        <v>1202.5909999999999</v>
      </c>
      <c r="BN369">
        <v>1318.64</v>
      </c>
      <c r="BO369">
        <v>-179.78299999999999</v>
      </c>
      <c r="BP369">
        <v>99.998999999999995</v>
      </c>
      <c r="BQ369">
        <v>1.0049999999999999</v>
      </c>
      <c r="BR369">
        <v>424.84300000000002</v>
      </c>
      <c r="BS369">
        <v>2055.2820000000002</v>
      </c>
      <c r="BT369">
        <v>20</v>
      </c>
      <c r="BU369">
        <v>7.758</v>
      </c>
      <c r="BV369">
        <v>1</v>
      </c>
      <c r="BW369">
        <v>40</v>
      </c>
      <c r="BX369">
        <v>23.65</v>
      </c>
      <c r="BY369">
        <v>1</v>
      </c>
      <c r="BZ369">
        <f>_xlfn.XLOOKUP(data_cloud__2[[#This Row],[product_id]], manual_check_maarten!A:A,manual_check_maarten!F:F,  "")</f>
        <v>1</v>
      </c>
      <c r="CA369">
        <f>_xlfn.XLOOKUP(data_cloud__2[[#This Row],[product_id]], manual_check_maarten!A:A,manual_check_maarten!G:G,  "")</f>
        <v>0</v>
      </c>
      <c r="CB369" t="str">
        <f>_xlfn.XLOOKUP(data_cloud__2[[#This Row],[product_id]], manual_check_maarten!A:A,manual_check_maarten!H:H,  "")</f>
        <v/>
      </c>
    </row>
    <row r="370" spans="1:80" hidden="1" x14ac:dyDescent="0.35">
      <c r="A370" t="s">
        <v>725</v>
      </c>
      <c r="B370" t="s">
        <v>78</v>
      </c>
      <c r="C370">
        <v>45566.765650613423</v>
      </c>
      <c r="D370" t="s">
        <v>79</v>
      </c>
      <c r="E370" t="s">
        <v>80</v>
      </c>
      <c r="F370">
        <v>204</v>
      </c>
      <c r="G370">
        <v>204</v>
      </c>
      <c r="H370">
        <v>204</v>
      </c>
      <c r="I370">
        <v>0</v>
      </c>
      <c r="J370" t="s">
        <v>726</v>
      </c>
      <c r="K370" t="s">
        <v>82</v>
      </c>
      <c r="L370">
        <v>16.209999084472656</v>
      </c>
      <c r="M370">
        <v>110</v>
      </c>
      <c r="N370" t="s">
        <v>82</v>
      </c>
      <c r="O370" t="s">
        <v>82</v>
      </c>
      <c r="P370">
        <v>0</v>
      </c>
      <c r="Q370">
        <v>800.3065185546875</v>
      </c>
      <c r="R370">
        <v>119.90861511230469</v>
      </c>
      <c r="S370">
        <v>214.5</v>
      </c>
      <c r="T370">
        <v>215.10000610351563</v>
      </c>
      <c r="U370">
        <v>219.60000610351563</v>
      </c>
      <c r="V370">
        <v>225.10000610351563</v>
      </c>
      <c r="W370">
        <v>2185.824462890625</v>
      </c>
      <c r="X370">
        <v>1758.0048828125</v>
      </c>
      <c r="Y370">
        <v>3.0860002040863037</v>
      </c>
      <c r="Z370">
        <v>0.14600001275539398</v>
      </c>
      <c r="AA370">
        <v>24.338001251220703</v>
      </c>
      <c r="AB370">
        <v>2.0580000877380371</v>
      </c>
      <c r="AC370">
        <v>0.45200002193450928</v>
      </c>
      <c r="AD370">
        <v>0.65600001811981201</v>
      </c>
      <c r="AE370">
        <v>47.5</v>
      </c>
      <c r="AF370">
        <v>28.445064544677734</v>
      </c>
      <c r="AG370">
        <v>44.984077453613281</v>
      </c>
      <c r="AH370">
        <v>230</v>
      </c>
      <c r="AI370">
        <v>60</v>
      </c>
      <c r="AJ370">
        <v>60</v>
      </c>
      <c r="AK370">
        <v>60</v>
      </c>
      <c r="AL370">
        <v>60.400002000000001</v>
      </c>
      <c r="AM370">
        <v>141.87911987304688</v>
      </c>
      <c r="AN370">
        <v>52.499603271484375</v>
      </c>
      <c r="AO370">
        <v>66.347152709960938</v>
      </c>
      <c r="AP370">
        <v>80.108207702636719</v>
      </c>
      <c r="AQ370">
        <v>2.6336877346038818</v>
      </c>
      <c r="AR370">
        <v>542.70013427734375</v>
      </c>
      <c r="AS370">
        <v>497.96148681640625</v>
      </c>
      <c r="AT370">
        <v>4.5525627136230469</v>
      </c>
      <c r="AU370">
        <v>3.6119377613067627</v>
      </c>
      <c r="AV370">
        <v>7730.904296875</v>
      </c>
      <c r="AW370">
        <v>5435.7333984375</v>
      </c>
      <c r="AX370">
        <v>1639.560546875</v>
      </c>
      <c r="AY370">
        <v>1004.89013671875</v>
      </c>
      <c r="AZ370">
        <v>6091.34375</v>
      </c>
      <c r="BA370">
        <v>4430.84326171875</v>
      </c>
      <c r="BB370">
        <v>9.2562437057495117E-3</v>
      </c>
      <c r="BC370">
        <v>0.12492144107818604</v>
      </c>
      <c r="BD370" t="s">
        <v>727</v>
      </c>
      <c r="BE370" t="s">
        <v>725</v>
      </c>
      <c r="BF370">
        <v>45</v>
      </c>
      <c r="BG370">
        <v>885.32500000000005</v>
      </c>
      <c r="BH370">
        <v>1168.155</v>
      </c>
      <c r="BI370">
        <v>3.1960000000000002</v>
      </c>
      <c r="BJ370">
        <v>4.1180000000000003</v>
      </c>
      <c r="BK370">
        <v>95.504999999999995</v>
      </c>
      <c r="BL370">
        <v>2055.7310000000002</v>
      </c>
      <c r="BM370">
        <v>862.31399999999996</v>
      </c>
      <c r="BN370">
        <v>1274.8109999999999</v>
      </c>
      <c r="BO370">
        <v>6.5750000000000002</v>
      </c>
      <c r="BP370">
        <v>99.998999999999995</v>
      </c>
      <c r="BQ370">
        <v>1.004</v>
      </c>
      <c r="BR370">
        <v>423.95800000000003</v>
      </c>
      <c r="BS370">
        <v>2055.7310000000002</v>
      </c>
      <c r="BT370">
        <v>20</v>
      </c>
      <c r="BU370">
        <v>6.8840000000000003</v>
      </c>
      <c r="BV370">
        <v>1</v>
      </c>
      <c r="BW370">
        <v>40</v>
      </c>
      <c r="BX370">
        <v>24.693999999999999</v>
      </c>
      <c r="BY370">
        <v>1</v>
      </c>
      <c r="BZ370">
        <f>_xlfn.XLOOKUP(data_cloud__2[[#This Row],[product_id]], manual_check_maarten!A:A,manual_check_maarten!F:F,  "")</f>
        <v>1</v>
      </c>
      <c r="CA370">
        <f>_xlfn.XLOOKUP(data_cloud__2[[#This Row],[product_id]], manual_check_maarten!A:A,manual_check_maarten!G:G,  "")</f>
        <v>0</v>
      </c>
      <c r="CB370" t="str">
        <f>_xlfn.XLOOKUP(data_cloud__2[[#This Row],[product_id]], manual_check_maarten!A:A,manual_check_maarten!H:H,  "")</f>
        <v/>
      </c>
    </row>
    <row r="371" spans="1:80" hidden="1" x14ac:dyDescent="0.35">
      <c r="A371" t="s">
        <v>728</v>
      </c>
      <c r="B371" t="s">
        <v>85</v>
      </c>
      <c r="C371">
        <v>45566.765650613423</v>
      </c>
      <c r="D371" t="s">
        <v>79</v>
      </c>
      <c r="E371" t="s">
        <v>80</v>
      </c>
      <c r="F371">
        <v>204</v>
      </c>
      <c r="G371">
        <v>204</v>
      </c>
      <c r="H371">
        <v>204</v>
      </c>
      <c r="I371">
        <v>0</v>
      </c>
      <c r="J371" t="s">
        <v>726</v>
      </c>
      <c r="K371" t="s">
        <v>82</v>
      </c>
      <c r="L371">
        <v>16.209999084472656</v>
      </c>
      <c r="M371">
        <v>110</v>
      </c>
      <c r="N371" t="s">
        <v>82</v>
      </c>
      <c r="O371" t="s">
        <v>82</v>
      </c>
      <c r="P371">
        <v>0</v>
      </c>
      <c r="Q371">
        <v>800.3065185546875</v>
      </c>
      <c r="R371">
        <v>119.90861511230469</v>
      </c>
      <c r="S371">
        <v>214.5</v>
      </c>
      <c r="T371">
        <v>215.10000610351563</v>
      </c>
      <c r="U371">
        <v>219.60000610351563</v>
      </c>
      <c r="V371">
        <v>225.10000610351563</v>
      </c>
      <c r="W371">
        <v>2185.824462890625</v>
      </c>
      <c r="X371">
        <v>1758.0048828125</v>
      </c>
      <c r="Y371">
        <v>3.0860002040863037</v>
      </c>
      <c r="Z371">
        <v>0.14600001275539398</v>
      </c>
      <c r="AA371">
        <v>24.338001251220703</v>
      </c>
      <c r="AB371">
        <v>2.0580000877380371</v>
      </c>
      <c r="AC371">
        <v>0.45200002193450928</v>
      </c>
      <c r="AD371">
        <v>0.65600001811981201</v>
      </c>
      <c r="AE371">
        <v>47.5</v>
      </c>
      <c r="AF371">
        <v>28.445064544677734</v>
      </c>
      <c r="AG371">
        <v>44.984077453613281</v>
      </c>
      <c r="AH371">
        <v>230</v>
      </c>
      <c r="AI371">
        <v>60</v>
      </c>
      <c r="AJ371">
        <v>60</v>
      </c>
      <c r="AK371">
        <v>60</v>
      </c>
      <c r="AL371">
        <v>60.400002000000001</v>
      </c>
      <c r="AM371">
        <v>91.864166259765625</v>
      </c>
      <c r="AN371">
        <v>52.49993896484375</v>
      </c>
      <c r="AO371">
        <v>66.662353515625</v>
      </c>
      <c r="AP371">
        <v>82.789924621582031</v>
      </c>
      <c r="AQ371">
        <v>1.3544375896453857</v>
      </c>
      <c r="AR371">
        <v>544.93048095703125</v>
      </c>
      <c r="AS371">
        <v>496.74554443359375</v>
      </c>
      <c r="AT371">
        <v>4.8535628318786621</v>
      </c>
      <c r="AU371">
        <v>3.8376877307891846</v>
      </c>
      <c r="AV371">
        <v>7936.55908203125</v>
      </c>
      <c r="AW371">
        <v>6069.27978515625</v>
      </c>
      <c r="AX371">
        <v>1817.3232421875</v>
      </c>
      <c r="AY371">
        <v>1136.615234375</v>
      </c>
      <c r="AZ371">
        <v>6119.23583984375</v>
      </c>
      <c r="BA371">
        <v>4932.66455078125</v>
      </c>
      <c r="BD371" t="s">
        <v>729</v>
      </c>
      <c r="BE371" t="s">
        <v>728</v>
      </c>
      <c r="BF371">
        <v>45</v>
      </c>
      <c r="BG371">
        <v>1209.7449999999999</v>
      </c>
      <c r="BH371">
        <v>758.66700000000003</v>
      </c>
      <c r="BI371">
        <v>-2.9990000000000001</v>
      </c>
      <c r="BJ371">
        <v>4.0549999999999997</v>
      </c>
      <c r="BK371">
        <v>89.31</v>
      </c>
      <c r="BL371">
        <v>2056.5120000000002</v>
      </c>
      <c r="BM371">
        <v>1211.789</v>
      </c>
      <c r="BN371">
        <v>1070.0139999999999</v>
      </c>
      <c r="BO371">
        <v>-179.762</v>
      </c>
      <c r="BP371">
        <v>99.998999999999995</v>
      </c>
      <c r="BQ371">
        <v>1.0049999999999999</v>
      </c>
      <c r="BR371">
        <v>424.67899999999997</v>
      </c>
      <c r="BS371">
        <v>2056.5120000000002</v>
      </c>
      <c r="BT371">
        <v>20</v>
      </c>
      <c r="BU371">
        <v>14.641999999999999</v>
      </c>
      <c r="BV371">
        <v>1</v>
      </c>
      <c r="BW371">
        <v>40</v>
      </c>
      <c r="BX371">
        <v>56.997</v>
      </c>
      <c r="BY371">
        <v>0</v>
      </c>
      <c r="BZ371">
        <f>_xlfn.XLOOKUP(data_cloud__2[[#This Row],[product_id]], manual_check_maarten!A:A,manual_check_maarten!F:F,  "")</f>
        <v>1</v>
      </c>
      <c r="CA371" t="str">
        <f>_xlfn.XLOOKUP(data_cloud__2[[#This Row],[product_id]], manual_check_maarten!A:A,manual_check_maarten!G:G,  "")</f>
        <v>QR-code visible in shape image</v>
      </c>
      <c r="CB371" t="str">
        <f>_xlfn.XLOOKUP(data_cloud__2[[#This Row],[product_id]], manual_check_maarten!A:A,manual_check_maarten!H:H,  "")</f>
        <v/>
      </c>
    </row>
    <row r="372" spans="1:80" hidden="1" x14ac:dyDescent="0.35">
      <c r="A372" t="s">
        <v>730</v>
      </c>
      <c r="B372" t="s">
        <v>78</v>
      </c>
      <c r="C372">
        <v>45566.765939432873</v>
      </c>
      <c r="D372" t="s">
        <v>79</v>
      </c>
      <c r="E372" t="s">
        <v>80</v>
      </c>
      <c r="F372">
        <v>205</v>
      </c>
      <c r="G372">
        <v>205</v>
      </c>
      <c r="H372">
        <v>205</v>
      </c>
      <c r="I372">
        <v>0</v>
      </c>
      <c r="J372" t="s">
        <v>731</v>
      </c>
      <c r="K372" t="s">
        <v>82</v>
      </c>
      <c r="L372">
        <v>16.219999313354492</v>
      </c>
      <c r="M372">
        <v>110</v>
      </c>
      <c r="N372" t="s">
        <v>82</v>
      </c>
      <c r="O372" t="s">
        <v>82</v>
      </c>
      <c r="P372">
        <v>0</v>
      </c>
      <c r="Q372">
        <v>800.1220703125</v>
      </c>
      <c r="R372">
        <v>119.90861511230469</v>
      </c>
      <c r="S372">
        <v>214.5</v>
      </c>
      <c r="T372">
        <v>215</v>
      </c>
      <c r="U372">
        <v>219.60000610351563</v>
      </c>
      <c r="V372">
        <v>225</v>
      </c>
      <c r="W372">
        <v>2198.6474609375</v>
      </c>
      <c r="X372">
        <v>1750.13623046875</v>
      </c>
      <c r="Y372">
        <v>2.7180001735687256</v>
      </c>
      <c r="Z372">
        <v>0.15400001406669617</v>
      </c>
      <c r="AA372">
        <v>24.338001251220703</v>
      </c>
      <c r="AB372">
        <v>2.0440001487731934</v>
      </c>
      <c r="AC372">
        <v>0.45200002193450928</v>
      </c>
      <c r="AD372">
        <v>0.65400004386901855</v>
      </c>
      <c r="AE372">
        <v>47.700000762939453</v>
      </c>
      <c r="AF372">
        <v>28.638742446899414</v>
      </c>
      <c r="AG372">
        <v>44.963691711425781</v>
      </c>
      <c r="AH372">
        <v>230</v>
      </c>
      <c r="AI372">
        <v>60</v>
      </c>
      <c r="AJ372">
        <v>60</v>
      </c>
      <c r="AK372">
        <v>60</v>
      </c>
      <c r="AL372">
        <v>60.5</v>
      </c>
      <c r="AM372">
        <v>141.87911987304688</v>
      </c>
      <c r="AN372">
        <v>52.499603271484375</v>
      </c>
      <c r="AO372">
        <v>66.540916442871094</v>
      </c>
      <c r="AP372">
        <v>80.508796691894531</v>
      </c>
      <c r="AQ372">
        <v>2.9773750305175781</v>
      </c>
      <c r="AR372">
        <v>541.37274169921875</v>
      </c>
      <c r="AS372">
        <v>496.14614868164063</v>
      </c>
      <c r="AT372">
        <v>4.5149378776550293</v>
      </c>
      <c r="AU372">
        <v>3.6495625972747803</v>
      </c>
      <c r="AV372">
        <v>7712.61767578125</v>
      </c>
      <c r="AW372">
        <v>5402.15576171875</v>
      </c>
      <c r="AX372">
        <v>1617.0546875</v>
      </c>
      <c r="AY372">
        <v>1021.44482421875</v>
      </c>
      <c r="AZ372">
        <v>6095.56298828125</v>
      </c>
      <c r="BA372">
        <v>4380.7109375</v>
      </c>
      <c r="BB372">
        <v>7.1378946304321289E-3</v>
      </c>
      <c r="BC372">
        <v>0.14995110034942627</v>
      </c>
      <c r="BD372" t="s">
        <v>732</v>
      </c>
      <c r="BE372" t="s">
        <v>730</v>
      </c>
      <c r="BF372">
        <v>45</v>
      </c>
      <c r="BG372">
        <v>850.56200000000001</v>
      </c>
      <c r="BH372">
        <v>1211.7650000000001</v>
      </c>
      <c r="BI372">
        <v>1.8260000000000001</v>
      </c>
      <c r="BJ372">
        <v>4.1390000000000002</v>
      </c>
      <c r="BK372">
        <v>94.135000000000005</v>
      </c>
      <c r="BL372">
        <v>2055.3989999999999</v>
      </c>
      <c r="BM372">
        <v>830.77800000000002</v>
      </c>
      <c r="BN372">
        <v>1319.2249999999999</v>
      </c>
      <c r="BO372">
        <v>4.6719999999999997</v>
      </c>
      <c r="BP372">
        <v>97.244</v>
      </c>
      <c r="BQ372">
        <v>1.0029999999999999</v>
      </c>
      <c r="BR372">
        <v>423.43700000000001</v>
      </c>
      <c r="BS372">
        <v>2055.3989999999999</v>
      </c>
      <c r="BT372">
        <v>20</v>
      </c>
      <c r="BU372">
        <v>6.6630000000000003</v>
      </c>
      <c r="BV372">
        <v>1</v>
      </c>
      <c r="BW372">
        <v>40</v>
      </c>
      <c r="BX372">
        <v>21.478999999999999</v>
      </c>
      <c r="BY372">
        <v>1</v>
      </c>
      <c r="BZ372">
        <f>_xlfn.XLOOKUP(data_cloud__2[[#This Row],[product_id]], manual_check_maarten!A:A,manual_check_maarten!F:F,  "")</f>
        <v>1</v>
      </c>
      <c r="CA372">
        <f>_xlfn.XLOOKUP(data_cloud__2[[#This Row],[product_id]], manual_check_maarten!A:A,manual_check_maarten!G:G,  "")</f>
        <v>0</v>
      </c>
      <c r="CB372" t="str">
        <f>_xlfn.XLOOKUP(data_cloud__2[[#This Row],[product_id]], manual_check_maarten!A:A,manual_check_maarten!H:H,  "")</f>
        <v/>
      </c>
    </row>
    <row r="373" spans="1:80" hidden="1" x14ac:dyDescent="0.35">
      <c r="A373" t="s">
        <v>733</v>
      </c>
      <c r="B373" t="s">
        <v>85</v>
      </c>
      <c r="C373">
        <v>45566.765939432873</v>
      </c>
      <c r="D373" t="s">
        <v>79</v>
      </c>
      <c r="E373" t="s">
        <v>80</v>
      </c>
      <c r="F373">
        <v>205</v>
      </c>
      <c r="G373">
        <v>205</v>
      </c>
      <c r="H373">
        <v>205</v>
      </c>
      <c r="I373">
        <v>0</v>
      </c>
      <c r="J373" t="s">
        <v>731</v>
      </c>
      <c r="K373" t="s">
        <v>82</v>
      </c>
      <c r="L373">
        <v>16.219999313354492</v>
      </c>
      <c r="M373">
        <v>110</v>
      </c>
      <c r="N373" t="s">
        <v>82</v>
      </c>
      <c r="O373" t="s">
        <v>82</v>
      </c>
      <c r="P373">
        <v>0</v>
      </c>
      <c r="Q373">
        <v>800.1220703125</v>
      </c>
      <c r="R373">
        <v>119.90861511230469</v>
      </c>
      <c r="S373">
        <v>214.5</v>
      </c>
      <c r="T373">
        <v>215</v>
      </c>
      <c r="U373">
        <v>219.60000610351563</v>
      </c>
      <c r="V373">
        <v>225</v>
      </c>
      <c r="W373">
        <v>2198.6474609375</v>
      </c>
      <c r="X373">
        <v>1750.13623046875</v>
      </c>
      <c r="Y373">
        <v>2.7180001735687256</v>
      </c>
      <c r="Z373">
        <v>0.15400001406669617</v>
      </c>
      <c r="AA373">
        <v>24.338001251220703</v>
      </c>
      <c r="AB373">
        <v>2.0440001487731934</v>
      </c>
      <c r="AC373">
        <v>0.45200002193450928</v>
      </c>
      <c r="AD373">
        <v>0.65400004386901855</v>
      </c>
      <c r="AE373">
        <v>47.700000762939453</v>
      </c>
      <c r="AF373">
        <v>28.638742446899414</v>
      </c>
      <c r="AG373">
        <v>44.963691711425781</v>
      </c>
      <c r="AH373">
        <v>230</v>
      </c>
      <c r="AI373">
        <v>60</v>
      </c>
      <c r="AJ373">
        <v>60</v>
      </c>
      <c r="AK373">
        <v>60</v>
      </c>
      <c r="AL373">
        <v>60.5</v>
      </c>
      <c r="AM373">
        <v>91.864166259765625</v>
      </c>
      <c r="AN373">
        <v>52.49993896484375</v>
      </c>
      <c r="AO373">
        <v>66.904045104980469</v>
      </c>
      <c r="AP373">
        <v>82.996223449707031</v>
      </c>
      <c r="AQ373">
        <v>1.2791875600814819</v>
      </c>
      <c r="AR373">
        <v>545.51318359375</v>
      </c>
      <c r="AS373">
        <v>497.55068969726563</v>
      </c>
      <c r="AT373">
        <v>4.7783126831054688</v>
      </c>
      <c r="AU373">
        <v>3.8000626564025879</v>
      </c>
      <c r="AV373">
        <v>7938.2626953125</v>
      </c>
      <c r="AW373">
        <v>6093.51220703125</v>
      </c>
      <c r="AX373">
        <v>1785.81298828125</v>
      </c>
      <c r="AY373">
        <v>1127.8955078125</v>
      </c>
      <c r="AZ373">
        <v>6152.44970703125</v>
      </c>
      <c r="BA373">
        <v>4965.61669921875</v>
      </c>
      <c r="BD373" t="s">
        <v>734</v>
      </c>
      <c r="BE373" t="s">
        <v>733</v>
      </c>
      <c r="BF373">
        <v>45</v>
      </c>
      <c r="BG373">
        <v>1193.3240000000001</v>
      </c>
      <c r="BH373">
        <v>827.89300000000003</v>
      </c>
      <c r="BI373">
        <v>-2.9910000000000001</v>
      </c>
      <c r="BJ373">
        <v>4.1859999999999999</v>
      </c>
      <c r="BK373">
        <v>89.317999999999998</v>
      </c>
      <c r="BL373">
        <v>2056.5740000000001</v>
      </c>
      <c r="BM373">
        <v>1199.1969999999999</v>
      </c>
      <c r="BN373">
        <v>1138.846</v>
      </c>
      <c r="BO373">
        <v>179.55</v>
      </c>
      <c r="BP373">
        <v>97.244</v>
      </c>
      <c r="BQ373">
        <v>1.0049999999999999</v>
      </c>
      <c r="BR373">
        <v>424.79</v>
      </c>
      <c r="BS373">
        <v>2056.5740000000001</v>
      </c>
      <c r="BT373">
        <v>20</v>
      </c>
      <c r="BU373">
        <v>11.31</v>
      </c>
      <c r="BV373">
        <v>1</v>
      </c>
      <c r="BW373">
        <v>40</v>
      </c>
      <c r="BX373">
        <v>30.471</v>
      </c>
      <c r="BY373">
        <v>1</v>
      </c>
      <c r="BZ373">
        <f>_xlfn.XLOOKUP(data_cloud__2[[#This Row],[product_id]], manual_check_maarten!A:A,manual_check_maarten!F:F,  "")</f>
        <v>1</v>
      </c>
      <c r="CA373">
        <f>_xlfn.XLOOKUP(data_cloud__2[[#This Row],[product_id]], manual_check_maarten!A:A,manual_check_maarten!G:G,  "")</f>
        <v>0</v>
      </c>
      <c r="CB373" t="str">
        <f>_xlfn.XLOOKUP(data_cloud__2[[#This Row],[product_id]], manual_check_maarten!A:A,manual_check_maarten!H:H,  "")</f>
        <v/>
      </c>
    </row>
    <row r="374" spans="1:80" hidden="1" x14ac:dyDescent="0.35">
      <c r="A374" t="s">
        <v>735</v>
      </c>
      <c r="B374" t="s">
        <v>78</v>
      </c>
      <c r="C374">
        <v>45566.766216944445</v>
      </c>
      <c r="D374" t="s">
        <v>79</v>
      </c>
      <c r="E374" t="s">
        <v>80</v>
      </c>
      <c r="F374">
        <v>206</v>
      </c>
      <c r="G374">
        <v>206</v>
      </c>
      <c r="H374">
        <v>206</v>
      </c>
      <c r="I374">
        <v>0</v>
      </c>
      <c r="J374" t="s">
        <v>736</v>
      </c>
      <c r="K374" t="s">
        <v>82</v>
      </c>
      <c r="L374">
        <v>16.219999313354492</v>
      </c>
      <c r="M374">
        <v>110</v>
      </c>
      <c r="N374" t="s">
        <v>82</v>
      </c>
      <c r="O374" t="s">
        <v>82</v>
      </c>
      <c r="P374">
        <v>0</v>
      </c>
      <c r="Q374">
        <v>800.1220703125</v>
      </c>
      <c r="R374">
        <v>119.90861511230469</v>
      </c>
      <c r="S374">
        <v>214.30000305175781</v>
      </c>
      <c r="T374">
        <v>215</v>
      </c>
      <c r="U374">
        <v>219.60000610351563</v>
      </c>
      <c r="V374">
        <v>225</v>
      </c>
      <c r="W374">
        <v>2181.2587890625</v>
      </c>
      <c r="X374">
        <v>1758.684814453125</v>
      </c>
      <c r="Y374">
        <v>3.2060000896453857</v>
      </c>
      <c r="Z374">
        <v>0.14600001275539398</v>
      </c>
      <c r="AA374">
        <v>24.338001251220703</v>
      </c>
      <c r="AB374">
        <v>2.0400002002716064</v>
      </c>
      <c r="AC374">
        <v>0.45200002193450928</v>
      </c>
      <c r="AD374">
        <v>0.65400004386901855</v>
      </c>
      <c r="AE374">
        <v>47.700000762939453</v>
      </c>
      <c r="AF374">
        <v>28.511322021484375</v>
      </c>
      <c r="AG374">
        <v>44.984077453613281</v>
      </c>
      <c r="AH374">
        <v>229.80000305175781</v>
      </c>
      <c r="AI374">
        <v>60</v>
      </c>
      <c r="AJ374">
        <v>60.099997999999999</v>
      </c>
      <c r="AK374">
        <v>60.099997999999999</v>
      </c>
      <c r="AL374">
        <v>60.599997999999999</v>
      </c>
      <c r="AM374">
        <v>141.87911987304688</v>
      </c>
      <c r="AN374">
        <v>52.499603271484375</v>
      </c>
      <c r="AO374">
        <v>66.399337768554688</v>
      </c>
      <c r="AP374">
        <v>80.372734069824219</v>
      </c>
      <c r="AQ374">
        <v>3.0475625991821289</v>
      </c>
      <c r="AR374">
        <v>542.435546875</v>
      </c>
      <c r="AS374">
        <v>497.15365600585938</v>
      </c>
      <c r="AT374">
        <v>4.5901875495910645</v>
      </c>
      <c r="AU374">
        <v>3.6495625972747803</v>
      </c>
      <c r="AV374">
        <v>7736.6953125</v>
      </c>
      <c r="AW374">
        <v>5424.30419921875</v>
      </c>
      <c r="AX374">
        <v>1657.26708984375</v>
      </c>
      <c r="AY374">
        <v>1019.98193359375</v>
      </c>
      <c r="AZ374">
        <v>6079.42822265625</v>
      </c>
      <c r="BA374">
        <v>4404.322265625</v>
      </c>
      <c r="BB374">
        <v>5.5812597274780273E-3</v>
      </c>
      <c r="BC374">
        <v>0.13558804988861084</v>
      </c>
      <c r="BD374" t="s">
        <v>737</v>
      </c>
      <c r="BE374" t="s">
        <v>735</v>
      </c>
      <c r="BF374">
        <v>45</v>
      </c>
      <c r="BG374">
        <v>824.98699999999997</v>
      </c>
      <c r="BH374">
        <v>1182.0139999999999</v>
      </c>
      <c r="BI374">
        <v>-0.28799999999999998</v>
      </c>
      <c r="BJ374">
        <v>4.1840000000000002</v>
      </c>
      <c r="BK374">
        <v>92.021000000000001</v>
      </c>
      <c r="BL374">
        <v>2055.2550000000001</v>
      </c>
      <c r="BM374">
        <v>808.41300000000001</v>
      </c>
      <c r="BN374">
        <v>1291.0250000000001</v>
      </c>
      <c r="BO374">
        <v>2.9340000000000002</v>
      </c>
      <c r="BP374">
        <v>99.998999999999995</v>
      </c>
      <c r="BQ374">
        <v>1.0029999999999999</v>
      </c>
      <c r="BR374">
        <v>423.33300000000003</v>
      </c>
      <c r="BS374">
        <v>2055.2550000000001</v>
      </c>
      <c r="BT374">
        <v>20</v>
      </c>
      <c r="BU374">
        <v>8.2490000000000006</v>
      </c>
      <c r="BV374">
        <v>1</v>
      </c>
      <c r="BW374">
        <v>40</v>
      </c>
      <c r="BX374">
        <v>24.228000000000002</v>
      </c>
      <c r="BY374">
        <v>1</v>
      </c>
      <c r="BZ374">
        <f>_xlfn.XLOOKUP(data_cloud__2[[#This Row],[product_id]], manual_check_maarten!A:A,manual_check_maarten!F:F,  "")</f>
        <v>1</v>
      </c>
      <c r="CA374">
        <f>_xlfn.XLOOKUP(data_cloud__2[[#This Row],[product_id]], manual_check_maarten!A:A,manual_check_maarten!G:G,  "")</f>
        <v>0</v>
      </c>
      <c r="CB374" t="str">
        <f>_xlfn.XLOOKUP(data_cloud__2[[#This Row],[product_id]], manual_check_maarten!A:A,manual_check_maarten!H:H,  "")</f>
        <v/>
      </c>
    </row>
    <row r="375" spans="1:80" hidden="1" x14ac:dyDescent="0.35">
      <c r="A375" t="s">
        <v>738</v>
      </c>
      <c r="B375" t="s">
        <v>85</v>
      </c>
      <c r="C375">
        <v>45566.766216944445</v>
      </c>
      <c r="D375" t="s">
        <v>79</v>
      </c>
      <c r="E375" t="s">
        <v>80</v>
      </c>
      <c r="F375">
        <v>206</v>
      </c>
      <c r="G375">
        <v>206</v>
      </c>
      <c r="H375">
        <v>206</v>
      </c>
      <c r="I375">
        <v>0</v>
      </c>
      <c r="J375" t="s">
        <v>736</v>
      </c>
      <c r="K375" t="s">
        <v>82</v>
      </c>
      <c r="L375">
        <v>16.219999313354492</v>
      </c>
      <c r="M375">
        <v>110</v>
      </c>
      <c r="N375" t="s">
        <v>82</v>
      </c>
      <c r="O375" t="s">
        <v>82</v>
      </c>
      <c r="P375">
        <v>0</v>
      </c>
      <c r="Q375">
        <v>800.1220703125</v>
      </c>
      <c r="R375">
        <v>119.90861511230469</v>
      </c>
      <c r="S375">
        <v>214.30000305175781</v>
      </c>
      <c r="T375">
        <v>215</v>
      </c>
      <c r="U375">
        <v>219.60000610351563</v>
      </c>
      <c r="V375">
        <v>225</v>
      </c>
      <c r="W375">
        <v>2181.2587890625</v>
      </c>
      <c r="X375">
        <v>1758.684814453125</v>
      </c>
      <c r="Y375">
        <v>3.2060000896453857</v>
      </c>
      <c r="Z375">
        <v>0.14600001275539398</v>
      </c>
      <c r="AA375">
        <v>24.338001251220703</v>
      </c>
      <c r="AB375">
        <v>2.0400002002716064</v>
      </c>
      <c r="AC375">
        <v>0.45200002193450928</v>
      </c>
      <c r="AD375">
        <v>0.65400004386901855</v>
      </c>
      <c r="AE375">
        <v>47.700000762939453</v>
      </c>
      <c r="AF375">
        <v>28.511322021484375</v>
      </c>
      <c r="AG375">
        <v>44.984077453613281</v>
      </c>
      <c r="AH375">
        <v>229.80000305175781</v>
      </c>
      <c r="AI375">
        <v>60</v>
      </c>
      <c r="AJ375">
        <v>60.099997999999999</v>
      </c>
      <c r="AK375">
        <v>60.099997999999999</v>
      </c>
      <c r="AL375">
        <v>60.599997999999999</v>
      </c>
      <c r="AM375">
        <v>91.864166259765625</v>
      </c>
      <c r="AN375">
        <v>52.49993896484375</v>
      </c>
      <c r="AO375">
        <v>66.982231140136719</v>
      </c>
      <c r="AP375">
        <v>82.786628723144531</v>
      </c>
      <c r="AQ375">
        <v>1.3544375896453857</v>
      </c>
      <c r="AR375">
        <v>544.03753662109375</v>
      </c>
      <c r="AS375">
        <v>495.63214111328125</v>
      </c>
      <c r="AT375">
        <v>4.8535628318786621</v>
      </c>
      <c r="AU375">
        <v>3.8753125667572021</v>
      </c>
      <c r="AV375">
        <v>7917.26318359375</v>
      </c>
      <c r="AW375">
        <v>6059.7841796875</v>
      </c>
      <c r="AX375">
        <v>1814.20947265625</v>
      </c>
      <c r="AY375">
        <v>1153.05419921875</v>
      </c>
      <c r="AZ375">
        <v>6103.0537109375</v>
      </c>
      <c r="BA375">
        <v>4906.72998046875</v>
      </c>
      <c r="BD375" t="s">
        <v>739</v>
      </c>
      <c r="BE375" t="s">
        <v>738</v>
      </c>
      <c r="BF375">
        <v>45</v>
      </c>
      <c r="BG375">
        <v>1196.3689999999999</v>
      </c>
      <c r="BH375">
        <v>1055.0640000000001</v>
      </c>
      <c r="BI375">
        <v>-3.673</v>
      </c>
      <c r="BJ375">
        <v>4.0549999999999997</v>
      </c>
      <c r="BK375">
        <v>88.635999999999996</v>
      </c>
      <c r="BL375">
        <v>2054.9299999999998</v>
      </c>
      <c r="BM375">
        <v>1199.3009999999999</v>
      </c>
      <c r="BN375">
        <v>1361.2739999999999</v>
      </c>
      <c r="BO375">
        <v>-179.93700000000001</v>
      </c>
      <c r="BP375">
        <v>99.998999999999995</v>
      </c>
      <c r="BQ375">
        <v>1.0049999999999999</v>
      </c>
      <c r="BR375">
        <v>424.84100000000001</v>
      </c>
      <c r="BS375">
        <v>2054.9299999999998</v>
      </c>
      <c r="BT375">
        <v>20</v>
      </c>
      <c r="BU375">
        <v>6.9420000000000002</v>
      </c>
      <c r="BV375">
        <v>1</v>
      </c>
      <c r="BW375">
        <v>40</v>
      </c>
      <c r="BX375">
        <v>22.946999999999999</v>
      </c>
      <c r="BY375">
        <v>1</v>
      </c>
      <c r="BZ375">
        <f>_xlfn.XLOOKUP(data_cloud__2[[#This Row],[product_id]], manual_check_maarten!A:A,manual_check_maarten!F:F,  "")</f>
        <v>1</v>
      </c>
      <c r="CA375">
        <f>_xlfn.XLOOKUP(data_cloud__2[[#This Row],[product_id]], manual_check_maarten!A:A,manual_check_maarten!G:G,  "")</f>
        <v>0</v>
      </c>
      <c r="CB375" t="str">
        <f>_xlfn.XLOOKUP(data_cloud__2[[#This Row],[product_id]], manual_check_maarten!A:A,manual_check_maarten!H:H,  "")</f>
        <v/>
      </c>
    </row>
    <row r="376" spans="1:80" hidden="1" x14ac:dyDescent="0.35">
      <c r="A376" t="s">
        <v>742</v>
      </c>
      <c r="B376" t="s">
        <v>85</v>
      </c>
      <c r="C376">
        <v>45566.766503715298</v>
      </c>
      <c r="D376" t="s">
        <v>79</v>
      </c>
      <c r="E376" t="s">
        <v>80</v>
      </c>
      <c r="F376">
        <v>207</v>
      </c>
      <c r="G376">
        <v>207</v>
      </c>
      <c r="H376">
        <v>207</v>
      </c>
      <c r="I376">
        <v>0</v>
      </c>
      <c r="J376" t="s">
        <v>741</v>
      </c>
      <c r="K376" t="s">
        <v>82</v>
      </c>
      <c r="L376">
        <v>16.219999313354492</v>
      </c>
      <c r="M376">
        <v>110</v>
      </c>
      <c r="N376" t="s">
        <v>82</v>
      </c>
      <c r="O376" t="s">
        <v>82</v>
      </c>
      <c r="P376">
        <v>0</v>
      </c>
      <c r="Q376">
        <v>800.1220703125</v>
      </c>
      <c r="R376">
        <v>119.90861511230469</v>
      </c>
      <c r="S376">
        <v>214.30000305175781</v>
      </c>
      <c r="T376">
        <v>215</v>
      </c>
      <c r="U376">
        <v>219.80000305175781</v>
      </c>
      <c r="V376">
        <v>225</v>
      </c>
      <c r="W376">
        <v>2195.733154296875</v>
      </c>
      <c r="X376">
        <v>1752.0791015625</v>
      </c>
      <c r="Y376">
        <v>2.7980000972747803</v>
      </c>
      <c r="Z376">
        <v>0.14600001275539398</v>
      </c>
      <c r="AA376">
        <v>24.338001251220703</v>
      </c>
      <c r="AB376">
        <v>2.0559999942779541</v>
      </c>
      <c r="AC376">
        <v>0.45200002193450928</v>
      </c>
      <c r="AD376">
        <v>0.65400004386901855</v>
      </c>
      <c r="AE376">
        <v>47.900001525878906</v>
      </c>
      <c r="AF376">
        <v>28.643838882446289</v>
      </c>
      <c r="AG376">
        <v>44.999370574951172</v>
      </c>
      <c r="AH376">
        <v>229.80000305175781</v>
      </c>
      <c r="AI376">
        <v>60</v>
      </c>
      <c r="AJ376">
        <v>60.200001</v>
      </c>
      <c r="AK376">
        <v>60.200001</v>
      </c>
      <c r="AL376">
        <v>60.700001</v>
      </c>
      <c r="AM376">
        <v>91.864166259765625</v>
      </c>
      <c r="AN376">
        <v>52.49993896484375</v>
      </c>
      <c r="AO376">
        <v>67.074996948242188</v>
      </c>
      <c r="AP376">
        <v>82.963409423828125</v>
      </c>
      <c r="AQ376">
        <v>1.3168125152587891</v>
      </c>
      <c r="AR376">
        <v>545.79632568359375</v>
      </c>
      <c r="AS376">
        <v>498.46383666992188</v>
      </c>
      <c r="AT376">
        <v>4.8535628318786621</v>
      </c>
      <c r="AU376">
        <v>3.8753125667572021</v>
      </c>
      <c r="AV376">
        <v>7931.99658203125</v>
      </c>
      <c r="AW376">
        <v>6123.3818359375</v>
      </c>
      <c r="AX376">
        <v>1825.9013671875</v>
      </c>
      <c r="AY376">
        <v>1165.333984375</v>
      </c>
      <c r="AZ376">
        <v>6106.09521484375</v>
      </c>
      <c r="BA376">
        <v>4958.0478515625</v>
      </c>
      <c r="BD376" t="s">
        <v>743</v>
      </c>
      <c r="BE376" t="s">
        <v>742</v>
      </c>
      <c r="BF376">
        <v>45</v>
      </c>
      <c r="BG376">
        <v>1181.2380000000001</v>
      </c>
      <c r="BH376">
        <v>1117.162</v>
      </c>
      <c r="BI376">
        <v>-3.641</v>
      </c>
      <c r="BJ376">
        <v>4.1559999999999997</v>
      </c>
      <c r="BK376">
        <v>88.668000000000006</v>
      </c>
      <c r="BL376">
        <v>2053.6640000000002</v>
      </c>
      <c r="BM376">
        <v>1187.537</v>
      </c>
      <c r="BN376">
        <v>1422.4359999999999</v>
      </c>
      <c r="BO376">
        <v>179.46299999999999</v>
      </c>
      <c r="BP376">
        <v>99.998999999999995</v>
      </c>
      <c r="BQ376">
        <v>1.0049999999999999</v>
      </c>
      <c r="BR376">
        <v>424.72899999999998</v>
      </c>
      <c r="BS376">
        <v>2053.6640000000002</v>
      </c>
      <c r="BT376">
        <v>20</v>
      </c>
      <c r="BU376">
        <v>6.15</v>
      </c>
      <c r="BV376">
        <v>1</v>
      </c>
      <c r="BW376">
        <v>40</v>
      </c>
      <c r="BX376">
        <v>33.683999999999997</v>
      </c>
      <c r="BY376">
        <v>1</v>
      </c>
      <c r="BZ376">
        <f>_xlfn.XLOOKUP(data_cloud__2[[#This Row],[product_id]], manual_check_maarten!A:A,manual_check_maarten!F:F,  "")</f>
        <v>1</v>
      </c>
      <c r="CA376">
        <f>_xlfn.XLOOKUP(data_cloud__2[[#This Row],[product_id]], manual_check_maarten!A:A,manual_check_maarten!G:G,  "")</f>
        <v>0</v>
      </c>
      <c r="CB376" t="str">
        <f>_xlfn.XLOOKUP(data_cloud__2[[#This Row],[product_id]], manual_check_maarten!A:A,manual_check_maarten!H:H,  "")</f>
        <v/>
      </c>
    </row>
    <row r="377" spans="1:80" hidden="1" x14ac:dyDescent="0.35">
      <c r="A377" t="s">
        <v>740</v>
      </c>
      <c r="B377" t="s">
        <v>78</v>
      </c>
      <c r="C377">
        <v>45566.766503715276</v>
      </c>
      <c r="D377" t="s">
        <v>79</v>
      </c>
      <c r="E377" t="s">
        <v>80</v>
      </c>
      <c r="F377">
        <v>207</v>
      </c>
      <c r="G377">
        <v>207</v>
      </c>
      <c r="H377">
        <v>207</v>
      </c>
      <c r="I377">
        <v>0</v>
      </c>
      <c r="J377" t="s">
        <v>741</v>
      </c>
      <c r="K377" t="s">
        <v>82</v>
      </c>
      <c r="L377">
        <v>16.219999313354492</v>
      </c>
      <c r="M377">
        <v>110</v>
      </c>
      <c r="N377" t="s">
        <v>82</v>
      </c>
      <c r="O377" t="s">
        <v>82</v>
      </c>
      <c r="P377">
        <v>0</v>
      </c>
      <c r="Q377">
        <v>800.1220703125</v>
      </c>
      <c r="R377">
        <v>119.90861511230469</v>
      </c>
      <c r="S377">
        <v>214.30000305175781</v>
      </c>
      <c r="T377">
        <v>215</v>
      </c>
      <c r="U377">
        <v>219.80000305175781</v>
      </c>
      <c r="V377">
        <v>225</v>
      </c>
      <c r="W377">
        <v>2195.733154296875</v>
      </c>
      <c r="X377">
        <v>1752.0791015625</v>
      </c>
      <c r="Y377">
        <v>2.7980000972747803</v>
      </c>
      <c r="Z377">
        <v>0.14600001275539398</v>
      </c>
      <c r="AA377">
        <v>24.338001251220703</v>
      </c>
      <c r="AB377">
        <v>2.0559999942779541</v>
      </c>
      <c r="AC377">
        <v>0.45200002193450928</v>
      </c>
      <c r="AD377">
        <v>0.65400004386901855</v>
      </c>
      <c r="AE377">
        <v>47.900001525878906</v>
      </c>
      <c r="AF377">
        <v>28.643838882446289</v>
      </c>
      <c r="AG377">
        <v>44.999370574951172</v>
      </c>
      <c r="AH377">
        <v>229.80000305175781</v>
      </c>
      <c r="AI377">
        <v>60</v>
      </c>
      <c r="AJ377">
        <v>60.200001</v>
      </c>
      <c r="AK377">
        <v>60.200001</v>
      </c>
      <c r="AL377">
        <v>60.700001</v>
      </c>
      <c r="AM377">
        <v>141.87911987304688</v>
      </c>
      <c r="AN377">
        <v>52.499603271484375</v>
      </c>
      <c r="AO377">
        <v>66.655113220214844</v>
      </c>
      <c r="AP377">
        <v>80.374404907226563</v>
      </c>
      <c r="AQ377">
        <v>3.6119377613067627</v>
      </c>
      <c r="AR377">
        <v>542.00946044921875</v>
      </c>
      <c r="AS377">
        <v>497.93499755859375</v>
      </c>
      <c r="AT377">
        <v>4.6278128623962402</v>
      </c>
      <c r="AU377">
        <v>3.6119377613067627</v>
      </c>
      <c r="AV377">
        <v>7709.912109375</v>
      </c>
      <c r="AW377">
        <v>5455.05810546875</v>
      </c>
      <c r="AX377">
        <v>1680.171875</v>
      </c>
      <c r="AY377">
        <v>1006.8994140625</v>
      </c>
      <c r="AZ377">
        <v>6029.740234375</v>
      </c>
      <c r="BA377">
        <v>4448.15869140625</v>
      </c>
      <c r="BB377">
        <v>2.1040439605712891E-3</v>
      </c>
      <c r="BC377">
        <v>0.14350450038909912</v>
      </c>
      <c r="BD377" t="s">
        <v>79</v>
      </c>
      <c r="BE377" t="s">
        <v>79</v>
      </c>
      <c r="BF377">
        <v>0</v>
      </c>
      <c r="BG377">
        <v>0</v>
      </c>
      <c r="BH377">
        <v>0</v>
      </c>
      <c r="BI377">
        <v>0</v>
      </c>
      <c r="BJ377">
        <v>0</v>
      </c>
      <c r="BK377">
        <v>0</v>
      </c>
      <c r="BL377">
        <v>0</v>
      </c>
      <c r="BM377">
        <v>0</v>
      </c>
      <c r="BN377">
        <v>0</v>
      </c>
      <c r="BO377">
        <v>0</v>
      </c>
      <c r="BP377">
        <v>0</v>
      </c>
      <c r="BQ377">
        <v>0</v>
      </c>
      <c r="BR377">
        <v>0</v>
      </c>
      <c r="BS377">
        <v>0</v>
      </c>
      <c r="BT377">
        <v>20</v>
      </c>
      <c r="BU377">
        <v>0</v>
      </c>
      <c r="BW377">
        <v>40</v>
      </c>
      <c r="BX377">
        <v>0</v>
      </c>
      <c r="BZ377" t="str">
        <f>_xlfn.XLOOKUP(data_cloud__2[[#This Row],[product_id]], manual_check_maarten!A:A,manual_check_maarten!F:F,  "")</f>
        <v/>
      </c>
      <c r="CA377" t="str">
        <f>_xlfn.XLOOKUP(data_cloud__2[[#This Row],[product_id]], manual_check_maarten!A:A,manual_check_maarten!G:G,  "")</f>
        <v/>
      </c>
      <c r="CB377" t="str">
        <f>_xlfn.XLOOKUP(data_cloud__2[[#This Row],[product_id]], manual_check_maarten!A:A,manual_check_maarten!H:H,  "")</f>
        <v/>
      </c>
    </row>
    <row r="378" spans="1:80" hidden="1" x14ac:dyDescent="0.35">
      <c r="A378" t="s">
        <v>744</v>
      </c>
      <c r="B378" t="s">
        <v>78</v>
      </c>
      <c r="C378">
        <v>45566.766784120373</v>
      </c>
      <c r="D378" t="s">
        <v>79</v>
      </c>
      <c r="E378" t="s">
        <v>80</v>
      </c>
      <c r="F378">
        <v>208</v>
      </c>
      <c r="G378">
        <v>208</v>
      </c>
      <c r="H378">
        <v>208</v>
      </c>
      <c r="I378">
        <v>0</v>
      </c>
      <c r="J378" t="s">
        <v>745</v>
      </c>
      <c r="K378" t="s">
        <v>82</v>
      </c>
      <c r="L378">
        <v>16.229999542236328</v>
      </c>
      <c r="M378">
        <v>110</v>
      </c>
      <c r="N378" t="s">
        <v>82</v>
      </c>
      <c r="O378" t="s">
        <v>82</v>
      </c>
      <c r="P378">
        <v>0</v>
      </c>
      <c r="Q378">
        <v>800.490966796875</v>
      </c>
      <c r="R378">
        <v>119.90861511230469</v>
      </c>
      <c r="S378">
        <v>214.5</v>
      </c>
      <c r="T378">
        <v>214.80000305175781</v>
      </c>
      <c r="U378">
        <v>219.80000305175781</v>
      </c>
      <c r="V378">
        <v>225</v>
      </c>
      <c r="W378">
        <v>2169.7958984375</v>
      </c>
      <c r="X378">
        <v>1727.793212890625</v>
      </c>
      <c r="Y378">
        <v>3.2560000419616699</v>
      </c>
      <c r="Z378">
        <v>0.14600001275539398</v>
      </c>
      <c r="AA378">
        <v>24.336000442504883</v>
      </c>
      <c r="AB378">
        <v>2.0460000038146973</v>
      </c>
      <c r="AC378">
        <v>0.45000001788139343</v>
      </c>
      <c r="AD378">
        <v>0.65600001811981201</v>
      </c>
      <c r="AE378">
        <v>47.900001525878906</v>
      </c>
      <c r="AF378">
        <v>28.648935317993164</v>
      </c>
      <c r="AG378">
        <v>44.953498840332031</v>
      </c>
      <c r="AH378">
        <v>229.80000305175781</v>
      </c>
      <c r="AI378">
        <v>60</v>
      </c>
      <c r="AJ378">
        <v>60.200001</v>
      </c>
      <c r="AK378">
        <v>60.200001</v>
      </c>
      <c r="AL378">
        <v>60.700001</v>
      </c>
      <c r="AM378">
        <v>141.87911987304688</v>
      </c>
      <c r="AN378">
        <v>52.499603271484375</v>
      </c>
      <c r="AO378">
        <v>66.613655090332031</v>
      </c>
      <c r="AP378">
        <v>80.501358032226563</v>
      </c>
      <c r="AQ378">
        <v>3.3109376430511475</v>
      </c>
      <c r="AR378">
        <v>540.3443603515625</v>
      </c>
      <c r="AS378">
        <v>495.32925415039063</v>
      </c>
      <c r="AT378">
        <v>4.5901875495910645</v>
      </c>
      <c r="AU378">
        <v>3.687187671661377</v>
      </c>
      <c r="AV378">
        <v>7695.79345703125</v>
      </c>
      <c r="AW378">
        <v>5387.564453125</v>
      </c>
      <c r="AX378">
        <v>1650.9091796875</v>
      </c>
      <c r="AY378">
        <v>1035.65380859375</v>
      </c>
      <c r="AZ378">
        <v>6044.88427734375</v>
      </c>
      <c r="BA378">
        <v>4351.91064453125</v>
      </c>
      <c r="BB378">
        <v>1.1867523193359375E-2</v>
      </c>
      <c r="BC378">
        <v>0.15796899795532227</v>
      </c>
      <c r="BD378" t="s">
        <v>746</v>
      </c>
      <c r="BE378" t="s">
        <v>744</v>
      </c>
      <c r="BF378">
        <v>45</v>
      </c>
      <c r="BG378">
        <v>884.71</v>
      </c>
      <c r="BH378">
        <v>1195.2570000000001</v>
      </c>
      <c r="BI378">
        <v>3.806</v>
      </c>
      <c r="BJ378">
        <v>4.2190000000000003</v>
      </c>
      <c r="BK378">
        <v>96.114999999999995</v>
      </c>
      <c r="BL378">
        <v>2055.6709999999998</v>
      </c>
      <c r="BM378">
        <v>861.28800000000001</v>
      </c>
      <c r="BN378">
        <v>1302.662</v>
      </c>
      <c r="BO378">
        <v>6.5549999999999997</v>
      </c>
      <c r="BP378">
        <v>98.424999999999997</v>
      </c>
      <c r="BQ378">
        <v>1.0029999999999999</v>
      </c>
      <c r="BR378">
        <v>423.74700000000001</v>
      </c>
      <c r="BS378">
        <v>2055.6709999999998</v>
      </c>
      <c r="BT378">
        <v>20</v>
      </c>
      <c r="BU378">
        <v>5.5570000000000004</v>
      </c>
      <c r="BV378">
        <v>1</v>
      </c>
      <c r="BW378">
        <v>40</v>
      </c>
      <c r="BX378">
        <v>23.736999999999998</v>
      </c>
      <c r="BY378">
        <v>1</v>
      </c>
      <c r="BZ378">
        <f>_xlfn.XLOOKUP(data_cloud__2[[#This Row],[product_id]], manual_check_maarten!A:A,manual_check_maarten!F:F,  "")</f>
        <v>1</v>
      </c>
      <c r="CA378">
        <f>_xlfn.XLOOKUP(data_cloud__2[[#This Row],[product_id]], manual_check_maarten!A:A,manual_check_maarten!G:G,  "")</f>
        <v>0</v>
      </c>
      <c r="CB378" t="str">
        <f>_xlfn.XLOOKUP(data_cloud__2[[#This Row],[product_id]], manual_check_maarten!A:A,manual_check_maarten!H:H,  "")</f>
        <v/>
      </c>
    </row>
    <row r="379" spans="1:80" hidden="1" x14ac:dyDescent="0.35">
      <c r="A379" t="s">
        <v>747</v>
      </c>
      <c r="B379" t="s">
        <v>85</v>
      </c>
      <c r="C379">
        <v>45566.766784120373</v>
      </c>
      <c r="D379" t="s">
        <v>79</v>
      </c>
      <c r="E379" t="s">
        <v>80</v>
      </c>
      <c r="F379">
        <v>208</v>
      </c>
      <c r="G379">
        <v>208</v>
      </c>
      <c r="H379">
        <v>208</v>
      </c>
      <c r="I379">
        <v>0</v>
      </c>
      <c r="J379" t="s">
        <v>745</v>
      </c>
      <c r="K379" t="s">
        <v>82</v>
      </c>
      <c r="L379">
        <v>16.229999542236328</v>
      </c>
      <c r="M379">
        <v>110</v>
      </c>
      <c r="N379" t="s">
        <v>82</v>
      </c>
      <c r="O379" t="s">
        <v>82</v>
      </c>
      <c r="P379">
        <v>0</v>
      </c>
      <c r="Q379">
        <v>800.490966796875</v>
      </c>
      <c r="R379">
        <v>119.90861511230469</v>
      </c>
      <c r="S379">
        <v>214.5</v>
      </c>
      <c r="T379">
        <v>214.80000305175781</v>
      </c>
      <c r="U379">
        <v>219.80000305175781</v>
      </c>
      <c r="V379">
        <v>225</v>
      </c>
      <c r="W379">
        <v>2169.7958984375</v>
      </c>
      <c r="X379">
        <v>1727.793212890625</v>
      </c>
      <c r="Y379">
        <v>3.2560000419616699</v>
      </c>
      <c r="Z379">
        <v>0.14600001275539398</v>
      </c>
      <c r="AA379">
        <v>24.336000442504883</v>
      </c>
      <c r="AB379">
        <v>2.0460000038146973</v>
      </c>
      <c r="AC379">
        <v>0.45000001788139343</v>
      </c>
      <c r="AD379">
        <v>0.65600001811981201</v>
      </c>
      <c r="AE379">
        <v>47.900001525878906</v>
      </c>
      <c r="AF379">
        <v>28.648935317993164</v>
      </c>
      <c r="AG379">
        <v>44.953498840332031</v>
      </c>
      <c r="AH379">
        <v>229.80000305175781</v>
      </c>
      <c r="AI379">
        <v>60</v>
      </c>
      <c r="AJ379">
        <v>60.200001</v>
      </c>
      <c r="AK379">
        <v>60.200001</v>
      </c>
      <c r="AL379">
        <v>60.700001</v>
      </c>
      <c r="AM379">
        <v>91.864166259765625</v>
      </c>
      <c r="AN379">
        <v>52.49993896484375</v>
      </c>
      <c r="AO379">
        <v>67.184379577636719</v>
      </c>
      <c r="AP379">
        <v>83.100234985351563</v>
      </c>
      <c r="AQ379">
        <v>1.3168125152587891</v>
      </c>
      <c r="AR379">
        <v>545.51837158203125</v>
      </c>
      <c r="AS379">
        <v>498.2342529296875</v>
      </c>
      <c r="AT379">
        <v>4.8911876678466797</v>
      </c>
      <c r="AU379">
        <v>3.8376877307891846</v>
      </c>
      <c r="AV379">
        <v>7937.67236328125</v>
      </c>
      <c r="AW379">
        <v>6141.74267578125</v>
      </c>
      <c r="AX379">
        <v>1846.4765625</v>
      </c>
      <c r="AY379">
        <v>1147.619140625</v>
      </c>
      <c r="AZ379">
        <v>6091.19580078125</v>
      </c>
      <c r="BA379">
        <v>4994.12353515625</v>
      </c>
      <c r="BD379" t="s">
        <v>748</v>
      </c>
      <c r="BE379" t="s">
        <v>747</v>
      </c>
      <c r="BF379">
        <v>45</v>
      </c>
      <c r="BG379">
        <v>1187.336</v>
      </c>
      <c r="BH379">
        <v>1046.8230000000001</v>
      </c>
      <c r="BI379">
        <v>-3.657</v>
      </c>
      <c r="BJ379">
        <v>4.1589999999999998</v>
      </c>
      <c r="BK379">
        <v>88.652000000000001</v>
      </c>
      <c r="BL379">
        <v>2054.8530000000001</v>
      </c>
      <c r="BM379">
        <v>1192.7460000000001</v>
      </c>
      <c r="BN379">
        <v>1352.749</v>
      </c>
      <c r="BO379">
        <v>179.61099999999999</v>
      </c>
      <c r="BP379">
        <v>98.424999999999997</v>
      </c>
      <c r="BQ379">
        <v>1.0049999999999999</v>
      </c>
      <c r="BR379">
        <v>424.87799999999999</v>
      </c>
      <c r="BS379">
        <v>2054.8530000000001</v>
      </c>
      <c r="BT379">
        <v>20</v>
      </c>
      <c r="BU379">
        <v>5.2439999999999998</v>
      </c>
      <c r="BV379">
        <v>1</v>
      </c>
      <c r="BW379">
        <v>40</v>
      </c>
      <c r="BX379">
        <v>27.981000000000002</v>
      </c>
      <c r="BY379">
        <v>1</v>
      </c>
      <c r="BZ379">
        <f>_xlfn.XLOOKUP(data_cloud__2[[#This Row],[product_id]], manual_check_maarten!A:A,manual_check_maarten!F:F,  "")</f>
        <v>1</v>
      </c>
      <c r="CA379">
        <f>_xlfn.XLOOKUP(data_cloud__2[[#This Row],[product_id]], manual_check_maarten!A:A,manual_check_maarten!G:G,  "")</f>
        <v>0</v>
      </c>
      <c r="CB379" t="str">
        <f>_xlfn.XLOOKUP(data_cloud__2[[#This Row],[product_id]], manual_check_maarten!A:A,manual_check_maarten!H:H,  "")</f>
        <v/>
      </c>
    </row>
    <row r="380" spans="1:80" x14ac:dyDescent="0.35">
      <c r="A380" t="s">
        <v>1142</v>
      </c>
      <c r="B380" t="s">
        <v>85</v>
      </c>
      <c r="C380">
        <v>45566.762348715281</v>
      </c>
      <c r="D380" t="s">
        <v>79</v>
      </c>
      <c r="E380" t="s">
        <v>80</v>
      </c>
      <c r="F380">
        <v>195</v>
      </c>
      <c r="G380">
        <v>195</v>
      </c>
      <c r="H380">
        <v>195</v>
      </c>
      <c r="I380">
        <v>0</v>
      </c>
      <c r="J380" t="s">
        <v>1140</v>
      </c>
      <c r="K380" t="s">
        <v>82</v>
      </c>
      <c r="L380">
        <v>16.159999847412109</v>
      </c>
      <c r="M380">
        <v>110</v>
      </c>
      <c r="N380" t="s">
        <v>82</v>
      </c>
      <c r="O380" t="s">
        <v>82</v>
      </c>
      <c r="P380">
        <v>0</v>
      </c>
      <c r="Q380">
        <v>799.9376220703125</v>
      </c>
      <c r="R380">
        <v>119.90861511230469</v>
      </c>
      <c r="S380">
        <v>214.80000305175781</v>
      </c>
      <c r="T380">
        <v>214.80000305175781</v>
      </c>
      <c r="U380">
        <v>220.10000610351563</v>
      </c>
      <c r="V380">
        <v>224.80000305175781</v>
      </c>
      <c r="W380">
        <v>2200.104736328125</v>
      </c>
      <c r="X380">
        <v>1785.0107421875</v>
      </c>
      <c r="Y380">
        <v>3.0800001621246338</v>
      </c>
      <c r="Z380">
        <v>0.15000000596046448</v>
      </c>
      <c r="AA380">
        <v>24.340002059936523</v>
      </c>
      <c r="AB380">
        <v>2.0559999942779541</v>
      </c>
      <c r="AC380">
        <v>0.45400002598762512</v>
      </c>
      <c r="AD380">
        <v>0.65200001001358032</v>
      </c>
      <c r="AE380">
        <v>46.200000762939453</v>
      </c>
      <c r="AF380">
        <v>27.614292144775391</v>
      </c>
      <c r="AG380">
        <v>44.978981018066406</v>
      </c>
      <c r="AH380">
        <v>230</v>
      </c>
      <c r="AI380">
        <v>60</v>
      </c>
      <c r="AJ380">
        <v>60</v>
      </c>
      <c r="AK380">
        <v>60</v>
      </c>
      <c r="AL380">
        <v>60.799999</v>
      </c>
      <c r="AM380">
        <v>137.79624938964844</v>
      </c>
      <c r="AN380">
        <v>52.49993896484375</v>
      </c>
      <c r="AO380">
        <v>67.0633544921875</v>
      </c>
      <c r="AP380">
        <v>82.758575439453125</v>
      </c>
      <c r="AQ380">
        <v>2.4831876754760742</v>
      </c>
      <c r="AR380">
        <v>544.7874755859375</v>
      </c>
      <c r="AS380">
        <v>496.56497192382813</v>
      </c>
      <c r="AT380">
        <v>4.8535628318786621</v>
      </c>
      <c r="AU380">
        <v>3.8753125667572021</v>
      </c>
      <c r="AV380">
        <v>7869.62353515625</v>
      </c>
      <c r="AW380">
        <v>6058.01513671875</v>
      </c>
      <c r="AX380">
        <v>1793.51708984375</v>
      </c>
      <c r="AY380">
        <v>1131.021484375</v>
      </c>
      <c r="AZ380">
        <v>6076.1064453125</v>
      </c>
      <c r="BA380">
        <v>4926.99365234375</v>
      </c>
      <c r="BD380" t="s">
        <v>1143</v>
      </c>
      <c r="BE380" t="s">
        <v>1142</v>
      </c>
      <c r="BF380">
        <v>45</v>
      </c>
      <c r="BG380">
        <v>1240.8440000000001</v>
      </c>
      <c r="BH380">
        <v>1084.7439999999999</v>
      </c>
      <c r="BI380">
        <v>1.7769999999999999</v>
      </c>
      <c r="BJ380">
        <v>4.1349999999999998</v>
      </c>
      <c r="BK380">
        <v>94.085999999999999</v>
      </c>
      <c r="BL380">
        <v>2054.6260000000002</v>
      </c>
      <c r="BM380">
        <v>1218.1780000000001</v>
      </c>
      <c r="BN380">
        <v>1389.6030000000001</v>
      </c>
      <c r="BO380">
        <v>-175.178</v>
      </c>
      <c r="BP380">
        <v>99.998999999999995</v>
      </c>
      <c r="BQ380">
        <v>1.0049999999999999</v>
      </c>
      <c r="BR380">
        <v>424.62599999999998</v>
      </c>
      <c r="BS380">
        <v>2054.6260000000002</v>
      </c>
      <c r="BT380">
        <v>20</v>
      </c>
      <c r="BU380">
        <v>8.5289999999999999</v>
      </c>
      <c r="BV380">
        <v>1</v>
      </c>
      <c r="BW380">
        <v>40</v>
      </c>
      <c r="BX380">
        <v>45.436999999999998</v>
      </c>
      <c r="BY380">
        <v>0</v>
      </c>
      <c r="BZ380">
        <f>_xlfn.XLOOKUP(data_cloud__2[[#This Row],[product_id]], manual_check_maarten!A:A,manual_check_maarten!F:F,  "")</f>
        <v>0</v>
      </c>
      <c r="CA380">
        <f>_xlfn.XLOOKUP(data_cloud__2[[#This Row],[product_id]], manual_check_maarten!A:A,manual_check_maarten!G:G,  "")</f>
        <v>0</v>
      </c>
      <c r="CB380" t="str">
        <f>_xlfn.XLOOKUP(data_cloud__2[[#This Row],[product_id]], manual_check_maarten!A:A,manual_check_maarten!H:H,  "")</f>
        <v>Streaks</v>
      </c>
    </row>
    <row r="381" spans="1:80" hidden="1" x14ac:dyDescent="0.35">
      <c r="A381" t="s">
        <v>749</v>
      </c>
      <c r="B381" t="s">
        <v>78</v>
      </c>
      <c r="C381">
        <v>45566.767063101855</v>
      </c>
      <c r="D381" t="s">
        <v>79</v>
      </c>
      <c r="E381" t="s">
        <v>80</v>
      </c>
      <c r="F381">
        <v>209</v>
      </c>
      <c r="G381">
        <v>209</v>
      </c>
      <c r="H381">
        <v>209</v>
      </c>
      <c r="I381">
        <v>0</v>
      </c>
      <c r="J381" t="s">
        <v>750</v>
      </c>
      <c r="K381" t="s">
        <v>82</v>
      </c>
      <c r="L381">
        <v>16.229999542236328</v>
      </c>
      <c r="M381">
        <v>110</v>
      </c>
      <c r="N381" t="s">
        <v>82</v>
      </c>
      <c r="O381" t="s">
        <v>82</v>
      </c>
      <c r="P381">
        <v>0</v>
      </c>
      <c r="Q381">
        <v>800.3065185546875</v>
      </c>
      <c r="R381">
        <v>119.90861511230469</v>
      </c>
      <c r="S381">
        <v>214.60000610351563</v>
      </c>
      <c r="T381">
        <v>214.80000305175781</v>
      </c>
      <c r="U381">
        <v>219.80000305175781</v>
      </c>
      <c r="V381">
        <v>225.10000610351563</v>
      </c>
      <c r="W381">
        <v>2191.55615234375</v>
      </c>
      <c r="X381">
        <v>1751.5933837890625</v>
      </c>
      <c r="Y381">
        <v>3.1740002632141113</v>
      </c>
      <c r="Z381">
        <v>0.14600001275539398</v>
      </c>
      <c r="AA381">
        <v>24.36400032043457</v>
      </c>
      <c r="AB381">
        <v>2.0340001583099365</v>
      </c>
      <c r="AC381">
        <v>0.45400002598762512</v>
      </c>
      <c r="AD381">
        <v>0.65600001811981201</v>
      </c>
      <c r="AE381">
        <v>47.900001525878906</v>
      </c>
      <c r="AF381">
        <v>28.501129150390625</v>
      </c>
      <c r="AG381">
        <v>44.948402404785156</v>
      </c>
      <c r="AH381">
        <v>229.80000305175781</v>
      </c>
      <c r="AI381">
        <v>60</v>
      </c>
      <c r="AJ381">
        <v>60.200001</v>
      </c>
      <c r="AK381">
        <v>60.200001</v>
      </c>
      <c r="AL381">
        <v>60.799999</v>
      </c>
      <c r="AM381">
        <v>141.87911987304688</v>
      </c>
      <c r="AN381">
        <v>52.499603271484375</v>
      </c>
      <c r="AO381">
        <v>66.731849670410156</v>
      </c>
      <c r="AP381">
        <v>80.563667297363281</v>
      </c>
      <c r="AQ381">
        <v>3.2733125686645508</v>
      </c>
      <c r="AR381">
        <v>542.207763671875</v>
      </c>
      <c r="AS381">
        <v>497.25732421875</v>
      </c>
      <c r="AT381">
        <v>4.6654376983642578</v>
      </c>
      <c r="AU381">
        <v>3.6119377613067627</v>
      </c>
      <c r="AV381">
        <v>7709.88720703125</v>
      </c>
      <c r="AW381">
        <v>5426</v>
      </c>
      <c r="AX381">
        <v>1695.7314453125</v>
      </c>
      <c r="AY381">
        <v>1000.263671875</v>
      </c>
      <c r="AZ381">
        <v>6014.15576171875</v>
      </c>
      <c r="BA381">
        <v>4425.736328125</v>
      </c>
      <c r="BB381">
        <v>7.5469017028808594E-3</v>
      </c>
      <c r="BC381">
        <v>0.15344107151031494</v>
      </c>
      <c r="BD381" t="s">
        <v>751</v>
      </c>
      <c r="BE381" t="s">
        <v>749</v>
      </c>
      <c r="BF381">
        <v>45</v>
      </c>
      <c r="BG381">
        <v>864.41600000000005</v>
      </c>
      <c r="BH381">
        <v>1237.502</v>
      </c>
      <c r="BI381">
        <v>2.4550000000000001</v>
      </c>
      <c r="BJ381">
        <v>4.2160000000000002</v>
      </c>
      <c r="BK381">
        <v>94.763999999999996</v>
      </c>
      <c r="BL381">
        <v>2056.201</v>
      </c>
      <c r="BM381">
        <v>842.99599999999998</v>
      </c>
      <c r="BN381">
        <v>1344.2739999999999</v>
      </c>
      <c r="BO381">
        <v>5.4619999999999997</v>
      </c>
      <c r="BP381">
        <v>96.063000000000002</v>
      </c>
      <c r="BQ381">
        <v>1.004</v>
      </c>
      <c r="BR381">
        <v>423.61900000000003</v>
      </c>
      <c r="BS381">
        <v>2056.201</v>
      </c>
      <c r="BT381">
        <v>20</v>
      </c>
      <c r="BU381">
        <v>6.4550000000000001</v>
      </c>
      <c r="BV381">
        <v>1</v>
      </c>
      <c r="BW381">
        <v>40</v>
      </c>
      <c r="BX381">
        <v>24.619</v>
      </c>
      <c r="BY381">
        <v>1</v>
      </c>
      <c r="BZ381">
        <f>_xlfn.XLOOKUP(data_cloud__2[[#This Row],[product_id]], manual_check_maarten!A:A,manual_check_maarten!F:F,  "")</f>
        <v>1</v>
      </c>
      <c r="CA381">
        <f>_xlfn.XLOOKUP(data_cloud__2[[#This Row],[product_id]], manual_check_maarten!A:A,manual_check_maarten!G:G,  "")</f>
        <v>0</v>
      </c>
      <c r="CB381" t="str">
        <f>_xlfn.XLOOKUP(data_cloud__2[[#This Row],[product_id]], manual_check_maarten!A:A,manual_check_maarten!H:H,  "")</f>
        <v/>
      </c>
    </row>
    <row r="382" spans="1:80" x14ac:dyDescent="0.35">
      <c r="A382" t="s">
        <v>1147</v>
      </c>
      <c r="B382" t="s">
        <v>85</v>
      </c>
      <c r="C382">
        <v>45566.762642488429</v>
      </c>
      <c r="D382" t="s">
        <v>79</v>
      </c>
      <c r="E382" t="s">
        <v>80</v>
      </c>
      <c r="F382">
        <v>196</v>
      </c>
      <c r="G382">
        <v>196</v>
      </c>
      <c r="H382">
        <v>196</v>
      </c>
      <c r="I382">
        <v>0</v>
      </c>
      <c r="J382" t="s">
        <v>1145</v>
      </c>
      <c r="K382" t="s">
        <v>82</v>
      </c>
      <c r="L382">
        <v>16.170000076293945</v>
      </c>
      <c r="M382">
        <v>110</v>
      </c>
      <c r="N382" t="s">
        <v>82</v>
      </c>
      <c r="O382" t="s">
        <v>82</v>
      </c>
      <c r="P382">
        <v>0</v>
      </c>
      <c r="Q382">
        <v>800.3065185546875</v>
      </c>
      <c r="R382">
        <v>119.90861511230469</v>
      </c>
      <c r="S382">
        <v>214.80000305175781</v>
      </c>
      <c r="T382">
        <v>214.80000305175781</v>
      </c>
      <c r="U382">
        <v>220</v>
      </c>
      <c r="V382">
        <v>224.80000305175781</v>
      </c>
      <c r="W382">
        <v>2184.85302734375</v>
      </c>
      <c r="X382">
        <v>1782.87353515625</v>
      </c>
      <c r="Y382">
        <v>3.2780001163482666</v>
      </c>
      <c r="Z382">
        <v>0.14800000190734863</v>
      </c>
      <c r="AA382">
        <v>24.338001251220703</v>
      </c>
      <c r="AB382">
        <v>2.0480000972747803</v>
      </c>
      <c r="AC382">
        <v>0.45200002193450928</v>
      </c>
      <c r="AD382">
        <v>0.65000003576278687</v>
      </c>
      <c r="AE382">
        <v>46.400001525878906</v>
      </c>
      <c r="AF382">
        <v>27.706033706665039</v>
      </c>
      <c r="AG382">
        <v>44.948402404785156</v>
      </c>
      <c r="AH382">
        <v>229.80000305175781</v>
      </c>
      <c r="AI382">
        <v>60</v>
      </c>
      <c r="AJ382">
        <v>60.099997999999999</v>
      </c>
      <c r="AK382">
        <v>60.099997999999999</v>
      </c>
      <c r="AL382">
        <v>60.799999</v>
      </c>
      <c r="AM382">
        <v>137.79624938964844</v>
      </c>
      <c r="AN382">
        <v>52.49993896484375</v>
      </c>
      <c r="AO382">
        <v>67.242454528808594</v>
      </c>
      <c r="AP382">
        <v>83.27001953125</v>
      </c>
      <c r="AQ382">
        <v>1.3544375896453857</v>
      </c>
      <c r="AR382">
        <v>543.7239990234375</v>
      </c>
      <c r="AS382">
        <v>495.76885986328125</v>
      </c>
      <c r="AT382">
        <v>4.8159375190734863</v>
      </c>
      <c r="AU382">
        <v>3.8376877307891846</v>
      </c>
      <c r="AV382">
        <v>7861.43505859375</v>
      </c>
      <c r="AW382">
        <v>6023.98095703125</v>
      </c>
      <c r="AX382">
        <v>1775.93994140625</v>
      </c>
      <c r="AY382">
        <v>1116.51806640625</v>
      </c>
      <c r="AZ382">
        <v>6085.4951171875</v>
      </c>
      <c r="BA382">
        <v>4907.462890625</v>
      </c>
      <c r="BD382" t="s">
        <v>1148</v>
      </c>
      <c r="BE382" t="s">
        <v>1147</v>
      </c>
      <c r="BF382">
        <v>45</v>
      </c>
      <c r="BG382">
        <v>1184.739</v>
      </c>
      <c r="BH382">
        <v>1042.875</v>
      </c>
      <c r="BI382">
        <v>-3.673</v>
      </c>
      <c r="BJ382">
        <v>4.0819999999999999</v>
      </c>
      <c r="BK382">
        <v>88.635999999999996</v>
      </c>
      <c r="BL382">
        <v>2054.973</v>
      </c>
      <c r="BM382">
        <v>1190.346</v>
      </c>
      <c r="BN382">
        <v>1349.3030000000001</v>
      </c>
      <c r="BO382">
        <v>179.494</v>
      </c>
      <c r="BP382">
        <v>98.424999999999997</v>
      </c>
      <c r="BQ382">
        <v>1.0049999999999999</v>
      </c>
      <c r="BR382">
        <v>424.71800000000002</v>
      </c>
      <c r="BS382">
        <v>2054.973</v>
      </c>
      <c r="BT382">
        <v>20</v>
      </c>
      <c r="BU382">
        <v>72.433000000000007</v>
      </c>
      <c r="BV382">
        <v>0</v>
      </c>
      <c r="BW382">
        <v>40</v>
      </c>
      <c r="BX382">
        <v>23.774000000000001</v>
      </c>
      <c r="BY382">
        <v>1</v>
      </c>
      <c r="BZ382">
        <f>_xlfn.XLOOKUP(data_cloud__2[[#This Row],[product_id]], manual_check_maarten!A:A,manual_check_maarten!F:F,  "")</f>
        <v>0</v>
      </c>
      <c r="CA382">
        <f>_xlfn.XLOOKUP(data_cloud__2[[#This Row],[product_id]], manual_check_maarten!A:A,manual_check_maarten!G:G,  "")</f>
        <v>0</v>
      </c>
      <c r="CB382" t="str">
        <f>_xlfn.XLOOKUP(data_cloud__2[[#This Row],[product_id]], manual_check_maarten!A:A,manual_check_maarten!H:H,  "")</f>
        <v>Streaks</v>
      </c>
    </row>
    <row r="383" spans="1:80" hidden="1" x14ac:dyDescent="0.35">
      <c r="A383" t="s">
        <v>754</v>
      </c>
      <c r="B383" t="s">
        <v>78</v>
      </c>
      <c r="C383">
        <v>45566.76734914352</v>
      </c>
      <c r="D383" t="s">
        <v>79</v>
      </c>
      <c r="E383" t="s">
        <v>80</v>
      </c>
      <c r="F383">
        <v>210</v>
      </c>
      <c r="G383">
        <v>210</v>
      </c>
      <c r="H383">
        <v>210</v>
      </c>
      <c r="I383">
        <v>0</v>
      </c>
      <c r="J383" t="s">
        <v>755</v>
      </c>
      <c r="K383" t="s">
        <v>82</v>
      </c>
      <c r="L383">
        <v>16.239999771118164</v>
      </c>
      <c r="M383">
        <v>110</v>
      </c>
      <c r="N383" t="s">
        <v>82</v>
      </c>
      <c r="O383" t="s">
        <v>82</v>
      </c>
      <c r="P383">
        <v>0</v>
      </c>
      <c r="Q383">
        <v>800.6754150390625</v>
      </c>
      <c r="R383">
        <v>119.90861511230469</v>
      </c>
      <c r="S383">
        <v>214.5</v>
      </c>
      <c r="T383">
        <v>215</v>
      </c>
      <c r="U383">
        <v>220</v>
      </c>
      <c r="V383">
        <v>225.10000610351563</v>
      </c>
      <c r="W383">
        <v>2196.024658203125</v>
      </c>
      <c r="X383">
        <v>1749.164794921875</v>
      </c>
      <c r="Y383">
        <v>3.3100001811981201</v>
      </c>
      <c r="Z383">
        <v>0.15000000596046448</v>
      </c>
      <c r="AA383">
        <v>24.340002059936523</v>
      </c>
      <c r="AB383">
        <v>2.0320000648498535</v>
      </c>
      <c r="AC383">
        <v>0.45400002598762512</v>
      </c>
      <c r="AD383">
        <v>0.65200001001358032</v>
      </c>
      <c r="AE383">
        <v>47.700000762939453</v>
      </c>
      <c r="AF383">
        <v>28.29216194152832</v>
      </c>
      <c r="AG383">
        <v>44.999370574951172</v>
      </c>
      <c r="AH383">
        <v>230</v>
      </c>
      <c r="AI383">
        <v>60</v>
      </c>
      <c r="AJ383">
        <v>60</v>
      </c>
      <c r="AK383">
        <v>60</v>
      </c>
      <c r="AL383">
        <v>60.900002000000001</v>
      </c>
      <c r="AM383">
        <v>141.87911987304688</v>
      </c>
      <c r="AN383">
        <v>52.499603271484375</v>
      </c>
      <c r="AO383">
        <v>66.682441711425781</v>
      </c>
      <c r="AP383">
        <v>80.518974304199219</v>
      </c>
      <c r="AQ383">
        <v>2.8594377040863037</v>
      </c>
      <c r="AR383">
        <v>542.046875</v>
      </c>
      <c r="AS383">
        <v>496.67849731445313</v>
      </c>
      <c r="AT383">
        <v>4.5901875495910645</v>
      </c>
      <c r="AU383">
        <v>3.6495625972747803</v>
      </c>
      <c r="AV383">
        <v>7704.91552734375</v>
      </c>
      <c r="AW383">
        <v>5427.7919921875</v>
      </c>
      <c r="AX383">
        <v>1648.0947265625</v>
      </c>
      <c r="AY383">
        <v>1010.9755859375</v>
      </c>
      <c r="AZ383">
        <v>6056.82080078125</v>
      </c>
      <c r="BA383">
        <v>4416.81640625</v>
      </c>
      <c r="BB383">
        <v>8.8927745819091797E-3</v>
      </c>
      <c r="BC383">
        <v>0.13678014278411865</v>
      </c>
      <c r="BD383" t="s">
        <v>79</v>
      </c>
      <c r="BE383" t="s">
        <v>79</v>
      </c>
      <c r="BF383">
        <v>0</v>
      </c>
      <c r="BG383">
        <v>0</v>
      </c>
      <c r="BH383">
        <v>0</v>
      </c>
      <c r="BI383">
        <v>0</v>
      </c>
      <c r="BJ383">
        <v>0</v>
      </c>
      <c r="BK383">
        <v>0</v>
      </c>
      <c r="BL383">
        <v>0</v>
      </c>
      <c r="BM383">
        <v>0</v>
      </c>
      <c r="BN383">
        <v>0</v>
      </c>
      <c r="BO383">
        <v>0</v>
      </c>
      <c r="BP383">
        <v>0</v>
      </c>
      <c r="BQ383">
        <v>0</v>
      </c>
      <c r="BR383">
        <v>0</v>
      </c>
      <c r="BS383">
        <v>0</v>
      </c>
      <c r="BT383">
        <v>20</v>
      </c>
      <c r="BU383">
        <v>0</v>
      </c>
      <c r="BW383">
        <v>40</v>
      </c>
      <c r="BX383">
        <v>0</v>
      </c>
      <c r="BZ383" t="str">
        <f>_xlfn.XLOOKUP(data_cloud__2[[#This Row],[product_id]], manual_check_maarten!A:A,manual_check_maarten!F:F,  "")</f>
        <v/>
      </c>
      <c r="CA383" t="str">
        <f>_xlfn.XLOOKUP(data_cloud__2[[#This Row],[product_id]], manual_check_maarten!A:A,manual_check_maarten!G:G,  "")</f>
        <v/>
      </c>
      <c r="CB383" t="str">
        <f>_xlfn.XLOOKUP(data_cloud__2[[#This Row],[product_id]], manual_check_maarten!A:A,manual_check_maarten!H:H,  "")</f>
        <v/>
      </c>
    </row>
    <row r="384" spans="1:80" hidden="1" x14ac:dyDescent="0.35">
      <c r="A384" t="s">
        <v>761</v>
      </c>
      <c r="B384" t="s">
        <v>85</v>
      </c>
      <c r="C384">
        <v>45566.767629513888</v>
      </c>
      <c r="D384" t="s">
        <v>79</v>
      </c>
      <c r="E384" t="s">
        <v>80</v>
      </c>
      <c r="F384">
        <v>211</v>
      </c>
      <c r="G384">
        <v>211</v>
      </c>
      <c r="H384">
        <v>211</v>
      </c>
      <c r="I384">
        <v>0</v>
      </c>
      <c r="J384" t="s">
        <v>759</v>
      </c>
      <c r="K384" t="s">
        <v>82</v>
      </c>
      <c r="L384">
        <v>16.239999771118164</v>
      </c>
      <c r="M384">
        <v>110</v>
      </c>
      <c r="N384" t="s">
        <v>82</v>
      </c>
      <c r="O384" t="s">
        <v>82</v>
      </c>
      <c r="P384">
        <v>0</v>
      </c>
      <c r="Q384">
        <v>800.3065185546875</v>
      </c>
      <c r="R384">
        <v>119.90861511230469</v>
      </c>
      <c r="S384">
        <v>214.60000610351563</v>
      </c>
      <c r="T384">
        <v>214.80000305175781</v>
      </c>
      <c r="U384">
        <v>220</v>
      </c>
      <c r="V384">
        <v>225.10000610351563</v>
      </c>
      <c r="W384">
        <v>2167.65869140625</v>
      </c>
      <c r="X384">
        <v>1738.1876220703125</v>
      </c>
      <c r="Y384">
        <v>3.6760001182556152</v>
      </c>
      <c r="Z384">
        <v>0.14800000190734863</v>
      </c>
      <c r="AA384">
        <v>24.336000442504883</v>
      </c>
      <c r="AB384">
        <v>2.0440001487731934</v>
      </c>
      <c r="AC384">
        <v>0.45000001788139343</v>
      </c>
      <c r="AD384">
        <v>0.65400004386901855</v>
      </c>
      <c r="AE384">
        <v>47.700000762939453</v>
      </c>
      <c r="AF384">
        <v>28.373710632324219</v>
      </c>
      <c r="AG384">
        <v>44.968788146972656</v>
      </c>
      <c r="AH384">
        <v>229.80000305175781</v>
      </c>
      <c r="AI384">
        <v>60</v>
      </c>
      <c r="AJ384">
        <v>60.099997999999999</v>
      </c>
      <c r="AK384">
        <v>60.099997999999999</v>
      </c>
      <c r="AL384">
        <v>60.900002000000001</v>
      </c>
      <c r="AM384">
        <v>91.864166259765625</v>
      </c>
      <c r="AN384">
        <v>52.49993896484375</v>
      </c>
      <c r="AO384">
        <v>67.098442077636719</v>
      </c>
      <c r="AP384">
        <v>82.586456298828125</v>
      </c>
      <c r="AQ384">
        <v>2.1069376468658447</v>
      </c>
      <c r="AR384">
        <v>544.74542236328125</v>
      </c>
      <c r="AS384">
        <v>495.73788452148438</v>
      </c>
      <c r="AT384">
        <v>4.8911876678466797</v>
      </c>
      <c r="AU384">
        <v>3.8376877307891846</v>
      </c>
      <c r="AV384">
        <v>7909.9931640625</v>
      </c>
      <c r="AW384">
        <v>6068.85302734375</v>
      </c>
      <c r="AX384">
        <v>1835.93701171875</v>
      </c>
      <c r="AY384">
        <v>1133.4072265625</v>
      </c>
      <c r="AZ384">
        <v>6074.05615234375</v>
      </c>
      <c r="BA384">
        <v>4935.44580078125</v>
      </c>
      <c r="BD384" t="s">
        <v>762</v>
      </c>
      <c r="BE384" t="s">
        <v>761</v>
      </c>
      <c r="BF384">
        <v>45</v>
      </c>
      <c r="BG384">
        <v>1212.5899999999999</v>
      </c>
      <c r="BH384">
        <v>1059.404</v>
      </c>
      <c r="BI384">
        <v>-2.3090000000000002</v>
      </c>
      <c r="BJ384">
        <v>4.03</v>
      </c>
      <c r="BK384">
        <v>90</v>
      </c>
      <c r="BL384">
        <v>2055.1930000000002</v>
      </c>
      <c r="BM384">
        <v>1211.319</v>
      </c>
      <c r="BN384">
        <v>1365.6010000000001</v>
      </c>
      <c r="BO384">
        <v>-179.16399999999999</v>
      </c>
      <c r="BP384">
        <v>99.998999999999995</v>
      </c>
      <c r="BQ384">
        <v>1.0049999999999999</v>
      </c>
      <c r="BR384">
        <v>424.73599999999999</v>
      </c>
      <c r="BS384">
        <v>2055.1930000000002</v>
      </c>
      <c r="BT384">
        <v>20</v>
      </c>
      <c r="BU384">
        <v>11.178000000000001</v>
      </c>
      <c r="BV384">
        <v>1</v>
      </c>
      <c r="BW384">
        <v>40</v>
      </c>
      <c r="BX384">
        <v>26.611000000000001</v>
      </c>
      <c r="BY384">
        <v>1</v>
      </c>
      <c r="BZ384">
        <f>_xlfn.XLOOKUP(data_cloud__2[[#This Row],[product_id]], manual_check_maarten!A:A,manual_check_maarten!F:F,  "")</f>
        <v>1</v>
      </c>
      <c r="CA384">
        <f>_xlfn.XLOOKUP(data_cloud__2[[#This Row],[product_id]], manual_check_maarten!A:A,manual_check_maarten!G:G,  "")</f>
        <v>0</v>
      </c>
      <c r="CB384" t="str">
        <f>_xlfn.XLOOKUP(data_cloud__2[[#This Row],[product_id]], manual_check_maarten!A:A,manual_check_maarten!H:H,  "")</f>
        <v/>
      </c>
    </row>
    <row r="385" spans="1:80" hidden="1" x14ac:dyDescent="0.35">
      <c r="A385" t="s">
        <v>758</v>
      </c>
      <c r="B385" t="s">
        <v>78</v>
      </c>
      <c r="C385">
        <v>45566.767629513888</v>
      </c>
      <c r="D385" t="s">
        <v>79</v>
      </c>
      <c r="E385" t="s">
        <v>80</v>
      </c>
      <c r="F385">
        <v>211</v>
      </c>
      <c r="G385">
        <v>211</v>
      </c>
      <c r="H385">
        <v>211</v>
      </c>
      <c r="I385">
        <v>0</v>
      </c>
      <c r="J385" t="s">
        <v>759</v>
      </c>
      <c r="K385" t="s">
        <v>82</v>
      </c>
      <c r="L385">
        <v>16.239999771118164</v>
      </c>
      <c r="M385">
        <v>110</v>
      </c>
      <c r="N385" t="s">
        <v>82</v>
      </c>
      <c r="O385" t="s">
        <v>82</v>
      </c>
      <c r="P385">
        <v>0</v>
      </c>
      <c r="Q385">
        <v>800.3065185546875</v>
      </c>
      <c r="R385">
        <v>119.90861511230469</v>
      </c>
      <c r="S385">
        <v>214.60000610351563</v>
      </c>
      <c r="T385">
        <v>214.80000305175781</v>
      </c>
      <c r="U385">
        <v>220</v>
      </c>
      <c r="V385">
        <v>225.10000610351563</v>
      </c>
      <c r="W385">
        <v>2167.65869140625</v>
      </c>
      <c r="X385">
        <v>1738.1876220703125</v>
      </c>
      <c r="Y385">
        <v>3.6760001182556152</v>
      </c>
      <c r="Z385">
        <v>0.14800000190734863</v>
      </c>
      <c r="AA385">
        <v>24.336000442504883</v>
      </c>
      <c r="AB385">
        <v>2.0440001487731934</v>
      </c>
      <c r="AC385">
        <v>0.45000001788139343</v>
      </c>
      <c r="AD385">
        <v>0.65400004386901855</v>
      </c>
      <c r="AE385">
        <v>47.700000762939453</v>
      </c>
      <c r="AF385">
        <v>28.373710632324219</v>
      </c>
      <c r="AG385">
        <v>44.968788146972656</v>
      </c>
      <c r="AH385">
        <v>229.80000305175781</v>
      </c>
      <c r="AI385">
        <v>60</v>
      </c>
      <c r="AJ385">
        <v>60.099997999999999</v>
      </c>
      <c r="AK385">
        <v>60.099997999999999</v>
      </c>
      <c r="AL385">
        <v>60.900002000000001</v>
      </c>
      <c r="AM385">
        <v>141.87911987304688</v>
      </c>
      <c r="AN385">
        <v>52.499603271484375</v>
      </c>
      <c r="AO385">
        <v>66.721321105957031</v>
      </c>
      <c r="AP385">
        <v>80.575057983398438</v>
      </c>
      <c r="AQ385">
        <v>2.8970625400543213</v>
      </c>
      <c r="AR385">
        <v>541.26837158203125</v>
      </c>
      <c r="AS385">
        <v>495.88839721679688</v>
      </c>
      <c r="AT385">
        <v>4.5901875495910645</v>
      </c>
      <c r="AU385">
        <v>3.6495625972747803</v>
      </c>
      <c r="AV385">
        <v>7698.884765625</v>
      </c>
      <c r="AW385">
        <v>5399.85595703125</v>
      </c>
      <c r="AX385">
        <v>1649.37890625</v>
      </c>
      <c r="AY385">
        <v>1013.16455078125</v>
      </c>
      <c r="AZ385">
        <v>6049.505859375</v>
      </c>
      <c r="BA385">
        <v>4386.69140625</v>
      </c>
      <c r="BB385">
        <v>9.2588663101196289E-3</v>
      </c>
      <c r="BC385">
        <v>0.14845681190490723</v>
      </c>
      <c r="BD385" t="s">
        <v>760</v>
      </c>
      <c r="BE385" t="s">
        <v>758</v>
      </c>
      <c r="BF385">
        <v>45</v>
      </c>
      <c r="BG385">
        <v>891.64200000000005</v>
      </c>
      <c r="BH385">
        <v>989.49300000000005</v>
      </c>
      <c r="BI385">
        <v>3.1960000000000002</v>
      </c>
      <c r="BJ385">
        <v>4.1180000000000003</v>
      </c>
      <c r="BK385">
        <v>95.504999999999995</v>
      </c>
      <c r="BL385">
        <v>2054.0859999999998</v>
      </c>
      <c r="BM385">
        <v>867.82299999999998</v>
      </c>
      <c r="BN385">
        <v>1100.5050000000001</v>
      </c>
      <c r="BO385">
        <v>6.5869999999999997</v>
      </c>
      <c r="BP385">
        <v>99.998999999999995</v>
      </c>
      <c r="BQ385">
        <v>1.0029999999999999</v>
      </c>
      <c r="BR385">
        <v>423.81</v>
      </c>
      <c r="BS385">
        <v>2054.0859999999998</v>
      </c>
      <c r="BT385">
        <v>20</v>
      </c>
      <c r="BU385">
        <v>6.7889999999999997</v>
      </c>
      <c r="BV385">
        <v>1</v>
      </c>
      <c r="BW385">
        <v>40</v>
      </c>
      <c r="BX385">
        <v>22.809000000000001</v>
      </c>
      <c r="BY385">
        <v>1</v>
      </c>
      <c r="BZ385">
        <f>_xlfn.XLOOKUP(data_cloud__2[[#This Row],[product_id]], manual_check_maarten!A:A,manual_check_maarten!F:F,  "")</f>
        <v>1</v>
      </c>
      <c r="CA385">
        <f>_xlfn.XLOOKUP(data_cloud__2[[#This Row],[product_id]], manual_check_maarten!A:A,manual_check_maarten!G:G,  "")</f>
        <v>0</v>
      </c>
      <c r="CB385" t="str">
        <f>_xlfn.XLOOKUP(data_cloud__2[[#This Row],[product_id]], manual_check_maarten!A:A,manual_check_maarten!H:H,  "")</f>
        <v/>
      </c>
    </row>
    <row r="386" spans="1:80" hidden="1" x14ac:dyDescent="0.35">
      <c r="A386" t="s">
        <v>766</v>
      </c>
      <c r="B386" t="s">
        <v>85</v>
      </c>
      <c r="C386">
        <v>45566.767907361114</v>
      </c>
      <c r="D386" t="s">
        <v>79</v>
      </c>
      <c r="E386" t="s">
        <v>80</v>
      </c>
      <c r="F386">
        <v>212</v>
      </c>
      <c r="G386">
        <v>212</v>
      </c>
      <c r="H386">
        <v>212</v>
      </c>
      <c r="I386">
        <v>0</v>
      </c>
      <c r="J386" t="s">
        <v>764</v>
      </c>
      <c r="K386" t="s">
        <v>82</v>
      </c>
      <c r="L386">
        <v>16.239999771118164</v>
      </c>
      <c r="M386">
        <v>110</v>
      </c>
      <c r="N386" t="s">
        <v>82</v>
      </c>
      <c r="O386" t="s">
        <v>82</v>
      </c>
      <c r="P386">
        <v>0</v>
      </c>
      <c r="Q386">
        <v>800.3065185546875</v>
      </c>
      <c r="R386">
        <v>119.90861511230469</v>
      </c>
      <c r="S386">
        <v>214.80000305175781</v>
      </c>
      <c r="T386">
        <v>214.80000305175781</v>
      </c>
      <c r="U386">
        <v>220</v>
      </c>
      <c r="V386">
        <v>225</v>
      </c>
      <c r="W386">
        <v>2169.115966796875</v>
      </c>
      <c r="X386">
        <v>1754.119140625</v>
      </c>
      <c r="Y386">
        <v>3.1280002593994141</v>
      </c>
      <c r="Z386">
        <v>0.15000000596046448</v>
      </c>
      <c r="AA386">
        <v>24.342000961303711</v>
      </c>
      <c r="AB386">
        <v>2.0320000648498535</v>
      </c>
      <c r="AC386">
        <v>0.45200002193450928</v>
      </c>
      <c r="AD386">
        <v>0.65600001811981201</v>
      </c>
      <c r="AE386">
        <v>47.5</v>
      </c>
      <c r="AF386">
        <v>28.174936294555664</v>
      </c>
      <c r="AG386">
        <v>44.963691711425781</v>
      </c>
      <c r="AH386">
        <v>229.80000305175781</v>
      </c>
      <c r="AI386">
        <v>60</v>
      </c>
      <c r="AJ386">
        <v>60</v>
      </c>
      <c r="AK386">
        <v>60</v>
      </c>
      <c r="AL386">
        <v>60.900002000000001</v>
      </c>
      <c r="AM386">
        <v>91.864166259765625</v>
      </c>
      <c r="AN386">
        <v>52.49993896484375</v>
      </c>
      <c r="AO386">
        <v>67.259727478027344</v>
      </c>
      <c r="AP386">
        <v>82.819496154785156</v>
      </c>
      <c r="AQ386">
        <v>2.4831876754760742</v>
      </c>
      <c r="AR386">
        <v>545.4384765625</v>
      </c>
      <c r="AS386">
        <v>497.96469116210938</v>
      </c>
      <c r="AT386">
        <v>4.8535628318786621</v>
      </c>
      <c r="AU386">
        <v>3.9129376411437988</v>
      </c>
      <c r="AV386">
        <v>7907.80712890625</v>
      </c>
      <c r="AW386">
        <v>6132.1923828125</v>
      </c>
      <c r="AX386">
        <v>1815.34130859375</v>
      </c>
      <c r="AY386">
        <v>1173.37353515625</v>
      </c>
      <c r="AZ386">
        <v>6092.4658203125</v>
      </c>
      <c r="BA386">
        <v>4958.81884765625</v>
      </c>
      <c r="BD386" t="s">
        <v>767</v>
      </c>
      <c r="BE386" t="s">
        <v>766</v>
      </c>
      <c r="BF386">
        <v>45</v>
      </c>
      <c r="BG386">
        <v>1188.385</v>
      </c>
      <c r="BH386">
        <v>1005.106</v>
      </c>
      <c r="BI386">
        <v>-4.1269999999999998</v>
      </c>
      <c r="BJ386">
        <v>4.0149999999999997</v>
      </c>
      <c r="BK386">
        <v>88.182000000000002</v>
      </c>
      <c r="BL386">
        <v>2055.3960000000002</v>
      </c>
      <c r="BM386">
        <v>1194.2349999999999</v>
      </c>
      <c r="BN386">
        <v>1313.364</v>
      </c>
      <c r="BO386">
        <v>179.65700000000001</v>
      </c>
      <c r="BP386">
        <v>99.998999999999995</v>
      </c>
      <c r="BQ386">
        <v>1.0049999999999999</v>
      </c>
      <c r="BR386">
        <v>424.80500000000001</v>
      </c>
      <c r="BS386">
        <v>2055.3960000000002</v>
      </c>
      <c r="BT386">
        <v>20</v>
      </c>
      <c r="BU386">
        <v>14.59</v>
      </c>
      <c r="BV386">
        <v>1</v>
      </c>
      <c r="BW386">
        <v>40</v>
      </c>
      <c r="BX386">
        <v>25.931000000000001</v>
      </c>
      <c r="BY386">
        <v>1</v>
      </c>
      <c r="BZ386">
        <f>_xlfn.XLOOKUP(data_cloud__2[[#This Row],[product_id]], manual_check_maarten!A:A,manual_check_maarten!F:F,  "")</f>
        <v>1</v>
      </c>
      <c r="CA386">
        <f>_xlfn.XLOOKUP(data_cloud__2[[#This Row],[product_id]], manual_check_maarten!A:A,manual_check_maarten!G:G,  "")</f>
        <v>0</v>
      </c>
      <c r="CB386" t="str">
        <f>_xlfn.XLOOKUP(data_cloud__2[[#This Row],[product_id]], manual_check_maarten!A:A,manual_check_maarten!H:H,  "")</f>
        <v/>
      </c>
    </row>
    <row r="387" spans="1:80" hidden="1" x14ac:dyDescent="0.35">
      <c r="A387" t="s">
        <v>763</v>
      </c>
      <c r="B387" t="s">
        <v>78</v>
      </c>
      <c r="C387">
        <v>45566.767907361114</v>
      </c>
      <c r="D387" t="s">
        <v>79</v>
      </c>
      <c r="E387" t="s">
        <v>80</v>
      </c>
      <c r="F387">
        <v>212</v>
      </c>
      <c r="G387">
        <v>212</v>
      </c>
      <c r="H387">
        <v>212</v>
      </c>
      <c r="I387">
        <v>0</v>
      </c>
      <c r="J387" t="s">
        <v>764</v>
      </c>
      <c r="K387" t="s">
        <v>82</v>
      </c>
      <c r="L387">
        <v>16.239999771118164</v>
      </c>
      <c r="M387">
        <v>110</v>
      </c>
      <c r="N387" t="s">
        <v>82</v>
      </c>
      <c r="O387" t="s">
        <v>82</v>
      </c>
      <c r="P387">
        <v>0</v>
      </c>
      <c r="Q387">
        <v>800.3065185546875</v>
      </c>
      <c r="R387">
        <v>119.90861511230469</v>
      </c>
      <c r="S387">
        <v>214.80000305175781</v>
      </c>
      <c r="T387">
        <v>214.80000305175781</v>
      </c>
      <c r="U387">
        <v>220</v>
      </c>
      <c r="V387">
        <v>225</v>
      </c>
      <c r="W387">
        <v>2169.115966796875</v>
      </c>
      <c r="X387">
        <v>1754.119140625</v>
      </c>
      <c r="Y387">
        <v>3.1280002593994141</v>
      </c>
      <c r="Z387">
        <v>0.15000000596046448</v>
      </c>
      <c r="AA387">
        <v>24.342000961303711</v>
      </c>
      <c r="AB387">
        <v>2.0320000648498535</v>
      </c>
      <c r="AC387">
        <v>0.45200002193450928</v>
      </c>
      <c r="AD387">
        <v>0.65600001811981201</v>
      </c>
      <c r="AE387">
        <v>47.5</v>
      </c>
      <c r="AF387">
        <v>28.174936294555664</v>
      </c>
      <c r="AG387">
        <v>44.963691711425781</v>
      </c>
      <c r="AH387">
        <v>229.80000305175781</v>
      </c>
      <c r="AI387">
        <v>60</v>
      </c>
      <c r="AJ387">
        <v>60</v>
      </c>
      <c r="AK387">
        <v>60</v>
      </c>
      <c r="AL387">
        <v>60.900002000000001</v>
      </c>
      <c r="AM387">
        <v>141.87911987304688</v>
      </c>
      <c r="AN387">
        <v>52.499603271484375</v>
      </c>
      <c r="AO387">
        <v>66.894027709960938</v>
      </c>
      <c r="AP387">
        <v>80.538307189941406</v>
      </c>
      <c r="AQ387">
        <v>3.1604375839233398</v>
      </c>
      <c r="AR387">
        <v>540.302001953125</v>
      </c>
      <c r="AS387">
        <v>494.87283325195313</v>
      </c>
      <c r="AT387">
        <v>4.5901875495910645</v>
      </c>
      <c r="AU387">
        <v>3.6495625972747803</v>
      </c>
      <c r="AV387">
        <v>7671.5771484375</v>
      </c>
      <c r="AW387">
        <v>5367.341796875</v>
      </c>
      <c r="AX387">
        <v>1640.1484375</v>
      </c>
      <c r="AY387">
        <v>1003.95556640625</v>
      </c>
      <c r="AZ387">
        <v>6031.4287109375</v>
      </c>
      <c r="BA387">
        <v>4363.38623046875</v>
      </c>
      <c r="BB387">
        <v>1.5829920768737793E-2</v>
      </c>
      <c r="BC387">
        <v>0.16313362121582031</v>
      </c>
      <c r="BD387" t="s">
        <v>765</v>
      </c>
      <c r="BE387" t="s">
        <v>763</v>
      </c>
      <c r="BF387">
        <v>45</v>
      </c>
      <c r="BG387">
        <v>865.43299999999999</v>
      </c>
      <c r="BH387">
        <v>1155.8209999999999</v>
      </c>
      <c r="BI387">
        <v>2.512</v>
      </c>
      <c r="BJ387">
        <v>4.093</v>
      </c>
      <c r="BK387">
        <v>94.820999999999998</v>
      </c>
      <c r="BL387">
        <v>2055.3139999999999</v>
      </c>
      <c r="BM387">
        <v>844.41700000000003</v>
      </c>
      <c r="BN387">
        <v>1263.9349999999999</v>
      </c>
      <c r="BO387">
        <v>5.44</v>
      </c>
      <c r="BP387">
        <v>97.244</v>
      </c>
      <c r="BQ387">
        <v>1.0029999999999999</v>
      </c>
      <c r="BR387">
        <v>423.72399999999999</v>
      </c>
      <c r="BS387">
        <v>2055.3139999999999</v>
      </c>
      <c r="BT387">
        <v>20</v>
      </c>
      <c r="BU387">
        <v>6.6719999999999997</v>
      </c>
      <c r="BV387">
        <v>1</v>
      </c>
      <c r="BW387">
        <v>40</v>
      </c>
      <c r="BX387">
        <v>35.371000000000002</v>
      </c>
      <c r="BY387">
        <v>1</v>
      </c>
      <c r="BZ387">
        <f>_xlfn.XLOOKUP(data_cloud__2[[#This Row],[product_id]], manual_check_maarten!A:A,manual_check_maarten!F:F,  "")</f>
        <v>1</v>
      </c>
      <c r="CA387">
        <f>_xlfn.XLOOKUP(data_cloud__2[[#This Row],[product_id]], manual_check_maarten!A:A,manual_check_maarten!G:G,  "")</f>
        <v>0</v>
      </c>
      <c r="CB387" t="str">
        <f>_xlfn.XLOOKUP(data_cloud__2[[#This Row],[product_id]], manual_check_maarten!A:A,manual_check_maarten!H:H,  "")</f>
        <v/>
      </c>
    </row>
    <row r="388" spans="1:80" hidden="1" x14ac:dyDescent="0.35">
      <c r="A388" t="s">
        <v>770</v>
      </c>
      <c r="B388" t="s">
        <v>85</v>
      </c>
      <c r="C388">
        <v>45566.768185925925</v>
      </c>
      <c r="D388" t="s">
        <v>79</v>
      </c>
      <c r="E388" t="s">
        <v>80</v>
      </c>
      <c r="F388">
        <v>213</v>
      </c>
      <c r="G388">
        <v>213</v>
      </c>
      <c r="H388">
        <v>213</v>
      </c>
      <c r="I388">
        <v>0</v>
      </c>
      <c r="J388" t="s">
        <v>769</v>
      </c>
      <c r="K388" t="s">
        <v>82</v>
      </c>
      <c r="L388">
        <v>16.25</v>
      </c>
      <c r="M388">
        <v>110</v>
      </c>
      <c r="N388" t="s">
        <v>82</v>
      </c>
      <c r="O388" t="s">
        <v>82</v>
      </c>
      <c r="P388">
        <v>0</v>
      </c>
      <c r="Q388">
        <v>800.6754150390625</v>
      </c>
      <c r="R388">
        <v>119.90861511230469</v>
      </c>
      <c r="S388">
        <v>214.60000610351563</v>
      </c>
      <c r="T388">
        <v>214.80000305175781</v>
      </c>
      <c r="U388">
        <v>220.10000610351563</v>
      </c>
      <c r="V388">
        <v>225</v>
      </c>
      <c r="W388">
        <v>2201.561767578125</v>
      </c>
      <c r="X388">
        <v>1759.4620361328125</v>
      </c>
      <c r="Y388">
        <v>2.9020001888275146</v>
      </c>
      <c r="Z388">
        <v>0.14600001275539398</v>
      </c>
      <c r="AA388">
        <v>24.340002059936523</v>
      </c>
      <c r="AB388">
        <v>2.0600001811981201</v>
      </c>
      <c r="AC388">
        <v>0.45400002598762512</v>
      </c>
      <c r="AD388">
        <v>0.65600001811981201</v>
      </c>
      <c r="AE388">
        <v>47.200000762939453</v>
      </c>
      <c r="AF388">
        <v>28.348226547241211</v>
      </c>
      <c r="AG388">
        <v>44.978981018066406</v>
      </c>
      <c r="AH388">
        <v>229.80000305175781</v>
      </c>
      <c r="AI388">
        <v>60</v>
      </c>
      <c r="AJ388">
        <v>60</v>
      </c>
      <c r="AK388">
        <v>60</v>
      </c>
      <c r="AL388">
        <v>60.900002000000001</v>
      </c>
      <c r="AM388">
        <v>91.864166259765625</v>
      </c>
      <c r="AN388">
        <v>52.49993896484375</v>
      </c>
      <c r="AO388">
        <v>67.251876831054688</v>
      </c>
      <c r="AP388">
        <v>83.407600402832031</v>
      </c>
      <c r="AQ388">
        <v>1.3544375896453857</v>
      </c>
      <c r="AR388">
        <v>544.18310546875</v>
      </c>
      <c r="AS388">
        <v>497.02316284179688</v>
      </c>
      <c r="AT388">
        <v>4.8911876678466797</v>
      </c>
      <c r="AU388">
        <v>3.8376877307891846</v>
      </c>
      <c r="AV388">
        <v>7887.521484375</v>
      </c>
      <c r="AW388">
        <v>6061.06591796875</v>
      </c>
      <c r="AX388">
        <v>1834.05078125</v>
      </c>
      <c r="AY388">
        <v>1135.15576171875</v>
      </c>
      <c r="AZ388">
        <v>6053.470703125</v>
      </c>
      <c r="BA388">
        <v>4925.91015625</v>
      </c>
      <c r="BD388" t="s">
        <v>771</v>
      </c>
      <c r="BE388" t="s">
        <v>770</v>
      </c>
      <c r="BF388">
        <v>45</v>
      </c>
      <c r="BG388">
        <v>1206.0989999999999</v>
      </c>
      <c r="BH388">
        <v>839.46600000000001</v>
      </c>
      <c r="BI388">
        <v>-3.6840000000000002</v>
      </c>
      <c r="BJ388">
        <v>4.0469999999999997</v>
      </c>
      <c r="BK388">
        <v>88.625</v>
      </c>
      <c r="BL388">
        <v>2056.5259999999998</v>
      </c>
      <c r="BM388">
        <v>1208.23</v>
      </c>
      <c r="BN388">
        <v>1147.739</v>
      </c>
      <c r="BO388">
        <v>-179.88900000000001</v>
      </c>
      <c r="BP388">
        <v>99.998999999999995</v>
      </c>
      <c r="BQ388">
        <v>1.0049999999999999</v>
      </c>
      <c r="BR388">
        <v>424.79300000000001</v>
      </c>
      <c r="BS388">
        <v>2056.5259999999998</v>
      </c>
      <c r="BT388">
        <v>20</v>
      </c>
      <c r="BU388">
        <v>9.9290000000000003</v>
      </c>
      <c r="BV388">
        <v>1</v>
      </c>
      <c r="BW388">
        <v>40</v>
      </c>
      <c r="BX388">
        <v>35.360999999999997</v>
      </c>
      <c r="BY388">
        <v>1</v>
      </c>
      <c r="BZ388">
        <f>_xlfn.XLOOKUP(data_cloud__2[[#This Row],[product_id]], manual_check_maarten!A:A,manual_check_maarten!F:F,  "")</f>
        <v>1</v>
      </c>
      <c r="CA388">
        <f>_xlfn.XLOOKUP(data_cloud__2[[#This Row],[product_id]], manual_check_maarten!A:A,manual_check_maarten!G:G,  "")</f>
        <v>0</v>
      </c>
      <c r="CB388" t="str">
        <f>_xlfn.XLOOKUP(data_cloud__2[[#This Row],[product_id]], manual_check_maarten!A:A,manual_check_maarten!H:H,  "")</f>
        <v/>
      </c>
    </row>
    <row r="389" spans="1:80" hidden="1" x14ac:dyDescent="0.35">
      <c r="A389" t="s">
        <v>768</v>
      </c>
      <c r="B389" t="s">
        <v>78</v>
      </c>
      <c r="C389">
        <v>45566.768185925925</v>
      </c>
      <c r="D389" t="s">
        <v>79</v>
      </c>
      <c r="E389" t="s">
        <v>80</v>
      </c>
      <c r="F389">
        <v>213</v>
      </c>
      <c r="G389">
        <v>213</v>
      </c>
      <c r="H389">
        <v>213</v>
      </c>
      <c r="I389">
        <v>0</v>
      </c>
      <c r="J389" t="s">
        <v>769</v>
      </c>
      <c r="K389" t="s">
        <v>82</v>
      </c>
      <c r="L389">
        <v>16.25</v>
      </c>
      <c r="M389">
        <v>110</v>
      </c>
      <c r="N389" t="s">
        <v>82</v>
      </c>
      <c r="O389" t="s">
        <v>82</v>
      </c>
      <c r="P389">
        <v>0</v>
      </c>
      <c r="Q389">
        <v>800.6754150390625</v>
      </c>
      <c r="R389">
        <v>119.90861511230469</v>
      </c>
      <c r="S389">
        <v>214.60000610351563</v>
      </c>
      <c r="T389">
        <v>214.80000305175781</v>
      </c>
      <c r="U389">
        <v>220.10000610351563</v>
      </c>
      <c r="V389">
        <v>225</v>
      </c>
      <c r="W389">
        <v>2201.561767578125</v>
      </c>
      <c r="X389">
        <v>1759.4620361328125</v>
      </c>
      <c r="Y389">
        <v>2.9020001888275146</v>
      </c>
      <c r="Z389">
        <v>0.14600001275539398</v>
      </c>
      <c r="AA389">
        <v>24.340002059936523</v>
      </c>
      <c r="AB389">
        <v>2.0600001811981201</v>
      </c>
      <c r="AC389">
        <v>0.45400002598762512</v>
      </c>
      <c r="AD389">
        <v>0.65600001811981201</v>
      </c>
      <c r="AE389">
        <v>47.200000762939453</v>
      </c>
      <c r="AF389">
        <v>28.348226547241211</v>
      </c>
      <c r="AG389">
        <v>44.978981018066406</v>
      </c>
      <c r="AH389">
        <v>229.80000305175781</v>
      </c>
      <c r="AI389">
        <v>60</v>
      </c>
      <c r="AJ389">
        <v>60</v>
      </c>
      <c r="AK389">
        <v>60</v>
      </c>
      <c r="AL389">
        <v>60.900002000000001</v>
      </c>
      <c r="AM389">
        <v>141.87911987304688</v>
      </c>
      <c r="AN389">
        <v>52.499603271484375</v>
      </c>
      <c r="AO389">
        <v>66.5775146484375</v>
      </c>
      <c r="AP389">
        <v>80.454177856445313</v>
      </c>
      <c r="AQ389">
        <v>3.1604375839233398</v>
      </c>
      <c r="AR389">
        <v>542.51593017578125</v>
      </c>
      <c r="AS389">
        <v>498.61074829101563</v>
      </c>
      <c r="AT389">
        <v>4.5525627136230469</v>
      </c>
      <c r="AU389">
        <v>3.6495625972747803</v>
      </c>
      <c r="AV389">
        <v>7710.76123046875</v>
      </c>
      <c r="AW389">
        <v>5462.48291015625</v>
      </c>
      <c r="AX389">
        <v>1639.82470703125</v>
      </c>
      <c r="AY389">
        <v>1025.1845703125</v>
      </c>
      <c r="AZ389">
        <v>6070.9365234375</v>
      </c>
      <c r="BA389">
        <v>4437.29833984375</v>
      </c>
      <c r="BB389">
        <v>1.6666412353515625E-2</v>
      </c>
      <c r="BC389">
        <v>0.11830699443817139</v>
      </c>
      <c r="BD389" t="s">
        <v>79</v>
      </c>
      <c r="BE389" t="s">
        <v>79</v>
      </c>
      <c r="BF389">
        <v>0</v>
      </c>
      <c r="BG389">
        <v>0</v>
      </c>
      <c r="BH389">
        <v>0</v>
      </c>
      <c r="BI389">
        <v>0</v>
      </c>
      <c r="BJ389">
        <v>0</v>
      </c>
      <c r="BK389">
        <v>0</v>
      </c>
      <c r="BL389">
        <v>0</v>
      </c>
      <c r="BM389">
        <v>0</v>
      </c>
      <c r="BN389">
        <v>0</v>
      </c>
      <c r="BO389">
        <v>0</v>
      </c>
      <c r="BP389">
        <v>0</v>
      </c>
      <c r="BQ389">
        <v>0</v>
      </c>
      <c r="BR389">
        <v>0</v>
      </c>
      <c r="BS389">
        <v>0</v>
      </c>
      <c r="BT389">
        <v>20</v>
      </c>
      <c r="BU389">
        <v>0</v>
      </c>
      <c r="BW389">
        <v>40</v>
      </c>
      <c r="BX389">
        <v>0</v>
      </c>
      <c r="BZ389" t="str">
        <f>_xlfn.XLOOKUP(data_cloud__2[[#This Row],[product_id]], manual_check_maarten!A:A,manual_check_maarten!F:F,  "")</f>
        <v/>
      </c>
      <c r="CA389" t="str">
        <f>_xlfn.XLOOKUP(data_cloud__2[[#This Row],[product_id]], manual_check_maarten!A:A,manual_check_maarten!G:G,  "")</f>
        <v/>
      </c>
      <c r="CB389" t="str">
        <f>_xlfn.XLOOKUP(data_cloud__2[[#This Row],[product_id]], manual_check_maarten!A:A,manual_check_maarten!H:H,  "")</f>
        <v/>
      </c>
    </row>
    <row r="390" spans="1:80" hidden="1" x14ac:dyDescent="0.35">
      <c r="A390" t="s">
        <v>772</v>
      </c>
      <c r="B390" t="s">
        <v>78</v>
      </c>
      <c r="C390">
        <v>45566.768475081015</v>
      </c>
      <c r="D390" t="s">
        <v>79</v>
      </c>
      <c r="E390" t="s">
        <v>80</v>
      </c>
      <c r="F390">
        <v>214</v>
      </c>
      <c r="G390">
        <v>214</v>
      </c>
      <c r="H390">
        <v>214</v>
      </c>
      <c r="I390">
        <v>0</v>
      </c>
      <c r="J390" t="s">
        <v>773</v>
      </c>
      <c r="K390" t="s">
        <v>82</v>
      </c>
      <c r="L390">
        <v>16.25</v>
      </c>
      <c r="M390">
        <v>110</v>
      </c>
      <c r="N390" t="s">
        <v>82</v>
      </c>
      <c r="O390" t="s">
        <v>82</v>
      </c>
      <c r="P390">
        <v>0</v>
      </c>
      <c r="Q390">
        <v>800.490966796875</v>
      </c>
      <c r="R390">
        <v>119.90861511230469</v>
      </c>
      <c r="S390">
        <v>214.5</v>
      </c>
      <c r="T390">
        <v>214.80000305175781</v>
      </c>
      <c r="U390">
        <v>220.10000610351563</v>
      </c>
      <c r="V390">
        <v>224.80000305175781</v>
      </c>
      <c r="W390">
        <v>2196.121826171875</v>
      </c>
      <c r="X390">
        <v>1765.48486328125</v>
      </c>
      <c r="Y390">
        <v>3.130000114440918</v>
      </c>
      <c r="Z390">
        <v>0.14600001275539398</v>
      </c>
      <c r="AA390">
        <v>24.338001251220703</v>
      </c>
      <c r="AB390">
        <v>2.0360000133514404</v>
      </c>
      <c r="AC390">
        <v>0.45200002193450928</v>
      </c>
      <c r="AD390">
        <v>0.65600001811981201</v>
      </c>
      <c r="AE390">
        <v>46.5</v>
      </c>
      <c r="AF390">
        <v>28.215709686279297</v>
      </c>
      <c r="AG390">
        <v>44.973884582519531</v>
      </c>
      <c r="AH390">
        <v>229.80000305175781</v>
      </c>
      <c r="AI390">
        <v>60</v>
      </c>
      <c r="AJ390">
        <v>60.099997999999999</v>
      </c>
      <c r="AK390">
        <v>60.099997999999999</v>
      </c>
      <c r="AL390">
        <v>60.900002000000001</v>
      </c>
      <c r="AM390">
        <v>141.87911987304688</v>
      </c>
      <c r="AN390">
        <v>52.499603271484375</v>
      </c>
      <c r="AO390">
        <v>66.874435424804688</v>
      </c>
      <c r="AP390">
        <v>80.524391174316406</v>
      </c>
      <c r="AQ390">
        <v>3.1228127479553223</v>
      </c>
      <c r="AR390">
        <v>542.458251953125</v>
      </c>
      <c r="AS390">
        <v>497.94082641601563</v>
      </c>
      <c r="AT390">
        <v>4.6278128623962402</v>
      </c>
      <c r="AU390">
        <v>3.6495625972747803</v>
      </c>
      <c r="AV390">
        <v>7710.744140625</v>
      </c>
      <c r="AW390">
        <v>5459.04296875</v>
      </c>
      <c r="AX390">
        <v>1674.193359375</v>
      </c>
      <c r="AY390">
        <v>1017.22998046875</v>
      </c>
      <c r="AZ390">
        <v>6036.55078125</v>
      </c>
      <c r="BA390">
        <v>4441.81298828125</v>
      </c>
      <c r="BB390">
        <v>1.4051675796508789E-2</v>
      </c>
      <c r="BC390">
        <v>0.12615549564361572</v>
      </c>
      <c r="BD390" t="s">
        <v>774</v>
      </c>
      <c r="BE390" t="s">
        <v>772</v>
      </c>
      <c r="BF390">
        <v>45</v>
      </c>
      <c r="BG390">
        <v>854.06899999999996</v>
      </c>
      <c r="BH390">
        <v>1211.6120000000001</v>
      </c>
      <c r="BI390">
        <v>-2.9910000000000001</v>
      </c>
      <c r="BJ390">
        <v>4.1340000000000003</v>
      </c>
      <c r="BK390">
        <v>89.317999999999998</v>
      </c>
      <c r="BL390">
        <v>2055.4949999999999</v>
      </c>
      <c r="BM390">
        <v>842.04899999999998</v>
      </c>
      <c r="BN390">
        <v>1321.1959999999999</v>
      </c>
      <c r="BO390">
        <v>0.74199999999999999</v>
      </c>
      <c r="BP390">
        <v>99.998999999999995</v>
      </c>
      <c r="BQ390">
        <v>1.0029999999999999</v>
      </c>
      <c r="BR390">
        <v>423.49200000000002</v>
      </c>
      <c r="BS390">
        <v>2055.4949999999999</v>
      </c>
      <c r="BT390">
        <v>20</v>
      </c>
      <c r="BU390">
        <v>8.8360000000000003</v>
      </c>
      <c r="BV390">
        <v>1</v>
      </c>
      <c r="BW390">
        <v>40</v>
      </c>
      <c r="BX390">
        <v>24.876000000000001</v>
      </c>
      <c r="BY390">
        <v>1</v>
      </c>
      <c r="BZ390">
        <f>_xlfn.XLOOKUP(data_cloud__2[[#This Row],[product_id]], manual_check_maarten!A:A,manual_check_maarten!F:F,  "")</f>
        <v>1</v>
      </c>
      <c r="CA390">
        <f>_xlfn.XLOOKUP(data_cloud__2[[#This Row],[product_id]], manual_check_maarten!A:A,manual_check_maarten!G:G,  "")</f>
        <v>0</v>
      </c>
      <c r="CB390" t="str">
        <f>_xlfn.XLOOKUP(data_cloud__2[[#This Row],[product_id]], manual_check_maarten!A:A,manual_check_maarten!H:H,  "")</f>
        <v/>
      </c>
    </row>
    <row r="391" spans="1:80" hidden="1" x14ac:dyDescent="0.35">
      <c r="A391" t="s">
        <v>775</v>
      </c>
      <c r="B391" t="s">
        <v>85</v>
      </c>
      <c r="C391">
        <v>45566.768475081015</v>
      </c>
      <c r="D391" t="s">
        <v>79</v>
      </c>
      <c r="E391" t="s">
        <v>80</v>
      </c>
      <c r="F391">
        <v>214</v>
      </c>
      <c r="G391">
        <v>214</v>
      </c>
      <c r="H391">
        <v>214</v>
      </c>
      <c r="I391">
        <v>0</v>
      </c>
      <c r="J391" t="s">
        <v>773</v>
      </c>
      <c r="K391" t="s">
        <v>82</v>
      </c>
      <c r="L391">
        <v>16.25</v>
      </c>
      <c r="M391">
        <v>110</v>
      </c>
      <c r="N391" t="s">
        <v>82</v>
      </c>
      <c r="O391" t="s">
        <v>82</v>
      </c>
      <c r="P391">
        <v>0</v>
      </c>
      <c r="Q391">
        <v>800.490966796875</v>
      </c>
      <c r="R391">
        <v>119.90861511230469</v>
      </c>
      <c r="S391">
        <v>214.5</v>
      </c>
      <c r="T391">
        <v>214.80000305175781</v>
      </c>
      <c r="U391">
        <v>220.10000610351563</v>
      </c>
      <c r="V391">
        <v>224.80000305175781</v>
      </c>
      <c r="W391">
        <v>2196.121826171875</v>
      </c>
      <c r="X391">
        <v>1765.48486328125</v>
      </c>
      <c r="Y391">
        <v>3.130000114440918</v>
      </c>
      <c r="Z391">
        <v>0.14600001275539398</v>
      </c>
      <c r="AA391">
        <v>24.338001251220703</v>
      </c>
      <c r="AB391">
        <v>2.0360000133514404</v>
      </c>
      <c r="AC391">
        <v>0.45200002193450928</v>
      </c>
      <c r="AD391">
        <v>0.65600001811981201</v>
      </c>
      <c r="AE391">
        <v>46.5</v>
      </c>
      <c r="AF391">
        <v>28.215709686279297</v>
      </c>
      <c r="AG391">
        <v>44.973884582519531</v>
      </c>
      <c r="AH391">
        <v>229.80000305175781</v>
      </c>
      <c r="AI391">
        <v>60</v>
      </c>
      <c r="AJ391">
        <v>60.099997999999999</v>
      </c>
      <c r="AK391">
        <v>60.099997999999999</v>
      </c>
      <c r="AL391">
        <v>60.900002000000001</v>
      </c>
      <c r="AM391">
        <v>91.864166259765625</v>
      </c>
      <c r="AN391">
        <v>52.49993896484375</v>
      </c>
      <c r="AO391">
        <v>67.240280151367188</v>
      </c>
      <c r="AP391">
        <v>82.984222412109375</v>
      </c>
      <c r="AQ391">
        <v>2.4079375267028809</v>
      </c>
      <c r="AR391">
        <v>544.46331787109375</v>
      </c>
      <c r="AS391">
        <v>497.00543212890625</v>
      </c>
      <c r="AT391">
        <v>4.8535628318786621</v>
      </c>
      <c r="AU391">
        <v>3.8000626564025879</v>
      </c>
      <c r="AV391">
        <v>7882.33837890625</v>
      </c>
      <c r="AW391">
        <v>6068.2177734375</v>
      </c>
      <c r="AX391">
        <v>1810.662109375</v>
      </c>
      <c r="AY391">
        <v>1112.3466796875</v>
      </c>
      <c r="AZ391">
        <v>6071.67626953125</v>
      </c>
      <c r="BA391">
        <v>4955.87109375</v>
      </c>
      <c r="BD391" t="s">
        <v>776</v>
      </c>
      <c r="BE391" t="s">
        <v>775</v>
      </c>
      <c r="BF391">
        <v>45</v>
      </c>
      <c r="BG391">
        <v>1204.0920000000001</v>
      </c>
      <c r="BH391">
        <v>1028.865</v>
      </c>
      <c r="BI391">
        <v>-2.7709999999999999</v>
      </c>
      <c r="BJ391">
        <v>4.048</v>
      </c>
      <c r="BK391">
        <v>89.537999999999997</v>
      </c>
      <c r="BL391">
        <v>2055.163</v>
      </c>
      <c r="BM391">
        <v>1205.6010000000001</v>
      </c>
      <c r="BN391">
        <v>1333.9749999999999</v>
      </c>
      <c r="BO391">
        <v>-179.59</v>
      </c>
      <c r="BP391">
        <v>99.998999999999995</v>
      </c>
      <c r="BQ391">
        <v>1.0049999999999999</v>
      </c>
      <c r="BR391">
        <v>424.77499999999998</v>
      </c>
      <c r="BS391">
        <v>2055.163</v>
      </c>
      <c r="BT391">
        <v>20</v>
      </c>
      <c r="BU391">
        <v>8.4730000000000008</v>
      </c>
      <c r="BV391">
        <v>1</v>
      </c>
      <c r="BW391">
        <v>40</v>
      </c>
      <c r="BX391">
        <v>16.876000000000001</v>
      </c>
      <c r="BY391">
        <v>1</v>
      </c>
      <c r="BZ391">
        <f>_xlfn.XLOOKUP(data_cloud__2[[#This Row],[product_id]], manual_check_maarten!A:A,manual_check_maarten!F:F,  "")</f>
        <v>1</v>
      </c>
      <c r="CA391">
        <f>_xlfn.XLOOKUP(data_cloud__2[[#This Row],[product_id]], manual_check_maarten!A:A,manual_check_maarten!G:G,  "")</f>
        <v>0</v>
      </c>
      <c r="CB391" t="str">
        <f>_xlfn.XLOOKUP(data_cloud__2[[#This Row],[product_id]], manual_check_maarten!A:A,manual_check_maarten!H:H,  "")</f>
        <v/>
      </c>
    </row>
    <row r="392" spans="1:80" hidden="1" x14ac:dyDescent="0.35">
      <c r="A392" t="s">
        <v>777</v>
      </c>
      <c r="B392" t="s">
        <v>78</v>
      </c>
      <c r="C392">
        <v>45566.768752731485</v>
      </c>
      <c r="D392" t="s">
        <v>79</v>
      </c>
      <c r="E392" t="s">
        <v>80</v>
      </c>
      <c r="F392">
        <v>215</v>
      </c>
      <c r="G392">
        <v>215</v>
      </c>
      <c r="H392">
        <v>215</v>
      </c>
      <c r="I392">
        <v>0</v>
      </c>
      <c r="J392" t="s">
        <v>778</v>
      </c>
      <c r="K392" t="s">
        <v>82</v>
      </c>
      <c r="L392">
        <v>16.260000228881836</v>
      </c>
      <c r="M392">
        <v>110</v>
      </c>
      <c r="N392" t="s">
        <v>82</v>
      </c>
      <c r="O392" t="s">
        <v>82</v>
      </c>
      <c r="P392">
        <v>0</v>
      </c>
      <c r="Q392">
        <v>800.490966796875</v>
      </c>
      <c r="R392">
        <v>119.90861511230469</v>
      </c>
      <c r="S392">
        <v>214.60000610351563</v>
      </c>
      <c r="T392">
        <v>214.60000610351563</v>
      </c>
      <c r="U392">
        <v>220.10000610351563</v>
      </c>
      <c r="V392">
        <v>224.80000305175781</v>
      </c>
      <c r="W392">
        <v>2167.270263671875</v>
      </c>
      <c r="X392">
        <v>1767.81640625</v>
      </c>
      <c r="Y392">
        <v>3.314000129699707</v>
      </c>
      <c r="Z392">
        <v>0.14400000870227814</v>
      </c>
      <c r="AA392">
        <v>24.336000442504883</v>
      </c>
      <c r="AB392">
        <v>2.0440001487731934</v>
      </c>
      <c r="AC392">
        <v>0.45000001788139343</v>
      </c>
      <c r="AD392">
        <v>0.65400004386901855</v>
      </c>
      <c r="AE392">
        <v>46</v>
      </c>
      <c r="AF392">
        <v>28.261581420898438</v>
      </c>
      <c r="AG392">
        <v>44.968788146972656</v>
      </c>
      <c r="AH392">
        <v>229.80000305175781</v>
      </c>
      <c r="AI392">
        <v>60</v>
      </c>
      <c r="AJ392">
        <v>59.900002000000001</v>
      </c>
      <c r="AK392">
        <v>59.900002000000001</v>
      </c>
      <c r="AL392">
        <v>60.900002000000001</v>
      </c>
      <c r="AM392">
        <v>141.87911987304688</v>
      </c>
      <c r="AN392">
        <v>52.499603271484375</v>
      </c>
      <c r="AO392">
        <v>66.857986450195313</v>
      </c>
      <c r="AP392">
        <v>80.703216552734375</v>
      </c>
      <c r="AQ392">
        <v>3.4238126277923584</v>
      </c>
      <c r="AR392">
        <v>541.07806396484375</v>
      </c>
      <c r="AS392">
        <v>496.79736328125</v>
      </c>
      <c r="AT392">
        <v>4.5901875495910645</v>
      </c>
      <c r="AU392">
        <v>3.6495625972747803</v>
      </c>
      <c r="AV392">
        <v>7674.45751953125</v>
      </c>
      <c r="AW392">
        <v>5423.818359375</v>
      </c>
      <c r="AX392">
        <v>1648.06005859375</v>
      </c>
      <c r="AY392">
        <v>1014.02734375</v>
      </c>
      <c r="AZ392">
        <v>6026.3974609375</v>
      </c>
      <c r="BA392">
        <v>4409.791015625</v>
      </c>
      <c r="BB392">
        <v>4.1818618774414063E-3</v>
      </c>
      <c r="BC392">
        <v>0.14638864994049072</v>
      </c>
      <c r="BD392" t="s">
        <v>779</v>
      </c>
      <c r="BE392" t="s">
        <v>777</v>
      </c>
      <c r="BF392">
        <v>45</v>
      </c>
      <c r="BG392">
        <v>834.30499999999995</v>
      </c>
      <c r="BH392">
        <v>1153.576</v>
      </c>
      <c r="BI392">
        <v>-0.94499999999999995</v>
      </c>
      <c r="BJ392">
        <v>4.1050000000000004</v>
      </c>
      <c r="BK392">
        <v>91.364000000000004</v>
      </c>
      <c r="BL392">
        <v>2054.8989999999999</v>
      </c>
      <c r="BM392">
        <v>819.71500000000003</v>
      </c>
      <c r="BN392">
        <v>1261.944</v>
      </c>
      <c r="BO392">
        <v>2.3090000000000002</v>
      </c>
      <c r="BP392">
        <v>99.998999999999995</v>
      </c>
      <c r="BQ392">
        <v>1.0029999999999999</v>
      </c>
      <c r="BR392">
        <v>423.34699999999998</v>
      </c>
      <c r="BS392">
        <v>2054.8989999999999</v>
      </c>
      <c r="BT392">
        <v>20</v>
      </c>
      <c r="BU392">
        <v>9.0109999999999992</v>
      </c>
      <c r="BV392">
        <v>1</v>
      </c>
      <c r="BW392">
        <v>40</v>
      </c>
      <c r="BX392">
        <v>20.443999999999999</v>
      </c>
      <c r="BY392">
        <v>1</v>
      </c>
      <c r="BZ392">
        <f>_xlfn.XLOOKUP(data_cloud__2[[#This Row],[product_id]], manual_check_maarten!A:A,manual_check_maarten!F:F,  "")</f>
        <v>1</v>
      </c>
      <c r="CA392">
        <f>_xlfn.XLOOKUP(data_cloud__2[[#This Row],[product_id]], manual_check_maarten!A:A,manual_check_maarten!G:G,  "")</f>
        <v>0</v>
      </c>
      <c r="CB392" t="str">
        <f>_xlfn.XLOOKUP(data_cloud__2[[#This Row],[product_id]], manual_check_maarten!A:A,manual_check_maarten!H:H,  "")</f>
        <v/>
      </c>
    </row>
    <row r="393" spans="1:80" hidden="1" x14ac:dyDescent="0.35">
      <c r="A393" t="s">
        <v>780</v>
      </c>
      <c r="B393" t="s">
        <v>85</v>
      </c>
      <c r="C393">
        <v>45566.768752731485</v>
      </c>
      <c r="D393" t="s">
        <v>79</v>
      </c>
      <c r="E393" t="s">
        <v>80</v>
      </c>
      <c r="F393">
        <v>215</v>
      </c>
      <c r="G393">
        <v>215</v>
      </c>
      <c r="H393">
        <v>215</v>
      </c>
      <c r="I393">
        <v>0</v>
      </c>
      <c r="J393" t="s">
        <v>778</v>
      </c>
      <c r="K393" t="s">
        <v>82</v>
      </c>
      <c r="L393">
        <v>16.260000228881836</v>
      </c>
      <c r="M393">
        <v>110</v>
      </c>
      <c r="N393" t="s">
        <v>82</v>
      </c>
      <c r="O393" t="s">
        <v>82</v>
      </c>
      <c r="P393">
        <v>0</v>
      </c>
      <c r="Q393">
        <v>800.490966796875</v>
      </c>
      <c r="R393">
        <v>119.90861511230469</v>
      </c>
      <c r="S393">
        <v>214.60000610351563</v>
      </c>
      <c r="T393">
        <v>214.60000610351563</v>
      </c>
      <c r="U393">
        <v>220.10000610351563</v>
      </c>
      <c r="V393">
        <v>224.80000305175781</v>
      </c>
      <c r="W393">
        <v>2167.270263671875</v>
      </c>
      <c r="X393">
        <v>1767.81640625</v>
      </c>
      <c r="Y393">
        <v>3.314000129699707</v>
      </c>
      <c r="Z393">
        <v>0.14400000870227814</v>
      </c>
      <c r="AA393">
        <v>24.336000442504883</v>
      </c>
      <c r="AB393">
        <v>2.0440001487731934</v>
      </c>
      <c r="AC393">
        <v>0.45000001788139343</v>
      </c>
      <c r="AD393">
        <v>0.65400004386901855</v>
      </c>
      <c r="AE393">
        <v>46</v>
      </c>
      <c r="AF393">
        <v>28.261581420898438</v>
      </c>
      <c r="AG393">
        <v>44.968788146972656</v>
      </c>
      <c r="AH393">
        <v>229.80000305175781</v>
      </c>
      <c r="AI393">
        <v>60</v>
      </c>
      <c r="AJ393">
        <v>59.900002000000001</v>
      </c>
      <c r="AK393">
        <v>59.900002000000001</v>
      </c>
      <c r="AL393">
        <v>60.900002000000001</v>
      </c>
      <c r="AM393">
        <v>91.864166259765625</v>
      </c>
      <c r="AN393">
        <v>52.49993896484375</v>
      </c>
      <c r="AO393">
        <v>67.350921630859375</v>
      </c>
      <c r="AP393">
        <v>83.212242126464844</v>
      </c>
      <c r="AQ393">
        <v>1.3544375896453857</v>
      </c>
      <c r="AR393">
        <v>545.0013427734375</v>
      </c>
      <c r="AS393">
        <v>497.49166870117188</v>
      </c>
      <c r="AT393">
        <v>4.8159375190734863</v>
      </c>
      <c r="AU393">
        <v>3.8376877307891846</v>
      </c>
      <c r="AV393">
        <v>7897.6298828125</v>
      </c>
      <c r="AW393">
        <v>6100.3076171875</v>
      </c>
      <c r="AX393">
        <v>1795.23583984375</v>
      </c>
      <c r="AY393">
        <v>1136.349609375</v>
      </c>
      <c r="AZ393">
        <v>6102.39404296875</v>
      </c>
      <c r="BA393">
        <v>4963.9580078125</v>
      </c>
      <c r="BD393" t="s">
        <v>781</v>
      </c>
      <c r="BE393" t="s">
        <v>780</v>
      </c>
      <c r="BF393">
        <v>45</v>
      </c>
      <c r="BG393">
        <v>1209.0119999999999</v>
      </c>
      <c r="BH393">
        <v>743</v>
      </c>
      <c r="BI393">
        <v>-3.226</v>
      </c>
      <c r="BJ393">
        <v>4.0309999999999997</v>
      </c>
      <c r="BK393">
        <v>89.082999999999998</v>
      </c>
      <c r="BL393">
        <v>2056.3679999999999</v>
      </c>
      <c r="BM393">
        <v>1211.7429999999999</v>
      </c>
      <c r="BN393">
        <v>1056.0650000000001</v>
      </c>
      <c r="BO393">
        <v>-179.827</v>
      </c>
      <c r="BP393">
        <v>97.244</v>
      </c>
      <c r="BQ393">
        <v>1.004</v>
      </c>
      <c r="BR393">
        <v>424.75299999999999</v>
      </c>
      <c r="BS393">
        <v>2056.3679999999999</v>
      </c>
      <c r="BT393">
        <v>20</v>
      </c>
      <c r="BU393">
        <v>27.86</v>
      </c>
      <c r="BV393">
        <v>0</v>
      </c>
      <c r="BW393">
        <v>40</v>
      </c>
      <c r="BX393">
        <v>133.18899999999999</v>
      </c>
      <c r="BY393">
        <v>0</v>
      </c>
      <c r="BZ393">
        <f>_xlfn.XLOOKUP(data_cloud__2[[#This Row],[product_id]], manual_check_maarten!A:A,manual_check_maarten!F:F,  "")</f>
        <v>1</v>
      </c>
      <c r="CA393" t="str">
        <f>_xlfn.XLOOKUP(data_cloud__2[[#This Row],[product_id]], manual_check_maarten!A:A,manual_check_maarten!G:G,  "")</f>
        <v>anomaly due to position against the edge of the FOV</v>
      </c>
      <c r="CB393" t="str">
        <f>_xlfn.XLOOKUP(data_cloud__2[[#This Row],[product_id]], manual_check_maarten!A:A,manual_check_maarten!H:H,  "")</f>
        <v/>
      </c>
    </row>
    <row r="394" spans="1:80" hidden="1" x14ac:dyDescent="0.35">
      <c r="A394" t="s">
        <v>784</v>
      </c>
      <c r="B394" t="s">
        <v>85</v>
      </c>
      <c r="C394">
        <v>45566.769038981482</v>
      </c>
      <c r="D394" t="s">
        <v>79</v>
      </c>
      <c r="E394" t="s">
        <v>80</v>
      </c>
      <c r="F394">
        <v>216</v>
      </c>
      <c r="G394">
        <v>216</v>
      </c>
      <c r="H394">
        <v>216</v>
      </c>
      <c r="I394">
        <v>0</v>
      </c>
      <c r="J394" t="s">
        <v>783</v>
      </c>
      <c r="K394" t="s">
        <v>82</v>
      </c>
      <c r="L394">
        <v>16.260000228881836</v>
      </c>
      <c r="M394">
        <v>110</v>
      </c>
      <c r="N394" t="s">
        <v>82</v>
      </c>
      <c r="O394" t="s">
        <v>82</v>
      </c>
      <c r="P394">
        <v>0</v>
      </c>
      <c r="Q394">
        <v>800.490966796875</v>
      </c>
      <c r="R394">
        <v>119.90861511230469</v>
      </c>
      <c r="S394">
        <v>214.60000610351563</v>
      </c>
      <c r="T394">
        <v>214.60000610351563</v>
      </c>
      <c r="U394">
        <v>220.10000610351563</v>
      </c>
      <c r="V394">
        <v>225</v>
      </c>
      <c r="W394">
        <v>2169.4072265625</v>
      </c>
      <c r="X394">
        <v>1782.970703125</v>
      </c>
      <c r="Y394">
        <v>3.4940001964569092</v>
      </c>
      <c r="Z394">
        <v>0.14600001275539398</v>
      </c>
      <c r="AA394">
        <v>24.336000442504883</v>
      </c>
      <c r="AB394">
        <v>2.0180001258850098</v>
      </c>
      <c r="AC394">
        <v>0.45000001788139343</v>
      </c>
      <c r="AD394">
        <v>0.65000003576278687</v>
      </c>
      <c r="AE394">
        <v>45.200000762939453</v>
      </c>
      <c r="AF394">
        <v>27.864032745361328</v>
      </c>
      <c r="AG394">
        <v>44.958595275878906</v>
      </c>
      <c r="AH394">
        <v>229.80000305175781</v>
      </c>
      <c r="AI394">
        <v>60</v>
      </c>
      <c r="AJ394">
        <v>60.099997999999999</v>
      </c>
      <c r="AK394">
        <v>60.099997999999999</v>
      </c>
      <c r="AL394">
        <v>60.900002000000001</v>
      </c>
      <c r="AM394">
        <v>91.864166259765625</v>
      </c>
      <c r="AN394">
        <v>52.49993896484375</v>
      </c>
      <c r="AO394">
        <v>67.213592529296875</v>
      </c>
      <c r="AP394">
        <v>83.232192993164063</v>
      </c>
      <c r="AQ394">
        <v>1.3920625448226929</v>
      </c>
      <c r="AR394">
        <v>543.9453125</v>
      </c>
      <c r="AS394">
        <v>496.17706298828125</v>
      </c>
      <c r="AT394">
        <v>4.8911876678466797</v>
      </c>
      <c r="AU394">
        <v>3.9505627155303955</v>
      </c>
      <c r="AV394">
        <v>7872.20068359375</v>
      </c>
      <c r="AW394">
        <v>6052.24658203125</v>
      </c>
      <c r="AX394">
        <v>1819.99755859375</v>
      </c>
      <c r="AY394">
        <v>1176.3505859375</v>
      </c>
      <c r="AZ394">
        <v>6052.203125</v>
      </c>
      <c r="BA394">
        <v>4875.89599609375</v>
      </c>
      <c r="BD394" t="s">
        <v>785</v>
      </c>
      <c r="BE394" t="s">
        <v>784</v>
      </c>
      <c r="BF394">
        <v>45</v>
      </c>
      <c r="BG394">
        <v>1240.0820000000001</v>
      </c>
      <c r="BH394">
        <v>782.36599999999999</v>
      </c>
      <c r="BI394">
        <v>-1.627</v>
      </c>
      <c r="BJ394">
        <v>4.101</v>
      </c>
      <c r="BK394">
        <v>90.682000000000002</v>
      </c>
      <c r="BL394">
        <v>2056.5830000000001</v>
      </c>
      <c r="BM394">
        <v>1234.818</v>
      </c>
      <c r="BN394">
        <v>1094.338</v>
      </c>
      <c r="BO394">
        <v>-178.34899999999999</v>
      </c>
      <c r="BP394">
        <v>98.424999999999997</v>
      </c>
      <c r="BQ394">
        <v>1.004</v>
      </c>
      <c r="BR394">
        <v>424.63499999999999</v>
      </c>
      <c r="BS394">
        <v>2056.5830000000001</v>
      </c>
      <c r="BT394">
        <v>20</v>
      </c>
      <c r="BU394">
        <v>8.8780000000000001</v>
      </c>
      <c r="BV394">
        <v>1</v>
      </c>
      <c r="BW394">
        <v>40</v>
      </c>
      <c r="BX394">
        <v>24.233000000000001</v>
      </c>
      <c r="BY394">
        <v>1</v>
      </c>
      <c r="BZ394">
        <f>_xlfn.XLOOKUP(data_cloud__2[[#This Row],[product_id]], manual_check_maarten!A:A,manual_check_maarten!F:F,  "")</f>
        <v>1</v>
      </c>
      <c r="CA394">
        <f>_xlfn.XLOOKUP(data_cloud__2[[#This Row],[product_id]], manual_check_maarten!A:A,manual_check_maarten!G:G,  "")</f>
        <v>0</v>
      </c>
      <c r="CB394" t="str">
        <f>_xlfn.XLOOKUP(data_cloud__2[[#This Row],[product_id]], manual_check_maarten!A:A,manual_check_maarten!H:H,  "")</f>
        <v/>
      </c>
    </row>
    <row r="395" spans="1:80" hidden="1" x14ac:dyDescent="0.35">
      <c r="A395" t="s">
        <v>782</v>
      </c>
      <c r="B395" t="s">
        <v>78</v>
      </c>
      <c r="C395">
        <v>45566.769038981482</v>
      </c>
      <c r="D395" t="s">
        <v>79</v>
      </c>
      <c r="E395" t="s">
        <v>80</v>
      </c>
      <c r="F395">
        <v>216</v>
      </c>
      <c r="G395">
        <v>216</v>
      </c>
      <c r="H395">
        <v>216</v>
      </c>
      <c r="I395">
        <v>0</v>
      </c>
      <c r="J395" t="s">
        <v>783</v>
      </c>
      <c r="K395" t="s">
        <v>82</v>
      </c>
      <c r="L395">
        <v>16.260000228881836</v>
      </c>
      <c r="M395">
        <v>110</v>
      </c>
      <c r="N395" t="s">
        <v>82</v>
      </c>
      <c r="O395" t="s">
        <v>82</v>
      </c>
      <c r="P395">
        <v>0</v>
      </c>
      <c r="Q395">
        <v>800.490966796875</v>
      </c>
      <c r="R395">
        <v>119.90861511230469</v>
      </c>
      <c r="S395">
        <v>214.60000610351563</v>
      </c>
      <c r="T395">
        <v>214.60000610351563</v>
      </c>
      <c r="U395">
        <v>220.10000610351563</v>
      </c>
      <c r="V395">
        <v>225</v>
      </c>
      <c r="W395">
        <v>2169.4072265625</v>
      </c>
      <c r="X395">
        <v>1782.970703125</v>
      </c>
      <c r="Y395">
        <v>3.4940001964569092</v>
      </c>
      <c r="Z395">
        <v>0.14600001275539398</v>
      </c>
      <c r="AA395">
        <v>24.336000442504883</v>
      </c>
      <c r="AB395">
        <v>2.0180001258850098</v>
      </c>
      <c r="AC395">
        <v>0.45000001788139343</v>
      </c>
      <c r="AD395">
        <v>0.65000003576278687</v>
      </c>
      <c r="AE395">
        <v>45.200000762939453</v>
      </c>
      <c r="AF395">
        <v>27.864032745361328</v>
      </c>
      <c r="AG395">
        <v>44.958595275878906</v>
      </c>
      <c r="AH395">
        <v>229.80000305175781</v>
      </c>
      <c r="AI395">
        <v>60</v>
      </c>
      <c r="AJ395">
        <v>60.099997999999999</v>
      </c>
      <c r="AK395">
        <v>60.099997999999999</v>
      </c>
      <c r="AL395">
        <v>60.900002000000001</v>
      </c>
      <c r="AM395">
        <v>141.87911987304688</v>
      </c>
      <c r="AN395">
        <v>52.499603271484375</v>
      </c>
      <c r="AO395">
        <v>66.622261047363281</v>
      </c>
      <c r="AP395">
        <v>80.6571044921875</v>
      </c>
      <c r="AQ395">
        <v>3.4614377021789551</v>
      </c>
      <c r="AR395">
        <v>540.75018310546875</v>
      </c>
      <c r="AS395">
        <v>496.59579467773438</v>
      </c>
      <c r="AT395">
        <v>4.5901875495910645</v>
      </c>
      <c r="AU395">
        <v>3.687187671661377</v>
      </c>
      <c r="AV395">
        <v>7659.505859375</v>
      </c>
      <c r="AW395">
        <v>5408.16552734375</v>
      </c>
      <c r="AX395">
        <v>1637.1572265625</v>
      </c>
      <c r="AY395">
        <v>1021.58837890625</v>
      </c>
      <c r="AZ395">
        <v>6022.3486328125</v>
      </c>
      <c r="BA395">
        <v>4386.5771484375</v>
      </c>
      <c r="BB395">
        <v>6.7758560180664063E-4</v>
      </c>
      <c r="BC395">
        <v>0.14123773574829102</v>
      </c>
      <c r="BD395" t="s">
        <v>79</v>
      </c>
      <c r="BE395" t="s">
        <v>79</v>
      </c>
      <c r="BF395">
        <v>0</v>
      </c>
      <c r="BG395">
        <v>0</v>
      </c>
      <c r="BH395">
        <v>0</v>
      </c>
      <c r="BI395">
        <v>0</v>
      </c>
      <c r="BJ395">
        <v>0</v>
      </c>
      <c r="BK395">
        <v>0</v>
      </c>
      <c r="BL395">
        <v>0</v>
      </c>
      <c r="BM395">
        <v>0</v>
      </c>
      <c r="BN395">
        <v>0</v>
      </c>
      <c r="BO395">
        <v>0</v>
      </c>
      <c r="BP395">
        <v>0</v>
      </c>
      <c r="BQ395">
        <v>0</v>
      </c>
      <c r="BR395">
        <v>0</v>
      </c>
      <c r="BS395">
        <v>0</v>
      </c>
      <c r="BT395">
        <v>20</v>
      </c>
      <c r="BU395">
        <v>0</v>
      </c>
      <c r="BW395">
        <v>40</v>
      </c>
      <c r="BX395">
        <v>0</v>
      </c>
      <c r="BZ395" t="str">
        <f>_xlfn.XLOOKUP(data_cloud__2[[#This Row],[product_id]], manual_check_maarten!A:A,manual_check_maarten!F:F,  "")</f>
        <v/>
      </c>
      <c r="CA395" t="str">
        <f>_xlfn.XLOOKUP(data_cloud__2[[#This Row],[product_id]], manual_check_maarten!A:A,manual_check_maarten!G:G,  "")</f>
        <v/>
      </c>
      <c r="CB395" t="str">
        <f>_xlfn.XLOOKUP(data_cloud__2[[#This Row],[product_id]], manual_check_maarten!A:A,manual_check_maarten!H:H,  "")</f>
        <v/>
      </c>
    </row>
    <row r="396" spans="1:80" hidden="1" x14ac:dyDescent="0.35">
      <c r="A396" t="s">
        <v>789</v>
      </c>
      <c r="B396" t="s">
        <v>85</v>
      </c>
      <c r="C396">
        <v>45566.769316435188</v>
      </c>
      <c r="D396" t="s">
        <v>79</v>
      </c>
      <c r="E396" t="s">
        <v>80</v>
      </c>
      <c r="F396">
        <v>217</v>
      </c>
      <c r="G396">
        <v>217</v>
      </c>
      <c r="H396">
        <v>217</v>
      </c>
      <c r="I396">
        <v>0</v>
      </c>
      <c r="J396" t="s">
        <v>787</v>
      </c>
      <c r="K396" t="s">
        <v>82</v>
      </c>
      <c r="L396">
        <v>16.260000228881836</v>
      </c>
      <c r="M396">
        <v>110</v>
      </c>
      <c r="N396" t="s">
        <v>82</v>
      </c>
      <c r="O396" t="s">
        <v>82</v>
      </c>
      <c r="P396">
        <v>0</v>
      </c>
      <c r="Q396">
        <v>800.3065185546875</v>
      </c>
      <c r="R396">
        <v>119.90861511230469</v>
      </c>
      <c r="S396">
        <v>214.80000305175781</v>
      </c>
      <c r="T396">
        <v>214.60000610351563</v>
      </c>
      <c r="U396">
        <v>220.10000610351563</v>
      </c>
      <c r="V396">
        <v>225</v>
      </c>
      <c r="W396">
        <v>2190.001708984375</v>
      </c>
      <c r="X396">
        <v>1783.5535888671875</v>
      </c>
      <c r="Y396">
        <v>2.874000072479248</v>
      </c>
      <c r="Z396">
        <v>0.14800000190734863</v>
      </c>
      <c r="AA396">
        <v>24.338001251220703</v>
      </c>
      <c r="AB396">
        <v>2.0340001583099365</v>
      </c>
      <c r="AC396">
        <v>0.45200002193450928</v>
      </c>
      <c r="AD396">
        <v>0.65800005197525024</v>
      </c>
      <c r="AE396">
        <v>44.400001525878906</v>
      </c>
      <c r="AF396">
        <v>27.757001876831055</v>
      </c>
      <c r="AG396">
        <v>44.999370574951172</v>
      </c>
      <c r="AH396">
        <v>229.80000305175781</v>
      </c>
      <c r="AI396">
        <v>60</v>
      </c>
      <c r="AJ396">
        <v>60</v>
      </c>
      <c r="AK396">
        <v>60</v>
      </c>
      <c r="AL396">
        <v>60.900002000000001</v>
      </c>
      <c r="AM396">
        <v>91.864166259765625</v>
      </c>
      <c r="AN396">
        <v>52.49993896484375</v>
      </c>
      <c r="AO396">
        <v>67.202507019042969</v>
      </c>
      <c r="AP396">
        <v>83.507614135742188</v>
      </c>
      <c r="AQ396">
        <v>1.4296876192092896</v>
      </c>
      <c r="AR396">
        <v>543.23223876953125</v>
      </c>
      <c r="AS396">
        <v>494.98046875</v>
      </c>
      <c r="AT396">
        <v>4.8159375190734863</v>
      </c>
      <c r="AU396">
        <v>3.8753125667572021</v>
      </c>
      <c r="AV396">
        <v>7859.84228515625</v>
      </c>
      <c r="AW396">
        <v>6002.2412109375</v>
      </c>
      <c r="AX396">
        <v>1770.9912109375</v>
      </c>
      <c r="AY396">
        <v>1128.9697265625</v>
      </c>
      <c r="AZ396">
        <v>6088.85107421875</v>
      </c>
      <c r="BA396">
        <v>4873.271484375</v>
      </c>
      <c r="BD396" t="s">
        <v>790</v>
      </c>
      <c r="BE396" t="s">
        <v>789</v>
      </c>
      <c r="BF396">
        <v>45</v>
      </c>
      <c r="BG396">
        <v>1185.951</v>
      </c>
      <c r="BH396">
        <v>980.36199999999997</v>
      </c>
      <c r="BI396">
        <v>-2.9990000000000001</v>
      </c>
      <c r="BJ396">
        <v>4.1079999999999997</v>
      </c>
      <c r="BK396">
        <v>89.31</v>
      </c>
      <c r="BL396">
        <v>2055.5059999999999</v>
      </c>
      <c r="BM396">
        <v>1192.829</v>
      </c>
      <c r="BN396">
        <v>1288.5550000000001</v>
      </c>
      <c r="BO396">
        <v>179.483</v>
      </c>
      <c r="BP396">
        <v>97.244</v>
      </c>
      <c r="BQ396">
        <v>1.0049999999999999</v>
      </c>
      <c r="BR396">
        <v>424.83199999999999</v>
      </c>
      <c r="BS396">
        <v>2055.5059999999999</v>
      </c>
      <c r="BT396">
        <v>20</v>
      </c>
      <c r="BU396">
        <v>4.8390000000000004</v>
      </c>
      <c r="BV396">
        <v>1</v>
      </c>
      <c r="BW396">
        <v>40</v>
      </c>
      <c r="BX396">
        <v>24.234999999999999</v>
      </c>
      <c r="BY396">
        <v>1</v>
      </c>
      <c r="BZ396">
        <f>_xlfn.XLOOKUP(data_cloud__2[[#This Row],[product_id]], manual_check_maarten!A:A,manual_check_maarten!F:F,  "")</f>
        <v>1</v>
      </c>
      <c r="CA396">
        <f>_xlfn.XLOOKUP(data_cloud__2[[#This Row],[product_id]], manual_check_maarten!A:A,manual_check_maarten!G:G,  "")</f>
        <v>0</v>
      </c>
      <c r="CB396" t="str">
        <f>_xlfn.XLOOKUP(data_cloud__2[[#This Row],[product_id]], manual_check_maarten!A:A,manual_check_maarten!H:H,  "")</f>
        <v/>
      </c>
    </row>
    <row r="397" spans="1:80" hidden="1" x14ac:dyDescent="0.35">
      <c r="A397" t="s">
        <v>786</v>
      </c>
      <c r="B397" t="s">
        <v>78</v>
      </c>
      <c r="C397">
        <v>45566.769316435188</v>
      </c>
      <c r="D397" t="s">
        <v>79</v>
      </c>
      <c r="E397" t="s">
        <v>80</v>
      </c>
      <c r="F397">
        <v>217</v>
      </c>
      <c r="G397">
        <v>217</v>
      </c>
      <c r="H397">
        <v>217</v>
      </c>
      <c r="I397">
        <v>0</v>
      </c>
      <c r="J397" t="s">
        <v>787</v>
      </c>
      <c r="K397" t="s">
        <v>82</v>
      </c>
      <c r="L397">
        <v>16.260000228881836</v>
      </c>
      <c r="M397">
        <v>110</v>
      </c>
      <c r="N397" t="s">
        <v>82</v>
      </c>
      <c r="O397" t="s">
        <v>82</v>
      </c>
      <c r="P397">
        <v>0</v>
      </c>
      <c r="Q397">
        <v>800.3065185546875</v>
      </c>
      <c r="R397">
        <v>119.90861511230469</v>
      </c>
      <c r="S397">
        <v>214.80000305175781</v>
      </c>
      <c r="T397">
        <v>214.60000610351563</v>
      </c>
      <c r="U397">
        <v>220.10000610351563</v>
      </c>
      <c r="V397">
        <v>225</v>
      </c>
      <c r="W397">
        <v>2190.001708984375</v>
      </c>
      <c r="X397">
        <v>1783.5535888671875</v>
      </c>
      <c r="Y397">
        <v>2.874000072479248</v>
      </c>
      <c r="Z397">
        <v>0.14800000190734863</v>
      </c>
      <c r="AA397">
        <v>24.338001251220703</v>
      </c>
      <c r="AB397">
        <v>2.0340001583099365</v>
      </c>
      <c r="AC397">
        <v>0.45200002193450928</v>
      </c>
      <c r="AD397">
        <v>0.65800005197525024</v>
      </c>
      <c r="AE397">
        <v>44.400001525878906</v>
      </c>
      <c r="AF397">
        <v>27.757001876831055</v>
      </c>
      <c r="AG397">
        <v>44.999370574951172</v>
      </c>
      <c r="AH397">
        <v>229.80000305175781</v>
      </c>
      <c r="AI397">
        <v>60</v>
      </c>
      <c r="AJ397">
        <v>60</v>
      </c>
      <c r="AK397">
        <v>60</v>
      </c>
      <c r="AL397">
        <v>60.900002000000001</v>
      </c>
      <c r="AM397">
        <v>141.87911987304688</v>
      </c>
      <c r="AN397">
        <v>52.499603271484375</v>
      </c>
      <c r="AO397">
        <v>66.756904602050781</v>
      </c>
      <c r="AP397">
        <v>80.582244873046875</v>
      </c>
      <c r="AQ397">
        <v>3.574312686920166</v>
      </c>
      <c r="AR397">
        <v>540.962646484375</v>
      </c>
      <c r="AS397">
        <v>496.31317138671875</v>
      </c>
      <c r="AT397">
        <v>4.5525627136230469</v>
      </c>
      <c r="AU397">
        <v>3.687187671661377</v>
      </c>
      <c r="AV397">
        <v>7672.77783203125</v>
      </c>
      <c r="AW397">
        <v>5401.498046875</v>
      </c>
      <c r="AX397">
        <v>1615.6611328125</v>
      </c>
      <c r="AY397">
        <v>1018.74609375</v>
      </c>
      <c r="AZ397">
        <v>6057.11669921875</v>
      </c>
      <c r="BA397">
        <v>4382.751953125</v>
      </c>
      <c r="BB397">
        <v>1.6805291175842285E-2</v>
      </c>
      <c r="BC397">
        <v>0.11672210693359375</v>
      </c>
      <c r="BD397" t="s">
        <v>788</v>
      </c>
      <c r="BE397" t="s">
        <v>786</v>
      </c>
      <c r="BF397">
        <v>45</v>
      </c>
      <c r="BG397">
        <v>839.61599999999999</v>
      </c>
      <c r="BH397">
        <v>1202.376</v>
      </c>
      <c r="BI397">
        <v>1.097</v>
      </c>
      <c r="BJ397">
        <v>4.1580000000000004</v>
      </c>
      <c r="BK397">
        <v>93.406000000000006</v>
      </c>
      <c r="BL397">
        <v>2055.6579999999999</v>
      </c>
      <c r="BM397">
        <v>821.37900000000002</v>
      </c>
      <c r="BN397">
        <v>1310.5360000000001</v>
      </c>
      <c r="BO397">
        <v>4.0629999999999997</v>
      </c>
      <c r="BP397">
        <v>98.424999999999997</v>
      </c>
      <c r="BQ397">
        <v>1.0029999999999999</v>
      </c>
      <c r="BR397">
        <v>423.726</v>
      </c>
      <c r="BS397">
        <v>2055.6579999999999</v>
      </c>
      <c r="BT397">
        <v>20</v>
      </c>
      <c r="BU397">
        <v>5.633</v>
      </c>
      <c r="BV397">
        <v>1</v>
      </c>
      <c r="BW397">
        <v>40</v>
      </c>
      <c r="BX397">
        <v>26.965</v>
      </c>
      <c r="BY397">
        <v>1</v>
      </c>
      <c r="BZ397">
        <f>_xlfn.XLOOKUP(data_cloud__2[[#This Row],[product_id]], manual_check_maarten!A:A,manual_check_maarten!F:F,  "")</f>
        <v>1</v>
      </c>
      <c r="CA397">
        <f>_xlfn.XLOOKUP(data_cloud__2[[#This Row],[product_id]], manual_check_maarten!A:A,manual_check_maarten!G:G,  "")</f>
        <v>0</v>
      </c>
      <c r="CB397" t="str">
        <f>_xlfn.XLOOKUP(data_cloud__2[[#This Row],[product_id]], manual_check_maarten!A:A,manual_check_maarten!H:H,  "")</f>
        <v/>
      </c>
    </row>
    <row r="398" spans="1:80" hidden="1" x14ac:dyDescent="0.35">
      <c r="A398" t="s">
        <v>791</v>
      </c>
      <c r="B398" t="s">
        <v>78</v>
      </c>
      <c r="C398">
        <v>45566.769598854167</v>
      </c>
      <c r="D398" t="s">
        <v>79</v>
      </c>
      <c r="E398" t="s">
        <v>80</v>
      </c>
      <c r="F398">
        <v>218</v>
      </c>
      <c r="G398">
        <v>218</v>
      </c>
      <c r="H398">
        <v>218</v>
      </c>
      <c r="I398">
        <v>0</v>
      </c>
      <c r="J398" t="s">
        <v>792</v>
      </c>
      <c r="K398" t="s">
        <v>82</v>
      </c>
      <c r="L398">
        <v>16.270000457763672</v>
      </c>
      <c r="M398">
        <v>110</v>
      </c>
      <c r="N398" t="s">
        <v>82</v>
      </c>
      <c r="O398" t="s">
        <v>82</v>
      </c>
      <c r="P398">
        <v>0</v>
      </c>
      <c r="Q398">
        <v>800.490966796875</v>
      </c>
      <c r="R398">
        <v>119.90861511230469</v>
      </c>
      <c r="S398">
        <v>214.80000305175781</v>
      </c>
      <c r="T398">
        <v>214.80000305175781</v>
      </c>
      <c r="U398">
        <v>220.10000610351563</v>
      </c>
      <c r="V398">
        <v>224.80000305175781</v>
      </c>
      <c r="W398">
        <v>2192.916015625</v>
      </c>
      <c r="X398">
        <v>1783.6507568359375</v>
      </c>
      <c r="Y398">
        <v>3.1280002593994141</v>
      </c>
      <c r="Z398">
        <v>0.14800000190734863</v>
      </c>
      <c r="AA398">
        <v>24.338001251220703</v>
      </c>
      <c r="AB398">
        <v>2.062000036239624</v>
      </c>
      <c r="AC398">
        <v>0.45200002193450928</v>
      </c>
      <c r="AD398">
        <v>0.65400004386901855</v>
      </c>
      <c r="AE398">
        <v>43.400001525878906</v>
      </c>
      <c r="AF398">
        <v>28.057710647583008</v>
      </c>
      <c r="AG398">
        <v>44.973884582519531</v>
      </c>
      <c r="AH398">
        <v>230</v>
      </c>
      <c r="AI398">
        <v>60</v>
      </c>
      <c r="AJ398">
        <v>60</v>
      </c>
      <c r="AK398">
        <v>60</v>
      </c>
      <c r="AL398">
        <v>60.900002000000001</v>
      </c>
      <c r="AM398">
        <v>141.87911987304688</v>
      </c>
      <c r="AN398">
        <v>52.499603271484375</v>
      </c>
      <c r="AO398">
        <v>66.766265869140625</v>
      </c>
      <c r="AP398">
        <v>80.460258483886719</v>
      </c>
      <c r="AQ398">
        <v>3.0851876735687256</v>
      </c>
      <c r="AR398">
        <v>541.549560546875</v>
      </c>
      <c r="AS398">
        <v>497.09744262695313</v>
      </c>
      <c r="AT398">
        <v>4.6278128623962402</v>
      </c>
      <c r="AU398">
        <v>3.687187671661377</v>
      </c>
      <c r="AV398">
        <v>7686.44580078125</v>
      </c>
      <c r="AW398">
        <v>5435.38037109375</v>
      </c>
      <c r="AX398">
        <v>1666.591796875</v>
      </c>
      <c r="AY398">
        <v>1029.29443359375</v>
      </c>
      <c r="AZ398">
        <v>6019.85400390625</v>
      </c>
      <c r="BA398">
        <v>4406.0859375</v>
      </c>
      <c r="BB398">
        <v>1.7940878868103027E-2</v>
      </c>
      <c r="BC398">
        <v>0.12723720073699951</v>
      </c>
      <c r="BD398" t="s">
        <v>793</v>
      </c>
      <c r="BE398" t="s">
        <v>791</v>
      </c>
      <c r="BF398">
        <v>45</v>
      </c>
      <c r="BG398">
        <v>863.32600000000002</v>
      </c>
      <c r="BH398">
        <v>1237.17</v>
      </c>
      <c r="BI398">
        <v>2.4550000000000001</v>
      </c>
      <c r="BJ398">
        <v>4.1669999999999998</v>
      </c>
      <c r="BK398">
        <v>94.763999999999996</v>
      </c>
      <c r="BL398">
        <v>2055.9209999999998</v>
      </c>
      <c r="BM398">
        <v>841.99199999999996</v>
      </c>
      <c r="BN398">
        <v>1344.482</v>
      </c>
      <c r="BO398">
        <v>5.4269999999999996</v>
      </c>
      <c r="BP398">
        <v>96.063000000000002</v>
      </c>
      <c r="BQ398">
        <v>1.0029999999999999</v>
      </c>
      <c r="BR398">
        <v>423.721</v>
      </c>
      <c r="BS398">
        <v>2055.9209999999998</v>
      </c>
      <c r="BT398">
        <v>20</v>
      </c>
      <c r="BU398">
        <v>7.9859999999999998</v>
      </c>
      <c r="BV398">
        <v>1</v>
      </c>
      <c r="BW398">
        <v>40</v>
      </c>
      <c r="BX398">
        <v>23.091000000000001</v>
      </c>
      <c r="BY398">
        <v>1</v>
      </c>
      <c r="BZ398">
        <f>_xlfn.XLOOKUP(data_cloud__2[[#This Row],[product_id]], manual_check_maarten!A:A,manual_check_maarten!F:F,  "")</f>
        <v>1</v>
      </c>
      <c r="CA398">
        <f>_xlfn.XLOOKUP(data_cloud__2[[#This Row],[product_id]], manual_check_maarten!A:A,manual_check_maarten!G:G,  "")</f>
        <v>0</v>
      </c>
      <c r="CB398" t="str">
        <f>_xlfn.XLOOKUP(data_cloud__2[[#This Row],[product_id]], manual_check_maarten!A:A,manual_check_maarten!H:H,  "")</f>
        <v/>
      </c>
    </row>
    <row r="399" spans="1:80" hidden="1" x14ac:dyDescent="0.35">
      <c r="A399" t="s">
        <v>794</v>
      </c>
      <c r="B399" t="s">
        <v>85</v>
      </c>
      <c r="C399">
        <v>45566.769598854167</v>
      </c>
      <c r="D399" t="s">
        <v>79</v>
      </c>
      <c r="E399" t="s">
        <v>80</v>
      </c>
      <c r="F399">
        <v>218</v>
      </c>
      <c r="G399">
        <v>218</v>
      </c>
      <c r="H399">
        <v>218</v>
      </c>
      <c r="I399">
        <v>0</v>
      </c>
      <c r="J399" t="s">
        <v>792</v>
      </c>
      <c r="K399" t="s">
        <v>82</v>
      </c>
      <c r="L399">
        <v>16.270000457763672</v>
      </c>
      <c r="M399">
        <v>110</v>
      </c>
      <c r="N399" t="s">
        <v>82</v>
      </c>
      <c r="O399" t="s">
        <v>82</v>
      </c>
      <c r="P399">
        <v>0</v>
      </c>
      <c r="Q399">
        <v>800.490966796875</v>
      </c>
      <c r="R399">
        <v>119.90861511230469</v>
      </c>
      <c r="S399">
        <v>214.80000305175781</v>
      </c>
      <c r="T399">
        <v>214.80000305175781</v>
      </c>
      <c r="U399">
        <v>220.10000610351563</v>
      </c>
      <c r="V399">
        <v>224.80000305175781</v>
      </c>
      <c r="W399">
        <v>2192.916015625</v>
      </c>
      <c r="X399">
        <v>1783.6507568359375</v>
      </c>
      <c r="Y399">
        <v>3.1280002593994141</v>
      </c>
      <c r="Z399">
        <v>0.14800000190734863</v>
      </c>
      <c r="AA399">
        <v>24.338001251220703</v>
      </c>
      <c r="AB399">
        <v>2.062000036239624</v>
      </c>
      <c r="AC399">
        <v>0.45200002193450928</v>
      </c>
      <c r="AD399">
        <v>0.65400004386901855</v>
      </c>
      <c r="AE399">
        <v>43.400001525878906</v>
      </c>
      <c r="AF399">
        <v>28.057710647583008</v>
      </c>
      <c r="AG399">
        <v>44.973884582519531</v>
      </c>
      <c r="AH399">
        <v>230</v>
      </c>
      <c r="AI399">
        <v>60</v>
      </c>
      <c r="AJ399">
        <v>60</v>
      </c>
      <c r="AK399">
        <v>60</v>
      </c>
      <c r="AL399">
        <v>60.900002000000001</v>
      </c>
      <c r="AM399">
        <v>91.864166259765625</v>
      </c>
      <c r="AN399">
        <v>52.49993896484375</v>
      </c>
      <c r="AO399">
        <v>67.303680419921875</v>
      </c>
      <c r="AP399">
        <v>82.910591125488281</v>
      </c>
      <c r="AQ399">
        <v>2.2574377059936523</v>
      </c>
      <c r="AR399">
        <v>544.16082763671875</v>
      </c>
      <c r="AS399">
        <v>496.82098388671875</v>
      </c>
      <c r="AT399">
        <v>4.9288125038146973</v>
      </c>
      <c r="AU399">
        <v>3.8753125667572021</v>
      </c>
      <c r="AV399">
        <v>7872.24462890625</v>
      </c>
      <c r="AW399">
        <v>6050.79443359375</v>
      </c>
      <c r="AX399">
        <v>1845.16796875</v>
      </c>
      <c r="AY399">
        <v>1143.8017578125</v>
      </c>
      <c r="AZ399">
        <v>6027.07666015625</v>
      </c>
      <c r="BA399">
        <v>4906.99267578125</v>
      </c>
      <c r="BD399" t="s">
        <v>795</v>
      </c>
      <c r="BE399" t="s">
        <v>794</v>
      </c>
      <c r="BF399">
        <v>45</v>
      </c>
      <c r="BG399">
        <v>1201.4659999999999</v>
      </c>
      <c r="BH399">
        <v>710.80799999999999</v>
      </c>
      <c r="BI399">
        <v>-3.673</v>
      </c>
      <c r="BJ399">
        <v>4.0819999999999999</v>
      </c>
      <c r="BK399">
        <v>88.635999999999996</v>
      </c>
      <c r="BL399">
        <v>0</v>
      </c>
      <c r="BM399">
        <v>1206.1769999999999</v>
      </c>
      <c r="BN399">
        <v>1020.713</v>
      </c>
      <c r="BO399">
        <v>179.77799999999999</v>
      </c>
      <c r="BP399">
        <v>89.763999999999996</v>
      </c>
      <c r="BQ399">
        <v>1.0069999999999999</v>
      </c>
      <c r="BR399">
        <v>424.661</v>
      </c>
      <c r="BS399">
        <v>0</v>
      </c>
      <c r="BT399">
        <v>20</v>
      </c>
      <c r="BU399">
        <v>594.77300000000002</v>
      </c>
      <c r="BV399">
        <v>0</v>
      </c>
      <c r="BW399">
        <v>40</v>
      </c>
      <c r="BX399">
        <v>858.70799999999997</v>
      </c>
      <c r="BY399">
        <v>0</v>
      </c>
      <c r="BZ399">
        <f>_xlfn.XLOOKUP(data_cloud__2[[#This Row],[product_id]], manual_check_maarten!A:A,manual_check_maarten!F:F,  "")</f>
        <v>1</v>
      </c>
      <c r="CA399" t="str">
        <f>_xlfn.XLOOKUP(data_cloud__2[[#This Row],[product_id]], manual_check_maarten!A:A,manual_check_maarten!G:G,  "")</f>
        <v>anomaly due to position against the edge of the FOV</v>
      </c>
      <c r="CB399" t="str">
        <f>_xlfn.XLOOKUP(data_cloud__2[[#This Row],[product_id]], manual_check_maarten!A:A,manual_check_maarten!H:H,  "")</f>
        <v/>
      </c>
    </row>
    <row r="400" spans="1:80" hidden="1" x14ac:dyDescent="0.35">
      <c r="A400" t="s">
        <v>798</v>
      </c>
      <c r="B400" t="s">
        <v>85</v>
      </c>
      <c r="C400">
        <v>45566.769876099534</v>
      </c>
      <c r="D400" t="s">
        <v>79</v>
      </c>
      <c r="E400" t="s">
        <v>80</v>
      </c>
      <c r="F400">
        <v>219</v>
      </c>
      <c r="G400">
        <v>219</v>
      </c>
      <c r="H400">
        <v>219</v>
      </c>
      <c r="I400">
        <v>0</v>
      </c>
      <c r="J400" t="s">
        <v>797</v>
      </c>
      <c r="K400" t="s">
        <v>82</v>
      </c>
      <c r="L400">
        <v>16.270000457763672</v>
      </c>
      <c r="M400">
        <v>110</v>
      </c>
      <c r="N400" t="s">
        <v>82</v>
      </c>
      <c r="O400" t="s">
        <v>82</v>
      </c>
      <c r="P400">
        <v>0</v>
      </c>
      <c r="Q400">
        <v>800.6754150390625</v>
      </c>
      <c r="R400">
        <v>119.90861511230469</v>
      </c>
      <c r="S400">
        <v>214.60000610351563</v>
      </c>
      <c r="T400">
        <v>214.80000305175781</v>
      </c>
      <c r="U400">
        <v>220.10000610351563</v>
      </c>
      <c r="V400">
        <v>224.80000305175781</v>
      </c>
      <c r="W400">
        <v>2183.6875</v>
      </c>
      <c r="X400">
        <v>1769.9534912109375</v>
      </c>
      <c r="Y400">
        <v>3.4260001182556152</v>
      </c>
      <c r="Z400">
        <v>0.14800000190734863</v>
      </c>
      <c r="AA400">
        <v>24.338001251220703</v>
      </c>
      <c r="AB400">
        <v>2.0300002098083496</v>
      </c>
      <c r="AC400">
        <v>0.45200002193450928</v>
      </c>
      <c r="AD400">
        <v>0.65400004386901855</v>
      </c>
      <c r="AE400">
        <v>42.700000762939453</v>
      </c>
      <c r="AF400">
        <v>27.777387619018555</v>
      </c>
      <c r="AG400">
        <v>44.989173889160156</v>
      </c>
      <c r="AH400">
        <v>229.80000305175781</v>
      </c>
      <c r="AI400">
        <v>60</v>
      </c>
      <c r="AJ400">
        <v>60.099997999999999</v>
      </c>
      <c r="AK400">
        <v>60.099997999999999</v>
      </c>
      <c r="AL400">
        <v>60.900002000000001</v>
      </c>
      <c r="AM400">
        <v>91.864166259765625</v>
      </c>
      <c r="AN400">
        <v>52.49993896484375</v>
      </c>
      <c r="AO400">
        <v>67.478225708007813</v>
      </c>
      <c r="AP400">
        <v>83.335342407226563</v>
      </c>
      <c r="AQ400">
        <v>1.3168125152587891</v>
      </c>
      <c r="AR400">
        <v>542.5595703125</v>
      </c>
      <c r="AS400">
        <v>494.80633544921875</v>
      </c>
      <c r="AT400">
        <v>4.8911876678466797</v>
      </c>
      <c r="AU400">
        <v>3.8753125667572021</v>
      </c>
      <c r="AV400">
        <v>7833.74755859375</v>
      </c>
      <c r="AW400">
        <v>5988.28515625</v>
      </c>
      <c r="AX400">
        <v>1812.64599609375</v>
      </c>
      <c r="AY400">
        <v>1132.69970703125</v>
      </c>
      <c r="AZ400">
        <v>6021.1015625</v>
      </c>
      <c r="BA400">
        <v>4855.58544921875</v>
      </c>
      <c r="BD400" t="s">
        <v>799</v>
      </c>
      <c r="BE400" t="s">
        <v>798</v>
      </c>
      <c r="BF400">
        <v>45</v>
      </c>
      <c r="BG400">
        <v>1213.5909999999999</v>
      </c>
      <c r="BH400">
        <v>1102.4690000000001</v>
      </c>
      <c r="BI400">
        <v>-2.3090000000000002</v>
      </c>
      <c r="BJ400">
        <v>4.0780000000000003</v>
      </c>
      <c r="BK400">
        <v>90</v>
      </c>
      <c r="BL400">
        <v>2053.9609999999998</v>
      </c>
      <c r="BM400">
        <v>1211.8409999999999</v>
      </c>
      <c r="BN400">
        <v>1408.269</v>
      </c>
      <c r="BO400">
        <v>-179.048</v>
      </c>
      <c r="BP400">
        <v>98.424999999999997</v>
      </c>
      <c r="BQ400">
        <v>1.0049999999999999</v>
      </c>
      <c r="BR400">
        <v>424.71699999999998</v>
      </c>
      <c r="BS400">
        <v>2053.9609999999998</v>
      </c>
      <c r="BT400">
        <v>20</v>
      </c>
      <c r="BU400">
        <v>15.068</v>
      </c>
      <c r="BV400">
        <v>1</v>
      </c>
      <c r="BW400">
        <v>40</v>
      </c>
      <c r="BX400">
        <v>26.061</v>
      </c>
      <c r="BY400">
        <v>1</v>
      </c>
      <c r="BZ400">
        <f>_xlfn.XLOOKUP(data_cloud__2[[#This Row],[product_id]], manual_check_maarten!A:A,manual_check_maarten!F:F,  "")</f>
        <v>0</v>
      </c>
      <c r="CA400" t="str">
        <f>_xlfn.XLOOKUP(data_cloud__2[[#This Row],[product_id]], manual_check_maarten!A:A,manual_check_maarten!G:G,  "")</f>
        <v>Should have been detected by texture AD (lower threshold?)</v>
      </c>
      <c r="CB400" t="str">
        <f>_xlfn.XLOOKUP(data_cloud__2[[#This Row],[product_id]], manual_check_maarten!A:A,manual_check_maarten!H:H,  "")</f>
        <v/>
      </c>
    </row>
    <row r="401" spans="1:80" hidden="1" x14ac:dyDescent="0.35">
      <c r="A401" t="s">
        <v>796</v>
      </c>
      <c r="B401" t="s">
        <v>78</v>
      </c>
      <c r="C401">
        <v>45566.769876099534</v>
      </c>
      <c r="D401" t="s">
        <v>79</v>
      </c>
      <c r="E401" t="s">
        <v>80</v>
      </c>
      <c r="F401">
        <v>219</v>
      </c>
      <c r="G401">
        <v>219</v>
      </c>
      <c r="H401">
        <v>219</v>
      </c>
      <c r="I401">
        <v>0</v>
      </c>
      <c r="J401" t="s">
        <v>797</v>
      </c>
      <c r="K401" t="s">
        <v>82</v>
      </c>
      <c r="L401">
        <v>16.270000457763672</v>
      </c>
      <c r="M401">
        <v>110</v>
      </c>
      <c r="N401" t="s">
        <v>82</v>
      </c>
      <c r="O401" t="s">
        <v>82</v>
      </c>
      <c r="P401">
        <v>0</v>
      </c>
      <c r="Q401">
        <v>800.6754150390625</v>
      </c>
      <c r="R401">
        <v>119.90861511230469</v>
      </c>
      <c r="S401">
        <v>214.60000610351563</v>
      </c>
      <c r="T401">
        <v>214.80000305175781</v>
      </c>
      <c r="U401">
        <v>220.10000610351563</v>
      </c>
      <c r="V401">
        <v>224.80000305175781</v>
      </c>
      <c r="W401">
        <v>2183.6875</v>
      </c>
      <c r="X401">
        <v>1769.9534912109375</v>
      </c>
      <c r="Y401">
        <v>3.4260001182556152</v>
      </c>
      <c r="Z401">
        <v>0.14800000190734863</v>
      </c>
      <c r="AA401">
        <v>24.338001251220703</v>
      </c>
      <c r="AB401">
        <v>2.0300002098083496</v>
      </c>
      <c r="AC401">
        <v>0.45200002193450928</v>
      </c>
      <c r="AD401">
        <v>0.65400004386901855</v>
      </c>
      <c r="AE401">
        <v>42.700000762939453</v>
      </c>
      <c r="AF401">
        <v>27.777387619018555</v>
      </c>
      <c r="AG401">
        <v>44.989173889160156</v>
      </c>
      <c r="AH401">
        <v>229.80000305175781</v>
      </c>
      <c r="AI401">
        <v>60</v>
      </c>
      <c r="AJ401">
        <v>60.099997999999999</v>
      </c>
      <c r="AK401">
        <v>60.099997999999999</v>
      </c>
      <c r="AL401">
        <v>60.900002000000001</v>
      </c>
      <c r="AM401">
        <v>141.87911987304688</v>
      </c>
      <c r="AN401">
        <v>52.499603271484375</v>
      </c>
      <c r="AO401">
        <v>66.799522399902344</v>
      </c>
      <c r="AP401">
        <v>80.474983215332031</v>
      </c>
      <c r="AQ401">
        <v>3.4614377021789551</v>
      </c>
      <c r="AR401">
        <v>539.218994140625</v>
      </c>
      <c r="AS401">
        <v>493.9083251953125</v>
      </c>
      <c r="AT401">
        <v>4.5149378776550293</v>
      </c>
      <c r="AU401">
        <v>3.6495625972747803</v>
      </c>
      <c r="AV401">
        <v>7641.77294921875</v>
      </c>
      <c r="AW401">
        <v>5342.9296875</v>
      </c>
      <c r="AX401">
        <v>1587.0947265625</v>
      </c>
      <c r="AY401">
        <v>991.85595703125</v>
      </c>
      <c r="AZ401">
        <v>6054.67822265625</v>
      </c>
      <c r="BA401">
        <v>4351.07373046875</v>
      </c>
      <c r="BB401">
        <v>8.4758996963500977E-3</v>
      </c>
      <c r="BC401">
        <v>0.14243817329406738</v>
      </c>
      <c r="BD401" t="s">
        <v>79</v>
      </c>
      <c r="BE401" t="s">
        <v>79</v>
      </c>
      <c r="BF401">
        <v>0</v>
      </c>
      <c r="BG401">
        <v>0</v>
      </c>
      <c r="BH401">
        <v>0</v>
      </c>
      <c r="BI401">
        <v>0</v>
      </c>
      <c r="BJ401">
        <v>0</v>
      </c>
      <c r="BK401">
        <v>0</v>
      </c>
      <c r="BL401">
        <v>0</v>
      </c>
      <c r="BM401">
        <v>0</v>
      </c>
      <c r="BN401">
        <v>0</v>
      </c>
      <c r="BO401">
        <v>0</v>
      </c>
      <c r="BP401">
        <v>0</v>
      </c>
      <c r="BQ401">
        <v>0</v>
      </c>
      <c r="BR401">
        <v>0</v>
      </c>
      <c r="BS401">
        <v>0</v>
      </c>
      <c r="BT401">
        <v>20</v>
      </c>
      <c r="BU401">
        <v>0</v>
      </c>
      <c r="BW401">
        <v>40</v>
      </c>
      <c r="BX401">
        <v>0</v>
      </c>
      <c r="BZ401" t="str">
        <f>_xlfn.XLOOKUP(data_cloud__2[[#This Row],[product_id]], manual_check_maarten!A:A,manual_check_maarten!F:F,  "")</f>
        <v/>
      </c>
      <c r="CA401" t="str">
        <f>_xlfn.XLOOKUP(data_cloud__2[[#This Row],[product_id]], manual_check_maarten!A:A,manual_check_maarten!G:G,  "")</f>
        <v/>
      </c>
      <c r="CB401" t="str">
        <f>_xlfn.XLOOKUP(data_cloud__2[[#This Row],[product_id]], manual_check_maarten!A:A,manual_check_maarten!H:H,  "")</f>
        <v/>
      </c>
    </row>
    <row r="402" spans="1:80" hidden="1" x14ac:dyDescent="0.35">
      <c r="A402" t="s">
        <v>800</v>
      </c>
      <c r="B402" t="s">
        <v>78</v>
      </c>
      <c r="C402">
        <v>45566.770161828703</v>
      </c>
      <c r="D402" t="s">
        <v>79</v>
      </c>
      <c r="E402" t="s">
        <v>80</v>
      </c>
      <c r="F402">
        <v>220</v>
      </c>
      <c r="G402">
        <v>220</v>
      </c>
      <c r="H402">
        <v>220</v>
      </c>
      <c r="I402">
        <v>0</v>
      </c>
      <c r="J402" t="s">
        <v>801</v>
      </c>
      <c r="K402" t="s">
        <v>82</v>
      </c>
      <c r="L402">
        <v>16.279998779296875</v>
      </c>
      <c r="M402">
        <v>110</v>
      </c>
      <c r="N402" t="s">
        <v>82</v>
      </c>
      <c r="O402" t="s">
        <v>82</v>
      </c>
      <c r="P402">
        <v>0</v>
      </c>
      <c r="Q402">
        <v>800.490966796875</v>
      </c>
      <c r="R402">
        <v>119.90861511230469</v>
      </c>
      <c r="S402">
        <v>214.60000610351563</v>
      </c>
      <c r="T402">
        <v>214.60000610351563</v>
      </c>
      <c r="U402">
        <v>220.10000610351563</v>
      </c>
      <c r="V402">
        <v>224.80000305175781</v>
      </c>
      <c r="W402">
        <v>2183.00732421875</v>
      </c>
      <c r="X402">
        <v>1798.3193359375</v>
      </c>
      <c r="Y402">
        <v>3.06600022315979</v>
      </c>
      <c r="Z402">
        <v>0.14800000190734863</v>
      </c>
      <c r="AA402">
        <v>24.338001251220703</v>
      </c>
      <c r="AB402">
        <v>2.0400002002716064</v>
      </c>
      <c r="AC402">
        <v>0.45200002193450928</v>
      </c>
      <c r="AD402">
        <v>0.65200001001358032</v>
      </c>
      <c r="AE402">
        <v>42</v>
      </c>
      <c r="AF402">
        <v>27.695840835571289</v>
      </c>
      <c r="AG402">
        <v>44.978981018066406</v>
      </c>
      <c r="AH402">
        <v>229.80000305175781</v>
      </c>
      <c r="AI402">
        <v>60</v>
      </c>
      <c r="AJ402">
        <v>59.900002000000001</v>
      </c>
      <c r="AK402">
        <v>59.900002000000001</v>
      </c>
      <c r="AL402">
        <v>60.900002000000001</v>
      </c>
      <c r="AM402">
        <v>141.87911987304688</v>
      </c>
      <c r="AN402">
        <v>52.499603271484375</v>
      </c>
      <c r="AO402">
        <v>66.611274719238281</v>
      </c>
      <c r="AP402">
        <v>80.420265197753906</v>
      </c>
      <c r="AQ402">
        <v>3.1228127479553223</v>
      </c>
      <c r="AR402">
        <v>540.38427734375</v>
      </c>
      <c r="AS402">
        <v>495.19296264648438</v>
      </c>
      <c r="AT402">
        <v>4.7406878471374512</v>
      </c>
      <c r="AU402">
        <v>3.687187671661377</v>
      </c>
      <c r="AV402">
        <v>7658.89111328125</v>
      </c>
      <c r="AW402">
        <v>5381.56982421875</v>
      </c>
      <c r="AX402">
        <v>1712.0673828125</v>
      </c>
      <c r="AY402">
        <v>1012.46435546875</v>
      </c>
      <c r="AZ402">
        <v>5946.82373046875</v>
      </c>
      <c r="BA402">
        <v>4369.10546875</v>
      </c>
      <c r="BB402">
        <v>1.5076637268066406E-2</v>
      </c>
      <c r="BC402">
        <v>0.12605023384094238</v>
      </c>
      <c r="BD402" t="s">
        <v>802</v>
      </c>
      <c r="BE402" t="s">
        <v>800</v>
      </c>
      <c r="BF402">
        <v>45</v>
      </c>
      <c r="BG402">
        <v>836.822</v>
      </c>
      <c r="BH402">
        <v>1191.982</v>
      </c>
      <c r="BI402">
        <v>-0.94499999999999995</v>
      </c>
      <c r="BJ402">
        <v>4.1559999999999997</v>
      </c>
      <c r="BK402">
        <v>91.364000000000004</v>
      </c>
      <c r="BL402">
        <v>2055.2089999999998</v>
      </c>
      <c r="BM402">
        <v>822.39300000000003</v>
      </c>
      <c r="BN402">
        <v>1301.855</v>
      </c>
      <c r="BO402">
        <v>2.0310000000000001</v>
      </c>
      <c r="BP402">
        <v>98.424999999999997</v>
      </c>
      <c r="BQ402">
        <v>1.0029999999999999</v>
      </c>
      <c r="BR402">
        <v>423.411</v>
      </c>
      <c r="BS402">
        <v>2055.2089999999998</v>
      </c>
      <c r="BT402">
        <v>20</v>
      </c>
      <c r="BU402">
        <v>7.6360000000000001</v>
      </c>
      <c r="BV402">
        <v>1</v>
      </c>
      <c r="BW402">
        <v>40</v>
      </c>
      <c r="BX402">
        <v>32.551000000000002</v>
      </c>
      <c r="BY402">
        <v>1</v>
      </c>
      <c r="BZ402">
        <f>_xlfn.XLOOKUP(data_cloud__2[[#This Row],[product_id]], manual_check_maarten!A:A,manual_check_maarten!F:F,  "")</f>
        <v>1</v>
      </c>
      <c r="CA402">
        <f>_xlfn.XLOOKUP(data_cloud__2[[#This Row],[product_id]], manual_check_maarten!A:A,manual_check_maarten!G:G,  "")</f>
        <v>0</v>
      </c>
      <c r="CB402" t="str">
        <f>_xlfn.XLOOKUP(data_cloud__2[[#This Row],[product_id]], manual_check_maarten!A:A,manual_check_maarten!H:H,  "")</f>
        <v/>
      </c>
    </row>
    <row r="403" spans="1:80" hidden="1" x14ac:dyDescent="0.35">
      <c r="A403" t="s">
        <v>803</v>
      </c>
      <c r="B403" t="s">
        <v>85</v>
      </c>
      <c r="C403">
        <v>45566.770161828703</v>
      </c>
      <c r="D403" t="s">
        <v>79</v>
      </c>
      <c r="E403" t="s">
        <v>80</v>
      </c>
      <c r="F403">
        <v>220</v>
      </c>
      <c r="G403">
        <v>220</v>
      </c>
      <c r="H403">
        <v>220</v>
      </c>
      <c r="I403">
        <v>0</v>
      </c>
      <c r="J403" t="s">
        <v>801</v>
      </c>
      <c r="K403" t="s">
        <v>82</v>
      </c>
      <c r="L403">
        <v>16.279998779296875</v>
      </c>
      <c r="M403">
        <v>110</v>
      </c>
      <c r="N403" t="s">
        <v>82</v>
      </c>
      <c r="O403" t="s">
        <v>82</v>
      </c>
      <c r="P403">
        <v>0</v>
      </c>
      <c r="Q403">
        <v>800.490966796875</v>
      </c>
      <c r="R403">
        <v>119.90861511230469</v>
      </c>
      <c r="S403">
        <v>214.60000610351563</v>
      </c>
      <c r="T403">
        <v>214.60000610351563</v>
      </c>
      <c r="U403">
        <v>220.10000610351563</v>
      </c>
      <c r="V403">
        <v>224.80000305175781</v>
      </c>
      <c r="W403">
        <v>2183.00732421875</v>
      </c>
      <c r="X403">
        <v>1798.3193359375</v>
      </c>
      <c r="Y403">
        <v>3.06600022315979</v>
      </c>
      <c r="Z403">
        <v>0.14800000190734863</v>
      </c>
      <c r="AA403">
        <v>24.338001251220703</v>
      </c>
      <c r="AB403">
        <v>2.0400002002716064</v>
      </c>
      <c r="AC403">
        <v>0.45200002193450928</v>
      </c>
      <c r="AD403">
        <v>0.65200001001358032</v>
      </c>
      <c r="AE403">
        <v>42</v>
      </c>
      <c r="AF403">
        <v>27.695840835571289</v>
      </c>
      <c r="AG403">
        <v>44.978981018066406</v>
      </c>
      <c r="AH403">
        <v>229.80000305175781</v>
      </c>
      <c r="AI403">
        <v>60</v>
      </c>
      <c r="AJ403">
        <v>59.900002000000001</v>
      </c>
      <c r="AK403">
        <v>59.900002000000001</v>
      </c>
      <c r="AL403">
        <v>60.900002000000001</v>
      </c>
      <c r="AM403">
        <v>91.864166259765625</v>
      </c>
      <c r="AN403">
        <v>52.49993896484375</v>
      </c>
      <c r="AO403">
        <v>67.343330383300781</v>
      </c>
      <c r="AP403">
        <v>83.392158508300781</v>
      </c>
      <c r="AQ403">
        <v>1.3920625448226929</v>
      </c>
      <c r="AR403">
        <v>544.65838623046875</v>
      </c>
      <c r="AS403">
        <v>495.83236694335938</v>
      </c>
      <c r="AT403">
        <v>4.8911876678466797</v>
      </c>
      <c r="AU403">
        <v>3.8753125667572021</v>
      </c>
      <c r="AV403">
        <v>7878.52978515625</v>
      </c>
      <c r="AW403">
        <v>6022.53759765625</v>
      </c>
      <c r="AX403">
        <v>1813.94775390625</v>
      </c>
      <c r="AY403">
        <v>1128.85546875</v>
      </c>
      <c r="AZ403">
        <v>6064.58203125</v>
      </c>
      <c r="BA403">
        <v>4893.68212890625</v>
      </c>
      <c r="BD403" t="s">
        <v>804</v>
      </c>
      <c r="BE403" t="s">
        <v>803</v>
      </c>
      <c r="BF403">
        <v>45</v>
      </c>
      <c r="BG403">
        <v>1184.809</v>
      </c>
      <c r="BH403">
        <v>1074.5450000000001</v>
      </c>
      <c r="BI403">
        <v>-3.6619999999999999</v>
      </c>
      <c r="BJ403">
        <v>4.1150000000000002</v>
      </c>
      <c r="BK403">
        <v>88.647000000000006</v>
      </c>
      <c r="BL403">
        <v>2054.5100000000002</v>
      </c>
      <c r="BM403">
        <v>1190.943</v>
      </c>
      <c r="BN403">
        <v>1380.259</v>
      </c>
      <c r="BO403">
        <v>179.53800000000001</v>
      </c>
      <c r="BP403">
        <v>99.998999999999995</v>
      </c>
      <c r="BQ403">
        <v>1.0049999999999999</v>
      </c>
      <c r="BR403">
        <v>424.81900000000002</v>
      </c>
      <c r="BS403">
        <v>2054.5100000000002</v>
      </c>
      <c r="BT403">
        <v>20</v>
      </c>
      <c r="BU403">
        <v>7.2640000000000002</v>
      </c>
      <c r="BV403">
        <v>1</v>
      </c>
      <c r="BW403">
        <v>40</v>
      </c>
      <c r="BX403">
        <v>25.550999999999998</v>
      </c>
      <c r="BY403">
        <v>1</v>
      </c>
      <c r="BZ403">
        <f>_xlfn.XLOOKUP(data_cloud__2[[#This Row],[product_id]], manual_check_maarten!A:A,manual_check_maarten!F:F,  "")</f>
        <v>1</v>
      </c>
      <c r="CA403">
        <f>_xlfn.XLOOKUP(data_cloud__2[[#This Row],[product_id]], manual_check_maarten!A:A,manual_check_maarten!G:G,  "")</f>
        <v>0</v>
      </c>
      <c r="CB403" t="str">
        <f>_xlfn.XLOOKUP(data_cloud__2[[#This Row],[product_id]], manual_check_maarten!A:A,manual_check_maarten!H:H,  "")</f>
        <v/>
      </c>
    </row>
    <row r="404" spans="1:80" hidden="1" x14ac:dyDescent="0.35">
      <c r="A404" t="s">
        <v>805</v>
      </c>
      <c r="B404" t="s">
        <v>78</v>
      </c>
      <c r="C404">
        <v>45566.770443958332</v>
      </c>
      <c r="D404" t="s">
        <v>79</v>
      </c>
      <c r="E404" t="s">
        <v>80</v>
      </c>
      <c r="F404">
        <v>221</v>
      </c>
      <c r="G404">
        <v>221</v>
      </c>
      <c r="H404">
        <v>221</v>
      </c>
      <c r="I404">
        <v>0</v>
      </c>
      <c r="J404" t="s">
        <v>806</v>
      </c>
      <c r="K404" t="s">
        <v>82</v>
      </c>
      <c r="L404">
        <v>16.279998779296875</v>
      </c>
      <c r="M404">
        <v>110</v>
      </c>
      <c r="N404" t="s">
        <v>82</v>
      </c>
      <c r="O404" t="s">
        <v>82</v>
      </c>
      <c r="P404">
        <v>0</v>
      </c>
      <c r="Q404">
        <v>800.490966796875</v>
      </c>
      <c r="R404">
        <v>119.90861511230469</v>
      </c>
      <c r="S404">
        <v>214.60000610351563</v>
      </c>
      <c r="T404">
        <v>214.60000610351563</v>
      </c>
      <c r="U404">
        <v>220.10000610351563</v>
      </c>
      <c r="V404">
        <v>225</v>
      </c>
      <c r="W404">
        <v>2181.938720703125</v>
      </c>
      <c r="X404">
        <v>1758.5877685546875</v>
      </c>
      <c r="Y404">
        <v>2.874000072479248</v>
      </c>
      <c r="Z404">
        <v>0.14800000190734863</v>
      </c>
      <c r="AA404">
        <v>24.338001251220703</v>
      </c>
      <c r="AB404">
        <v>2.0420000553131104</v>
      </c>
      <c r="AC404">
        <v>0.45200002193450928</v>
      </c>
      <c r="AD404">
        <v>0.65800005197525024</v>
      </c>
      <c r="AE404">
        <v>41.5</v>
      </c>
      <c r="AF404">
        <v>27.588808059692383</v>
      </c>
      <c r="AG404">
        <v>44.958595275878906</v>
      </c>
      <c r="AH404">
        <v>229.80000305175781</v>
      </c>
      <c r="AI404">
        <v>60</v>
      </c>
      <c r="AJ404">
        <v>60</v>
      </c>
      <c r="AK404">
        <v>60</v>
      </c>
      <c r="AL404">
        <v>60.900002000000001</v>
      </c>
      <c r="AM404">
        <v>141.87911987304688</v>
      </c>
      <c r="AN404">
        <v>52.499603271484375</v>
      </c>
      <c r="AO404">
        <v>66.786712646484375</v>
      </c>
      <c r="AP404">
        <v>80.432212829589844</v>
      </c>
      <c r="AQ404">
        <v>2.8594377040863037</v>
      </c>
      <c r="AR404">
        <v>539.45782470703125</v>
      </c>
      <c r="AS404">
        <v>492.9315185546875</v>
      </c>
      <c r="AT404">
        <v>4.5901875495910645</v>
      </c>
      <c r="AU404">
        <v>3.6495625972747803</v>
      </c>
      <c r="AV404">
        <v>7651.71337890625</v>
      </c>
      <c r="AW404">
        <v>5318.3896484375</v>
      </c>
      <c r="AX404">
        <v>1620.87353515625</v>
      </c>
      <c r="AY404">
        <v>981.2138671875</v>
      </c>
      <c r="AZ404">
        <v>6030.83984375</v>
      </c>
      <c r="BA404">
        <v>4337.17578125</v>
      </c>
      <c r="BB404">
        <v>2.6285648345947266E-3</v>
      </c>
      <c r="BC404">
        <v>0.15055680274963379</v>
      </c>
      <c r="BD404" t="s">
        <v>807</v>
      </c>
      <c r="BE404" t="s">
        <v>805</v>
      </c>
      <c r="BF404">
        <v>45</v>
      </c>
      <c r="BG404">
        <v>829.08</v>
      </c>
      <c r="BH404">
        <v>1234.1210000000001</v>
      </c>
      <c r="BI404">
        <v>-0.28799999999999998</v>
      </c>
      <c r="BJ404">
        <v>4.2309999999999999</v>
      </c>
      <c r="BK404">
        <v>92.021000000000001</v>
      </c>
      <c r="BL404">
        <v>2055.6129999999998</v>
      </c>
      <c r="BM404">
        <v>813.80700000000002</v>
      </c>
      <c r="BN404">
        <v>1342.0250000000001</v>
      </c>
      <c r="BO404">
        <v>2.4729999999999999</v>
      </c>
      <c r="BP404">
        <v>98.424999999999997</v>
      </c>
      <c r="BQ404">
        <v>1.0029999999999999</v>
      </c>
      <c r="BR404">
        <v>423.22300000000001</v>
      </c>
      <c r="BS404">
        <v>2055.6129999999998</v>
      </c>
      <c r="BT404">
        <v>20</v>
      </c>
      <c r="BU404">
        <v>31.41</v>
      </c>
      <c r="BV404">
        <v>0</v>
      </c>
      <c r="BW404">
        <v>40</v>
      </c>
      <c r="BX404">
        <v>26.207999999999998</v>
      </c>
      <c r="BY404">
        <v>1</v>
      </c>
      <c r="BZ404">
        <f>_xlfn.XLOOKUP(data_cloud__2[[#This Row],[product_id]], manual_check_maarten!A:A,manual_check_maarten!F:F,  "")</f>
        <v>1</v>
      </c>
      <c r="CA404" t="str">
        <f>_xlfn.XLOOKUP(data_cloud__2[[#This Row],[product_id]], manual_check_maarten!A:A,manual_check_maarten!G:G,  "")</f>
        <v>anomaly due to conveyor belt error in detection ROI</v>
      </c>
      <c r="CB404" t="str">
        <f>_xlfn.XLOOKUP(data_cloud__2[[#This Row],[product_id]], manual_check_maarten!A:A,manual_check_maarten!H:H,  "")</f>
        <v/>
      </c>
    </row>
    <row r="405" spans="1:80" hidden="1" x14ac:dyDescent="0.35">
      <c r="A405" t="s">
        <v>808</v>
      </c>
      <c r="B405" t="s">
        <v>85</v>
      </c>
      <c r="C405">
        <v>45566.770443958332</v>
      </c>
      <c r="D405" t="s">
        <v>79</v>
      </c>
      <c r="E405" t="s">
        <v>80</v>
      </c>
      <c r="F405">
        <v>221</v>
      </c>
      <c r="G405">
        <v>221</v>
      </c>
      <c r="H405">
        <v>221</v>
      </c>
      <c r="I405">
        <v>0</v>
      </c>
      <c r="J405" t="s">
        <v>806</v>
      </c>
      <c r="K405" t="s">
        <v>82</v>
      </c>
      <c r="L405">
        <v>16.279998779296875</v>
      </c>
      <c r="M405">
        <v>110</v>
      </c>
      <c r="N405" t="s">
        <v>82</v>
      </c>
      <c r="O405" t="s">
        <v>82</v>
      </c>
      <c r="P405">
        <v>0</v>
      </c>
      <c r="Q405">
        <v>800.490966796875</v>
      </c>
      <c r="R405">
        <v>119.90861511230469</v>
      </c>
      <c r="S405">
        <v>214.60000610351563</v>
      </c>
      <c r="T405">
        <v>214.60000610351563</v>
      </c>
      <c r="U405">
        <v>220.10000610351563</v>
      </c>
      <c r="V405">
        <v>225</v>
      </c>
      <c r="W405">
        <v>2181.938720703125</v>
      </c>
      <c r="X405">
        <v>1758.5877685546875</v>
      </c>
      <c r="Y405">
        <v>2.874000072479248</v>
      </c>
      <c r="Z405">
        <v>0.14800000190734863</v>
      </c>
      <c r="AA405">
        <v>24.338001251220703</v>
      </c>
      <c r="AB405">
        <v>2.0420000553131104</v>
      </c>
      <c r="AC405">
        <v>0.45200002193450928</v>
      </c>
      <c r="AD405">
        <v>0.65800005197525024</v>
      </c>
      <c r="AE405">
        <v>41.5</v>
      </c>
      <c r="AF405">
        <v>27.588808059692383</v>
      </c>
      <c r="AG405">
        <v>44.958595275878906</v>
      </c>
      <c r="AH405">
        <v>229.80000305175781</v>
      </c>
      <c r="AI405">
        <v>60</v>
      </c>
      <c r="AJ405">
        <v>60</v>
      </c>
      <c r="AK405">
        <v>60</v>
      </c>
      <c r="AL405">
        <v>60.900002000000001</v>
      </c>
      <c r="AM405">
        <v>91.864166259765625</v>
      </c>
      <c r="AN405">
        <v>52.49993896484375</v>
      </c>
      <c r="AO405">
        <v>67.317962646484375</v>
      </c>
      <c r="AP405">
        <v>82.895706176757813</v>
      </c>
      <c r="AQ405">
        <v>1.9940625429153442</v>
      </c>
      <c r="AR405">
        <v>543.2513427734375</v>
      </c>
      <c r="AS405">
        <v>494.38134765625</v>
      </c>
      <c r="AT405">
        <v>4.8159375190734863</v>
      </c>
      <c r="AU405">
        <v>3.9129376411437988</v>
      </c>
      <c r="AV405">
        <v>7852.95703125</v>
      </c>
      <c r="AW405">
        <v>5994.08056640625</v>
      </c>
      <c r="AX405">
        <v>1768.15478515625</v>
      </c>
      <c r="AY405">
        <v>1144.28857421875</v>
      </c>
      <c r="AZ405">
        <v>6084.80224609375</v>
      </c>
      <c r="BA405">
        <v>4849.7919921875</v>
      </c>
      <c r="BD405" t="s">
        <v>809</v>
      </c>
      <c r="BE405" t="s">
        <v>808</v>
      </c>
      <c r="BF405">
        <v>45</v>
      </c>
      <c r="BG405">
        <v>1211.9280000000001</v>
      </c>
      <c r="BH405">
        <v>1007.768</v>
      </c>
      <c r="BI405">
        <v>-2.7669999999999999</v>
      </c>
      <c r="BJ405">
        <v>4.0609999999999999</v>
      </c>
      <c r="BK405">
        <v>89.542000000000002</v>
      </c>
      <c r="BL405">
        <v>2055.442</v>
      </c>
      <c r="BM405">
        <v>1211.28</v>
      </c>
      <c r="BN405">
        <v>1315.2090000000001</v>
      </c>
      <c r="BO405">
        <v>-179.27699999999999</v>
      </c>
      <c r="BP405">
        <v>99.998999999999995</v>
      </c>
      <c r="BQ405">
        <v>1.0049999999999999</v>
      </c>
      <c r="BR405">
        <v>424.66399999999999</v>
      </c>
      <c r="BS405">
        <v>2055.442</v>
      </c>
      <c r="BT405">
        <v>20</v>
      </c>
      <c r="BU405">
        <v>5.8310000000000004</v>
      </c>
      <c r="BV405">
        <v>1</v>
      </c>
      <c r="BW405">
        <v>40</v>
      </c>
      <c r="BX405">
        <v>25.295000000000002</v>
      </c>
      <c r="BY405">
        <v>1</v>
      </c>
      <c r="BZ405">
        <f>_xlfn.XLOOKUP(data_cloud__2[[#This Row],[product_id]], manual_check_maarten!A:A,manual_check_maarten!F:F,  "")</f>
        <v>1</v>
      </c>
      <c r="CA405">
        <f>_xlfn.XLOOKUP(data_cloud__2[[#This Row],[product_id]], manual_check_maarten!A:A,manual_check_maarten!G:G,  "")</f>
        <v>0</v>
      </c>
      <c r="CB405" t="str">
        <f>_xlfn.XLOOKUP(data_cloud__2[[#This Row],[product_id]], manual_check_maarten!A:A,manual_check_maarten!H:H,  "")</f>
        <v/>
      </c>
    </row>
    <row r="406" spans="1:80" hidden="1" x14ac:dyDescent="0.35">
      <c r="A406" t="s">
        <v>813</v>
      </c>
      <c r="B406" t="s">
        <v>85</v>
      </c>
      <c r="C406">
        <v>45566.770728587966</v>
      </c>
      <c r="D406" t="s">
        <v>79</v>
      </c>
      <c r="E406" t="s">
        <v>80</v>
      </c>
      <c r="F406">
        <v>222</v>
      </c>
      <c r="G406">
        <v>222</v>
      </c>
      <c r="H406">
        <v>222</v>
      </c>
      <c r="I406">
        <v>0</v>
      </c>
      <c r="J406" t="s">
        <v>811</v>
      </c>
      <c r="K406" t="s">
        <v>82</v>
      </c>
      <c r="L406">
        <v>16.279998779296875</v>
      </c>
      <c r="M406">
        <v>110</v>
      </c>
      <c r="N406" t="s">
        <v>82</v>
      </c>
      <c r="O406" t="s">
        <v>82</v>
      </c>
      <c r="P406">
        <v>0</v>
      </c>
      <c r="Q406">
        <v>800.490966796875</v>
      </c>
      <c r="R406">
        <v>119.90861511230469</v>
      </c>
      <c r="S406">
        <v>214.60000610351563</v>
      </c>
      <c r="T406">
        <v>214.80000305175781</v>
      </c>
      <c r="U406">
        <v>220.10000610351563</v>
      </c>
      <c r="V406">
        <v>225</v>
      </c>
      <c r="W406">
        <v>2187.767333984375</v>
      </c>
      <c r="X406">
        <v>1789.867919921875</v>
      </c>
      <c r="Y406">
        <v>3.0740001201629639</v>
      </c>
      <c r="Z406">
        <v>0.14800000190734863</v>
      </c>
      <c r="AA406">
        <v>24.338001251220703</v>
      </c>
      <c r="AB406">
        <v>2.0440001487731934</v>
      </c>
      <c r="AC406">
        <v>0.45200002193450928</v>
      </c>
      <c r="AD406">
        <v>0.65600001811981201</v>
      </c>
      <c r="AE406">
        <v>41</v>
      </c>
      <c r="AF406">
        <v>27.583711624145508</v>
      </c>
      <c r="AG406">
        <v>44.978981018066406</v>
      </c>
      <c r="AH406">
        <v>229.80000305175781</v>
      </c>
      <c r="AI406">
        <v>60</v>
      </c>
      <c r="AJ406">
        <v>60.099997999999999</v>
      </c>
      <c r="AK406">
        <v>60.099997999999999</v>
      </c>
      <c r="AL406">
        <v>60.900002000000001</v>
      </c>
      <c r="AM406">
        <v>91.864166259765625</v>
      </c>
      <c r="AN406">
        <v>52.49993896484375</v>
      </c>
      <c r="AO406">
        <v>67.349456787109375</v>
      </c>
      <c r="AP406">
        <v>83.05242919921875</v>
      </c>
      <c r="AQ406">
        <v>2.1445624828338623</v>
      </c>
      <c r="AR406">
        <v>542.4136962890625</v>
      </c>
      <c r="AS406">
        <v>494.11276245117188</v>
      </c>
      <c r="AT406">
        <v>4.8535628318786621</v>
      </c>
      <c r="AU406">
        <v>3.8753125667572021</v>
      </c>
      <c r="AV406">
        <v>7838.94775390625</v>
      </c>
      <c r="AW406">
        <v>5964.10205078125</v>
      </c>
      <c r="AX406">
        <v>1785.185546875</v>
      </c>
      <c r="AY406">
        <v>1123.65185546875</v>
      </c>
      <c r="AZ406">
        <v>6053.76220703125</v>
      </c>
      <c r="BA406">
        <v>4840.4501953125</v>
      </c>
      <c r="BD406" t="s">
        <v>814</v>
      </c>
      <c r="BE406" t="s">
        <v>813</v>
      </c>
      <c r="BF406">
        <v>45</v>
      </c>
      <c r="BG406">
        <v>1183.252</v>
      </c>
      <c r="BH406">
        <v>1080.115</v>
      </c>
      <c r="BI406">
        <v>-3.6949999999999998</v>
      </c>
      <c r="BJ406">
        <v>4.016</v>
      </c>
      <c r="BK406">
        <v>88.614000000000004</v>
      </c>
      <c r="BL406">
        <v>2054.2130000000002</v>
      </c>
      <c r="BM406">
        <v>1189.6669999999999</v>
      </c>
      <c r="BN406">
        <v>1384.6010000000001</v>
      </c>
      <c r="BO406">
        <v>179.49600000000001</v>
      </c>
      <c r="BP406">
        <v>98.424999999999997</v>
      </c>
      <c r="BQ406">
        <v>1.0049999999999999</v>
      </c>
      <c r="BR406">
        <v>424.74700000000001</v>
      </c>
      <c r="BS406">
        <v>2054.2130000000002</v>
      </c>
      <c r="BT406">
        <v>20</v>
      </c>
      <c r="BU406">
        <v>5.4160000000000004</v>
      </c>
      <c r="BV406">
        <v>1</v>
      </c>
      <c r="BW406">
        <v>40</v>
      </c>
      <c r="BX406">
        <v>23.087</v>
      </c>
      <c r="BY406">
        <v>1</v>
      </c>
      <c r="BZ406">
        <f>_xlfn.XLOOKUP(data_cloud__2[[#This Row],[product_id]], manual_check_maarten!A:A,manual_check_maarten!F:F,  "")</f>
        <v>1</v>
      </c>
      <c r="CA406">
        <f>_xlfn.XLOOKUP(data_cloud__2[[#This Row],[product_id]], manual_check_maarten!A:A,manual_check_maarten!G:G,  "")</f>
        <v>0</v>
      </c>
      <c r="CB406" t="str">
        <f>_xlfn.XLOOKUP(data_cloud__2[[#This Row],[product_id]], manual_check_maarten!A:A,manual_check_maarten!H:H,  "")</f>
        <v/>
      </c>
    </row>
    <row r="407" spans="1:80" hidden="1" x14ac:dyDescent="0.35">
      <c r="A407" t="s">
        <v>810</v>
      </c>
      <c r="B407" t="s">
        <v>78</v>
      </c>
      <c r="C407">
        <v>45566.770728587966</v>
      </c>
      <c r="D407" t="s">
        <v>79</v>
      </c>
      <c r="E407" t="s">
        <v>80</v>
      </c>
      <c r="F407">
        <v>222</v>
      </c>
      <c r="G407">
        <v>222</v>
      </c>
      <c r="H407">
        <v>222</v>
      </c>
      <c r="I407">
        <v>0</v>
      </c>
      <c r="J407" t="s">
        <v>811</v>
      </c>
      <c r="K407" t="s">
        <v>82</v>
      </c>
      <c r="L407">
        <v>16.279998779296875</v>
      </c>
      <c r="M407">
        <v>110</v>
      </c>
      <c r="N407" t="s">
        <v>82</v>
      </c>
      <c r="O407" t="s">
        <v>82</v>
      </c>
      <c r="P407">
        <v>0</v>
      </c>
      <c r="Q407">
        <v>800.490966796875</v>
      </c>
      <c r="R407">
        <v>119.90861511230469</v>
      </c>
      <c r="S407">
        <v>214.60000610351563</v>
      </c>
      <c r="T407">
        <v>214.80000305175781</v>
      </c>
      <c r="U407">
        <v>220.10000610351563</v>
      </c>
      <c r="V407">
        <v>225</v>
      </c>
      <c r="W407">
        <v>2187.767333984375</v>
      </c>
      <c r="X407">
        <v>1789.867919921875</v>
      </c>
      <c r="Y407">
        <v>3.0740001201629639</v>
      </c>
      <c r="Z407">
        <v>0.14800000190734863</v>
      </c>
      <c r="AA407">
        <v>24.338001251220703</v>
      </c>
      <c r="AB407">
        <v>2.0440001487731934</v>
      </c>
      <c r="AC407">
        <v>0.45200002193450928</v>
      </c>
      <c r="AD407">
        <v>0.65600001811981201</v>
      </c>
      <c r="AE407">
        <v>41</v>
      </c>
      <c r="AF407">
        <v>27.583711624145508</v>
      </c>
      <c r="AG407">
        <v>44.978981018066406</v>
      </c>
      <c r="AH407">
        <v>229.80000305175781</v>
      </c>
      <c r="AI407">
        <v>60</v>
      </c>
      <c r="AJ407">
        <v>60.099997999999999</v>
      </c>
      <c r="AK407">
        <v>60.099997999999999</v>
      </c>
      <c r="AL407">
        <v>60.900002000000001</v>
      </c>
      <c r="AM407">
        <v>141.87911987304688</v>
      </c>
      <c r="AN407">
        <v>52.499603271484375</v>
      </c>
      <c r="AO407">
        <v>66.78570556640625</v>
      </c>
      <c r="AP407">
        <v>80.401893615722656</v>
      </c>
      <c r="AQ407">
        <v>3.3485627174377441</v>
      </c>
      <c r="AR407">
        <v>540.39471435546875</v>
      </c>
      <c r="AS407">
        <v>495.18453979492188</v>
      </c>
      <c r="AT407">
        <v>4.6278128623962402</v>
      </c>
      <c r="AU407">
        <v>3.687187671661377</v>
      </c>
      <c r="AV407">
        <v>7648.11474609375</v>
      </c>
      <c r="AW407">
        <v>5371.05615234375</v>
      </c>
      <c r="AX407">
        <v>1649.98388671875</v>
      </c>
      <c r="AY407">
        <v>1011.04052734375</v>
      </c>
      <c r="AZ407">
        <v>5998.130859375</v>
      </c>
      <c r="BA407">
        <v>4360.015625</v>
      </c>
      <c r="BB407">
        <v>1.830136775970459E-2</v>
      </c>
      <c r="BC407">
        <v>0.12611937522888184</v>
      </c>
      <c r="BD407" t="s">
        <v>812</v>
      </c>
      <c r="BE407" t="s">
        <v>810</v>
      </c>
      <c r="BF407">
        <v>45</v>
      </c>
      <c r="BG407">
        <v>865.59799999999996</v>
      </c>
      <c r="BH407">
        <v>1114.33</v>
      </c>
      <c r="BI407">
        <v>1.8759999999999999</v>
      </c>
      <c r="BJ407">
        <v>4.0949999999999998</v>
      </c>
      <c r="BK407">
        <v>94.185000000000002</v>
      </c>
      <c r="BL407">
        <v>2055.14</v>
      </c>
      <c r="BM407">
        <v>844.28599999999994</v>
      </c>
      <c r="BN407">
        <v>1223.2829999999999</v>
      </c>
      <c r="BO407">
        <v>5.3769999999999998</v>
      </c>
      <c r="BP407">
        <v>99.998999999999995</v>
      </c>
      <c r="BQ407">
        <v>1.0029999999999999</v>
      </c>
      <c r="BR407">
        <v>423.72500000000002</v>
      </c>
      <c r="BS407">
        <v>2055.14</v>
      </c>
      <c r="BT407">
        <v>20</v>
      </c>
      <c r="BU407">
        <v>4.5780000000000003</v>
      </c>
      <c r="BV407">
        <v>1</v>
      </c>
      <c r="BW407">
        <v>40</v>
      </c>
      <c r="BX407">
        <v>25.558</v>
      </c>
      <c r="BY407">
        <v>1</v>
      </c>
      <c r="BZ407">
        <f>_xlfn.XLOOKUP(data_cloud__2[[#This Row],[product_id]], manual_check_maarten!A:A,manual_check_maarten!F:F,  "")</f>
        <v>1</v>
      </c>
      <c r="CA407">
        <f>_xlfn.XLOOKUP(data_cloud__2[[#This Row],[product_id]], manual_check_maarten!A:A,manual_check_maarten!G:G,  "")</f>
        <v>0</v>
      </c>
      <c r="CB407" t="str">
        <f>_xlfn.XLOOKUP(data_cloud__2[[#This Row],[product_id]], manual_check_maarten!A:A,manual_check_maarten!H:H,  "")</f>
        <v/>
      </c>
    </row>
    <row r="408" spans="1:80" hidden="1" x14ac:dyDescent="0.35">
      <c r="A408" t="s">
        <v>817</v>
      </c>
      <c r="B408" t="s">
        <v>85</v>
      </c>
      <c r="C408">
        <v>45566.771006087962</v>
      </c>
      <c r="D408" t="s">
        <v>79</v>
      </c>
      <c r="E408" t="s">
        <v>80</v>
      </c>
      <c r="F408">
        <v>223</v>
      </c>
      <c r="G408">
        <v>223</v>
      </c>
      <c r="H408">
        <v>223</v>
      </c>
      <c r="I408">
        <v>0</v>
      </c>
      <c r="J408" t="s">
        <v>816</v>
      </c>
      <c r="K408" t="s">
        <v>82</v>
      </c>
      <c r="L408">
        <v>16.289999008178711</v>
      </c>
      <c r="M408">
        <v>110</v>
      </c>
      <c r="N408" t="s">
        <v>82</v>
      </c>
      <c r="O408" t="s">
        <v>82</v>
      </c>
      <c r="P408">
        <v>0</v>
      </c>
      <c r="Q408">
        <v>800.490966796875</v>
      </c>
      <c r="R408">
        <v>119.90861511230469</v>
      </c>
      <c r="S408">
        <v>214.60000610351563</v>
      </c>
      <c r="T408">
        <v>214.60000610351563</v>
      </c>
      <c r="U408">
        <v>220.10000610351563</v>
      </c>
      <c r="V408">
        <v>225</v>
      </c>
      <c r="W408">
        <v>2189.61328125</v>
      </c>
      <c r="X408">
        <v>1795.0164794921875</v>
      </c>
      <c r="Y408">
        <v>3.2380001544952393</v>
      </c>
      <c r="Z408">
        <v>0.14800000190734863</v>
      </c>
      <c r="AA408">
        <v>24.338001251220703</v>
      </c>
      <c r="AB408">
        <v>2.0440001487731934</v>
      </c>
      <c r="AC408">
        <v>0.45200002193450928</v>
      </c>
      <c r="AD408">
        <v>0.65800005197525024</v>
      </c>
      <c r="AE408">
        <v>40.700000762939453</v>
      </c>
      <c r="AF408">
        <v>27.522550582885742</v>
      </c>
      <c r="AG408">
        <v>44.973884582519531</v>
      </c>
      <c r="AH408">
        <v>229.80000305175781</v>
      </c>
      <c r="AI408">
        <v>60</v>
      </c>
      <c r="AJ408">
        <v>59.900002000000001</v>
      </c>
      <c r="AK408">
        <v>59.900002000000001</v>
      </c>
      <c r="AL408">
        <v>60.900002000000001</v>
      </c>
      <c r="AM408">
        <v>91.864166259765625</v>
      </c>
      <c r="AN408">
        <v>52.49993896484375</v>
      </c>
      <c r="AO408">
        <v>67.25567626953125</v>
      </c>
      <c r="AP408">
        <v>82.828407287597656</v>
      </c>
      <c r="AQ408">
        <v>2.4455626010894775</v>
      </c>
      <c r="AR408">
        <v>541.8426513671875</v>
      </c>
      <c r="AS408">
        <v>493.41403198242188</v>
      </c>
      <c r="AT408">
        <v>4.8159375190734863</v>
      </c>
      <c r="AU408">
        <v>3.8753125667572021</v>
      </c>
      <c r="AV408">
        <v>7819.49365234375</v>
      </c>
      <c r="AW408">
        <v>5944.548828125</v>
      </c>
      <c r="AX408">
        <v>1759.4814453125</v>
      </c>
      <c r="AY408">
        <v>1118.9931640625</v>
      </c>
      <c r="AZ408">
        <v>6060.01220703125</v>
      </c>
      <c r="BA408">
        <v>4825.5556640625</v>
      </c>
      <c r="BD408" t="s">
        <v>818</v>
      </c>
      <c r="BE408" t="s">
        <v>817</v>
      </c>
      <c r="BF408">
        <v>45</v>
      </c>
      <c r="BG408">
        <v>1244.5840000000001</v>
      </c>
      <c r="BH408">
        <v>789.99599999999998</v>
      </c>
      <c r="BI408">
        <v>-1.619</v>
      </c>
      <c r="BJ408">
        <v>4.0529999999999999</v>
      </c>
      <c r="BK408">
        <v>90.69</v>
      </c>
      <c r="BL408">
        <v>2056.2130000000002</v>
      </c>
      <c r="BM408">
        <v>1237.386</v>
      </c>
      <c r="BN408">
        <v>1100.0350000000001</v>
      </c>
      <c r="BO408">
        <v>-178.13200000000001</v>
      </c>
      <c r="BP408">
        <v>99.998999999999995</v>
      </c>
      <c r="BQ408">
        <v>1.0049999999999999</v>
      </c>
      <c r="BR408">
        <v>424.62599999999998</v>
      </c>
      <c r="BS408">
        <v>2056.2130000000002</v>
      </c>
      <c r="BT408">
        <v>20</v>
      </c>
      <c r="BU408">
        <v>7.6319999999999997</v>
      </c>
      <c r="BV408">
        <v>1</v>
      </c>
      <c r="BW408">
        <v>40</v>
      </c>
      <c r="BX408">
        <v>24.498000000000001</v>
      </c>
      <c r="BY408">
        <v>1</v>
      </c>
      <c r="BZ408">
        <f>_xlfn.XLOOKUP(data_cloud__2[[#This Row],[product_id]], manual_check_maarten!A:A,manual_check_maarten!F:F,  "")</f>
        <v>1</v>
      </c>
      <c r="CA408">
        <f>_xlfn.XLOOKUP(data_cloud__2[[#This Row],[product_id]], manual_check_maarten!A:A,manual_check_maarten!G:G,  "")</f>
        <v>0</v>
      </c>
      <c r="CB408" t="str">
        <f>_xlfn.XLOOKUP(data_cloud__2[[#This Row],[product_id]], manual_check_maarten!A:A,manual_check_maarten!H:H,  "")</f>
        <v/>
      </c>
    </row>
    <row r="409" spans="1:80" hidden="1" x14ac:dyDescent="0.35">
      <c r="A409" t="s">
        <v>815</v>
      </c>
      <c r="B409" t="s">
        <v>78</v>
      </c>
      <c r="C409">
        <v>45566.771006087962</v>
      </c>
      <c r="D409" t="s">
        <v>79</v>
      </c>
      <c r="E409" t="s">
        <v>80</v>
      </c>
      <c r="F409">
        <v>223</v>
      </c>
      <c r="G409">
        <v>223</v>
      </c>
      <c r="H409">
        <v>223</v>
      </c>
      <c r="I409">
        <v>0</v>
      </c>
      <c r="J409" t="s">
        <v>816</v>
      </c>
      <c r="K409" t="s">
        <v>82</v>
      </c>
      <c r="L409">
        <v>16.289999008178711</v>
      </c>
      <c r="M409">
        <v>110</v>
      </c>
      <c r="N409" t="s">
        <v>82</v>
      </c>
      <c r="O409" t="s">
        <v>82</v>
      </c>
      <c r="P409">
        <v>0</v>
      </c>
      <c r="Q409">
        <v>800.490966796875</v>
      </c>
      <c r="R409">
        <v>119.90861511230469</v>
      </c>
      <c r="S409">
        <v>214.60000610351563</v>
      </c>
      <c r="T409">
        <v>214.60000610351563</v>
      </c>
      <c r="U409">
        <v>220.10000610351563</v>
      </c>
      <c r="V409">
        <v>225</v>
      </c>
      <c r="W409">
        <v>2189.61328125</v>
      </c>
      <c r="X409">
        <v>1795.0164794921875</v>
      </c>
      <c r="Y409">
        <v>3.2380001544952393</v>
      </c>
      <c r="Z409">
        <v>0.14800000190734863</v>
      </c>
      <c r="AA409">
        <v>24.338001251220703</v>
      </c>
      <c r="AB409">
        <v>2.0440001487731934</v>
      </c>
      <c r="AC409">
        <v>0.45200002193450928</v>
      </c>
      <c r="AD409">
        <v>0.65800005197525024</v>
      </c>
      <c r="AE409">
        <v>40.700000762939453</v>
      </c>
      <c r="AF409">
        <v>27.522550582885742</v>
      </c>
      <c r="AG409">
        <v>44.973884582519531</v>
      </c>
      <c r="AH409">
        <v>229.80000305175781</v>
      </c>
      <c r="AI409">
        <v>60</v>
      </c>
      <c r="AJ409">
        <v>59.900002000000001</v>
      </c>
      <c r="AK409">
        <v>59.900002000000001</v>
      </c>
      <c r="AL409">
        <v>60.900002000000001</v>
      </c>
      <c r="AM409">
        <v>141.87911987304688</v>
      </c>
      <c r="AN409">
        <v>52.499603271484375</v>
      </c>
      <c r="AO409">
        <v>66.589813232421875</v>
      </c>
      <c r="AP409">
        <v>80.408119201660156</v>
      </c>
      <c r="AQ409">
        <v>2.8594377040863037</v>
      </c>
      <c r="AR409">
        <v>539.97662353515625</v>
      </c>
      <c r="AS409">
        <v>495.03662109375</v>
      </c>
      <c r="AT409">
        <v>4.6654376983642578</v>
      </c>
      <c r="AU409">
        <v>3.687187671661377</v>
      </c>
      <c r="AV409">
        <v>7640.55712890625</v>
      </c>
      <c r="AW409">
        <v>5369.8193359375</v>
      </c>
      <c r="AX409">
        <v>1664.2490234375</v>
      </c>
      <c r="AY409">
        <v>1005.0107421875</v>
      </c>
      <c r="AZ409">
        <v>5976.30810546875</v>
      </c>
      <c r="BA409">
        <v>4364.80859375</v>
      </c>
      <c r="BB409">
        <v>1.7309784889221191E-2</v>
      </c>
      <c r="BC409">
        <v>0.1372833251953125</v>
      </c>
      <c r="BD409" t="s">
        <v>79</v>
      </c>
      <c r="BE409" t="s">
        <v>79</v>
      </c>
      <c r="BF409">
        <v>0</v>
      </c>
      <c r="BG409">
        <v>0</v>
      </c>
      <c r="BH409">
        <v>0</v>
      </c>
      <c r="BI409">
        <v>0</v>
      </c>
      <c r="BJ409">
        <v>0</v>
      </c>
      <c r="BK409">
        <v>0</v>
      </c>
      <c r="BL409">
        <v>0</v>
      </c>
      <c r="BM409">
        <v>0</v>
      </c>
      <c r="BN409">
        <v>0</v>
      </c>
      <c r="BO409">
        <v>0</v>
      </c>
      <c r="BP409">
        <v>0</v>
      </c>
      <c r="BQ409">
        <v>0</v>
      </c>
      <c r="BR409">
        <v>0</v>
      </c>
      <c r="BS409">
        <v>0</v>
      </c>
      <c r="BT409">
        <v>20</v>
      </c>
      <c r="BU409">
        <v>0</v>
      </c>
      <c r="BW409">
        <v>40</v>
      </c>
      <c r="BX409">
        <v>0</v>
      </c>
      <c r="BZ409" t="str">
        <f>_xlfn.XLOOKUP(data_cloud__2[[#This Row],[product_id]], manual_check_maarten!A:A,manual_check_maarten!F:F,  "")</f>
        <v/>
      </c>
      <c r="CA409" t="str">
        <f>_xlfn.XLOOKUP(data_cloud__2[[#This Row],[product_id]], manual_check_maarten!A:A,manual_check_maarten!G:G,  "")</f>
        <v/>
      </c>
      <c r="CB409" t="str">
        <f>_xlfn.XLOOKUP(data_cloud__2[[#This Row],[product_id]], manual_check_maarten!A:A,manual_check_maarten!H:H,  "")</f>
        <v/>
      </c>
    </row>
    <row r="410" spans="1:80" x14ac:dyDescent="0.35">
      <c r="A410" t="s">
        <v>1161</v>
      </c>
      <c r="B410" t="s">
        <v>85</v>
      </c>
      <c r="C410">
        <v>45566.764247395833</v>
      </c>
      <c r="D410" t="s">
        <v>79</v>
      </c>
      <c r="E410" t="s">
        <v>80</v>
      </c>
      <c r="F410">
        <v>199</v>
      </c>
      <c r="G410">
        <v>199</v>
      </c>
      <c r="H410">
        <v>199</v>
      </c>
      <c r="I410">
        <v>0</v>
      </c>
      <c r="J410" t="s">
        <v>1159</v>
      </c>
      <c r="K410" t="s">
        <v>82</v>
      </c>
      <c r="L410">
        <v>16.190000534057617</v>
      </c>
      <c r="M410">
        <v>110</v>
      </c>
      <c r="N410" t="s">
        <v>82</v>
      </c>
      <c r="O410" t="s">
        <v>82</v>
      </c>
      <c r="P410">
        <v>0</v>
      </c>
      <c r="Q410">
        <v>800.6754150390625</v>
      </c>
      <c r="R410">
        <v>119.90861511230469</v>
      </c>
      <c r="S410">
        <v>216.80000305175781</v>
      </c>
      <c r="T410">
        <v>215.80000305175781</v>
      </c>
      <c r="U410">
        <v>219.10000610351563</v>
      </c>
      <c r="V410">
        <v>224.60000610351563</v>
      </c>
      <c r="W410">
        <v>2204.37890625</v>
      </c>
      <c r="X410">
        <v>1778.7935791015625</v>
      </c>
      <c r="Y410">
        <v>2.8540000915527344</v>
      </c>
      <c r="Z410">
        <v>0.15200001001358032</v>
      </c>
      <c r="AA410">
        <v>24.322000503540039</v>
      </c>
      <c r="AB410">
        <v>2.0580000877380371</v>
      </c>
      <c r="AC410">
        <v>0.45400002598762512</v>
      </c>
      <c r="AD410">
        <v>0.65600001811981201</v>
      </c>
      <c r="AE410">
        <v>46.900001525878906</v>
      </c>
      <c r="AF410">
        <v>27.879323959350586</v>
      </c>
      <c r="AG410">
        <v>44.968788146972656</v>
      </c>
      <c r="AH410">
        <v>230</v>
      </c>
      <c r="AI410">
        <v>60</v>
      </c>
      <c r="AJ410">
        <v>60</v>
      </c>
      <c r="AK410">
        <v>60</v>
      </c>
      <c r="AL410">
        <v>60.099997999999999</v>
      </c>
      <c r="AM410">
        <v>137.79624938964844</v>
      </c>
      <c r="AN410">
        <v>52.49993896484375</v>
      </c>
      <c r="AO410">
        <v>59.710472106933594</v>
      </c>
      <c r="AP410">
        <v>76.821891784667969</v>
      </c>
      <c r="AQ410">
        <v>2.5208125114440918</v>
      </c>
      <c r="AR410">
        <v>542.57806396484375</v>
      </c>
      <c r="AS410">
        <v>494.60256958007813</v>
      </c>
      <c r="AT410">
        <v>4.8159375190734863</v>
      </c>
      <c r="AU410">
        <v>3.8000626564025879</v>
      </c>
      <c r="AV410">
        <v>7995.462890625</v>
      </c>
      <c r="AW410">
        <v>5968.31640625</v>
      </c>
      <c r="AX410">
        <v>1781.83154296875</v>
      </c>
      <c r="AY410">
        <v>1105.48388671875</v>
      </c>
      <c r="AZ410">
        <v>6213.63134765625</v>
      </c>
      <c r="BA410">
        <v>4862.83251953125</v>
      </c>
      <c r="BD410" t="s">
        <v>1162</v>
      </c>
      <c r="BE410" t="s">
        <v>1161</v>
      </c>
      <c r="BF410">
        <v>45</v>
      </c>
      <c r="BG410">
        <v>1232.923</v>
      </c>
      <c r="BH410">
        <v>1087.8779999999999</v>
      </c>
      <c r="BI410">
        <v>-0.94499999999999995</v>
      </c>
      <c r="BJ410">
        <v>4.13</v>
      </c>
      <c r="BK410">
        <v>91.364000000000004</v>
      </c>
      <c r="BL410">
        <v>2054.2199999999998</v>
      </c>
      <c r="BM410">
        <v>1226.6469999999999</v>
      </c>
      <c r="BN410">
        <v>1393.498</v>
      </c>
      <c r="BO410">
        <v>-178.16399999999999</v>
      </c>
      <c r="BP410">
        <v>98.424999999999997</v>
      </c>
      <c r="BQ410">
        <v>1.0049999999999999</v>
      </c>
      <c r="BR410">
        <v>424.61799999999999</v>
      </c>
      <c r="BS410">
        <v>2054.2199999999998</v>
      </c>
      <c r="BT410">
        <v>20</v>
      </c>
      <c r="BU410">
        <v>15.247</v>
      </c>
      <c r="BV410">
        <v>1</v>
      </c>
      <c r="BW410">
        <v>40</v>
      </c>
      <c r="BX410">
        <v>22.045000000000002</v>
      </c>
      <c r="BY410">
        <v>1</v>
      </c>
      <c r="BZ410">
        <f>_xlfn.XLOOKUP(data_cloud__2[[#This Row],[product_id]], manual_check_maarten!A:A,manual_check_maarten!F:F,  "")</f>
        <v>0</v>
      </c>
      <c r="CA410">
        <f>_xlfn.XLOOKUP(data_cloud__2[[#This Row],[product_id]], manual_check_maarten!A:A,manual_check_maarten!G:G,  "")</f>
        <v>0</v>
      </c>
      <c r="CB410" t="str">
        <f>_xlfn.XLOOKUP(data_cloud__2[[#This Row],[product_id]], manual_check_maarten!A:A,manual_check_maarten!H:H,  "")</f>
        <v>Streaks</v>
      </c>
    </row>
    <row r="411" spans="1:80" x14ac:dyDescent="0.35">
      <c r="A411" t="s">
        <v>752</v>
      </c>
      <c r="B411" t="s">
        <v>85</v>
      </c>
      <c r="C411">
        <v>45566.767063101855</v>
      </c>
      <c r="D411" t="s">
        <v>79</v>
      </c>
      <c r="E411" t="s">
        <v>80</v>
      </c>
      <c r="F411">
        <v>209</v>
      </c>
      <c r="G411">
        <v>209</v>
      </c>
      <c r="H411">
        <v>209</v>
      </c>
      <c r="I411">
        <v>0</v>
      </c>
      <c r="J411" t="s">
        <v>750</v>
      </c>
      <c r="K411" t="s">
        <v>82</v>
      </c>
      <c r="L411">
        <v>16.229999542236328</v>
      </c>
      <c r="M411">
        <v>110</v>
      </c>
      <c r="N411" t="s">
        <v>82</v>
      </c>
      <c r="O411" t="s">
        <v>82</v>
      </c>
      <c r="P411">
        <v>0</v>
      </c>
      <c r="Q411">
        <v>800.3065185546875</v>
      </c>
      <c r="R411">
        <v>119.90861511230469</v>
      </c>
      <c r="S411">
        <v>214.60000610351563</v>
      </c>
      <c r="T411">
        <v>214.80000305175781</v>
      </c>
      <c r="U411">
        <v>219.80000305175781</v>
      </c>
      <c r="V411">
        <v>225.10000610351563</v>
      </c>
      <c r="W411">
        <v>2191.55615234375</v>
      </c>
      <c r="X411">
        <v>1751.5933837890625</v>
      </c>
      <c r="Y411">
        <v>3.1740002632141113</v>
      </c>
      <c r="Z411">
        <v>0.14600001275539398</v>
      </c>
      <c r="AA411">
        <v>24.36400032043457</v>
      </c>
      <c r="AB411">
        <v>2.0340001583099365</v>
      </c>
      <c r="AC411">
        <v>0.45400002598762512</v>
      </c>
      <c r="AD411">
        <v>0.65600001811981201</v>
      </c>
      <c r="AE411">
        <v>47.900001525878906</v>
      </c>
      <c r="AF411">
        <v>28.501129150390625</v>
      </c>
      <c r="AG411">
        <v>44.948402404785156</v>
      </c>
      <c r="AH411">
        <v>229.80000305175781</v>
      </c>
      <c r="AI411">
        <v>60</v>
      </c>
      <c r="AJ411">
        <v>60.200001</v>
      </c>
      <c r="AK411">
        <v>60.200001</v>
      </c>
      <c r="AL411">
        <v>60.799999</v>
      </c>
      <c r="AM411">
        <v>91.864166259765625</v>
      </c>
      <c r="AN411">
        <v>52.49993896484375</v>
      </c>
      <c r="AO411">
        <v>67.302055358886719</v>
      </c>
      <c r="AP411">
        <v>83.141250610351563</v>
      </c>
      <c r="AQ411">
        <v>1.3168125152587891</v>
      </c>
      <c r="AR411">
        <v>545.154052734375</v>
      </c>
      <c r="AS411">
        <v>496.9393310546875</v>
      </c>
      <c r="AT411">
        <v>4.8911876678466797</v>
      </c>
      <c r="AU411">
        <v>3.8753125667572021</v>
      </c>
      <c r="AV411">
        <v>7931.50830078125</v>
      </c>
      <c r="AW411">
        <v>6105.30126953125</v>
      </c>
      <c r="AX411">
        <v>1839.2607421875</v>
      </c>
      <c r="AY411">
        <v>1158.0576171875</v>
      </c>
      <c r="AZ411">
        <v>6092.24755859375</v>
      </c>
      <c r="BA411">
        <v>4947.24365234375</v>
      </c>
      <c r="BD411" t="s">
        <v>753</v>
      </c>
      <c r="BE411" t="s">
        <v>752</v>
      </c>
      <c r="BF411">
        <v>45</v>
      </c>
      <c r="BG411">
        <v>1231.9159999999999</v>
      </c>
      <c r="BH411">
        <v>1073.2529999999999</v>
      </c>
      <c r="BI411">
        <v>-1.627</v>
      </c>
      <c r="BJ411">
        <v>4.1050000000000004</v>
      </c>
      <c r="BK411">
        <v>90.682000000000002</v>
      </c>
      <c r="BL411">
        <v>2054.6410000000001</v>
      </c>
      <c r="BM411">
        <v>1225.7809999999999</v>
      </c>
      <c r="BN411">
        <v>1379.3050000000001</v>
      </c>
      <c r="BO411">
        <v>-178.28800000000001</v>
      </c>
      <c r="BP411">
        <v>97.244</v>
      </c>
      <c r="BQ411">
        <v>1.0049999999999999</v>
      </c>
      <c r="BR411">
        <v>424.69200000000001</v>
      </c>
      <c r="BS411">
        <v>2054.6410000000001</v>
      </c>
      <c r="BT411">
        <v>20</v>
      </c>
      <c r="BU411">
        <v>186.14400000000001</v>
      </c>
      <c r="BV411">
        <v>0</v>
      </c>
      <c r="BW411">
        <v>40</v>
      </c>
      <c r="BX411">
        <v>26.334</v>
      </c>
      <c r="BY411">
        <v>1</v>
      </c>
      <c r="BZ411">
        <f>_xlfn.XLOOKUP(data_cloud__2[[#This Row],[product_id]], manual_check_maarten!A:A,manual_check_maarten!F:F,  "")</f>
        <v>0</v>
      </c>
      <c r="CA411">
        <f>_xlfn.XLOOKUP(data_cloud__2[[#This Row],[product_id]], manual_check_maarten!A:A,manual_check_maarten!G:G,  "")</f>
        <v>0</v>
      </c>
      <c r="CB411" t="str">
        <f>_xlfn.XLOOKUP(data_cloud__2[[#This Row],[product_id]], manual_check_maarten!A:A,manual_check_maarten!H:H,  "")</f>
        <v>Streaks</v>
      </c>
    </row>
    <row r="412" spans="1:80" hidden="1" x14ac:dyDescent="0.35">
      <c r="A412" t="s">
        <v>824</v>
      </c>
      <c r="B412" t="s">
        <v>78</v>
      </c>
      <c r="C412">
        <v>45566.771574027778</v>
      </c>
      <c r="D412" t="s">
        <v>79</v>
      </c>
      <c r="E412" t="s">
        <v>80</v>
      </c>
      <c r="F412">
        <v>225</v>
      </c>
      <c r="G412">
        <v>225</v>
      </c>
      <c r="H412">
        <v>225</v>
      </c>
      <c r="I412">
        <v>0</v>
      </c>
      <c r="J412" t="s">
        <v>825</v>
      </c>
      <c r="K412" t="s">
        <v>82</v>
      </c>
      <c r="L412">
        <v>16.299999237060547</v>
      </c>
      <c r="M412">
        <v>110</v>
      </c>
      <c r="N412" t="s">
        <v>82</v>
      </c>
      <c r="O412" t="s">
        <v>82</v>
      </c>
      <c r="P412">
        <v>0</v>
      </c>
      <c r="Q412">
        <v>800.3065185546875</v>
      </c>
      <c r="R412">
        <v>119.90861511230469</v>
      </c>
      <c r="S412">
        <v>214.60000610351563</v>
      </c>
      <c r="T412">
        <v>214.80000305175781</v>
      </c>
      <c r="U412">
        <v>220.10000610351563</v>
      </c>
      <c r="V412">
        <v>225</v>
      </c>
      <c r="W412">
        <v>2189.807373046875</v>
      </c>
      <c r="X412">
        <v>1799.582275390625</v>
      </c>
      <c r="Y412">
        <v>2.9100000858306885</v>
      </c>
      <c r="Z412">
        <v>0.14800000190734863</v>
      </c>
      <c r="AA412">
        <v>24.338001251220703</v>
      </c>
      <c r="AB412">
        <v>2.0440001487731934</v>
      </c>
      <c r="AC412">
        <v>0.45200002193450928</v>
      </c>
      <c r="AD412">
        <v>0.65600001811981201</v>
      </c>
      <c r="AE412">
        <v>40.400001525878906</v>
      </c>
      <c r="AF412">
        <v>27.028163909912109</v>
      </c>
      <c r="AG412">
        <v>44.989173889160156</v>
      </c>
      <c r="AH412">
        <v>229.80000305175781</v>
      </c>
      <c r="AI412">
        <v>60</v>
      </c>
      <c r="AJ412">
        <v>60</v>
      </c>
      <c r="AK412">
        <v>60</v>
      </c>
      <c r="AL412">
        <v>60.900002000000001</v>
      </c>
      <c r="AM412">
        <v>141.87911987304688</v>
      </c>
      <c r="AN412">
        <v>52.499603271484375</v>
      </c>
      <c r="AO412">
        <v>66.751487731933594</v>
      </c>
      <c r="AP412">
        <v>80.529296875</v>
      </c>
      <c r="AQ412">
        <v>3.0851876735687256</v>
      </c>
      <c r="AR412">
        <v>538.20904541015625</v>
      </c>
      <c r="AS412">
        <v>491.650146484375</v>
      </c>
      <c r="AT412">
        <v>4.7406878471374512</v>
      </c>
      <c r="AU412">
        <v>3.7248127460479736</v>
      </c>
      <c r="AV412">
        <v>7608.634765625</v>
      </c>
      <c r="AW412">
        <v>5271.8125</v>
      </c>
      <c r="AX412">
        <v>1681.77734375</v>
      </c>
      <c r="AY412">
        <v>998.78564453125</v>
      </c>
      <c r="AZ412">
        <v>5926.857421875</v>
      </c>
      <c r="BA412">
        <v>4273.02685546875</v>
      </c>
      <c r="BB412">
        <v>4.8755407333374023E-3</v>
      </c>
      <c r="BC412">
        <v>0.14259612560272217</v>
      </c>
      <c r="BD412" t="s">
        <v>826</v>
      </c>
      <c r="BE412" t="s">
        <v>824</v>
      </c>
      <c r="BF412">
        <v>45</v>
      </c>
      <c r="BG412">
        <v>848.84400000000005</v>
      </c>
      <c r="BH412">
        <v>1182.5450000000001</v>
      </c>
      <c r="BI412">
        <v>-2.3090000000000002</v>
      </c>
      <c r="BJ412">
        <v>4.133</v>
      </c>
      <c r="BK412">
        <v>90</v>
      </c>
      <c r="BL412">
        <v>2055.1860000000001</v>
      </c>
      <c r="BM412">
        <v>835.26800000000003</v>
      </c>
      <c r="BN412">
        <v>1291.79</v>
      </c>
      <c r="BO412">
        <v>1.2390000000000001</v>
      </c>
      <c r="BP412">
        <v>99.998999999999995</v>
      </c>
      <c r="BQ412">
        <v>1.0029999999999999</v>
      </c>
      <c r="BR412">
        <v>423.55900000000003</v>
      </c>
      <c r="BS412">
        <v>2055.1860000000001</v>
      </c>
      <c r="BT412">
        <v>20</v>
      </c>
      <c r="BU412">
        <v>6.577</v>
      </c>
      <c r="BV412">
        <v>1</v>
      </c>
      <c r="BW412">
        <v>40</v>
      </c>
      <c r="BX412">
        <v>30.919</v>
      </c>
      <c r="BY412">
        <v>1</v>
      </c>
      <c r="BZ412">
        <f>_xlfn.XLOOKUP(data_cloud__2[[#This Row],[product_id]], manual_check_maarten!A:A,manual_check_maarten!F:F,  "")</f>
        <v>1</v>
      </c>
      <c r="CA412">
        <f>_xlfn.XLOOKUP(data_cloud__2[[#This Row],[product_id]], manual_check_maarten!A:A,manual_check_maarten!G:G,  "")</f>
        <v>0</v>
      </c>
      <c r="CB412" t="str">
        <f>_xlfn.XLOOKUP(data_cloud__2[[#This Row],[product_id]], manual_check_maarten!A:A,manual_check_maarten!H:H,  "")</f>
        <v/>
      </c>
    </row>
    <row r="413" spans="1:80" hidden="1" x14ac:dyDescent="0.35">
      <c r="A413" t="s">
        <v>827</v>
      </c>
      <c r="B413" t="s">
        <v>85</v>
      </c>
      <c r="C413">
        <v>45566.771574027778</v>
      </c>
      <c r="D413" t="s">
        <v>79</v>
      </c>
      <c r="E413" t="s">
        <v>80</v>
      </c>
      <c r="F413">
        <v>225</v>
      </c>
      <c r="G413">
        <v>225</v>
      </c>
      <c r="H413">
        <v>225</v>
      </c>
      <c r="I413">
        <v>0</v>
      </c>
      <c r="J413" t="s">
        <v>825</v>
      </c>
      <c r="K413" t="s">
        <v>82</v>
      </c>
      <c r="L413">
        <v>16.299999237060547</v>
      </c>
      <c r="M413">
        <v>110</v>
      </c>
      <c r="N413" t="s">
        <v>82</v>
      </c>
      <c r="O413" t="s">
        <v>82</v>
      </c>
      <c r="P413">
        <v>0</v>
      </c>
      <c r="Q413">
        <v>800.3065185546875</v>
      </c>
      <c r="R413">
        <v>119.90861511230469</v>
      </c>
      <c r="S413">
        <v>214.60000610351563</v>
      </c>
      <c r="T413">
        <v>214.80000305175781</v>
      </c>
      <c r="U413">
        <v>220.10000610351563</v>
      </c>
      <c r="V413">
        <v>225</v>
      </c>
      <c r="W413">
        <v>2189.807373046875</v>
      </c>
      <c r="X413">
        <v>1799.582275390625</v>
      </c>
      <c r="Y413">
        <v>2.9100000858306885</v>
      </c>
      <c r="Z413">
        <v>0.14800000190734863</v>
      </c>
      <c r="AA413">
        <v>24.338001251220703</v>
      </c>
      <c r="AB413">
        <v>2.0440001487731934</v>
      </c>
      <c r="AC413">
        <v>0.45200002193450928</v>
      </c>
      <c r="AD413">
        <v>0.65600001811981201</v>
      </c>
      <c r="AE413">
        <v>40.400001525878906</v>
      </c>
      <c r="AF413">
        <v>27.028163909912109</v>
      </c>
      <c r="AG413">
        <v>44.989173889160156</v>
      </c>
      <c r="AH413">
        <v>229.80000305175781</v>
      </c>
      <c r="AI413">
        <v>60</v>
      </c>
      <c r="AJ413">
        <v>60</v>
      </c>
      <c r="AK413">
        <v>60</v>
      </c>
      <c r="AL413">
        <v>60.900002000000001</v>
      </c>
      <c r="AM413">
        <v>91.864166259765625</v>
      </c>
      <c r="AN413">
        <v>52.49993896484375</v>
      </c>
      <c r="AO413">
        <v>67.275825500488281</v>
      </c>
      <c r="AP413">
        <v>83.365829467773438</v>
      </c>
      <c r="AQ413">
        <v>1.4296876192092896</v>
      </c>
      <c r="AR413">
        <v>540.97747802734375</v>
      </c>
      <c r="AS413">
        <v>492.735595703125</v>
      </c>
      <c r="AT413">
        <v>4.8911876678466797</v>
      </c>
      <c r="AU413">
        <v>3.8753125667572021</v>
      </c>
      <c r="AV413">
        <v>7801.3798828125</v>
      </c>
      <c r="AW413">
        <v>5920.826171875</v>
      </c>
      <c r="AX413">
        <v>1783.74609375</v>
      </c>
      <c r="AY413">
        <v>1101.96728515625</v>
      </c>
      <c r="AZ413">
        <v>6017.6337890625</v>
      </c>
      <c r="BA413">
        <v>4818.85888671875</v>
      </c>
      <c r="BD413" t="s">
        <v>828</v>
      </c>
      <c r="BE413" t="s">
        <v>827</v>
      </c>
      <c r="BF413">
        <v>45</v>
      </c>
      <c r="BG413">
        <v>1194.3320000000001</v>
      </c>
      <c r="BH413">
        <v>980.08500000000004</v>
      </c>
      <c r="BI413">
        <v>-4.1269999999999998</v>
      </c>
      <c r="BJ413">
        <v>4.0460000000000003</v>
      </c>
      <c r="BK413">
        <v>88.182000000000002</v>
      </c>
      <c r="BL413">
        <v>2055.692</v>
      </c>
      <c r="BM413">
        <v>1198.1289999999999</v>
      </c>
      <c r="BN413">
        <v>1287.681</v>
      </c>
      <c r="BO413">
        <v>179.79900000000001</v>
      </c>
      <c r="BP413">
        <v>99.998999999999995</v>
      </c>
      <c r="BQ413">
        <v>1.0049999999999999</v>
      </c>
      <c r="BR413">
        <v>424.77199999999999</v>
      </c>
      <c r="BS413">
        <v>2055.692</v>
      </c>
      <c r="BT413">
        <v>20</v>
      </c>
      <c r="BU413">
        <v>8.0280000000000005</v>
      </c>
      <c r="BV413">
        <v>1</v>
      </c>
      <c r="BW413">
        <v>40</v>
      </c>
      <c r="BX413">
        <v>21.468</v>
      </c>
      <c r="BY413">
        <v>1</v>
      </c>
      <c r="BZ413">
        <f>_xlfn.XLOOKUP(data_cloud__2[[#This Row],[product_id]], manual_check_maarten!A:A,manual_check_maarten!F:F,  "")</f>
        <v>1</v>
      </c>
      <c r="CA413">
        <f>_xlfn.XLOOKUP(data_cloud__2[[#This Row],[product_id]], manual_check_maarten!A:A,manual_check_maarten!G:G,  "")</f>
        <v>0</v>
      </c>
      <c r="CB413" t="str">
        <f>_xlfn.XLOOKUP(data_cloud__2[[#This Row],[product_id]], manual_check_maarten!A:A,manual_check_maarten!H:H,  "")</f>
        <v/>
      </c>
    </row>
    <row r="414" spans="1:80" x14ac:dyDescent="0.35">
      <c r="A414" t="s">
        <v>756</v>
      </c>
      <c r="B414" t="s">
        <v>85</v>
      </c>
      <c r="C414">
        <v>45566.76734914352</v>
      </c>
      <c r="D414" t="s">
        <v>79</v>
      </c>
      <c r="E414" t="s">
        <v>80</v>
      </c>
      <c r="F414">
        <v>210</v>
      </c>
      <c r="G414">
        <v>210</v>
      </c>
      <c r="H414">
        <v>210</v>
      </c>
      <c r="I414">
        <v>0</v>
      </c>
      <c r="J414" t="s">
        <v>755</v>
      </c>
      <c r="K414" t="s">
        <v>82</v>
      </c>
      <c r="L414">
        <v>16.239999771118164</v>
      </c>
      <c r="M414">
        <v>110</v>
      </c>
      <c r="N414" t="s">
        <v>82</v>
      </c>
      <c r="O414" t="s">
        <v>82</v>
      </c>
      <c r="P414">
        <v>0</v>
      </c>
      <c r="Q414">
        <v>800.6754150390625</v>
      </c>
      <c r="R414">
        <v>119.90861511230469</v>
      </c>
      <c r="S414">
        <v>214.5</v>
      </c>
      <c r="T414">
        <v>215</v>
      </c>
      <c r="U414">
        <v>220</v>
      </c>
      <c r="V414">
        <v>225.10000610351563</v>
      </c>
      <c r="W414">
        <v>2196.024658203125</v>
      </c>
      <c r="X414">
        <v>1749.164794921875</v>
      </c>
      <c r="Y414">
        <v>3.3100001811981201</v>
      </c>
      <c r="Z414">
        <v>0.15000000596046448</v>
      </c>
      <c r="AA414">
        <v>24.340002059936523</v>
      </c>
      <c r="AB414">
        <v>2.0320000648498535</v>
      </c>
      <c r="AC414">
        <v>0.45400002598762512</v>
      </c>
      <c r="AD414">
        <v>0.65200001001358032</v>
      </c>
      <c r="AE414">
        <v>47.700000762939453</v>
      </c>
      <c r="AF414">
        <v>28.29216194152832</v>
      </c>
      <c r="AG414">
        <v>44.999370574951172</v>
      </c>
      <c r="AH414">
        <v>230</v>
      </c>
      <c r="AI414">
        <v>60</v>
      </c>
      <c r="AJ414">
        <v>60</v>
      </c>
      <c r="AK414">
        <v>60</v>
      </c>
      <c r="AL414">
        <v>60.900002000000001</v>
      </c>
      <c r="AM414">
        <v>91.864166259765625</v>
      </c>
      <c r="AN414">
        <v>52.49993896484375</v>
      </c>
      <c r="AO414">
        <v>67.151260375976563</v>
      </c>
      <c r="AP414">
        <v>82.79290771484375</v>
      </c>
      <c r="AQ414">
        <v>2.0316874980926514</v>
      </c>
      <c r="AR414">
        <v>543.20733642578125</v>
      </c>
      <c r="AS414">
        <v>496.09097290039063</v>
      </c>
      <c r="AT414">
        <v>4.8535628318786621</v>
      </c>
      <c r="AU414">
        <v>3.8753125667572021</v>
      </c>
      <c r="AV414">
        <v>7881.77880859375</v>
      </c>
      <c r="AW414">
        <v>6052.7646484375</v>
      </c>
      <c r="AX414">
        <v>1804.80712890625</v>
      </c>
      <c r="AY414">
        <v>1146.873046875</v>
      </c>
      <c r="AZ414">
        <v>6076.9716796875</v>
      </c>
      <c r="BA414">
        <v>4905.8916015625</v>
      </c>
      <c r="BD414" t="s">
        <v>757</v>
      </c>
      <c r="BE414" t="s">
        <v>756</v>
      </c>
      <c r="BF414">
        <v>45</v>
      </c>
      <c r="BG414">
        <v>1199.491</v>
      </c>
      <c r="BH414">
        <v>983.53499999999997</v>
      </c>
      <c r="BI414">
        <v>-2.9750000000000001</v>
      </c>
      <c r="BJ414">
        <v>4.2060000000000004</v>
      </c>
      <c r="BK414">
        <v>89.334000000000003</v>
      </c>
      <c r="BL414">
        <v>2055.768</v>
      </c>
      <c r="BM414">
        <v>1202.211</v>
      </c>
      <c r="BN414">
        <v>1291.556</v>
      </c>
      <c r="BO414">
        <v>-179.88300000000001</v>
      </c>
      <c r="BP414">
        <v>98.424999999999997</v>
      </c>
      <c r="BQ414">
        <v>1.0049999999999999</v>
      </c>
      <c r="BR414">
        <v>424.80799999999999</v>
      </c>
      <c r="BS414">
        <v>2055.768</v>
      </c>
      <c r="BT414">
        <v>20</v>
      </c>
      <c r="BU414">
        <v>25.727</v>
      </c>
      <c r="BV414">
        <v>0</v>
      </c>
      <c r="BW414">
        <v>40</v>
      </c>
      <c r="BX414">
        <v>17.98</v>
      </c>
      <c r="BY414">
        <v>1</v>
      </c>
      <c r="BZ414">
        <f>_xlfn.XLOOKUP(data_cloud__2[[#This Row],[product_id]], manual_check_maarten!A:A,manual_check_maarten!F:F,  "")</f>
        <v>0</v>
      </c>
      <c r="CA414">
        <f>_xlfn.XLOOKUP(data_cloud__2[[#This Row],[product_id]], manual_check_maarten!A:A,manual_check_maarten!G:G,  "")</f>
        <v>0</v>
      </c>
      <c r="CB414" t="str">
        <f>_xlfn.XLOOKUP(data_cloud__2[[#This Row],[product_id]], manual_check_maarten!A:A,manual_check_maarten!H:H,  "")</f>
        <v>Streaks</v>
      </c>
    </row>
    <row r="415" spans="1:80" hidden="1" x14ac:dyDescent="0.35">
      <c r="A415" t="s">
        <v>829</v>
      </c>
      <c r="B415" t="s">
        <v>78</v>
      </c>
      <c r="C415">
        <v>45566.771851481484</v>
      </c>
      <c r="D415" t="s">
        <v>79</v>
      </c>
      <c r="E415" t="s">
        <v>80</v>
      </c>
      <c r="F415">
        <v>226</v>
      </c>
      <c r="G415">
        <v>226</v>
      </c>
      <c r="H415">
        <v>226</v>
      </c>
      <c r="I415">
        <v>0</v>
      </c>
      <c r="J415" t="s">
        <v>830</v>
      </c>
      <c r="K415" t="s">
        <v>82</v>
      </c>
      <c r="L415">
        <v>16.299999237060547</v>
      </c>
      <c r="M415">
        <v>110</v>
      </c>
      <c r="N415" t="s">
        <v>82</v>
      </c>
      <c r="O415" t="s">
        <v>82</v>
      </c>
      <c r="P415">
        <v>0</v>
      </c>
      <c r="Q415">
        <v>800.6754150390625</v>
      </c>
      <c r="R415">
        <v>119.90861511230469</v>
      </c>
      <c r="S415">
        <v>214.60000610351563</v>
      </c>
      <c r="T415">
        <v>214.80000305175781</v>
      </c>
      <c r="U415">
        <v>220.10000610351563</v>
      </c>
      <c r="V415">
        <v>225</v>
      </c>
      <c r="W415">
        <v>2193.887451171875</v>
      </c>
      <c r="X415">
        <v>1806.6737060546875</v>
      </c>
      <c r="Y415">
        <v>3.5980002880096436</v>
      </c>
      <c r="Z415">
        <v>0.14800000190734863</v>
      </c>
      <c r="AA415">
        <v>24.338001251220703</v>
      </c>
      <c r="AB415">
        <v>2.0420000553131104</v>
      </c>
      <c r="AC415">
        <v>0.45200002193450928</v>
      </c>
      <c r="AD415">
        <v>0.65800005197525024</v>
      </c>
      <c r="AE415">
        <v>40.200000762939453</v>
      </c>
      <c r="AF415">
        <v>26.967002868652344</v>
      </c>
      <c r="AG415">
        <v>44.984077453613281</v>
      </c>
      <c r="AH415">
        <v>229.80000305175781</v>
      </c>
      <c r="AI415">
        <v>60</v>
      </c>
      <c r="AJ415">
        <v>60</v>
      </c>
      <c r="AK415">
        <v>60</v>
      </c>
      <c r="AL415">
        <v>61</v>
      </c>
      <c r="AM415">
        <v>141.87911987304688</v>
      </c>
      <c r="AN415">
        <v>52.499603271484375</v>
      </c>
      <c r="AO415">
        <v>66.818145751953125</v>
      </c>
      <c r="AP415">
        <v>80.524993896484375</v>
      </c>
      <c r="AQ415">
        <v>2.7841875553131104</v>
      </c>
      <c r="AR415">
        <v>538.6614990234375</v>
      </c>
      <c r="AS415">
        <v>492.80715942382813</v>
      </c>
      <c r="AT415">
        <v>4.7030625343322754</v>
      </c>
      <c r="AU415">
        <v>3.687187671661377</v>
      </c>
      <c r="AV415">
        <v>7605.365234375</v>
      </c>
      <c r="AW415">
        <v>5298.6748046875</v>
      </c>
      <c r="AX415">
        <v>1663.86328125</v>
      </c>
      <c r="AY415">
        <v>983.2119140625</v>
      </c>
      <c r="AZ415">
        <v>5941.501953125</v>
      </c>
      <c r="BA415">
        <v>4315.462890625</v>
      </c>
      <c r="BB415">
        <v>1.2631654739379883E-2</v>
      </c>
      <c r="BC415">
        <v>0.13863956928253174</v>
      </c>
      <c r="BD415" t="s">
        <v>79</v>
      </c>
      <c r="BE415" t="s">
        <v>79</v>
      </c>
      <c r="BF415">
        <v>0</v>
      </c>
      <c r="BG415">
        <v>0</v>
      </c>
      <c r="BH415">
        <v>0</v>
      </c>
      <c r="BI415">
        <v>0</v>
      </c>
      <c r="BJ415">
        <v>0</v>
      </c>
      <c r="BK415">
        <v>0</v>
      </c>
      <c r="BL415">
        <v>0</v>
      </c>
      <c r="BM415">
        <v>0</v>
      </c>
      <c r="BN415">
        <v>0</v>
      </c>
      <c r="BO415">
        <v>0</v>
      </c>
      <c r="BP415">
        <v>0</v>
      </c>
      <c r="BQ415">
        <v>0</v>
      </c>
      <c r="BR415">
        <v>0</v>
      </c>
      <c r="BS415">
        <v>0</v>
      </c>
      <c r="BT415">
        <v>20</v>
      </c>
      <c r="BU415">
        <v>0</v>
      </c>
      <c r="BW415">
        <v>40</v>
      </c>
      <c r="BX415">
        <v>0</v>
      </c>
      <c r="BZ415" t="str">
        <f>_xlfn.XLOOKUP(data_cloud__2[[#This Row],[product_id]], manual_check_maarten!A:A,manual_check_maarten!F:F,  "")</f>
        <v/>
      </c>
      <c r="CA415" t="str">
        <f>_xlfn.XLOOKUP(data_cloud__2[[#This Row],[product_id]], manual_check_maarten!A:A,manual_check_maarten!G:G,  "")</f>
        <v/>
      </c>
      <c r="CB415" t="str">
        <f>_xlfn.XLOOKUP(data_cloud__2[[#This Row],[product_id]], manual_check_maarten!A:A,manual_check_maarten!H:H,  "")</f>
        <v/>
      </c>
    </row>
    <row r="416" spans="1:80" hidden="1" x14ac:dyDescent="0.35">
      <c r="A416" t="s">
        <v>836</v>
      </c>
      <c r="B416" t="s">
        <v>85</v>
      </c>
      <c r="C416">
        <v>45566.772129016201</v>
      </c>
      <c r="D416" t="s">
        <v>79</v>
      </c>
      <c r="E416" t="s">
        <v>80</v>
      </c>
      <c r="F416">
        <v>227</v>
      </c>
      <c r="G416">
        <v>227</v>
      </c>
      <c r="H416">
        <v>227</v>
      </c>
      <c r="I416">
        <v>0</v>
      </c>
      <c r="J416" t="s">
        <v>834</v>
      </c>
      <c r="K416" t="s">
        <v>82</v>
      </c>
      <c r="L416">
        <v>16.299999237060547</v>
      </c>
      <c r="M416">
        <v>110</v>
      </c>
      <c r="N416" t="s">
        <v>82</v>
      </c>
      <c r="O416" t="s">
        <v>82</v>
      </c>
      <c r="P416">
        <v>0</v>
      </c>
      <c r="Q416">
        <v>800.490966796875</v>
      </c>
      <c r="R416">
        <v>119.90861511230469</v>
      </c>
      <c r="S416">
        <v>214.60000610351563</v>
      </c>
      <c r="T416">
        <v>214.60000610351563</v>
      </c>
      <c r="U416">
        <v>220.10000610351563</v>
      </c>
      <c r="V416">
        <v>225</v>
      </c>
      <c r="W416">
        <v>2188.93310546875</v>
      </c>
      <c r="X416">
        <v>1807.7423095703125</v>
      </c>
      <c r="Y416">
        <v>3.0280001163482666</v>
      </c>
      <c r="Z416">
        <v>0.14800000190734863</v>
      </c>
      <c r="AA416">
        <v>24.338001251220703</v>
      </c>
      <c r="AB416">
        <v>2.0280001163482666</v>
      </c>
      <c r="AC416">
        <v>0.45200002193450928</v>
      </c>
      <c r="AD416">
        <v>0.65600001811981201</v>
      </c>
      <c r="AE416">
        <v>40</v>
      </c>
      <c r="AF416">
        <v>26.589841842651367</v>
      </c>
      <c r="AG416">
        <v>44.984077453613281</v>
      </c>
      <c r="AH416">
        <v>229.80000305175781</v>
      </c>
      <c r="AI416">
        <v>60</v>
      </c>
      <c r="AJ416">
        <v>60.099997999999999</v>
      </c>
      <c r="AK416">
        <v>60.099997999999999</v>
      </c>
      <c r="AL416">
        <v>60.900002000000001</v>
      </c>
      <c r="AM416">
        <v>91.864166259765625</v>
      </c>
      <c r="AN416">
        <v>52.49993896484375</v>
      </c>
      <c r="AO416">
        <v>67.367179870605469</v>
      </c>
      <c r="AP416">
        <v>83.049591064453125</v>
      </c>
      <c r="AQ416">
        <v>1.4673125743865967</v>
      </c>
      <c r="AR416">
        <v>540.42034912109375</v>
      </c>
      <c r="AS416">
        <v>491.50772094726563</v>
      </c>
      <c r="AT416">
        <v>4.9288125038146973</v>
      </c>
      <c r="AU416">
        <v>3.9129376411437988</v>
      </c>
      <c r="AV416">
        <v>7771.3740234375</v>
      </c>
      <c r="AW416">
        <v>5893.74365234375</v>
      </c>
      <c r="AX416">
        <v>1790.224609375</v>
      </c>
      <c r="AY416">
        <v>1106.31982421875</v>
      </c>
      <c r="AZ416">
        <v>5981.1494140625</v>
      </c>
      <c r="BA416">
        <v>4787.423828125</v>
      </c>
      <c r="BD416" t="s">
        <v>837</v>
      </c>
      <c r="BE416" t="s">
        <v>836</v>
      </c>
      <c r="BF416">
        <v>45</v>
      </c>
      <c r="BG416">
        <v>1214.518</v>
      </c>
      <c r="BH416">
        <v>818.154</v>
      </c>
      <c r="BI416">
        <v>-2.9910000000000001</v>
      </c>
      <c r="BJ416">
        <v>4.1070000000000002</v>
      </c>
      <c r="BK416">
        <v>89.317999999999998</v>
      </c>
      <c r="BL416">
        <v>2056.5239999999999</v>
      </c>
      <c r="BM416">
        <v>1215.2729999999999</v>
      </c>
      <c r="BN416">
        <v>1128.539</v>
      </c>
      <c r="BO416">
        <v>-179.50899999999999</v>
      </c>
      <c r="BP416">
        <v>99.998999999999995</v>
      </c>
      <c r="BQ416">
        <v>1.0049999999999999</v>
      </c>
      <c r="BR416">
        <v>424.62200000000001</v>
      </c>
      <c r="BS416">
        <v>2056.5239999999999</v>
      </c>
      <c r="BT416">
        <v>20</v>
      </c>
      <c r="BU416">
        <v>6.556</v>
      </c>
      <c r="BV416">
        <v>1</v>
      </c>
      <c r="BW416">
        <v>40</v>
      </c>
      <c r="BX416">
        <v>25.670999999999999</v>
      </c>
      <c r="BY416">
        <v>1</v>
      </c>
      <c r="BZ416">
        <f>_xlfn.XLOOKUP(data_cloud__2[[#This Row],[product_id]], manual_check_maarten!A:A,manual_check_maarten!F:F,  "")</f>
        <v>1</v>
      </c>
      <c r="CA416">
        <f>_xlfn.XLOOKUP(data_cloud__2[[#This Row],[product_id]], manual_check_maarten!A:A,manual_check_maarten!G:G,  "")</f>
        <v>0</v>
      </c>
      <c r="CB416" t="str">
        <f>_xlfn.XLOOKUP(data_cloud__2[[#This Row],[product_id]], manual_check_maarten!A:A,manual_check_maarten!H:H,  "")</f>
        <v/>
      </c>
    </row>
    <row r="417" spans="1:80" hidden="1" x14ac:dyDescent="0.35">
      <c r="A417" t="s">
        <v>833</v>
      </c>
      <c r="B417" t="s">
        <v>78</v>
      </c>
      <c r="C417">
        <v>45566.772129016201</v>
      </c>
      <c r="D417" t="s">
        <v>79</v>
      </c>
      <c r="E417" t="s">
        <v>80</v>
      </c>
      <c r="F417">
        <v>227</v>
      </c>
      <c r="G417">
        <v>227</v>
      </c>
      <c r="H417">
        <v>227</v>
      </c>
      <c r="I417">
        <v>0</v>
      </c>
      <c r="J417" t="s">
        <v>834</v>
      </c>
      <c r="K417" t="s">
        <v>82</v>
      </c>
      <c r="L417">
        <v>16.299999237060547</v>
      </c>
      <c r="M417">
        <v>110</v>
      </c>
      <c r="N417" t="s">
        <v>82</v>
      </c>
      <c r="O417" t="s">
        <v>82</v>
      </c>
      <c r="P417">
        <v>0</v>
      </c>
      <c r="Q417">
        <v>800.490966796875</v>
      </c>
      <c r="R417">
        <v>119.90861511230469</v>
      </c>
      <c r="S417">
        <v>214.60000610351563</v>
      </c>
      <c r="T417">
        <v>214.60000610351563</v>
      </c>
      <c r="U417">
        <v>220.10000610351563</v>
      </c>
      <c r="V417">
        <v>225</v>
      </c>
      <c r="W417">
        <v>2188.93310546875</v>
      </c>
      <c r="X417">
        <v>1807.7423095703125</v>
      </c>
      <c r="Y417">
        <v>3.0280001163482666</v>
      </c>
      <c r="Z417">
        <v>0.14800000190734863</v>
      </c>
      <c r="AA417">
        <v>24.338001251220703</v>
      </c>
      <c r="AB417">
        <v>2.0280001163482666</v>
      </c>
      <c r="AC417">
        <v>0.45200002193450928</v>
      </c>
      <c r="AD417">
        <v>0.65600001811981201</v>
      </c>
      <c r="AE417">
        <v>40</v>
      </c>
      <c r="AF417">
        <v>26.589841842651367</v>
      </c>
      <c r="AG417">
        <v>44.984077453613281</v>
      </c>
      <c r="AH417">
        <v>229.80000305175781</v>
      </c>
      <c r="AI417">
        <v>60</v>
      </c>
      <c r="AJ417">
        <v>60.099997999999999</v>
      </c>
      <c r="AK417">
        <v>60.099997999999999</v>
      </c>
      <c r="AL417">
        <v>60.900002000000001</v>
      </c>
      <c r="AM417">
        <v>141.87911987304688</v>
      </c>
      <c r="AN417">
        <v>52.499603271484375</v>
      </c>
      <c r="AO417">
        <v>66.836830139160156</v>
      </c>
      <c r="AP417">
        <v>80.511024475097656</v>
      </c>
      <c r="AQ417">
        <v>3.1228127479553223</v>
      </c>
      <c r="AR417">
        <v>537.13275146484375</v>
      </c>
      <c r="AS417">
        <v>489.9129638671875</v>
      </c>
      <c r="AT417">
        <v>4.7406878471374512</v>
      </c>
      <c r="AU417">
        <v>3.7248127460479736</v>
      </c>
      <c r="AV417">
        <v>7578.8115234375</v>
      </c>
      <c r="AW417">
        <v>5226.3857421875</v>
      </c>
      <c r="AX417">
        <v>1664.83056640625</v>
      </c>
      <c r="AY417">
        <v>981.34423828125</v>
      </c>
      <c r="AZ417">
        <v>5913.98095703125</v>
      </c>
      <c r="BA417">
        <v>4245.04150390625</v>
      </c>
      <c r="BB417">
        <v>1.0679960250854492E-3</v>
      </c>
      <c r="BC417">
        <v>0.15116596221923828</v>
      </c>
      <c r="BD417" t="s">
        <v>835</v>
      </c>
      <c r="BE417" t="s">
        <v>833</v>
      </c>
      <c r="BF417">
        <v>45</v>
      </c>
      <c r="BG417">
        <v>861.38</v>
      </c>
      <c r="BH417">
        <v>1260.481</v>
      </c>
      <c r="BI417">
        <v>2.4550000000000001</v>
      </c>
      <c r="BJ417">
        <v>4.1399999999999997</v>
      </c>
      <c r="BK417">
        <v>94.763999999999996</v>
      </c>
      <c r="BL417">
        <v>2055.866</v>
      </c>
      <c r="BM417">
        <v>840.39800000000002</v>
      </c>
      <c r="BN417">
        <v>1366.6220000000001</v>
      </c>
      <c r="BO417">
        <v>5.4029999999999996</v>
      </c>
      <c r="BP417">
        <v>96.063000000000002</v>
      </c>
      <c r="BQ417">
        <v>1.0029999999999999</v>
      </c>
      <c r="BR417">
        <v>423.61099999999999</v>
      </c>
      <c r="BS417">
        <v>2055.866</v>
      </c>
      <c r="BT417">
        <v>20</v>
      </c>
      <c r="BU417">
        <v>7.3710000000000004</v>
      </c>
      <c r="BV417">
        <v>1</v>
      </c>
      <c r="BW417">
        <v>40</v>
      </c>
      <c r="BX417">
        <v>28.289000000000001</v>
      </c>
      <c r="BY417">
        <v>1</v>
      </c>
      <c r="BZ417">
        <f>_xlfn.XLOOKUP(data_cloud__2[[#This Row],[product_id]], manual_check_maarten!A:A,manual_check_maarten!F:F,  "")</f>
        <v>1</v>
      </c>
      <c r="CA417" t="str">
        <f>_xlfn.XLOOKUP(data_cloud__2[[#This Row],[product_id]], manual_check_maarten!A:A,manual_check_maarten!G:G,  "")</f>
        <v>conveyor dirt</v>
      </c>
      <c r="CB417" t="str">
        <f>_xlfn.XLOOKUP(data_cloud__2[[#This Row],[product_id]], manual_check_maarten!A:A,manual_check_maarten!H:H,  "")</f>
        <v/>
      </c>
    </row>
    <row r="418" spans="1:80" hidden="1" x14ac:dyDescent="0.35">
      <c r="A418" t="s">
        <v>838</v>
      </c>
      <c r="B418" t="s">
        <v>78</v>
      </c>
      <c r="C418">
        <v>45566.772418159722</v>
      </c>
      <c r="D418" t="s">
        <v>79</v>
      </c>
      <c r="E418" t="s">
        <v>80</v>
      </c>
      <c r="F418">
        <v>228</v>
      </c>
      <c r="G418">
        <v>228</v>
      </c>
      <c r="H418">
        <v>228</v>
      </c>
      <c r="I418">
        <v>0</v>
      </c>
      <c r="J418" t="s">
        <v>839</v>
      </c>
      <c r="K418" t="s">
        <v>82</v>
      </c>
      <c r="L418">
        <v>16.309999465942383</v>
      </c>
      <c r="M418">
        <v>110</v>
      </c>
      <c r="N418" t="s">
        <v>82</v>
      </c>
      <c r="O418" t="s">
        <v>82</v>
      </c>
      <c r="P418">
        <v>0</v>
      </c>
      <c r="Q418">
        <v>800.6754150390625</v>
      </c>
      <c r="R418">
        <v>119.90861511230469</v>
      </c>
      <c r="S418">
        <v>214.60000610351563</v>
      </c>
      <c r="T418">
        <v>214.80000305175781</v>
      </c>
      <c r="U418">
        <v>220.10000610351563</v>
      </c>
      <c r="V418">
        <v>224.80000305175781</v>
      </c>
      <c r="W418">
        <v>2183.00732421875</v>
      </c>
      <c r="X418">
        <v>1829.4052734375</v>
      </c>
      <c r="Y418">
        <v>3.3260002136230469</v>
      </c>
      <c r="Z418">
        <v>0.15800000727176666</v>
      </c>
      <c r="AA418">
        <v>24.338001251220703</v>
      </c>
      <c r="AB418">
        <v>2.0400002002716064</v>
      </c>
      <c r="AC418">
        <v>0.45200002193450928</v>
      </c>
      <c r="AD418">
        <v>0.65400004386901855</v>
      </c>
      <c r="AE418">
        <v>40</v>
      </c>
      <c r="AF418">
        <v>26.559261322021484</v>
      </c>
      <c r="AG418">
        <v>44.989173889160156</v>
      </c>
      <c r="AH418">
        <v>229.80000305175781</v>
      </c>
      <c r="AI418">
        <v>60</v>
      </c>
      <c r="AJ418">
        <v>59.900002000000001</v>
      </c>
      <c r="AK418">
        <v>59.900002000000001</v>
      </c>
      <c r="AL418">
        <v>61</v>
      </c>
      <c r="AM418">
        <v>141.87911987304688</v>
      </c>
      <c r="AN418">
        <v>52.499603271484375</v>
      </c>
      <c r="AO418">
        <v>66.740402221679688</v>
      </c>
      <c r="AP418">
        <v>80.462333679199219</v>
      </c>
      <c r="AQ418">
        <v>3.2356877326965332</v>
      </c>
      <c r="AR418">
        <v>538.29925537109375</v>
      </c>
      <c r="AS418">
        <v>491.4892578125</v>
      </c>
      <c r="AT418">
        <v>4.6278128623962402</v>
      </c>
      <c r="AU418">
        <v>3.7248127460479736</v>
      </c>
      <c r="AV418">
        <v>7588.6064453125</v>
      </c>
      <c r="AW418">
        <v>5250.84130859375</v>
      </c>
      <c r="AX418">
        <v>1607.76708984375</v>
      </c>
      <c r="AY418">
        <v>984.52490234375</v>
      </c>
      <c r="AZ418">
        <v>5980.83935546875</v>
      </c>
      <c r="BA418">
        <v>4266.31640625</v>
      </c>
      <c r="BB418">
        <v>5.9254169464111328E-3</v>
      </c>
      <c r="BC418">
        <v>0.1391746997833252</v>
      </c>
      <c r="BD418" t="s">
        <v>840</v>
      </c>
      <c r="BE418" t="s">
        <v>838</v>
      </c>
      <c r="BF418">
        <v>45</v>
      </c>
      <c r="BG418">
        <v>860.54100000000005</v>
      </c>
      <c r="BH418">
        <v>1330.915</v>
      </c>
      <c r="BI418">
        <v>2.512</v>
      </c>
      <c r="BJ418">
        <v>4.1689999999999996</v>
      </c>
      <c r="BK418">
        <v>94.820999999999998</v>
      </c>
      <c r="BL418">
        <v>2054.5410000000002</v>
      </c>
      <c r="BM418">
        <v>839.35599999999999</v>
      </c>
      <c r="BN418">
        <v>1433.7139999999999</v>
      </c>
      <c r="BO418">
        <v>5.42</v>
      </c>
      <c r="BP418">
        <v>92.126000000000005</v>
      </c>
      <c r="BQ418">
        <v>1.0029999999999999</v>
      </c>
      <c r="BR418">
        <v>423.351</v>
      </c>
      <c r="BS418">
        <v>2054.5410000000002</v>
      </c>
      <c r="BT418">
        <v>20</v>
      </c>
      <c r="BU418">
        <v>29.966000000000001</v>
      </c>
      <c r="BV418">
        <v>0</v>
      </c>
      <c r="BW418">
        <v>40</v>
      </c>
      <c r="BX418">
        <v>36.994</v>
      </c>
      <c r="BY418">
        <v>1</v>
      </c>
      <c r="BZ418">
        <f>_xlfn.XLOOKUP(data_cloud__2[[#This Row],[product_id]], manual_check_maarten!A:A,manual_check_maarten!F:F,  "")</f>
        <v>1</v>
      </c>
      <c r="CA418" t="str">
        <f>_xlfn.XLOOKUP(data_cloud__2[[#This Row],[product_id]], manual_check_maarten!A:A,manual_check_maarten!G:G,  "")</f>
        <v>anomaly due to conveyor belt error in detection ROI</v>
      </c>
      <c r="CB418" t="str">
        <f>_xlfn.XLOOKUP(data_cloud__2[[#This Row],[product_id]], manual_check_maarten!A:A,manual_check_maarten!H:H,  "")</f>
        <v/>
      </c>
    </row>
    <row r="419" spans="1:80" hidden="1" x14ac:dyDescent="0.35">
      <c r="A419" t="s">
        <v>841</v>
      </c>
      <c r="B419" t="s">
        <v>85</v>
      </c>
      <c r="C419">
        <v>45566.772418159722</v>
      </c>
      <c r="D419" t="s">
        <v>79</v>
      </c>
      <c r="E419" t="s">
        <v>80</v>
      </c>
      <c r="F419">
        <v>228</v>
      </c>
      <c r="G419">
        <v>228</v>
      </c>
      <c r="H419">
        <v>228</v>
      </c>
      <c r="I419">
        <v>0</v>
      </c>
      <c r="J419" t="s">
        <v>839</v>
      </c>
      <c r="K419" t="s">
        <v>82</v>
      </c>
      <c r="L419">
        <v>16.309999465942383</v>
      </c>
      <c r="M419">
        <v>110</v>
      </c>
      <c r="N419" t="s">
        <v>82</v>
      </c>
      <c r="O419" t="s">
        <v>82</v>
      </c>
      <c r="P419">
        <v>0</v>
      </c>
      <c r="Q419">
        <v>800.6754150390625</v>
      </c>
      <c r="R419">
        <v>119.90861511230469</v>
      </c>
      <c r="S419">
        <v>214.60000610351563</v>
      </c>
      <c r="T419">
        <v>214.80000305175781</v>
      </c>
      <c r="U419">
        <v>220.10000610351563</v>
      </c>
      <c r="V419">
        <v>224.80000305175781</v>
      </c>
      <c r="W419">
        <v>2183.00732421875</v>
      </c>
      <c r="X419">
        <v>1829.4052734375</v>
      </c>
      <c r="Y419">
        <v>3.3260002136230469</v>
      </c>
      <c r="Z419">
        <v>0.15800000727176666</v>
      </c>
      <c r="AA419">
        <v>24.338001251220703</v>
      </c>
      <c r="AB419">
        <v>2.0400002002716064</v>
      </c>
      <c r="AC419">
        <v>0.45200002193450928</v>
      </c>
      <c r="AD419">
        <v>0.65400004386901855</v>
      </c>
      <c r="AE419">
        <v>40</v>
      </c>
      <c r="AF419">
        <v>26.559261322021484</v>
      </c>
      <c r="AG419">
        <v>44.989173889160156</v>
      </c>
      <c r="AH419">
        <v>229.80000305175781</v>
      </c>
      <c r="AI419">
        <v>60</v>
      </c>
      <c r="AJ419">
        <v>59.900002000000001</v>
      </c>
      <c r="AK419">
        <v>59.900002000000001</v>
      </c>
      <c r="AL419">
        <v>61</v>
      </c>
      <c r="AM419">
        <v>91.864166259765625</v>
      </c>
      <c r="AN419">
        <v>52.49993896484375</v>
      </c>
      <c r="AO419">
        <v>67.534736633300781</v>
      </c>
      <c r="AP419">
        <v>83.246223449707031</v>
      </c>
      <c r="AQ419">
        <v>1.3920625448226929</v>
      </c>
      <c r="AR419">
        <v>539.735107421875</v>
      </c>
      <c r="AS419">
        <v>490.35369873046875</v>
      </c>
      <c r="AT419">
        <v>4.8911876678466797</v>
      </c>
      <c r="AU419">
        <v>3.9505627155303955</v>
      </c>
      <c r="AV419">
        <v>7750.95263671875</v>
      </c>
      <c r="AW419">
        <v>5863.24658203125</v>
      </c>
      <c r="AX419">
        <v>1764.4248046875</v>
      </c>
      <c r="AY419">
        <v>1119.203125</v>
      </c>
      <c r="AZ419">
        <v>5986.52783203125</v>
      </c>
      <c r="BA419">
        <v>4744.04345703125</v>
      </c>
      <c r="BD419" t="s">
        <v>842</v>
      </c>
      <c r="BE419" t="s">
        <v>841</v>
      </c>
      <c r="BF419">
        <v>45</v>
      </c>
      <c r="BG419">
        <v>1194.6610000000001</v>
      </c>
      <c r="BH419">
        <v>1030.654</v>
      </c>
      <c r="BI419">
        <v>-3.673</v>
      </c>
      <c r="BJ419">
        <v>4.0810000000000004</v>
      </c>
      <c r="BK419">
        <v>88.635999999999996</v>
      </c>
      <c r="BL419">
        <v>2055.163</v>
      </c>
      <c r="BM419">
        <v>1198.6969999999999</v>
      </c>
      <c r="BN419">
        <v>1337.691</v>
      </c>
      <c r="BO419">
        <v>179.958</v>
      </c>
      <c r="BP419">
        <v>99.998999999999995</v>
      </c>
      <c r="BQ419">
        <v>1.0049999999999999</v>
      </c>
      <c r="BR419">
        <v>424.68799999999999</v>
      </c>
      <c r="BS419">
        <v>2055.163</v>
      </c>
      <c r="BT419">
        <v>20</v>
      </c>
      <c r="BU419">
        <v>6.42</v>
      </c>
      <c r="BV419">
        <v>1</v>
      </c>
      <c r="BW419">
        <v>40</v>
      </c>
      <c r="BX419">
        <v>25.934000000000001</v>
      </c>
      <c r="BY419">
        <v>1</v>
      </c>
      <c r="BZ419">
        <f>_xlfn.XLOOKUP(data_cloud__2[[#This Row],[product_id]], manual_check_maarten!A:A,manual_check_maarten!F:F,  "")</f>
        <v>1</v>
      </c>
      <c r="CA419">
        <f>_xlfn.XLOOKUP(data_cloud__2[[#This Row],[product_id]], manual_check_maarten!A:A,manual_check_maarten!G:G,  "")</f>
        <v>0</v>
      </c>
      <c r="CB419" t="str">
        <f>_xlfn.XLOOKUP(data_cloud__2[[#This Row],[product_id]], manual_check_maarten!A:A,manual_check_maarten!H:H,  "")</f>
        <v/>
      </c>
    </row>
    <row r="420" spans="1:80" hidden="1" x14ac:dyDescent="0.35">
      <c r="A420" t="s">
        <v>845</v>
      </c>
      <c r="B420" t="s">
        <v>85</v>
      </c>
      <c r="C420">
        <v>45566.772695706015</v>
      </c>
      <c r="D420" t="s">
        <v>79</v>
      </c>
      <c r="E420" t="s">
        <v>80</v>
      </c>
      <c r="F420">
        <v>229</v>
      </c>
      <c r="G420">
        <v>229</v>
      </c>
      <c r="H420">
        <v>229</v>
      </c>
      <c r="I420">
        <v>0</v>
      </c>
      <c r="J420" t="s">
        <v>844</v>
      </c>
      <c r="K420" t="s">
        <v>82</v>
      </c>
      <c r="L420">
        <v>16.309999465942383</v>
      </c>
      <c r="M420">
        <v>110</v>
      </c>
      <c r="N420" t="s">
        <v>82</v>
      </c>
      <c r="O420" t="s">
        <v>82</v>
      </c>
      <c r="P420">
        <v>0</v>
      </c>
      <c r="Q420">
        <v>800.6754150390625</v>
      </c>
      <c r="R420">
        <v>119.90861511230469</v>
      </c>
      <c r="S420">
        <v>214.60000610351563</v>
      </c>
      <c r="T420">
        <v>214.80000305175781</v>
      </c>
      <c r="U420">
        <v>220.10000610351563</v>
      </c>
      <c r="V420">
        <v>224.80000305175781</v>
      </c>
      <c r="W420">
        <v>2183.881591796875</v>
      </c>
      <c r="X420">
        <v>1827.8509521484375</v>
      </c>
      <c r="Y420">
        <v>3.4660000801086426</v>
      </c>
      <c r="Z420">
        <v>0.14800000190734863</v>
      </c>
      <c r="AA420">
        <v>24.338001251220703</v>
      </c>
      <c r="AB420">
        <v>2.0480000972747803</v>
      </c>
      <c r="AC420">
        <v>0.45200002193450928</v>
      </c>
      <c r="AD420">
        <v>0.65400004386901855</v>
      </c>
      <c r="AE420">
        <v>40.200000762939453</v>
      </c>
      <c r="AF420">
        <v>26.681583404541016</v>
      </c>
      <c r="AG420">
        <v>44.973884582519531</v>
      </c>
      <c r="AH420">
        <v>229.80000305175781</v>
      </c>
      <c r="AI420">
        <v>60</v>
      </c>
      <c r="AJ420">
        <v>60</v>
      </c>
      <c r="AK420">
        <v>60</v>
      </c>
      <c r="AL420">
        <v>60.900002000000001</v>
      </c>
      <c r="AM420">
        <v>91.864166259765625</v>
      </c>
      <c r="AN420">
        <v>52.49993896484375</v>
      </c>
      <c r="AO420">
        <v>67.353858947753906</v>
      </c>
      <c r="AP420">
        <v>83.301971435546875</v>
      </c>
      <c r="AQ420">
        <v>1.4296876192092896</v>
      </c>
      <c r="AR420">
        <v>540.68017578125</v>
      </c>
      <c r="AS420">
        <v>491.8443603515625</v>
      </c>
      <c r="AT420">
        <v>4.9288125038146973</v>
      </c>
      <c r="AU420">
        <v>3.9129376411437988</v>
      </c>
      <c r="AV420">
        <v>7764.78955078125</v>
      </c>
      <c r="AW420">
        <v>5899.08056640625</v>
      </c>
      <c r="AX420">
        <v>1794.61572265625</v>
      </c>
      <c r="AY420">
        <v>1110.70263671875</v>
      </c>
      <c r="AZ420">
        <v>5970.173828125</v>
      </c>
      <c r="BA420">
        <v>4788.3779296875</v>
      </c>
      <c r="BD420" t="s">
        <v>846</v>
      </c>
      <c r="BE420" t="s">
        <v>845</v>
      </c>
      <c r="BF420">
        <v>45</v>
      </c>
      <c r="BG420">
        <v>1189.364</v>
      </c>
      <c r="BH420">
        <v>989.18799999999999</v>
      </c>
      <c r="BI420">
        <v>-4.1130000000000004</v>
      </c>
      <c r="BJ420">
        <v>4.0469999999999997</v>
      </c>
      <c r="BK420">
        <v>88.195999999999998</v>
      </c>
      <c r="BL420">
        <v>2055.3409999999999</v>
      </c>
      <c r="BM420">
        <v>1194.809</v>
      </c>
      <c r="BN420">
        <v>1297.0650000000001</v>
      </c>
      <c r="BO420">
        <v>179.61600000000001</v>
      </c>
      <c r="BP420">
        <v>99.998999999999995</v>
      </c>
      <c r="BQ420">
        <v>1.0049999999999999</v>
      </c>
      <c r="BR420">
        <v>424.71899999999999</v>
      </c>
      <c r="BS420">
        <v>2055.3409999999999</v>
      </c>
      <c r="BT420">
        <v>20</v>
      </c>
      <c r="BU420">
        <v>12.34</v>
      </c>
      <c r="BV420">
        <v>1</v>
      </c>
      <c r="BW420">
        <v>40</v>
      </c>
      <c r="BX420">
        <v>19.873000000000001</v>
      </c>
      <c r="BY420">
        <v>1</v>
      </c>
      <c r="BZ420">
        <f>_xlfn.XLOOKUP(data_cloud__2[[#This Row],[product_id]], manual_check_maarten!A:A,manual_check_maarten!F:F,  "")</f>
        <v>1</v>
      </c>
      <c r="CA420">
        <f>_xlfn.XLOOKUP(data_cloud__2[[#This Row],[product_id]], manual_check_maarten!A:A,manual_check_maarten!G:G,  "")</f>
        <v>0</v>
      </c>
      <c r="CB420" t="str">
        <f>_xlfn.XLOOKUP(data_cloud__2[[#This Row],[product_id]], manual_check_maarten!A:A,manual_check_maarten!H:H,  "")</f>
        <v/>
      </c>
    </row>
    <row r="421" spans="1:80" hidden="1" x14ac:dyDescent="0.35">
      <c r="A421" t="s">
        <v>843</v>
      </c>
      <c r="B421" t="s">
        <v>78</v>
      </c>
      <c r="C421">
        <v>45566.772695706015</v>
      </c>
      <c r="D421" t="s">
        <v>79</v>
      </c>
      <c r="E421" t="s">
        <v>80</v>
      </c>
      <c r="F421">
        <v>229</v>
      </c>
      <c r="G421">
        <v>229</v>
      </c>
      <c r="H421">
        <v>229</v>
      </c>
      <c r="I421">
        <v>0</v>
      </c>
      <c r="J421" t="s">
        <v>844</v>
      </c>
      <c r="K421" t="s">
        <v>82</v>
      </c>
      <c r="L421">
        <v>16.309999465942383</v>
      </c>
      <c r="M421">
        <v>110</v>
      </c>
      <c r="N421" t="s">
        <v>82</v>
      </c>
      <c r="O421" t="s">
        <v>82</v>
      </c>
      <c r="P421">
        <v>0</v>
      </c>
      <c r="Q421">
        <v>800.6754150390625</v>
      </c>
      <c r="R421">
        <v>119.90861511230469</v>
      </c>
      <c r="S421">
        <v>214.60000610351563</v>
      </c>
      <c r="T421">
        <v>214.80000305175781</v>
      </c>
      <c r="U421">
        <v>220.10000610351563</v>
      </c>
      <c r="V421">
        <v>224.80000305175781</v>
      </c>
      <c r="W421">
        <v>2183.881591796875</v>
      </c>
      <c r="X421">
        <v>1827.8509521484375</v>
      </c>
      <c r="Y421">
        <v>3.4660000801086426</v>
      </c>
      <c r="Z421">
        <v>0.14800000190734863</v>
      </c>
      <c r="AA421">
        <v>24.338001251220703</v>
      </c>
      <c r="AB421">
        <v>2.0480000972747803</v>
      </c>
      <c r="AC421">
        <v>0.45200002193450928</v>
      </c>
      <c r="AD421">
        <v>0.65400004386901855</v>
      </c>
      <c r="AE421">
        <v>40.200000762939453</v>
      </c>
      <c r="AF421">
        <v>26.681583404541016</v>
      </c>
      <c r="AG421">
        <v>44.973884582519531</v>
      </c>
      <c r="AH421">
        <v>229.80000305175781</v>
      </c>
      <c r="AI421">
        <v>60</v>
      </c>
      <c r="AJ421">
        <v>60</v>
      </c>
      <c r="AK421">
        <v>60</v>
      </c>
      <c r="AL421">
        <v>60.900002000000001</v>
      </c>
      <c r="AM421">
        <v>141.87911987304688</v>
      </c>
      <c r="AN421">
        <v>52.499603271484375</v>
      </c>
      <c r="AO421">
        <v>66.762725830078125</v>
      </c>
      <c r="AP421">
        <v>80.457168579101563</v>
      </c>
      <c r="AQ421">
        <v>3.0099375247955322</v>
      </c>
      <c r="AR421">
        <v>538.4969482421875</v>
      </c>
      <c r="AS421">
        <v>491.85491943359375</v>
      </c>
      <c r="AT421">
        <v>4.6654376983642578</v>
      </c>
      <c r="AU421">
        <v>3.7248127460479736</v>
      </c>
      <c r="AV421">
        <v>7600.93994140625</v>
      </c>
      <c r="AW421">
        <v>5263.35546875</v>
      </c>
      <c r="AX421">
        <v>1633.1611328125</v>
      </c>
      <c r="AY421">
        <v>990.05419921875</v>
      </c>
      <c r="AZ421">
        <v>5967.77880859375</v>
      </c>
      <c r="BA421">
        <v>4273.30126953125</v>
      </c>
      <c r="BB421">
        <v>4.7438144683837891E-3</v>
      </c>
      <c r="BC421">
        <v>0.14380896091461182</v>
      </c>
      <c r="BD421" t="s">
        <v>79</v>
      </c>
      <c r="BE421" t="s">
        <v>79</v>
      </c>
      <c r="BF421">
        <v>0</v>
      </c>
      <c r="BG421">
        <v>0</v>
      </c>
      <c r="BH421">
        <v>0</v>
      </c>
      <c r="BI421">
        <v>0</v>
      </c>
      <c r="BJ421">
        <v>0</v>
      </c>
      <c r="BK421">
        <v>0</v>
      </c>
      <c r="BL421">
        <v>0</v>
      </c>
      <c r="BM421">
        <v>0</v>
      </c>
      <c r="BN421">
        <v>0</v>
      </c>
      <c r="BO421">
        <v>0</v>
      </c>
      <c r="BP421">
        <v>0</v>
      </c>
      <c r="BQ421">
        <v>0</v>
      </c>
      <c r="BR421">
        <v>0</v>
      </c>
      <c r="BS421">
        <v>0</v>
      </c>
      <c r="BT421">
        <v>20</v>
      </c>
      <c r="BU421">
        <v>0</v>
      </c>
      <c r="BW421">
        <v>40</v>
      </c>
      <c r="BX421">
        <v>0</v>
      </c>
      <c r="BZ421" t="str">
        <f>_xlfn.XLOOKUP(data_cloud__2[[#This Row],[product_id]], manual_check_maarten!A:A,manual_check_maarten!F:F,  "")</f>
        <v/>
      </c>
      <c r="CA421" t="str">
        <f>_xlfn.XLOOKUP(data_cloud__2[[#This Row],[product_id]], manual_check_maarten!A:A,manual_check_maarten!G:G,  "")</f>
        <v/>
      </c>
      <c r="CB421" t="str">
        <f>_xlfn.XLOOKUP(data_cloud__2[[#This Row],[product_id]], manual_check_maarten!A:A,manual_check_maarten!H:H,  "")</f>
        <v/>
      </c>
    </row>
    <row r="422" spans="1:80" hidden="1" x14ac:dyDescent="0.35">
      <c r="A422" t="s">
        <v>850</v>
      </c>
      <c r="B422" t="s">
        <v>85</v>
      </c>
      <c r="C422">
        <v>45566.772974363426</v>
      </c>
      <c r="D422" t="s">
        <v>79</v>
      </c>
      <c r="E422" t="s">
        <v>80</v>
      </c>
      <c r="F422">
        <v>230</v>
      </c>
      <c r="G422">
        <v>230</v>
      </c>
      <c r="H422">
        <v>230</v>
      </c>
      <c r="I422">
        <v>0</v>
      </c>
      <c r="J422" t="s">
        <v>848</v>
      </c>
      <c r="K422" t="s">
        <v>82</v>
      </c>
      <c r="L422">
        <v>16.319999694824219</v>
      </c>
      <c r="M422">
        <v>110</v>
      </c>
      <c r="N422" t="s">
        <v>82</v>
      </c>
      <c r="O422" t="s">
        <v>82</v>
      </c>
      <c r="P422">
        <v>0</v>
      </c>
      <c r="Q422">
        <v>800.6754150390625</v>
      </c>
      <c r="R422">
        <v>119.90861511230469</v>
      </c>
      <c r="S422">
        <v>214.60000610351563</v>
      </c>
      <c r="T422">
        <v>215</v>
      </c>
      <c r="U422">
        <v>220</v>
      </c>
      <c r="V422">
        <v>224.80000305175781</v>
      </c>
      <c r="W422">
        <v>2186.698974609375</v>
      </c>
      <c r="X422">
        <v>1815.2222900390625</v>
      </c>
      <c r="Y422">
        <v>3.8040001392364502</v>
      </c>
      <c r="Z422">
        <v>0.14800000190734863</v>
      </c>
      <c r="AA422">
        <v>24.338001251220703</v>
      </c>
      <c r="AB422">
        <v>2.0360000133514404</v>
      </c>
      <c r="AC422">
        <v>0.45200002193450928</v>
      </c>
      <c r="AD422">
        <v>0.65800005197525024</v>
      </c>
      <c r="AE422">
        <v>40.200000762939453</v>
      </c>
      <c r="AF422">
        <v>26.487905502319336</v>
      </c>
      <c r="AG422">
        <v>44.978981018066406</v>
      </c>
      <c r="AH422">
        <v>230</v>
      </c>
      <c r="AI422">
        <v>60</v>
      </c>
      <c r="AJ422">
        <v>60</v>
      </c>
      <c r="AK422">
        <v>60</v>
      </c>
      <c r="AL422">
        <v>60.900002000000001</v>
      </c>
      <c r="AM422">
        <v>91.864166259765625</v>
      </c>
      <c r="AN422">
        <v>52.49993896484375</v>
      </c>
      <c r="AO422">
        <v>67.399284362792969</v>
      </c>
      <c r="AP422">
        <v>82.877883911132813</v>
      </c>
      <c r="AQ422">
        <v>2.2950625419616699</v>
      </c>
      <c r="AR422">
        <v>539.31121826171875</v>
      </c>
      <c r="AS422">
        <v>489.40280151367188</v>
      </c>
      <c r="AT422">
        <v>4.966437816619873</v>
      </c>
      <c r="AU422">
        <v>3.9881877899169922</v>
      </c>
      <c r="AV422">
        <v>7753.65625</v>
      </c>
      <c r="AW422">
        <v>5834.97216796875</v>
      </c>
      <c r="AX422">
        <v>1798.97216796875</v>
      </c>
      <c r="AY422">
        <v>1130.09375</v>
      </c>
      <c r="AZ422">
        <v>5954.68408203125</v>
      </c>
      <c r="BA422">
        <v>4704.87841796875</v>
      </c>
      <c r="BD422" t="s">
        <v>851</v>
      </c>
      <c r="BE422" t="s">
        <v>850</v>
      </c>
      <c r="BF422">
        <v>45</v>
      </c>
      <c r="BG422">
        <v>1199.9970000000001</v>
      </c>
      <c r="BH422">
        <v>937.774</v>
      </c>
      <c r="BI422">
        <v>-3.706</v>
      </c>
      <c r="BJ422">
        <v>3.9809999999999999</v>
      </c>
      <c r="BK422">
        <v>88.602999999999994</v>
      </c>
      <c r="BL422">
        <v>2056.0250000000001</v>
      </c>
      <c r="BM422">
        <v>1202.838</v>
      </c>
      <c r="BN422">
        <v>1247.1189999999999</v>
      </c>
      <c r="BO422">
        <v>179.999</v>
      </c>
      <c r="BP422">
        <v>99.998999999999995</v>
      </c>
      <c r="BQ422">
        <v>1.0049999999999999</v>
      </c>
      <c r="BR422">
        <v>424.74700000000001</v>
      </c>
      <c r="BS422">
        <v>2056.0250000000001</v>
      </c>
      <c r="BT422">
        <v>20</v>
      </c>
      <c r="BU422">
        <v>8.9220000000000006</v>
      </c>
      <c r="BV422">
        <v>1</v>
      </c>
      <c r="BW422">
        <v>40</v>
      </c>
      <c r="BX422">
        <v>25.898</v>
      </c>
      <c r="BY422">
        <v>1</v>
      </c>
      <c r="BZ422">
        <f>_xlfn.XLOOKUP(data_cloud__2[[#This Row],[product_id]], manual_check_maarten!A:A,manual_check_maarten!F:F,  "")</f>
        <v>1</v>
      </c>
      <c r="CA422">
        <f>_xlfn.XLOOKUP(data_cloud__2[[#This Row],[product_id]], manual_check_maarten!A:A,manual_check_maarten!G:G,  "")</f>
        <v>0</v>
      </c>
      <c r="CB422" t="str">
        <f>_xlfn.XLOOKUP(data_cloud__2[[#This Row],[product_id]], manual_check_maarten!A:A,manual_check_maarten!H:H,  "")</f>
        <v/>
      </c>
    </row>
    <row r="423" spans="1:80" hidden="1" x14ac:dyDescent="0.35">
      <c r="A423" t="s">
        <v>847</v>
      </c>
      <c r="B423" t="s">
        <v>78</v>
      </c>
      <c r="C423">
        <v>45566.772974363426</v>
      </c>
      <c r="D423" t="s">
        <v>79</v>
      </c>
      <c r="E423" t="s">
        <v>80</v>
      </c>
      <c r="F423">
        <v>230</v>
      </c>
      <c r="G423">
        <v>230</v>
      </c>
      <c r="H423">
        <v>230</v>
      </c>
      <c r="I423">
        <v>0</v>
      </c>
      <c r="J423" t="s">
        <v>848</v>
      </c>
      <c r="K423" t="s">
        <v>82</v>
      </c>
      <c r="L423">
        <v>16.319999694824219</v>
      </c>
      <c r="M423">
        <v>110</v>
      </c>
      <c r="N423" t="s">
        <v>82</v>
      </c>
      <c r="O423" t="s">
        <v>82</v>
      </c>
      <c r="P423">
        <v>0</v>
      </c>
      <c r="Q423">
        <v>800.6754150390625</v>
      </c>
      <c r="R423">
        <v>119.90861511230469</v>
      </c>
      <c r="S423">
        <v>214.60000610351563</v>
      </c>
      <c r="T423">
        <v>215</v>
      </c>
      <c r="U423">
        <v>220</v>
      </c>
      <c r="V423">
        <v>224.80000305175781</v>
      </c>
      <c r="W423">
        <v>2186.698974609375</v>
      </c>
      <c r="X423">
        <v>1815.2222900390625</v>
      </c>
      <c r="Y423">
        <v>3.8040001392364502</v>
      </c>
      <c r="Z423">
        <v>0.14800000190734863</v>
      </c>
      <c r="AA423">
        <v>24.338001251220703</v>
      </c>
      <c r="AB423">
        <v>2.0360000133514404</v>
      </c>
      <c r="AC423">
        <v>0.45200002193450928</v>
      </c>
      <c r="AD423">
        <v>0.65800005197525024</v>
      </c>
      <c r="AE423">
        <v>40.200000762939453</v>
      </c>
      <c r="AF423">
        <v>26.487905502319336</v>
      </c>
      <c r="AG423">
        <v>44.978981018066406</v>
      </c>
      <c r="AH423">
        <v>230</v>
      </c>
      <c r="AI423">
        <v>60</v>
      </c>
      <c r="AJ423">
        <v>60</v>
      </c>
      <c r="AK423">
        <v>60</v>
      </c>
      <c r="AL423">
        <v>60.900002000000001</v>
      </c>
      <c r="AM423">
        <v>141.87911987304688</v>
      </c>
      <c r="AN423">
        <v>52.499603271484375</v>
      </c>
      <c r="AO423">
        <v>66.694084167480469</v>
      </c>
      <c r="AP423">
        <v>80.513252258300781</v>
      </c>
      <c r="AQ423">
        <v>2.8970625400543213</v>
      </c>
      <c r="AR423">
        <v>538.00701904296875</v>
      </c>
      <c r="AS423">
        <v>490.98019409179688</v>
      </c>
      <c r="AT423">
        <v>4.6654376983642578</v>
      </c>
      <c r="AU423">
        <v>3.7248127460479736</v>
      </c>
      <c r="AV423">
        <v>7591.39111328125</v>
      </c>
      <c r="AW423">
        <v>5246.57861328125</v>
      </c>
      <c r="AX423">
        <v>1624.0224609375</v>
      </c>
      <c r="AY423">
        <v>979.4423828125</v>
      </c>
      <c r="AZ423">
        <v>5967.36865234375</v>
      </c>
      <c r="BA423">
        <v>4267.13623046875</v>
      </c>
      <c r="BB423">
        <v>1.3916611671447754E-2</v>
      </c>
      <c r="BC423">
        <v>0.13671672344207764</v>
      </c>
      <c r="BD423" t="s">
        <v>849</v>
      </c>
      <c r="BE423" t="s">
        <v>847</v>
      </c>
      <c r="BF423">
        <v>45</v>
      </c>
      <c r="BG423">
        <v>861.18499999999995</v>
      </c>
      <c r="BH423">
        <v>1228.0170000000001</v>
      </c>
      <c r="BI423">
        <v>2.4550000000000001</v>
      </c>
      <c r="BJ423">
        <v>4.1399999999999997</v>
      </c>
      <c r="BK423">
        <v>94.763999999999996</v>
      </c>
      <c r="BL423">
        <v>2055.8429999999998</v>
      </c>
      <c r="BM423">
        <v>840.36199999999997</v>
      </c>
      <c r="BN423">
        <v>1334.8430000000001</v>
      </c>
      <c r="BO423">
        <v>5.3689999999999998</v>
      </c>
      <c r="BP423">
        <v>96.063000000000002</v>
      </c>
      <c r="BQ423">
        <v>1.0029999999999999</v>
      </c>
      <c r="BR423">
        <v>423.40199999999999</v>
      </c>
      <c r="BS423">
        <v>2055.8429999999998</v>
      </c>
      <c r="BT423">
        <v>20</v>
      </c>
      <c r="BU423">
        <v>8.3450000000000006</v>
      </c>
      <c r="BV423">
        <v>1</v>
      </c>
      <c r="BW423">
        <v>40</v>
      </c>
      <c r="BX423">
        <v>30.02</v>
      </c>
      <c r="BY423">
        <v>1</v>
      </c>
      <c r="BZ423">
        <f>_xlfn.XLOOKUP(data_cloud__2[[#This Row],[product_id]], manual_check_maarten!A:A,manual_check_maarten!F:F,  "")</f>
        <v>1</v>
      </c>
      <c r="CA423">
        <f>_xlfn.XLOOKUP(data_cloud__2[[#This Row],[product_id]], manual_check_maarten!A:A,manual_check_maarten!G:G,  "")</f>
        <v>0</v>
      </c>
      <c r="CB423" t="str">
        <f>_xlfn.XLOOKUP(data_cloud__2[[#This Row],[product_id]], manual_check_maarten!A:A,manual_check_maarten!H:H,  "")</f>
        <v/>
      </c>
    </row>
    <row r="424" spans="1:80" x14ac:dyDescent="0.35">
      <c r="A424" t="s">
        <v>822</v>
      </c>
      <c r="B424" t="s">
        <v>85</v>
      </c>
      <c r="C424">
        <v>45566.771283668983</v>
      </c>
      <c r="D424" t="s">
        <v>79</v>
      </c>
      <c r="E424" t="s">
        <v>80</v>
      </c>
      <c r="F424">
        <v>224</v>
      </c>
      <c r="G424">
        <v>224</v>
      </c>
      <c r="H424">
        <v>224</v>
      </c>
      <c r="I424">
        <v>0</v>
      </c>
      <c r="J424" t="s">
        <v>820</v>
      </c>
      <c r="K424" t="s">
        <v>82</v>
      </c>
      <c r="L424">
        <v>16.289999008178711</v>
      </c>
      <c r="M424">
        <v>110</v>
      </c>
      <c r="N424" t="s">
        <v>82</v>
      </c>
      <c r="O424" t="s">
        <v>82</v>
      </c>
      <c r="P424">
        <v>0</v>
      </c>
      <c r="Q424">
        <v>800.490966796875</v>
      </c>
      <c r="R424">
        <v>119.90861511230469</v>
      </c>
      <c r="S424">
        <v>214.60000610351563</v>
      </c>
      <c r="T424">
        <v>214.60000610351563</v>
      </c>
      <c r="U424">
        <v>220.10000610351563</v>
      </c>
      <c r="V424">
        <v>225</v>
      </c>
      <c r="W424">
        <v>2191.750244140625</v>
      </c>
      <c r="X424">
        <v>1772.7706298828125</v>
      </c>
      <c r="Y424">
        <v>3.2400002479553223</v>
      </c>
      <c r="Z424">
        <v>0.14800000190734863</v>
      </c>
      <c r="AA424">
        <v>24.338001251220703</v>
      </c>
      <c r="AB424">
        <v>2.0220000743865967</v>
      </c>
      <c r="AC424">
        <v>0.45200002193450928</v>
      </c>
      <c r="AD424">
        <v>0.65400004386901855</v>
      </c>
      <c r="AE424">
        <v>40.5</v>
      </c>
      <c r="AF424">
        <v>27.068937301635742</v>
      </c>
      <c r="AG424">
        <v>44.994274139404297</v>
      </c>
      <c r="AH424">
        <v>229.80000305175781</v>
      </c>
      <c r="AI424">
        <v>60</v>
      </c>
      <c r="AJ424">
        <v>60.099997999999999</v>
      </c>
      <c r="AK424">
        <v>60.099997999999999</v>
      </c>
      <c r="AL424">
        <v>60.900002000000001</v>
      </c>
      <c r="AM424">
        <v>91.864166259765625</v>
      </c>
      <c r="AN424">
        <v>52.49993896484375</v>
      </c>
      <c r="AO424">
        <v>67.335128784179688</v>
      </c>
      <c r="AP424">
        <v>83.194465637207031</v>
      </c>
      <c r="AQ424">
        <v>1.4673125743865967</v>
      </c>
      <c r="AR424">
        <v>540.57464599609375</v>
      </c>
      <c r="AS424">
        <v>490.33822631835938</v>
      </c>
      <c r="AT424">
        <v>4.8911876678466797</v>
      </c>
      <c r="AU424">
        <v>3.9129376411437988</v>
      </c>
      <c r="AV424">
        <v>7804.50537109375</v>
      </c>
      <c r="AW424">
        <v>5863.0439453125</v>
      </c>
      <c r="AX424">
        <v>1778.77685546875</v>
      </c>
      <c r="AY424">
        <v>1112.22900390625</v>
      </c>
      <c r="AZ424">
        <v>6025.728515625</v>
      </c>
      <c r="BA424">
        <v>4750.81494140625</v>
      </c>
      <c r="BD424" t="s">
        <v>823</v>
      </c>
      <c r="BE424" t="s">
        <v>822</v>
      </c>
      <c r="BF424">
        <v>45</v>
      </c>
      <c r="BG424">
        <v>1183.5930000000001</v>
      </c>
      <c r="BH424">
        <v>1095.933</v>
      </c>
      <c r="BI424">
        <v>-3.673</v>
      </c>
      <c r="BJ424">
        <v>4.0819999999999999</v>
      </c>
      <c r="BK424">
        <v>88.635999999999996</v>
      </c>
      <c r="BL424">
        <v>2054.0390000000002</v>
      </c>
      <c r="BM424">
        <v>1189.758</v>
      </c>
      <c r="BN424">
        <v>1401.2670000000001</v>
      </c>
      <c r="BO424">
        <v>179.55</v>
      </c>
      <c r="BP424">
        <v>98.424999999999997</v>
      </c>
      <c r="BQ424">
        <v>1.0049999999999999</v>
      </c>
      <c r="BR424">
        <v>424.637</v>
      </c>
      <c r="BS424">
        <v>2054.0390000000002</v>
      </c>
      <c r="BT424">
        <v>20</v>
      </c>
      <c r="BU424">
        <v>11.021000000000001</v>
      </c>
      <c r="BV424">
        <v>1</v>
      </c>
      <c r="BW424">
        <v>40</v>
      </c>
      <c r="BX424">
        <v>34.668999999999997</v>
      </c>
      <c r="BY424">
        <v>1</v>
      </c>
      <c r="BZ424">
        <f>_xlfn.XLOOKUP(data_cloud__2[[#This Row],[product_id]], manual_check_maarten!A:A,manual_check_maarten!F:F,  "")</f>
        <v>0</v>
      </c>
      <c r="CA424">
        <f>_xlfn.XLOOKUP(data_cloud__2[[#This Row],[product_id]], manual_check_maarten!A:A,manual_check_maarten!G:G,  "")</f>
        <v>0</v>
      </c>
      <c r="CB424" t="str">
        <f>_xlfn.XLOOKUP(data_cloud__2[[#This Row],[product_id]], manual_check_maarten!A:A,manual_check_maarten!H:H,  "")</f>
        <v>Streaks</v>
      </c>
    </row>
    <row r="425" spans="1:80" hidden="1" x14ac:dyDescent="0.35">
      <c r="A425" t="s">
        <v>855</v>
      </c>
      <c r="B425" t="s">
        <v>85</v>
      </c>
      <c r="C425">
        <v>45566.773263541669</v>
      </c>
      <c r="D425" t="s">
        <v>79</v>
      </c>
      <c r="E425" t="s">
        <v>80</v>
      </c>
      <c r="F425">
        <v>231</v>
      </c>
      <c r="G425">
        <v>231</v>
      </c>
      <c r="H425">
        <v>231</v>
      </c>
      <c r="I425">
        <v>0</v>
      </c>
      <c r="J425" t="s">
        <v>853</v>
      </c>
      <c r="K425" t="s">
        <v>82</v>
      </c>
      <c r="L425">
        <v>16.319999694824219</v>
      </c>
      <c r="M425">
        <v>110</v>
      </c>
      <c r="N425" t="s">
        <v>82</v>
      </c>
      <c r="O425" t="s">
        <v>82</v>
      </c>
      <c r="P425">
        <v>0</v>
      </c>
      <c r="Q425">
        <v>800.490966796875</v>
      </c>
      <c r="R425">
        <v>119.90861511230469</v>
      </c>
      <c r="S425">
        <v>214.80000305175781</v>
      </c>
      <c r="T425">
        <v>214.80000305175781</v>
      </c>
      <c r="U425">
        <v>220.10000610351563</v>
      </c>
      <c r="V425">
        <v>224.80000305175781</v>
      </c>
      <c r="W425">
        <v>2183.78466796875</v>
      </c>
      <c r="X425">
        <v>1820.3709716796875</v>
      </c>
      <c r="Y425">
        <v>3.2620000839233398</v>
      </c>
      <c r="Z425">
        <v>0.14800000190734863</v>
      </c>
      <c r="AA425">
        <v>24.338001251220703</v>
      </c>
      <c r="AB425">
        <v>2.0580000877380371</v>
      </c>
      <c r="AC425">
        <v>0.45200002193450928</v>
      </c>
      <c r="AD425">
        <v>0.65200001001358032</v>
      </c>
      <c r="AE425">
        <v>40.5</v>
      </c>
      <c r="AF425">
        <v>26.686679840087891</v>
      </c>
      <c r="AG425">
        <v>44.943305969238281</v>
      </c>
      <c r="AH425">
        <v>230</v>
      </c>
      <c r="AI425">
        <v>60</v>
      </c>
      <c r="AJ425">
        <v>60</v>
      </c>
      <c r="AK425">
        <v>60</v>
      </c>
      <c r="AL425">
        <v>61</v>
      </c>
      <c r="AM425">
        <v>91.864166259765625</v>
      </c>
      <c r="AN425">
        <v>52.49993896484375</v>
      </c>
      <c r="AO425">
        <v>67.278007507324219</v>
      </c>
      <c r="AP425">
        <v>82.972526550292969</v>
      </c>
      <c r="AQ425">
        <v>2.2198126316070557</v>
      </c>
      <c r="AR425">
        <v>538.58843994140625</v>
      </c>
      <c r="AS425">
        <v>489.7919921875</v>
      </c>
      <c r="AT425">
        <v>4.8911876678466797</v>
      </c>
      <c r="AU425">
        <v>3.9505627155303955</v>
      </c>
      <c r="AV425">
        <v>7739.31396484375</v>
      </c>
      <c r="AW425">
        <v>5839.57421875</v>
      </c>
      <c r="AX425">
        <v>1765.005859375</v>
      </c>
      <c r="AY425">
        <v>1121.7001953125</v>
      </c>
      <c r="AZ425">
        <v>5974.30810546875</v>
      </c>
      <c r="BA425">
        <v>4717.8740234375</v>
      </c>
      <c r="BD425" t="s">
        <v>856</v>
      </c>
      <c r="BE425" t="s">
        <v>855</v>
      </c>
      <c r="BF425">
        <v>45</v>
      </c>
      <c r="BG425">
        <v>1203.5319999999999</v>
      </c>
      <c r="BH425">
        <v>1103.845</v>
      </c>
      <c r="BI425">
        <v>-2.7639999999999998</v>
      </c>
      <c r="BJ425">
        <v>4.0789999999999997</v>
      </c>
      <c r="BK425">
        <v>89.545000000000002</v>
      </c>
      <c r="BL425">
        <v>2053.77</v>
      </c>
      <c r="BM425">
        <v>1204.2909999999999</v>
      </c>
      <c r="BN425">
        <v>1409.2619999999999</v>
      </c>
      <c r="BO425">
        <v>-179.548</v>
      </c>
      <c r="BP425">
        <v>99.998999999999995</v>
      </c>
      <c r="BQ425">
        <v>1.0049999999999999</v>
      </c>
      <c r="BR425">
        <v>424.67899999999997</v>
      </c>
      <c r="BS425">
        <v>2053.77</v>
      </c>
      <c r="BT425">
        <v>20</v>
      </c>
      <c r="BU425">
        <v>10.243</v>
      </c>
      <c r="BV425">
        <v>1</v>
      </c>
      <c r="BW425">
        <v>40</v>
      </c>
      <c r="BX425">
        <v>32.024999999999999</v>
      </c>
      <c r="BY425">
        <v>1</v>
      </c>
      <c r="BZ425">
        <f>_xlfn.XLOOKUP(data_cloud__2[[#This Row],[product_id]], manual_check_maarten!A:A,manual_check_maarten!F:F,  "")</f>
        <v>1</v>
      </c>
      <c r="CA425">
        <f>_xlfn.XLOOKUP(data_cloud__2[[#This Row],[product_id]], manual_check_maarten!A:A,manual_check_maarten!G:G,  "")</f>
        <v>0</v>
      </c>
      <c r="CB425" t="str">
        <f>_xlfn.XLOOKUP(data_cloud__2[[#This Row],[product_id]], manual_check_maarten!A:A,manual_check_maarten!H:H,  "")</f>
        <v/>
      </c>
    </row>
    <row r="426" spans="1:80" hidden="1" x14ac:dyDescent="0.35">
      <c r="A426" t="s">
        <v>860</v>
      </c>
      <c r="B426" t="s">
        <v>85</v>
      </c>
      <c r="C426">
        <v>45566.773541111113</v>
      </c>
      <c r="D426" t="s">
        <v>79</v>
      </c>
      <c r="E426" t="s">
        <v>80</v>
      </c>
      <c r="F426">
        <v>232</v>
      </c>
      <c r="G426">
        <v>232</v>
      </c>
      <c r="H426">
        <v>232</v>
      </c>
      <c r="I426">
        <v>0</v>
      </c>
      <c r="J426" t="s">
        <v>858</v>
      </c>
      <c r="K426" t="s">
        <v>82</v>
      </c>
      <c r="L426">
        <v>16.329999923706055</v>
      </c>
      <c r="M426">
        <v>110</v>
      </c>
      <c r="N426" t="s">
        <v>82</v>
      </c>
      <c r="O426" t="s">
        <v>82</v>
      </c>
      <c r="P426">
        <v>0</v>
      </c>
      <c r="Q426">
        <v>800.6754150390625</v>
      </c>
      <c r="R426">
        <v>119.90861511230469</v>
      </c>
      <c r="S426">
        <v>214.60000610351563</v>
      </c>
      <c r="T426">
        <v>214.80000305175781</v>
      </c>
      <c r="U426">
        <v>220.10000610351563</v>
      </c>
      <c r="V426">
        <v>224.80000305175781</v>
      </c>
      <c r="W426">
        <v>2186.310302734375</v>
      </c>
      <c r="X426">
        <v>1815.3194580078125</v>
      </c>
      <c r="Y426">
        <v>3.2180001735687256</v>
      </c>
      <c r="Z426">
        <v>0.14800000190734863</v>
      </c>
      <c r="AA426">
        <v>24.338001251220703</v>
      </c>
      <c r="AB426">
        <v>2.0340001583099365</v>
      </c>
      <c r="AC426">
        <v>0.45200002193450928</v>
      </c>
      <c r="AD426">
        <v>0.65600001811981201</v>
      </c>
      <c r="AE426">
        <v>40.5</v>
      </c>
      <c r="AF426">
        <v>26.482809066772461</v>
      </c>
      <c r="AG426">
        <v>44.958595275878906</v>
      </c>
      <c r="AH426">
        <v>229.80000305175781</v>
      </c>
      <c r="AI426">
        <v>60</v>
      </c>
      <c r="AJ426">
        <v>60.099997999999999</v>
      </c>
      <c r="AK426">
        <v>60.099997999999999</v>
      </c>
      <c r="AL426">
        <v>60.900002000000001</v>
      </c>
      <c r="AM426">
        <v>91.864166259765625</v>
      </c>
      <c r="AN426">
        <v>52.49993896484375</v>
      </c>
      <c r="AO426">
        <v>67.354316711425781</v>
      </c>
      <c r="AP426">
        <v>82.859649658203125</v>
      </c>
      <c r="AQ426">
        <v>2.5628750324249268</v>
      </c>
      <c r="AR426">
        <v>538.5001220703125</v>
      </c>
      <c r="AS426">
        <v>488.77243041992188</v>
      </c>
      <c r="AT426">
        <v>4.9288125038146973</v>
      </c>
      <c r="AU426">
        <v>3.9505627155303955</v>
      </c>
      <c r="AV426">
        <v>7741.26025390625</v>
      </c>
      <c r="AW426">
        <v>5819.4619140625</v>
      </c>
      <c r="AX426">
        <v>1778.26171875</v>
      </c>
      <c r="AY426">
        <v>1112.421875</v>
      </c>
      <c r="AZ426">
        <v>5962.99853515625</v>
      </c>
      <c r="BA426">
        <v>4707.0400390625</v>
      </c>
      <c r="BD426" t="s">
        <v>861</v>
      </c>
      <c r="BE426" t="s">
        <v>860</v>
      </c>
      <c r="BF426">
        <v>45</v>
      </c>
      <c r="BG426">
        <v>1238.702</v>
      </c>
      <c r="BH426">
        <v>878.28399999999999</v>
      </c>
      <c r="BI426">
        <v>-1.619</v>
      </c>
      <c r="BJ426">
        <v>4.0529999999999999</v>
      </c>
      <c r="BK426">
        <v>90.69</v>
      </c>
      <c r="BL426">
        <v>2056.5590000000002</v>
      </c>
      <c r="BM426">
        <v>1232.4190000000001</v>
      </c>
      <c r="BN426">
        <v>1187</v>
      </c>
      <c r="BO426">
        <v>-178.26400000000001</v>
      </c>
      <c r="BP426">
        <v>99.998999999999995</v>
      </c>
      <c r="BQ426">
        <v>1.0049999999999999</v>
      </c>
      <c r="BR426">
        <v>424.61</v>
      </c>
      <c r="BS426">
        <v>2056.5590000000002</v>
      </c>
      <c r="BT426">
        <v>20</v>
      </c>
      <c r="BU426">
        <v>5.2910000000000004</v>
      </c>
      <c r="BV426">
        <v>1</v>
      </c>
      <c r="BW426">
        <v>40</v>
      </c>
      <c r="BX426">
        <v>26.972000000000001</v>
      </c>
      <c r="BY426">
        <v>1</v>
      </c>
      <c r="BZ426">
        <f>_xlfn.XLOOKUP(data_cloud__2[[#This Row],[product_id]], manual_check_maarten!A:A,manual_check_maarten!F:F,  "")</f>
        <v>1</v>
      </c>
      <c r="CA426">
        <f>_xlfn.XLOOKUP(data_cloud__2[[#This Row],[product_id]], manual_check_maarten!A:A,manual_check_maarten!G:G,  "")</f>
        <v>0</v>
      </c>
      <c r="CB426" t="str">
        <f>_xlfn.XLOOKUP(data_cloud__2[[#This Row],[product_id]], manual_check_maarten!A:A,manual_check_maarten!H:H,  "")</f>
        <v/>
      </c>
    </row>
    <row r="427" spans="1:80" hidden="1" x14ac:dyDescent="0.35">
      <c r="A427" t="s">
        <v>857</v>
      </c>
      <c r="B427" t="s">
        <v>78</v>
      </c>
      <c r="C427">
        <v>45566.773541111113</v>
      </c>
      <c r="D427" t="s">
        <v>79</v>
      </c>
      <c r="E427" t="s">
        <v>80</v>
      </c>
      <c r="F427">
        <v>232</v>
      </c>
      <c r="G427">
        <v>232</v>
      </c>
      <c r="H427">
        <v>232</v>
      </c>
      <c r="I427">
        <v>0</v>
      </c>
      <c r="J427" t="s">
        <v>858</v>
      </c>
      <c r="K427" t="s">
        <v>82</v>
      </c>
      <c r="L427">
        <v>16.329999923706055</v>
      </c>
      <c r="M427">
        <v>110</v>
      </c>
      <c r="N427" t="s">
        <v>82</v>
      </c>
      <c r="O427" t="s">
        <v>82</v>
      </c>
      <c r="P427">
        <v>0</v>
      </c>
      <c r="Q427">
        <v>800.6754150390625</v>
      </c>
      <c r="R427">
        <v>119.90861511230469</v>
      </c>
      <c r="S427">
        <v>214.60000610351563</v>
      </c>
      <c r="T427">
        <v>214.80000305175781</v>
      </c>
      <c r="U427">
        <v>220.10000610351563</v>
      </c>
      <c r="V427">
        <v>224.80000305175781</v>
      </c>
      <c r="W427">
        <v>2186.310302734375</v>
      </c>
      <c r="X427">
        <v>1815.3194580078125</v>
      </c>
      <c r="Y427">
        <v>3.2180001735687256</v>
      </c>
      <c r="Z427">
        <v>0.14800000190734863</v>
      </c>
      <c r="AA427">
        <v>24.338001251220703</v>
      </c>
      <c r="AB427">
        <v>2.0340001583099365</v>
      </c>
      <c r="AC427">
        <v>0.45200002193450928</v>
      </c>
      <c r="AD427">
        <v>0.65600001811981201</v>
      </c>
      <c r="AE427">
        <v>40.5</v>
      </c>
      <c r="AF427">
        <v>26.482809066772461</v>
      </c>
      <c r="AG427">
        <v>44.958595275878906</v>
      </c>
      <c r="AH427">
        <v>229.80000305175781</v>
      </c>
      <c r="AI427">
        <v>60</v>
      </c>
      <c r="AJ427">
        <v>60.099997999999999</v>
      </c>
      <c r="AK427">
        <v>60.099997999999999</v>
      </c>
      <c r="AL427">
        <v>60.900002000000001</v>
      </c>
      <c r="AM427">
        <v>141.87911987304688</v>
      </c>
      <c r="AN427">
        <v>52.499603271484375</v>
      </c>
      <c r="AO427">
        <v>66.60003662109375</v>
      </c>
      <c r="AP427">
        <v>80.442543029785156</v>
      </c>
      <c r="AQ427">
        <v>3.0475625991821289</v>
      </c>
      <c r="AR427">
        <v>538.4766845703125</v>
      </c>
      <c r="AS427">
        <v>491.1617431640625</v>
      </c>
      <c r="AT427">
        <v>4.6654376983642578</v>
      </c>
      <c r="AU427">
        <v>3.7248127460479736</v>
      </c>
      <c r="AV427">
        <v>7590.1650390625</v>
      </c>
      <c r="AW427">
        <v>5245.77490234375</v>
      </c>
      <c r="AX427">
        <v>1628.7275390625</v>
      </c>
      <c r="AY427">
        <v>983.9306640625</v>
      </c>
      <c r="AZ427">
        <v>5961.4375</v>
      </c>
      <c r="BA427">
        <v>4261.84423828125</v>
      </c>
      <c r="BB427">
        <v>1.9012451171875E-2</v>
      </c>
      <c r="BC427">
        <v>0.13018631935119629</v>
      </c>
      <c r="BD427" t="s">
        <v>859</v>
      </c>
      <c r="BE427" t="s">
        <v>857</v>
      </c>
      <c r="BF427">
        <v>45</v>
      </c>
      <c r="BG427">
        <v>832.18799999999999</v>
      </c>
      <c r="BH427">
        <v>1245.4870000000001</v>
      </c>
      <c r="BI427">
        <v>-0.95599999999999996</v>
      </c>
      <c r="BJ427">
        <v>4.1639999999999997</v>
      </c>
      <c r="BK427">
        <v>91.352999999999994</v>
      </c>
      <c r="BL427">
        <v>2055.5479999999998</v>
      </c>
      <c r="BM427">
        <v>817.24800000000005</v>
      </c>
      <c r="BN427">
        <v>1353.1679999999999</v>
      </c>
      <c r="BO427">
        <v>2.194</v>
      </c>
      <c r="BP427">
        <v>97.244</v>
      </c>
      <c r="BQ427">
        <v>1.0029999999999999</v>
      </c>
      <c r="BR427">
        <v>423.28199999999998</v>
      </c>
      <c r="BS427">
        <v>2055.5479999999998</v>
      </c>
      <c r="BT427">
        <v>20</v>
      </c>
      <c r="BU427">
        <v>4.7839999999999998</v>
      </c>
      <c r="BV427">
        <v>1</v>
      </c>
      <c r="BW427">
        <v>40</v>
      </c>
      <c r="BX427">
        <v>23.587</v>
      </c>
      <c r="BY427">
        <v>1</v>
      </c>
      <c r="BZ427">
        <f>_xlfn.XLOOKUP(data_cloud__2[[#This Row],[product_id]], manual_check_maarten!A:A,manual_check_maarten!F:F,  "")</f>
        <v>1</v>
      </c>
      <c r="CA427">
        <f>_xlfn.XLOOKUP(data_cloud__2[[#This Row],[product_id]], manual_check_maarten!A:A,manual_check_maarten!G:G,  "")</f>
        <v>0</v>
      </c>
      <c r="CB427" t="str">
        <f>_xlfn.XLOOKUP(data_cloud__2[[#This Row],[product_id]], manual_check_maarten!A:A,manual_check_maarten!H:H,  "")</f>
        <v/>
      </c>
    </row>
    <row r="428" spans="1:80" hidden="1" x14ac:dyDescent="0.35">
      <c r="A428" t="s">
        <v>864</v>
      </c>
      <c r="B428" t="s">
        <v>85</v>
      </c>
      <c r="C428">
        <v>45566.77381859954</v>
      </c>
      <c r="D428" t="s">
        <v>79</v>
      </c>
      <c r="E428" t="s">
        <v>80</v>
      </c>
      <c r="F428">
        <v>233</v>
      </c>
      <c r="G428">
        <v>233</v>
      </c>
      <c r="H428">
        <v>233</v>
      </c>
      <c r="I428">
        <v>0</v>
      </c>
      <c r="J428" t="s">
        <v>863</v>
      </c>
      <c r="K428" t="s">
        <v>82</v>
      </c>
      <c r="L428">
        <v>16.329999923706055</v>
      </c>
      <c r="M428">
        <v>110</v>
      </c>
      <c r="N428" t="s">
        <v>82</v>
      </c>
      <c r="O428" t="s">
        <v>82</v>
      </c>
      <c r="P428">
        <v>0</v>
      </c>
      <c r="Q428">
        <v>800.6754150390625</v>
      </c>
      <c r="R428">
        <v>119.90861511230469</v>
      </c>
      <c r="S428">
        <v>214.60000610351563</v>
      </c>
      <c r="T428">
        <v>214.80000305175781</v>
      </c>
      <c r="U428">
        <v>220.10000610351563</v>
      </c>
      <c r="V428">
        <v>225</v>
      </c>
      <c r="W428">
        <v>2185.43603515625</v>
      </c>
      <c r="X428">
        <v>1836.6910400390625</v>
      </c>
      <c r="Y428">
        <v>3.814000129699707</v>
      </c>
      <c r="Z428">
        <v>0.14800000190734863</v>
      </c>
      <c r="AA428">
        <v>24.338001251220703</v>
      </c>
      <c r="AB428">
        <v>2.0060000419616699</v>
      </c>
      <c r="AC428">
        <v>0.45200002193450928</v>
      </c>
      <c r="AD428">
        <v>0.65600001811981201</v>
      </c>
      <c r="AE428">
        <v>40.700000762939453</v>
      </c>
      <c r="AF428">
        <v>25.901777267456055</v>
      </c>
      <c r="AG428">
        <v>44.943305969238281</v>
      </c>
      <c r="AH428">
        <v>229.80000305175781</v>
      </c>
      <c r="AI428">
        <v>60</v>
      </c>
      <c r="AJ428">
        <v>59.900002000000001</v>
      </c>
      <c r="AK428">
        <v>59.900002000000001</v>
      </c>
      <c r="AL428">
        <v>61</v>
      </c>
      <c r="AM428">
        <v>91.864166259765625</v>
      </c>
      <c r="AN428">
        <v>52.49993896484375</v>
      </c>
      <c r="AO428">
        <v>67.408958435058594</v>
      </c>
      <c r="AP428">
        <v>83.214927673339844</v>
      </c>
      <c r="AQ428">
        <v>1.5425626039505005</v>
      </c>
      <c r="AR428">
        <v>538.8094482421875</v>
      </c>
      <c r="AS428">
        <v>488.70663452148438</v>
      </c>
      <c r="AT428">
        <v>5.0416879653930664</v>
      </c>
      <c r="AU428">
        <v>3.9881877899169922</v>
      </c>
      <c r="AV428">
        <v>7726.05712890625</v>
      </c>
      <c r="AW428">
        <v>5790.66015625</v>
      </c>
      <c r="AX428">
        <v>1821.92138671875</v>
      </c>
      <c r="AY428">
        <v>1112.1591796875</v>
      </c>
      <c r="AZ428">
        <v>5904.1357421875</v>
      </c>
      <c r="BA428">
        <v>4678.5009765625</v>
      </c>
      <c r="BD428" t="s">
        <v>865</v>
      </c>
      <c r="BE428" t="s">
        <v>864</v>
      </c>
      <c r="BF428">
        <v>45</v>
      </c>
      <c r="BG428">
        <v>1212.607</v>
      </c>
      <c r="BH428">
        <v>1121.8130000000001</v>
      </c>
      <c r="BI428">
        <v>-2.3090000000000002</v>
      </c>
      <c r="BJ428">
        <v>4.0620000000000003</v>
      </c>
      <c r="BK428">
        <v>90</v>
      </c>
      <c r="BL428">
        <v>2053.6019999999999</v>
      </c>
      <c r="BM428">
        <v>1210.806</v>
      </c>
      <c r="BN428">
        <v>1427.011</v>
      </c>
      <c r="BO428">
        <v>-179.07900000000001</v>
      </c>
      <c r="BP428">
        <v>99.998999999999995</v>
      </c>
      <c r="BQ428">
        <v>1.0049999999999999</v>
      </c>
      <c r="BR428">
        <v>424.53899999999999</v>
      </c>
      <c r="BS428">
        <v>2053.6019999999999</v>
      </c>
      <c r="BT428">
        <v>20</v>
      </c>
      <c r="BU428">
        <v>8.9060000000000006</v>
      </c>
      <c r="BV428">
        <v>1</v>
      </c>
      <c r="BW428">
        <v>40</v>
      </c>
      <c r="BX428">
        <v>45.951999999999998</v>
      </c>
      <c r="BY428">
        <v>0</v>
      </c>
      <c r="BZ428">
        <f>_xlfn.XLOOKUP(data_cloud__2[[#This Row],[product_id]], manual_check_maarten!A:A,manual_check_maarten!F:F,  "")</f>
        <v>1</v>
      </c>
      <c r="CA428">
        <f>_xlfn.XLOOKUP(data_cloud__2[[#This Row],[product_id]], manual_check_maarten!A:A,manual_check_maarten!G:G,  "")</f>
        <v>0</v>
      </c>
      <c r="CB428" t="str">
        <f>_xlfn.XLOOKUP(data_cloud__2[[#This Row],[product_id]], manual_check_maarten!A:A,manual_check_maarten!H:H,  "")</f>
        <v/>
      </c>
    </row>
    <row r="429" spans="1:80" hidden="1" x14ac:dyDescent="0.35">
      <c r="A429" t="s">
        <v>862</v>
      </c>
      <c r="B429" t="s">
        <v>78</v>
      </c>
      <c r="C429">
        <v>45566.77381859954</v>
      </c>
      <c r="D429" t="s">
        <v>79</v>
      </c>
      <c r="E429" t="s">
        <v>80</v>
      </c>
      <c r="F429">
        <v>233</v>
      </c>
      <c r="G429">
        <v>233</v>
      </c>
      <c r="H429">
        <v>233</v>
      </c>
      <c r="I429">
        <v>0</v>
      </c>
      <c r="J429" t="s">
        <v>863</v>
      </c>
      <c r="K429" t="s">
        <v>82</v>
      </c>
      <c r="L429">
        <v>16.329999923706055</v>
      </c>
      <c r="M429">
        <v>110</v>
      </c>
      <c r="N429" t="s">
        <v>82</v>
      </c>
      <c r="O429" t="s">
        <v>82</v>
      </c>
      <c r="P429">
        <v>0</v>
      </c>
      <c r="Q429">
        <v>800.6754150390625</v>
      </c>
      <c r="R429">
        <v>119.90861511230469</v>
      </c>
      <c r="S429">
        <v>214.60000610351563</v>
      </c>
      <c r="T429">
        <v>214.80000305175781</v>
      </c>
      <c r="U429">
        <v>220.10000610351563</v>
      </c>
      <c r="V429">
        <v>225</v>
      </c>
      <c r="W429">
        <v>2185.43603515625</v>
      </c>
      <c r="X429">
        <v>1836.6910400390625</v>
      </c>
      <c r="Y429">
        <v>3.814000129699707</v>
      </c>
      <c r="Z429">
        <v>0.14800000190734863</v>
      </c>
      <c r="AA429">
        <v>24.338001251220703</v>
      </c>
      <c r="AB429">
        <v>2.0060000419616699</v>
      </c>
      <c r="AC429">
        <v>0.45200002193450928</v>
      </c>
      <c r="AD429">
        <v>0.65600001811981201</v>
      </c>
      <c r="AE429">
        <v>40.700000762939453</v>
      </c>
      <c r="AF429">
        <v>25.901777267456055</v>
      </c>
      <c r="AG429">
        <v>44.943305969238281</v>
      </c>
      <c r="AH429">
        <v>229.80000305175781</v>
      </c>
      <c r="AI429">
        <v>60</v>
      </c>
      <c r="AJ429">
        <v>59.900002000000001</v>
      </c>
      <c r="AK429">
        <v>59.900002000000001</v>
      </c>
      <c r="AL429">
        <v>61</v>
      </c>
      <c r="AM429">
        <v>141.87911987304688</v>
      </c>
      <c r="AN429">
        <v>52.499603271484375</v>
      </c>
      <c r="AO429">
        <v>66.765708923339844</v>
      </c>
      <c r="AP429">
        <v>80.42816162109375</v>
      </c>
      <c r="AQ429">
        <v>3.4990627765655518</v>
      </c>
      <c r="AR429">
        <v>537.1861572265625</v>
      </c>
      <c r="AS429">
        <v>489.0941162109375</v>
      </c>
      <c r="AT429">
        <v>4.7406878471374512</v>
      </c>
      <c r="AU429">
        <v>3.8000626564025879</v>
      </c>
      <c r="AV429">
        <v>7574.69287109375</v>
      </c>
      <c r="AW429">
        <v>5188.4970703125</v>
      </c>
      <c r="AX429">
        <v>1644.6162109375</v>
      </c>
      <c r="AY429">
        <v>994.439453125</v>
      </c>
      <c r="AZ429">
        <v>5930.07666015625</v>
      </c>
      <c r="BA429">
        <v>4194.0576171875</v>
      </c>
      <c r="BB429">
        <v>1.5993237495422363E-2</v>
      </c>
      <c r="BC429">
        <v>0.14135491847991943</v>
      </c>
      <c r="BD429" t="s">
        <v>79</v>
      </c>
      <c r="BE429" t="s">
        <v>79</v>
      </c>
      <c r="BF429">
        <v>0</v>
      </c>
      <c r="BG429">
        <v>0</v>
      </c>
      <c r="BH429">
        <v>0</v>
      </c>
      <c r="BI429">
        <v>0</v>
      </c>
      <c r="BJ429">
        <v>0</v>
      </c>
      <c r="BK429">
        <v>0</v>
      </c>
      <c r="BL429">
        <v>0</v>
      </c>
      <c r="BM429">
        <v>0</v>
      </c>
      <c r="BN429">
        <v>0</v>
      </c>
      <c r="BO429">
        <v>0</v>
      </c>
      <c r="BP429">
        <v>0</v>
      </c>
      <c r="BQ429">
        <v>0</v>
      </c>
      <c r="BR429">
        <v>0</v>
      </c>
      <c r="BS429">
        <v>0</v>
      </c>
      <c r="BT429">
        <v>20</v>
      </c>
      <c r="BU429">
        <v>0</v>
      </c>
      <c r="BW429">
        <v>40</v>
      </c>
      <c r="BX429">
        <v>0</v>
      </c>
      <c r="BZ429" t="str">
        <f>_xlfn.XLOOKUP(data_cloud__2[[#This Row],[product_id]], manual_check_maarten!A:A,manual_check_maarten!F:F,  "")</f>
        <v/>
      </c>
      <c r="CA429" t="str">
        <f>_xlfn.XLOOKUP(data_cloud__2[[#This Row],[product_id]], manual_check_maarten!A:A,manual_check_maarten!G:G,  "")</f>
        <v/>
      </c>
      <c r="CB429" t="str">
        <f>_xlfn.XLOOKUP(data_cloud__2[[#This Row],[product_id]], manual_check_maarten!A:A,manual_check_maarten!H:H,  "")</f>
        <v/>
      </c>
    </row>
    <row r="430" spans="1:80" hidden="1" x14ac:dyDescent="0.35">
      <c r="A430" t="s">
        <v>869</v>
      </c>
      <c r="B430" t="s">
        <v>85</v>
      </c>
      <c r="C430">
        <v>45566.774107777775</v>
      </c>
      <c r="D430" t="s">
        <v>79</v>
      </c>
      <c r="E430" t="s">
        <v>80</v>
      </c>
      <c r="F430">
        <v>234</v>
      </c>
      <c r="G430">
        <v>234</v>
      </c>
      <c r="H430">
        <v>234</v>
      </c>
      <c r="I430">
        <v>0</v>
      </c>
      <c r="J430" t="s">
        <v>867</v>
      </c>
      <c r="K430" t="s">
        <v>82</v>
      </c>
      <c r="L430">
        <v>16.329999923706055</v>
      </c>
      <c r="M430">
        <v>110</v>
      </c>
      <c r="N430" t="s">
        <v>82</v>
      </c>
      <c r="O430" t="s">
        <v>82</v>
      </c>
      <c r="P430">
        <v>0</v>
      </c>
      <c r="Q430">
        <v>800.490966796875</v>
      </c>
      <c r="R430">
        <v>119.90861511230469</v>
      </c>
      <c r="S430">
        <v>214.80000305175781</v>
      </c>
      <c r="T430">
        <v>214.80000305175781</v>
      </c>
      <c r="U430">
        <v>220.10000610351563</v>
      </c>
      <c r="V430">
        <v>225</v>
      </c>
      <c r="W430">
        <v>2180.773193359375</v>
      </c>
      <c r="X430">
        <v>1822.9937744140625</v>
      </c>
      <c r="Y430">
        <v>3.0060000419616699</v>
      </c>
      <c r="Z430">
        <v>0.14800000190734863</v>
      </c>
      <c r="AA430">
        <v>24.338001251220703</v>
      </c>
      <c r="AB430">
        <v>2.0500001907348633</v>
      </c>
      <c r="AC430">
        <v>0.45200002193450928</v>
      </c>
      <c r="AD430">
        <v>0.65400004386901855</v>
      </c>
      <c r="AE430">
        <v>41</v>
      </c>
      <c r="AF430">
        <v>26.212680816650391</v>
      </c>
      <c r="AG430">
        <v>44.989173889160156</v>
      </c>
      <c r="AH430">
        <v>229.80000305175781</v>
      </c>
      <c r="AI430">
        <v>60</v>
      </c>
      <c r="AJ430">
        <v>60</v>
      </c>
      <c r="AK430">
        <v>60</v>
      </c>
      <c r="AL430">
        <v>61</v>
      </c>
      <c r="AM430">
        <v>91.864166259765625</v>
      </c>
      <c r="AN430">
        <v>52.49993896484375</v>
      </c>
      <c r="AO430">
        <v>67.39569091796875</v>
      </c>
      <c r="AP430">
        <v>82.923149108886719</v>
      </c>
      <c r="AQ430">
        <v>2.4079375267028809</v>
      </c>
      <c r="AR430">
        <v>537.82781982421875</v>
      </c>
      <c r="AS430">
        <v>487.48037719726563</v>
      </c>
      <c r="AT430">
        <v>4.8911876678466797</v>
      </c>
      <c r="AU430">
        <v>3.9505627155303955</v>
      </c>
      <c r="AV430">
        <v>7720.2080078125</v>
      </c>
      <c r="AW430">
        <v>5772.01171875</v>
      </c>
      <c r="AX430">
        <v>1743.212890625</v>
      </c>
      <c r="AY430">
        <v>1096.962890625</v>
      </c>
      <c r="AZ430">
        <v>5976.9951171875</v>
      </c>
      <c r="BA430">
        <v>4675.048828125</v>
      </c>
      <c r="BD430" t="s">
        <v>870</v>
      </c>
      <c r="BE430" t="s">
        <v>869</v>
      </c>
      <c r="BF430">
        <v>45</v>
      </c>
      <c r="BG430">
        <v>1188.8900000000001</v>
      </c>
      <c r="BH430">
        <v>985.98699999999997</v>
      </c>
      <c r="BI430">
        <v>-3.6949999999999998</v>
      </c>
      <c r="BJ430">
        <v>4.0659999999999998</v>
      </c>
      <c r="BK430">
        <v>88.614000000000004</v>
      </c>
      <c r="BL430">
        <v>2055.4589999999998</v>
      </c>
      <c r="BM430">
        <v>1194.08</v>
      </c>
      <c r="BN430">
        <v>1293.364</v>
      </c>
      <c r="BO430">
        <v>179.54499999999999</v>
      </c>
      <c r="BP430">
        <v>99.998999999999995</v>
      </c>
      <c r="BQ430">
        <v>1.0049999999999999</v>
      </c>
      <c r="BR430">
        <v>424.68599999999998</v>
      </c>
      <c r="BS430">
        <v>2055.4589999999998</v>
      </c>
      <c r="BT430">
        <v>20</v>
      </c>
      <c r="BU430">
        <v>4.8529999999999998</v>
      </c>
      <c r="BV430">
        <v>1</v>
      </c>
      <c r="BW430">
        <v>40</v>
      </c>
      <c r="BX430">
        <v>29.14</v>
      </c>
      <c r="BY430">
        <v>1</v>
      </c>
      <c r="BZ430">
        <f>_xlfn.XLOOKUP(data_cloud__2[[#This Row],[product_id]], manual_check_maarten!A:A,manual_check_maarten!F:F,  "")</f>
        <v>1</v>
      </c>
      <c r="CA430">
        <f>_xlfn.XLOOKUP(data_cloud__2[[#This Row],[product_id]], manual_check_maarten!A:A,manual_check_maarten!G:G,  "")</f>
        <v>0</v>
      </c>
      <c r="CB430" t="str">
        <f>_xlfn.XLOOKUP(data_cloud__2[[#This Row],[product_id]], manual_check_maarten!A:A,manual_check_maarten!H:H,  "")</f>
        <v/>
      </c>
    </row>
    <row r="431" spans="1:80" hidden="1" x14ac:dyDescent="0.35">
      <c r="A431" t="s">
        <v>866</v>
      </c>
      <c r="B431" t="s">
        <v>78</v>
      </c>
      <c r="C431">
        <v>45566.774107777775</v>
      </c>
      <c r="D431" t="s">
        <v>79</v>
      </c>
      <c r="E431" t="s">
        <v>80</v>
      </c>
      <c r="F431">
        <v>234</v>
      </c>
      <c r="G431">
        <v>234</v>
      </c>
      <c r="H431">
        <v>234</v>
      </c>
      <c r="I431">
        <v>0</v>
      </c>
      <c r="J431" t="s">
        <v>867</v>
      </c>
      <c r="K431" t="s">
        <v>82</v>
      </c>
      <c r="L431">
        <v>16.329999923706055</v>
      </c>
      <c r="M431">
        <v>110</v>
      </c>
      <c r="N431" t="s">
        <v>82</v>
      </c>
      <c r="O431" t="s">
        <v>82</v>
      </c>
      <c r="P431">
        <v>0</v>
      </c>
      <c r="Q431">
        <v>800.490966796875</v>
      </c>
      <c r="R431">
        <v>119.90861511230469</v>
      </c>
      <c r="S431">
        <v>214.80000305175781</v>
      </c>
      <c r="T431">
        <v>214.80000305175781</v>
      </c>
      <c r="U431">
        <v>220.10000610351563</v>
      </c>
      <c r="V431">
        <v>225</v>
      </c>
      <c r="W431">
        <v>2180.773193359375</v>
      </c>
      <c r="X431">
        <v>1822.9937744140625</v>
      </c>
      <c r="Y431">
        <v>3.0060000419616699</v>
      </c>
      <c r="Z431">
        <v>0.14800000190734863</v>
      </c>
      <c r="AA431">
        <v>24.338001251220703</v>
      </c>
      <c r="AB431">
        <v>2.0500001907348633</v>
      </c>
      <c r="AC431">
        <v>0.45200002193450928</v>
      </c>
      <c r="AD431">
        <v>0.65400004386901855</v>
      </c>
      <c r="AE431">
        <v>41</v>
      </c>
      <c r="AF431">
        <v>26.212680816650391</v>
      </c>
      <c r="AG431">
        <v>44.989173889160156</v>
      </c>
      <c r="AH431">
        <v>229.80000305175781</v>
      </c>
      <c r="AI431">
        <v>60</v>
      </c>
      <c r="AJ431">
        <v>60</v>
      </c>
      <c r="AK431">
        <v>60</v>
      </c>
      <c r="AL431">
        <v>61</v>
      </c>
      <c r="AM431">
        <v>141.87911987304688</v>
      </c>
      <c r="AN431">
        <v>52.499603271484375</v>
      </c>
      <c r="AO431">
        <v>66.773956298828125</v>
      </c>
      <c r="AP431">
        <v>80.316093444824219</v>
      </c>
      <c r="AQ431">
        <v>3.1980626583099365</v>
      </c>
      <c r="AR431">
        <v>536.46600341796875</v>
      </c>
      <c r="AS431">
        <v>487.73971557617188</v>
      </c>
      <c r="AT431">
        <v>4.7030625343322754</v>
      </c>
      <c r="AU431">
        <v>3.7624375820159912</v>
      </c>
      <c r="AV431">
        <v>7561.55908203125</v>
      </c>
      <c r="AW431">
        <v>5159.005859375</v>
      </c>
      <c r="AX431">
        <v>1626.11474609375</v>
      </c>
      <c r="AY431">
        <v>977.25634765625</v>
      </c>
      <c r="AZ431">
        <v>5935.4443359375</v>
      </c>
      <c r="BA431">
        <v>4181.74951171875</v>
      </c>
      <c r="BB431">
        <v>1.2716531753540039E-2</v>
      </c>
      <c r="BC431">
        <v>0.14633321762084961</v>
      </c>
      <c r="BD431" t="s">
        <v>868</v>
      </c>
      <c r="BE431" t="s">
        <v>866</v>
      </c>
      <c r="BF431">
        <v>45</v>
      </c>
      <c r="BG431">
        <v>893.95699999999999</v>
      </c>
      <c r="BH431">
        <v>914.44100000000003</v>
      </c>
      <c r="BI431">
        <v>3.2629999999999999</v>
      </c>
      <c r="BJ431">
        <v>4.0960000000000001</v>
      </c>
      <c r="BK431">
        <v>95.572000000000003</v>
      </c>
      <c r="BL431">
        <v>2052.3270000000002</v>
      </c>
      <c r="BM431">
        <v>870.11199999999997</v>
      </c>
      <c r="BN431">
        <v>1026.972</v>
      </c>
      <c r="BO431">
        <v>6.6349999999999998</v>
      </c>
      <c r="BP431">
        <v>94.882000000000005</v>
      </c>
      <c r="BQ431">
        <v>1.004</v>
      </c>
      <c r="BR431">
        <v>423.51100000000002</v>
      </c>
      <c r="BS431">
        <v>2052.3270000000002</v>
      </c>
      <c r="BT431">
        <v>20</v>
      </c>
      <c r="BU431">
        <v>148.965</v>
      </c>
      <c r="BV431">
        <v>0</v>
      </c>
      <c r="BW431">
        <v>40</v>
      </c>
      <c r="BX431">
        <v>415.41300000000001</v>
      </c>
      <c r="BY431">
        <v>0</v>
      </c>
      <c r="BZ431">
        <f>_xlfn.XLOOKUP(data_cloud__2[[#This Row],[product_id]], manual_check_maarten!A:A,manual_check_maarten!F:F,  "")</f>
        <v>1</v>
      </c>
      <c r="CA431" t="str">
        <f>_xlfn.XLOOKUP(data_cloud__2[[#This Row],[product_id]], manual_check_maarten!A:A,manual_check_maarten!G:G,  "")</f>
        <v>anomaly due to position against the edge of the FOV</v>
      </c>
      <c r="CB431" t="str">
        <f>_xlfn.XLOOKUP(data_cloud__2[[#This Row],[product_id]], manual_check_maarten!A:A,manual_check_maarten!H:H,  "")</f>
        <v/>
      </c>
    </row>
    <row r="432" spans="1:80" hidden="1" x14ac:dyDescent="0.35">
      <c r="A432" t="s">
        <v>874</v>
      </c>
      <c r="B432" t="s">
        <v>85</v>
      </c>
      <c r="C432">
        <v>45566.774386504629</v>
      </c>
      <c r="D432" t="s">
        <v>79</v>
      </c>
      <c r="E432" t="s">
        <v>80</v>
      </c>
      <c r="F432">
        <v>235</v>
      </c>
      <c r="G432">
        <v>235</v>
      </c>
      <c r="H432">
        <v>235</v>
      </c>
      <c r="I432">
        <v>0</v>
      </c>
      <c r="J432" t="s">
        <v>872</v>
      </c>
      <c r="K432" t="s">
        <v>82</v>
      </c>
      <c r="L432">
        <v>16.340000152587891</v>
      </c>
      <c r="M432">
        <v>110</v>
      </c>
      <c r="N432" t="s">
        <v>82</v>
      </c>
      <c r="O432" t="s">
        <v>82</v>
      </c>
      <c r="P432">
        <v>0</v>
      </c>
      <c r="Q432">
        <v>800.6754150390625</v>
      </c>
      <c r="R432">
        <v>119.90861511230469</v>
      </c>
      <c r="S432">
        <v>214.80000305175781</v>
      </c>
      <c r="T432">
        <v>214.80000305175781</v>
      </c>
      <c r="U432">
        <v>220.10000610351563</v>
      </c>
      <c r="V432">
        <v>225</v>
      </c>
      <c r="W432">
        <v>2190.390380859375</v>
      </c>
      <c r="X432">
        <v>1855.0511474609375</v>
      </c>
      <c r="Y432">
        <v>3.3400001525878906</v>
      </c>
      <c r="Z432">
        <v>0.14800000190734863</v>
      </c>
      <c r="AA432">
        <v>24.368001937866211</v>
      </c>
      <c r="AB432">
        <v>2.0540001392364502</v>
      </c>
      <c r="AC432">
        <v>0.45200002193450928</v>
      </c>
      <c r="AD432">
        <v>0.65400004386901855</v>
      </c>
      <c r="AE432">
        <v>41.200000762939453</v>
      </c>
      <c r="AF432">
        <v>26.42674446105957</v>
      </c>
      <c r="AG432">
        <v>44.989173889160156</v>
      </c>
      <c r="AH432">
        <v>229.80000305175781</v>
      </c>
      <c r="AI432">
        <v>60</v>
      </c>
      <c r="AJ432">
        <v>60</v>
      </c>
      <c r="AK432">
        <v>60</v>
      </c>
      <c r="AL432">
        <v>60.900002000000001</v>
      </c>
      <c r="AM432">
        <v>91.864166259765625</v>
      </c>
      <c r="AN432">
        <v>52.49993896484375</v>
      </c>
      <c r="AO432">
        <v>67.407691955566406</v>
      </c>
      <c r="AP432">
        <v>82.99835205078125</v>
      </c>
      <c r="AQ432">
        <v>2.4079375267028809</v>
      </c>
      <c r="AR432">
        <v>539.18536376953125</v>
      </c>
      <c r="AS432">
        <v>490.364990234375</v>
      </c>
      <c r="AT432">
        <v>4.9288125038146973</v>
      </c>
      <c r="AU432">
        <v>3.9505627155303955</v>
      </c>
      <c r="AV432">
        <v>7731.01513671875</v>
      </c>
      <c r="AW432">
        <v>5852.0068359375</v>
      </c>
      <c r="AX432">
        <v>1779.16748046875</v>
      </c>
      <c r="AY432">
        <v>1114.42431640625</v>
      </c>
      <c r="AZ432">
        <v>5951.84765625</v>
      </c>
      <c r="BA432">
        <v>4737.58251953125</v>
      </c>
      <c r="BD432" t="s">
        <v>875</v>
      </c>
      <c r="BE432" t="s">
        <v>874</v>
      </c>
      <c r="BF432">
        <v>45</v>
      </c>
      <c r="BG432">
        <v>1195.982</v>
      </c>
      <c r="BH432">
        <v>997.57299999999998</v>
      </c>
      <c r="BI432">
        <v>-3.218</v>
      </c>
      <c r="BJ432">
        <v>4.0640000000000001</v>
      </c>
      <c r="BK432">
        <v>89.090999999999994</v>
      </c>
      <c r="BL432">
        <v>2055.7959999999998</v>
      </c>
      <c r="BM432">
        <v>1199.9469999999999</v>
      </c>
      <c r="BN432">
        <v>1305.2550000000001</v>
      </c>
      <c r="BO432">
        <v>179.94200000000001</v>
      </c>
      <c r="BP432">
        <v>99.998999999999995</v>
      </c>
      <c r="BQ432">
        <v>1.0049999999999999</v>
      </c>
      <c r="BR432">
        <v>424.762</v>
      </c>
      <c r="BS432">
        <v>2055.7959999999998</v>
      </c>
      <c r="BT432">
        <v>20</v>
      </c>
      <c r="BU432">
        <v>12.053000000000001</v>
      </c>
      <c r="BV432">
        <v>1</v>
      </c>
      <c r="BW432">
        <v>40</v>
      </c>
      <c r="BX432">
        <v>32.256</v>
      </c>
      <c r="BY432">
        <v>1</v>
      </c>
      <c r="BZ432">
        <f>_xlfn.XLOOKUP(data_cloud__2[[#This Row],[product_id]], manual_check_maarten!A:A,manual_check_maarten!F:F,  "")</f>
        <v>1</v>
      </c>
      <c r="CA432">
        <f>_xlfn.XLOOKUP(data_cloud__2[[#This Row],[product_id]], manual_check_maarten!A:A,manual_check_maarten!G:G,  "")</f>
        <v>0</v>
      </c>
      <c r="CB432" t="str">
        <f>_xlfn.XLOOKUP(data_cloud__2[[#This Row],[product_id]], manual_check_maarten!A:A,manual_check_maarten!H:H,  "")</f>
        <v/>
      </c>
    </row>
    <row r="433" spans="1:80" hidden="1" x14ac:dyDescent="0.35">
      <c r="A433" t="s">
        <v>871</v>
      </c>
      <c r="B433" t="s">
        <v>78</v>
      </c>
      <c r="C433">
        <v>45566.774386504629</v>
      </c>
      <c r="D433" t="s">
        <v>79</v>
      </c>
      <c r="E433" t="s">
        <v>80</v>
      </c>
      <c r="F433">
        <v>235</v>
      </c>
      <c r="G433">
        <v>235</v>
      </c>
      <c r="H433">
        <v>235</v>
      </c>
      <c r="I433">
        <v>0</v>
      </c>
      <c r="J433" t="s">
        <v>872</v>
      </c>
      <c r="K433" t="s">
        <v>82</v>
      </c>
      <c r="L433">
        <v>16.340000152587891</v>
      </c>
      <c r="M433">
        <v>110</v>
      </c>
      <c r="N433" t="s">
        <v>82</v>
      </c>
      <c r="O433" t="s">
        <v>82</v>
      </c>
      <c r="P433">
        <v>0</v>
      </c>
      <c r="Q433">
        <v>800.6754150390625</v>
      </c>
      <c r="R433">
        <v>119.90861511230469</v>
      </c>
      <c r="S433">
        <v>214.80000305175781</v>
      </c>
      <c r="T433">
        <v>214.80000305175781</v>
      </c>
      <c r="U433">
        <v>220.10000610351563</v>
      </c>
      <c r="V433">
        <v>225</v>
      </c>
      <c r="W433">
        <v>2190.390380859375</v>
      </c>
      <c r="X433">
        <v>1855.0511474609375</v>
      </c>
      <c r="Y433">
        <v>3.3400001525878906</v>
      </c>
      <c r="Z433">
        <v>0.14800000190734863</v>
      </c>
      <c r="AA433">
        <v>24.368001937866211</v>
      </c>
      <c r="AB433">
        <v>2.0540001392364502</v>
      </c>
      <c r="AC433">
        <v>0.45200002193450928</v>
      </c>
      <c r="AD433">
        <v>0.65400004386901855</v>
      </c>
      <c r="AE433">
        <v>41.200000762939453</v>
      </c>
      <c r="AF433">
        <v>26.42674446105957</v>
      </c>
      <c r="AG433">
        <v>44.989173889160156</v>
      </c>
      <c r="AH433">
        <v>229.80000305175781</v>
      </c>
      <c r="AI433">
        <v>60</v>
      </c>
      <c r="AJ433">
        <v>60</v>
      </c>
      <c r="AK433">
        <v>60</v>
      </c>
      <c r="AL433">
        <v>60.900002000000001</v>
      </c>
      <c r="AM433">
        <v>141.87911987304688</v>
      </c>
      <c r="AN433">
        <v>52.499603271484375</v>
      </c>
      <c r="AO433">
        <v>66.762725830078125</v>
      </c>
      <c r="AP433">
        <v>80.444160461425781</v>
      </c>
      <c r="AQ433">
        <v>3.2733125686645508</v>
      </c>
      <c r="AR433">
        <v>537.21685791015625</v>
      </c>
      <c r="AS433">
        <v>490.84841918945313</v>
      </c>
      <c r="AT433">
        <v>4.6654376983642578</v>
      </c>
      <c r="AU433">
        <v>3.7624375820159912</v>
      </c>
      <c r="AV433">
        <v>7569.59716796875</v>
      </c>
      <c r="AW433">
        <v>5240.958984375</v>
      </c>
      <c r="AX433">
        <v>1620.16796875</v>
      </c>
      <c r="AY433">
        <v>995.59912109375</v>
      </c>
      <c r="AZ433">
        <v>5949.42919921875</v>
      </c>
      <c r="BA433">
        <v>4245.35986328125</v>
      </c>
      <c r="BB433">
        <v>1.6813993453979492E-2</v>
      </c>
      <c r="BC433">
        <v>0.14410126209259033</v>
      </c>
      <c r="BD433" t="s">
        <v>873</v>
      </c>
      <c r="BE433" t="s">
        <v>871</v>
      </c>
      <c r="BF433">
        <v>45</v>
      </c>
      <c r="BG433">
        <v>847.02499999999998</v>
      </c>
      <c r="BH433">
        <v>1252.4179999999999</v>
      </c>
      <c r="BI433">
        <v>1.353</v>
      </c>
      <c r="BJ433">
        <v>4.1020000000000003</v>
      </c>
      <c r="BK433">
        <v>93.662000000000006</v>
      </c>
      <c r="BL433">
        <v>2055.7510000000002</v>
      </c>
      <c r="BM433">
        <v>827.64200000000005</v>
      </c>
      <c r="BN433">
        <v>1359.6559999999999</v>
      </c>
      <c r="BO433">
        <v>4.5670000000000002</v>
      </c>
      <c r="BP433">
        <v>96.063000000000002</v>
      </c>
      <c r="BQ433">
        <v>1.0029999999999999</v>
      </c>
      <c r="BR433">
        <v>423.392</v>
      </c>
      <c r="BS433">
        <v>2055.7510000000002</v>
      </c>
      <c r="BT433">
        <v>20</v>
      </c>
      <c r="BU433">
        <v>50.347000000000001</v>
      </c>
      <c r="BV433">
        <v>0</v>
      </c>
      <c r="BW433">
        <v>40</v>
      </c>
      <c r="BX433">
        <v>32.348999999999997</v>
      </c>
      <c r="BY433">
        <v>1</v>
      </c>
      <c r="BZ433">
        <f>_xlfn.XLOOKUP(data_cloud__2[[#This Row],[product_id]], manual_check_maarten!A:A,manual_check_maarten!F:F,  "")</f>
        <v>1</v>
      </c>
      <c r="CA433" t="str">
        <f>_xlfn.XLOOKUP(data_cloud__2[[#This Row],[product_id]], manual_check_maarten!A:A,manual_check_maarten!G:G,  "")</f>
        <v>anomaly due to conveyor belt error in detection ROI</v>
      </c>
      <c r="CB433" t="str">
        <f>_xlfn.XLOOKUP(data_cloud__2[[#This Row],[product_id]], manual_check_maarten!A:A,manual_check_maarten!H:H,  "")</f>
        <v/>
      </c>
    </row>
    <row r="434" spans="1:80" hidden="1" x14ac:dyDescent="0.35">
      <c r="A434" t="s">
        <v>878</v>
      </c>
      <c r="B434" t="s">
        <v>85</v>
      </c>
      <c r="C434">
        <v>45566.774664050929</v>
      </c>
      <c r="D434" t="s">
        <v>79</v>
      </c>
      <c r="E434" t="s">
        <v>80</v>
      </c>
      <c r="F434">
        <v>236</v>
      </c>
      <c r="G434">
        <v>236</v>
      </c>
      <c r="H434">
        <v>236</v>
      </c>
      <c r="I434">
        <v>0</v>
      </c>
      <c r="J434" t="s">
        <v>877</v>
      </c>
      <c r="K434" t="s">
        <v>82</v>
      </c>
      <c r="L434">
        <v>16.340000152587891</v>
      </c>
      <c r="M434">
        <v>110</v>
      </c>
      <c r="N434" t="s">
        <v>82</v>
      </c>
      <c r="O434" t="s">
        <v>82</v>
      </c>
      <c r="P434">
        <v>0</v>
      </c>
      <c r="Q434">
        <v>800.490966796875</v>
      </c>
      <c r="R434">
        <v>119.90861511230469</v>
      </c>
      <c r="S434">
        <v>214.80000305175781</v>
      </c>
      <c r="T434">
        <v>215.10000610351563</v>
      </c>
      <c r="U434">
        <v>220.10000610351563</v>
      </c>
      <c r="V434">
        <v>225</v>
      </c>
      <c r="W434">
        <v>2185.24169921875</v>
      </c>
      <c r="X434">
        <v>1840.5767822265625</v>
      </c>
      <c r="Y434">
        <v>3.9260001182556152</v>
      </c>
      <c r="Z434">
        <v>0.14800000190734863</v>
      </c>
      <c r="AA434">
        <v>24.338001251220703</v>
      </c>
      <c r="AB434">
        <v>2.0220000743865967</v>
      </c>
      <c r="AC434">
        <v>0.45200002193450928</v>
      </c>
      <c r="AD434">
        <v>0.65400004386901855</v>
      </c>
      <c r="AE434">
        <v>41.400001525878906</v>
      </c>
      <c r="AF434">
        <v>26.019002914428711</v>
      </c>
      <c r="AG434">
        <v>44.948402404785156</v>
      </c>
      <c r="AH434">
        <v>229.80000305175781</v>
      </c>
      <c r="AI434">
        <v>60</v>
      </c>
      <c r="AJ434">
        <v>59.900002000000001</v>
      </c>
      <c r="AK434">
        <v>59.900002000000001</v>
      </c>
      <c r="AL434">
        <v>61</v>
      </c>
      <c r="AM434">
        <v>91.864166259765625</v>
      </c>
      <c r="AN434">
        <v>52.49993896484375</v>
      </c>
      <c r="AO434">
        <v>67.350112915039063</v>
      </c>
      <c r="AP434">
        <v>83.352714538574219</v>
      </c>
      <c r="AQ434">
        <v>1.5049375295639038</v>
      </c>
      <c r="AR434">
        <v>538.11578369140625</v>
      </c>
      <c r="AS434">
        <v>488.214599609375</v>
      </c>
      <c r="AT434">
        <v>4.966437816619873</v>
      </c>
      <c r="AU434">
        <v>3.9881877899169922</v>
      </c>
      <c r="AV434">
        <v>7723.115234375</v>
      </c>
      <c r="AW434">
        <v>5784.06005859375</v>
      </c>
      <c r="AX434">
        <v>1783.06787109375</v>
      </c>
      <c r="AY434">
        <v>1114.42626953125</v>
      </c>
      <c r="AZ434">
        <v>5940.04736328125</v>
      </c>
      <c r="BA434">
        <v>4669.6337890625</v>
      </c>
      <c r="BD434" t="s">
        <v>879</v>
      </c>
      <c r="BE434" t="s">
        <v>878</v>
      </c>
      <c r="BF434">
        <v>45</v>
      </c>
      <c r="BG434">
        <v>1208.021</v>
      </c>
      <c r="BH434">
        <v>982.04700000000003</v>
      </c>
      <c r="BI434">
        <v>-3.008</v>
      </c>
      <c r="BJ434">
        <v>3.9820000000000002</v>
      </c>
      <c r="BK434">
        <v>89.301000000000002</v>
      </c>
      <c r="BL434">
        <v>2055.4929999999999</v>
      </c>
      <c r="BM434">
        <v>1208.76</v>
      </c>
      <c r="BN434">
        <v>1289.4549999999999</v>
      </c>
      <c r="BO434">
        <v>-179.53</v>
      </c>
      <c r="BP434">
        <v>99.998999999999995</v>
      </c>
      <c r="BQ434">
        <v>1.0049999999999999</v>
      </c>
      <c r="BR434">
        <v>424.57600000000002</v>
      </c>
      <c r="BS434">
        <v>2055.4929999999999</v>
      </c>
      <c r="BT434">
        <v>20</v>
      </c>
      <c r="BU434">
        <v>5.16</v>
      </c>
      <c r="BV434">
        <v>1</v>
      </c>
      <c r="BW434">
        <v>40</v>
      </c>
      <c r="BX434">
        <v>23.524999999999999</v>
      </c>
      <c r="BY434">
        <v>1</v>
      </c>
      <c r="BZ434">
        <f>_xlfn.XLOOKUP(data_cloud__2[[#This Row],[product_id]], manual_check_maarten!A:A,manual_check_maarten!F:F,  "")</f>
        <v>1</v>
      </c>
      <c r="CA434">
        <f>_xlfn.XLOOKUP(data_cloud__2[[#This Row],[product_id]], manual_check_maarten!A:A,manual_check_maarten!G:G,  "")</f>
        <v>0</v>
      </c>
      <c r="CB434" t="str">
        <f>_xlfn.XLOOKUP(data_cloud__2[[#This Row],[product_id]], manual_check_maarten!A:A,manual_check_maarten!H:H,  "")</f>
        <v/>
      </c>
    </row>
    <row r="435" spans="1:80" hidden="1" x14ac:dyDescent="0.35">
      <c r="A435" t="s">
        <v>876</v>
      </c>
      <c r="B435" t="s">
        <v>78</v>
      </c>
      <c r="C435">
        <v>45566.774664050929</v>
      </c>
      <c r="D435" t="s">
        <v>79</v>
      </c>
      <c r="E435" t="s">
        <v>80</v>
      </c>
      <c r="F435">
        <v>236</v>
      </c>
      <c r="G435">
        <v>236</v>
      </c>
      <c r="H435">
        <v>236</v>
      </c>
      <c r="I435">
        <v>0</v>
      </c>
      <c r="J435" t="s">
        <v>877</v>
      </c>
      <c r="K435" t="s">
        <v>82</v>
      </c>
      <c r="L435">
        <v>16.340000152587891</v>
      </c>
      <c r="M435">
        <v>110</v>
      </c>
      <c r="N435" t="s">
        <v>82</v>
      </c>
      <c r="O435" t="s">
        <v>82</v>
      </c>
      <c r="P435">
        <v>0</v>
      </c>
      <c r="Q435">
        <v>800.490966796875</v>
      </c>
      <c r="R435">
        <v>119.90861511230469</v>
      </c>
      <c r="S435">
        <v>214.80000305175781</v>
      </c>
      <c r="T435">
        <v>215.10000610351563</v>
      </c>
      <c r="U435">
        <v>220.10000610351563</v>
      </c>
      <c r="V435">
        <v>225</v>
      </c>
      <c r="W435">
        <v>2185.24169921875</v>
      </c>
      <c r="X435">
        <v>1840.5767822265625</v>
      </c>
      <c r="Y435">
        <v>3.9260001182556152</v>
      </c>
      <c r="Z435">
        <v>0.14800000190734863</v>
      </c>
      <c r="AA435">
        <v>24.338001251220703</v>
      </c>
      <c r="AB435">
        <v>2.0220000743865967</v>
      </c>
      <c r="AC435">
        <v>0.45200002193450928</v>
      </c>
      <c r="AD435">
        <v>0.65400004386901855</v>
      </c>
      <c r="AE435">
        <v>41.400001525878906</v>
      </c>
      <c r="AF435">
        <v>26.019002914428711</v>
      </c>
      <c r="AG435">
        <v>44.948402404785156</v>
      </c>
      <c r="AH435">
        <v>229.80000305175781</v>
      </c>
      <c r="AI435">
        <v>60</v>
      </c>
      <c r="AJ435">
        <v>59.900002000000001</v>
      </c>
      <c r="AK435">
        <v>59.900002000000001</v>
      </c>
      <c r="AL435">
        <v>61</v>
      </c>
      <c r="AM435">
        <v>141.87911987304688</v>
      </c>
      <c r="AN435">
        <v>52.499603271484375</v>
      </c>
      <c r="AO435">
        <v>66.707298278808594</v>
      </c>
      <c r="AP435">
        <v>80.397491455078125</v>
      </c>
      <c r="AQ435">
        <v>3.0475625991821289</v>
      </c>
      <c r="AR435">
        <v>537.2451171875</v>
      </c>
      <c r="AS435">
        <v>489.96432495117188</v>
      </c>
      <c r="AT435">
        <v>4.6654376983642578</v>
      </c>
      <c r="AU435">
        <v>3.7248127460479736</v>
      </c>
      <c r="AV435">
        <v>7573.98486328125</v>
      </c>
      <c r="AW435">
        <v>5200.01513671875</v>
      </c>
      <c r="AX435">
        <v>1611.671875</v>
      </c>
      <c r="AY435">
        <v>967.12548828125</v>
      </c>
      <c r="AZ435">
        <v>5962.31298828125</v>
      </c>
      <c r="BA435">
        <v>4232.8896484375</v>
      </c>
      <c r="BB435">
        <v>2.1257162094116211E-2</v>
      </c>
      <c r="BC435">
        <v>0.12334358692169189</v>
      </c>
      <c r="BD435" t="s">
        <v>79</v>
      </c>
      <c r="BE435" t="s">
        <v>79</v>
      </c>
      <c r="BF435">
        <v>0</v>
      </c>
      <c r="BG435">
        <v>0</v>
      </c>
      <c r="BH435">
        <v>0</v>
      </c>
      <c r="BI435">
        <v>0</v>
      </c>
      <c r="BJ435">
        <v>0</v>
      </c>
      <c r="BK435">
        <v>0</v>
      </c>
      <c r="BL435">
        <v>0</v>
      </c>
      <c r="BM435">
        <v>0</v>
      </c>
      <c r="BN435">
        <v>0</v>
      </c>
      <c r="BO435">
        <v>0</v>
      </c>
      <c r="BP435">
        <v>0</v>
      </c>
      <c r="BQ435">
        <v>0</v>
      </c>
      <c r="BR435">
        <v>0</v>
      </c>
      <c r="BS435">
        <v>0</v>
      </c>
      <c r="BT435">
        <v>20</v>
      </c>
      <c r="BU435">
        <v>0</v>
      </c>
      <c r="BW435">
        <v>40</v>
      </c>
      <c r="BX435">
        <v>0</v>
      </c>
      <c r="BZ435" t="str">
        <f>_xlfn.XLOOKUP(data_cloud__2[[#This Row],[product_id]], manual_check_maarten!A:A,manual_check_maarten!F:F,  "")</f>
        <v/>
      </c>
      <c r="CA435" t="str">
        <f>_xlfn.XLOOKUP(data_cloud__2[[#This Row],[product_id]], manual_check_maarten!A:A,manual_check_maarten!G:G,  "")</f>
        <v/>
      </c>
      <c r="CB435" t="str">
        <f>_xlfn.XLOOKUP(data_cloud__2[[#This Row],[product_id]], manual_check_maarten!A:A,manual_check_maarten!H:H,  "")</f>
        <v/>
      </c>
    </row>
    <row r="436" spans="1:80" hidden="1" x14ac:dyDescent="0.35">
      <c r="A436" t="s">
        <v>883</v>
      </c>
      <c r="B436" t="s">
        <v>85</v>
      </c>
      <c r="C436">
        <v>45566.774953298613</v>
      </c>
      <c r="D436" t="s">
        <v>79</v>
      </c>
      <c r="E436" t="s">
        <v>80</v>
      </c>
      <c r="F436">
        <v>237</v>
      </c>
      <c r="G436">
        <v>237</v>
      </c>
      <c r="H436">
        <v>237</v>
      </c>
      <c r="I436">
        <v>0</v>
      </c>
      <c r="J436" t="s">
        <v>881</v>
      </c>
      <c r="K436" t="s">
        <v>82</v>
      </c>
      <c r="L436">
        <v>16.350000381469727</v>
      </c>
      <c r="M436">
        <v>110</v>
      </c>
      <c r="N436" t="s">
        <v>82</v>
      </c>
      <c r="O436" t="s">
        <v>82</v>
      </c>
      <c r="P436">
        <v>0</v>
      </c>
      <c r="Q436">
        <v>800.6754150390625</v>
      </c>
      <c r="R436">
        <v>119.90861511230469</v>
      </c>
      <c r="S436">
        <v>215</v>
      </c>
      <c r="T436">
        <v>215</v>
      </c>
      <c r="U436">
        <v>220.10000610351563</v>
      </c>
      <c r="V436">
        <v>225</v>
      </c>
      <c r="W436">
        <v>2191.36181640625</v>
      </c>
      <c r="X436">
        <v>1831.2509765625</v>
      </c>
      <c r="Y436">
        <v>3.1520001888275146</v>
      </c>
      <c r="Z436">
        <v>0.14800000190734863</v>
      </c>
      <c r="AA436">
        <v>24.338001251220703</v>
      </c>
      <c r="AB436">
        <v>2.0740001201629639</v>
      </c>
      <c r="AC436">
        <v>0.45200002193450928</v>
      </c>
      <c r="AD436">
        <v>0.65600001811981201</v>
      </c>
      <c r="AE436">
        <v>41.5</v>
      </c>
      <c r="AF436">
        <v>26.605131149291992</v>
      </c>
      <c r="AG436">
        <v>44.963691711425781</v>
      </c>
      <c r="AH436">
        <v>229.80000305175781</v>
      </c>
      <c r="AI436">
        <v>60</v>
      </c>
      <c r="AJ436">
        <v>60.099997999999999</v>
      </c>
      <c r="AK436">
        <v>60.099997999999999</v>
      </c>
      <c r="AL436">
        <v>61</v>
      </c>
      <c r="AM436">
        <v>91.864166259765625</v>
      </c>
      <c r="AN436">
        <v>52.49993896484375</v>
      </c>
      <c r="AO436">
        <v>67.333808898925781</v>
      </c>
      <c r="AP436">
        <v>82.920059204101563</v>
      </c>
      <c r="AQ436">
        <v>2.4455626010894775</v>
      </c>
      <c r="AR436">
        <v>538.681640625</v>
      </c>
      <c r="AS436">
        <v>489.0474853515625</v>
      </c>
      <c r="AT436">
        <v>4.8535628318786621</v>
      </c>
      <c r="AU436">
        <v>3.9129376411437988</v>
      </c>
      <c r="AV436">
        <v>7732.78271484375</v>
      </c>
      <c r="AW436">
        <v>5823.03466796875</v>
      </c>
      <c r="AX436">
        <v>1739.4248046875</v>
      </c>
      <c r="AY436">
        <v>1096.005859375</v>
      </c>
      <c r="AZ436">
        <v>5993.35791015625</v>
      </c>
      <c r="BA436">
        <v>4727.02880859375</v>
      </c>
      <c r="BD436" t="s">
        <v>884</v>
      </c>
      <c r="BE436" t="s">
        <v>883</v>
      </c>
      <c r="BF436">
        <v>45</v>
      </c>
      <c r="BG436">
        <v>1190.1369999999999</v>
      </c>
      <c r="BH436">
        <v>1123.2349999999999</v>
      </c>
      <c r="BI436">
        <v>-3.226</v>
      </c>
      <c r="BJ436">
        <v>4.0640000000000001</v>
      </c>
      <c r="BK436">
        <v>89.082999999999998</v>
      </c>
      <c r="BL436">
        <v>2053.6280000000002</v>
      </c>
      <c r="BM436">
        <v>1194.0909999999999</v>
      </c>
      <c r="BN436">
        <v>1427.912</v>
      </c>
      <c r="BO436">
        <v>179.88800000000001</v>
      </c>
      <c r="BP436">
        <v>98.424999999999997</v>
      </c>
      <c r="BQ436">
        <v>1.0049999999999999</v>
      </c>
      <c r="BR436">
        <v>424.71199999999999</v>
      </c>
      <c r="BS436">
        <v>2053.6280000000002</v>
      </c>
      <c r="BT436">
        <v>20</v>
      </c>
      <c r="BU436">
        <v>8.7119999999999997</v>
      </c>
      <c r="BV436">
        <v>1</v>
      </c>
      <c r="BW436">
        <v>40</v>
      </c>
      <c r="BX436">
        <v>30.024000000000001</v>
      </c>
      <c r="BY436">
        <v>1</v>
      </c>
      <c r="BZ436">
        <f>_xlfn.XLOOKUP(data_cloud__2[[#This Row],[product_id]], manual_check_maarten!A:A,manual_check_maarten!F:F,  "")</f>
        <v>1</v>
      </c>
      <c r="CA436">
        <f>_xlfn.XLOOKUP(data_cloud__2[[#This Row],[product_id]], manual_check_maarten!A:A,manual_check_maarten!G:G,  "")</f>
        <v>0</v>
      </c>
      <c r="CB436" t="str">
        <f>_xlfn.XLOOKUP(data_cloud__2[[#This Row],[product_id]], manual_check_maarten!A:A,manual_check_maarten!H:H,  "")</f>
        <v/>
      </c>
    </row>
    <row r="437" spans="1:80" hidden="1" x14ac:dyDescent="0.35">
      <c r="A437" t="s">
        <v>880</v>
      </c>
      <c r="B437" t="s">
        <v>78</v>
      </c>
      <c r="C437">
        <v>45566.774953298613</v>
      </c>
      <c r="D437" t="s">
        <v>79</v>
      </c>
      <c r="E437" t="s">
        <v>80</v>
      </c>
      <c r="F437">
        <v>237</v>
      </c>
      <c r="G437">
        <v>237</v>
      </c>
      <c r="H437">
        <v>237</v>
      </c>
      <c r="I437">
        <v>0</v>
      </c>
      <c r="J437" t="s">
        <v>881</v>
      </c>
      <c r="K437" t="s">
        <v>82</v>
      </c>
      <c r="L437">
        <v>16.350000381469727</v>
      </c>
      <c r="M437">
        <v>110</v>
      </c>
      <c r="N437" t="s">
        <v>82</v>
      </c>
      <c r="O437" t="s">
        <v>82</v>
      </c>
      <c r="P437">
        <v>0</v>
      </c>
      <c r="Q437">
        <v>800.6754150390625</v>
      </c>
      <c r="R437">
        <v>119.90861511230469</v>
      </c>
      <c r="S437">
        <v>215</v>
      </c>
      <c r="T437">
        <v>215</v>
      </c>
      <c r="U437">
        <v>220.10000610351563</v>
      </c>
      <c r="V437">
        <v>225</v>
      </c>
      <c r="W437">
        <v>2191.36181640625</v>
      </c>
      <c r="X437">
        <v>1831.2509765625</v>
      </c>
      <c r="Y437">
        <v>3.1520001888275146</v>
      </c>
      <c r="Z437">
        <v>0.14800000190734863</v>
      </c>
      <c r="AA437">
        <v>24.338001251220703</v>
      </c>
      <c r="AB437">
        <v>2.0740001201629639</v>
      </c>
      <c r="AC437">
        <v>0.45200002193450928</v>
      </c>
      <c r="AD437">
        <v>0.65600001811981201</v>
      </c>
      <c r="AE437">
        <v>41.5</v>
      </c>
      <c r="AF437">
        <v>26.605131149291992</v>
      </c>
      <c r="AG437">
        <v>44.963691711425781</v>
      </c>
      <c r="AH437">
        <v>229.80000305175781</v>
      </c>
      <c r="AI437">
        <v>60</v>
      </c>
      <c r="AJ437">
        <v>60.099997999999999</v>
      </c>
      <c r="AK437">
        <v>60.099997999999999</v>
      </c>
      <c r="AL437">
        <v>61</v>
      </c>
      <c r="AM437">
        <v>141.87911987304688</v>
      </c>
      <c r="AN437">
        <v>52.499603271484375</v>
      </c>
      <c r="AO437">
        <v>66.816482543945313</v>
      </c>
      <c r="AP437">
        <v>80.532485961914063</v>
      </c>
      <c r="AQ437">
        <v>3.3861875534057617</v>
      </c>
      <c r="AR437">
        <v>536.419921875</v>
      </c>
      <c r="AS437">
        <v>488.94650268554688</v>
      </c>
      <c r="AT437">
        <v>4.7030625343322754</v>
      </c>
      <c r="AU437">
        <v>3.7248127460479736</v>
      </c>
      <c r="AV437">
        <v>7555.9462890625</v>
      </c>
      <c r="AW437">
        <v>5202.560546875</v>
      </c>
      <c r="AX437">
        <v>1640.3759765625</v>
      </c>
      <c r="AY437">
        <v>975.94873046875</v>
      </c>
      <c r="AZ437">
        <v>5915.5703125</v>
      </c>
      <c r="BA437">
        <v>4226.61181640625</v>
      </c>
      <c r="BB437">
        <v>1.1739373207092285E-2</v>
      </c>
      <c r="BC437">
        <v>0.14558660984039307</v>
      </c>
      <c r="BD437" t="s">
        <v>882</v>
      </c>
      <c r="BE437" t="s">
        <v>880</v>
      </c>
      <c r="BF437">
        <v>45</v>
      </c>
      <c r="BG437">
        <v>827.14499999999998</v>
      </c>
      <c r="BH437">
        <v>1091.8879999999999</v>
      </c>
      <c r="BI437">
        <v>0.41699999999999998</v>
      </c>
      <c r="BJ437">
        <v>4.16</v>
      </c>
      <c r="BK437">
        <v>92.725999999999999</v>
      </c>
      <c r="BL437">
        <v>2054.5369999999998</v>
      </c>
      <c r="BM437">
        <v>810.36400000000003</v>
      </c>
      <c r="BN437">
        <v>1202.144</v>
      </c>
      <c r="BO437">
        <v>3.2189999999999999</v>
      </c>
      <c r="BP437">
        <v>99.998999999999995</v>
      </c>
      <c r="BQ437">
        <v>1.0029999999999999</v>
      </c>
      <c r="BR437">
        <v>423.31700000000001</v>
      </c>
      <c r="BS437">
        <v>2054.5369999999998</v>
      </c>
      <c r="BT437">
        <v>20</v>
      </c>
      <c r="BU437">
        <v>4.7270000000000003</v>
      </c>
      <c r="BV437">
        <v>1</v>
      </c>
      <c r="BW437">
        <v>40</v>
      </c>
      <c r="BX437">
        <v>34.311</v>
      </c>
      <c r="BY437">
        <v>1</v>
      </c>
      <c r="BZ437">
        <f>_xlfn.XLOOKUP(data_cloud__2[[#This Row],[product_id]], manual_check_maarten!A:A,manual_check_maarten!F:F,  "")</f>
        <v>1</v>
      </c>
      <c r="CA437">
        <f>_xlfn.XLOOKUP(data_cloud__2[[#This Row],[product_id]], manual_check_maarten!A:A,manual_check_maarten!G:G,  "")</f>
        <v>0</v>
      </c>
      <c r="CB437" t="str">
        <f>_xlfn.XLOOKUP(data_cloud__2[[#This Row],[product_id]], manual_check_maarten!A:A,manual_check_maarten!H:H,  "")</f>
        <v/>
      </c>
    </row>
    <row r="438" spans="1:80" x14ac:dyDescent="0.35">
      <c r="A438" t="s">
        <v>831</v>
      </c>
      <c r="B438" t="s">
        <v>85</v>
      </c>
      <c r="C438">
        <v>45566.771851481484</v>
      </c>
      <c r="D438" t="s">
        <v>79</v>
      </c>
      <c r="E438" t="s">
        <v>80</v>
      </c>
      <c r="F438">
        <v>226</v>
      </c>
      <c r="G438">
        <v>226</v>
      </c>
      <c r="H438">
        <v>226</v>
      </c>
      <c r="I438">
        <v>0</v>
      </c>
      <c r="J438" t="s">
        <v>830</v>
      </c>
      <c r="K438" t="s">
        <v>82</v>
      </c>
      <c r="L438">
        <v>16.299999237060547</v>
      </c>
      <c r="M438">
        <v>110</v>
      </c>
      <c r="N438" t="s">
        <v>82</v>
      </c>
      <c r="O438" t="s">
        <v>82</v>
      </c>
      <c r="P438">
        <v>0</v>
      </c>
      <c r="Q438">
        <v>800.6754150390625</v>
      </c>
      <c r="R438">
        <v>119.90861511230469</v>
      </c>
      <c r="S438">
        <v>214.60000610351563</v>
      </c>
      <c r="T438">
        <v>214.80000305175781</v>
      </c>
      <c r="U438">
        <v>220.10000610351563</v>
      </c>
      <c r="V438">
        <v>225</v>
      </c>
      <c r="W438">
        <v>2193.887451171875</v>
      </c>
      <c r="X438">
        <v>1806.6737060546875</v>
      </c>
      <c r="Y438">
        <v>3.5980002880096436</v>
      </c>
      <c r="Z438">
        <v>0.14800000190734863</v>
      </c>
      <c r="AA438">
        <v>24.338001251220703</v>
      </c>
      <c r="AB438">
        <v>2.0420000553131104</v>
      </c>
      <c r="AC438">
        <v>0.45200002193450928</v>
      </c>
      <c r="AD438">
        <v>0.65800005197525024</v>
      </c>
      <c r="AE438">
        <v>40.200000762939453</v>
      </c>
      <c r="AF438">
        <v>26.967002868652344</v>
      </c>
      <c r="AG438">
        <v>44.984077453613281</v>
      </c>
      <c r="AH438">
        <v>229.80000305175781</v>
      </c>
      <c r="AI438">
        <v>60</v>
      </c>
      <c r="AJ438">
        <v>60</v>
      </c>
      <c r="AK438">
        <v>60</v>
      </c>
      <c r="AL438">
        <v>61</v>
      </c>
      <c r="AM438">
        <v>91.864166259765625</v>
      </c>
      <c r="AN438">
        <v>52.49993896484375</v>
      </c>
      <c r="AO438">
        <v>67.344642639160156</v>
      </c>
      <c r="AP438">
        <v>83.41748046875</v>
      </c>
      <c r="AQ438">
        <v>1.4296876192092896</v>
      </c>
      <c r="AR438">
        <v>541.16156005859375</v>
      </c>
      <c r="AS438">
        <v>492.30416870117188</v>
      </c>
      <c r="AT438">
        <v>4.9288125038146973</v>
      </c>
      <c r="AU438">
        <v>3.8753125667572021</v>
      </c>
      <c r="AV438">
        <v>7788.853515625</v>
      </c>
      <c r="AW438">
        <v>5910.2080078125</v>
      </c>
      <c r="AX438">
        <v>1803.0888671875</v>
      </c>
      <c r="AY438">
        <v>1100.43798828125</v>
      </c>
      <c r="AZ438">
        <v>5985.7646484375</v>
      </c>
      <c r="BA438">
        <v>4809.77001953125</v>
      </c>
      <c r="BD438" t="s">
        <v>832</v>
      </c>
      <c r="BE438" t="s">
        <v>831</v>
      </c>
      <c r="BF438">
        <v>45</v>
      </c>
      <c r="BG438">
        <v>1236.2090000000001</v>
      </c>
      <c r="BH438">
        <v>1131.6130000000001</v>
      </c>
      <c r="BI438">
        <v>-1.407</v>
      </c>
      <c r="BJ438">
        <v>4.093</v>
      </c>
      <c r="BK438">
        <v>90.902000000000001</v>
      </c>
      <c r="BL438">
        <v>2053.4670000000001</v>
      </c>
      <c r="BM438">
        <v>1228.6089999999999</v>
      </c>
      <c r="BN438">
        <v>1437.8630000000001</v>
      </c>
      <c r="BO438">
        <v>-177.96600000000001</v>
      </c>
      <c r="BP438">
        <v>98.424999999999997</v>
      </c>
      <c r="BQ438">
        <v>1.004</v>
      </c>
      <c r="BR438">
        <v>424.51799999999997</v>
      </c>
      <c r="BS438">
        <v>2053.4670000000001</v>
      </c>
      <c r="BT438">
        <v>20</v>
      </c>
      <c r="BU438">
        <v>13.593</v>
      </c>
      <c r="BV438">
        <v>1</v>
      </c>
      <c r="BW438">
        <v>40</v>
      </c>
      <c r="BX438">
        <v>30.413</v>
      </c>
      <c r="BY438">
        <v>1</v>
      </c>
      <c r="BZ438">
        <f>_xlfn.XLOOKUP(data_cloud__2[[#This Row],[product_id]], manual_check_maarten!A:A,manual_check_maarten!F:F,  "")</f>
        <v>0</v>
      </c>
      <c r="CA438">
        <f>_xlfn.XLOOKUP(data_cloud__2[[#This Row],[product_id]], manual_check_maarten!A:A,manual_check_maarten!G:G,  "")</f>
        <v>0</v>
      </c>
      <c r="CB438" t="str">
        <f>_xlfn.XLOOKUP(data_cloud__2[[#This Row],[product_id]], manual_check_maarten!A:A,manual_check_maarten!H:H,  "")</f>
        <v>Streaks; black dot</v>
      </c>
    </row>
    <row r="439" spans="1:80" hidden="1" x14ac:dyDescent="0.35">
      <c r="A439" t="s">
        <v>888</v>
      </c>
      <c r="B439" t="s">
        <v>85</v>
      </c>
      <c r="C439">
        <v>45566.775230833337</v>
      </c>
      <c r="D439" t="s">
        <v>79</v>
      </c>
      <c r="E439" t="s">
        <v>80</v>
      </c>
      <c r="F439">
        <v>238</v>
      </c>
      <c r="G439">
        <v>238</v>
      </c>
      <c r="H439">
        <v>238</v>
      </c>
      <c r="I439">
        <v>0</v>
      </c>
      <c r="J439" t="s">
        <v>886</v>
      </c>
      <c r="K439" t="s">
        <v>82</v>
      </c>
      <c r="L439">
        <v>16.350000381469727</v>
      </c>
      <c r="M439">
        <v>110</v>
      </c>
      <c r="N439" t="s">
        <v>82</v>
      </c>
      <c r="O439" t="s">
        <v>82</v>
      </c>
      <c r="P439">
        <v>0</v>
      </c>
      <c r="Q439">
        <v>800.6754150390625</v>
      </c>
      <c r="R439">
        <v>119.90861511230469</v>
      </c>
      <c r="S439">
        <v>215</v>
      </c>
      <c r="T439">
        <v>215.10000610351563</v>
      </c>
      <c r="U439">
        <v>220.30000305175781</v>
      </c>
      <c r="V439">
        <v>225</v>
      </c>
      <c r="W439">
        <v>2187.47607421875</v>
      </c>
      <c r="X439">
        <v>1805.9937744140625</v>
      </c>
      <c r="Y439">
        <v>3.9680001735687256</v>
      </c>
      <c r="Z439">
        <v>0.15800000727176666</v>
      </c>
      <c r="AA439">
        <v>24.338001251220703</v>
      </c>
      <c r="AB439">
        <v>2.0320000648498535</v>
      </c>
      <c r="AC439">
        <v>0.45200002193450928</v>
      </c>
      <c r="AD439">
        <v>0.65800005197525024</v>
      </c>
      <c r="AE439">
        <v>41.900001525878906</v>
      </c>
      <c r="AF439">
        <v>26.319711685180664</v>
      </c>
      <c r="AG439">
        <v>44.984077453613281</v>
      </c>
      <c r="AH439">
        <v>229.80000305175781</v>
      </c>
      <c r="AI439">
        <v>60</v>
      </c>
      <c r="AJ439">
        <v>60</v>
      </c>
      <c r="AK439">
        <v>59.900002000000001</v>
      </c>
      <c r="AL439">
        <v>61</v>
      </c>
      <c r="AM439">
        <v>91.864166259765625</v>
      </c>
      <c r="AN439">
        <v>52.49993896484375</v>
      </c>
      <c r="AO439">
        <v>67.367790222167969</v>
      </c>
      <c r="AP439">
        <v>83.278526306152344</v>
      </c>
      <c r="AQ439">
        <v>1.5049375295639038</v>
      </c>
      <c r="AR439">
        <v>536.78472900390625</v>
      </c>
      <c r="AS439">
        <v>486.68911743164063</v>
      </c>
      <c r="AT439">
        <v>5.0040626525878906</v>
      </c>
      <c r="AU439">
        <v>3.9505627155303955</v>
      </c>
      <c r="AV439">
        <v>7694.50244140625</v>
      </c>
      <c r="AW439">
        <v>5750.65771484375</v>
      </c>
      <c r="AX439">
        <v>1806.69189453125</v>
      </c>
      <c r="AY439">
        <v>1101.00830078125</v>
      </c>
      <c r="AZ439">
        <v>5887.810546875</v>
      </c>
      <c r="BA439">
        <v>4649.6494140625</v>
      </c>
      <c r="BD439" t="s">
        <v>889</v>
      </c>
      <c r="BE439" t="s">
        <v>888</v>
      </c>
      <c r="BF439">
        <v>45</v>
      </c>
      <c r="BG439">
        <v>1205.8989999999999</v>
      </c>
      <c r="BH439">
        <v>848.88900000000001</v>
      </c>
      <c r="BI439">
        <v>-3.2410000000000001</v>
      </c>
      <c r="BJ439">
        <v>4.0129999999999999</v>
      </c>
      <c r="BK439">
        <v>89.067999999999998</v>
      </c>
      <c r="BL439">
        <v>2056.1280000000002</v>
      </c>
      <c r="BM439">
        <v>1208.171</v>
      </c>
      <c r="BN439">
        <v>1159.1780000000001</v>
      </c>
      <c r="BO439">
        <v>-179.84899999999999</v>
      </c>
      <c r="BP439">
        <v>98.424999999999997</v>
      </c>
      <c r="BQ439">
        <v>1.0049999999999999</v>
      </c>
      <c r="BR439">
        <v>424.51600000000002</v>
      </c>
      <c r="BS439">
        <v>2056.1280000000002</v>
      </c>
      <c r="BT439">
        <v>20</v>
      </c>
      <c r="BU439">
        <v>17.504999999999999</v>
      </c>
      <c r="BV439">
        <v>1</v>
      </c>
      <c r="BW439">
        <v>40</v>
      </c>
      <c r="BX439">
        <v>24.125</v>
      </c>
      <c r="BY439">
        <v>1</v>
      </c>
      <c r="BZ439">
        <f>_xlfn.XLOOKUP(data_cloud__2[[#This Row],[product_id]], manual_check_maarten!A:A,manual_check_maarten!F:F,  "")</f>
        <v>1</v>
      </c>
      <c r="CA439">
        <f>_xlfn.XLOOKUP(data_cloud__2[[#This Row],[product_id]], manual_check_maarten!A:A,manual_check_maarten!G:G,  "")</f>
        <v>0</v>
      </c>
      <c r="CB439" t="str">
        <f>_xlfn.XLOOKUP(data_cloud__2[[#This Row],[product_id]], manual_check_maarten!A:A,manual_check_maarten!H:H,  "")</f>
        <v/>
      </c>
    </row>
    <row r="440" spans="1:80" hidden="1" x14ac:dyDescent="0.35">
      <c r="A440" t="s">
        <v>892</v>
      </c>
      <c r="B440" t="s">
        <v>85</v>
      </c>
      <c r="C440">
        <v>45566.775508391205</v>
      </c>
      <c r="D440" t="s">
        <v>79</v>
      </c>
      <c r="E440" t="s">
        <v>80</v>
      </c>
      <c r="F440">
        <v>239</v>
      </c>
      <c r="G440">
        <v>239</v>
      </c>
      <c r="H440">
        <v>239</v>
      </c>
      <c r="I440">
        <v>0</v>
      </c>
      <c r="J440" t="s">
        <v>891</v>
      </c>
      <c r="K440" t="s">
        <v>82</v>
      </c>
      <c r="L440">
        <v>16.350000381469727</v>
      </c>
      <c r="M440">
        <v>110</v>
      </c>
      <c r="N440" t="s">
        <v>82</v>
      </c>
      <c r="O440" t="s">
        <v>82</v>
      </c>
      <c r="P440">
        <v>0</v>
      </c>
      <c r="Q440">
        <v>800.6754150390625</v>
      </c>
      <c r="R440">
        <v>119.90861511230469</v>
      </c>
      <c r="S440">
        <v>214.60000610351563</v>
      </c>
      <c r="T440">
        <v>215</v>
      </c>
      <c r="U440">
        <v>220.30000305175781</v>
      </c>
      <c r="V440">
        <v>225</v>
      </c>
      <c r="W440">
        <v>2189.51611328125</v>
      </c>
      <c r="X440">
        <v>1827.2681884765625</v>
      </c>
      <c r="Y440">
        <v>3.2180001735687256</v>
      </c>
      <c r="Z440">
        <v>0.15800000727176666</v>
      </c>
      <c r="AA440">
        <v>24.338001251220703</v>
      </c>
      <c r="AB440">
        <v>2.0580000877380371</v>
      </c>
      <c r="AC440">
        <v>0.45200002193450928</v>
      </c>
      <c r="AD440">
        <v>0.65400004386901855</v>
      </c>
      <c r="AE440">
        <v>42</v>
      </c>
      <c r="AF440">
        <v>26.498100280761719</v>
      </c>
      <c r="AG440">
        <v>44.953498840332031</v>
      </c>
      <c r="AH440">
        <v>229.80000305175781</v>
      </c>
      <c r="AI440">
        <v>60</v>
      </c>
      <c r="AJ440">
        <v>60</v>
      </c>
      <c r="AK440">
        <v>60</v>
      </c>
      <c r="AL440">
        <v>61</v>
      </c>
      <c r="AM440">
        <v>91.864166259765625</v>
      </c>
      <c r="AN440">
        <v>52.49993896484375</v>
      </c>
      <c r="AO440">
        <v>67.466781616210938</v>
      </c>
      <c r="AP440">
        <v>83.270782470703125</v>
      </c>
      <c r="AQ440">
        <v>1.4296876192092896</v>
      </c>
      <c r="AR440">
        <v>537.99700927734375</v>
      </c>
      <c r="AS440">
        <v>488.9404296875</v>
      </c>
      <c r="AT440">
        <v>4.9288125038146973</v>
      </c>
      <c r="AU440">
        <v>3.9129376411437988</v>
      </c>
      <c r="AV440">
        <v>7723.04736328125</v>
      </c>
      <c r="AW440">
        <v>5802.21728515625</v>
      </c>
      <c r="AX440">
        <v>1777.62158203125</v>
      </c>
      <c r="AY440">
        <v>1095.3095703125</v>
      </c>
      <c r="AZ440">
        <v>5945.42578125</v>
      </c>
      <c r="BA440">
        <v>4706.90771484375</v>
      </c>
      <c r="BD440" t="s">
        <v>893</v>
      </c>
      <c r="BE440" t="s">
        <v>892</v>
      </c>
      <c r="BF440">
        <v>45</v>
      </c>
      <c r="BG440">
        <v>1190.2539999999999</v>
      </c>
      <c r="BH440">
        <v>1000.582</v>
      </c>
      <c r="BI440">
        <v>-3.2410000000000001</v>
      </c>
      <c r="BJ440">
        <v>3.9969999999999999</v>
      </c>
      <c r="BK440">
        <v>89.067999999999998</v>
      </c>
      <c r="BL440">
        <v>2055.6280000000002</v>
      </c>
      <c r="BM440">
        <v>1195.5029999999999</v>
      </c>
      <c r="BN440">
        <v>1306.8530000000001</v>
      </c>
      <c r="BO440">
        <v>179.679</v>
      </c>
      <c r="BP440">
        <v>99.998999999999995</v>
      </c>
      <c r="BQ440">
        <v>1.0049999999999999</v>
      </c>
      <c r="BR440">
        <v>424.73399999999998</v>
      </c>
      <c r="BS440">
        <v>2055.6280000000002</v>
      </c>
      <c r="BT440">
        <v>20</v>
      </c>
      <c r="BU440">
        <v>7.359</v>
      </c>
      <c r="BV440">
        <v>1</v>
      </c>
      <c r="BW440">
        <v>40</v>
      </c>
      <c r="BX440">
        <v>23.753</v>
      </c>
      <c r="BY440">
        <v>1</v>
      </c>
      <c r="BZ440">
        <f>_xlfn.XLOOKUP(data_cloud__2[[#This Row],[product_id]], manual_check_maarten!A:A,manual_check_maarten!F:F,  "")</f>
        <v>1</v>
      </c>
      <c r="CA440">
        <f>_xlfn.XLOOKUP(data_cloud__2[[#This Row],[product_id]], manual_check_maarten!A:A,manual_check_maarten!G:G,  "")</f>
        <v>0</v>
      </c>
      <c r="CB440" t="str">
        <f>_xlfn.XLOOKUP(data_cloud__2[[#This Row],[product_id]], manual_check_maarten!A:A,manual_check_maarten!H:H,  "")</f>
        <v/>
      </c>
    </row>
    <row r="441" spans="1:80" hidden="1" x14ac:dyDescent="0.35">
      <c r="A441" t="s">
        <v>890</v>
      </c>
      <c r="B441" t="s">
        <v>78</v>
      </c>
      <c r="C441">
        <v>45566.775508391205</v>
      </c>
      <c r="D441" t="s">
        <v>79</v>
      </c>
      <c r="E441" t="s">
        <v>80</v>
      </c>
      <c r="F441">
        <v>239</v>
      </c>
      <c r="G441">
        <v>239</v>
      </c>
      <c r="H441">
        <v>239</v>
      </c>
      <c r="I441">
        <v>0</v>
      </c>
      <c r="J441" t="s">
        <v>891</v>
      </c>
      <c r="K441" t="s">
        <v>82</v>
      </c>
      <c r="L441">
        <v>16.350000381469727</v>
      </c>
      <c r="M441">
        <v>110</v>
      </c>
      <c r="N441" t="s">
        <v>82</v>
      </c>
      <c r="O441" t="s">
        <v>82</v>
      </c>
      <c r="P441">
        <v>0</v>
      </c>
      <c r="Q441">
        <v>800.6754150390625</v>
      </c>
      <c r="R441">
        <v>119.90861511230469</v>
      </c>
      <c r="S441">
        <v>214.60000610351563</v>
      </c>
      <c r="T441">
        <v>215</v>
      </c>
      <c r="U441">
        <v>220.30000305175781</v>
      </c>
      <c r="V441">
        <v>225</v>
      </c>
      <c r="W441">
        <v>2189.51611328125</v>
      </c>
      <c r="X441">
        <v>1827.2681884765625</v>
      </c>
      <c r="Y441">
        <v>3.2180001735687256</v>
      </c>
      <c r="Z441">
        <v>0.15800000727176666</v>
      </c>
      <c r="AA441">
        <v>24.338001251220703</v>
      </c>
      <c r="AB441">
        <v>2.0580000877380371</v>
      </c>
      <c r="AC441">
        <v>0.45200002193450928</v>
      </c>
      <c r="AD441">
        <v>0.65400004386901855</v>
      </c>
      <c r="AE441">
        <v>42</v>
      </c>
      <c r="AF441">
        <v>26.498100280761719</v>
      </c>
      <c r="AG441">
        <v>44.953498840332031</v>
      </c>
      <c r="AH441">
        <v>229.80000305175781</v>
      </c>
      <c r="AI441">
        <v>60</v>
      </c>
      <c r="AJ441">
        <v>60</v>
      </c>
      <c r="AK441">
        <v>60</v>
      </c>
      <c r="AL441">
        <v>61</v>
      </c>
      <c r="AM441">
        <v>141.87911987304688</v>
      </c>
      <c r="AN441">
        <v>52.499603271484375</v>
      </c>
      <c r="AO441">
        <v>66.825035095214844</v>
      </c>
      <c r="AP441">
        <v>80.449470520019531</v>
      </c>
      <c r="AQ441">
        <v>3.2733125686645508</v>
      </c>
      <c r="AR441">
        <v>537.05230712890625</v>
      </c>
      <c r="AS441">
        <v>490.07803344726563</v>
      </c>
      <c r="AT441">
        <v>4.6654376983642578</v>
      </c>
      <c r="AU441">
        <v>3.7248127460479736</v>
      </c>
      <c r="AV441">
        <v>7573.34912109375</v>
      </c>
      <c r="AW441">
        <v>5216.09912109375</v>
      </c>
      <c r="AX441">
        <v>1623.962890625</v>
      </c>
      <c r="AY441">
        <v>980.38916015625</v>
      </c>
      <c r="AZ441">
        <v>5949.38623046875</v>
      </c>
      <c r="BA441">
        <v>4235.7099609375</v>
      </c>
      <c r="BB441">
        <v>1.5838146209716797E-2</v>
      </c>
      <c r="BC441">
        <v>0.13396298885345459</v>
      </c>
      <c r="BD441" t="s">
        <v>79</v>
      </c>
      <c r="BE441" t="s">
        <v>79</v>
      </c>
      <c r="BF441">
        <v>0</v>
      </c>
      <c r="BG441">
        <v>0</v>
      </c>
      <c r="BH441">
        <v>0</v>
      </c>
      <c r="BI441">
        <v>0</v>
      </c>
      <c r="BJ441">
        <v>0</v>
      </c>
      <c r="BK441">
        <v>0</v>
      </c>
      <c r="BL441">
        <v>0</v>
      </c>
      <c r="BM441">
        <v>0</v>
      </c>
      <c r="BN441">
        <v>0</v>
      </c>
      <c r="BO441">
        <v>0</v>
      </c>
      <c r="BP441">
        <v>0</v>
      </c>
      <c r="BQ441">
        <v>0</v>
      </c>
      <c r="BR441">
        <v>0</v>
      </c>
      <c r="BS441">
        <v>0</v>
      </c>
      <c r="BT441">
        <v>20</v>
      </c>
      <c r="BU441">
        <v>0</v>
      </c>
      <c r="BW441">
        <v>40</v>
      </c>
      <c r="BX441">
        <v>0</v>
      </c>
      <c r="BZ441" t="str">
        <f>_xlfn.XLOOKUP(data_cloud__2[[#This Row],[product_id]], manual_check_maarten!A:A,manual_check_maarten!F:F,  "")</f>
        <v/>
      </c>
      <c r="CA441" t="str">
        <f>_xlfn.XLOOKUP(data_cloud__2[[#This Row],[product_id]], manual_check_maarten!A:A,manual_check_maarten!G:G,  "")</f>
        <v/>
      </c>
      <c r="CB441" t="str">
        <f>_xlfn.XLOOKUP(data_cloud__2[[#This Row],[product_id]], manual_check_maarten!A:A,manual_check_maarten!H:H,  "")</f>
        <v/>
      </c>
    </row>
    <row r="442" spans="1:80" x14ac:dyDescent="0.35">
      <c r="A442" t="s">
        <v>502</v>
      </c>
      <c r="B442" t="s">
        <v>85</v>
      </c>
      <c r="C442">
        <v>45566.712464432872</v>
      </c>
      <c r="D442" t="s">
        <v>79</v>
      </c>
      <c r="E442" t="s">
        <v>80</v>
      </c>
      <c r="F442">
        <v>90</v>
      </c>
      <c r="G442">
        <v>90</v>
      </c>
      <c r="H442">
        <v>90</v>
      </c>
      <c r="I442">
        <v>0</v>
      </c>
      <c r="J442" t="s">
        <v>500</v>
      </c>
      <c r="K442" t="s">
        <v>82</v>
      </c>
      <c r="L442">
        <v>15.049999237060547</v>
      </c>
      <c r="M442">
        <v>110</v>
      </c>
      <c r="N442" t="s">
        <v>82</v>
      </c>
      <c r="O442" t="s">
        <v>82</v>
      </c>
      <c r="P442">
        <v>0</v>
      </c>
      <c r="Q442">
        <v>801.59759521484375</v>
      </c>
      <c r="R442">
        <v>119.90861511230469</v>
      </c>
      <c r="S442">
        <v>214.5</v>
      </c>
      <c r="T442">
        <v>214.80000305175781</v>
      </c>
      <c r="U442">
        <v>219.80000305175781</v>
      </c>
      <c r="V442">
        <v>225</v>
      </c>
      <c r="W442">
        <v>2211.761962890625</v>
      </c>
      <c r="X442">
        <v>1835.42822265625</v>
      </c>
      <c r="Y442">
        <v>3.132000207901001</v>
      </c>
      <c r="Z442">
        <v>0.15000000596046448</v>
      </c>
      <c r="AA442">
        <v>24.340002059936523</v>
      </c>
      <c r="AB442">
        <v>2.0600001811981201</v>
      </c>
      <c r="AC442">
        <v>0.45400002598762512</v>
      </c>
      <c r="AD442">
        <v>0.6600000262260437</v>
      </c>
      <c r="AE442">
        <v>39.700000762939453</v>
      </c>
      <c r="AF442">
        <v>26.024099349975586</v>
      </c>
      <c r="AG442">
        <v>44.968788146972656</v>
      </c>
      <c r="AH442">
        <v>229.80000305175781</v>
      </c>
      <c r="AI442">
        <v>60</v>
      </c>
      <c r="AJ442">
        <v>60</v>
      </c>
      <c r="AK442">
        <v>60</v>
      </c>
      <c r="AL442">
        <v>60.900002000000001</v>
      </c>
      <c r="AM442">
        <v>137.79624938964844</v>
      </c>
      <c r="AN442">
        <v>52.49993896484375</v>
      </c>
      <c r="AO442">
        <v>66.836189270019531</v>
      </c>
      <c r="AP442">
        <v>82.500930786132813</v>
      </c>
      <c r="AQ442">
        <v>2.3703126907348633</v>
      </c>
      <c r="AR442">
        <v>536.032470703125</v>
      </c>
      <c r="AS442">
        <v>486.1119384765625</v>
      </c>
      <c r="AT442">
        <v>4.966437816619873</v>
      </c>
      <c r="AU442">
        <v>3.9505627155303955</v>
      </c>
      <c r="AV442">
        <v>7685.4111328125</v>
      </c>
      <c r="AW442">
        <v>5706.93115234375</v>
      </c>
      <c r="AX442">
        <v>1772.9453125</v>
      </c>
      <c r="AY442">
        <v>1087.849609375</v>
      </c>
      <c r="AZ442">
        <v>5912.4658203125</v>
      </c>
      <c r="BA442">
        <v>4619.08154296875</v>
      </c>
      <c r="BD442" t="s">
        <v>503</v>
      </c>
      <c r="BE442" t="s">
        <v>502</v>
      </c>
      <c r="BF442">
        <v>45</v>
      </c>
      <c r="BG442">
        <v>1192.645</v>
      </c>
      <c r="BH442">
        <v>1120.1310000000001</v>
      </c>
      <c r="BI442">
        <v>-3.673</v>
      </c>
      <c r="BJ442">
        <v>4.0819999999999999</v>
      </c>
      <c r="BK442">
        <v>88.635999999999996</v>
      </c>
      <c r="BL442">
        <v>2053.5149999999999</v>
      </c>
      <c r="BM442">
        <v>1196.2629999999999</v>
      </c>
      <c r="BN442">
        <v>1426.7339999999999</v>
      </c>
      <c r="BO442">
        <v>179.94900000000001</v>
      </c>
      <c r="BP442">
        <v>97.244</v>
      </c>
      <c r="BQ442">
        <v>1.004</v>
      </c>
      <c r="BR442">
        <v>424.54300000000001</v>
      </c>
      <c r="BS442">
        <v>2053.5149999999999</v>
      </c>
      <c r="BT442">
        <v>20</v>
      </c>
      <c r="BU442">
        <v>49.177999999999997</v>
      </c>
      <c r="BV442">
        <v>0</v>
      </c>
      <c r="BW442">
        <v>40</v>
      </c>
      <c r="BX442">
        <v>33.356000000000002</v>
      </c>
      <c r="BY442">
        <v>1</v>
      </c>
      <c r="BZ442">
        <f>_xlfn.XLOOKUP(data_cloud__2[[#This Row],[product_id]], manual_check_maarten!A:A,manual_check_maarten!F:F,  "")</f>
        <v>0</v>
      </c>
      <c r="CA442">
        <f>_xlfn.XLOOKUP(data_cloud__2[[#This Row],[product_id]], manual_check_maarten!A:A,manual_check_maarten!G:G,  "")</f>
        <v>0</v>
      </c>
      <c r="CB442" t="str">
        <f>_xlfn.XLOOKUP(data_cloud__2[[#This Row],[product_id]], manual_check_maarten!A:A,manual_check_maarten!H:H,  "")</f>
        <v>White mark</v>
      </c>
    </row>
    <row r="443" spans="1:80" hidden="1" x14ac:dyDescent="0.35">
      <c r="A443" t="s">
        <v>897</v>
      </c>
      <c r="B443" t="s">
        <v>85</v>
      </c>
      <c r="C443">
        <v>45566.77579803241</v>
      </c>
      <c r="D443" t="s">
        <v>79</v>
      </c>
      <c r="E443" t="s">
        <v>80</v>
      </c>
      <c r="F443">
        <v>240</v>
      </c>
      <c r="G443">
        <v>240</v>
      </c>
      <c r="H443">
        <v>240</v>
      </c>
      <c r="I443">
        <v>0</v>
      </c>
      <c r="J443" t="s">
        <v>895</v>
      </c>
      <c r="K443" t="s">
        <v>82</v>
      </c>
      <c r="L443">
        <v>16.35999870300293</v>
      </c>
      <c r="M443">
        <v>110</v>
      </c>
      <c r="N443" t="s">
        <v>82</v>
      </c>
      <c r="O443" t="s">
        <v>82</v>
      </c>
      <c r="P443">
        <v>0</v>
      </c>
      <c r="Q443">
        <v>800.6754150390625</v>
      </c>
      <c r="R443">
        <v>119.90861511230469</v>
      </c>
      <c r="S443">
        <v>214.80000305175781</v>
      </c>
      <c r="T443">
        <v>215.10000610351563</v>
      </c>
      <c r="U443">
        <v>220.30000305175781</v>
      </c>
      <c r="V443">
        <v>225</v>
      </c>
      <c r="W443">
        <v>2170.1845703125</v>
      </c>
      <c r="X443">
        <v>1809.4908447265625</v>
      </c>
      <c r="Y443">
        <v>3.8340001106262207</v>
      </c>
      <c r="Z443">
        <v>0.15800000727176666</v>
      </c>
      <c r="AA443">
        <v>24.338001251220703</v>
      </c>
      <c r="AB443">
        <v>2.0440001487731934</v>
      </c>
      <c r="AC443">
        <v>0.45200002193450928</v>
      </c>
      <c r="AD443">
        <v>0.65600001811981201</v>
      </c>
      <c r="AE443">
        <v>42.200000762939453</v>
      </c>
      <c r="AF443">
        <v>26.411455154418945</v>
      </c>
      <c r="AG443">
        <v>44.989173889160156</v>
      </c>
      <c r="AH443">
        <v>229.80000305175781</v>
      </c>
      <c r="AI443">
        <v>60</v>
      </c>
      <c r="AJ443">
        <v>60.099997999999999</v>
      </c>
      <c r="AK443">
        <v>60.099997999999999</v>
      </c>
      <c r="AL443">
        <v>61</v>
      </c>
      <c r="AM443">
        <v>91.864166259765625</v>
      </c>
      <c r="AN443">
        <v>52.49993896484375</v>
      </c>
      <c r="AO443">
        <v>67.532005310058594</v>
      </c>
      <c r="AP443">
        <v>83.423301696777344</v>
      </c>
      <c r="AQ443">
        <v>1.5425626039505005</v>
      </c>
      <c r="AR443">
        <v>536.38677978515625</v>
      </c>
      <c r="AS443">
        <v>486.61624145507813</v>
      </c>
      <c r="AT443">
        <v>4.966437816619873</v>
      </c>
      <c r="AU443">
        <v>3.9129376411437988</v>
      </c>
      <c r="AV443">
        <v>7705.29443359375</v>
      </c>
      <c r="AW443">
        <v>5754.26611328125</v>
      </c>
      <c r="AX443">
        <v>1789.34716796875</v>
      </c>
      <c r="AY443">
        <v>1086.8232421875</v>
      </c>
      <c r="AZ443">
        <v>5915.947265625</v>
      </c>
      <c r="BA443">
        <v>4667.44287109375</v>
      </c>
      <c r="BD443" t="s">
        <v>898</v>
      </c>
      <c r="BE443" t="s">
        <v>897</v>
      </c>
      <c r="BF443">
        <v>45</v>
      </c>
      <c r="BG443">
        <v>1186.9290000000001</v>
      </c>
      <c r="BH443">
        <v>1028.6320000000001</v>
      </c>
      <c r="BI443">
        <v>-4.1269999999999998</v>
      </c>
      <c r="BJ443">
        <v>4.0490000000000004</v>
      </c>
      <c r="BK443">
        <v>88.182000000000002</v>
      </c>
      <c r="BL443">
        <v>2055.1109999999999</v>
      </c>
      <c r="BM443">
        <v>1192.9090000000001</v>
      </c>
      <c r="BN443">
        <v>1335.5119999999999</v>
      </c>
      <c r="BO443">
        <v>179.54300000000001</v>
      </c>
      <c r="BP443">
        <v>99.998999999999995</v>
      </c>
      <c r="BQ443">
        <v>1.0049999999999999</v>
      </c>
      <c r="BR443">
        <v>424.89800000000002</v>
      </c>
      <c r="BS443">
        <v>2055.1109999999999</v>
      </c>
      <c r="BT443">
        <v>20</v>
      </c>
      <c r="BU443">
        <v>6.8789999999999996</v>
      </c>
      <c r="BV443">
        <v>1</v>
      </c>
      <c r="BW443">
        <v>40</v>
      </c>
      <c r="BX443">
        <v>35.399000000000001</v>
      </c>
      <c r="BY443">
        <v>1</v>
      </c>
      <c r="BZ443">
        <f>_xlfn.XLOOKUP(data_cloud__2[[#This Row],[product_id]], manual_check_maarten!A:A,manual_check_maarten!F:F,  "")</f>
        <v>1</v>
      </c>
      <c r="CA443">
        <f>_xlfn.XLOOKUP(data_cloud__2[[#This Row],[product_id]], manual_check_maarten!A:A,manual_check_maarten!G:G,  "")</f>
        <v>0</v>
      </c>
      <c r="CB443" t="str">
        <f>_xlfn.XLOOKUP(data_cloud__2[[#This Row],[product_id]], manual_check_maarten!A:A,manual_check_maarten!H:H,  "")</f>
        <v/>
      </c>
    </row>
    <row r="444" spans="1:80" hidden="1" x14ac:dyDescent="0.35">
      <c r="A444" t="s">
        <v>902</v>
      </c>
      <c r="B444" t="s">
        <v>85</v>
      </c>
      <c r="C444">
        <v>45566.77607630787</v>
      </c>
      <c r="D444" t="s">
        <v>79</v>
      </c>
      <c r="E444" t="s">
        <v>80</v>
      </c>
      <c r="F444">
        <v>241</v>
      </c>
      <c r="G444">
        <v>241</v>
      </c>
      <c r="H444">
        <v>241</v>
      </c>
      <c r="I444">
        <v>0</v>
      </c>
      <c r="J444" t="s">
        <v>900</v>
      </c>
      <c r="K444" t="s">
        <v>82</v>
      </c>
      <c r="L444">
        <v>16.35999870300293</v>
      </c>
      <c r="M444">
        <v>110</v>
      </c>
      <c r="N444" t="s">
        <v>82</v>
      </c>
      <c r="O444" t="s">
        <v>82</v>
      </c>
      <c r="P444">
        <v>0</v>
      </c>
      <c r="Q444">
        <v>800.6754150390625</v>
      </c>
      <c r="R444">
        <v>119.90861511230469</v>
      </c>
      <c r="S444">
        <v>215</v>
      </c>
      <c r="T444">
        <v>215.10000610351563</v>
      </c>
      <c r="U444">
        <v>220.30000305175781</v>
      </c>
      <c r="V444">
        <v>225</v>
      </c>
      <c r="W444">
        <v>2201.270263671875</v>
      </c>
      <c r="X444">
        <v>1839.31396484375</v>
      </c>
      <c r="Y444">
        <v>3.0980000495910645</v>
      </c>
      <c r="Z444">
        <v>0.14800000190734863</v>
      </c>
      <c r="AA444">
        <v>24.340002059936523</v>
      </c>
      <c r="AB444">
        <v>2.0440001487731934</v>
      </c>
      <c r="AC444">
        <v>0.45400002598762512</v>
      </c>
      <c r="AD444">
        <v>0.65600001811981201</v>
      </c>
      <c r="AE444">
        <v>42.400001525878906</v>
      </c>
      <c r="AF444">
        <v>26.37067985534668</v>
      </c>
      <c r="AG444">
        <v>44.984077453613281</v>
      </c>
      <c r="AH444">
        <v>229.80000305175781</v>
      </c>
      <c r="AI444">
        <v>60</v>
      </c>
      <c r="AJ444">
        <v>59.900002000000001</v>
      </c>
      <c r="AK444">
        <v>59.900002000000001</v>
      </c>
      <c r="AL444">
        <v>61</v>
      </c>
      <c r="AM444">
        <v>91.864166259765625</v>
      </c>
      <c r="AN444">
        <v>52.49993896484375</v>
      </c>
      <c r="AO444">
        <v>67.428352355957031</v>
      </c>
      <c r="AP444">
        <v>83.43798828125</v>
      </c>
      <c r="AQ444">
        <v>1.4673125743865967</v>
      </c>
      <c r="AR444">
        <v>537.8837890625</v>
      </c>
      <c r="AS444">
        <v>488.72116088867188</v>
      </c>
      <c r="AT444">
        <v>4.966437816619873</v>
      </c>
      <c r="AU444">
        <v>3.9505627155303955</v>
      </c>
      <c r="AV444">
        <v>7705.07421875</v>
      </c>
      <c r="AW444">
        <v>5807.0966796875</v>
      </c>
      <c r="AX444">
        <v>1793.79833984375</v>
      </c>
      <c r="AY444">
        <v>1108.97998046875</v>
      </c>
      <c r="AZ444">
        <v>5911.27587890625</v>
      </c>
      <c r="BA444">
        <v>4698.11669921875</v>
      </c>
      <c r="BD444" t="s">
        <v>903</v>
      </c>
      <c r="BE444" t="s">
        <v>902</v>
      </c>
      <c r="BF444">
        <v>45</v>
      </c>
      <c r="BG444">
        <v>1182.2929999999999</v>
      </c>
      <c r="BH444">
        <v>1024.4190000000001</v>
      </c>
      <c r="BI444">
        <v>-4.1420000000000003</v>
      </c>
      <c r="BJ444">
        <v>4.0659999999999998</v>
      </c>
      <c r="BK444">
        <v>88.167000000000002</v>
      </c>
      <c r="BL444">
        <v>2055.1950000000002</v>
      </c>
      <c r="BM444">
        <v>1189.181</v>
      </c>
      <c r="BN444">
        <v>1332.299</v>
      </c>
      <c r="BO444">
        <v>179.34100000000001</v>
      </c>
      <c r="BP444">
        <v>99.998999999999995</v>
      </c>
      <c r="BQ444">
        <v>1.004</v>
      </c>
      <c r="BR444">
        <v>424.68099999999998</v>
      </c>
      <c r="BS444">
        <v>2055.1950000000002</v>
      </c>
      <c r="BT444">
        <v>20</v>
      </c>
      <c r="BU444">
        <v>9.8849999999999998</v>
      </c>
      <c r="BV444">
        <v>1</v>
      </c>
      <c r="BW444">
        <v>40</v>
      </c>
      <c r="BX444">
        <v>25.422999999999998</v>
      </c>
      <c r="BY444">
        <v>1</v>
      </c>
      <c r="BZ444">
        <f>_xlfn.XLOOKUP(data_cloud__2[[#This Row],[product_id]], manual_check_maarten!A:A,manual_check_maarten!F:F,  "")</f>
        <v>1</v>
      </c>
      <c r="CA444">
        <f>_xlfn.XLOOKUP(data_cloud__2[[#This Row],[product_id]], manual_check_maarten!A:A,manual_check_maarten!G:G,  "")</f>
        <v>0</v>
      </c>
      <c r="CB444" t="str">
        <f>_xlfn.XLOOKUP(data_cloud__2[[#This Row],[product_id]], manual_check_maarten!A:A,manual_check_maarten!H:H,  "")</f>
        <v/>
      </c>
    </row>
    <row r="445" spans="1:80" hidden="1" x14ac:dyDescent="0.35">
      <c r="A445" t="s">
        <v>899</v>
      </c>
      <c r="B445" t="s">
        <v>78</v>
      </c>
      <c r="C445">
        <v>45566.77607630787</v>
      </c>
      <c r="D445" t="s">
        <v>79</v>
      </c>
      <c r="E445" t="s">
        <v>80</v>
      </c>
      <c r="F445">
        <v>241</v>
      </c>
      <c r="G445">
        <v>241</v>
      </c>
      <c r="H445">
        <v>241</v>
      </c>
      <c r="I445">
        <v>0</v>
      </c>
      <c r="J445" t="s">
        <v>900</v>
      </c>
      <c r="K445" t="s">
        <v>82</v>
      </c>
      <c r="L445">
        <v>16.35999870300293</v>
      </c>
      <c r="M445">
        <v>110</v>
      </c>
      <c r="N445" t="s">
        <v>82</v>
      </c>
      <c r="O445" t="s">
        <v>82</v>
      </c>
      <c r="P445">
        <v>0</v>
      </c>
      <c r="Q445">
        <v>800.6754150390625</v>
      </c>
      <c r="R445">
        <v>119.90861511230469</v>
      </c>
      <c r="S445">
        <v>215</v>
      </c>
      <c r="T445">
        <v>215.10000610351563</v>
      </c>
      <c r="U445">
        <v>220.30000305175781</v>
      </c>
      <c r="V445">
        <v>225</v>
      </c>
      <c r="W445">
        <v>2201.270263671875</v>
      </c>
      <c r="X445">
        <v>1839.31396484375</v>
      </c>
      <c r="Y445">
        <v>3.0980000495910645</v>
      </c>
      <c r="Z445">
        <v>0.14800000190734863</v>
      </c>
      <c r="AA445">
        <v>24.340002059936523</v>
      </c>
      <c r="AB445">
        <v>2.0440001487731934</v>
      </c>
      <c r="AC445">
        <v>0.45400002598762512</v>
      </c>
      <c r="AD445">
        <v>0.65600001811981201</v>
      </c>
      <c r="AE445">
        <v>42.400001525878906</v>
      </c>
      <c r="AF445">
        <v>26.37067985534668</v>
      </c>
      <c r="AG445">
        <v>44.984077453613281</v>
      </c>
      <c r="AH445">
        <v>229.80000305175781</v>
      </c>
      <c r="AI445">
        <v>60</v>
      </c>
      <c r="AJ445">
        <v>59.900002000000001</v>
      </c>
      <c r="AK445">
        <v>59.900002000000001</v>
      </c>
      <c r="AL445">
        <v>61</v>
      </c>
      <c r="AM445">
        <v>141.87911987304688</v>
      </c>
      <c r="AN445">
        <v>52.499603271484375</v>
      </c>
      <c r="AO445">
        <v>66.828323364257813</v>
      </c>
      <c r="AP445">
        <v>80.547874450683594</v>
      </c>
      <c r="AQ445">
        <v>3.4990627765655518</v>
      </c>
      <c r="AR445">
        <v>537.06829833984375</v>
      </c>
      <c r="AS445">
        <v>490.25857543945313</v>
      </c>
      <c r="AT445">
        <v>4.5525627136230469</v>
      </c>
      <c r="AU445">
        <v>3.7248127460479736</v>
      </c>
      <c r="AV445">
        <v>7564.529296875</v>
      </c>
      <c r="AW445">
        <v>5212.64208984375</v>
      </c>
      <c r="AX445">
        <v>1559.96923828125</v>
      </c>
      <c r="AY445">
        <v>977.220703125</v>
      </c>
      <c r="AZ445">
        <v>6004.56005859375</v>
      </c>
      <c r="BA445">
        <v>4235.42138671875</v>
      </c>
      <c r="BB445">
        <v>1.4375567436218262E-2</v>
      </c>
      <c r="BC445">
        <v>0.13771963119506836</v>
      </c>
      <c r="BD445" t="s">
        <v>901</v>
      </c>
      <c r="BE445" t="s">
        <v>899</v>
      </c>
      <c r="BF445">
        <v>45</v>
      </c>
      <c r="BG445">
        <v>828.08199999999999</v>
      </c>
      <c r="BH445">
        <v>1218.816</v>
      </c>
      <c r="BI445">
        <v>-1.7999999999999999E-2</v>
      </c>
      <c r="BJ445">
        <v>4.101</v>
      </c>
      <c r="BK445">
        <v>92.290999999999997</v>
      </c>
      <c r="BL445">
        <v>2055.4169999999999</v>
      </c>
      <c r="BM445">
        <v>810.73599999999999</v>
      </c>
      <c r="BN445">
        <v>1326.742</v>
      </c>
      <c r="BO445">
        <v>3.4729999999999999</v>
      </c>
      <c r="BP445">
        <v>98.424999999999997</v>
      </c>
      <c r="BQ445">
        <v>1.0029999999999999</v>
      </c>
      <c r="BR445">
        <v>423.28800000000001</v>
      </c>
      <c r="BS445">
        <v>2055.4169999999999</v>
      </c>
      <c r="BT445">
        <v>20</v>
      </c>
      <c r="BU445">
        <v>8.3070000000000004</v>
      </c>
      <c r="BV445">
        <v>1</v>
      </c>
      <c r="BW445">
        <v>40</v>
      </c>
      <c r="BX445">
        <v>17.547000000000001</v>
      </c>
      <c r="BY445">
        <v>1</v>
      </c>
      <c r="BZ445">
        <f>_xlfn.XLOOKUP(data_cloud__2[[#This Row],[product_id]], manual_check_maarten!A:A,manual_check_maarten!F:F,  "")</f>
        <v>1</v>
      </c>
      <c r="CA445">
        <f>_xlfn.XLOOKUP(data_cloud__2[[#This Row],[product_id]], manual_check_maarten!A:A,manual_check_maarten!G:G,  "")</f>
        <v>0</v>
      </c>
      <c r="CB445" t="str">
        <f>_xlfn.XLOOKUP(data_cloud__2[[#This Row],[product_id]], manual_check_maarten!A:A,manual_check_maarten!H:H,  "")</f>
        <v/>
      </c>
    </row>
    <row r="446" spans="1:80" hidden="1" x14ac:dyDescent="0.35">
      <c r="A446" t="s">
        <v>907</v>
      </c>
      <c r="B446" t="s">
        <v>85</v>
      </c>
      <c r="C446">
        <v>45566.776353819441</v>
      </c>
      <c r="D446" t="s">
        <v>79</v>
      </c>
      <c r="E446" t="s">
        <v>80</v>
      </c>
      <c r="F446">
        <v>242</v>
      </c>
      <c r="G446">
        <v>242</v>
      </c>
      <c r="H446">
        <v>242</v>
      </c>
      <c r="I446">
        <v>0</v>
      </c>
      <c r="J446" t="s">
        <v>905</v>
      </c>
      <c r="K446" t="s">
        <v>82</v>
      </c>
      <c r="L446">
        <v>16.369998931884766</v>
      </c>
      <c r="M446">
        <v>110</v>
      </c>
      <c r="N446" t="s">
        <v>82</v>
      </c>
      <c r="O446" t="s">
        <v>82</v>
      </c>
      <c r="P446">
        <v>0</v>
      </c>
      <c r="Q446">
        <v>800.3065185546875</v>
      </c>
      <c r="R446">
        <v>119.90861511230469</v>
      </c>
      <c r="S446">
        <v>214.80000305175781</v>
      </c>
      <c r="T446">
        <v>215.10000610351563</v>
      </c>
      <c r="U446">
        <v>220.30000305175781</v>
      </c>
      <c r="V446">
        <v>225</v>
      </c>
      <c r="W446">
        <v>2180.190185546875</v>
      </c>
      <c r="X446">
        <v>1788.896484375</v>
      </c>
      <c r="Y446">
        <v>2.9260001182556152</v>
      </c>
      <c r="Z446">
        <v>0.14600001275539398</v>
      </c>
      <c r="AA446">
        <v>24.338001251220703</v>
      </c>
      <c r="AB446">
        <v>2.0300002098083496</v>
      </c>
      <c r="AC446">
        <v>0.45200002193450928</v>
      </c>
      <c r="AD446">
        <v>0.65400004386901855</v>
      </c>
      <c r="AE446">
        <v>42.700000762939453</v>
      </c>
      <c r="AF446">
        <v>26.105648040771484</v>
      </c>
      <c r="AG446">
        <v>44.994274139404297</v>
      </c>
      <c r="AH446">
        <v>229.80000305175781</v>
      </c>
      <c r="AI446">
        <v>60</v>
      </c>
      <c r="AJ446">
        <v>60.099997999999999</v>
      </c>
      <c r="AK446">
        <v>60.099997999999999</v>
      </c>
      <c r="AL446">
        <v>61</v>
      </c>
      <c r="AM446">
        <v>91.864166259765625</v>
      </c>
      <c r="AN446">
        <v>52.49993896484375</v>
      </c>
      <c r="AO446">
        <v>67.421920776367188</v>
      </c>
      <c r="AP446">
        <v>82.878997802734375</v>
      </c>
      <c r="AQ446">
        <v>2.7841875553131104</v>
      </c>
      <c r="AR446">
        <v>536.10235595703125</v>
      </c>
      <c r="AS446">
        <v>485.23519897460938</v>
      </c>
      <c r="AT446">
        <v>5.0040626525878906</v>
      </c>
      <c r="AU446">
        <v>3.9505627155303955</v>
      </c>
      <c r="AV446">
        <v>7696.1201171875</v>
      </c>
      <c r="AW446">
        <v>5718.81787109375</v>
      </c>
      <c r="AX446">
        <v>1797.458984375</v>
      </c>
      <c r="AY446">
        <v>1090.986328125</v>
      </c>
      <c r="AZ446">
        <v>5898.6611328125</v>
      </c>
      <c r="BA446">
        <v>4627.83154296875</v>
      </c>
      <c r="BD446" t="s">
        <v>908</v>
      </c>
      <c r="BE446" t="s">
        <v>907</v>
      </c>
      <c r="BF446">
        <v>45</v>
      </c>
      <c r="BG446">
        <v>1235.7940000000001</v>
      </c>
      <c r="BH446">
        <v>989.52700000000004</v>
      </c>
      <c r="BI446">
        <v>-1.627</v>
      </c>
      <c r="BJ446">
        <v>4.077</v>
      </c>
      <c r="BK446">
        <v>90.682000000000002</v>
      </c>
      <c r="BL446">
        <v>2055.6439999999998</v>
      </c>
      <c r="BM446">
        <v>1229.4090000000001</v>
      </c>
      <c r="BN446">
        <v>1297.7470000000001</v>
      </c>
      <c r="BO446">
        <v>-178.233</v>
      </c>
      <c r="BP446">
        <v>98.424999999999997</v>
      </c>
      <c r="BQ446">
        <v>1.0049999999999999</v>
      </c>
      <c r="BR446">
        <v>424.53800000000001</v>
      </c>
      <c r="BS446">
        <v>2055.6439999999998</v>
      </c>
      <c r="BT446">
        <v>20</v>
      </c>
      <c r="BU446">
        <v>7.8179999999999996</v>
      </c>
      <c r="BV446">
        <v>1</v>
      </c>
      <c r="BW446">
        <v>40</v>
      </c>
      <c r="BX446">
        <v>26.335999999999999</v>
      </c>
      <c r="BY446">
        <v>1</v>
      </c>
      <c r="BZ446">
        <f>_xlfn.XLOOKUP(data_cloud__2[[#This Row],[product_id]], manual_check_maarten!A:A,manual_check_maarten!F:F,  "")</f>
        <v>1</v>
      </c>
      <c r="CA446">
        <f>_xlfn.XLOOKUP(data_cloud__2[[#This Row],[product_id]], manual_check_maarten!A:A,manual_check_maarten!G:G,  "")</f>
        <v>0</v>
      </c>
      <c r="CB446" t="str">
        <f>_xlfn.XLOOKUP(data_cloud__2[[#This Row],[product_id]], manual_check_maarten!A:A,manual_check_maarten!H:H,  "")</f>
        <v/>
      </c>
    </row>
    <row r="447" spans="1:80" hidden="1" x14ac:dyDescent="0.35">
      <c r="A447" t="s">
        <v>904</v>
      </c>
      <c r="B447" t="s">
        <v>78</v>
      </c>
      <c r="C447">
        <v>45566.776353819441</v>
      </c>
      <c r="D447" t="s">
        <v>79</v>
      </c>
      <c r="E447" t="s">
        <v>80</v>
      </c>
      <c r="F447">
        <v>242</v>
      </c>
      <c r="G447">
        <v>242</v>
      </c>
      <c r="H447">
        <v>242</v>
      </c>
      <c r="I447">
        <v>0</v>
      </c>
      <c r="J447" t="s">
        <v>905</v>
      </c>
      <c r="K447" t="s">
        <v>82</v>
      </c>
      <c r="L447">
        <v>16.369998931884766</v>
      </c>
      <c r="M447">
        <v>110</v>
      </c>
      <c r="N447" t="s">
        <v>82</v>
      </c>
      <c r="O447" t="s">
        <v>82</v>
      </c>
      <c r="P447">
        <v>0</v>
      </c>
      <c r="Q447">
        <v>800.3065185546875</v>
      </c>
      <c r="R447">
        <v>119.90861511230469</v>
      </c>
      <c r="S447">
        <v>214.80000305175781</v>
      </c>
      <c r="T447">
        <v>215.10000610351563</v>
      </c>
      <c r="U447">
        <v>220.30000305175781</v>
      </c>
      <c r="V447">
        <v>225</v>
      </c>
      <c r="W447">
        <v>2180.190185546875</v>
      </c>
      <c r="X447">
        <v>1788.896484375</v>
      </c>
      <c r="Y447">
        <v>2.9260001182556152</v>
      </c>
      <c r="Z447">
        <v>0.14600001275539398</v>
      </c>
      <c r="AA447">
        <v>24.338001251220703</v>
      </c>
      <c r="AB447">
        <v>2.0300002098083496</v>
      </c>
      <c r="AC447">
        <v>0.45200002193450928</v>
      </c>
      <c r="AD447">
        <v>0.65400004386901855</v>
      </c>
      <c r="AE447">
        <v>42.700000762939453</v>
      </c>
      <c r="AF447">
        <v>26.105648040771484</v>
      </c>
      <c r="AG447">
        <v>44.994274139404297</v>
      </c>
      <c r="AH447">
        <v>229.80000305175781</v>
      </c>
      <c r="AI447">
        <v>60</v>
      </c>
      <c r="AJ447">
        <v>60.099997999999999</v>
      </c>
      <c r="AK447">
        <v>60.099997999999999</v>
      </c>
      <c r="AL447">
        <v>61</v>
      </c>
      <c r="AM447">
        <v>141.87911987304688</v>
      </c>
      <c r="AN447">
        <v>52.499603271484375</v>
      </c>
      <c r="AO447">
        <v>66.863655090332031</v>
      </c>
      <c r="AP447">
        <v>80.552734375</v>
      </c>
      <c r="AQ447">
        <v>3.1228127479553223</v>
      </c>
      <c r="AR447">
        <v>534.68731689453125</v>
      </c>
      <c r="AS447">
        <v>485.17144775390625</v>
      </c>
      <c r="AT447">
        <v>4.6278128623962402</v>
      </c>
      <c r="AU447">
        <v>3.7248127460479736</v>
      </c>
      <c r="AV447">
        <v>7540.8017578125</v>
      </c>
      <c r="AW447">
        <v>5089.31298828125</v>
      </c>
      <c r="AX447">
        <v>1578.8994140625</v>
      </c>
      <c r="AY447">
        <v>952.01123046875</v>
      </c>
      <c r="AZ447">
        <v>5961.90234375</v>
      </c>
      <c r="BA447">
        <v>4137.3017578125</v>
      </c>
      <c r="BB447">
        <v>7.8307390213012695E-3</v>
      </c>
      <c r="BC447">
        <v>0.15073859691619873</v>
      </c>
      <c r="BD447" t="s">
        <v>906</v>
      </c>
      <c r="BE447" t="s">
        <v>904</v>
      </c>
      <c r="BF447">
        <v>45</v>
      </c>
      <c r="BG447">
        <v>825.35699999999997</v>
      </c>
      <c r="BH447">
        <v>1225.509</v>
      </c>
      <c r="BI447">
        <v>-0.94499999999999995</v>
      </c>
      <c r="BJ447">
        <v>4.0739999999999998</v>
      </c>
      <c r="BK447">
        <v>91.364000000000004</v>
      </c>
      <c r="BL447">
        <v>2055.7269999999999</v>
      </c>
      <c r="BM447">
        <v>809.31299999999999</v>
      </c>
      <c r="BN447">
        <v>1333.1079999999999</v>
      </c>
      <c r="BO447">
        <v>3.31</v>
      </c>
      <c r="BP447">
        <v>96.063000000000002</v>
      </c>
      <c r="BQ447">
        <v>1.0029999999999999</v>
      </c>
      <c r="BR447">
        <v>423.36200000000002</v>
      </c>
      <c r="BS447">
        <v>2055.7269999999999</v>
      </c>
      <c r="BT447">
        <v>20</v>
      </c>
      <c r="BU447">
        <v>15.868</v>
      </c>
      <c r="BV447">
        <v>1</v>
      </c>
      <c r="BW447">
        <v>40</v>
      </c>
      <c r="BX447">
        <v>19.704000000000001</v>
      </c>
      <c r="BY447">
        <v>1</v>
      </c>
      <c r="BZ447">
        <f>_xlfn.XLOOKUP(data_cloud__2[[#This Row],[product_id]], manual_check_maarten!A:A,manual_check_maarten!F:F,  "")</f>
        <v>1</v>
      </c>
      <c r="CA447">
        <f>_xlfn.XLOOKUP(data_cloud__2[[#This Row],[product_id]], manual_check_maarten!A:A,manual_check_maarten!G:G,  "")</f>
        <v>0</v>
      </c>
      <c r="CB447" t="str">
        <f>_xlfn.XLOOKUP(data_cloud__2[[#This Row],[product_id]], manual_check_maarten!A:A,manual_check_maarten!H:H,  "")</f>
        <v/>
      </c>
    </row>
    <row r="448" spans="1:80" hidden="1" x14ac:dyDescent="0.35">
      <c r="A448" t="s">
        <v>911</v>
      </c>
      <c r="B448" t="s">
        <v>85</v>
      </c>
      <c r="C448">
        <v>45566.776642951387</v>
      </c>
      <c r="D448" t="s">
        <v>79</v>
      </c>
      <c r="E448" t="s">
        <v>80</v>
      </c>
      <c r="F448">
        <v>243</v>
      </c>
      <c r="G448">
        <v>243</v>
      </c>
      <c r="H448">
        <v>243</v>
      </c>
      <c r="I448">
        <v>0</v>
      </c>
      <c r="J448" t="s">
        <v>910</v>
      </c>
      <c r="K448" t="s">
        <v>82</v>
      </c>
      <c r="L448">
        <v>16.369998931884766</v>
      </c>
      <c r="M448">
        <v>110</v>
      </c>
      <c r="N448" t="s">
        <v>82</v>
      </c>
      <c r="O448" t="s">
        <v>82</v>
      </c>
      <c r="P448">
        <v>0</v>
      </c>
      <c r="Q448">
        <v>800.6754150390625</v>
      </c>
      <c r="R448">
        <v>119.90861511230469</v>
      </c>
      <c r="S448">
        <v>214.60000610351563</v>
      </c>
      <c r="T448">
        <v>215.30000305175781</v>
      </c>
      <c r="U448">
        <v>220.30000305175781</v>
      </c>
      <c r="V448">
        <v>224.80000305175781</v>
      </c>
      <c r="W448">
        <v>2183.00732421875</v>
      </c>
      <c r="X448">
        <v>1834.359619140625</v>
      </c>
      <c r="Y448">
        <v>3.2100000381469727</v>
      </c>
      <c r="Z448">
        <v>0.14600001275539398</v>
      </c>
      <c r="AA448">
        <v>24.338001251220703</v>
      </c>
      <c r="AB448">
        <v>2.0520000457763672</v>
      </c>
      <c r="AC448">
        <v>0.45200002193450928</v>
      </c>
      <c r="AD448">
        <v>0.65400004386901855</v>
      </c>
      <c r="AE448">
        <v>42.700000762939453</v>
      </c>
      <c r="AF448">
        <v>26.207584381103516</v>
      </c>
      <c r="AG448">
        <v>44.978981018066406</v>
      </c>
      <c r="AH448">
        <v>230</v>
      </c>
      <c r="AI448">
        <v>60</v>
      </c>
      <c r="AJ448">
        <v>60</v>
      </c>
      <c r="AK448">
        <v>60</v>
      </c>
      <c r="AL448">
        <v>61</v>
      </c>
      <c r="AM448">
        <v>91.864166259765625</v>
      </c>
      <c r="AN448">
        <v>52.49993896484375</v>
      </c>
      <c r="AO448">
        <v>67.543754577636719</v>
      </c>
      <c r="AP448">
        <v>83.276756286621094</v>
      </c>
      <c r="AQ448">
        <v>1.5049375295639038</v>
      </c>
      <c r="AR448">
        <v>538.2335205078125</v>
      </c>
      <c r="AS448">
        <v>488.14654541015625</v>
      </c>
      <c r="AT448">
        <v>4.9288125038146973</v>
      </c>
      <c r="AU448">
        <v>3.9505627155303955</v>
      </c>
      <c r="AV448">
        <v>7725.5625</v>
      </c>
      <c r="AW448">
        <v>5802.609375</v>
      </c>
      <c r="AX448">
        <v>1768.6259765625</v>
      </c>
      <c r="AY448">
        <v>1102.31591796875</v>
      </c>
      <c r="AZ448">
        <v>5956.9365234375</v>
      </c>
      <c r="BA448">
        <v>4700.29345703125</v>
      </c>
      <c r="BD448" t="s">
        <v>912</v>
      </c>
      <c r="BE448" t="s">
        <v>911</v>
      </c>
      <c r="BF448">
        <v>45</v>
      </c>
      <c r="BG448">
        <v>1196.972</v>
      </c>
      <c r="BH448">
        <v>771.09900000000005</v>
      </c>
      <c r="BI448">
        <v>-3.706</v>
      </c>
      <c r="BJ448">
        <v>4.0149999999999997</v>
      </c>
      <c r="BK448">
        <v>88.602999999999994</v>
      </c>
      <c r="BL448">
        <v>2055.5790000000002</v>
      </c>
      <c r="BM448">
        <v>1201.5840000000001</v>
      </c>
      <c r="BN448">
        <v>1082.5150000000001</v>
      </c>
      <c r="BO448">
        <v>179.596</v>
      </c>
      <c r="BP448">
        <v>99.998999999999995</v>
      </c>
      <c r="BQ448">
        <v>1.004</v>
      </c>
      <c r="BR448">
        <v>424.51299999999998</v>
      </c>
      <c r="BS448">
        <v>2055.5790000000002</v>
      </c>
      <c r="BT448">
        <v>20</v>
      </c>
      <c r="BU448">
        <v>8.2070000000000007</v>
      </c>
      <c r="BV448">
        <v>1</v>
      </c>
      <c r="BW448">
        <v>40</v>
      </c>
      <c r="BX448">
        <v>38.21</v>
      </c>
      <c r="BY448">
        <v>1</v>
      </c>
      <c r="BZ448">
        <f>_xlfn.XLOOKUP(data_cloud__2[[#This Row],[product_id]], manual_check_maarten!A:A,manual_check_maarten!F:F,  "")</f>
        <v>1</v>
      </c>
      <c r="CA448">
        <f>_xlfn.XLOOKUP(data_cloud__2[[#This Row],[product_id]], manual_check_maarten!A:A,manual_check_maarten!G:G,  "")</f>
        <v>0</v>
      </c>
      <c r="CB448" t="str">
        <f>_xlfn.XLOOKUP(data_cloud__2[[#This Row],[product_id]], manual_check_maarten!A:A,manual_check_maarten!H:H,  "")</f>
        <v/>
      </c>
    </row>
    <row r="449" spans="1:80" hidden="1" x14ac:dyDescent="0.35">
      <c r="A449" t="s">
        <v>909</v>
      </c>
      <c r="B449" t="s">
        <v>78</v>
      </c>
      <c r="C449">
        <v>45566.776642951387</v>
      </c>
      <c r="D449" t="s">
        <v>79</v>
      </c>
      <c r="E449" t="s">
        <v>80</v>
      </c>
      <c r="F449">
        <v>243</v>
      </c>
      <c r="G449">
        <v>243</v>
      </c>
      <c r="H449">
        <v>243</v>
      </c>
      <c r="I449">
        <v>0</v>
      </c>
      <c r="J449" t="s">
        <v>910</v>
      </c>
      <c r="K449" t="s">
        <v>82</v>
      </c>
      <c r="L449">
        <v>16.369998931884766</v>
      </c>
      <c r="M449">
        <v>110</v>
      </c>
      <c r="N449" t="s">
        <v>82</v>
      </c>
      <c r="O449" t="s">
        <v>82</v>
      </c>
      <c r="P449">
        <v>0</v>
      </c>
      <c r="Q449">
        <v>800.6754150390625</v>
      </c>
      <c r="R449">
        <v>119.90861511230469</v>
      </c>
      <c r="S449">
        <v>214.60000610351563</v>
      </c>
      <c r="T449">
        <v>215.30000305175781</v>
      </c>
      <c r="U449">
        <v>220.30000305175781</v>
      </c>
      <c r="V449">
        <v>224.80000305175781</v>
      </c>
      <c r="W449">
        <v>2183.00732421875</v>
      </c>
      <c r="X449">
        <v>1834.359619140625</v>
      </c>
      <c r="Y449">
        <v>3.2100000381469727</v>
      </c>
      <c r="Z449">
        <v>0.14600001275539398</v>
      </c>
      <c r="AA449">
        <v>24.338001251220703</v>
      </c>
      <c r="AB449">
        <v>2.0520000457763672</v>
      </c>
      <c r="AC449">
        <v>0.45200002193450928</v>
      </c>
      <c r="AD449">
        <v>0.65400004386901855</v>
      </c>
      <c r="AE449">
        <v>42.700000762939453</v>
      </c>
      <c r="AF449">
        <v>26.207584381103516</v>
      </c>
      <c r="AG449">
        <v>44.978981018066406</v>
      </c>
      <c r="AH449">
        <v>230</v>
      </c>
      <c r="AI449">
        <v>60</v>
      </c>
      <c r="AJ449">
        <v>60</v>
      </c>
      <c r="AK449">
        <v>60</v>
      </c>
      <c r="AL449">
        <v>61</v>
      </c>
      <c r="AM449">
        <v>141.87911987304688</v>
      </c>
      <c r="AN449">
        <v>52.499603271484375</v>
      </c>
      <c r="AO449">
        <v>66.819717407226563</v>
      </c>
      <c r="AP449">
        <v>80.590240478515625</v>
      </c>
      <c r="AQ449">
        <v>3.3861875534057617</v>
      </c>
      <c r="AR449">
        <v>536.69744873046875</v>
      </c>
      <c r="AS449">
        <v>488.71005249023438</v>
      </c>
      <c r="AT449">
        <v>4.6278128623962402</v>
      </c>
      <c r="AU449">
        <v>3.7624375820159912</v>
      </c>
      <c r="AV449">
        <v>7557.3642578125</v>
      </c>
      <c r="AW449">
        <v>5166.35791015625</v>
      </c>
      <c r="AX449">
        <v>1588.8486328125</v>
      </c>
      <c r="AY449">
        <v>982.25390625</v>
      </c>
      <c r="AZ449">
        <v>5968.515625</v>
      </c>
      <c r="BA449">
        <v>4184.10400390625</v>
      </c>
      <c r="BB449">
        <v>6.9856643676757813E-4</v>
      </c>
      <c r="BC449">
        <v>0.15400946140289307</v>
      </c>
      <c r="BD449" t="s">
        <v>79</v>
      </c>
      <c r="BE449" t="s">
        <v>79</v>
      </c>
      <c r="BF449">
        <v>0</v>
      </c>
      <c r="BG449">
        <v>0</v>
      </c>
      <c r="BH449">
        <v>0</v>
      </c>
      <c r="BI449">
        <v>0</v>
      </c>
      <c r="BJ449">
        <v>0</v>
      </c>
      <c r="BK449">
        <v>0</v>
      </c>
      <c r="BL449">
        <v>0</v>
      </c>
      <c r="BM449">
        <v>0</v>
      </c>
      <c r="BN449">
        <v>0</v>
      </c>
      <c r="BO449">
        <v>0</v>
      </c>
      <c r="BP449">
        <v>0</v>
      </c>
      <c r="BQ449">
        <v>0</v>
      </c>
      <c r="BR449">
        <v>0</v>
      </c>
      <c r="BS449">
        <v>0</v>
      </c>
      <c r="BT449">
        <v>20</v>
      </c>
      <c r="BU449">
        <v>0</v>
      </c>
      <c r="BW449">
        <v>40</v>
      </c>
      <c r="BX449">
        <v>0</v>
      </c>
      <c r="BZ449" t="str">
        <f>_xlfn.XLOOKUP(data_cloud__2[[#This Row],[product_id]], manual_check_maarten!A:A,manual_check_maarten!F:F,  "")</f>
        <v/>
      </c>
      <c r="CA449" t="str">
        <f>_xlfn.XLOOKUP(data_cloud__2[[#This Row],[product_id]], manual_check_maarten!A:A,manual_check_maarten!G:G,  "")</f>
        <v/>
      </c>
      <c r="CB449" t="str">
        <f>_xlfn.XLOOKUP(data_cloud__2[[#This Row],[product_id]], manual_check_maarten!A:A,manual_check_maarten!H:H,  "")</f>
        <v/>
      </c>
    </row>
    <row r="450" spans="1:80" hidden="1" x14ac:dyDescent="0.35">
      <c r="A450" t="s">
        <v>913</v>
      </c>
      <c r="B450" t="s">
        <v>78</v>
      </c>
      <c r="C450">
        <v>45566.776920763892</v>
      </c>
      <c r="D450" t="s">
        <v>79</v>
      </c>
      <c r="E450" t="s">
        <v>80</v>
      </c>
      <c r="F450">
        <v>244</v>
      </c>
      <c r="G450">
        <v>244</v>
      </c>
      <c r="H450">
        <v>244</v>
      </c>
      <c r="I450">
        <v>0</v>
      </c>
      <c r="J450" t="s">
        <v>914</v>
      </c>
      <c r="K450" t="s">
        <v>82</v>
      </c>
      <c r="L450">
        <v>16.369998931884766</v>
      </c>
      <c r="M450">
        <v>110</v>
      </c>
      <c r="N450" t="s">
        <v>82</v>
      </c>
      <c r="O450" t="s">
        <v>82</v>
      </c>
      <c r="P450">
        <v>0</v>
      </c>
      <c r="Q450">
        <v>800.6754150390625</v>
      </c>
      <c r="R450">
        <v>119.90861511230469</v>
      </c>
      <c r="S450">
        <v>215.10000610351563</v>
      </c>
      <c r="T450">
        <v>215.30000305175781</v>
      </c>
      <c r="U450">
        <v>220.30000305175781</v>
      </c>
      <c r="V450">
        <v>224.80000305175781</v>
      </c>
      <c r="W450">
        <v>2196.89892578125</v>
      </c>
      <c r="X450">
        <v>1832.222412109375</v>
      </c>
      <c r="Y450">
        <v>3.4580001831054688</v>
      </c>
      <c r="Z450">
        <v>0.14600001275539398</v>
      </c>
      <c r="AA450">
        <v>24.340002059936523</v>
      </c>
      <c r="AB450">
        <v>2.0240001678466797</v>
      </c>
      <c r="AC450">
        <v>0.45400002598762512</v>
      </c>
      <c r="AD450">
        <v>0.65600001811981201</v>
      </c>
      <c r="AE450">
        <v>43</v>
      </c>
      <c r="AF450">
        <v>26.090358734130859</v>
      </c>
      <c r="AG450">
        <v>44.943305969238281</v>
      </c>
      <c r="AH450">
        <v>230</v>
      </c>
      <c r="AI450">
        <v>60</v>
      </c>
      <c r="AJ450">
        <v>60</v>
      </c>
      <c r="AK450">
        <v>60</v>
      </c>
      <c r="AL450">
        <v>61</v>
      </c>
      <c r="AM450">
        <v>141.87911987304688</v>
      </c>
      <c r="AN450">
        <v>52.499603271484375</v>
      </c>
      <c r="AO450">
        <v>66.74090576171875</v>
      </c>
      <c r="AP450">
        <v>80.496597290039063</v>
      </c>
      <c r="AQ450">
        <v>3.1604375839233398</v>
      </c>
      <c r="AR450">
        <v>536.683349609375</v>
      </c>
      <c r="AS450">
        <v>489.27566528320313</v>
      </c>
      <c r="AT450">
        <v>4.7406878471374512</v>
      </c>
      <c r="AU450">
        <v>3.8000626564025879</v>
      </c>
      <c r="AV450">
        <v>7561.0048828125</v>
      </c>
      <c r="AW450">
        <v>5195.85693359375</v>
      </c>
      <c r="AX450">
        <v>1651.7568359375</v>
      </c>
      <c r="AY450">
        <v>1003.4931640625</v>
      </c>
      <c r="AZ450">
        <v>5909.248046875</v>
      </c>
      <c r="BA450">
        <v>4192.36376953125</v>
      </c>
      <c r="BB450">
        <v>2.4874567985534668E-2</v>
      </c>
      <c r="BC450">
        <v>0.12167870998382568</v>
      </c>
      <c r="BD450" t="s">
        <v>915</v>
      </c>
      <c r="BE450" t="s">
        <v>913</v>
      </c>
      <c r="BF450">
        <v>45</v>
      </c>
      <c r="BG450">
        <v>828.38</v>
      </c>
      <c r="BH450">
        <v>1148.915</v>
      </c>
      <c r="BI450">
        <v>-0.26400000000000001</v>
      </c>
      <c r="BJ450">
        <v>4.16</v>
      </c>
      <c r="BK450">
        <v>92.045000000000002</v>
      </c>
      <c r="BL450">
        <v>2055.1309999999999</v>
      </c>
      <c r="BM450">
        <v>811.84799999999996</v>
      </c>
      <c r="BN450">
        <v>1257.933</v>
      </c>
      <c r="BO450">
        <v>2.7709999999999999</v>
      </c>
      <c r="BP450">
        <v>99.998999999999995</v>
      </c>
      <c r="BQ450">
        <v>1.0029999999999999</v>
      </c>
      <c r="BR450">
        <v>423.21</v>
      </c>
      <c r="BS450">
        <v>2055.1309999999999</v>
      </c>
      <c r="BT450">
        <v>20</v>
      </c>
      <c r="BU450">
        <v>7.383</v>
      </c>
      <c r="BV450">
        <v>1</v>
      </c>
      <c r="BW450">
        <v>40</v>
      </c>
      <c r="BX450">
        <v>27.702000000000002</v>
      </c>
      <c r="BY450">
        <v>1</v>
      </c>
      <c r="BZ450">
        <f>_xlfn.XLOOKUP(data_cloud__2[[#This Row],[product_id]], manual_check_maarten!A:A,manual_check_maarten!F:F,  "")</f>
        <v>1</v>
      </c>
      <c r="CA450">
        <f>_xlfn.XLOOKUP(data_cloud__2[[#This Row],[product_id]], manual_check_maarten!A:A,manual_check_maarten!G:G,  "")</f>
        <v>0</v>
      </c>
      <c r="CB450" t="str">
        <f>_xlfn.XLOOKUP(data_cloud__2[[#This Row],[product_id]], manual_check_maarten!A:A,manual_check_maarten!H:H,  "")</f>
        <v/>
      </c>
    </row>
    <row r="451" spans="1:80" hidden="1" x14ac:dyDescent="0.35">
      <c r="A451" t="s">
        <v>916</v>
      </c>
      <c r="B451" t="s">
        <v>85</v>
      </c>
      <c r="C451">
        <v>45566.776920763892</v>
      </c>
      <c r="D451" t="s">
        <v>79</v>
      </c>
      <c r="E451" t="s">
        <v>80</v>
      </c>
      <c r="F451">
        <v>244</v>
      </c>
      <c r="G451">
        <v>244</v>
      </c>
      <c r="H451">
        <v>244</v>
      </c>
      <c r="I451">
        <v>0</v>
      </c>
      <c r="J451" t="s">
        <v>914</v>
      </c>
      <c r="K451" t="s">
        <v>82</v>
      </c>
      <c r="L451">
        <v>16.369998931884766</v>
      </c>
      <c r="M451">
        <v>110</v>
      </c>
      <c r="N451" t="s">
        <v>82</v>
      </c>
      <c r="O451" t="s">
        <v>82</v>
      </c>
      <c r="P451">
        <v>0</v>
      </c>
      <c r="Q451">
        <v>800.6754150390625</v>
      </c>
      <c r="R451">
        <v>119.90861511230469</v>
      </c>
      <c r="S451">
        <v>215.10000610351563</v>
      </c>
      <c r="T451">
        <v>215.30000305175781</v>
      </c>
      <c r="U451">
        <v>220.30000305175781</v>
      </c>
      <c r="V451">
        <v>224.80000305175781</v>
      </c>
      <c r="W451">
        <v>2196.89892578125</v>
      </c>
      <c r="X451">
        <v>1832.222412109375</v>
      </c>
      <c r="Y451">
        <v>3.4580001831054688</v>
      </c>
      <c r="Z451">
        <v>0.14600001275539398</v>
      </c>
      <c r="AA451">
        <v>24.340002059936523</v>
      </c>
      <c r="AB451">
        <v>2.0240001678466797</v>
      </c>
      <c r="AC451">
        <v>0.45400002598762512</v>
      </c>
      <c r="AD451">
        <v>0.65600001811981201</v>
      </c>
      <c r="AE451">
        <v>43</v>
      </c>
      <c r="AF451">
        <v>26.090358734130859</v>
      </c>
      <c r="AG451">
        <v>44.943305969238281</v>
      </c>
      <c r="AH451">
        <v>230</v>
      </c>
      <c r="AI451">
        <v>60</v>
      </c>
      <c r="AJ451">
        <v>60</v>
      </c>
      <c r="AK451">
        <v>60</v>
      </c>
      <c r="AL451">
        <v>61</v>
      </c>
      <c r="AM451">
        <v>91.864166259765625</v>
      </c>
      <c r="AN451">
        <v>52.49993896484375</v>
      </c>
      <c r="AO451">
        <v>67.405464172363281</v>
      </c>
      <c r="AP451">
        <v>83.276504516601563</v>
      </c>
      <c r="AQ451">
        <v>1.5049375295639038</v>
      </c>
      <c r="AR451">
        <v>536.34698486328125</v>
      </c>
      <c r="AS451">
        <v>487.03250122070313</v>
      </c>
      <c r="AT451">
        <v>4.966437816619873</v>
      </c>
      <c r="AU451">
        <v>3.9129376411437988</v>
      </c>
      <c r="AV451">
        <v>7672.64501953125</v>
      </c>
      <c r="AW451">
        <v>5749.5986328125</v>
      </c>
      <c r="AX451">
        <v>1778.181640625</v>
      </c>
      <c r="AY451">
        <v>1075.724609375</v>
      </c>
      <c r="AZ451">
        <v>5894.46337890625</v>
      </c>
      <c r="BA451">
        <v>4673.8740234375</v>
      </c>
      <c r="BD451" t="s">
        <v>917</v>
      </c>
      <c r="BE451" t="s">
        <v>916</v>
      </c>
      <c r="BF451">
        <v>45</v>
      </c>
      <c r="BG451">
        <v>1216.8989999999999</v>
      </c>
      <c r="BH451">
        <v>888.34100000000001</v>
      </c>
      <c r="BI451">
        <v>-2.9910000000000001</v>
      </c>
      <c r="BJ451">
        <v>4.1040000000000001</v>
      </c>
      <c r="BK451">
        <v>89.317999999999998</v>
      </c>
      <c r="BL451">
        <v>2056.1779999999999</v>
      </c>
      <c r="BM451">
        <v>1215.723</v>
      </c>
      <c r="BN451">
        <v>1197.3320000000001</v>
      </c>
      <c r="BO451">
        <v>-179.24700000000001</v>
      </c>
      <c r="BP451">
        <v>99.998999999999995</v>
      </c>
      <c r="BQ451">
        <v>1.0049999999999999</v>
      </c>
      <c r="BR451">
        <v>424.6</v>
      </c>
      <c r="BS451">
        <v>2056.1779999999999</v>
      </c>
      <c r="BT451">
        <v>20</v>
      </c>
      <c r="BU451">
        <v>9.7240000000000002</v>
      </c>
      <c r="BV451">
        <v>1</v>
      </c>
      <c r="BW451">
        <v>40</v>
      </c>
      <c r="BX451">
        <v>26.722999999999999</v>
      </c>
      <c r="BY451">
        <v>1</v>
      </c>
      <c r="BZ451">
        <f>_xlfn.XLOOKUP(data_cloud__2[[#This Row],[product_id]], manual_check_maarten!A:A,manual_check_maarten!F:F,  "")</f>
        <v>1</v>
      </c>
      <c r="CA451">
        <f>_xlfn.XLOOKUP(data_cloud__2[[#This Row],[product_id]], manual_check_maarten!A:A,manual_check_maarten!G:G,  "")</f>
        <v>0</v>
      </c>
      <c r="CB451" t="str">
        <f>_xlfn.XLOOKUP(data_cloud__2[[#This Row],[product_id]], manual_check_maarten!A:A,manual_check_maarten!H:H,  "")</f>
        <v/>
      </c>
    </row>
    <row r="452" spans="1:80" hidden="1" x14ac:dyDescent="0.35">
      <c r="A452" t="s">
        <v>921</v>
      </c>
      <c r="B452" t="s">
        <v>85</v>
      </c>
      <c r="C452">
        <v>45566.777210011576</v>
      </c>
      <c r="D452" t="s">
        <v>79</v>
      </c>
      <c r="E452" t="s">
        <v>80</v>
      </c>
      <c r="F452">
        <v>245</v>
      </c>
      <c r="G452">
        <v>245</v>
      </c>
      <c r="H452">
        <v>245</v>
      </c>
      <c r="I452">
        <v>0</v>
      </c>
      <c r="J452" t="s">
        <v>919</v>
      </c>
      <c r="K452" t="s">
        <v>82</v>
      </c>
      <c r="L452">
        <v>16.379999160766602</v>
      </c>
      <c r="M452">
        <v>110</v>
      </c>
      <c r="N452" t="s">
        <v>82</v>
      </c>
      <c r="O452" t="s">
        <v>82</v>
      </c>
      <c r="P452">
        <v>0</v>
      </c>
      <c r="Q452">
        <v>800.85986328125</v>
      </c>
      <c r="R452">
        <v>119.90861511230469</v>
      </c>
      <c r="S452">
        <v>215.10000610351563</v>
      </c>
      <c r="T452">
        <v>215.10000610351563</v>
      </c>
      <c r="U452">
        <v>220.30000305175781</v>
      </c>
      <c r="V452">
        <v>225</v>
      </c>
      <c r="W452">
        <v>2190.196044921875</v>
      </c>
      <c r="X452">
        <v>1850.77685546875</v>
      </c>
      <c r="Y452">
        <v>3.2840001583099365</v>
      </c>
      <c r="Z452">
        <v>0.14400000870227814</v>
      </c>
      <c r="AA452">
        <v>24.338001251220703</v>
      </c>
      <c r="AB452">
        <v>2.0540001392364502</v>
      </c>
      <c r="AC452">
        <v>0.45200002193450928</v>
      </c>
      <c r="AD452">
        <v>0.65600001811981201</v>
      </c>
      <c r="AE452">
        <v>43.200000762939453</v>
      </c>
      <c r="AF452">
        <v>26.340099334716797</v>
      </c>
      <c r="AG452">
        <v>44.948402404785156</v>
      </c>
      <c r="AH452">
        <v>229.80000305175781</v>
      </c>
      <c r="AI452">
        <v>60</v>
      </c>
      <c r="AJ452">
        <v>60.099997999999999</v>
      </c>
      <c r="AK452">
        <v>60.099997999999999</v>
      </c>
      <c r="AL452">
        <v>61</v>
      </c>
      <c r="AM452">
        <v>91.864166259765625</v>
      </c>
      <c r="AN452">
        <v>52.49993896484375</v>
      </c>
      <c r="AO452">
        <v>67.600112915039063</v>
      </c>
      <c r="AP452">
        <v>83.006301879882813</v>
      </c>
      <c r="AQ452">
        <v>2.6336877346038818</v>
      </c>
      <c r="AR452">
        <v>539.16790771484375</v>
      </c>
      <c r="AS452">
        <v>489.97128295898438</v>
      </c>
      <c r="AT452">
        <v>4.9288125038146973</v>
      </c>
      <c r="AU452">
        <v>3.8753125667572021</v>
      </c>
      <c r="AV452">
        <v>7736.982421875</v>
      </c>
      <c r="AW452">
        <v>5835.3994140625</v>
      </c>
      <c r="AX452">
        <v>1779.4169921875</v>
      </c>
      <c r="AY452">
        <v>1076.7275390625</v>
      </c>
      <c r="AZ452">
        <v>5957.5654296875</v>
      </c>
      <c r="BA452">
        <v>4758.671875</v>
      </c>
      <c r="BD452" t="s">
        <v>922</v>
      </c>
      <c r="BE452" t="s">
        <v>921</v>
      </c>
      <c r="BF452">
        <v>45</v>
      </c>
      <c r="BG452">
        <v>1199.924</v>
      </c>
      <c r="BH452">
        <v>799.36500000000001</v>
      </c>
      <c r="BI452">
        <v>-4.1269999999999998</v>
      </c>
      <c r="BJ452">
        <v>4.0449999999999999</v>
      </c>
      <c r="BK452">
        <v>88.182000000000002</v>
      </c>
      <c r="BL452">
        <v>2056.4780000000001</v>
      </c>
      <c r="BM452">
        <v>1204.037</v>
      </c>
      <c r="BN452">
        <v>1110.5</v>
      </c>
      <c r="BO452">
        <v>179.78200000000001</v>
      </c>
      <c r="BP452">
        <v>99.998999999999995</v>
      </c>
      <c r="BQ452">
        <v>1.0049999999999999</v>
      </c>
      <c r="BR452">
        <v>424.57900000000001</v>
      </c>
      <c r="BS452">
        <v>2056.4780000000001</v>
      </c>
      <c r="BT452">
        <v>20</v>
      </c>
      <c r="BU452">
        <v>8.5470000000000006</v>
      </c>
      <c r="BV452">
        <v>1</v>
      </c>
      <c r="BW452">
        <v>40</v>
      </c>
      <c r="BX452">
        <v>37.966000000000001</v>
      </c>
      <c r="BY452">
        <v>1</v>
      </c>
      <c r="BZ452">
        <f>_xlfn.XLOOKUP(data_cloud__2[[#This Row],[product_id]], manual_check_maarten!A:A,manual_check_maarten!F:F,  "")</f>
        <v>1</v>
      </c>
      <c r="CA452">
        <f>_xlfn.XLOOKUP(data_cloud__2[[#This Row],[product_id]], manual_check_maarten!A:A,manual_check_maarten!G:G,  "")</f>
        <v>0</v>
      </c>
      <c r="CB452" t="str">
        <f>_xlfn.XLOOKUP(data_cloud__2[[#This Row],[product_id]], manual_check_maarten!A:A,manual_check_maarten!H:H,  "")</f>
        <v/>
      </c>
    </row>
    <row r="453" spans="1:80" hidden="1" x14ac:dyDescent="0.35">
      <c r="A453" t="s">
        <v>918</v>
      </c>
      <c r="B453" t="s">
        <v>78</v>
      </c>
      <c r="C453">
        <v>45566.777210011576</v>
      </c>
      <c r="D453" t="s">
        <v>79</v>
      </c>
      <c r="E453" t="s">
        <v>80</v>
      </c>
      <c r="F453">
        <v>245</v>
      </c>
      <c r="G453">
        <v>245</v>
      </c>
      <c r="H453">
        <v>245</v>
      </c>
      <c r="I453">
        <v>0</v>
      </c>
      <c r="J453" t="s">
        <v>919</v>
      </c>
      <c r="K453" t="s">
        <v>82</v>
      </c>
      <c r="L453">
        <v>16.379999160766602</v>
      </c>
      <c r="M453">
        <v>110</v>
      </c>
      <c r="N453" t="s">
        <v>82</v>
      </c>
      <c r="O453" t="s">
        <v>82</v>
      </c>
      <c r="P453">
        <v>0</v>
      </c>
      <c r="Q453">
        <v>800.85986328125</v>
      </c>
      <c r="R453">
        <v>119.90861511230469</v>
      </c>
      <c r="S453">
        <v>215.10000610351563</v>
      </c>
      <c r="T453">
        <v>215.10000610351563</v>
      </c>
      <c r="U453">
        <v>220.30000305175781</v>
      </c>
      <c r="V453">
        <v>225</v>
      </c>
      <c r="W453">
        <v>2190.196044921875</v>
      </c>
      <c r="X453">
        <v>1850.77685546875</v>
      </c>
      <c r="Y453">
        <v>3.2840001583099365</v>
      </c>
      <c r="Z453">
        <v>0.14400000870227814</v>
      </c>
      <c r="AA453">
        <v>24.338001251220703</v>
      </c>
      <c r="AB453">
        <v>2.0540001392364502</v>
      </c>
      <c r="AC453">
        <v>0.45200002193450928</v>
      </c>
      <c r="AD453">
        <v>0.65600001811981201</v>
      </c>
      <c r="AE453">
        <v>43.200000762939453</v>
      </c>
      <c r="AF453">
        <v>26.340099334716797</v>
      </c>
      <c r="AG453">
        <v>44.948402404785156</v>
      </c>
      <c r="AH453">
        <v>229.80000305175781</v>
      </c>
      <c r="AI453">
        <v>60</v>
      </c>
      <c r="AJ453">
        <v>60.099997999999999</v>
      </c>
      <c r="AK453">
        <v>60.099997999999999</v>
      </c>
      <c r="AL453">
        <v>61</v>
      </c>
      <c r="AM453">
        <v>141.87911987304688</v>
      </c>
      <c r="AN453">
        <v>52.499603271484375</v>
      </c>
      <c r="AO453">
        <v>66.758720397949219</v>
      </c>
      <c r="AP453">
        <v>80.57379150390625</v>
      </c>
      <c r="AQ453">
        <v>2.8594377040863037</v>
      </c>
      <c r="AR453">
        <v>539.407470703125</v>
      </c>
      <c r="AS453">
        <v>492.6585693359375</v>
      </c>
      <c r="AT453">
        <v>4.7030625343322754</v>
      </c>
      <c r="AU453">
        <v>3.7248127460479736</v>
      </c>
      <c r="AV453">
        <v>7611.45654296875</v>
      </c>
      <c r="AW453">
        <v>5275.93603515625</v>
      </c>
      <c r="AX453">
        <v>1651.56640625</v>
      </c>
      <c r="AY453">
        <v>986.70458984375</v>
      </c>
      <c r="AZ453">
        <v>5959.89013671875</v>
      </c>
      <c r="BA453">
        <v>4289.2314453125</v>
      </c>
      <c r="BB453">
        <v>2.012944221496582E-2</v>
      </c>
      <c r="BC453">
        <v>0.12723147869110107</v>
      </c>
      <c r="BD453" t="s">
        <v>920</v>
      </c>
      <c r="BE453" t="s">
        <v>918</v>
      </c>
      <c r="BF453">
        <v>45</v>
      </c>
      <c r="BG453">
        <v>851.39499999999998</v>
      </c>
      <c r="BH453">
        <v>1171.6389999999999</v>
      </c>
      <c r="BI453">
        <v>1.18</v>
      </c>
      <c r="BJ453">
        <v>4.0609999999999999</v>
      </c>
      <c r="BK453">
        <v>93.489000000000004</v>
      </c>
      <c r="BL453">
        <v>2055.194</v>
      </c>
      <c r="BM453">
        <v>831.85699999999997</v>
      </c>
      <c r="BN453">
        <v>1279.1120000000001</v>
      </c>
      <c r="BO453">
        <v>4.6760000000000002</v>
      </c>
      <c r="BP453">
        <v>98.424999999999997</v>
      </c>
      <c r="BQ453">
        <v>1.0029999999999999</v>
      </c>
      <c r="BR453">
        <v>423.529</v>
      </c>
      <c r="BS453">
        <v>2055.194</v>
      </c>
      <c r="BT453">
        <v>20</v>
      </c>
      <c r="BU453">
        <v>6.1319999999999997</v>
      </c>
      <c r="BV453">
        <v>1</v>
      </c>
      <c r="BW453">
        <v>40</v>
      </c>
      <c r="BX453">
        <v>26.140999999999998</v>
      </c>
      <c r="BY453">
        <v>1</v>
      </c>
      <c r="BZ453">
        <f>_xlfn.XLOOKUP(data_cloud__2[[#This Row],[product_id]], manual_check_maarten!A:A,manual_check_maarten!F:F,  "")</f>
        <v>1</v>
      </c>
      <c r="CA453">
        <f>_xlfn.XLOOKUP(data_cloud__2[[#This Row],[product_id]], manual_check_maarten!A:A,manual_check_maarten!G:G,  "")</f>
        <v>0</v>
      </c>
      <c r="CB453" t="str">
        <f>_xlfn.XLOOKUP(data_cloud__2[[#This Row],[product_id]], manual_check_maarten!A:A,manual_check_maarten!H:H,  "")</f>
        <v/>
      </c>
    </row>
    <row r="454" spans="1:80" hidden="1" x14ac:dyDescent="0.35">
      <c r="A454" t="s">
        <v>925</v>
      </c>
      <c r="B454" t="s">
        <v>85</v>
      </c>
      <c r="C454">
        <v>45566.7774887384</v>
      </c>
      <c r="D454" t="s">
        <v>79</v>
      </c>
      <c r="E454" t="s">
        <v>80</v>
      </c>
      <c r="F454">
        <v>246</v>
      </c>
      <c r="G454">
        <v>246</v>
      </c>
      <c r="H454">
        <v>246</v>
      </c>
      <c r="I454">
        <v>0</v>
      </c>
      <c r="J454" t="s">
        <v>924</v>
      </c>
      <c r="K454" t="s">
        <v>82</v>
      </c>
      <c r="L454">
        <v>16.379999160766602</v>
      </c>
      <c r="M454">
        <v>110</v>
      </c>
      <c r="N454" t="s">
        <v>82</v>
      </c>
      <c r="O454" t="s">
        <v>82</v>
      </c>
      <c r="P454">
        <v>0</v>
      </c>
      <c r="Q454">
        <v>800.85986328125</v>
      </c>
      <c r="R454">
        <v>119.90861511230469</v>
      </c>
      <c r="S454">
        <v>214.80000305175781</v>
      </c>
      <c r="T454">
        <v>215.30000305175781</v>
      </c>
      <c r="U454">
        <v>220.30000305175781</v>
      </c>
      <c r="V454">
        <v>225</v>
      </c>
      <c r="W454">
        <v>2181.841796875</v>
      </c>
      <c r="X454">
        <v>1832.0281982421875</v>
      </c>
      <c r="Y454">
        <v>3.2380001544952393</v>
      </c>
      <c r="Z454">
        <v>0.14600001275539398</v>
      </c>
      <c r="AA454">
        <v>24.338001251220703</v>
      </c>
      <c r="AB454">
        <v>2.0600001811981201</v>
      </c>
      <c r="AC454">
        <v>0.45200002193450928</v>
      </c>
      <c r="AD454">
        <v>0.65400004386901855</v>
      </c>
      <c r="AE454">
        <v>43.400001525878906</v>
      </c>
      <c r="AF454">
        <v>26.579647064208984</v>
      </c>
      <c r="AG454">
        <v>44.968788146972656</v>
      </c>
      <c r="AH454">
        <v>229.80000305175781</v>
      </c>
      <c r="AI454">
        <v>60</v>
      </c>
      <c r="AJ454">
        <v>59.900002000000001</v>
      </c>
      <c r="AK454">
        <v>59.900002000000001</v>
      </c>
      <c r="AL454">
        <v>61</v>
      </c>
      <c r="AM454">
        <v>91.864166259765625</v>
      </c>
      <c r="AN454">
        <v>52.49993896484375</v>
      </c>
      <c r="AO454">
        <v>67.513778686523438</v>
      </c>
      <c r="AP454">
        <v>83.054046630859375</v>
      </c>
      <c r="AQ454">
        <v>2.4831876754760742</v>
      </c>
      <c r="AR454">
        <v>540.22198486328125</v>
      </c>
      <c r="AS454">
        <v>492.68402099609375</v>
      </c>
      <c r="AT454">
        <v>4.8911876678466797</v>
      </c>
      <c r="AU454">
        <v>3.9129376411437988</v>
      </c>
      <c r="AV454">
        <v>7754.552734375</v>
      </c>
      <c r="AW454">
        <v>5901.62646484375</v>
      </c>
      <c r="AX454">
        <v>1774.19775390625</v>
      </c>
      <c r="AY454">
        <v>1112.25</v>
      </c>
      <c r="AZ454">
        <v>5980.35498046875</v>
      </c>
      <c r="BA454">
        <v>4789.37646484375</v>
      </c>
      <c r="BD454" t="s">
        <v>926</v>
      </c>
      <c r="BE454" t="s">
        <v>925</v>
      </c>
      <c r="BF454">
        <v>45</v>
      </c>
      <c r="BG454">
        <v>1212.7929999999999</v>
      </c>
      <c r="BH454">
        <v>1075.3109999999999</v>
      </c>
      <c r="BI454">
        <v>-2.3090000000000002</v>
      </c>
      <c r="BJ454">
        <v>4.0279999999999996</v>
      </c>
      <c r="BK454">
        <v>90</v>
      </c>
      <c r="BL454">
        <v>2054.4119999999998</v>
      </c>
      <c r="BM454">
        <v>1211.5419999999999</v>
      </c>
      <c r="BN454">
        <v>1382.4870000000001</v>
      </c>
      <c r="BO454">
        <v>-179.11199999999999</v>
      </c>
      <c r="BP454">
        <v>98.424999999999997</v>
      </c>
      <c r="BQ454">
        <v>1.004</v>
      </c>
      <c r="BR454">
        <v>424.63099999999997</v>
      </c>
      <c r="BS454">
        <v>2054.4119999999998</v>
      </c>
      <c r="BT454">
        <v>20</v>
      </c>
      <c r="BU454">
        <v>6.6420000000000003</v>
      </c>
      <c r="BV454">
        <v>1</v>
      </c>
      <c r="BW454">
        <v>40</v>
      </c>
      <c r="BX454">
        <v>28.433</v>
      </c>
      <c r="BY454">
        <v>1</v>
      </c>
      <c r="BZ454">
        <f>_xlfn.XLOOKUP(data_cloud__2[[#This Row],[product_id]], manual_check_maarten!A:A,manual_check_maarten!F:F,  "")</f>
        <v>1</v>
      </c>
      <c r="CA454">
        <f>_xlfn.XLOOKUP(data_cloud__2[[#This Row],[product_id]], manual_check_maarten!A:A,manual_check_maarten!G:G,  "")</f>
        <v>0</v>
      </c>
      <c r="CB454" t="str">
        <f>_xlfn.XLOOKUP(data_cloud__2[[#This Row],[product_id]], manual_check_maarten!A:A,manual_check_maarten!H:H,  "")</f>
        <v/>
      </c>
    </row>
    <row r="455" spans="1:80" hidden="1" x14ac:dyDescent="0.35">
      <c r="A455" t="s">
        <v>923</v>
      </c>
      <c r="B455" t="s">
        <v>78</v>
      </c>
      <c r="C455">
        <v>45566.777488738429</v>
      </c>
      <c r="D455" t="s">
        <v>79</v>
      </c>
      <c r="E455" t="s">
        <v>80</v>
      </c>
      <c r="F455">
        <v>246</v>
      </c>
      <c r="G455">
        <v>246</v>
      </c>
      <c r="H455">
        <v>246</v>
      </c>
      <c r="I455">
        <v>0</v>
      </c>
      <c r="J455" t="s">
        <v>924</v>
      </c>
      <c r="K455" t="s">
        <v>82</v>
      </c>
      <c r="L455">
        <v>16.379999160766602</v>
      </c>
      <c r="M455">
        <v>110</v>
      </c>
      <c r="N455" t="s">
        <v>82</v>
      </c>
      <c r="O455" t="s">
        <v>82</v>
      </c>
      <c r="P455">
        <v>0</v>
      </c>
      <c r="Q455">
        <v>800.85986328125</v>
      </c>
      <c r="R455">
        <v>119.90861511230469</v>
      </c>
      <c r="S455">
        <v>214.80000305175781</v>
      </c>
      <c r="T455">
        <v>215.30000305175781</v>
      </c>
      <c r="U455">
        <v>220.30000305175781</v>
      </c>
      <c r="V455">
        <v>225</v>
      </c>
      <c r="W455">
        <v>2181.841796875</v>
      </c>
      <c r="X455">
        <v>1832.0281982421875</v>
      </c>
      <c r="Y455">
        <v>3.2380001544952393</v>
      </c>
      <c r="Z455">
        <v>0.14600001275539398</v>
      </c>
      <c r="AA455">
        <v>24.338001251220703</v>
      </c>
      <c r="AB455">
        <v>2.0600001811981201</v>
      </c>
      <c r="AC455">
        <v>0.45200002193450928</v>
      </c>
      <c r="AD455">
        <v>0.65400004386901855</v>
      </c>
      <c r="AE455">
        <v>43.400001525878906</v>
      </c>
      <c r="AF455">
        <v>26.579647064208984</v>
      </c>
      <c r="AG455">
        <v>44.968788146972656</v>
      </c>
      <c r="AH455">
        <v>229.80000305175781</v>
      </c>
      <c r="AI455">
        <v>60</v>
      </c>
      <c r="AJ455">
        <v>59.900002000000001</v>
      </c>
      <c r="AK455">
        <v>59.900002000000001</v>
      </c>
      <c r="AL455">
        <v>61</v>
      </c>
      <c r="AM455">
        <v>141.87911987304688</v>
      </c>
      <c r="AN455">
        <v>52.499603271484375</v>
      </c>
      <c r="AO455">
        <v>66.841537475585938</v>
      </c>
      <c r="AP455">
        <v>80.5672607421875</v>
      </c>
      <c r="AQ455">
        <v>3.3109376430511475</v>
      </c>
      <c r="AR455">
        <v>539.17108154296875</v>
      </c>
      <c r="AS455">
        <v>492.98321533203125</v>
      </c>
      <c r="AT455">
        <v>4.6278128623962402</v>
      </c>
      <c r="AU455">
        <v>3.7248127460479736</v>
      </c>
      <c r="AV455">
        <v>7607.89892578125</v>
      </c>
      <c r="AW455">
        <v>5268.1982421875</v>
      </c>
      <c r="AX455">
        <v>1616.31884765625</v>
      </c>
      <c r="AY455">
        <v>992.419921875</v>
      </c>
      <c r="AZ455">
        <v>5991.580078125</v>
      </c>
      <c r="BA455">
        <v>4275.7783203125</v>
      </c>
      <c r="BB455">
        <v>7.3915719985961914E-3</v>
      </c>
      <c r="BC455">
        <v>0.14138329029083252</v>
      </c>
      <c r="BD455" t="s">
        <v>79</v>
      </c>
      <c r="BE455" t="s">
        <v>79</v>
      </c>
      <c r="BF455">
        <v>0</v>
      </c>
      <c r="BG455">
        <v>0</v>
      </c>
      <c r="BH455">
        <v>0</v>
      </c>
      <c r="BI455">
        <v>0</v>
      </c>
      <c r="BJ455">
        <v>0</v>
      </c>
      <c r="BK455">
        <v>0</v>
      </c>
      <c r="BL455">
        <v>0</v>
      </c>
      <c r="BM455">
        <v>0</v>
      </c>
      <c r="BN455">
        <v>0</v>
      </c>
      <c r="BO455">
        <v>0</v>
      </c>
      <c r="BP455">
        <v>0</v>
      </c>
      <c r="BQ455">
        <v>0</v>
      </c>
      <c r="BR455">
        <v>0</v>
      </c>
      <c r="BS455">
        <v>0</v>
      </c>
      <c r="BT455">
        <v>20</v>
      </c>
      <c r="BU455">
        <v>0</v>
      </c>
      <c r="BW455">
        <v>40</v>
      </c>
      <c r="BX455">
        <v>0</v>
      </c>
      <c r="BZ455" t="str">
        <f>_xlfn.XLOOKUP(data_cloud__2[[#This Row],[product_id]], manual_check_maarten!A:A,manual_check_maarten!F:F,  "")</f>
        <v/>
      </c>
      <c r="CA455" t="str">
        <f>_xlfn.XLOOKUP(data_cloud__2[[#This Row],[product_id]], manual_check_maarten!A:A,manual_check_maarten!G:G,  "")</f>
        <v/>
      </c>
      <c r="CB455" t="str">
        <f>_xlfn.XLOOKUP(data_cloud__2[[#This Row],[product_id]], manual_check_maarten!A:A,manual_check_maarten!H:H,  "")</f>
        <v/>
      </c>
    </row>
    <row r="456" spans="1:80" hidden="1" x14ac:dyDescent="0.35">
      <c r="A456" t="s">
        <v>927</v>
      </c>
      <c r="B456" t="s">
        <v>78</v>
      </c>
      <c r="C456">
        <v>45566.777765879633</v>
      </c>
      <c r="D456" t="s">
        <v>79</v>
      </c>
      <c r="E456" t="s">
        <v>80</v>
      </c>
      <c r="F456">
        <v>247</v>
      </c>
      <c r="G456">
        <v>247</v>
      </c>
      <c r="H456">
        <v>247</v>
      </c>
      <c r="I456">
        <v>0</v>
      </c>
      <c r="J456" t="s">
        <v>928</v>
      </c>
      <c r="K456" t="s">
        <v>82</v>
      </c>
      <c r="L456">
        <v>16.389999389648438</v>
      </c>
      <c r="M456">
        <v>110</v>
      </c>
      <c r="N456" t="s">
        <v>82</v>
      </c>
      <c r="O456" t="s">
        <v>82</v>
      </c>
      <c r="P456">
        <v>0</v>
      </c>
      <c r="Q456">
        <v>800.490966796875</v>
      </c>
      <c r="R456">
        <v>119.90861511230469</v>
      </c>
      <c r="S456">
        <v>215.10000610351563</v>
      </c>
      <c r="T456">
        <v>215.5</v>
      </c>
      <c r="U456">
        <v>220.30000305175781</v>
      </c>
      <c r="V456">
        <v>225</v>
      </c>
      <c r="W456">
        <v>2183.298828125</v>
      </c>
      <c r="X456">
        <v>1791.616455078125</v>
      </c>
      <c r="Y456">
        <v>3.0420000553131104</v>
      </c>
      <c r="Z456">
        <v>0.14400000870227814</v>
      </c>
      <c r="AA456">
        <v>24.338001251220703</v>
      </c>
      <c r="AB456">
        <v>2.0540001392364502</v>
      </c>
      <c r="AC456">
        <v>0.45200002193450928</v>
      </c>
      <c r="AD456">
        <v>0.65600001811981201</v>
      </c>
      <c r="AE456">
        <v>43.400001525878906</v>
      </c>
      <c r="AF456">
        <v>26.90074348449707</v>
      </c>
      <c r="AG456">
        <v>44.984077453613281</v>
      </c>
      <c r="AH456">
        <v>229.80000305175781</v>
      </c>
      <c r="AI456">
        <v>60</v>
      </c>
      <c r="AJ456">
        <v>60</v>
      </c>
      <c r="AK456">
        <v>60</v>
      </c>
      <c r="AL456">
        <v>61</v>
      </c>
      <c r="AM456">
        <v>141.87911987304688</v>
      </c>
      <c r="AN456">
        <v>52.499603271484375</v>
      </c>
      <c r="AO456">
        <v>66.768440246582031</v>
      </c>
      <c r="AP456">
        <v>80.5595703125</v>
      </c>
      <c r="AQ456">
        <v>3.9881877899169922</v>
      </c>
      <c r="AR456">
        <v>538.33551025390625</v>
      </c>
      <c r="AS456">
        <v>490.42816162109375</v>
      </c>
      <c r="AT456">
        <v>4.6654376983642578</v>
      </c>
      <c r="AU456">
        <v>3.7248127460479736</v>
      </c>
      <c r="AV456">
        <v>7615.06103515625</v>
      </c>
      <c r="AW456">
        <v>5239.28466796875</v>
      </c>
      <c r="AX456">
        <v>1634.9345703125</v>
      </c>
      <c r="AY456">
        <v>990.1728515625</v>
      </c>
      <c r="AZ456">
        <v>5980.12646484375</v>
      </c>
      <c r="BA456">
        <v>4249.11181640625</v>
      </c>
      <c r="BB456">
        <v>2.634882926940918E-3</v>
      </c>
      <c r="BC456">
        <v>0.1577155590057373</v>
      </c>
      <c r="BD456" t="s">
        <v>929</v>
      </c>
      <c r="BE456" t="s">
        <v>927</v>
      </c>
      <c r="BF456">
        <v>45</v>
      </c>
      <c r="BG456">
        <v>830.85500000000002</v>
      </c>
      <c r="BH456">
        <v>1226.528</v>
      </c>
      <c r="BI456">
        <v>-0.92900000000000005</v>
      </c>
      <c r="BJ456">
        <v>4.1070000000000002</v>
      </c>
      <c r="BK456">
        <v>91.38</v>
      </c>
      <c r="BL456">
        <v>2055.433</v>
      </c>
      <c r="BM456">
        <v>816.04100000000005</v>
      </c>
      <c r="BN456">
        <v>1334.9290000000001</v>
      </c>
      <c r="BO456">
        <v>2.3439999999999999</v>
      </c>
      <c r="BP456">
        <v>98.424999999999997</v>
      </c>
      <c r="BQ456">
        <v>1.0029999999999999</v>
      </c>
      <c r="BR456">
        <v>423.14699999999999</v>
      </c>
      <c r="BS456">
        <v>2055.433</v>
      </c>
      <c r="BT456">
        <v>20</v>
      </c>
      <c r="BU456">
        <v>6.7789999999999999</v>
      </c>
      <c r="BV456">
        <v>1</v>
      </c>
      <c r="BW456">
        <v>40</v>
      </c>
      <c r="BX456">
        <v>30.562000000000001</v>
      </c>
      <c r="BY456">
        <v>1</v>
      </c>
      <c r="BZ456">
        <f>_xlfn.XLOOKUP(data_cloud__2[[#This Row],[product_id]], manual_check_maarten!A:A,manual_check_maarten!F:F,  "")</f>
        <v>1</v>
      </c>
      <c r="CA456">
        <f>_xlfn.XLOOKUP(data_cloud__2[[#This Row],[product_id]], manual_check_maarten!A:A,manual_check_maarten!G:G,  "")</f>
        <v>0</v>
      </c>
      <c r="CB456" t="str">
        <f>_xlfn.XLOOKUP(data_cloud__2[[#This Row],[product_id]], manual_check_maarten!A:A,manual_check_maarten!H:H,  "")</f>
        <v/>
      </c>
    </row>
    <row r="457" spans="1:80" hidden="1" x14ac:dyDescent="0.35">
      <c r="A457" t="s">
        <v>930</v>
      </c>
      <c r="B457" t="s">
        <v>85</v>
      </c>
      <c r="C457">
        <v>45566.777765879633</v>
      </c>
      <c r="D457" t="s">
        <v>79</v>
      </c>
      <c r="E457" t="s">
        <v>80</v>
      </c>
      <c r="F457">
        <v>247</v>
      </c>
      <c r="G457">
        <v>247</v>
      </c>
      <c r="H457">
        <v>247</v>
      </c>
      <c r="I457">
        <v>0</v>
      </c>
      <c r="J457" t="s">
        <v>928</v>
      </c>
      <c r="K457" t="s">
        <v>82</v>
      </c>
      <c r="L457">
        <v>16.389999389648438</v>
      </c>
      <c r="M457">
        <v>110</v>
      </c>
      <c r="N457" t="s">
        <v>82</v>
      </c>
      <c r="O457" t="s">
        <v>82</v>
      </c>
      <c r="P457">
        <v>0</v>
      </c>
      <c r="Q457">
        <v>800.490966796875</v>
      </c>
      <c r="R457">
        <v>119.90861511230469</v>
      </c>
      <c r="S457">
        <v>215.10000610351563</v>
      </c>
      <c r="T457">
        <v>215.5</v>
      </c>
      <c r="U457">
        <v>220.30000305175781</v>
      </c>
      <c r="V457">
        <v>225</v>
      </c>
      <c r="W457">
        <v>2183.298828125</v>
      </c>
      <c r="X457">
        <v>1791.616455078125</v>
      </c>
      <c r="Y457">
        <v>3.0420000553131104</v>
      </c>
      <c r="Z457">
        <v>0.14400000870227814</v>
      </c>
      <c r="AA457">
        <v>24.338001251220703</v>
      </c>
      <c r="AB457">
        <v>2.0540001392364502</v>
      </c>
      <c r="AC457">
        <v>0.45200002193450928</v>
      </c>
      <c r="AD457">
        <v>0.65600001811981201</v>
      </c>
      <c r="AE457">
        <v>43.400001525878906</v>
      </c>
      <c r="AF457">
        <v>26.90074348449707</v>
      </c>
      <c r="AG457">
        <v>44.984077453613281</v>
      </c>
      <c r="AH457">
        <v>229.80000305175781</v>
      </c>
      <c r="AI457">
        <v>60</v>
      </c>
      <c r="AJ457">
        <v>60</v>
      </c>
      <c r="AK457">
        <v>60</v>
      </c>
      <c r="AL457">
        <v>61</v>
      </c>
      <c r="AM457">
        <v>91.864166259765625</v>
      </c>
      <c r="AN457">
        <v>52.49993896484375</v>
      </c>
      <c r="AO457">
        <v>67.440101623535156</v>
      </c>
      <c r="AP457">
        <v>83.438743591308594</v>
      </c>
      <c r="AQ457">
        <v>1.5049375295639038</v>
      </c>
      <c r="AR457">
        <v>541.404541015625</v>
      </c>
      <c r="AS457">
        <v>492.00234985351563</v>
      </c>
      <c r="AT457">
        <v>4.8911876678466797</v>
      </c>
      <c r="AU457">
        <v>3.9505627155303955</v>
      </c>
      <c r="AV457">
        <v>7805.66015625</v>
      </c>
      <c r="AW457">
        <v>5914.8037109375</v>
      </c>
      <c r="AX457">
        <v>1782.1220703125</v>
      </c>
      <c r="AY457">
        <v>1136.86474609375</v>
      </c>
      <c r="AZ457">
        <v>6023.5380859375</v>
      </c>
      <c r="BA457">
        <v>4777.93896484375</v>
      </c>
      <c r="BD457" t="s">
        <v>931</v>
      </c>
      <c r="BE457" t="s">
        <v>930</v>
      </c>
      <c r="BF457">
        <v>45</v>
      </c>
      <c r="BG457">
        <v>1205.3389999999999</v>
      </c>
      <c r="BH457">
        <v>844.85599999999999</v>
      </c>
      <c r="BI457">
        <v>-2.7709999999999999</v>
      </c>
      <c r="BJ457">
        <v>4.03</v>
      </c>
      <c r="BK457">
        <v>89.537999999999997</v>
      </c>
      <c r="BL457">
        <v>2056.6060000000002</v>
      </c>
      <c r="BM457">
        <v>1207.5519999999999</v>
      </c>
      <c r="BN457">
        <v>1154.981</v>
      </c>
      <c r="BO457">
        <v>-179.88200000000001</v>
      </c>
      <c r="BP457">
        <v>99.998999999999995</v>
      </c>
      <c r="BQ457">
        <v>1.0049999999999999</v>
      </c>
      <c r="BR457">
        <v>424.92399999999998</v>
      </c>
      <c r="BS457">
        <v>2056.6060000000002</v>
      </c>
      <c r="BT457">
        <v>20</v>
      </c>
      <c r="BU457">
        <v>7.2539999999999996</v>
      </c>
      <c r="BV457">
        <v>1</v>
      </c>
      <c r="BW457">
        <v>40</v>
      </c>
      <c r="BX457">
        <v>23.52</v>
      </c>
      <c r="BY457">
        <v>1</v>
      </c>
      <c r="BZ457">
        <f>_xlfn.XLOOKUP(data_cloud__2[[#This Row],[product_id]], manual_check_maarten!A:A,manual_check_maarten!F:F,  "")</f>
        <v>1</v>
      </c>
      <c r="CA457">
        <f>_xlfn.XLOOKUP(data_cloud__2[[#This Row],[product_id]], manual_check_maarten!A:A,manual_check_maarten!G:G,  "")</f>
        <v>0</v>
      </c>
      <c r="CB457" t="str">
        <f>_xlfn.XLOOKUP(data_cloud__2[[#This Row],[product_id]], manual_check_maarten!A:A,manual_check_maarten!H:H,  "")</f>
        <v/>
      </c>
    </row>
    <row r="458" spans="1:80" hidden="1" x14ac:dyDescent="0.35">
      <c r="A458" t="s">
        <v>935</v>
      </c>
      <c r="B458" t="s">
        <v>85</v>
      </c>
      <c r="C458">
        <v>45566.778043460647</v>
      </c>
      <c r="D458" t="s">
        <v>79</v>
      </c>
      <c r="E458" t="s">
        <v>80</v>
      </c>
      <c r="F458">
        <v>248</v>
      </c>
      <c r="G458">
        <v>248</v>
      </c>
      <c r="H458">
        <v>248</v>
      </c>
      <c r="I458">
        <v>0</v>
      </c>
      <c r="J458" t="s">
        <v>933</v>
      </c>
      <c r="K458" t="s">
        <v>82</v>
      </c>
      <c r="L458">
        <v>16.389999389648438</v>
      </c>
      <c r="M458">
        <v>110</v>
      </c>
      <c r="N458" t="s">
        <v>82</v>
      </c>
      <c r="O458" t="s">
        <v>82</v>
      </c>
      <c r="P458">
        <v>0</v>
      </c>
      <c r="Q458">
        <v>801.22869873046875</v>
      </c>
      <c r="R458">
        <v>119.90861511230469</v>
      </c>
      <c r="S458">
        <v>215.5</v>
      </c>
      <c r="T458">
        <v>215.5</v>
      </c>
      <c r="U458">
        <v>220.30000305175781</v>
      </c>
      <c r="V458">
        <v>225</v>
      </c>
      <c r="W458">
        <v>2190.8759765625</v>
      </c>
      <c r="X458">
        <v>1804.7308349609375</v>
      </c>
      <c r="Y458">
        <v>3.2580001354217529</v>
      </c>
      <c r="Z458">
        <v>0.14600001275539398</v>
      </c>
      <c r="AA458">
        <v>24.338001251220703</v>
      </c>
      <c r="AB458">
        <v>2.070000171661377</v>
      </c>
      <c r="AC458">
        <v>0.45200002193450928</v>
      </c>
      <c r="AD458">
        <v>0.65600001811981201</v>
      </c>
      <c r="AE458">
        <v>43.5</v>
      </c>
      <c r="AF458">
        <v>27.425710678100586</v>
      </c>
      <c r="AG458">
        <v>44.963691711425781</v>
      </c>
      <c r="AH458">
        <v>229.80000305175781</v>
      </c>
      <c r="AI458">
        <v>60</v>
      </c>
      <c r="AJ458">
        <v>60</v>
      </c>
      <c r="AK458">
        <v>60</v>
      </c>
      <c r="AL458">
        <v>61</v>
      </c>
      <c r="AM458">
        <v>91.864166259765625</v>
      </c>
      <c r="AN458">
        <v>52.49993896484375</v>
      </c>
      <c r="AO458">
        <v>67.496658325195313</v>
      </c>
      <c r="AP458">
        <v>83.05718994140625</v>
      </c>
      <c r="AQ458">
        <v>2.2574377059936523</v>
      </c>
      <c r="AR458">
        <v>543.7567138671875</v>
      </c>
      <c r="AS458">
        <v>495.59762573242188</v>
      </c>
      <c r="AT458">
        <v>4.8911876678466797</v>
      </c>
      <c r="AU458">
        <v>3.8376877307891846</v>
      </c>
      <c r="AV458">
        <v>7842.234375</v>
      </c>
      <c r="AW458">
        <v>5993.77880859375</v>
      </c>
      <c r="AX458">
        <v>1807.083984375</v>
      </c>
      <c r="AY458">
        <v>1105.1962890625</v>
      </c>
      <c r="AZ458">
        <v>6035.150390625</v>
      </c>
      <c r="BA458">
        <v>4888.58251953125</v>
      </c>
      <c r="BD458" t="s">
        <v>936</v>
      </c>
      <c r="BE458" t="s">
        <v>935</v>
      </c>
      <c r="BF458">
        <v>45</v>
      </c>
      <c r="BG458">
        <v>1204.018</v>
      </c>
      <c r="BH458">
        <v>1097.1279999999999</v>
      </c>
      <c r="BI458">
        <v>-2.9990000000000001</v>
      </c>
      <c r="BJ458">
        <v>4.0549999999999997</v>
      </c>
      <c r="BK458">
        <v>89.31</v>
      </c>
      <c r="BL458">
        <v>2054.0929999999998</v>
      </c>
      <c r="BM458">
        <v>1204.6110000000001</v>
      </c>
      <c r="BN458">
        <v>1402.347</v>
      </c>
      <c r="BO458">
        <v>-179.5</v>
      </c>
      <c r="BP458">
        <v>98.424999999999997</v>
      </c>
      <c r="BQ458">
        <v>1.0049999999999999</v>
      </c>
      <c r="BR458">
        <v>424.77100000000002</v>
      </c>
      <c r="BS458">
        <v>2054.0929999999998</v>
      </c>
      <c r="BT458">
        <v>20</v>
      </c>
      <c r="BU458">
        <v>6.4249999999999998</v>
      </c>
      <c r="BV458">
        <v>1</v>
      </c>
      <c r="BW458">
        <v>40</v>
      </c>
      <c r="BX458">
        <v>23.012</v>
      </c>
      <c r="BY458">
        <v>1</v>
      </c>
      <c r="BZ458">
        <f>_xlfn.XLOOKUP(data_cloud__2[[#This Row],[product_id]], manual_check_maarten!A:A,manual_check_maarten!F:F,  "")</f>
        <v>1</v>
      </c>
      <c r="CA458">
        <f>_xlfn.XLOOKUP(data_cloud__2[[#This Row],[product_id]], manual_check_maarten!A:A,manual_check_maarten!G:G,  "")</f>
        <v>0</v>
      </c>
      <c r="CB458" t="str">
        <f>_xlfn.XLOOKUP(data_cloud__2[[#This Row],[product_id]], manual_check_maarten!A:A,manual_check_maarten!H:H,  "")</f>
        <v/>
      </c>
    </row>
    <row r="459" spans="1:80" hidden="1" x14ac:dyDescent="0.35">
      <c r="A459" t="s">
        <v>932</v>
      </c>
      <c r="B459" t="s">
        <v>78</v>
      </c>
      <c r="C459">
        <v>45566.778043460647</v>
      </c>
      <c r="D459" t="s">
        <v>79</v>
      </c>
      <c r="E459" t="s">
        <v>80</v>
      </c>
      <c r="F459">
        <v>248</v>
      </c>
      <c r="G459">
        <v>248</v>
      </c>
      <c r="H459">
        <v>248</v>
      </c>
      <c r="I459">
        <v>0</v>
      </c>
      <c r="J459" t="s">
        <v>933</v>
      </c>
      <c r="K459" t="s">
        <v>82</v>
      </c>
      <c r="L459">
        <v>16.389999389648438</v>
      </c>
      <c r="M459">
        <v>110</v>
      </c>
      <c r="N459" t="s">
        <v>82</v>
      </c>
      <c r="O459" t="s">
        <v>82</v>
      </c>
      <c r="P459">
        <v>0</v>
      </c>
      <c r="Q459">
        <v>801.22869873046875</v>
      </c>
      <c r="R459">
        <v>119.90861511230469</v>
      </c>
      <c r="S459">
        <v>215.5</v>
      </c>
      <c r="T459">
        <v>215.5</v>
      </c>
      <c r="U459">
        <v>220.30000305175781</v>
      </c>
      <c r="V459">
        <v>225</v>
      </c>
      <c r="W459">
        <v>2190.8759765625</v>
      </c>
      <c r="X459">
        <v>1804.7308349609375</v>
      </c>
      <c r="Y459">
        <v>3.2580001354217529</v>
      </c>
      <c r="Z459">
        <v>0.14600001275539398</v>
      </c>
      <c r="AA459">
        <v>24.338001251220703</v>
      </c>
      <c r="AB459">
        <v>2.070000171661377</v>
      </c>
      <c r="AC459">
        <v>0.45200002193450928</v>
      </c>
      <c r="AD459">
        <v>0.65600001811981201</v>
      </c>
      <c r="AE459">
        <v>43.5</v>
      </c>
      <c r="AF459">
        <v>27.425710678100586</v>
      </c>
      <c r="AG459">
        <v>44.963691711425781</v>
      </c>
      <c r="AH459">
        <v>229.80000305175781</v>
      </c>
      <c r="AI459">
        <v>60</v>
      </c>
      <c r="AJ459">
        <v>60</v>
      </c>
      <c r="AK459">
        <v>60</v>
      </c>
      <c r="AL459">
        <v>61</v>
      </c>
      <c r="AM459">
        <v>141.87911987304688</v>
      </c>
      <c r="AN459">
        <v>52.499603271484375</v>
      </c>
      <c r="AO459">
        <v>66.785194396972656</v>
      </c>
      <c r="AP459">
        <v>80.651390075683594</v>
      </c>
      <c r="AQ459">
        <v>2.6713125705718994</v>
      </c>
      <c r="AR459">
        <v>540.7796630859375</v>
      </c>
      <c r="AS459">
        <v>495.97787475585938</v>
      </c>
      <c r="AT459">
        <v>4.5901875495910645</v>
      </c>
      <c r="AU459">
        <v>3.687187671661377</v>
      </c>
      <c r="AV459">
        <v>7655.5859375</v>
      </c>
      <c r="AW459">
        <v>5377.625</v>
      </c>
      <c r="AX459">
        <v>1625.04296875</v>
      </c>
      <c r="AY459">
        <v>1006.1259765625</v>
      </c>
      <c r="AZ459">
        <v>6030.54296875</v>
      </c>
      <c r="BA459">
        <v>4371.4990234375</v>
      </c>
      <c r="BB459">
        <v>1.1196494102478027E-2</v>
      </c>
      <c r="BC459">
        <v>0.13889968395233154</v>
      </c>
      <c r="BD459" t="s">
        <v>934</v>
      </c>
      <c r="BE459" t="s">
        <v>932</v>
      </c>
      <c r="BF459">
        <v>45</v>
      </c>
      <c r="BG459">
        <v>835.44799999999998</v>
      </c>
      <c r="BH459">
        <v>1207.492</v>
      </c>
      <c r="BI459">
        <v>-0.94499999999999995</v>
      </c>
      <c r="BJ459">
        <v>4.1310000000000002</v>
      </c>
      <c r="BK459">
        <v>91.364000000000004</v>
      </c>
      <c r="BL459">
        <v>2055.3470000000002</v>
      </c>
      <c r="BM459">
        <v>820.33900000000006</v>
      </c>
      <c r="BN459">
        <v>1316.9659999999999</v>
      </c>
      <c r="BO459">
        <v>2.1179999999999999</v>
      </c>
      <c r="BP459">
        <v>98.424999999999997</v>
      </c>
      <c r="BQ459">
        <v>1.0029999999999999</v>
      </c>
      <c r="BR459">
        <v>423.34699999999998</v>
      </c>
      <c r="BS459">
        <v>2055.3470000000002</v>
      </c>
      <c r="BT459">
        <v>20</v>
      </c>
      <c r="BU459">
        <v>5.1180000000000003</v>
      </c>
      <c r="BV459">
        <v>1</v>
      </c>
      <c r="BW459">
        <v>40</v>
      </c>
      <c r="BX459">
        <v>26.736999999999998</v>
      </c>
      <c r="BY459">
        <v>1</v>
      </c>
      <c r="BZ459">
        <f>_xlfn.XLOOKUP(data_cloud__2[[#This Row],[product_id]], manual_check_maarten!A:A,manual_check_maarten!F:F,  "")</f>
        <v>1</v>
      </c>
      <c r="CA459">
        <f>_xlfn.XLOOKUP(data_cloud__2[[#This Row],[product_id]], manual_check_maarten!A:A,manual_check_maarten!G:G,  "")</f>
        <v>0</v>
      </c>
      <c r="CB459" t="str">
        <f>_xlfn.XLOOKUP(data_cloud__2[[#This Row],[product_id]], manual_check_maarten!A:A,manual_check_maarten!H:H,  "")</f>
        <v/>
      </c>
    </row>
    <row r="460" spans="1:80" hidden="1" x14ac:dyDescent="0.35">
      <c r="A460" t="s">
        <v>939</v>
      </c>
      <c r="B460" t="s">
        <v>85</v>
      </c>
      <c r="C460">
        <v>45566.778333182869</v>
      </c>
      <c r="D460" t="s">
        <v>79</v>
      </c>
      <c r="E460" t="s">
        <v>80</v>
      </c>
      <c r="F460">
        <v>249</v>
      </c>
      <c r="G460">
        <v>249</v>
      </c>
      <c r="H460">
        <v>249</v>
      </c>
      <c r="I460">
        <v>0</v>
      </c>
      <c r="J460" t="s">
        <v>938</v>
      </c>
      <c r="K460" t="s">
        <v>82</v>
      </c>
      <c r="L460">
        <v>16.389999389648438</v>
      </c>
      <c r="M460">
        <v>110</v>
      </c>
      <c r="N460" t="s">
        <v>82</v>
      </c>
      <c r="O460" t="s">
        <v>82</v>
      </c>
      <c r="P460">
        <v>0</v>
      </c>
      <c r="Q460">
        <v>801.0443115234375</v>
      </c>
      <c r="R460">
        <v>119.90861511230469</v>
      </c>
      <c r="S460">
        <v>215.30000305175781</v>
      </c>
      <c r="T460">
        <v>215.60000610351563</v>
      </c>
      <c r="U460">
        <v>220.30000305175781</v>
      </c>
      <c r="V460">
        <v>225</v>
      </c>
      <c r="W460">
        <v>2182.521728515625</v>
      </c>
      <c r="X460">
        <v>1774.519287109375</v>
      </c>
      <c r="Y460">
        <v>3.2500002384185791</v>
      </c>
      <c r="Z460">
        <v>0.14600001275539398</v>
      </c>
      <c r="AA460">
        <v>24.338001251220703</v>
      </c>
      <c r="AB460">
        <v>2.0480000972747803</v>
      </c>
      <c r="AC460">
        <v>0.45200002193450928</v>
      </c>
      <c r="AD460">
        <v>0.65400004386901855</v>
      </c>
      <c r="AE460">
        <v>43.700000762939453</v>
      </c>
      <c r="AF460">
        <v>27.405324935913086</v>
      </c>
      <c r="AG460">
        <v>44.943305969238281</v>
      </c>
      <c r="AH460">
        <v>229.80000305175781</v>
      </c>
      <c r="AI460">
        <v>60</v>
      </c>
      <c r="AJ460">
        <v>60</v>
      </c>
      <c r="AK460">
        <v>60</v>
      </c>
      <c r="AL460">
        <v>61</v>
      </c>
      <c r="AM460">
        <v>91.864166259765625</v>
      </c>
      <c r="AN460">
        <v>52.49993896484375</v>
      </c>
      <c r="AO460">
        <v>67.421058654785156</v>
      </c>
      <c r="AP460">
        <v>83.366134643554688</v>
      </c>
      <c r="AQ460">
        <v>1.4296876192092896</v>
      </c>
      <c r="AR460">
        <v>541.37188720703125</v>
      </c>
      <c r="AS460">
        <v>492.94937133789063</v>
      </c>
      <c r="AT460">
        <v>4.8911876678466797</v>
      </c>
      <c r="AU460">
        <v>3.8753125667572021</v>
      </c>
      <c r="AV460">
        <v>7815.79833984375</v>
      </c>
      <c r="AW460">
        <v>5943.79296875</v>
      </c>
      <c r="AX460">
        <v>1800.4638671875</v>
      </c>
      <c r="AY460">
        <v>1118.6181640625</v>
      </c>
      <c r="AZ460">
        <v>6015.33447265625</v>
      </c>
      <c r="BA460">
        <v>4825.1748046875</v>
      </c>
      <c r="BD460" t="s">
        <v>940</v>
      </c>
      <c r="BE460" t="s">
        <v>939</v>
      </c>
      <c r="BF460">
        <v>45</v>
      </c>
      <c r="BG460">
        <v>1216.5340000000001</v>
      </c>
      <c r="BH460">
        <v>1020.617</v>
      </c>
      <c r="BI460">
        <v>-2.7639999999999998</v>
      </c>
      <c r="BJ460">
        <v>4.0960000000000001</v>
      </c>
      <c r="BK460">
        <v>89.545000000000002</v>
      </c>
      <c r="BL460">
        <v>2055.1370000000002</v>
      </c>
      <c r="BM460">
        <v>1214.3420000000001</v>
      </c>
      <c r="BN460">
        <v>1328.9380000000001</v>
      </c>
      <c r="BO460">
        <v>-179.08500000000001</v>
      </c>
      <c r="BP460">
        <v>98.424999999999997</v>
      </c>
      <c r="BQ460">
        <v>1.0049999999999999</v>
      </c>
      <c r="BR460">
        <v>424.74799999999999</v>
      </c>
      <c r="BS460">
        <v>2055.1370000000002</v>
      </c>
      <c r="BT460">
        <v>20</v>
      </c>
      <c r="BU460">
        <v>11.222</v>
      </c>
      <c r="BV460">
        <v>1</v>
      </c>
      <c r="BW460">
        <v>40</v>
      </c>
      <c r="BX460">
        <v>24.228000000000002</v>
      </c>
      <c r="BY460">
        <v>1</v>
      </c>
      <c r="BZ460">
        <f>_xlfn.XLOOKUP(data_cloud__2[[#This Row],[product_id]], manual_check_maarten!A:A,manual_check_maarten!F:F,  "")</f>
        <v>1</v>
      </c>
      <c r="CA460">
        <f>_xlfn.XLOOKUP(data_cloud__2[[#This Row],[product_id]], manual_check_maarten!A:A,manual_check_maarten!G:G,  "")</f>
        <v>0</v>
      </c>
      <c r="CB460" t="str">
        <f>_xlfn.XLOOKUP(data_cloud__2[[#This Row],[product_id]], manual_check_maarten!A:A,manual_check_maarten!H:H,  "")</f>
        <v/>
      </c>
    </row>
    <row r="461" spans="1:80" hidden="1" x14ac:dyDescent="0.35">
      <c r="A461" t="s">
        <v>937</v>
      </c>
      <c r="B461" t="s">
        <v>78</v>
      </c>
      <c r="C461">
        <v>45566.778333182869</v>
      </c>
      <c r="D461" t="s">
        <v>79</v>
      </c>
      <c r="E461" t="s">
        <v>80</v>
      </c>
      <c r="F461">
        <v>249</v>
      </c>
      <c r="G461">
        <v>249</v>
      </c>
      <c r="H461">
        <v>249</v>
      </c>
      <c r="I461">
        <v>0</v>
      </c>
      <c r="J461" t="s">
        <v>938</v>
      </c>
      <c r="K461" t="s">
        <v>82</v>
      </c>
      <c r="L461">
        <v>16.389999389648438</v>
      </c>
      <c r="M461">
        <v>110</v>
      </c>
      <c r="N461" t="s">
        <v>82</v>
      </c>
      <c r="O461" t="s">
        <v>82</v>
      </c>
      <c r="P461">
        <v>0</v>
      </c>
      <c r="Q461">
        <v>801.0443115234375</v>
      </c>
      <c r="R461">
        <v>119.90861511230469</v>
      </c>
      <c r="S461">
        <v>215.30000305175781</v>
      </c>
      <c r="T461">
        <v>215.60000610351563</v>
      </c>
      <c r="U461">
        <v>220.30000305175781</v>
      </c>
      <c r="V461">
        <v>225</v>
      </c>
      <c r="W461">
        <v>2182.521728515625</v>
      </c>
      <c r="X461">
        <v>1774.519287109375</v>
      </c>
      <c r="Y461">
        <v>3.2500002384185791</v>
      </c>
      <c r="Z461">
        <v>0.14600001275539398</v>
      </c>
      <c r="AA461">
        <v>24.338001251220703</v>
      </c>
      <c r="AB461">
        <v>2.0480000972747803</v>
      </c>
      <c r="AC461">
        <v>0.45200002193450928</v>
      </c>
      <c r="AD461">
        <v>0.65400004386901855</v>
      </c>
      <c r="AE461">
        <v>43.700000762939453</v>
      </c>
      <c r="AF461">
        <v>27.405324935913086</v>
      </c>
      <c r="AG461">
        <v>44.943305969238281</v>
      </c>
      <c r="AH461">
        <v>229.80000305175781</v>
      </c>
      <c r="AI461">
        <v>60</v>
      </c>
      <c r="AJ461">
        <v>60</v>
      </c>
      <c r="AK461">
        <v>60</v>
      </c>
      <c r="AL461">
        <v>61</v>
      </c>
      <c r="AM461">
        <v>141.87911987304688</v>
      </c>
      <c r="AN461">
        <v>52.499603271484375</v>
      </c>
      <c r="AO461">
        <v>66.889923095703125</v>
      </c>
      <c r="AP461">
        <v>80.548027038574219</v>
      </c>
      <c r="AQ461">
        <v>3.4238126277923584</v>
      </c>
      <c r="AR461">
        <v>540.5654296875</v>
      </c>
      <c r="AS461">
        <v>495.05923461914063</v>
      </c>
      <c r="AT461">
        <v>4.5525627136230469</v>
      </c>
      <c r="AU461">
        <v>3.687187671661377</v>
      </c>
      <c r="AV461">
        <v>7653.3388671875</v>
      </c>
      <c r="AW461">
        <v>5359.07177734375</v>
      </c>
      <c r="AX461">
        <v>1605.357421875</v>
      </c>
      <c r="AY461">
        <v>1005.8642578125</v>
      </c>
      <c r="AZ461">
        <v>6047.9814453125</v>
      </c>
      <c r="BA461">
        <v>4353.20751953125</v>
      </c>
      <c r="BB461">
        <v>1.2923359870910645E-2</v>
      </c>
      <c r="BC461">
        <v>0.13566672801971436</v>
      </c>
      <c r="BD461" t="s">
        <v>79</v>
      </c>
      <c r="BE461" t="s">
        <v>79</v>
      </c>
      <c r="BF461">
        <v>0</v>
      </c>
      <c r="BG461">
        <v>0</v>
      </c>
      <c r="BH461">
        <v>0</v>
      </c>
      <c r="BI461">
        <v>0</v>
      </c>
      <c r="BJ461">
        <v>0</v>
      </c>
      <c r="BK461">
        <v>0</v>
      </c>
      <c r="BL461">
        <v>0</v>
      </c>
      <c r="BM461">
        <v>0</v>
      </c>
      <c r="BN461">
        <v>0</v>
      </c>
      <c r="BO461">
        <v>0</v>
      </c>
      <c r="BP461">
        <v>0</v>
      </c>
      <c r="BQ461">
        <v>0</v>
      </c>
      <c r="BR461">
        <v>0</v>
      </c>
      <c r="BS461">
        <v>0</v>
      </c>
      <c r="BT461">
        <v>20</v>
      </c>
      <c r="BU461">
        <v>0</v>
      </c>
      <c r="BW461">
        <v>40</v>
      </c>
      <c r="BX461">
        <v>0</v>
      </c>
      <c r="BZ461" t="str">
        <f>_xlfn.XLOOKUP(data_cloud__2[[#This Row],[product_id]], manual_check_maarten!A:A,manual_check_maarten!F:F,  "")</f>
        <v/>
      </c>
      <c r="CA461" t="str">
        <f>_xlfn.XLOOKUP(data_cloud__2[[#This Row],[product_id]], manual_check_maarten!A:A,manual_check_maarten!G:G,  "")</f>
        <v/>
      </c>
      <c r="CB461" t="str">
        <f>_xlfn.XLOOKUP(data_cloud__2[[#This Row],[product_id]], manual_check_maarten!A:A,manual_check_maarten!H:H,  "")</f>
        <v/>
      </c>
    </row>
    <row r="462" spans="1:80" hidden="1" x14ac:dyDescent="0.35">
      <c r="A462" t="s">
        <v>944</v>
      </c>
      <c r="B462" t="s">
        <v>85</v>
      </c>
      <c r="C462">
        <v>45566.778611979164</v>
      </c>
      <c r="D462" t="s">
        <v>79</v>
      </c>
      <c r="E462" t="s">
        <v>80</v>
      </c>
      <c r="F462">
        <v>250</v>
      </c>
      <c r="G462">
        <v>250</v>
      </c>
      <c r="H462">
        <v>250</v>
      </c>
      <c r="I462">
        <v>0</v>
      </c>
      <c r="J462" t="s">
        <v>942</v>
      </c>
      <c r="K462" t="s">
        <v>82</v>
      </c>
      <c r="L462">
        <v>16.399999618530273</v>
      </c>
      <c r="M462">
        <v>110</v>
      </c>
      <c r="N462" t="s">
        <v>82</v>
      </c>
      <c r="O462" t="s">
        <v>82</v>
      </c>
      <c r="P462">
        <v>0</v>
      </c>
      <c r="Q462">
        <v>801.0443115234375</v>
      </c>
      <c r="R462">
        <v>119.90861511230469</v>
      </c>
      <c r="S462">
        <v>215.10000610351563</v>
      </c>
      <c r="T462">
        <v>215.60000610351563</v>
      </c>
      <c r="U462">
        <v>220.30000305175781</v>
      </c>
      <c r="V462">
        <v>225</v>
      </c>
      <c r="W462">
        <v>2191.653076171875</v>
      </c>
      <c r="X462">
        <v>1790.64501953125</v>
      </c>
      <c r="Y462">
        <v>3.0820002555847168</v>
      </c>
      <c r="Z462">
        <v>0.14600001275539398</v>
      </c>
      <c r="AA462">
        <v>24.338001251220703</v>
      </c>
      <c r="AB462">
        <v>2.0500001907348633</v>
      </c>
      <c r="AC462">
        <v>0.45200002193450928</v>
      </c>
      <c r="AD462">
        <v>0.65800005197525024</v>
      </c>
      <c r="AE462">
        <v>44</v>
      </c>
      <c r="AF462">
        <v>27.405324935913086</v>
      </c>
      <c r="AG462">
        <v>44.968788146972656</v>
      </c>
      <c r="AH462">
        <v>229.80000305175781</v>
      </c>
      <c r="AI462">
        <v>60</v>
      </c>
      <c r="AJ462">
        <v>60.099997999999999</v>
      </c>
      <c r="AK462">
        <v>60.099997999999999</v>
      </c>
      <c r="AL462">
        <v>61</v>
      </c>
      <c r="AM462">
        <v>91.864166259765625</v>
      </c>
      <c r="AN462">
        <v>52.49993896484375</v>
      </c>
      <c r="AO462">
        <v>67.452049255371094</v>
      </c>
      <c r="AP462">
        <v>83.484626770019531</v>
      </c>
      <c r="AQ462">
        <v>1.3920625448226929</v>
      </c>
      <c r="AR462">
        <v>541.6148681640625</v>
      </c>
      <c r="AS462">
        <v>493.48239135742188</v>
      </c>
      <c r="AT462">
        <v>4.8911876678466797</v>
      </c>
      <c r="AU462">
        <v>3.8753125667572021</v>
      </c>
      <c r="AV462">
        <v>7802.73583984375</v>
      </c>
      <c r="AW462">
        <v>5944.166015625</v>
      </c>
      <c r="AX462">
        <v>1801.4169921875</v>
      </c>
      <c r="AY462">
        <v>1120.244140625</v>
      </c>
      <c r="AZ462">
        <v>6001.31884765625</v>
      </c>
      <c r="BA462">
        <v>4823.921875</v>
      </c>
      <c r="BD462" t="s">
        <v>945</v>
      </c>
      <c r="BE462" t="s">
        <v>944</v>
      </c>
      <c r="BF462">
        <v>45</v>
      </c>
      <c r="BG462">
        <v>1186.287</v>
      </c>
      <c r="BH462">
        <v>1039.394</v>
      </c>
      <c r="BI462">
        <v>-3.673</v>
      </c>
      <c r="BJ462">
        <v>4.117</v>
      </c>
      <c r="BK462">
        <v>88.635999999999996</v>
      </c>
      <c r="BL462">
        <v>2054.8580000000002</v>
      </c>
      <c r="BM462">
        <v>1191.614</v>
      </c>
      <c r="BN462">
        <v>1343.078</v>
      </c>
      <c r="BO462">
        <v>179.583</v>
      </c>
      <c r="BP462">
        <v>99.998999999999995</v>
      </c>
      <c r="BQ462">
        <v>1.0049999999999999</v>
      </c>
      <c r="BR462">
        <v>424.733</v>
      </c>
      <c r="BS462">
        <v>2054.8580000000002</v>
      </c>
      <c r="BT462">
        <v>20</v>
      </c>
      <c r="BU462">
        <v>7.8209999999999997</v>
      </c>
      <c r="BV462">
        <v>1</v>
      </c>
      <c r="BW462">
        <v>40</v>
      </c>
      <c r="BX462">
        <v>26.806999999999999</v>
      </c>
      <c r="BY462">
        <v>1</v>
      </c>
      <c r="BZ462">
        <f>_xlfn.XLOOKUP(data_cloud__2[[#This Row],[product_id]], manual_check_maarten!A:A,manual_check_maarten!F:F,  "")</f>
        <v>1</v>
      </c>
      <c r="CA462">
        <f>_xlfn.XLOOKUP(data_cloud__2[[#This Row],[product_id]], manual_check_maarten!A:A,manual_check_maarten!G:G,  "")</f>
        <v>0</v>
      </c>
      <c r="CB462" t="str">
        <f>_xlfn.XLOOKUP(data_cloud__2[[#This Row],[product_id]], manual_check_maarten!A:A,manual_check_maarten!H:H,  "")</f>
        <v/>
      </c>
    </row>
    <row r="463" spans="1:80" hidden="1" x14ac:dyDescent="0.35">
      <c r="A463" t="s">
        <v>941</v>
      </c>
      <c r="B463" t="s">
        <v>78</v>
      </c>
      <c r="C463">
        <v>45566.778611979164</v>
      </c>
      <c r="D463" t="s">
        <v>79</v>
      </c>
      <c r="E463" t="s">
        <v>80</v>
      </c>
      <c r="F463">
        <v>250</v>
      </c>
      <c r="G463">
        <v>250</v>
      </c>
      <c r="H463">
        <v>250</v>
      </c>
      <c r="I463">
        <v>0</v>
      </c>
      <c r="J463" t="s">
        <v>942</v>
      </c>
      <c r="K463" t="s">
        <v>82</v>
      </c>
      <c r="L463">
        <v>16.399999618530273</v>
      </c>
      <c r="M463">
        <v>110</v>
      </c>
      <c r="N463" t="s">
        <v>82</v>
      </c>
      <c r="O463" t="s">
        <v>82</v>
      </c>
      <c r="P463">
        <v>0</v>
      </c>
      <c r="Q463">
        <v>801.0443115234375</v>
      </c>
      <c r="R463">
        <v>119.90861511230469</v>
      </c>
      <c r="S463">
        <v>215.10000610351563</v>
      </c>
      <c r="T463">
        <v>215.60000610351563</v>
      </c>
      <c r="U463">
        <v>220.30000305175781</v>
      </c>
      <c r="V463">
        <v>225</v>
      </c>
      <c r="W463">
        <v>2191.653076171875</v>
      </c>
      <c r="X463">
        <v>1790.64501953125</v>
      </c>
      <c r="Y463">
        <v>3.0820002555847168</v>
      </c>
      <c r="Z463">
        <v>0.14600001275539398</v>
      </c>
      <c r="AA463">
        <v>24.338001251220703</v>
      </c>
      <c r="AB463">
        <v>2.0500001907348633</v>
      </c>
      <c r="AC463">
        <v>0.45200002193450928</v>
      </c>
      <c r="AD463">
        <v>0.65800005197525024</v>
      </c>
      <c r="AE463">
        <v>44</v>
      </c>
      <c r="AF463">
        <v>27.405324935913086</v>
      </c>
      <c r="AG463">
        <v>44.968788146972656</v>
      </c>
      <c r="AH463">
        <v>229.80000305175781</v>
      </c>
      <c r="AI463">
        <v>60</v>
      </c>
      <c r="AJ463">
        <v>60.099997999999999</v>
      </c>
      <c r="AK463">
        <v>60.099997999999999</v>
      </c>
      <c r="AL463">
        <v>61</v>
      </c>
      <c r="AM463">
        <v>141.87911987304688</v>
      </c>
      <c r="AN463">
        <v>52.499603271484375</v>
      </c>
      <c r="AO463">
        <v>66.9310302734375</v>
      </c>
      <c r="AP463">
        <v>80.581382751464844</v>
      </c>
      <c r="AQ463">
        <v>3.4238126277923584</v>
      </c>
      <c r="AR463">
        <v>538.98138427734375</v>
      </c>
      <c r="AS463">
        <v>493.32431030273438</v>
      </c>
      <c r="AT463">
        <v>4.5901875495910645</v>
      </c>
      <c r="AU463">
        <v>3.687187671661377</v>
      </c>
      <c r="AV463">
        <v>7622.1240234375</v>
      </c>
      <c r="AW463">
        <v>5322.0869140625</v>
      </c>
      <c r="AX463">
        <v>1620.12255859375</v>
      </c>
      <c r="AY463">
        <v>1001.14404296875</v>
      </c>
      <c r="AZ463">
        <v>6002.00146484375</v>
      </c>
      <c r="BA463">
        <v>4320.94287109375</v>
      </c>
      <c r="BB463">
        <v>1.0760068893432617E-2</v>
      </c>
      <c r="BC463">
        <v>0.13972616195678711</v>
      </c>
      <c r="BD463" t="s">
        <v>943</v>
      </c>
      <c r="BE463" t="s">
        <v>941</v>
      </c>
      <c r="BF463">
        <v>45</v>
      </c>
      <c r="BG463">
        <v>880.04200000000003</v>
      </c>
      <c r="BH463">
        <v>927.25400000000002</v>
      </c>
      <c r="BI463">
        <v>2.512</v>
      </c>
      <c r="BJ463">
        <v>4.117</v>
      </c>
      <c r="BK463">
        <v>94.820999999999998</v>
      </c>
      <c r="BL463">
        <v>2052.701</v>
      </c>
      <c r="BM463">
        <v>857.87800000000004</v>
      </c>
      <c r="BN463">
        <v>1036.9839999999999</v>
      </c>
      <c r="BO463">
        <v>5.8540000000000001</v>
      </c>
      <c r="BP463">
        <v>94.882000000000005</v>
      </c>
      <c r="BQ463">
        <v>1.004</v>
      </c>
      <c r="BR463">
        <v>423.53199999999998</v>
      </c>
      <c r="BS463">
        <v>2052.701</v>
      </c>
      <c r="BT463">
        <v>20</v>
      </c>
      <c r="BU463">
        <v>10.052</v>
      </c>
      <c r="BV463">
        <v>1</v>
      </c>
      <c r="BW463">
        <v>40</v>
      </c>
      <c r="BX463">
        <v>237.90100000000001</v>
      </c>
      <c r="BY463">
        <v>0</v>
      </c>
      <c r="BZ463">
        <f>_xlfn.XLOOKUP(data_cloud__2[[#This Row],[product_id]], manual_check_maarten!A:A,manual_check_maarten!F:F,  "")</f>
        <v>1</v>
      </c>
      <c r="CA463" t="str">
        <f>_xlfn.XLOOKUP(data_cloud__2[[#This Row],[product_id]], manual_check_maarten!A:A,manual_check_maarten!G:G,  "")</f>
        <v>anomaly due to position against the edge of the FOV</v>
      </c>
      <c r="CB463" t="str">
        <f>_xlfn.XLOOKUP(data_cloud__2[[#This Row],[product_id]], manual_check_maarten!A:A,manual_check_maarten!H:H,  "")</f>
        <v/>
      </c>
    </row>
  </sheetData>
  <phoneticPr fontId="4"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4DDE9-78A6-4906-8CEA-E82C9BA56658}">
  <dimension ref="A1:DD463"/>
  <sheetViews>
    <sheetView topLeftCell="A427" zoomScaleNormal="100" workbookViewId="0">
      <pane xSplit="1" topLeftCell="AL1" activePane="topRight" state="frozen"/>
      <selection pane="topRight" activeCell="AX259" sqref="AX259"/>
    </sheetView>
  </sheetViews>
  <sheetFormatPr defaultColWidth="16.90625" defaultRowHeight="14.5" x14ac:dyDescent="0.35"/>
  <cols>
    <col min="2" max="19" width="16.90625" style="6"/>
    <col min="21" max="36" width="16.90625" style="6"/>
    <col min="37" max="37" width="25.36328125" bestFit="1" customWidth="1"/>
    <col min="38" max="39" width="16.90625" style="6"/>
    <col min="42" max="42" width="16.90625" style="7"/>
    <col min="44" max="48" width="16.90625" style="7"/>
    <col min="50" max="50" width="16.90625" style="7"/>
    <col min="53" max="53" width="16.90625" style="7"/>
    <col min="54" max="54" width="16.90625" style="6"/>
    <col min="56" max="56" width="20" customWidth="1"/>
    <col min="58" max="58" width="22.81640625" customWidth="1"/>
    <col min="64" max="64" width="16.90625" customWidth="1"/>
    <col min="73" max="73" width="23" style="6" bestFit="1" customWidth="1"/>
    <col min="74" max="74" width="24.1796875" style="6" bestFit="1" customWidth="1"/>
    <col min="75" max="75" width="53.90625" style="6" bestFit="1" customWidth="1"/>
    <col min="76" max="76" width="53.90625" bestFit="1" customWidth="1"/>
    <col min="77" max="77" width="16.90625" style="7"/>
    <col min="82" max="82" width="16.90625" style="7"/>
    <col min="83" max="95" width="16.90625" style="6"/>
    <col min="99" max="100" width="16.90625" style="7"/>
    <col min="101" max="102" width="16.90625" style="6"/>
    <col min="103" max="108" width="16.90625" style="7"/>
    <col min="109" max="16384" width="16.90625" style="6"/>
  </cols>
  <sheetData>
    <row r="1" spans="1:108" s="9" customFormat="1" x14ac:dyDescent="0.35">
      <c r="A1" s="9" t="s">
        <v>6</v>
      </c>
      <c r="B1" s="9" t="s">
        <v>7</v>
      </c>
      <c r="C1" s="9" t="s">
        <v>11</v>
      </c>
      <c r="D1" s="9" t="s">
        <v>12</v>
      </c>
      <c r="E1" s="9" t="s">
        <v>13</v>
      </c>
      <c r="F1" s="9" t="s">
        <v>14</v>
      </c>
      <c r="G1" s="9" t="s">
        <v>17</v>
      </c>
      <c r="H1" s="9" t="s">
        <v>18</v>
      </c>
      <c r="I1" s="9" t="s">
        <v>21</v>
      </c>
      <c r="J1" s="9" t="s">
        <v>22</v>
      </c>
      <c r="K1" s="9" t="s">
        <v>25</v>
      </c>
      <c r="L1" s="9" t="s">
        <v>26</v>
      </c>
      <c r="M1" s="9" t="s">
        <v>27</v>
      </c>
      <c r="N1" s="9" t="s">
        <v>29</v>
      </c>
      <c r="O1" s="9" t="s">
        <v>30</v>
      </c>
      <c r="P1" s="9" t="s">
        <v>31</v>
      </c>
      <c r="Q1" s="9" t="s">
        <v>32</v>
      </c>
      <c r="R1" s="9" t="s">
        <v>33</v>
      </c>
      <c r="S1" s="9" t="s">
        <v>35</v>
      </c>
      <c r="T1" s="9" t="s">
        <v>36</v>
      </c>
      <c r="U1" s="9" t="s">
        <v>37</v>
      </c>
      <c r="V1" s="9" t="s">
        <v>38</v>
      </c>
      <c r="W1" s="9" t="s">
        <v>39</v>
      </c>
      <c r="X1" s="9" t="s">
        <v>40</v>
      </c>
      <c r="Y1" s="9" t="s">
        <v>41</v>
      </c>
      <c r="Z1" s="9" t="s">
        <v>42</v>
      </c>
      <c r="AA1" s="9" t="s">
        <v>43</v>
      </c>
      <c r="AB1" s="9" t="s">
        <v>44</v>
      </c>
      <c r="AC1" s="9" t="s">
        <v>45</v>
      </c>
      <c r="AD1" s="9" t="s">
        <v>46</v>
      </c>
      <c r="AE1" s="9" t="s">
        <v>47</v>
      </c>
      <c r="AF1" s="9" t="s">
        <v>48</v>
      </c>
      <c r="AG1" s="9" t="s">
        <v>49</v>
      </c>
      <c r="AH1" s="9" t="s">
        <v>50</v>
      </c>
      <c r="AI1" s="9" t="s">
        <v>51</v>
      </c>
      <c r="AJ1" s="9" t="s">
        <v>52</v>
      </c>
      <c r="AK1" s="9" t="s">
        <v>1202</v>
      </c>
      <c r="AL1" s="9" t="s">
        <v>68</v>
      </c>
      <c r="AM1" s="9" t="s">
        <v>69</v>
      </c>
      <c r="AN1" s="9" t="s">
        <v>70</v>
      </c>
      <c r="AO1" s="9" t="s">
        <v>71</v>
      </c>
      <c r="AP1" s="9" t="s">
        <v>74</v>
      </c>
      <c r="AQ1" s="9" t="s">
        <v>72</v>
      </c>
      <c r="AR1" s="9" t="s">
        <v>75</v>
      </c>
      <c r="AS1" s="9" t="s">
        <v>1209</v>
      </c>
      <c r="AT1" s="9" t="s">
        <v>1208</v>
      </c>
      <c r="AU1" s="9" t="s">
        <v>1207</v>
      </c>
      <c r="AV1" s="9" t="s">
        <v>1201</v>
      </c>
      <c r="AW1" s="9" t="s">
        <v>1169</v>
      </c>
      <c r="AX1" s="9" t="s">
        <v>1170</v>
      </c>
      <c r="AY1" s="9" t="s">
        <v>1197</v>
      </c>
      <c r="AZ1" s="9" t="s">
        <v>1196</v>
      </c>
      <c r="BA1" s="9" t="s">
        <v>0</v>
      </c>
      <c r="BB1" s="9" t="s">
        <v>5</v>
      </c>
      <c r="BC1" s="9" t="s">
        <v>1</v>
      </c>
      <c r="BD1" s="9" t="s">
        <v>2</v>
      </c>
      <c r="BE1" s="9" t="s">
        <v>3</v>
      </c>
      <c r="BF1" s="9" t="s">
        <v>4</v>
      </c>
      <c r="BG1" s="9" t="s">
        <v>8</v>
      </c>
      <c r="BH1" s="9" t="s">
        <v>9</v>
      </c>
      <c r="BI1" s="9" t="s">
        <v>10</v>
      </c>
      <c r="BJ1" s="9" t="s">
        <v>15</v>
      </c>
      <c r="BK1" s="9" t="s">
        <v>16</v>
      </c>
      <c r="BL1" s="9" t="s">
        <v>19</v>
      </c>
      <c r="BM1" s="9" t="s">
        <v>20</v>
      </c>
      <c r="BN1" s="9" t="s">
        <v>23</v>
      </c>
      <c r="BO1" s="9" t="s">
        <v>24</v>
      </c>
      <c r="BP1" s="9" t="s">
        <v>28</v>
      </c>
      <c r="BQ1" s="9" t="s">
        <v>34</v>
      </c>
      <c r="BR1" s="9" t="s">
        <v>53</v>
      </c>
      <c r="BS1" s="9" t="s">
        <v>54</v>
      </c>
      <c r="BT1" s="9" t="s">
        <v>55</v>
      </c>
      <c r="BU1" s="9" t="s">
        <v>56</v>
      </c>
      <c r="BV1" s="9" t="s">
        <v>76</v>
      </c>
      <c r="BW1" s="9" t="s">
        <v>73</v>
      </c>
      <c r="BX1" s="9" t="s">
        <v>57</v>
      </c>
      <c r="BY1" s="9" t="s">
        <v>58</v>
      </c>
      <c r="BZ1" s="9" t="s">
        <v>59</v>
      </c>
      <c r="CA1" s="9" t="s">
        <v>60</v>
      </c>
      <c r="CB1" s="9" t="s">
        <v>61</v>
      </c>
      <c r="CC1" s="9" t="s">
        <v>62</v>
      </c>
      <c r="CD1" s="9" t="s">
        <v>63</v>
      </c>
      <c r="CE1" s="9" t="s">
        <v>64</v>
      </c>
      <c r="CF1" s="9" t="s">
        <v>65</v>
      </c>
      <c r="CG1" s="9" t="s">
        <v>66</v>
      </c>
      <c r="CH1" s="9" t="s">
        <v>67</v>
      </c>
    </row>
    <row r="2" spans="1:108" x14ac:dyDescent="0.35">
      <c r="A2" s="8">
        <v>799.015380859375</v>
      </c>
      <c r="B2" s="8">
        <v>119.90861511230469</v>
      </c>
      <c r="C2" s="8">
        <v>214.30000305175781</v>
      </c>
      <c r="D2" s="8">
        <v>215.5</v>
      </c>
      <c r="E2" s="8">
        <v>220</v>
      </c>
      <c r="F2" s="8">
        <v>224.5</v>
      </c>
      <c r="G2" s="8">
        <v>2250.425048828125</v>
      </c>
      <c r="H2" s="8">
        <v>1752.953369140625</v>
      </c>
      <c r="I2" s="8">
        <v>3.002000093460083</v>
      </c>
      <c r="J2" s="8">
        <v>0.14400000870227814</v>
      </c>
      <c r="K2" s="8">
        <v>24.328001022338867</v>
      </c>
      <c r="L2" s="8">
        <v>2.0780000686645508</v>
      </c>
      <c r="M2" s="8">
        <v>0.45800003409385681</v>
      </c>
      <c r="N2" s="8">
        <v>0.65600001811981201</v>
      </c>
      <c r="O2" s="8">
        <v>45.200000762939453</v>
      </c>
      <c r="P2" s="8">
        <v>29.515386581420898</v>
      </c>
      <c r="Q2" s="8">
        <v>44.973884582519531</v>
      </c>
      <c r="R2" s="8">
        <v>230.10000610351563</v>
      </c>
      <c r="S2" s="8">
        <v>60</v>
      </c>
      <c r="T2" s="8">
        <v>60</v>
      </c>
      <c r="U2" s="8">
        <v>58</v>
      </c>
      <c r="V2" s="8">
        <v>94.586082458496094</v>
      </c>
      <c r="W2" s="8">
        <v>52.499603271484375</v>
      </c>
      <c r="X2" s="8">
        <v>57.620170593261719</v>
      </c>
      <c r="Y2" s="8">
        <v>72.981605529785156</v>
      </c>
      <c r="Z2" s="8">
        <v>4.0258126258850098</v>
      </c>
      <c r="AA2" s="8">
        <v>525.5411376953125</v>
      </c>
      <c r="AB2" s="8">
        <v>477.70596313476563</v>
      </c>
      <c r="AC2" s="8">
        <v>4.5149378776550293</v>
      </c>
      <c r="AD2" s="8">
        <v>3.6119377613067627</v>
      </c>
      <c r="AE2" s="8">
        <v>7533.5947265625</v>
      </c>
      <c r="AF2" s="8">
        <v>4852.36279296875</v>
      </c>
      <c r="AG2" s="8">
        <v>1551.35791015625</v>
      </c>
      <c r="AH2" s="8">
        <v>947.525634765625</v>
      </c>
      <c r="AI2" s="8">
        <v>5982.23681640625</v>
      </c>
      <c r="AJ2" s="8">
        <v>3904.837158203125</v>
      </c>
      <c r="AK2" s="6"/>
      <c r="AL2" s="8">
        <v>1.0029999999999999</v>
      </c>
      <c r="AM2" s="8">
        <v>423.37900000000002</v>
      </c>
      <c r="AN2" s="8">
        <v>2054.931</v>
      </c>
      <c r="AO2" s="8">
        <v>4.4329999999999998</v>
      </c>
      <c r="AP2" s="6">
        <v>27.41</v>
      </c>
      <c r="AQ2" s="6">
        <v>1</v>
      </c>
      <c r="AR2" s="6">
        <v>1</v>
      </c>
      <c r="AS2" s="6">
        <f>_xlfn.XLOOKUP(data_cloud__26[[#This Row],[product_id]], manual_check_maarten!A:A,manual_check_maarten!F:F,  "")</f>
        <v>0</v>
      </c>
      <c r="AT2" s="6"/>
      <c r="AU2" s="6"/>
      <c r="AV2" s="6"/>
      <c r="AW2" s="6">
        <f>_xlfn.XLOOKUP(data_cloud__26[[#This Row],[product_id]], manual_check_maarten!A:A,manual_check_maarten!G:G,  "")</f>
        <v>0</v>
      </c>
      <c r="AX2" s="6" t="str">
        <f>_xlfn.XLOOKUP(data_cloud__26[[#This Row],[product_id]], manual_check_maarten!A:A,manual_check_maarten!H:H,  "")</f>
        <v>Circ section</v>
      </c>
      <c r="AY2" s="6"/>
      <c r="AZ2" s="6"/>
      <c r="BA2" s="6" t="s">
        <v>77</v>
      </c>
      <c r="BB2" s="6">
        <v>1</v>
      </c>
      <c r="BC2" s="6" t="s">
        <v>78</v>
      </c>
      <c r="BD2" s="6">
        <v>45566.687383090277</v>
      </c>
      <c r="BE2" s="6" t="s">
        <v>79</v>
      </c>
      <c r="BF2" s="6" t="s">
        <v>80</v>
      </c>
      <c r="BG2" s="6">
        <v>1</v>
      </c>
      <c r="BH2" s="6">
        <v>1</v>
      </c>
      <c r="BI2" s="6">
        <v>0</v>
      </c>
      <c r="BJ2" s="6" t="s">
        <v>81</v>
      </c>
      <c r="BK2" s="6" t="s">
        <v>82</v>
      </c>
      <c r="BL2" s="6">
        <v>14.279999732971191</v>
      </c>
      <c r="BM2" s="6">
        <v>110</v>
      </c>
      <c r="BN2" s="6" t="s">
        <v>82</v>
      </c>
      <c r="BO2" s="6" t="s">
        <v>82</v>
      </c>
      <c r="BP2" s="6">
        <v>0</v>
      </c>
      <c r="BQ2" s="6">
        <v>60</v>
      </c>
      <c r="BR2" s="6">
        <v>9.0851306915283203E-2</v>
      </c>
      <c r="BS2" s="6">
        <v>0.30756509304046631</v>
      </c>
      <c r="BT2" s="6" t="s">
        <v>83</v>
      </c>
      <c r="BU2" s="6" t="s">
        <v>77</v>
      </c>
      <c r="BV2" s="6">
        <v>40</v>
      </c>
      <c r="BW2" s="6">
        <v>20</v>
      </c>
      <c r="BX2" s="6">
        <v>45</v>
      </c>
      <c r="BY2" s="6">
        <v>863.779</v>
      </c>
      <c r="BZ2" s="6">
        <v>1289.3150000000001</v>
      </c>
      <c r="CA2" s="6">
        <v>1.8260000000000001</v>
      </c>
      <c r="CB2" s="6">
        <v>4.0910000000000002</v>
      </c>
      <c r="CC2" s="6">
        <v>94.135000000000005</v>
      </c>
      <c r="CD2" s="6">
        <v>2054.931</v>
      </c>
      <c r="CE2" s="6">
        <v>841.85</v>
      </c>
      <c r="CF2" s="6">
        <v>1395.374</v>
      </c>
      <c r="CG2" s="6">
        <v>5.48</v>
      </c>
      <c r="CH2" s="6">
        <v>94.882000000000005</v>
      </c>
      <c r="CR2" s="6"/>
      <c r="CS2" s="6"/>
      <c r="CT2" s="6"/>
      <c r="CU2" s="6"/>
      <c r="CV2" s="6"/>
      <c r="CY2" s="6"/>
      <c r="CZ2" s="6"/>
      <c r="DA2" s="6"/>
      <c r="DB2" s="6"/>
      <c r="DC2" s="6"/>
      <c r="DD2" s="6"/>
    </row>
    <row r="3" spans="1:108" x14ac:dyDescent="0.35">
      <c r="A3" s="8">
        <v>799.015380859375</v>
      </c>
      <c r="B3" s="8">
        <v>119.90861511230469</v>
      </c>
      <c r="C3" s="8">
        <v>214.30000305175781</v>
      </c>
      <c r="D3" s="8">
        <v>215.5</v>
      </c>
      <c r="E3" s="8">
        <v>220</v>
      </c>
      <c r="F3" s="8">
        <v>224.5</v>
      </c>
      <c r="G3" s="8">
        <v>2250.425048828125</v>
      </c>
      <c r="H3" s="8">
        <v>1752.953369140625</v>
      </c>
      <c r="I3" s="8">
        <v>3.002000093460083</v>
      </c>
      <c r="J3" s="8">
        <v>0.14400000870227814</v>
      </c>
      <c r="K3" s="8">
        <v>24.328001022338867</v>
      </c>
      <c r="L3" s="8">
        <v>2.0780000686645508</v>
      </c>
      <c r="M3" s="8">
        <v>0.45800003409385681</v>
      </c>
      <c r="N3" s="8">
        <v>0.65600001811981201</v>
      </c>
      <c r="O3" s="8">
        <v>45.200000762939453</v>
      </c>
      <c r="P3" s="8">
        <v>29.515386581420898</v>
      </c>
      <c r="Q3" s="8">
        <v>44.973884582519531</v>
      </c>
      <c r="R3" s="8">
        <v>230.10000610351563</v>
      </c>
      <c r="S3" s="8">
        <v>60</v>
      </c>
      <c r="T3" s="8">
        <v>60</v>
      </c>
      <c r="U3" s="8">
        <v>58</v>
      </c>
      <c r="V3" s="8">
        <v>137.79624938964844</v>
      </c>
      <c r="W3" s="8">
        <v>52.49993896484375</v>
      </c>
      <c r="X3" s="8">
        <v>56.444473266601563</v>
      </c>
      <c r="Y3" s="8">
        <v>73.51898193359375</v>
      </c>
      <c r="Z3" s="8">
        <v>2.1069376468658447</v>
      </c>
      <c r="AA3" s="8">
        <v>536.67694091796875</v>
      </c>
      <c r="AB3" s="8">
        <v>487.70834350585938</v>
      </c>
      <c r="AC3" s="8">
        <v>4.8159375190734863</v>
      </c>
      <c r="AD3" s="8">
        <v>3.8753125667572021</v>
      </c>
      <c r="AE3" s="8">
        <v>8041.447265625</v>
      </c>
      <c r="AF3" s="8">
        <v>5940.41015625</v>
      </c>
      <c r="AG3" s="8">
        <v>1793.134765625</v>
      </c>
      <c r="AH3" s="8">
        <v>1166.69873046875</v>
      </c>
      <c r="AI3" s="8">
        <v>6248.3125</v>
      </c>
      <c r="AJ3" s="8">
        <v>4773.71142578125</v>
      </c>
      <c r="AK3" s="6"/>
      <c r="AL3" s="8"/>
      <c r="AM3" s="8"/>
      <c r="AN3" s="8"/>
      <c r="AO3" s="8"/>
      <c r="AP3" s="6"/>
      <c r="AQ3" s="6"/>
      <c r="AR3" s="6"/>
      <c r="AS3" s="6" t="str">
        <f>_xlfn.XLOOKUP(data_cloud__26[[#This Row],[product_id]], manual_check_maarten!A:A,manual_check_maarten!F:F,  "")</f>
        <v/>
      </c>
      <c r="AT3" s="6"/>
      <c r="AU3" s="6"/>
      <c r="AV3" s="6"/>
      <c r="AW3" s="6" t="str">
        <f>_xlfn.XLOOKUP(data_cloud__26[[#This Row],[product_id]], manual_check_maarten!A:A,manual_check_maarten!G:G,  "")</f>
        <v/>
      </c>
      <c r="AX3" s="6" t="str">
        <f>_xlfn.XLOOKUP(data_cloud__26[[#This Row],[product_id]], manual_check_maarten!A:A,manual_check_maarten!H:H,  "")</f>
        <v/>
      </c>
      <c r="AY3" s="6"/>
      <c r="AZ3" s="6"/>
      <c r="BA3" s="6" t="s">
        <v>84</v>
      </c>
      <c r="BB3" s="6">
        <v>1</v>
      </c>
      <c r="BC3" s="6" t="s">
        <v>85</v>
      </c>
      <c r="BD3" s="6">
        <v>45566.687383090277</v>
      </c>
      <c r="BE3" s="6" t="s">
        <v>79</v>
      </c>
      <c r="BF3" s="6" t="s">
        <v>80</v>
      </c>
      <c r="BG3" s="6">
        <v>1</v>
      </c>
      <c r="BH3" s="6">
        <v>1</v>
      </c>
      <c r="BI3" s="6">
        <v>0</v>
      </c>
      <c r="BJ3" s="6" t="s">
        <v>81</v>
      </c>
      <c r="BK3" s="6" t="s">
        <v>82</v>
      </c>
      <c r="BL3" s="6">
        <v>14.2799997329712</v>
      </c>
      <c r="BM3" s="6">
        <v>110</v>
      </c>
      <c r="BN3" s="6" t="s">
        <v>82</v>
      </c>
      <c r="BO3" s="6" t="s">
        <v>82</v>
      </c>
      <c r="BP3" s="6">
        <v>0</v>
      </c>
      <c r="BQ3" s="6">
        <v>60</v>
      </c>
      <c r="BR3" s="6"/>
      <c r="BS3" s="6"/>
      <c r="BT3" s="6"/>
      <c r="BX3" s="6"/>
      <c r="BY3" s="6"/>
      <c r="BZ3" s="6"/>
      <c r="CA3" s="6"/>
      <c r="CB3" s="6"/>
      <c r="CC3" s="6"/>
      <c r="CD3" s="6"/>
      <c r="CR3" s="6"/>
      <c r="CS3" s="6"/>
      <c r="CT3" s="6"/>
      <c r="CU3" s="6"/>
      <c r="CV3" s="6"/>
      <c r="CY3" s="6"/>
      <c r="CZ3" s="6"/>
      <c r="DA3" s="6"/>
      <c r="DB3" s="6"/>
      <c r="DC3" s="6"/>
      <c r="DD3" s="6"/>
    </row>
    <row r="4" spans="1:108" x14ac:dyDescent="0.35">
      <c r="A4" s="8">
        <v>798.277587890625</v>
      </c>
      <c r="B4" s="8">
        <v>119.95211029052734</v>
      </c>
      <c r="C4" s="8">
        <v>213.30000305175781</v>
      </c>
      <c r="D4" s="8">
        <v>215.60000610351563</v>
      </c>
      <c r="E4" s="8">
        <v>220.60000610351563</v>
      </c>
      <c r="F4" s="8">
        <v>224.80000305175781</v>
      </c>
      <c r="G4" s="8">
        <v>2248.287841796875</v>
      </c>
      <c r="H4" s="8">
        <v>1877.8798828125</v>
      </c>
      <c r="I4" s="8">
        <v>2.8660001754760742</v>
      </c>
      <c r="J4" s="8">
        <v>0.45800003409385681</v>
      </c>
      <c r="K4" s="8">
        <v>24.344001770019531</v>
      </c>
      <c r="L4" s="8">
        <v>2.2480001449584961</v>
      </c>
      <c r="M4" s="8">
        <v>0.45800003409385681</v>
      </c>
      <c r="N4" s="8">
        <v>0.65400004386901855</v>
      </c>
      <c r="O4" s="8">
        <v>45</v>
      </c>
      <c r="P4" s="8">
        <v>29.63770866394043</v>
      </c>
      <c r="Q4" s="8">
        <v>44.963691711425781</v>
      </c>
      <c r="R4" s="8">
        <v>230.10000610351563</v>
      </c>
      <c r="S4" s="8">
        <v>60</v>
      </c>
      <c r="T4" s="8">
        <v>60</v>
      </c>
      <c r="U4" s="8">
        <v>58</v>
      </c>
      <c r="V4" s="8">
        <v>94.586082458496094</v>
      </c>
      <c r="W4" s="8">
        <v>52.499603271484375</v>
      </c>
      <c r="X4" s="8">
        <v>62.488777160644531</v>
      </c>
      <c r="Y4" s="8">
        <v>76.563758850097656</v>
      </c>
      <c r="Z4" s="8">
        <v>3.1228127479553223</v>
      </c>
      <c r="AA4" s="8">
        <v>530.36566162109375</v>
      </c>
      <c r="AB4" s="8">
        <v>478.78546142578125</v>
      </c>
      <c r="AC4" s="8">
        <v>4.7030625343322754</v>
      </c>
      <c r="AD4" s="8">
        <v>3.6495625972747803</v>
      </c>
      <c r="AE4" s="8">
        <v>7622.03564453125</v>
      </c>
      <c r="AF4" s="8">
        <v>4933.9189453125</v>
      </c>
      <c r="AG4" s="8">
        <v>1661.0966796875</v>
      </c>
      <c r="AH4" s="8">
        <v>964.871826171875</v>
      </c>
      <c r="AI4" s="8">
        <v>5960.93896484375</v>
      </c>
      <c r="AJ4" s="8">
        <v>3969.047119140625</v>
      </c>
      <c r="AK4" s="8">
        <f>(data_cloud__26[[#This Row],[timestamp]]-BD2)*86400</f>
        <v>23.976000258699059</v>
      </c>
      <c r="AL4" s="8">
        <v>1.002</v>
      </c>
      <c r="AM4" s="8">
        <v>423.16399999999999</v>
      </c>
      <c r="AN4" s="8">
        <v>2052.723</v>
      </c>
      <c r="AO4" s="8">
        <v>116.733</v>
      </c>
      <c r="AP4" s="6">
        <v>23.827000000000002</v>
      </c>
      <c r="AQ4" s="6">
        <v>0</v>
      </c>
      <c r="AR4" s="6">
        <v>1</v>
      </c>
      <c r="AS4" s="6">
        <f>_xlfn.XLOOKUP(data_cloud__26[[#This Row],[product_id]], manual_check_maarten!A:A,manual_check_maarten!F:F,  "")</f>
        <v>0</v>
      </c>
      <c r="AT4" s="6"/>
      <c r="AU4" s="6"/>
      <c r="AV4" s="6"/>
      <c r="AW4" s="6">
        <f>_xlfn.XLOOKUP(data_cloud__26[[#This Row],[product_id]], manual_check_maarten!A:A,manual_check_maarten!G:G,  "")</f>
        <v>0</v>
      </c>
      <c r="AX4" s="6" t="str">
        <f>_xlfn.XLOOKUP(data_cloud__26[[#This Row],[product_id]], manual_check_maarten!A:A,manual_check_maarten!H:H,  "")</f>
        <v>Burnt</v>
      </c>
      <c r="AY4" s="6"/>
      <c r="AZ4" s="6"/>
      <c r="BA4" s="6" t="s">
        <v>86</v>
      </c>
      <c r="BB4" s="6">
        <v>2</v>
      </c>
      <c r="BC4" s="6" t="s">
        <v>78</v>
      </c>
      <c r="BD4" s="6">
        <v>45566.68766059028</v>
      </c>
      <c r="BE4" s="6" t="s">
        <v>79</v>
      </c>
      <c r="BF4" s="6" t="s">
        <v>80</v>
      </c>
      <c r="BG4" s="6">
        <v>2</v>
      </c>
      <c r="BH4" s="6">
        <v>2</v>
      </c>
      <c r="BI4" s="6">
        <v>0</v>
      </c>
      <c r="BJ4" s="6" t="s">
        <v>87</v>
      </c>
      <c r="BK4" s="6" t="s">
        <v>82</v>
      </c>
      <c r="BL4" s="6">
        <v>14.289999961853027</v>
      </c>
      <c r="BM4" s="6">
        <v>110</v>
      </c>
      <c r="BN4" s="6" t="s">
        <v>82</v>
      </c>
      <c r="BO4" s="6" t="s">
        <v>82</v>
      </c>
      <c r="BP4" s="6">
        <v>0</v>
      </c>
      <c r="BQ4" s="6">
        <v>60</v>
      </c>
      <c r="BR4" s="6">
        <v>4.013216495513916E-2</v>
      </c>
      <c r="BS4" s="6">
        <v>0.2266305685043335</v>
      </c>
      <c r="BT4" s="6" t="s">
        <v>88</v>
      </c>
      <c r="BU4" s="6" t="s">
        <v>86</v>
      </c>
      <c r="BV4" s="6">
        <v>40</v>
      </c>
      <c r="BW4" s="6">
        <v>20</v>
      </c>
      <c r="BX4" s="6">
        <v>45</v>
      </c>
      <c r="BY4" s="6">
        <v>844.93799999999999</v>
      </c>
      <c r="BZ4" s="6">
        <v>1019.134</v>
      </c>
      <c r="CA4" s="6">
        <v>-1.627</v>
      </c>
      <c r="CB4" s="6">
        <v>4.1319999999999997</v>
      </c>
      <c r="CC4" s="6">
        <v>90.682000000000002</v>
      </c>
      <c r="CD4" s="6">
        <v>2052.723</v>
      </c>
      <c r="CE4" s="6">
        <v>830.77599999999995</v>
      </c>
      <c r="CF4" s="6">
        <v>1129.4839999999999</v>
      </c>
      <c r="CG4" s="6">
        <v>1.9019999999999999</v>
      </c>
      <c r="CH4" s="6">
        <v>96.063000000000002</v>
      </c>
      <c r="CR4" s="6"/>
      <c r="CS4" s="6"/>
      <c r="CT4" s="6"/>
      <c r="CU4" s="6"/>
      <c r="CV4" s="6"/>
      <c r="CY4" s="6"/>
      <c r="CZ4" s="6"/>
      <c r="DA4" s="6"/>
      <c r="DB4" s="6"/>
      <c r="DC4" s="6"/>
      <c r="DD4" s="6"/>
    </row>
    <row r="5" spans="1:108" x14ac:dyDescent="0.35">
      <c r="A5" s="8">
        <v>798.277587890625</v>
      </c>
      <c r="B5" s="8">
        <v>119.95211029052734</v>
      </c>
      <c r="C5" s="8">
        <v>213.30000305175781</v>
      </c>
      <c r="D5" s="8">
        <v>215.60000610351563</v>
      </c>
      <c r="E5" s="8">
        <v>220.60000610351563</v>
      </c>
      <c r="F5" s="8">
        <v>224.80000305175781</v>
      </c>
      <c r="G5" s="8">
        <v>2248.287841796875</v>
      </c>
      <c r="H5" s="8">
        <v>1877.8798828125</v>
      </c>
      <c r="I5" s="8">
        <v>2.8660001754760742</v>
      </c>
      <c r="J5" s="8">
        <v>0.45800003409385681</v>
      </c>
      <c r="K5" s="8">
        <v>24.344001770019531</v>
      </c>
      <c r="L5" s="8">
        <v>2.2480001449584961</v>
      </c>
      <c r="M5" s="8">
        <v>0.45800003409385681</v>
      </c>
      <c r="N5" s="8">
        <v>0.65400004386901855</v>
      </c>
      <c r="O5" s="8">
        <v>45</v>
      </c>
      <c r="P5" s="8">
        <v>29.63770866394043</v>
      </c>
      <c r="Q5" s="8">
        <v>44.963691711425781</v>
      </c>
      <c r="R5" s="8">
        <v>230.10000610351563</v>
      </c>
      <c r="S5" s="8">
        <v>60</v>
      </c>
      <c r="T5" s="8">
        <v>60</v>
      </c>
      <c r="U5" s="8">
        <v>58</v>
      </c>
      <c r="V5" s="8">
        <v>137.79624938964844</v>
      </c>
      <c r="W5" s="8">
        <v>52.49993896484375</v>
      </c>
      <c r="X5" s="8">
        <v>61.57855224609375</v>
      </c>
      <c r="Y5" s="8">
        <v>77.9698486328125</v>
      </c>
      <c r="Z5" s="8">
        <v>1.2415626049041748</v>
      </c>
      <c r="AA5" s="8">
        <v>533.293701171875</v>
      </c>
      <c r="AB5" s="8">
        <v>482.21420288085938</v>
      </c>
      <c r="AC5" s="8">
        <v>4.966437816619873</v>
      </c>
      <c r="AD5" s="8">
        <v>3.8376877307891846</v>
      </c>
      <c r="AE5" s="8">
        <v>7949.818359375</v>
      </c>
      <c r="AF5" s="8">
        <v>5784.73779296875</v>
      </c>
      <c r="AG5" s="8">
        <v>1837.158203125</v>
      </c>
      <c r="AH5" s="8">
        <v>1109.61962890625</v>
      </c>
      <c r="AI5" s="8">
        <v>6112.66015625</v>
      </c>
      <c r="AJ5" s="8">
        <v>4675.1181640625</v>
      </c>
      <c r="AK5" s="8">
        <f>(data_cloud__26[[#This Row],[timestamp]]-BD3)*86400</f>
        <v>23.976000258699059</v>
      </c>
      <c r="AL5" s="8">
        <v>1.0049999999999999</v>
      </c>
      <c r="AM5" s="8">
        <v>424.55099999999999</v>
      </c>
      <c r="AN5" s="8">
        <v>2056.1379999999999</v>
      </c>
      <c r="AO5" s="8">
        <v>40.149000000000001</v>
      </c>
      <c r="AP5" s="6">
        <v>31.271000000000001</v>
      </c>
      <c r="AQ5" s="6">
        <v>0</v>
      </c>
      <c r="AR5" s="6">
        <v>1</v>
      </c>
      <c r="AS5" s="6">
        <f>_xlfn.XLOOKUP(data_cloud__26[[#This Row],[product_id]], manual_check_maarten!A:A,manual_check_maarten!F:F,  "")</f>
        <v>0</v>
      </c>
      <c r="AT5" s="6"/>
      <c r="AU5" s="6"/>
      <c r="AV5" s="6"/>
      <c r="AW5" s="6">
        <f>_xlfn.XLOOKUP(data_cloud__26[[#This Row],[product_id]], manual_check_maarten!A:A,manual_check_maarten!G:G,  "")</f>
        <v>0</v>
      </c>
      <c r="AX5" s="6" t="str">
        <f>_xlfn.XLOOKUP(data_cloud__26[[#This Row],[product_id]], manual_check_maarten!A:A,manual_check_maarten!H:H,  "")</f>
        <v>Burnt</v>
      </c>
      <c r="AY5" s="6"/>
      <c r="AZ5" s="6"/>
      <c r="BA5" s="6" t="s">
        <v>89</v>
      </c>
      <c r="BB5" s="6">
        <v>2</v>
      </c>
      <c r="BC5" s="6" t="s">
        <v>85</v>
      </c>
      <c r="BD5" s="6">
        <v>45566.68766059028</v>
      </c>
      <c r="BE5" s="6" t="s">
        <v>79</v>
      </c>
      <c r="BF5" s="6" t="s">
        <v>80</v>
      </c>
      <c r="BG5" s="6">
        <v>2</v>
      </c>
      <c r="BH5" s="6">
        <v>2</v>
      </c>
      <c r="BI5" s="6">
        <v>0</v>
      </c>
      <c r="BJ5" s="6" t="s">
        <v>87</v>
      </c>
      <c r="BK5" s="6" t="s">
        <v>82</v>
      </c>
      <c r="BL5" s="6">
        <v>14.289999961853027</v>
      </c>
      <c r="BM5" s="6">
        <v>110</v>
      </c>
      <c r="BN5" s="6" t="s">
        <v>82</v>
      </c>
      <c r="BO5" s="6" t="s">
        <v>82</v>
      </c>
      <c r="BP5" s="6">
        <v>0</v>
      </c>
      <c r="BQ5" s="6">
        <v>60</v>
      </c>
      <c r="BR5" s="6"/>
      <c r="BS5" s="6"/>
      <c r="BT5" s="6" t="s">
        <v>90</v>
      </c>
      <c r="BU5" s="6" t="s">
        <v>89</v>
      </c>
      <c r="BV5" s="6">
        <v>40</v>
      </c>
      <c r="BW5" s="6">
        <v>20</v>
      </c>
      <c r="BX5" s="6">
        <v>45</v>
      </c>
      <c r="BY5" s="6">
        <v>1196.038</v>
      </c>
      <c r="BZ5" s="6">
        <v>787.67200000000003</v>
      </c>
      <c r="CA5" s="6">
        <v>-4.157</v>
      </c>
      <c r="CB5" s="6">
        <v>4.0140000000000002</v>
      </c>
      <c r="CC5" s="6">
        <v>88.152000000000001</v>
      </c>
      <c r="CD5" s="6">
        <v>2056.1379999999999</v>
      </c>
      <c r="CE5" s="6">
        <v>1200.5509999999999</v>
      </c>
      <c r="CF5" s="6">
        <v>1098.509</v>
      </c>
      <c r="CG5" s="6">
        <v>179.58099999999999</v>
      </c>
      <c r="CH5" s="6">
        <v>99.998999999999995</v>
      </c>
      <c r="CR5" s="6"/>
      <c r="CS5" s="6"/>
      <c r="CT5" s="6"/>
      <c r="CU5" s="6"/>
      <c r="CV5" s="6"/>
      <c r="CY5" s="6"/>
      <c r="CZ5" s="6"/>
      <c r="DA5" s="6"/>
      <c r="DB5" s="6"/>
      <c r="DC5" s="6"/>
      <c r="DD5" s="6"/>
    </row>
    <row r="6" spans="1:108" x14ac:dyDescent="0.35">
      <c r="A6" s="8">
        <v>798.277587890625</v>
      </c>
      <c r="B6" s="8">
        <v>119.90861511230469</v>
      </c>
      <c r="C6" s="8">
        <v>212.30000305175781</v>
      </c>
      <c r="D6" s="8">
        <v>215.60000610351563</v>
      </c>
      <c r="E6" s="8">
        <v>221</v>
      </c>
      <c r="F6" s="8">
        <v>225.10000610351563</v>
      </c>
      <c r="G6" s="8">
        <v>2252.270751953125</v>
      </c>
      <c r="H6" s="8">
        <v>1794.2393798828125</v>
      </c>
      <c r="I6" s="8">
        <v>3.4520001411437988</v>
      </c>
      <c r="J6" s="8">
        <v>0.14400000870227814</v>
      </c>
      <c r="K6" s="8">
        <v>24.344001770019531</v>
      </c>
      <c r="L6" s="8">
        <v>1.970000147819519</v>
      </c>
      <c r="M6" s="8">
        <v>0.45800003409385681</v>
      </c>
      <c r="N6" s="8">
        <v>0.65600001811981201</v>
      </c>
      <c r="O6" s="8">
        <v>44.700000762939453</v>
      </c>
      <c r="P6" s="8">
        <v>28.067903518676758</v>
      </c>
      <c r="Q6" s="8">
        <v>44.999370574951172</v>
      </c>
      <c r="R6" s="8">
        <v>230</v>
      </c>
      <c r="S6" s="8">
        <v>60</v>
      </c>
      <c r="T6" s="8">
        <v>60</v>
      </c>
      <c r="U6" s="8">
        <v>58.400002000000001</v>
      </c>
      <c r="V6" s="8">
        <v>94.586082458496094</v>
      </c>
      <c r="W6" s="8">
        <v>52.499603271484375</v>
      </c>
      <c r="X6" s="8">
        <v>63.755027770996094</v>
      </c>
      <c r="Y6" s="8">
        <v>77.954887390136719</v>
      </c>
      <c r="Z6" s="8">
        <v>3.2356877326965332</v>
      </c>
      <c r="AA6" s="8">
        <v>534.95501708984375</v>
      </c>
      <c r="AB6" s="8">
        <v>487.37051391601563</v>
      </c>
      <c r="AC6" s="8">
        <v>4.7406878471374512</v>
      </c>
      <c r="AD6" s="8">
        <v>3.687187671661377</v>
      </c>
      <c r="AE6" s="8">
        <v>7616.2001953125</v>
      </c>
      <c r="AF6" s="8">
        <v>5152.998046875</v>
      </c>
      <c r="AG6" s="8">
        <v>1678.822265625</v>
      </c>
      <c r="AH6" s="8">
        <v>981.9951171875</v>
      </c>
      <c r="AI6" s="8">
        <v>5937.3779296875</v>
      </c>
      <c r="AJ6" s="8">
        <v>4171.0029296875</v>
      </c>
      <c r="AK6" s="8">
        <f>(data_cloud__26[[#This Row],[timestamp]]-BD4)*86400</f>
        <v>24.090999760664999</v>
      </c>
      <c r="AL6" s="8"/>
      <c r="AM6" s="8"/>
      <c r="AN6" s="8"/>
      <c r="AO6" s="8"/>
      <c r="AP6" s="6"/>
      <c r="AQ6" s="6"/>
      <c r="AR6" s="6"/>
      <c r="AS6" s="6" t="str">
        <f>_xlfn.XLOOKUP(data_cloud__26[[#This Row],[product_id]], manual_check_maarten!A:A,manual_check_maarten!F:F,  "")</f>
        <v/>
      </c>
      <c r="AT6" s="6"/>
      <c r="AU6" s="6"/>
      <c r="AV6" s="6"/>
      <c r="AW6" s="6" t="str">
        <f>_xlfn.XLOOKUP(data_cloud__26[[#This Row],[product_id]], manual_check_maarten!A:A,manual_check_maarten!G:G,  "")</f>
        <v/>
      </c>
      <c r="AX6" s="6" t="str">
        <f>_xlfn.XLOOKUP(data_cloud__26[[#This Row],[product_id]], manual_check_maarten!A:A,manual_check_maarten!H:H,  "")</f>
        <v/>
      </c>
      <c r="AY6" s="6"/>
      <c r="AZ6" s="6"/>
      <c r="BA6" s="6" t="s">
        <v>91</v>
      </c>
      <c r="BB6" s="6">
        <v>3</v>
      </c>
      <c r="BC6" s="6" t="s">
        <v>78</v>
      </c>
      <c r="BD6" s="6">
        <v>45566.687939421296</v>
      </c>
      <c r="BE6" s="6" t="s">
        <v>79</v>
      </c>
      <c r="BF6" s="6" t="s">
        <v>80</v>
      </c>
      <c r="BG6" s="6">
        <v>3</v>
      </c>
      <c r="BH6" s="6">
        <v>3</v>
      </c>
      <c r="BI6" s="6">
        <v>0</v>
      </c>
      <c r="BJ6" s="6" t="s">
        <v>92</v>
      </c>
      <c r="BK6" s="6" t="s">
        <v>82</v>
      </c>
      <c r="BL6" s="6">
        <v>14.289999961853027</v>
      </c>
      <c r="BM6" s="6">
        <v>110</v>
      </c>
      <c r="BN6" s="6" t="s">
        <v>82</v>
      </c>
      <c r="BO6" s="6" t="s">
        <v>82</v>
      </c>
      <c r="BP6" s="6">
        <v>0</v>
      </c>
      <c r="BQ6" s="6">
        <v>60</v>
      </c>
      <c r="BR6" s="6">
        <v>5.1556110382080078E-2</v>
      </c>
      <c r="BS6" s="6">
        <v>0.22063529491424561</v>
      </c>
      <c r="BT6" s="6"/>
      <c r="BX6" s="6"/>
      <c r="BY6" s="6"/>
      <c r="BZ6" s="6"/>
      <c r="CA6" s="6"/>
      <c r="CB6" s="6"/>
      <c r="CC6" s="6"/>
      <c r="CD6" s="6"/>
      <c r="CR6" s="6"/>
      <c r="CS6" s="6"/>
      <c r="CT6" s="6"/>
      <c r="CU6" s="6"/>
      <c r="CV6" s="6"/>
      <c r="CY6" s="6"/>
      <c r="CZ6" s="6"/>
      <c r="DA6" s="6"/>
      <c r="DB6" s="6"/>
      <c r="DC6" s="6"/>
      <c r="DD6" s="6"/>
    </row>
    <row r="7" spans="1:108" x14ac:dyDescent="0.35">
      <c r="A7" s="8">
        <v>798.277587890625</v>
      </c>
      <c r="B7" s="8">
        <v>119.90861511230469</v>
      </c>
      <c r="C7" s="8">
        <v>212.30000305175781</v>
      </c>
      <c r="D7" s="8">
        <v>215.60000610351563</v>
      </c>
      <c r="E7" s="8">
        <v>221</v>
      </c>
      <c r="F7" s="8">
        <v>225.10000610351563</v>
      </c>
      <c r="G7" s="8">
        <v>2252.270751953125</v>
      </c>
      <c r="H7" s="8">
        <v>1794.2393798828125</v>
      </c>
      <c r="I7" s="8">
        <v>3.4520001411437988</v>
      </c>
      <c r="J7" s="8">
        <v>0.14400000870227814</v>
      </c>
      <c r="K7" s="8">
        <v>24.344001770019531</v>
      </c>
      <c r="L7" s="8">
        <v>1.970000147819519</v>
      </c>
      <c r="M7" s="8">
        <v>0.45800003409385681</v>
      </c>
      <c r="N7" s="8">
        <v>0.65600001811981201</v>
      </c>
      <c r="O7" s="8">
        <v>44.700000762939453</v>
      </c>
      <c r="P7" s="8">
        <v>28.067903518676758</v>
      </c>
      <c r="Q7" s="8">
        <v>44.999370574951172</v>
      </c>
      <c r="R7" s="8">
        <v>230</v>
      </c>
      <c r="S7" s="8">
        <v>60</v>
      </c>
      <c r="T7" s="8">
        <v>60</v>
      </c>
      <c r="U7" s="8">
        <v>58.400002000000001</v>
      </c>
      <c r="V7" s="8">
        <v>137.79624938964844</v>
      </c>
      <c r="W7" s="8">
        <v>52.49993896484375</v>
      </c>
      <c r="X7" s="8">
        <v>63.156082153320313</v>
      </c>
      <c r="Y7" s="8">
        <v>79.456626892089844</v>
      </c>
      <c r="Z7" s="8">
        <v>1.3168125152587891</v>
      </c>
      <c r="AA7" s="8">
        <v>542.6201171875</v>
      </c>
      <c r="AB7" s="8">
        <v>493.08673095703125</v>
      </c>
      <c r="AC7" s="8">
        <v>4.8911876678466797</v>
      </c>
      <c r="AD7" s="8">
        <v>3.8753125667572021</v>
      </c>
      <c r="AE7" s="8">
        <v>7941.3330078125</v>
      </c>
      <c r="AF7" s="8">
        <v>6041.1806640625</v>
      </c>
      <c r="AG7" s="8">
        <v>1813.39453125</v>
      </c>
      <c r="AH7" s="8">
        <v>1133.98388671875</v>
      </c>
      <c r="AI7" s="8">
        <v>6127.9384765625</v>
      </c>
      <c r="AJ7" s="8">
        <v>4907.19677734375</v>
      </c>
      <c r="AK7" s="8">
        <f>(data_cloud__26[[#This Row],[timestamp]]-BD5)*86400</f>
        <v>24.090999760664999</v>
      </c>
      <c r="AL7" s="8"/>
      <c r="AM7" s="8"/>
      <c r="AN7" s="8"/>
      <c r="AO7" s="8"/>
      <c r="AP7" s="6"/>
      <c r="AQ7" s="6"/>
      <c r="AR7" s="6"/>
      <c r="AS7" s="6" t="str">
        <f>_xlfn.XLOOKUP(data_cloud__26[[#This Row],[product_id]], manual_check_maarten!A:A,manual_check_maarten!F:F,  "")</f>
        <v/>
      </c>
      <c r="AT7" s="6"/>
      <c r="AU7" s="6"/>
      <c r="AV7" s="6"/>
      <c r="AW7" s="6" t="str">
        <f>_xlfn.XLOOKUP(data_cloud__26[[#This Row],[product_id]], manual_check_maarten!A:A,manual_check_maarten!G:G,  "")</f>
        <v/>
      </c>
      <c r="AX7" s="6" t="str">
        <f>_xlfn.XLOOKUP(data_cloud__26[[#This Row],[product_id]], manual_check_maarten!A:A,manual_check_maarten!H:H,  "")</f>
        <v/>
      </c>
      <c r="AY7" s="6"/>
      <c r="AZ7" s="6"/>
      <c r="BA7" s="6" t="s">
        <v>93</v>
      </c>
      <c r="BB7" s="6">
        <v>3</v>
      </c>
      <c r="BC7" s="6" t="s">
        <v>85</v>
      </c>
      <c r="BD7" s="6">
        <v>45566.687939421296</v>
      </c>
      <c r="BE7" s="6" t="s">
        <v>79</v>
      </c>
      <c r="BF7" s="6" t="s">
        <v>80</v>
      </c>
      <c r="BG7" s="6">
        <v>3</v>
      </c>
      <c r="BH7" s="6">
        <v>3</v>
      </c>
      <c r="BI7" s="6">
        <v>0</v>
      </c>
      <c r="BJ7" s="6" t="s">
        <v>92</v>
      </c>
      <c r="BK7" s="6" t="s">
        <v>82</v>
      </c>
      <c r="BL7" s="6">
        <v>14.289999961853027</v>
      </c>
      <c r="BM7" s="6">
        <v>110</v>
      </c>
      <c r="BN7" s="6" t="s">
        <v>82</v>
      </c>
      <c r="BO7" s="6" t="s">
        <v>82</v>
      </c>
      <c r="BP7" s="6">
        <v>0</v>
      </c>
      <c r="BQ7" s="6">
        <v>60</v>
      </c>
      <c r="BR7" s="6"/>
      <c r="BS7" s="6"/>
      <c r="BT7" s="6"/>
      <c r="BX7" s="6"/>
      <c r="BY7" s="6"/>
      <c r="BZ7" s="6"/>
      <c r="CA7" s="6"/>
      <c r="CB7" s="6"/>
      <c r="CC7" s="6"/>
      <c r="CD7" s="6"/>
      <c r="CR7" s="6"/>
      <c r="CS7" s="6"/>
      <c r="CT7" s="6"/>
      <c r="CU7" s="6"/>
      <c r="CV7" s="6"/>
      <c r="CY7" s="6"/>
      <c r="CZ7" s="6"/>
      <c r="DA7" s="6"/>
      <c r="DB7" s="6"/>
      <c r="DC7" s="6"/>
      <c r="DD7" s="6"/>
    </row>
    <row r="8" spans="1:108" x14ac:dyDescent="0.35">
      <c r="A8" s="8">
        <v>798.277587890625</v>
      </c>
      <c r="B8" s="8">
        <v>119.90861511230469</v>
      </c>
      <c r="C8" s="8">
        <v>211.60000610351563</v>
      </c>
      <c r="D8" s="8">
        <v>215.30000305175781</v>
      </c>
      <c r="E8" s="8">
        <v>221.30000305175781</v>
      </c>
      <c r="F8" s="8">
        <v>225.30000305175781</v>
      </c>
      <c r="G8" s="8">
        <v>2239.05908203125</v>
      </c>
      <c r="H8" s="8">
        <v>1809.4908447265625</v>
      </c>
      <c r="I8" s="8">
        <v>3.1680002212524414</v>
      </c>
      <c r="J8" s="8">
        <v>0.14600001275539398</v>
      </c>
      <c r="K8" s="8">
        <v>24.344001770019531</v>
      </c>
      <c r="L8" s="8">
        <v>2.0320000648498535</v>
      </c>
      <c r="M8" s="8">
        <v>0.45800003409385681</v>
      </c>
      <c r="N8" s="8">
        <v>0.65600001811981201</v>
      </c>
      <c r="O8" s="8">
        <v>44.400001525878906</v>
      </c>
      <c r="P8" s="8">
        <v>27.945581436157227</v>
      </c>
      <c r="Q8" s="8">
        <v>44.989173889160156</v>
      </c>
      <c r="R8" s="8">
        <v>230</v>
      </c>
      <c r="S8" s="8">
        <v>60.200001</v>
      </c>
      <c r="T8" s="8">
        <v>60.200001</v>
      </c>
      <c r="U8" s="8">
        <v>58.900002000000001</v>
      </c>
      <c r="V8" s="8">
        <v>94.586082458496094</v>
      </c>
      <c r="W8" s="8">
        <v>52.499603271484375</v>
      </c>
      <c r="X8" s="8">
        <v>64.55316162109375</v>
      </c>
      <c r="Y8" s="8">
        <v>78.379463195800781</v>
      </c>
      <c r="Z8" s="8">
        <v>3.9129376411437988</v>
      </c>
      <c r="AA8" s="8">
        <v>536.44635009765625</v>
      </c>
      <c r="AB8" s="8">
        <v>489.08380126953125</v>
      </c>
      <c r="AC8" s="8">
        <v>4.5901875495910645</v>
      </c>
      <c r="AD8" s="8">
        <v>3.687187671661377</v>
      </c>
      <c r="AE8" s="8">
        <v>7626.3076171875</v>
      </c>
      <c r="AF8" s="8">
        <v>5192.9814453125</v>
      </c>
      <c r="AG8" s="8">
        <v>1602.447265625</v>
      </c>
      <c r="AH8" s="8">
        <v>985.001953125</v>
      </c>
      <c r="AI8" s="8">
        <v>6023.8603515625</v>
      </c>
      <c r="AJ8" s="8">
        <v>4207.9794921875</v>
      </c>
      <c r="AK8" s="8">
        <f>(data_cloud__26[[#This Row],[timestamp]]-BD6)*86400</f>
        <v>28.347999905236065</v>
      </c>
      <c r="AL8" s="8">
        <v>1.0029999999999999</v>
      </c>
      <c r="AM8" s="8">
        <v>423.15300000000002</v>
      </c>
      <c r="AN8" s="8">
        <v>2054.9699999999998</v>
      </c>
      <c r="AO8" s="8">
        <v>12.848000000000001</v>
      </c>
      <c r="AP8" s="6">
        <v>27.934000000000001</v>
      </c>
      <c r="AQ8" s="6">
        <v>1</v>
      </c>
      <c r="AR8" s="6">
        <v>1</v>
      </c>
      <c r="AS8" s="6">
        <f>_xlfn.XLOOKUP(data_cloud__26[[#This Row],[product_id]], manual_check_maarten!A:A,manual_check_maarten!F:F,  "")</f>
        <v>1</v>
      </c>
      <c r="AT8" s="6"/>
      <c r="AU8" s="6"/>
      <c r="AV8" s="6"/>
      <c r="AW8" s="6">
        <f>_xlfn.XLOOKUP(data_cloud__26[[#This Row],[product_id]], manual_check_maarten!A:A,manual_check_maarten!G:G,  "")</f>
        <v>0</v>
      </c>
      <c r="AX8" s="6" t="str">
        <f>_xlfn.XLOOKUP(data_cloud__26[[#This Row],[product_id]], manual_check_maarten!A:A,manual_check_maarten!H:H,  "")</f>
        <v/>
      </c>
      <c r="AY8" s="6"/>
      <c r="AZ8" s="6"/>
      <c r="BA8" s="6" t="s">
        <v>94</v>
      </c>
      <c r="BB8" s="6">
        <v>4</v>
      </c>
      <c r="BC8" s="6" t="s">
        <v>78</v>
      </c>
      <c r="BD8" s="6">
        <v>45566.688267523146</v>
      </c>
      <c r="BE8" s="6" t="s">
        <v>79</v>
      </c>
      <c r="BF8" s="6" t="s">
        <v>80</v>
      </c>
      <c r="BG8" s="6">
        <v>4</v>
      </c>
      <c r="BH8" s="6">
        <v>4</v>
      </c>
      <c r="BI8" s="6">
        <v>0</v>
      </c>
      <c r="BJ8" s="6" t="s">
        <v>95</v>
      </c>
      <c r="BK8" s="6" t="s">
        <v>82</v>
      </c>
      <c r="BL8" s="6">
        <v>14.299999237060547</v>
      </c>
      <c r="BM8" s="6">
        <v>110</v>
      </c>
      <c r="BN8" s="6" t="s">
        <v>82</v>
      </c>
      <c r="BO8" s="6" t="s">
        <v>82</v>
      </c>
      <c r="BP8" s="6">
        <v>0</v>
      </c>
      <c r="BQ8" s="6">
        <v>60</v>
      </c>
      <c r="BR8" s="6">
        <v>1.9711971282958984E-2</v>
      </c>
      <c r="BS8" s="6">
        <v>0.18624866008758545</v>
      </c>
      <c r="BT8" s="6" t="s">
        <v>96</v>
      </c>
      <c r="BU8" s="6" t="s">
        <v>94</v>
      </c>
      <c r="BV8" s="6">
        <v>40</v>
      </c>
      <c r="BW8" s="6">
        <v>20</v>
      </c>
      <c r="BX8" s="6">
        <v>45</v>
      </c>
      <c r="BY8" s="6">
        <v>849.83</v>
      </c>
      <c r="BZ8" s="6">
        <v>1290.136</v>
      </c>
      <c r="CA8" s="6">
        <v>-2.9910000000000001</v>
      </c>
      <c r="CB8" s="6">
        <v>4.1079999999999997</v>
      </c>
      <c r="CC8" s="6">
        <v>89.317999999999998</v>
      </c>
      <c r="CD8" s="6">
        <v>2054.9699999999998</v>
      </c>
      <c r="CE8" s="6">
        <v>837.15499999999997</v>
      </c>
      <c r="CF8" s="6">
        <v>1397.4069999999999</v>
      </c>
      <c r="CG8" s="6">
        <v>0.88700000000000001</v>
      </c>
      <c r="CH8" s="6">
        <v>94.882000000000005</v>
      </c>
      <c r="CR8" s="6"/>
      <c r="CS8" s="6"/>
      <c r="CT8" s="6"/>
      <c r="CU8" s="6"/>
      <c r="CV8" s="6"/>
      <c r="CY8" s="6"/>
      <c r="CZ8" s="6"/>
      <c r="DA8" s="6"/>
      <c r="DB8" s="6"/>
      <c r="DC8" s="6"/>
      <c r="DD8" s="6"/>
    </row>
    <row r="9" spans="1:108" x14ac:dyDescent="0.35">
      <c r="A9" s="8">
        <v>798.277587890625</v>
      </c>
      <c r="B9" s="8">
        <v>119.90861511230469</v>
      </c>
      <c r="C9" s="8">
        <v>211.60000610351563</v>
      </c>
      <c r="D9" s="8">
        <v>215.30000305175781</v>
      </c>
      <c r="E9" s="8">
        <v>221.30000305175781</v>
      </c>
      <c r="F9" s="8">
        <v>225.30000305175781</v>
      </c>
      <c r="G9" s="8">
        <v>2239.05908203125</v>
      </c>
      <c r="H9" s="8">
        <v>1809.4908447265625</v>
      </c>
      <c r="I9" s="8">
        <v>3.1680002212524414</v>
      </c>
      <c r="J9" s="8">
        <v>0.14600001275539398</v>
      </c>
      <c r="K9" s="8">
        <v>24.344001770019531</v>
      </c>
      <c r="L9" s="8">
        <v>2.0320000648498535</v>
      </c>
      <c r="M9" s="8">
        <v>0.45800003409385681</v>
      </c>
      <c r="N9" s="8">
        <v>0.65600001811981201</v>
      </c>
      <c r="O9" s="8">
        <v>44.400001525878906</v>
      </c>
      <c r="P9" s="8">
        <v>27.945581436157227</v>
      </c>
      <c r="Q9" s="8">
        <v>44.989173889160156</v>
      </c>
      <c r="R9" s="8">
        <v>230</v>
      </c>
      <c r="S9" s="8">
        <v>60.200001</v>
      </c>
      <c r="T9" s="8">
        <v>60.200001</v>
      </c>
      <c r="U9" s="8">
        <v>58.900002000000001</v>
      </c>
      <c r="V9" s="8">
        <v>137.79624938964844</v>
      </c>
      <c r="W9" s="8">
        <v>52.49993896484375</v>
      </c>
      <c r="X9" s="8">
        <v>64.030036926269531</v>
      </c>
      <c r="Y9" s="8">
        <v>80.4085693359375</v>
      </c>
      <c r="Z9" s="8">
        <v>1.3544375896453857</v>
      </c>
      <c r="AA9" s="8">
        <v>540.01788330078125</v>
      </c>
      <c r="AB9" s="8">
        <v>490.78286743164063</v>
      </c>
      <c r="AC9" s="8">
        <v>4.9288125038146973</v>
      </c>
      <c r="AD9" s="8">
        <v>3.9129376411437988</v>
      </c>
      <c r="AE9" s="8">
        <v>7872.1015625</v>
      </c>
      <c r="AF9" s="8">
        <v>5948.8564453125</v>
      </c>
      <c r="AG9" s="8">
        <v>1816.373046875</v>
      </c>
      <c r="AH9" s="8">
        <v>1137.06787109375</v>
      </c>
      <c r="AI9" s="8">
        <v>6055.728515625</v>
      </c>
      <c r="AJ9" s="8">
        <v>4811.78857421875</v>
      </c>
      <c r="AK9" s="8">
        <f>(data_cloud__26[[#This Row],[timestamp]]-BD7)*86400</f>
        <v>28.347999905236065</v>
      </c>
      <c r="AL9" s="8">
        <v>1.004</v>
      </c>
      <c r="AM9" s="8">
        <v>424.23399999999998</v>
      </c>
      <c r="AN9" s="8">
        <v>2052.8339999999998</v>
      </c>
      <c r="AO9" s="8">
        <v>7.609</v>
      </c>
      <c r="AP9" s="6">
        <v>26.532</v>
      </c>
      <c r="AQ9" s="6">
        <v>1</v>
      </c>
      <c r="AR9" s="6">
        <v>1</v>
      </c>
      <c r="AS9" s="6">
        <f>_xlfn.XLOOKUP(data_cloud__26[[#This Row],[product_id]], manual_check_maarten!A:A,manual_check_maarten!F:F,  "")</f>
        <v>1</v>
      </c>
      <c r="AT9" s="6"/>
      <c r="AU9" s="6"/>
      <c r="AV9" s="6"/>
      <c r="AW9" s="6">
        <f>_xlfn.XLOOKUP(data_cloud__26[[#This Row],[product_id]], manual_check_maarten!A:A,manual_check_maarten!G:G,  "")</f>
        <v>0</v>
      </c>
      <c r="AX9" s="6" t="str">
        <f>_xlfn.XLOOKUP(data_cloud__26[[#This Row],[product_id]], manual_check_maarten!A:A,manual_check_maarten!H:H,  "")</f>
        <v/>
      </c>
      <c r="AY9" s="6"/>
      <c r="AZ9" s="6"/>
      <c r="BA9" s="6" t="s">
        <v>97</v>
      </c>
      <c r="BB9" s="6">
        <v>4</v>
      </c>
      <c r="BC9" s="6" t="s">
        <v>85</v>
      </c>
      <c r="BD9" s="6">
        <v>45566.688267523146</v>
      </c>
      <c r="BE9" s="6" t="s">
        <v>79</v>
      </c>
      <c r="BF9" s="6" t="s">
        <v>80</v>
      </c>
      <c r="BG9" s="6">
        <v>4</v>
      </c>
      <c r="BH9" s="6">
        <v>4</v>
      </c>
      <c r="BI9" s="6">
        <v>0</v>
      </c>
      <c r="BJ9" s="6" t="s">
        <v>95</v>
      </c>
      <c r="BK9" s="6" t="s">
        <v>82</v>
      </c>
      <c r="BL9" s="6">
        <v>14.299999237060547</v>
      </c>
      <c r="BM9" s="6">
        <v>110</v>
      </c>
      <c r="BN9" s="6" t="s">
        <v>82</v>
      </c>
      <c r="BO9" s="6" t="s">
        <v>82</v>
      </c>
      <c r="BP9" s="6">
        <v>0</v>
      </c>
      <c r="BQ9" s="6">
        <v>60</v>
      </c>
      <c r="BR9" s="6"/>
      <c r="BS9" s="6"/>
      <c r="BT9" s="6" t="s">
        <v>98</v>
      </c>
      <c r="BU9" s="6" t="s">
        <v>97</v>
      </c>
      <c r="BV9" s="6">
        <v>40</v>
      </c>
      <c r="BW9" s="6">
        <v>20</v>
      </c>
      <c r="BX9" s="6">
        <v>45</v>
      </c>
      <c r="BY9" s="6">
        <v>1230.8510000000001</v>
      </c>
      <c r="BZ9" s="6">
        <v>1138.501</v>
      </c>
      <c r="CA9" s="6">
        <v>-2.3090000000000002</v>
      </c>
      <c r="CB9" s="6">
        <v>4.0279999999999996</v>
      </c>
      <c r="CC9" s="6">
        <v>90</v>
      </c>
      <c r="CD9" s="6">
        <v>2052.8339999999998</v>
      </c>
      <c r="CE9" s="6">
        <v>1223.2729999999999</v>
      </c>
      <c r="CF9" s="6">
        <v>1442.655</v>
      </c>
      <c r="CG9" s="6">
        <v>-178.24100000000001</v>
      </c>
      <c r="CH9" s="6">
        <v>97.244</v>
      </c>
      <c r="CR9" s="6"/>
      <c r="CS9" s="6"/>
      <c r="CT9" s="6"/>
      <c r="CU9" s="6"/>
      <c r="CV9" s="6"/>
      <c r="CY9" s="6"/>
      <c r="CZ9" s="6"/>
      <c r="DA9" s="6"/>
      <c r="DB9" s="6"/>
      <c r="DC9" s="6"/>
      <c r="DD9" s="6"/>
    </row>
    <row r="10" spans="1:108" x14ac:dyDescent="0.35">
      <c r="A10" s="8">
        <v>798.646484375</v>
      </c>
      <c r="B10" s="8">
        <v>119.90861511230469</v>
      </c>
      <c r="C10" s="8">
        <v>211.60000610351563</v>
      </c>
      <c r="D10" s="8">
        <v>215.30000305175781</v>
      </c>
      <c r="E10" s="8">
        <v>221.30000305175781</v>
      </c>
      <c r="F10" s="8">
        <v>225.60000610351563</v>
      </c>
      <c r="G10" s="8">
        <v>2220.01904296875</v>
      </c>
      <c r="H10" s="8">
        <v>1795.2108154296875</v>
      </c>
      <c r="I10" s="8">
        <v>3.1500000953674316</v>
      </c>
      <c r="J10" s="8">
        <v>0.15000000596046448</v>
      </c>
      <c r="K10" s="8">
        <v>24.342000961303711</v>
      </c>
      <c r="L10" s="8">
        <v>2.0800001621246338</v>
      </c>
      <c r="M10" s="8">
        <v>0.45600003004074097</v>
      </c>
      <c r="N10" s="8">
        <v>0.65600001811981201</v>
      </c>
      <c r="O10" s="8">
        <v>44</v>
      </c>
      <c r="P10" s="8">
        <v>28.679515838623047</v>
      </c>
      <c r="Q10" s="8">
        <v>44.953498840332031</v>
      </c>
      <c r="R10" s="8">
        <v>230.10000610351563</v>
      </c>
      <c r="S10" s="8">
        <v>60.299999</v>
      </c>
      <c r="T10" s="8">
        <v>60.299999</v>
      </c>
      <c r="U10" s="8">
        <v>59.200001</v>
      </c>
      <c r="V10" s="8">
        <v>94.586082458496094</v>
      </c>
      <c r="W10" s="8">
        <v>52.499603271484375</v>
      </c>
      <c r="X10" s="8">
        <v>65.106163024902344</v>
      </c>
      <c r="Y10" s="8">
        <v>78.855628967285156</v>
      </c>
      <c r="Z10" s="8">
        <v>3.2356877326965332</v>
      </c>
      <c r="AA10" s="8">
        <v>538.63140869140625</v>
      </c>
      <c r="AB10" s="8">
        <v>493.31655883789063</v>
      </c>
      <c r="AC10" s="8">
        <v>4.5901875495910645</v>
      </c>
      <c r="AD10" s="8">
        <v>3.6119377613067627</v>
      </c>
      <c r="AE10" s="8">
        <v>7679.3740234375</v>
      </c>
      <c r="AF10" s="8">
        <v>5304.35009765625</v>
      </c>
      <c r="AG10" s="8">
        <v>1641.74462890625</v>
      </c>
      <c r="AH10" s="8">
        <v>989.8525390625</v>
      </c>
      <c r="AI10" s="8">
        <v>6037.62939453125</v>
      </c>
      <c r="AJ10" s="8">
        <v>4314.49755859375</v>
      </c>
      <c r="AK10" s="8">
        <f>(data_cloud__26[[#This Row],[timestamp]]-BD8)*86400</f>
        <v>20.929999882355332</v>
      </c>
      <c r="AL10" s="8"/>
      <c r="AM10" s="8"/>
      <c r="AN10" s="8"/>
      <c r="AO10" s="8"/>
      <c r="AP10" s="6"/>
      <c r="AQ10" s="6"/>
      <c r="AR10" s="6"/>
      <c r="AS10" s="6" t="str">
        <f>_xlfn.XLOOKUP(data_cloud__26[[#This Row],[product_id]], manual_check_maarten!A:A,manual_check_maarten!F:F,  "")</f>
        <v/>
      </c>
      <c r="AT10" s="6"/>
      <c r="AU10" s="6"/>
      <c r="AV10" s="6"/>
      <c r="AW10" s="6" t="str">
        <f>_xlfn.XLOOKUP(data_cloud__26[[#This Row],[product_id]], manual_check_maarten!A:A,manual_check_maarten!G:G,  "")</f>
        <v/>
      </c>
      <c r="AX10" s="6" t="str">
        <f>_xlfn.XLOOKUP(data_cloud__26[[#This Row],[product_id]], manual_check_maarten!A:A,manual_check_maarten!H:H,  "")</f>
        <v/>
      </c>
      <c r="AY10" s="6"/>
      <c r="AZ10" s="6"/>
      <c r="BA10" s="6" t="s">
        <v>99</v>
      </c>
      <c r="BB10" s="6">
        <v>5</v>
      </c>
      <c r="BC10" s="6" t="s">
        <v>78</v>
      </c>
      <c r="BD10" s="6">
        <v>45566.688509768515</v>
      </c>
      <c r="BE10" s="6" t="s">
        <v>79</v>
      </c>
      <c r="BF10" s="6" t="s">
        <v>80</v>
      </c>
      <c r="BG10" s="6">
        <v>5</v>
      </c>
      <c r="BH10" s="6">
        <v>5</v>
      </c>
      <c r="BI10" s="6">
        <v>0</v>
      </c>
      <c r="BJ10" s="6" t="s">
        <v>100</v>
      </c>
      <c r="BK10" s="6" t="s">
        <v>82</v>
      </c>
      <c r="BL10" s="6">
        <v>14.299999237060547</v>
      </c>
      <c r="BM10" s="6">
        <v>110</v>
      </c>
      <c r="BN10" s="6" t="s">
        <v>82</v>
      </c>
      <c r="BO10" s="6" t="s">
        <v>82</v>
      </c>
      <c r="BP10" s="6">
        <v>0</v>
      </c>
      <c r="BQ10" s="6">
        <v>60</v>
      </c>
      <c r="BR10" s="6">
        <v>1.9634008407592773E-2</v>
      </c>
      <c r="BS10" s="6">
        <v>0.17160689830780029</v>
      </c>
      <c r="BT10" s="6"/>
      <c r="BX10" s="6"/>
      <c r="BY10" s="6"/>
      <c r="BZ10" s="6"/>
      <c r="CA10" s="6"/>
      <c r="CB10" s="6"/>
      <c r="CC10" s="6"/>
      <c r="CD10" s="6"/>
      <c r="CR10" s="6"/>
      <c r="CS10" s="6"/>
      <c r="CT10" s="6"/>
      <c r="CU10" s="6"/>
      <c r="CV10" s="6"/>
      <c r="CY10" s="6"/>
      <c r="CZ10" s="6"/>
      <c r="DA10" s="6"/>
      <c r="DB10" s="6"/>
      <c r="DC10" s="6"/>
      <c r="DD10" s="6"/>
    </row>
    <row r="11" spans="1:108" x14ac:dyDescent="0.35">
      <c r="A11" s="8">
        <v>798.646484375</v>
      </c>
      <c r="B11" s="8">
        <v>119.90861511230469</v>
      </c>
      <c r="C11" s="8">
        <v>211.60000610351563</v>
      </c>
      <c r="D11" s="8">
        <v>215.30000305175781</v>
      </c>
      <c r="E11" s="8">
        <v>221.30000305175781</v>
      </c>
      <c r="F11" s="8">
        <v>225.60000610351563</v>
      </c>
      <c r="G11" s="8">
        <v>2220.01904296875</v>
      </c>
      <c r="H11" s="8">
        <v>1795.2108154296875</v>
      </c>
      <c r="I11" s="8">
        <v>3.1500000953674316</v>
      </c>
      <c r="J11" s="8">
        <v>0.15000000596046448</v>
      </c>
      <c r="K11" s="8">
        <v>24.342000961303711</v>
      </c>
      <c r="L11" s="8">
        <v>2.0800001621246338</v>
      </c>
      <c r="M11" s="8">
        <v>0.45600003004074097</v>
      </c>
      <c r="N11" s="8">
        <v>0.65600001811981201</v>
      </c>
      <c r="O11" s="8">
        <v>44</v>
      </c>
      <c r="P11" s="8">
        <v>28.679515838623047</v>
      </c>
      <c r="Q11" s="8">
        <v>44.953498840332031</v>
      </c>
      <c r="R11" s="8">
        <v>230.10000610351563</v>
      </c>
      <c r="S11" s="8">
        <v>60.299999</v>
      </c>
      <c r="T11" s="8">
        <v>60.299999</v>
      </c>
      <c r="U11" s="8">
        <v>59.200001</v>
      </c>
      <c r="V11" s="8">
        <v>137.79624938964844</v>
      </c>
      <c r="W11" s="8">
        <v>52.49993896484375</v>
      </c>
      <c r="X11" s="8">
        <v>64.733345031738281</v>
      </c>
      <c r="Y11" s="8">
        <v>80.231185913085938</v>
      </c>
      <c r="Z11" s="8">
        <v>2.1445624828338623</v>
      </c>
      <c r="AA11" s="8">
        <v>542.1416015625</v>
      </c>
      <c r="AB11" s="8">
        <v>495.77108764648438</v>
      </c>
      <c r="AC11" s="8">
        <v>4.8159375190734863</v>
      </c>
      <c r="AD11" s="8">
        <v>3.8376877307891846</v>
      </c>
      <c r="AE11" s="8">
        <v>7915.748046875</v>
      </c>
      <c r="AF11" s="8">
        <v>6076.03857421875</v>
      </c>
      <c r="AG11" s="8">
        <v>1794.18505859375</v>
      </c>
      <c r="AH11" s="8">
        <v>1141.1572265625</v>
      </c>
      <c r="AI11" s="8">
        <v>6121.56298828125</v>
      </c>
      <c r="AJ11" s="8">
        <v>4934.88134765625</v>
      </c>
      <c r="AK11" s="8">
        <f>(data_cloud__26[[#This Row],[timestamp]]-BD9)*86400</f>
        <v>20.929999882355332</v>
      </c>
      <c r="AL11" s="8">
        <v>1.0049999999999999</v>
      </c>
      <c r="AM11" s="8">
        <v>424.476</v>
      </c>
      <c r="AN11" s="8">
        <v>2054.2750000000001</v>
      </c>
      <c r="AO11" s="8">
        <v>7.14</v>
      </c>
      <c r="AP11" s="6">
        <v>27.103000000000002</v>
      </c>
      <c r="AQ11" s="6">
        <v>1</v>
      </c>
      <c r="AR11" s="6">
        <v>1</v>
      </c>
      <c r="AS11" s="6">
        <f>_xlfn.XLOOKUP(data_cloud__26[[#This Row],[product_id]], manual_check_maarten!A:A,manual_check_maarten!F:F,  "")</f>
        <v>1</v>
      </c>
      <c r="AT11" s="6"/>
      <c r="AU11" s="6"/>
      <c r="AV11" s="6"/>
      <c r="AW11" s="6">
        <f>_xlfn.XLOOKUP(data_cloud__26[[#This Row],[product_id]], manual_check_maarten!A:A,manual_check_maarten!G:G,  "")</f>
        <v>0</v>
      </c>
      <c r="AX11" s="6" t="str">
        <f>_xlfn.XLOOKUP(data_cloud__26[[#This Row],[product_id]], manual_check_maarten!A:A,manual_check_maarten!H:H,  "")</f>
        <v/>
      </c>
      <c r="AY11" s="6"/>
      <c r="AZ11" s="6"/>
      <c r="BA11" s="6" t="s">
        <v>101</v>
      </c>
      <c r="BB11" s="6">
        <v>5</v>
      </c>
      <c r="BC11" s="6" t="s">
        <v>85</v>
      </c>
      <c r="BD11" s="6">
        <v>45566.688509768515</v>
      </c>
      <c r="BE11" s="6" t="s">
        <v>79</v>
      </c>
      <c r="BF11" s="6" t="s">
        <v>80</v>
      </c>
      <c r="BG11" s="6">
        <v>5</v>
      </c>
      <c r="BH11" s="6">
        <v>5</v>
      </c>
      <c r="BI11" s="6">
        <v>0</v>
      </c>
      <c r="BJ11" s="6" t="s">
        <v>100</v>
      </c>
      <c r="BK11" s="6" t="s">
        <v>82</v>
      </c>
      <c r="BL11" s="6">
        <v>14.299999237060547</v>
      </c>
      <c r="BM11" s="6">
        <v>110</v>
      </c>
      <c r="BN11" s="6" t="s">
        <v>82</v>
      </c>
      <c r="BO11" s="6" t="s">
        <v>82</v>
      </c>
      <c r="BP11" s="6">
        <v>0</v>
      </c>
      <c r="BQ11" s="6">
        <v>60</v>
      </c>
      <c r="BR11" s="6"/>
      <c r="BS11" s="6"/>
      <c r="BT11" s="6" t="s">
        <v>102</v>
      </c>
      <c r="BU11" s="6" t="s">
        <v>101</v>
      </c>
      <c r="BV11" s="6">
        <v>40</v>
      </c>
      <c r="BW11" s="6">
        <v>20</v>
      </c>
      <c r="BX11" s="6">
        <v>45</v>
      </c>
      <c r="BY11" s="6">
        <v>1230.5409999999999</v>
      </c>
      <c r="BZ11" s="6">
        <v>1061.6790000000001</v>
      </c>
      <c r="CA11" s="6">
        <v>-1.619</v>
      </c>
      <c r="CB11" s="6">
        <v>4.0289999999999999</v>
      </c>
      <c r="CC11" s="6">
        <v>90.69</v>
      </c>
      <c r="CD11" s="6">
        <v>2054.2750000000001</v>
      </c>
      <c r="CE11" s="6">
        <v>1224.165</v>
      </c>
      <c r="CF11" s="6">
        <v>1367.453</v>
      </c>
      <c r="CG11" s="6">
        <v>-178.33699999999999</v>
      </c>
      <c r="CH11" s="6">
        <v>99.998999999999995</v>
      </c>
      <c r="CR11" s="6"/>
      <c r="CS11" s="6"/>
      <c r="CT11" s="6"/>
      <c r="CU11" s="6"/>
      <c r="CV11" s="6"/>
      <c r="CY11" s="6"/>
      <c r="CZ11" s="6"/>
      <c r="DA11" s="6"/>
      <c r="DB11" s="6"/>
      <c r="DC11" s="6"/>
      <c r="DD11" s="6"/>
    </row>
    <row r="12" spans="1:108" x14ac:dyDescent="0.35">
      <c r="A12" s="8">
        <v>798.8309326171875</v>
      </c>
      <c r="B12" s="8">
        <v>119.90861511230469</v>
      </c>
      <c r="C12" s="8">
        <v>211.80000305175781</v>
      </c>
      <c r="D12" s="8">
        <v>215.30000305175781</v>
      </c>
      <c r="E12" s="8">
        <v>221.60000610351563</v>
      </c>
      <c r="F12" s="8">
        <v>225.60000610351563</v>
      </c>
      <c r="G12" s="8">
        <v>2208.458984375</v>
      </c>
      <c r="H12" s="8">
        <v>1753.050537109375</v>
      </c>
      <c r="I12" s="8">
        <v>3.3120002746582031</v>
      </c>
      <c r="J12" s="8">
        <v>0.15600000321865082</v>
      </c>
      <c r="K12" s="8">
        <v>24.340002059936523</v>
      </c>
      <c r="L12" s="8">
        <v>2.0820000171661377</v>
      </c>
      <c r="M12" s="8">
        <v>0.45400002598762512</v>
      </c>
      <c r="N12" s="8">
        <v>0.65600001811981201</v>
      </c>
      <c r="O12" s="8">
        <v>43.700000762939453</v>
      </c>
      <c r="P12" s="8">
        <v>29.311515808105469</v>
      </c>
      <c r="Q12" s="8">
        <v>44.989173889160156</v>
      </c>
      <c r="R12" s="8">
        <v>230.10000610351563</v>
      </c>
      <c r="S12" s="8">
        <v>60.299999</v>
      </c>
      <c r="T12" s="8">
        <v>60.299999</v>
      </c>
      <c r="U12" s="8">
        <v>59.5</v>
      </c>
      <c r="V12" s="8">
        <v>94.586082458496094</v>
      </c>
      <c r="W12" s="8">
        <v>52.499603271484375</v>
      </c>
      <c r="X12" s="8">
        <v>65.162399291992188</v>
      </c>
      <c r="Y12" s="8">
        <v>79.037193298339844</v>
      </c>
      <c r="Z12" s="8">
        <v>3.5366876125335693</v>
      </c>
      <c r="AA12" s="8">
        <v>542.40972900390625</v>
      </c>
      <c r="AB12" s="8">
        <v>498.6986083984375</v>
      </c>
      <c r="AC12" s="8">
        <v>4.5149378776550293</v>
      </c>
      <c r="AD12" s="8">
        <v>3.574312686920166</v>
      </c>
      <c r="AE12" s="8">
        <v>7764.27490234375</v>
      </c>
      <c r="AF12" s="8">
        <v>5458.4248046875</v>
      </c>
      <c r="AG12" s="8">
        <v>1636.6298828125</v>
      </c>
      <c r="AH12" s="8">
        <v>1006.72705078125</v>
      </c>
      <c r="AI12" s="8">
        <v>6127.64501953125</v>
      </c>
      <c r="AJ12" s="8">
        <v>4451.69775390625</v>
      </c>
      <c r="AK12" s="8">
        <f>(data_cloud__26[[#This Row],[timestamp]]-BD10)*86400</f>
        <v>24.680000287480652</v>
      </c>
      <c r="AL12" s="8">
        <v>1.0029999999999999</v>
      </c>
      <c r="AM12" s="8">
        <v>423.49599999999998</v>
      </c>
      <c r="AN12" s="8">
        <v>2055.2020000000002</v>
      </c>
      <c r="AO12" s="8">
        <v>4.0949999999999998</v>
      </c>
      <c r="AP12" s="6">
        <v>21.081</v>
      </c>
      <c r="AQ12" s="6">
        <v>1</v>
      </c>
      <c r="AR12" s="6">
        <v>1</v>
      </c>
      <c r="AS12" s="6">
        <f>_xlfn.XLOOKUP(data_cloud__26[[#This Row],[product_id]], manual_check_maarten!A:A,manual_check_maarten!F:F,  "")</f>
        <v>1</v>
      </c>
      <c r="AT12" s="6"/>
      <c r="AU12" s="6"/>
      <c r="AV12" s="6"/>
      <c r="AW12" s="6">
        <f>_xlfn.XLOOKUP(data_cloud__26[[#This Row],[product_id]], manual_check_maarten!A:A,manual_check_maarten!G:G,  "")</f>
        <v>0</v>
      </c>
      <c r="AX12" s="6" t="str">
        <f>_xlfn.XLOOKUP(data_cloud__26[[#This Row],[product_id]], manual_check_maarten!A:A,manual_check_maarten!H:H,  "")</f>
        <v/>
      </c>
      <c r="AY12" s="6"/>
      <c r="AZ12" s="6"/>
      <c r="BA12" s="6" t="s">
        <v>103</v>
      </c>
      <c r="BB12" s="6">
        <v>6</v>
      </c>
      <c r="BC12" s="6" t="s">
        <v>78</v>
      </c>
      <c r="BD12" s="6">
        <v>45566.688795416667</v>
      </c>
      <c r="BE12" s="6" t="s">
        <v>79</v>
      </c>
      <c r="BF12" s="6" t="s">
        <v>80</v>
      </c>
      <c r="BG12" s="6">
        <v>6</v>
      </c>
      <c r="BH12" s="6">
        <v>6</v>
      </c>
      <c r="BI12" s="6">
        <v>0</v>
      </c>
      <c r="BJ12" s="6" t="s">
        <v>104</v>
      </c>
      <c r="BK12" s="6" t="s">
        <v>82</v>
      </c>
      <c r="BL12" s="6">
        <v>14.299999237060547</v>
      </c>
      <c r="BM12" s="6">
        <v>110</v>
      </c>
      <c r="BN12" s="6" t="s">
        <v>82</v>
      </c>
      <c r="BO12" s="6" t="s">
        <v>82</v>
      </c>
      <c r="BP12" s="6">
        <v>0</v>
      </c>
      <c r="BQ12" s="6">
        <v>60</v>
      </c>
      <c r="BR12" s="6">
        <v>1.2331843376159668E-2</v>
      </c>
      <c r="BS12" s="6">
        <v>0.143379807472229</v>
      </c>
      <c r="BT12" s="6" t="s">
        <v>105</v>
      </c>
      <c r="BU12" s="6" t="s">
        <v>103</v>
      </c>
      <c r="BV12" s="6">
        <v>40</v>
      </c>
      <c r="BW12" s="6">
        <v>20</v>
      </c>
      <c r="BX12" s="6">
        <v>45</v>
      </c>
      <c r="BY12" s="6">
        <v>864.93700000000001</v>
      </c>
      <c r="BZ12" s="6">
        <v>1161.547</v>
      </c>
      <c r="CA12" s="6">
        <v>1.7769999999999999</v>
      </c>
      <c r="CB12" s="6">
        <v>4.1109999999999998</v>
      </c>
      <c r="CC12" s="6">
        <v>94.085999999999999</v>
      </c>
      <c r="CD12" s="6">
        <v>2055.2020000000002</v>
      </c>
      <c r="CE12" s="6">
        <v>843.63300000000004</v>
      </c>
      <c r="CF12" s="6">
        <v>1269.3579999999999</v>
      </c>
      <c r="CG12" s="6">
        <v>5.4279999999999999</v>
      </c>
      <c r="CH12" s="6">
        <v>99.998999999999995</v>
      </c>
      <c r="CR12" s="6"/>
      <c r="CS12" s="6"/>
      <c r="CT12" s="6"/>
      <c r="CU12" s="6"/>
      <c r="CV12" s="6"/>
      <c r="CY12" s="6"/>
      <c r="CZ12" s="6"/>
      <c r="DA12" s="6"/>
      <c r="DB12" s="6"/>
      <c r="DC12" s="6"/>
      <c r="DD12" s="6"/>
    </row>
    <row r="13" spans="1:108" x14ac:dyDescent="0.35">
      <c r="A13" s="8">
        <v>798.8309326171875</v>
      </c>
      <c r="B13" s="8">
        <v>119.90861511230469</v>
      </c>
      <c r="C13" s="8">
        <v>211.80000305175781</v>
      </c>
      <c r="D13" s="8">
        <v>215.30000305175781</v>
      </c>
      <c r="E13" s="8">
        <v>221.60000610351563</v>
      </c>
      <c r="F13" s="8">
        <v>225.60000610351563</v>
      </c>
      <c r="G13" s="8">
        <v>2208.458984375</v>
      </c>
      <c r="H13" s="8">
        <v>1753.050537109375</v>
      </c>
      <c r="I13" s="8">
        <v>3.3120002746582031</v>
      </c>
      <c r="J13" s="8">
        <v>0.15600000321865082</v>
      </c>
      <c r="K13" s="8">
        <v>24.340002059936523</v>
      </c>
      <c r="L13" s="8">
        <v>2.0820000171661377</v>
      </c>
      <c r="M13" s="8">
        <v>0.45400002598762512</v>
      </c>
      <c r="N13" s="8">
        <v>0.65600001811981201</v>
      </c>
      <c r="O13" s="8">
        <v>43.700000762939453</v>
      </c>
      <c r="P13" s="8">
        <v>29.311515808105469</v>
      </c>
      <c r="Q13" s="8">
        <v>44.989173889160156</v>
      </c>
      <c r="R13" s="8">
        <v>230.10000610351563</v>
      </c>
      <c r="S13" s="8">
        <v>60.299999</v>
      </c>
      <c r="T13" s="8">
        <v>60.299999</v>
      </c>
      <c r="U13" s="8">
        <v>59.5</v>
      </c>
      <c r="V13" s="8">
        <v>137.79624938964844</v>
      </c>
      <c r="W13" s="8">
        <v>52.49993896484375</v>
      </c>
      <c r="X13" s="8">
        <v>65.120475769042969</v>
      </c>
      <c r="Y13" s="8">
        <v>81.40411376953125</v>
      </c>
      <c r="Z13" s="8">
        <v>1.3168125152587891</v>
      </c>
      <c r="AA13" s="8">
        <v>543.1251220703125</v>
      </c>
      <c r="AB13" s="8">
        <v>496.933837890625</v>
      </c>
      <c r="AC13" s="8">
        <v>4.8159375190734863</v>
      </c>
      <c r="AD13" s="8">
        <v>3.8376877307891846</v>
      </c>
      <c r="AE13" s="8">
        <v>7938.61474609375</v>
      </c>
      <c r="AF13" s="8">
        <v>6075</v>
      </c>
      <c r="AG13" s="8">
        <v>1810.8291015625</v>
      </c>
      <c r="AH13" s="8">
        <v>1158.94921875</v>
      </c>
      <c r="AI13" s="8">
        <v>6127.78564453125</v>
      </c>
      <c r="AJ13" s="8">
        <v>4916.05078125</v>
      </c>
      <c r="AK13" s="8">
        <f>(data_cloud__26[[#This Row],[timestamp]]-BD11)*86400</f>
        <v>24.680000287480652</v>
      </c>
      <c r="AL13" s="8">
        <v>1.0049999999999999</v>
      </c>
      <c r="AM13" s="8">
        <v>424.55500000000001</v>
      </c>
      <c r="AN13" s="8">
        <v>2056.4250000000002</v>
      </c>
      <c r="AO13" s="8">
        <v>8.9570000000000007</v>
      </c>
      <c r="AP13" s="6">
        <v>47.86</v>
      </c>
      <c r="AQ13" s="6">
        <v>1</v>
      </c>
      <c r="AR13" s="6">
        <v>0</v>
      </c>
      <c r="AS13" s="6">
        <f>_xlfn.XLOOKUP(data_cloud__26[[#This Row],[product_id]], manual_check_maarten!A:A,manual_check_maarten!F:F,  "")</f>
        <v>1</v>
      </c>
      <c r="AT13" s="6"/>
      <c r="AU13" s="6"/>
      <c r="AV13" s="6"/>
      <c r="AW13" s="6" t="str">
        <f>_xlfn.XLOOKUP(data_cloud__26[[#This Row],[product_id]], manual_check_maarten!A:A,manual_check_maarten!G:G,  "")</f>
        <v>anomaly due to conveyor belt error in detection ROI</v>
      </c>
      <c r="AX13" s="6" t="str">
        <f>_xlfn.XLOOKUP(data_cloud__26[[#This Row],[product_id]], manual_check_maarten!A:A,manual_check_maarten!H:H,  "")</f>
        <v/>
      </c>
      <c r="AY13" s="6"/>
      <c r="AZ13" s="6"/>
      <c r="BA13" s="6" t="s">
        <v>106</v>
      </c>
      <c r="BB13" s="6">
        <v>6</v>
      </c>
      <c r="BC13" s="6" t="s">
        <v>85</v>
      </c>
      <c r="BD13" s="6">
        <v>45566.688795416667</v>
      </c>
      <c r="BE13" s="6" t="s">
        <v>79</v>
      </c>
      <c r="BF13" s="6" t="s">
        <v>80</v>
      </c>
      <c r="BG13" s="6">
        <v>6</v>
      </c>
      <c r="BH13" s="6">
        <v>6</v>
      </c>
      <c r="BI13" s="6">
        <v>0</v>
      </c>
      <c r="BJ13" s="6" t="s">
        <v>104</v>
      </c>
      <c r="BK13" s="6" t="s">
        <v>82</v>
      </c>
      <c r="BL13" s="6">
        <v>14.299999237060547</v>
      </c>
      <c r="BM13" s="6">
        <v>110</v>
      </c>
      <c r="BN13" s="6" t="s">
        <v>82</v>
      </c>
      <c r="BO13" s="6" t="s">
        <v>82</v>
      </c>
      <c r="BP13" s="6">
        <v>0</v>
      </c>
      <c r="BQ13" s="6">
        <v>60</v>
      </c>
      <c r="BR13" s="6"/>
      <c r="BS13" s="6"/>
      <c r="BT13" s="6" t="s">
        <v>107</v>
      </c>
      <c r="BU13" s="6" t="s">
        <v>106</v>
      </c>
      <c r="BV13" s="6">
        <v>40</v>
      </c>
      <c r="BW13" s="6">
        <v>20</v>
      </c>
      <c r="BX13" s="6">
        <v>45</v>
      </c>
      <c r="BY13" s="6">
        <v>1237.2329999999999</v>
      </c>
      <c r="BZ13" s="6">
        <v>866.31500000000005</v>
      </c>
      <c r="CA13" s="6">
        <v>-1.619</v>
      </c>
      <c r="CB13" s="6">
        <v>4.0289999999999999</v>
      </c>
      <c r="CC13" s="6">
        <v>90.69</v>
      </c>
      <c r="CD13" s="6">
        <v>2056.4250000000002</v>
      </c>
      <c r="CE13" s="6">
        <v>1231.261</v>
      </c>
      <c r="CF13" s="6">
        <v>1176.3820000000001</v>
      </c>
      <c r="CG13" s="6">
        <v>-178.31899999999999</v>
      </c>
      <c r="CH13" s="6">
        <v>99.998999999999995</v>
      </c>
      <c r="CR13" s="6"/>
      <c r="CS13" s="6"/>
      <c r="CT13" s="6"/>
      <c r="CU13" s="6"/>
      <c r="CV13" s="6"/>
      <c r="CY13" s="6"/>
      <c r="CZ13" s="6"/>
      <c r="DA13" s="6"/>
      <c r="DB13" s="6"/>
      <c r="DC13" s="6"/>
      <c r="DD13" s="6"/>
    </row>
    <row r="14" spans="1:108" x14ac:dyDescent="0.35">
      <c r="A14" s="8">
        <v>799.015380859375</v>
      </c>
      <c r="B14" s="8">
        <v>119.90861511230469</v>
      </c>
      <c r="C14" s="8">
        <v>212.30000305175781</v>
      </c>
      <c r="D14" s="8">
        <v>215.30000305175781</v>
      </c>
      <c r="E14" s="8">
        <v>221.60000610351563</v>
      </c>
      <c r="F14" s="8">
        <v>225.5</v>
      </c>
      <c r="G14" s="8">
        <v>2206.224609375</v>
      </c>
      <c r="H14" s="8">
        <v>1733.3304443359375</v>
      </c>
      <c r="I14" s="8">
        <v>2.8600001335144043</v>
      </c>
      <c r="J14" s="8">
        <v>0.14400000870227814</v>
      </c>
      <c r="K14" s="8">
        <v>24.340002059936523</v>
      </c>
      <c r="L14" s="8">
        <v>2.064000129699707</v>
      </c>
      <c r="M14" s="8">
        <v>0.45400002598762512</v>
      </c>
      <c r="N14" s="8">
        <v>0.65400004386901855</v>
      </c>
      <c r="O14" s="8">
        <v>43.200000762939453</v>
      </c>
      <c r="P14" s="8">
        <v>29.44403076171875</v>
      </c>
      <c r="Q14" s="8">
        <v>44.958595275878906</v>
      </c>
      <c r="R14" s="8">
        <v>230</v>
      </c>
      <c r="S14" s="8">
        <v>60.200001</v>
      </c>
      <c r="T14" s="8">
        <v>60.200001</v>
      </c>
      <c r="U14" s="8">
        <v>59.700001</v>
      </c>
      <c r="V14" s="8">
        <v>94.586082458496094</v>
      </c>
      <c r="W14" s="8">
        <v>52.499603271484375</v>
      </c>
      <c r="X14" s="8">
        <v>65.136886596679688</v>
      </c>
      <c r="Y14" s="8">
        <v>79.143333435058594</v>
      </c>
      <c r="Z14" s="8">
        <v>3.3485627174377441</v>
      </c>
      <c r="AA14" s="8">
        <v>542.23602294921875</v>
      </c>
      <c r="AB14" s="8">
        <v>498.757080078125</v>
      </c>
      <c r="AC14" s="8">
        <v>4.5149378776550293</v>
      </c>
      <c r="AD14" s="8">
        <v>3.574312686920166</v>
      </c>
      <c r="AE14" s="8">
        <v>7762.56640625</v>
      </c>
      <c r="AF14" s="8">
        <v>5459.90234375</v>
      </c>
      <c r="AG14" s="8">
        <v>1642.9287109375</v>
      </c>
      <c r="AH14" s="8">
        <v>1014.041015625</v>
      </c>
      <c r="AI14" s="8">
        <v>6119.6376953125</v>
      </c>
      <c r="AJ14" s="8">
        <v>4445.861328125</v>
      </c>
      <c r="AK14" s="8">
        <f>(data_cloud__26[[#This Row],[timestamp]]-BD12)*86400</f>
        <v>23.964000097475946</v>
      </c>
      <c r="AL14" s="8">
        <v>1.0029999999999999</v>
      </c>
      <c r="AM14" s="8">
        <v>423.666</v>
      </c>
      <c r="AN14" s="8">
        <v>2053.6060000000002</v>
      </c>
      <c r="AO14" s="8">
        <v>6.8680000000000003</v>
      </c>
      <c r="AP14" s="6">
        <v>19.21</v>
      </c>
      <c r="AQ14" s="6">
        <v>1</v>
      </c>
      <c r="AR14" s="6">
        <v>1</v>
      </c>
      <c r="AS14" s="6">
        <f>_xlfn.XLOOKUP(data_cloud__26[[#This Row],[product_id]], manual_check_maarten!A:A,manual_check_maarten!F:F,  "")</f>
        <v>1</v>
      </c>
      <c r="AT14" s="6"/>
      <c r="AU14" s="6"/>
      <c r="AV14" s="6"/>
      <c r="AW14" s="6">
        <f>_xlfn.XLOOKUP(data_cloud__26[[#This Row],[product_id]], manual_check_maarten!A:A,manual_check_maarten!G:G,  "")</f>
        <v>0</v>
      </c>
      <c r="AX14" s="6" t="str">
        <f>_xlfn.XLOOKUP(data_cloud__26[[#This Row],[product_id]], manual_check_maarten!A:A,manual_check_maarten!H:H,  "")</f>
        <v/>
      </c>
      <c r="AY14" s="6"/>
      <c r="AZ14" s="6"/>
      <c r="BA14" s="6" t="s">
        <v>108</v>
      </c>
      <c r="BB14" s="6">
        <v>7</v>
      </c>
      <c r="BC14" s="6" t="s">
        <v>78</v>
      </c>
      <c r="BD14" s="6">
        <v>45566.689072777779</v>
      </c>
      <c r="BE14" s="6" t="s">
        <v>79</v>
      </c>
      <c r="BF14" s="6" t="s">
        <v>80</v>
      </c>
      <c r="BG14" s="6">
        <v>7</v>
      </c>
      <c r="BH14" s="6">
        <v>7</v>
      </c>
      <c r="BI14" s="6">
        <v>0</v>
      </c>
      <c r="BJ14" s="6" t="s">
        <v>109</v>
      </c>
      <c r="BK14" s="6" t="s">
        <v>82</v>
      </c>
      <c r="BL14" s="6">
        <v>14.309999465942383</v>
      </c>
      <c r="BM14" s="6">
        <v>110</v>
      </c>
      <c r="BN14" s="6" t="s">
        <v>82</v>
      </c>
      <c r="BO14" s="6" t="s">
        <v>82</v>
      </c>
      <c r="BP14" s="6">
        <v>0</v>
      </c>
      <c r="BQ14" s="6">
        <v>60</v>
      </c>
      <c r="BR14" s="6">
        <v>6.9612264633178711E-3</v>
      </c>
      <c r="BS14" s="6">
        <v>0.14357113838195801</v>
      </c>
      <c r="BT14" s="6" t="s">
        <v>110</v>
      </c>
      <c r="BU14" s="6" t="s">
        <v>108</v>
      </c>
      <c r="BV14" s="6">
        <v>40</v>
      </c>
      <c r="BW14" s="6">
        <v>20</v>
      </c>
      <c r="BX14" s="6">
        <v>45</v>
      </c>
      <c r="BY14" s="6">
        <v>890.82600000000002</v>
      </c>
      <c r="BZ14" s="6">
        <v>1005.978</v>
      </c>
      <c r="CA14" s="6">
        <v>3.806</v>
      </c>
      <c r="CB14" s="6">
        <v>4.1689999999999996</v>
      </c>
      <c r="CC14" s="6">
        <v>96.114999999999995</v>
      </c>
      <c r="CD14" s="6">
        <v>2053.6060000000002</v>
      </c>
      <c r="CE14" s="6">
        <v>866.91600000000005</v>
      </c>
      <c r="CF14" s="6">
        <v>1116.2080000000001</v>
      </c>
      <c r="CG14" s="6">
        <v>6.5839999999999996</v>
      </c>
      <c r="CH14" s="6">
        <v>98.424999999999997</v>
      </c>
      <c r="CR14" s="6"/>
      <c r="CS14" s="6"/>
      <c r="CT14" s="6"/>
      <c r="CU14" s="6"/>
      <c r="CV14" s="6"/>
      <c r="CY14" s="6"/>
      <c r="CZ14" s="6"/>
      <c r="DA14" s="6"/>
      <c r="DB14" s="6"/>
      <c r="DC14" s="6"/>
      <c r="DD14" s="6"/>
    </row>
    <row r="15" spans="1:108" x14ac:dyDescent="0.35">
      <c r="A15" s="8">
        <v>799.015380859375</v>
      </c>
      <c r="B15" s="8">
        <v>119.90861511230469</v>
      </c>
      <c r="C15" s="8">
        <v>212.30000305175781</v>
      </c>
      <c r="D15" s="8">
        <v>215.30000305175781</v>
      </c>
      <c r="E15" s="8">
        <v>221.60000610351563</v>
      </c>
      <c r="F15" s="8">
        <v>225.5</v>
      </c>
      <c r="G15" s="8">
        <v>2206.224609375</v>
      </c>
      <c r="H15" s="8">
        <v>1733.3304443359375</v>
      </c>
      <c r="I15" s="8">
        <v>2.8600001335144043</v>
      </c>
      <c r="J15" s="8">
        <v>0.14400000870227814</v>
      </c>
      <c r="K15" s="8">
        <v>24.340002059936523</v>
      </c>
      <c r="L15" s="8">
        <v>2.064000129699707</v>
      </c>
      <c r="M15" s="8">
        <v>0.45400002598762512</v>
      </c>
      <c r="N15" s="8">
        <v>0.65400004386901855</v>
      </c>
      <c r="O15" s="8">
        <v>43.200000762939453</v>
      </c>
      <c r="P15" s="8">
        <v>29.44403076171875</v>
      </c>
      <c r="Q15" s="8">
        <v>44.958595275878906</v>
      </c>
      <c r="R15" s="8">
        <v>230</v>
      </c>
      <c r="S15" s="8">
        <v>60.200001</v>
      </c>
      <c r="T15" s="8">
        <v>60.200001</v>
      </c>
      <c r="U15" s="8">
        <v>59.700001</v>
      </c>
      <c r="V15" s="8">
        <v>137.79624938964844</v>
      </c>
      <c r="W15" s="8">
        <v>52.49993896484375</v>
      </c>
      <c r="X15" s="8">
        <v>65.363693237304688</v>
      </c>
      <c r="Y15" s="8">
        <v>81.515769958496094</v>
      </c>
      <c r="Z15" s="8">
        <v>1.2791875600814819</v>
      </c>
      <c r="AA15" s="8">
        <v>544.2572021484375</v>
      </c>
      <c r="AB15" s="8">
        <v>498.68954467773438</v>
      </c>
      <c r="AC15" s="8">
        <v>4.8159375190734863</v>
      </c>
      <c r="AD15" s="8">
        <v>3.8000626564025879</v>
      </c>
      <c r="AE15" s="8">
        <v>7966.515625</v>
      </c>
      <c r="AF15" s="8">
        <v>6139.8623046875</v>
      </c>
      <c r="AG15" s="8">
        <v>1823.0234375</v>
      </c>
      <c r="AH15" s="8">
        <v>1152.0390625</v>
      </c>
      <c r="AI15" s="8">
        <v>6143.4921875</v>
      </c>
      <c r="AJ15" s="8">
        <v>4987.8232421875</v>
      </c>
      <c r="AK15" s="8">
        <f>(data_cloud__26[[#This Row],[timestamp]]-BD13)*86400</f>
        <v>23.964000097475946</v>
      </c>
      <c r="AL15" s="8">
        <v>1.004</v>
      </c>
      <c r="AM15" s="8">
        <v>424.721</v>
      </c>
      <c r="AN15" s="8">
        <v>2056.183</v>
      </c>
      <c r="AO15" s="8">
        <v>11.662000000000001</v>
      </c>
      <c r="AP15" s="6">
        <v>74.010000000000005</v>
      </c>
      <c r="AQ15" s="6">
        <v>1</v>
      </c>
      <c r="AR15" s="6">
        <v>0</v>
      </c>
      <c r="AS15" s="6">
        <f>_xlfn.XLOOKUP(data_cloud__26[[#This Row],[product_id]], manual_check_maarten!A:A,manual_check_maarten!F:F,  "")</f>
        <v>1</v>
      </c>
      <c r="AT15" s="6"/>
      <c r="AU15" s="6"/>
      <c r="AV15" s="6"/>
      <c r="AW15" s="6" t="str">
        <f>_xlfn.XLOOKUP(data_cloud__26[[#This Row],[product_id]], manual_check_maarten!A:A,manual_check_maarten!G:G,  "")</f>
        <v>anomaly due to position against the edge of the FOV</v>
      </c>
      <c r="AX15" s="6" t="str">
        <f>_xlfn.XLOOKUP(data_cloud__26[[#This Row],[product_id]], manual_check_maarten!A:A,manual_check_maarten!H:H,  "")</f>
        <v/>
      </c>
      <c r="AY15" s="6"/>
      <c r="AZ15" s="6"/>
      <c r="BA15" s="6" t="s">
        <v>111</v>
      </c>
      <c r="BB15" s="6">
        <v>7</v>
      </c>
      <c r="BC15" s="6" t="s">
        <v>85</v>
      </c>
      <c r="BD15" s="6">
        <v>45566.689072777779</v>
      </c>
      <c r="BE15" s="6" t="s">
        <v>79</v>
      </c>
      <c r="BF15" s="6" t="s">
        <v>80</v>
      </c>
      <c r="BG15" s="6">
        <v>7</v>
      </c>
      <c r="BH15" s="6">
        <v>7</v>
      </c>
      <c r="BI15" s="6">
        <v>0</v>
      </c>
      <c r="BJ15" s="6" t="s">
        <v>109</v>
      </c>
      <c r="BK15" s="6" t="s">
        <v>82</v>
      </c>
      <c r="BL15" s="6">
        <v>14.309999465942383</v>
      </c>
      <c r="BM15" s="6">
        <v>110</v>
      </c>
      <c r="BN15" s="6" t="s">
        <v>82</v>
      </c>
      <c r="BO15" s="6" t="s">
        <v>82</v>
      </c>
      <c r="BP15" s="6">
        <v>0</v>
      </c>
      <c r="BQ15" s="6">
        <v>60</v>
      </c>
      <c r="BR15" s="6"/>
      <c r="BS15" s="6"/>
      <c r="BT15" s="6" t="s">
        <v>112</v>
      </c>
      <c r="BU15" s="6" t="s">
        <v>111</v>
      </c>
      <c r="BV15" s="6">
        <v>40</v>
      </c>
      <c r="BW15" s="6">
        <v>20</v>
      </c>
      <c r="BX15" s="6">
        <v>45</v>
      </c>
      <c r="BY15" s="6">
        <v>1203.52</v>
      </c>
      <c r="BZ15" s="6">
        <v>752.60900000000004</v>
      </c>
      <c r="CA15" s="6">
        <v>-3.673</v>
      </c>
      <c r="CB15" s="6">
        <v>4.1079999999999997</v>
      </c>
      <c r="CC15" s="6">
        <v>88.635999999999996</v>
      </c>
      <c r="CD15" s="6">
        <v>2056.183</v>
      </c>
      <c r="CE15" s="6">
        <v>1207.2919999999999</v>
      </c>
      <c r="CF15" s="6">
        <v>1065.011</v>
      </c>
      <c r="CG15" s="6">
        <v>179.93199999999999</v>
      </c>
      <c r="CH15" s="6">
        <v>97.244</v>
      </c>
      <c r="CR15" s="6"/>
      <c r="CS15" s="6"/>
      <c r="CT15" s="6"/>
      <c r="CU15" s="6"/>
      <c r="CV15" s="6"/>
      <c r="CY15" s="6"/>
      <c r="CZ15" s="6"/>
      <c r="DA15" s="6"/>
      <c r="DB15" s="6"/>
      <c r="DC15" s="6"/>
      <c r="DD15" s="6"/>
    </row>
    <row r="16" spans="1:108" x14ac:dyDescent="0.35">
      <c r="A16" s="8">
        <v>799.1998291015625</v>
      </c>
      <c r="B16" s="8">
        <v>119.90861511230469</v>
      </c>
      <c r="C16" s="8">
        <v>212.60000610351563</v>
      </c>
      <c r="D16" s="8">
        <v>215.30000305175781</v>
      </c>
      <c r="E16" s="8">
        <v>221.60000610351563</v>
      </c>
      <c r="F16" s="8">
        <v>225.30000305175781</v>
      </c>
      <c r="G16" s="8">
        <v>2213.89892578125</v>
      </c>
      <c r="H16" s="8">
        <v>1738.2847900390625</v>
      </c>
      <c r="I16" s="8">
        <v>2.7220001220703125</v>
      </c>
      <c r="J16" s="8">
        <v>0.14200000464916229</v>
      </c>
      <c r="K16" s="8">
        <v>24.340002059936523</v>
      </c>
      <c r="L16" s="8">
        <v>2.064000129699707</v>
      </c>
      <c r="M16" s="8">
        <v>0.45400002598762512</v>
      </c>
      <c r="N16" s="8">
        <v>0.65400004386901855</v>
      </c>
      <c r="O16" s="8">
        <v>42.700000762939453</v>
      </c>
      <c r="P16" s="8">
        <v>29.551063537597656</v>
      </c>
      <c r="Q16" s="8">
        <v>44.958595275878906</v>
      </c>
      <c r="R16" s="8">
        <v>229.80000305175781</v>
      </c>
      <c r="S16" s="8">
        <v>60.200001</v>
      </c>
      <c r="T16" s="8">
        <v>60.200001</v>
      </c>
      <c r="U16" s="8">
        <v>59.900002000000001</v>
      </c>
      <c r="V16" s="8">
        <v>94.586082458496094</v>
      </c>
      <c r="W16" s="8">
        <v>52.499603271484375</v>
      </c>
      <c r="X16" s="8">
        <v>65.5810546875</v>
      </c>
      <c r="Y16" s="8">
        <v>79.306175231933594</v>
      </c>
      <c r="Z16" s="8">
        <v>2.5960626602172852</v>
      </c>
      <c r="AA16" s="8">
        <v>543.53204345703125</v>
      </c>
      <c r="AB16" s="8">
        <v>500.1043701171875</v>
      </c>
      <c r="AC16" s="8">
        <v>4.5149378776550293</v>
      </c>
      <c r="AD16" s="8">
        <v>3.574312686920166</v>
      </c>
      <c r="AE16" s="8">
        <v>7784.5068359375</v>
      </c>
      <c r="AF16" s="8">
        <v>5492.90478515625</v>
      </c>
      <c r="AG16" s="8">
        <v>1648.6708984375</v>
      </c>
      <c r="AH16" s="8">
        <v>1019.73779296875</v>
      </c>
      <c r="AI16" s="8">
        <v>6135.8359375</v>
      </c>
      <c r="AJ16" s="8">
        <v>4473.1669921875</v>
      </c>
      <c r="AK16" s="8">
        <f>(data_cloud__26[[#This Row],[timestamp]]-BD14)*86400</f>
        <v>23.990000132471323</v>
      </c>
      <c r="AL16" s="8"/>
      <c r="AM16" s="8"/>
      <c r="AN16" s="8"/>
      <c r="AO16" s="8"/>
      <c r="AP16" s="6"/>
      <c r="AQ16" s="6"/>
      <c r="AR16" s="6"/>
      <c r="AS16" s="6" t="str">
        <f>_xlfn.XLOOKUP(data_cloud__26[[#This Row],[product_id]], manual_check_maarten!A:A,manual_check_maarten!F:F,  "")</f>
        <v/>
      </c>
      <c r="AT16" s="6"/>
      <c r="AU16" s="6"/>
      <c r="AV16" s="6"/>
      <c r="AW16" s="6" t="str">
        <f>_xlfn.XLOOKUP(data_cloud__26[[#This Row],[product_id]], manual_check_maarten!A:A,manual_check_maarten!G:G,  "")</f>
        <v/>
      </c>
      <c r="AX16" s="6" t="str">
        <f>_xlfn.XLOOKUP(data_cloud__26[[#This Row],[product_id]], manual_check_maarten!A:A,manual_check_maarten!H:H,  "")</f>
        <v/>
      </c>
      <c r="AY16" s="6"/>
      <c r="AZ16" s="6"/>
      <c r="BA16" s="6" t="s">
        <v>113</v>
      </c>
      <c r="BB16" s="6">
        <v>8</v>
      </c>
      <c r="BC16" s="6" t="s">
        <v>78</v>
      </c>
      <c r="BD16" s="6">
        <v>45566.689350439818</v>
      </c>
      <c r="BE16" s="6" t="s">
        <v>79</v>
      </c>
      <c r="BF16" s="6" t="s">
        <v>80</v>
      </c>
      <c r="BG16" s="6">
        <v>8</v>
      </c>
      <c r="BH16" s="6">
        <v>8</v>
      </c>
      <c r="BI16" s="6">
        <v>0</v>
      </c>
      <c r="BJ16" s="6" t="s">
        <v>114</v>
      </c>
      <c r="BK16" s="6" t="s">
        <v>82</v>
      </c>
      <c r="BL16" s="6">
        <v>14.309999465942383</v>
      </c>
      <c r="BM16" s="6">
        <v>110</v>
      </c>
      <c r="BN16" s="6" t="s">
        <v>82</v>
      </c>
      <c r="BO16" s="6" t="s">
        <v>82</v>
      </c>
      <c r="BP16" s="6">
        <v>0</v>
      </c>
      <c r="BQ16" s="6">
        <v>60</v>
      </c>
      <c r="BR16" s="6">
        <v>9.1874599456787109E-4</v>
      </c>
      <c r="BS16" s="6">
        <v>0.14734017848968506</v>
      </c>
      <c r="BT16" s="6" t="s">
        <v>79</v>
      </c>
      <c r="BU16" s="6" t="s">
        <v>79</v>
      </c>
      <c r="BX16" s="6"/>
      <c r="BY16" s="6"/>
      <c r="BZ16" s="6"/>
      <c r="CA16" s="6"/>
      <c r="CB16" s="6"/>
      <c r="CC16" s="6"/>
      <c r="CD16" s="6"/>
      <c r="CR16" s="6"/>
      <c r="CS16" s="6"/>
      <c r="CT16" s="6"/>
      <c r="CU16" s="6"/>
      <c r="CV16" s="6"/>
      <c r="CY16" s="6"/>
      <c r="CZ16" s="6"/>
      <c r="DA16" s="6"/>
      <c r="DB16" s="6"/>
      <c r="DC16" s="6"/>
      <c r="DD16" s="6"/>
    </row>
    <row r="17" spans="1:108" x14ac:dyDescent="0.35">
      <c r="A17" s="8">
        <v>799.1998291015625</v>
      </c>
      <c r="B17" s="8">
        <v>119.90861511230469</v>
      </c>
      <c r="C17" s="8">
        <v>212.60000610351563</v>
      </c>
      <c r="D17" s="8">
        <v>215.30000305175781</v>
      </c>
      <c r="E17" s="8">
        <v>221.60000610351563</v>
      </c>
      <c r="F17" s="8">
        <v>225.30000305175781</v>
      </c>
      <c r="G17" s="8">
        <v>2213.89892578125</v>
      </c>
      <c r="H17" s="8">
        <v>1738.2847900390625</v>
      </c>
      <c r="I17" s="8">
        <v>2.7220001220703125</v>
      </c>
      <c r="J17" s="8">
        <v>0.14200000464916229</v>
      </c>
      <c r="K17" s="8">
        <v>24.340002059936523</v>
      </c>
      <c r="L17" s="8">
        <v>2.064000129699707</v>
      </c>
      <c r="M17" s="8">
        <v>0.45400002598762512</v>
      </c>
      <c r="N17" s="8">
        <v>0.65400004386901855</v>
      </c>
      <c r="O17" s="8">
        <v>42.700000762939453</v>
      </c>
      <c r="P17" s="8">
        <v>29.551063537597656</v>
      </c>
      <c r="Q17" s="8">
        <v>44.958595275878906</v>
      </c>
      <c r="R17" s="8">
        <v>229.80000305175781</v>
      </c>
      <c r="S17" s="8">
        <v>60.200001</v>
      </c>
      <c r="T17" s="8">
        <v>60.200001</v>
      </c>
      <c r="U17" s="8">
        <v>59.900002000000001</v>
      </c>
      <c r="V17" s="8">
        <v>137.79624938964844</v>
      </c>
      <c r="W17" s="8">
        <v>52.49993896484375</v>
      </c>
      <c r="X17" s="8">
        <v>65.618400573730469</v>
      </c>
      <c r="Y17" s="8">
        <v>81.123832702636719</v>
      </c>
      <c r="Z17" s="8">
        <v>2.1445624828338623</v>
      </c>
      <c r="AA17" s="8">
        <v>545.9095458984375</v>
      </c>
      <c r="AB17" s="8">
        <v>499.92453002929688</v>
      </c>
      <c r="AC17" s="8">
        <v>4.8159375190734863</v>
      </c>
      <c r="AD17" s="8">
        <v>3.8376877307891846</v>
      </c>
      <c r="AE17" s="8">
        <v>7986.75439453125</v>
      </c>
      <c r="AF17" s="8">
        <v>6187.3828125</v>
      </c>
      <c r="AG17" s="8">
        <v>1832.00244140625</v>
      </c>
      <c r="AH17" s="8">
        <v>1177.18994140625</v>
      </c>
      <c r="AI17" s="8">
        <v>6154.751953125</v>
      </c>
      <c r="AJ17" s="8">
        <v>5010.19287109375</v>
      </c>
      <c r="AK17" s="8">
        <f>(data_cloud__26[[#This Row],[timestamp]]-BD15)*86400</f>
        <v>23.990000132471323</v>
      </c>
      <c r="AL17" s="8">
        <v>1.0049999999999999</v>
      </c>
      <c r="AM17" s="8">
        <v>424.76100000000002</v>
      </c>
      <c r="AN17" s="8">
        <v>2056.3510000000001</v>
      </c>
      <c r="AO17" s="8">
        <v>5.5860000000000003</v>
      </c>
      <c r="AP17" s="6">
        <v>20.189</v>
      </c>
      <c r="AQ17" s="6">
        <v>1</v>
      </c>
      <c r="AR17" s="6">
        <v>1</v>
      </c>
      <c r="AS17" s="6">
        <f>_xlfn.XLOOKUP(data_cloud__26[[#This Row],[product_id]], manual_check_maarten!A:A,manual_check_maarten!F:F,  "")</f>
        <v>1</v>
      </c>
      <c r="AT17" s="6"/>
      <c r="AU17" s="6"/>
      <c r="AV17" s="6"/>
      <c r="AW17" s="6">
        <f>_xlfn.XLOOKUP(data_cloud__26[[#This Row],[product_id]], manual_check_maarten!A:A,manual_check_maarten!G:G,  "")</f>
        <v>0</v>
      </c>
      <c r="AX17" s="6" t="str">
        <f>_xlfn.XLOOKUP(data_cloud__26[[#This Row],[product_id]], manual_check_maarten!A:A,manual_check_maarten!H:H,  "")</f>
        <v/>
      </c>
      <c r="AY17" s="6"/>
      <c r="AZ17" s="6"/>
      <c r="BA17" s="6" t="s">
        <v>115</v>
      </c>
      <c r="BB17" s="6">
        <v>8</v>
      </c>
      <c r="BC17" s="6" t="s">
        <v>85</v>
      </c>
      <c r="BD17" s="6">
        <v>45566.689350439818</v>
      </c>
      <c r="BE17" s="6" t="s">
        <v>79</v>
      </c>
      <c r="BF17" s="6" t="s">
        <v>80</v>
      </c>
      <c r="BG17" s="6">
        <v>8</v>
      </c>
      <c r="BH17" s="6">
        <v>8</v>
      </c>
      <c r="BI17" s="6">
        <v>0</v>
      </c>
      <c r="BJ17" s="6" t="s">
        <v>114</v>
      </c>
      <c r="BK17" s="6" t="s">
        <v>82</v>
      </c>
      <c r="BL17" s="6">
        <v>14.309999465942383</v>
      </c>
      <c r="BM17" s="6">
        <v>110</v>
      </c>
      <c r="BN17" s="6" t="s">
        <v>82</v>
      </c>
      <c r="BO17" s="6" t="s">
        <v>82</v>
      </c>
      <c r="BP17" s="6">
        <v>0</v>
      </c>
      <c r="BQ17" s="6">
        <v>60</v>
      </c>
      <c r="BR17" s="6"/>
      <c r="BS17" s="6"/>
      <c r="BT17" s="6" t="s">
        <v>116</v>
      </c>
      <c r="BU17" s="6" t="s">
        <v>115</v>
      </c>
      <c r="BV17" s="6">
        <v>40</v>
      </c>
      <c r="BW17" s="6">
        <v>20</v>
      </c>
      <c r="BX17" s="6">
        <v>45</v>
      </c>
      <c r="BY17" s="6">
        <v>1187.586</v>
      </c>
      <c r="BZ17" s="6">
        <v>882.71900000000005</v>
      </c>
      <c r="CA17" s="6">
        <v>-4.3540000000000001</v>
      </c>
      <c r="CB17" s="6">
        <v>4.0819999999999999</v>
      </c>
      <c r="CC17" s="6">
        <v>87.954999999999998</v>
      </c>
      <c r="CD17" s="6">
        <v>2056.3510000000001</v>
      </c>
      <c r="CE17" s="6">
        <v>1194.5899999999999</v>
      </c>
      <c r="CF17" s="6">
        <v>1192.1110000000001</v>
      </c>
      <c r="CG17" s="6">
        <v>179.35</v>
      </c>
      <c r="CH17" s="6">
        <v>99.998999999999995</v>
      </c>
      <c r="CR17" s="6"/>
      <c r="CS17" s="6"/>
      <c r="CT17" s="6"/>
      <c r="CU17" s="6"/>
      <c r="CV17" s="6"/>
      <c r="CY17" s="6"/>
      <c r="CZ17" s="6"/>
      <c r="DA17" s="6"/>
      <c r="DB17" s="6"/>
      <c r="DC17" s="6"/>
      <c r="DD17" s="6"/>
    </row>
    <row r="18" spans="1:108" x14ac:dyDescent="0.35">
      <c r="A18" s="8">
        <v>799.5687255859375</v>
      </c>
      <c r="B18" s="8">
        <v>119.90861511230469</v>
      </c>
      <c r="C18" s="8">
        <v>212.60000610351563</v>
      </c>
      <c r="D18" s="8">
        <v>215.10000610351563</v>
      </c>
      <c r="E18" s="8">
        <v>221.80000305175781</v>
      </c>
      <c r="F18" s="8">
        <v>225.30000305175781</v>
      </c>
      <c r="G18" s="8">
        <v>2196.413330078125</v>
      </c>
      <c r="H18" s="8">
        <v>1721.3818359375</v>
      </c>
      <c r="I18" s="8">
        <v>3.314000129699707</v>
      </c>
      <c r="J18" s="8">
        <v>0.15000000596046448</v>
      </c>
      <c r="K18" s="8">
        <v>24.340002059936523</v>
      </c>
      <c r="L18" s="8">
        <v>2.0580000877380371</v>
      </c>
      <c r="M18" s="8">
        <v>0.45400002598762512</v>
      </c>
      <c r="N18" s="8">
        <v>0.65600001811981201</v>
      </c>
      <c r="O18" s="8">
        <v>42.5</v>
      </c>
      <c r="P18" s="8">
        <v>29.561256408691406</v>
      </c>
      <c r="Q18" s="8">
        <v>44.948402404785156</v>
      </c>
      <c r="R18" s="8">
        <v>229.80000305175781</v>
      </c>
      <c r="S18" s="8">
        <v>60.200001</v>
      </c>
      <c r="T18" s="8">
        <v>60.200001</v>
      </c>
      <c r="U18" s="8">
        <v>60</v>
      </c>
      <c r="V18" s="8">
        <v>94.586082458496094</v>
      </c>
      <c r="W18" s="8">
        <v>52.499603271484375</v>
      </c>
      <c r="X18" s="8">
        <v>65.523094177246094</v>
      </c>
      <c r="Y18" s="8">
        <v>79.537750244140625</v>
      </c>
      <c r="Z18" s="8">
        <v>3.1980626583099365</v>
      </c>
      <c r="AA18" s="8">
        <v>545.466064453125</v>
      </c>
      <c r="AB18" s="8">
        <v>502.94818115234375</v>
      </c>
      <c r="AC18" s="8">
        <v>4.5149378776550293</v>
      </c>
      <c r="AD18" s="8">
        <v>3.6119377613067627</v>
      </c>
      <c r="AE18" s="8">
        <v>7825.67626953125</v>
      </c>
      <c r="AF18" s="8">
        <v>5558.443359375</v>
      </c>
      <c r="AG18" s="8">
        <v>1661.9521484375</v>
      </c>
      <c r="AH18" s="8">
        <v>1051.474609375</v>
      </c>
      <c r="AI18" s="8">
        <v>6163.72412109375</v>
      </c>
      <c r="AJ18" s="8">
        <v>4506.96875</v>
      </c>
      <c r="AK18" s="8">
        <f>(data_cloud__26[[#This Row],[timestamp]]-BD16)*86400</f>
        <v>24.06700006686151</v>
      </c>
      <c r="AL18" s="8">
        <v>1.0029999999999999</v>
      </c>
      <c r="AM18" s="8">
        <v>423.55399999999997</v>
      </c>
      <c r="AN18" s="8">
        <v>0</v>
      </c>
      <c r="AO18" s="8">
        <v>8.4589999999999996</v>
      </c>
      <c r="AP18" s="6">
        <v>55.668999999999997</v>
      </c>
      <c r="AQ18" s="6">
        <v>1</v>
      </c>
      <c r="AR18" s="6">
        <v>0</v>
      </c>
      <c r="AS18" s="6">
        <f>_xlfn.XLOOKUP(data_cloud__26[[#This Row],[product_id]], manual_check_maarten!A:A,manual_check_maarten!F:F,  "")</f>
        <v>0</v>
      </c>
      <c r="AT18" s="6"/>
      <c r="AU18" s="6"/>
      <c r="AV18" s="6"/>
      <c r="AW18" s="6">
        <f>_xlfn.XLOOKUP(data_cloud__26[[#This Row],[product_id]], manual_check_maarten!A:A,manual_check_maarten!G:G,  "")</f>
        <v>0</v>
      </c>
      <c r="AX18" s="6" t="str">
        <f>_xlfn.XLOOKUP(data_cloud__26[[#This Row],[product_id]], manual_check_maarten!A:A,manual_check_maarten!H:H,  "")</f>
        <v>Circ section</v>
      </c>
      <c r="AY18" s="6"/>
      <c r="AZ18" s="6"/>
      <c r="BA18" s="6" t="s">
        <v>117</v>
      </c>
      <c r="BB18" s="6">
        <v>9</v>
      </c>
      <c r="BC18" s="6" t="s">
        <v>78</v>
      </c>
      <c r="BD18" s="6">
        <v>45566.689628993059</v>
      </c>
      <c r="BE18" s="6" t="s">
        <v>79</v>
      </c>
      <c r="BF18" s="6" t="s">
        <v>80</v>
      </c>
      <c r="BG18" s="6">
        <v>9</v>
      </c>
      <c r="BH18" s="6">
        <v>9</v>
      </c>
      <c r="BI18" s="6">
        <v>0</v>
      </c>
      <c r="BJ18" s="6" t="s">
        <v>118</v>
      </c>
      <c r="BK18" s="6" t="s">
        <v>82</v>
      </c>
      <c r="BL18" s="6">
        <v>14.319999694824219</v>
      </c>
      <c r="BM18" s="6">
        <v>110</v>
      </c>
      <c r="BN18" s="6" t="s">
        <v>82</v>
      </c>
      <c r="BO18" s="6" t="s">
        <v>82</v>
      </c>
      <c r="BP18" s="6">
        <v>0</v>
      </c>
      <c r="BQ18" s="6">
        <v>60</v>
      </c>
      <c r="BR18" s="6">
        <v>8.8446140289306641E-3</v>
      </c>
      <c r="BS18" s="6">
        <v>0.13287687301635742</v>
      </c>
      <c r="BT18" s="6" t="s">
        <v>119</v>
      </c>
      <c r="BU18" s="6" t="s">
        <v>117</v>
      </c>
      <c r="BV18" s="6">
        <v>40</v>
      </c>
      <c r="BW18" s="6">
        <v>20</v>
      </c>
      <c r="BX18" s="6">
        <v>45</v>
      </c>
      <c r="BY18" s="6">
        <v>867.21</v>
      </c>
      <c r="BZ18" s="6">
        <v>1336.646</v>
      </c>
      <c r="CA18" s="6">
        <v>2.4550000000000001</v>
      </c>
      <c r="CB18" s="6">
        <v>4.1669999999999998</v>
      </c>
      <c r="CC18" s="6">
        <v>94.763999999999996</v>
      </c>
      <c r="CD18" s="6">
        <v>0</v>
      </c>
      <c r="CE18" s="6">
        <v>845.06799999999998</v>
      </c>
      <c r="CF18" s="6">
        <v>1440.2739999999999</v>
      </c>
      <c r="CG18" s="6">
        <v>5.827</v>
      </c>
      <c r="CH18" s="6">
        <v>93.307000000000002</v>
      </c>
      <c r="CR18" s="6"/>
      <c r="CS18" s="6"/>
      <c r="CT18" s="6"/>
      <c r="CU18" s="6"/>
      <c r="CV18" s="6"/>
      <c r="CY18" s="6"/>
      <c r="CZ18" s="6"/>
      <c r="DA18" s="6"/>
      <c r="DB18" s="6"/>
      <c r="DC18" s="6"/>
      <c r="DD18" s="6"/>
    </row>
    <row r="19" spans="1:108" x14ac:dyDescent="0.35">
      <c r="A19" s="8">
        <v>799.5687255859375</v>
      </c>
      <c r="B19" s="8">
        <v>119.90861511230469</v>
      </c>
      <c r="C19" s="8">
        <v>212.60000610351563</v>
      </c>
      <c r="D19" s="8">
        <v>215.10000610351563</v>
      </c>
      <c r="E19" s="8">
        <v>221.80000305175781</v>
      </c>
      <c r="F19" s="8">
        <v>225.30000305175781</v>
      </c>
      <c r="G19" s="8">
        <v>2196.413330078125</v>
      </c>
      <c r="H19" s="8">
        <v>1721.3818359375</v>
      </c>
      <c r="I19" s="8">
        <v>3.314000129699707</v>
      </c>
      <c r="J19" s="8">
        <v>0.15000000596046448</v>
      </c>
      <c r="K19" s="8">
        <v>24.340002059936523</v>
      </c>
      <c r="L19" s="8">
        <v>2.0580000877380371</v>
      </c>
      <c r="M19" s="8">
        <v>0.45400002598762512</v>
      </c>
      <c r="N19" s="8">
        <v>0.65600001811981201</v>
      </c>
      <c r="O19" s="8">
        <v>42.5</v>
      </c>
      <c r="P19" s="8">
        <v>29.561256408691406</v>
      </c>
      <c r="Q19" s="8">
        <v>44.948402404785156</v>
      </c>
      <c r="R19" s="8">
        <v>229.80000305175781</v>
      </c>
      <c r="S19" s="8">
        <v>60.200001</v>
      </c>
      <c r="T19" s="8">
        <v>60.200001</v>
      </c>
      <c r="U19" s="8">
        <v>60</v>
      </c>
      <c r="V19" s="8">
        <v>137.79624938964844</v>
      </c>
      <c r="W19" s="8">
        <v>52.49993896484375</v>
      </c>
      <c r="X19" s="8">
        <v>65.704177856445313</v>
      </c>
      <c r="Y19" s="8">
        <v>81.283042907714844</v>
      </c>
      <c r="Z19" s="8">
        <v>2.2574377059936523</v>
      </c>
      <c r="AA19" s="8">
        <v>544.7684326171875</v>
      </c>
      <c r="AB19" s="8">
        <v>499.51467895507813</v>
      </c>
      <c r="AC19" s="8">
        <v>4.7406878471374512</v>
      </c>
      <c r="AD19" s="8">
        <v>3.8000626564025879</v>
      </c>
      <c r="AE19" s="8">
        <v>7978.12353515625</v>
      </c>
      <c r="AF19" s="8">
        <v>6165.64892578125</v>
      </c>
      <c r="AG19" s="8">
        <v>1790.15380859375</v>
      </c>
      <c r="AH19" s="8">
        <v>1161.1884765625</v>
      </c>
      <c r="AI19" s="8">
        <v>6187.9697265625</v>
      </c>
      <c r="AJ19" s="8">
        <v>5004.46044921875</v>
      </c>
      <c r="AK19" s="8">
        <f>(data_cloud__26[[#This Row],[timestamp]]-BD17)*86400</f>
        <v>24.06700006686151</v>
      </c>
      <c r="AL19" s="8">
        <v>1.0049999999999999</v>
      </c>
      <c r="AM19" s="8">
        <v>424.53300000000002</v>
      </c>
      <c r="AN19" s="8">
        <v>2053.636</v>
      </c>
      <c r="AO19" s="8">
        <v>9.4610000000000003</v>
      </c>
      <c r="AP19" s="6">
        <v>27.771000000000001</v>
      </c>
      <c r="AQ19" s="6">
        <v>1</v>
      </c>
      <c r="AR19" s="6">
        <v>1</v>
      </c>
      <c r="AS19" s="6">
        <f>_xlfn.XLOOKUP(data_cloud__26[[#This Row],[product_id]], manual_check_maarten!A:A,manual_check_maarten!F:F,  "")</f>
        <v>1</v>
      </c>
      <c r="AT19" s="6"/>
      <c r="AU19" s="6"/>
      <c r="AV19" s="6"/>
      <c r="AW19" s="6">
        <f>_xlfn.XLOOKUP(data_cloud__26[[#This Row],[product_id]], manual_check_maarten!A:A,manual_check_maarten!G:G,  "")</f>
        <v>0</v>
      </c>
      <c r="AX19" s="6" t="str">
        <f>_xlfn.XLOOKUP(data_cloud__26[[#This Row],[product_id]], manual_check_maarten!A:A,manual_check_maarten!H:H,  "")</f>
        <v/>
      </c>
      <c r="AY19" s="6"/>
      <c r="AZ19" s="6"/>
      <c r="BA19" s="6" t="s">
        <v>120</v>
      </c>
      <c r="BB19" s="6">
        <v>9</v>
      </c>
      <c r="BC19" s="6" t="s">
        <v>85</v>
      </c>
      <c r="BD19" s="6">
        <v>45566.689628993059</v>
      </c>
      <c r="BE19" s="6" t="s">
        <v>79</v>
      </c>
      <c r="BF19" s="6" t="s">
        <v>80</v>
      </c>
      <c r="BG19" s="6">
        <v>9</v>
      </c>
      <c r="BH19" s="6">
        <v>9</v>
      </c>
      <c r="BI19" s="6">
        <v>0</v>
      </c>
      <c r="BJ19" s="6" t="s">
        <v>118</v>
      </c>
      <c r="BK19" s="6" t="s">
        <v>82</v>
      </c>
      <c r="BL19" s="6">
        <v>14.319999694824219</v>
      </c>
      <c r="BM19" s="6">
        <v>110</v>
      </c>
      <c r="BN19" s="6" t="s">
        <v>82</v>
      </c>
      <c r="BO19" s="6" t="s">
        <v>82</v>
      </c>
      <c r="BP19" s="6">
        <v>0</v>
      </c>
      <c r="BQ19" s="6">
        <v>60</v>
      </c>
      <c r="BR19" s="6"/>
      <c r="BS19" s="6"/>
      <c r="BT19" s="6" t="s">
        <v>121</v>
      </c>
      <c r="BU19" s="6" t="s">
        <v>120</v>
      </c>
      <c r="BV19" s="6">
        <v>40</v>
      </c>
      <c r="BW19" s="6">
        <v>20</v>
      </c>
      <c r="BX19" s="6">
        <v>45</v>
      </c>
      <c r="BY19" s="6">
        <v>1227.9069999999999</v>
      </c>
      <c r="BZ19" s="6">
        <v>1132.441</v>
      </c>
      <c r="CA19" s="6">
        <v>-1.627</v>
      </c>
      <c r="CB19" s="6">
        <v>4.0279999999999996</v>
      </c>
      <c r="CC19" s="6">
        <v>90.682000000000002</v>
      </c>
      <c r="CD19" s="6">
        <v>2053.636</v>
      </c>
      <c r="CE19" s="6">
        <v>1222.039</v>
      </c>
      <c r="CF19" s="6">
        <v>1436.6579999999999</v>
      </c>
      <c r="CG19" s="6">
        <v>-178.339</v>
      </c>
      <c r="CH19" s="6">
        <v>99.998999999999995</v>
      </c>
      <c r="CR19" s="6"/>
      <c r="CS19" s="6"/>
      <c r="CT19" s="6"/>
      <c r="CU19" s="6"/>
      <c r="CV19" s="6"/>
      <c r="CY19" s="6"/>
      <c r="CZ19" s="6"/>
      <c r="DA19" s="6"/>
      <c r="DB19" s="6"/>
      <c r="DC19" s="6"/>
      <c r="DD19" s="6"/>
    </row>
    <row r="20" spans="1:108" x14ac:dyDescent="0.35">
      <c r="A20" s="8">
        <v>799.1998291015625</v>
      </c>
      <c r="B20" s="8">
        <v>119.90861511230469</v>
      </c>
      <c r="C20" s="8">
        <v>212.5</v>
      </c>
      <c r="D20" s="8">
        <v>214.80000305175781</v>
      </c>
      <c r="E20" s="8">
        <v>221.60000610351563</v>
      </c>
      <c r="F20" s="8">
        <v>225.30000305175781</v>
      </c>
      <c r="G20" s="8">
        <v>2185.7275390625</v>
      </c>
      <c r="H20" s="8">
        <v>1716.330322265625</v>
      </c>
      <c r="I20" s="8">
        <v>2.9740002155303955</v>
      </c>
      <c r="J20" s="8">
        <v>0.14800000190734863</v>
      </c>
      <c r="K20" s="8">
        <v>24.338001251220703</v>
      </c>
      <c r="L20" s="8">
        <v>2.0480000972747803</v>
      </c>
      <c r="M20" s="8">
        <v>0.45200002193450928</v>
      </c>
      <c r="N20" s="8">
        <v>0.65600001811981201</v>
      </c>
      <c r="O20" s="8">
        <v>42</v>
      </c>
      <c r="P20" s="8">
        <v>29.382869720458984</v>
      </c>
      <c r="Q20" s="8">
        <v>44.984077453613281</v>
      </c>
      <c r="R20" s="8">
        <v>229.80000305175781</v>
      </c>
      <c r="S20" s="8">
        <v>60.099997999999999</v>
      </c>
      <c r="T20" s="8">
        <v>60.099997999999999</v>
      </c>
      <c r="U20" s="8">
        <v>60.099997999999999</v>
      </c>
      <c r="V20" s="8">
        <v>94.586082458496094</v>
      </c>
      <c r="W20" s="8">
        <v>52.499603271484375</v>
      </c>
      <c r="X20" s="8">
        <v>65.610565185546875</v>
      </c>
      <c r="Y20" s="8">
        <v>79.313514709472656</v>
      </c>
      <c r="Z20" s="8">
        <v>3.3109376430511475</v>
      </c>
      <c r="AA20" s="8">
        <v>543.099853515625</v>
      </c>
      <c r="AB20" s="8">
        <v>498.044189453125</v>
      </c>
      <c r="AC20" s="8">
        <v>4.5149378776550293</v>
      </c>
      <c r="AD20" s="8">
        <v>3.574312686920166</v>
      </c>
      <c r="AE20" s="8">
        <v>7787.5634765625</v>
      </c>
      <c r="AF20" s="8">
        <v>5452.5</v>
      </c>
      <c r="AG20" s="8">
        <v>1645.1787109375</v>
      </c>
      <c r="AH20" s="8">
        <v>1011.5107421875</v>
      </c>
      <c r="AI20" s="8">
        <v>6142.384765625</v>
      </c>
      <c r="AJ20" s="8">
        <v>4440.9892578125</v>
      </c>
      <c r="AK20" s="8">
        <f>(data_cloud__26[[#This Row],[timestamp]]-BD18)*86400</f>
        <v>24.98299980070442</v>
      </c>
      <c r="AL20" s="8">
        <v>1.0029999999999999</v>
      </c>
      <c r="AM20" s="8">
        <v>423.70299999999997</v>
      </c>
      <c r="AN20" s="8">
        <v>2055.569</v>
      </c>
      <c r="AO20" s="8">
        <v>4.9779999999999998</v>
      </c>
      <c r="AP20" s="6">
        <v>23.885999999999999</v>
      </c>
      <c r="AQ20" s="6">
        <v>1</v>
      </c>
      <c r="AR20" s="6">
        <v>1</v>
      </c>
      <c r="AS20" s="6">
        <f>_xlfn.XLOOKUP(data_cloud__26[[#This Row],[product_id]], manual_check_maarten!A:A,manual_check_maarten!F:F,  "")</f>
        <v>1</v>
      </c>
      <c r="AT20" s="6"/>
      <c r="AU20" s="6"/>
      <c r="AV20" s="6"/>
      <c r="AW20" s="6">
        <f>_xlfn.XLOOKUP(data_cloud__26[[#This Row],[product_id]], manual_check_maarten!A:A,manual_check_maarten!G:G,  "")</f>
        <v>0</v>
      </c>
      <c r="AX20" s="6" t="str">
        <f>_xlfn.XLOOKUP(data_cloud__26[[#This Row],[product_id]], manual_check_maarten!A:A,manual_check_maarten!H:H,  "")</f>
        <v/>
      </c>
      <c r="AY20" s="6"/>
      <c r="AZ20" s="6"/>
      <c r="BA20" s="6" t="s">
        <v>122</v>
      </c>
      <c r="BB20" s="6">
        <v>10</v>
      </c>
      <c r="BC20" s="6" t="s">
        <v>78</v>
      </c>
      <c r="BD20" s="6">
        <v>45566.689918148149</v>
      </c>
      <c r="BE20" s="6" t="s">
        <v>79</v>
      </c>
      <c r="BF20" s="6" t="s">
        <v>80</v>
      </c>
      <c r="BG20" s="6">
        <v>10</v>
      </c>
      <c r="BH20" s="6">
        <v>10</v>
      </c>
      <c r="BI20" s="6">
        <v>0</v>
      </c>
      <c r="BJ20" s="6" t="s">
        <v>123</v>
      </c>
      <c r="BK20" s="6" t="s">
        <v>82</v>
      </c>
      <c r="BL20" s="6">
        <v>14.319999694824219</v>
      </c>
      <c r="BM20" s="6">
        <v>110</v>
      </c>
      <c r="BN20" s="6" t="s">
        <v>82</v>
      </c>
      <c r="BO20" s="6" t="s">
        <v>82</v>
      </c>
      <c r="BP20" s="6">
        <v>0</v>
      </c>
      <c r="BQ20" s="6">
        <v>60</v>
      </c>
      <c r="BR20" s="6">
        <v>1.4637470245361328E-2</v>
      </c>
      <c r="BS20" s="6">
        <v>0.13812685012817383</v>
      </c>
      <c r="BT20" s="6" t="s">
        <v>124</v>
      </c>
      <c r="BU20" s="6" t="s">
        <v>122</v>
      </c>
      <c r="BV20" s="6">
        <v>40</v>
      </c>
      <c r="BW20" s="6">
        <v>20</v>
      </c>
      <c r="BX20" s="6">
        <v>45</v>
      </c>
      <c r="BY20" s="6">
        <v>864.45899999999995</v>
      </c>
      <c r="BZ20" s="6">
        <v>1214.1959999999999</v>
      </c>
      <c r="CA20" s="6">
        <v>1.7769999999999999</v>
      </c>
      <c r="CB20" s="6">
        <v>4.1589999999999998</v>
      </c>
      <c r="CC20" s="6">
        <v>94.085999999999999</v>
      </c>
      <c r="CD20" s="6">
        <v>2055.569</v>
      </c>
      <c r="CE20" s="6">
        <v>843.322</v>
      </c>
      <c r="CF20" s="6">
        <v>1319.6320000000001</v>
      </c>
      <c r="CG20" s="6">
        <v>5.4889999999999999</v>
      </c>
      <c r="CH20" s="6">
        <v>98.424999999999997</v>
      </c>
      <c r="CR20" s="6"/>
      <c r="CS20" s="6"/>
      <c r="CT20" s="6"/>
      <c r="CU20" s="6"/>
      <c r="CV20" s="6"/>
      <c r="CY20" s="6"/>
      <c r="CZ20" s="6"/>
      <c r="DA20" s="6"/>
      <c r="DB20" s="6"/>
      <c r="DC20" s="6"/>
      <c r="DD20" s="6"/>
    </row>
    <row r="21" spans="1:108" x14ac:dyDescent="0.35">
      <c r="A21" s="8">
        <v>799.1998291015625</v>
      </c>
      <c r="B21" s="8">
        <v>119.90861511230469</v>
      </c>
      <c r="C21" s="8">
        <v>212.5</v>
      </c>
      <c r="D21" s="8">
        <v>214.80000305175781</v>
      </c>
      <c r="E21" s="8">
        <v>221.60000610351563</v>
      </c>
      <c r="F21" s="8">
        <v>225.30000305175781</v>
      </c>
      <c r="G21" s="8">
        <v>2185.7275390625</v>
      </c>
      <c r="H21" s="8">
        <v>1716.330322265625</v>
      </c>
      <c r="I21" s="8">
        <v>2.9740002155303955</v>
      </c>
      <c r="J21" s="8">
        <v>0.14800000190734863</v>
      </c>
      <c r="K21" s="8">
        <v>24.338001251220703</v>
      </c>
      <c r="L21" s="8">
        <v>2.0480000972747803</v>
      </c>
      <c r="M21" s="8">
        <v>0.45200002193450928</v>
      </c>
      <c r="N21" s="8">
        <v>0.65600001811981201</v>
      </c>
      <c r="O21" s="8">
        <v>42</v>
      </c>
      <c r="P21" s="8">
        <v>29.382869720458984</v>
      </c>
      <c r="Q21" s="8">
        <v>44.984077453613281</v>
      </c>
      <c r="R21" s="8">
        <v>229.80000305175781</v>
      </c>
      <c r="S21" s="8">
        <v>60.099997999999999</v>
      </c>
      <c r="T21" s="8">
        <v>60.099997999999999</v>
      </c>
      <c r="U21" s="8">
        <v>60.099997999999999</v>
      </c>
      <c r="V21" s="8">
        <v>137.79624938964844</v>
      </c>
      <c r="W21" s="8">
        <v>52.49993896484375</v>
      </c>
      <c r="X21" s="8">
        <v>65.766716003417969</v>
      </c>
      <c r="Y21" s="8">
        <v>81.413887023925781</v>
      </c>
      <c r="Z21" s="8">
        <v>1.8811875581741333</v>
      </c>
      <c r="AA21" s="8">
        <v>543.3409423828125</v>
      </c>
      <c r="AB21" s="8">
        <v>496.33633422851563</v>
      </c>
      <c r="AC21" s="8">
        <v>4.7783126831054688</v>
      </c>
      <c r="AD21" s="8">
        <v>3.8000626564025879</v>
      </c>
      <c r="AE21" s="8">
        <v>7956.037109375</v>
      </c>
      <c r="AF21" s="8">
        <v>6061.67724609375</v>
      </c>
      <c r="AG21" s="8">
        <v>1797.02978515625</v>
      </c>
      <c r="AH21" s="8">
        <v>1144.23388671875</v>
      </c>
      <c r="AI21" s="8">
        <v>6159.00732421875</v>
      </c>
      <c r="AJ21" s="8">
        <v>4917.443359375</v>
      </c>
      <c r="AK21" s="8">
        <f>(data_cloud__26[[#This Row],[timestamp]]-BD19)*86400</f>
        <v>24.98299980070442</v>
      </c>
      <c r="AL21" s="8">
        <v>1.0049999999999999</v>
      </c>
      <c r="AM21" s="8">
        <v>424.62700000000001</v>
      </c>
      <c r="AN21" s="8">
        <v>2055.7060000000001</v>
      </c>
      <c r="AO21" s="8">
        <v>7.5670000000000002</v>
      </c>
      <c r="AP21" s="6">
        <v>23.594000000000001</v>
      </c>
      <c r="AQ21" s="6">
        <v>1</v>
      </c>
      <c r="AR21" s="6">
        <v>1</v>
      </c>
      <c r="AS21" s="6">
        <f>_xlfn.XLOOKUP(data_cloud__26[[#This Row],[product_id]], manual_check_maarten!A:A,manual_check_maarten!F:F,  "")</f>
        <v>1</v>
      </c>
      <c r="AT21" s="6"/>
      <c r="AU21" s="6"/>
      <c r="AV21" s="6"/>
      <c r="AW21" s="6">
        <f>_xlfn.XLOOKUP(data_cloud__26[[#This Row],[product_id]], manual_check_maarten!A:A,manual_check_maarten!G:G,  "")</f>
        <v>0</v>
      </c>
      <c r="AX21" s="6" t="str">
        <f>_xlfn.XLOOKUP(data_cloud__26[[#This Row],[product_id]], manual_check_maarten!A:A,manual_check_maarten!H:H,  "")</f>
        <v/>
      </c>
      <c r="AY21" s="6"/>
      <c r="AZ21" s="6"/>
      <c r="BA21" s="6" t="s">
        <v>125</v>
      </c>
      <c r="BB21" s="6">
        <v>10</v>
      </c>
      <c r="BC21" s="6" t="s">
        <v>85</v>
      </c>
      <c r="BD21" s="6">
        <v>45566.689918148149</v>
      </c>
      <c r="BE21" s="6" t="s">
        <v>79</v>
      </c>
      <c r="BF21" s="6" t="s">
        <v>80</v>
      </c>
      <c r="BG21" s="6">
        <v>10</v>
      </c>
      <c r="BH21" s="6">
        <v>10</v>
      </c>
      <c r="BI21" s="6">
        <v>0</v>
      </c>
      <c r="BJ21" s="6" t="s">
        <v>123</v>
      </c>
      <c r="BK21" s="6" t="s">
        <v>82</v>
      </c>
      <c r="BL21" s="6">
        <v>14.319999694824219</v>
      </c>
      <c r="BM21" s="6">
        <v>110</v>
      </c>
      <c r="BN21" s="6" t="s">
        <v>82</v>
      </c>
      <c r="BO21" s="6" t="s">
        <v>82</v>
      </c>
      <c r="BP21" s="6">
        <v>0</v>
      </c>
      <c r="BQ21" s="6">
        <v>60</v>
      </c>
      <c r="BR21" s="6"/>
      <c r="BS21" s="6"/>
      <c r="BT21" s="6" t="s">
        <v>126</v>
      </c>
      <c r="BU21" s="6" t="s">
        <v>125</v>
      </c>
      <c r="BV21" s="6">
        <v>40</v>
      </c>
      <c r="BW21" s="6">
        <v>20</v>
      </c>
      <c r="BX21" s="6">
        <v>45</v>
      </c>
      <c r="BY21" s="6">
        <v>1232.086</v>
      </c>
      <c r="BZ21" s="6">
        <v>973.43700000000001</v>
      </c>
      <c r="CA21" s="6">
        <v>-1.627</v>
      </c>
      <c r="CB21" s="6">
        <v>4.0529999999999999</v>
      </c>
      <c r="CC21" s="6">
        <v>90.682000000000002</v>
      </c>
      <c r="CD21" s="6">
        <v>2055.7060000000001</v>
      </c>
      <c r="CE21" s="6">
        <v>1226.297</v>
      </c>
      <c r="CF21" s="6">
        <v>1280.7840000000001</v>
      </c>
      <c r="CG21" s="6">
        <v>-178.417</v>
      </c>
      <c r="CH21" s="6">
        <v>98.424999999999997</v>
      </c>
      <c r="CR21" s="6"/>
      <c r="CS21" s="6"/>
      <c r="CT21" s="6"/>
      <c r="CU21" s="6"/>
      <c r="CV21" s="6"/>
      <c r="CY21" s="6"/>
      <c r="CZ21" s="6"/>
      <c r="DA21" s="6"/>
      <c r="DB21" s="6"/>
      <c r="DC21" s="6"/>
      <c r="DD21" s="6"/>
    </row>
    <row r="22" spans="1:108" x14ac:dyDescent="0.35">
      <c r="A22" s="8">
        <v>799.38427734375</v>
      </c>
      <c r="B22" s="8">
        <v>119.90861511230469</v>
      </c>
      <c r="C22" s="8">
        <v>213</v>
      </c>
      <c r="D22" s="8">
        <v>215</v>
      </c>
      <c r="E22" s="8">
        <v>221.60000610351563</v>
      </c>
      <c r="F22" s="8">
        <v>225.30000305175781</v>
      </c>
      <c r="G22" s="8">
        <v>2202.82470703125</v>
      </c>
      <c r="H22" s="8">
        <v>1719.9246826171875</v>
      </c>
      <c r="I22" s="8">
        <v>3.0760002136230469</v>
      </c>
      <c r="J22" s="8">
        <v>0.14800000190734863</v>
      </c>
      <c r="K22" s="8">
        <v>24.340002059936523</v>
      </c>
      <c r="L22" s="8">
        <v>2.0760002136230469</v>
      </c>
      <c r="M22" s="8">
        <v>0.45400002598762512</v>
      </c>
      <c r="N22" s="8">
        <v>0.65400004386901855</v>
      </c>
      <c r="O22" s="8">
        <v>41.700000762939453</v>
      </c>
      <c r="P22" s="8">
        <v>29.551063537597656</v>
      </c>
      <c r="Q22" s="8">
        <v>44.948402404785156</v>
      </c>
      <c r="R22" s="8">
        <v>229.80000305175781</v>
      </c>
      <c r="S22" s="8">
        <v>60.099997999999999</v>
      </c>
      <c r="T22" s="8">
        <v>60.099997999999999</v>
      </c>
      <c r="U22" s="8">
        <v>60.200001</v>
      </c>
      <c r="V22" s="8">
        <v>94.586082458496094</v>
      </c>
      <c r="W22" s="8">
        <v>52.499603271484375</v>
      </c>
      <c r="X22" s="8">
        <v>65.508064270019531</v>
      </c>
      <c r="Y22" s="8">
        <v>79.397384643554688</v>
      </c>
      <c r="Z22" s="8">
        <v>2.7841875553131104</v>
      </c>
      <c r="AA22" s="8">
        <v>543.59716796875</v>
      </c>
      <c r="AB22" s="8">
        <v>499.55429077148438</v>
      </c>
      <c r="AC22" s="8">
        <v>4.5901875495910645</v>
      </c>
      <c r="AD22" s="8">
        <v>3.574312686920166</v>
      </c>
      <c r="AE22" s="8">
        <v>7786.24462890625</v>
      </c>
      <c r="AF22" s="8">
        <v>5474.830078125</v>
      </c>
      <c r="AG22" s="8">
        <v>1694.58544921875</v>
      </c>
      <c r="AH22" s="8">
        <v>1022.9853515625</v>
      </c>
      <c r="AI22" s="8">
        <v>6091.6591796875</v>
      </c>
      <c r="AJ22" s="8">
        <v>4451.8447265625</v>
      </c>
      <c r="AK22" s="8">
        <f>(data_cloud__26[[#This Row],[timestamp]]-BD20)*86400</f>
        <v>24.268999951891601</v>
      </c>
      <c r="AL22" s="8">
        <v>1.0029999999999999</v>
      </c>
      <c r="AM22" s="8">
        <v>423.89600000000002</v>
      </c>
      <c r="AN22" s="8">
        <v>2055.5729999999999</v>
      </c>
      <c r="AO22" s="8">
        <v>26.417000000000002</v>
      </c>
      <c r="AP22" s="6">
        <v>35.04</v>
      </c>
      <c r="AQ22" s="6">
        <v>0</v>
      </c>
      <c r="AR22" s="6">
        <v>1</v>
      </c>
      <c r="AS22" s="6">
        <f>_xlfn.XLOOKUP(data_cloud__26[[#This Row],[product_id]], manual_check_maarten!A:A,manual_check_maarten!F:F,  "")</f>
        <v>1</v>
      </c>
      <c r="AT22" s="6"/>
      <c r="AU22" s="6"/>
      <c r="AV22" s="6"/>
      <c r="AW22" s="6" t="str">
        <f>_xlfn.XLOOKUP(data_cloud__26[[#This Row],[product_id]], manual_check_maarten!A:A,manual_check_maarten!G:G,  "")</f>
        <v>anomaly due to conveyor belt error in detection ROI</v>
      </c>
      <c r="AX22" s="6" t="str">
        <f>_xlfn.XLOOKUP(data_cloud__26[[#This Row],[product_id]], manual_check_maarten!A:A,manual_check_maarten!H:H,  "")</f>
        <v/>
      </c>
      <c r="AY22" s="6"/>
      <c r="AZ22" s="6"/>
      <c r="BA22" s="6" t="s">
        <v>127</v>
      </c>
      <c r="BB22" s="6">
        <v>11</v>
      </c>
      <c r="BC22" s="6" t="s">
        <v>78</v>
      </c>
      <c r="BD22" s="6">
        <v>45566.690199039353</v>
      </c>
      <c r="BE22" s="6" t="s">
        <v>79</v>
      </c>
      <c r="BF22" s="6" t="s">
        <v>80</v>
      </c>
      <c r="BG22" s="6">
        <v>11</v>
      </c>
      <c r="BH22" s="6">
        <v>11</v>
      </c>
      <c r="BI22" s="6">
        <v>0</v>
      </c>
      <c r="BJ22" s="6" t="s">
        <v>128</v>
      </c>
      <c r="BK22" s="6" t="s">
        <v>82</v>
      </c>
      <c r="BL22" s="6">
        <v>14.319999694824219</v>
      </c>
      <c r="BM22" s="6">
        <v>110</v>
      </c>
      <c r="BN22" s="6" t="s">
        <v>82</v>
      </c>
      <c r="BO22" s="6" t="s">
        <v>82</v>
      </c>
      <c r="BP22" s="6">
        <v>0</v>
      </c>
      <c r="BQ22" s="6">
        <v>60</v>
      </c>
      <c r="BR22" s="6">
        <v>1.2933015823364258E-3</v>
      </c>
      <c r="BS22" s="6">
        <v>0.13801050186157227</v>
      </c>
      <c r="BT22" s="6" t="s">
        <v>129</v>
      </c>
      <c r="BU22" s="6" t="s">
        <v>127</v>
      </c>
      <c r="BV22" s="6">
        <v>40</v>
      </c>
      <c r="BW22" s="6">
        <v>20</v>
      </c>
      <c r="BX22" s="6">
        <v>45</v>
      </c>
      <c r="BY22" s="6">
        <v>883.81399999999996</v>
      </c>
      <c r="BZ22" s="6">
        <v>1214.7619999999999</v>
      </c>
      <c r="CA22" s="6">
        <v>3.1960000000000002</v>
      </c>
      <c r="CB22" s="6">
        <v>4.1479999999999997</v>
      </c>
      <c r="CC22" s="6">
        <v>95.504999999999995</v>
      </c>
      <c r="CD22" s="6">
        <v>2055.5729999999999</v>
      </c>
      <c r="CE22" s="6">
        <v>860.51499999999999</v>
      </c>
      <c r="CF22" s="6">
        <v>1320.992</v>
      </c>
      <c r="CG22" s="6">
        <v>6.5380000000000003</v>
      </c>
      <c r="CH22" s="6">
        <v>97.244</v>
      </c>
      <c r="CR22" s="6"/>
      <c r="CS22" s="6"/>
      <c r="CT22" s="6"/>
      <c r="CU22" s="6"/>
      <c r="CV22" s="6"/>
      <c r="CY22" s="6"/>
      <c r="CZ22" s="6"/>
      <c r="DA22" s="6"/>
      <c r="DB22" s="6"/>
      <c r="DC22" s="6"/>
      <c r="DD22" s="6"/>
    </row>
    <row r="23" spans="1:108" x14ac:dyDescent="0.35">
      <c r="A23" s="8">
        <v>799.38427734375</v>
      </c>
      <c r="B23" s="8">
        <v>119.90861511230469</v>
      </c>
      <c r="C23" s="8">
        <v>213</v>
      </c>
      <c r="D23" s="8">
        <v>215</v>
      </c>
      <c r="E23" s="8">
        <v>221.60000610351563</v>
      </c>
      <c r="F23" s="8">
        <v>225.30000305175781</v>
      </c>
      <c r="G23" s="8">
        <v>2202.82470703125</v>
      </c>
      <c r="H23" s="8">
        <v>1719.9246826171875</v>
      </c>
      <c r="I23" s="8">
        <v>3.0760002136230469</v>
      </c>
      <c r="J23" s="8">
        <v>0.14800000190734863</v>
      </c>
      <c r="K23" s="8">
        <v>24.340002059936523</v>
      </c>
      <c r="L23" s="8">
        <v>2.0760002136230469</v>
      </c>
      <c r="M23" s="8">
        <v>0.45400002598762512</v>
      </c>
      <c r="N23" s="8">
        <v>0.65400004386901855</v>
      </c>
      <c r="O23" s="8">
        <v>41.700000762939453</v>
      </c>
      <c r="P23" s="8">
        <v>29.551063537597656</v>
      </c>
      <c r="Q23" s="8">
        <v>44.948402404785156</v>
      </c>
      <c r="R23" s="8">
        <v>229.80000305175781</v>
      </c>
      <c r="S23" s="8">
        <v>60.099997999999999</v>
      </c>
      <c r="T23" s="8">
        <v>60.099997999999999</v>
      </c>
      <c r="U23" s="8">
        <v>60.200001</v>
      </c>
      <c r="V23" s="8">
        <v>137.79624938964844</v>
      </c>
      <c r="W23" s="8">
        <v>52.49993896484375</v>
      </c>
      <c r="X23" s="8">
        <v>65.858779907226563</v>
      </c>
      <c r="Y23" s="8">
        <v>82.140487670898438</v>
      </c>
      <c r="Z23" s="8">
        <v>1.2791875600814819</v>
      </c>
      <c r="AA23" s="8">
        <v>543.5308837890625</v>
      </c>
      <c r="AB23" s="8">
        <v>497.02572631835938</v>
      </c>
      <c r="AC23" s="8">
        <v>4.7406878471374512</v>
      </c>
      <c r="AD23" s="8">
        <v>3.7248127460479736</v>
      </c>
      <c r="AE23" s="8">
        <v>7961.45556640625</v>
      </c>
      <c r="AF23" s="8">
        <v>6104.748046875</v>
      </c>
      <c r="AG23" s="8">
        <v>1783.8857421875</v>
      </c>
      <c r="AH23" s="8">
        <v>1115.6162109375</v>
      </c>
      <c r="AI23" s="8">
        <v>6177.56982421875</v>
      </c>
      <c r="AJ23" s="8">
        <v>4989.1318359375</v>
      </c>
      <c r="AK23" s="8">
        <f>(data_cloud__26[[#This Row],[timestamp]]-BD21)*86400</f>
        <v>24.268999951891601</v>
      </c>
      <c r="AL23" s="8">
        <v>1.0049999999999999</v>
      </c>
      <c r="AM23" s="8">
        <v>424.81</v>
      </c>
      <c r="AN23" s="8">
        <v>2055.8449999999998</v>
      </c>
      <c r="AO23" s="8">
        <v>7.8179999999999996</v>
      </c>
      <c r="AP23" s="6">
        <v>20.936</v>
      </c>
      <c r="AQ23" s="6">
        <v>1</v>
      </c>
      <c r="AR23" s="6">
        <v>1</v>
      </c>
      <c r="AS23" s="6">
        <f>_xlfn.XLOOKUP(data_cloud__26[[#This Row],[product_id]], manual_check_maarten!A:A,manual_check_maarten!F:F,  "")</f>
        <v>1</v>
      </c>
      <c r="AT23" s="6"/>
      <c r="AU23" s="6"/>
      <c r="AV23" s="6"/>
      <c r="AW23" s="6">
        <f>_xlfn.XLOOKUP(data_cloud__26[[#This Row],[product_id]], manual_check_maarten!A:A,manual_check_maarten!G:G,  "")</f>
        <v>0</v>
      </c>
      <c r="AX23" s="6" t="str">
        <f>_xlfn.XLOOKUP(data_cloud__26[[#This Row],[product_id]], manual_check_maarten!A:A,manual_check_maarten!H:H,  "")</f>
        <v/>
      </c>
      <c r="AY23" s="6"/>
      <c r="AZ23" s="6"/>
      <c r="BA23" s="6" t="s">
        <v>130</v>
      </c>
      <c r="BB23" s="6">
        <v>11</v>
      </c>
      <c r="BC23" s="6" t="s">
        <v>85</v>
      </c>
      <c r="BD23" s="6">
        <v>45566.690199039353</v>
      </c>
      <c r="BE23" s="6" t="s">
        <v>79</v>
      </c>
      <c r="BF23" s="6" t="s">
        <v>80</v>
      </c>
      <c r="BG23" s="6">
        <v>11</v>
      </c>
      <c r="BH23" s="6">
        <v>11</v>
      </c>
      <c r="BI23" s="6">
        <v>0</v>
      </c>
      <c r="BJ23" s="6" t="s">
        <v>128</v>
      </c>
      <c r="BK23" s="6" t="s">
        <v>82</v>
      </c>
      <c r="BL23" s="6">
        <v>14.319999694824219</v>
      </c>
      <c r="BM23" s="6">
        <v>110</v>
      </c>
      <c r="BN23" s="6" t="s">
        <v>82</v>
      </c>
      <c r="BO23" s="6" t="s">
        <v>82</v>
      </c>
      <c r="BP23" s="6">
        <v>0</v>
      </c>
      <c r="BQ23" s="6">
        <v>60</v>
      </c>
      <c r="BR23" s="6"/>
      <c r="BS23" s="6"/>
      <c r="BT23" s="6" t="s">
        <v>131</v>
      </c>
      <c r="BU23" s="6" t="s">
        <v>130</v>
      </c>
      <c r="BV23" s="6">
        <v>40</v>
      </c>
      <c r="BW23" s="6">
        <v>20</v>
      </c>
      <c r="BX23" s="6">
        <v>45</v>
      </c>
      <c r="BY23" s="6">
        <v>1191.271</v>
      </c>
      <c r="BZ23" s="6">
        <v>945.83600000000001</v>
      </c>
      <c r="CA23" s="6">
        <v>-3.657</v>
      </c>
      <c r="CB23" s="6">
        <v>4.1059999999999999</v>
      </c>
      <c r="CC23" s="6">
        <v>88.652000000000001</v>
      </c>
      <c r="CD23" s="6">
        <v>2055.8449999999998</v>
      </c>
      <c r="CE23" s="6">
        <v>1196.172</v>
      </c>
      <c r="CF23" s="6">
        <v>1254.7470000000001</v>
      </c>
      <c r="CG23" s="6">
        <v>179.65100000000001</v>
      </c>
      <c r="CH23" s="6">
        <v>99.998999999999995</v>
      </c>
      <c r="CR23" s="6"/>
      <c r="CS23" s="6"/>
      <c r="CT23" s="6"/>
      <c r="CU23" s="6"/>
      <c r="CV23" s="6"/>
      <c r="CY23" s="6"/>
      <c r="CZ23" s="6"/>
      <c r="DA23" s="6"/>
      <c r="DB23" s="6"/>
      <c r="DC23" s="6"/>
      <c r="DD23" s="6"/>
    </row>
    <row r="24" spans="1:108" x14ac:dyDescent="0.35">
      <c r="A24" s="8">
        <v>799.5687255859375</v>
      </c>
      <c r="B24" s="8">
        <v>119.90861511230469</v>
      </c>
      <c r="C24" s="8">
        <v>213.5</v>
      </c>
      <c r="D24" s="8">
        <v>214.80000305175781</v>
      </c>
      <c r="E24" s="8">
        <v>221.5</v>
      </c>
      <c r="F24" s="8">
        <v>225.30000305175781</v>
      </c>
      <c r="G24" s="8">
        <v>2208.0703125</v>
      </c>
      <c r="H24" s="8">
        <v>1709.1417236328125</v>
      </c>
      <c r="I24" s="8">
        <v>2.8960001468658447</v>
      </c>
      <c r="J24" s="8">
        <v>0.15600000321865082</v>
      </c>
      <c r="K24" s="8">
        <v>24.340002059936523</v>
      </c>
      <c r="L24" s="8">
        <v>2.0820000171661377</v>
      </c>
      <c r="M24" s="8">
        <v>0.45400002598762512</v>
      </c>
      <c r="N24" s="8">
        <v>0.65400004386901855</v>
      </c>
      <c r="O24" s="8">
        <v>41.5</v>
      </c>
      <c r="P24" s="8">
        <v>29.744741439819336</v>
      </c>
      <c r="Q24" s="8">
        <v>44.968788146972656</v>
      </c>
      <c r="R24" s="8">
        <v>229.80000305175781</v>
      </c>
      <c r="S24" s="8">
        <v>60.099997999999999</v>
      </c>
      <c r="T24" s="8">
        <v>60.099997999999999</v>
      </c>
      <c r="U24" s="8">
        <v>60.200001</v>
      </c>
      <c r="V24" s="8">
        <v>94.586082458496094</v>
      </c>
      <c r="W24" s="8">
        <v>52.499603271484375</v>
      </c>
      <c r="X24" s="8">
        <v>65.689071655273438</v>
      </c>
      <c r="Y24" s="8">
        <v>79.522613525390625</v>
      </c>
      <c r="Z24" s="8">
        <v>2.8594377040863037</v>
      </c>
      <c r="AA24" s="8">
        <v>545.24627685546875</v>
      </c>
      <c r="AB24" s="8">
        <v>503.39395141601563</v>
      </c>
      <c r="AC24" s="8">
        <v>4.4396877288818359</v>
      </c>
      <c r="AD24" s="8">
        <v>3.5366876125335693</v>
      </c>
      <c r="AE24" s="8">
        <v>7819.1396484375</v>
      </c>
      <c r="AF24" s="8">
        <v>5591.0458984375</v>
      </c>
      <c r="AG24" s="8">
        <v>1627.48046875</v>
      </c>
      <c r="AH24" s="8">
        <v>1022.06591796875</v>
      </c>
      <c r="AI24" s="8">
        <v>6191.6591796875</v>
      </c>
      <c r="AJ24" s="8">
        <v>4568.97998046875</v>
      </c>
      <c r="AK24" s="8">
        <f>(data_cloud__26[[#This Row],[timestamp]]-BD22)*86400</f>
        <v>23.691000044345856</v>
      </c>
      <c r="AL24" s="8"/>
      <c r="AM24" s="8"/>
      <c r="AN24" s="8"/>
      <c r="AO24" s="8"/>
      <c r="AP24" s="6"/>
      <c r="AQ24" s="6"/>
      <c r="AR24" s="6"/>
      <c r="AS24" s="6" t="str">
        <f>_xlfn.XLOOKUP(data_cloud__26[[#This Row],[product_id]], manual_check_maarten!A:A,manual_check_maarten!F:F,  "")</f>
        <v/>
      </c>
      <c r="AT24" s="6"/>
      <c r="AU24" s="6"/>
      <c r="AV24" s="6"/>
      <c r="AW24" s="6" t="str">
        <f>_xlfn.XLOOKUP(data_cloud__26[[#This Row],[product_id]], manual_check_maarten!A:A,manual_check_maarten!G:G,  "")</f>
        <v/>
      </c>
      <c r="AX24" s="6" t="str">
        <f>_xlfn.XLOOKUP(data_cloud__26[[#This Row],[product_id]], manual_check_maarten!A:A,manual_check_maarten!H:H,  "")</f>
        <v/>
      </c>
      <c r="AY24" s="6"/>
      <c r="AZ24" s="6"/>
      <c r="BA24" s="6" t="s">
        <v>132</v>
      </c>
      <c r="BB24" s="6">
        <v>12</v>
      </c>
      <c r="BC24" s="6" t="s">
        <v>78</v>
      </c>
      <c r="BD24" s="6">
        <v>45566.690473240742</v>
      </c>
      <c r="BE24" s="6" t="s">
        <v>79</v>
      </c>
      <c r="BF24" s="6" t="s">
        <v>80</v>
      </c>
      <c r="BG24" s="6">
        <v>12</v>
      </c>
      <c r="BH24" s="6">
        <v>12</v>
      </c>
      <c r="BI24" s="6">
        <v>0</v>
      </c>
      <c r="BJ24" s="6" t="s">
        <v>133</v>
      </c>
      <c r="BK24" s="6" t="s">
        <v>82</v>
      </c>
      <c r="BL24" s="6">
        <v>14.329999923706055</v>
      </c>
      <c r="BM24" s="6">
        <v>110</v>
      </c>
      <c r="BN24" s="6" t="s">
        <v>82</v>
      </c>
      <c r="BO24" s="6" t="s">
        <v>82</v>
      </c>
      <c r="BP24" s="6">
        <v>0</v>
      </c>
      <c r="BQ24" s="6">
        <v>60</v>
      </c>
      <c r="BR24" s="6">
        <v>1.7963409423828125E-2</v>
      </c>
      <c r="BS24" s="6">
        <v>0.11381697654724121</v>
      </c>
      <c r="BT24" s="6"/>
      <c r="BX24" s="6"/>
      <c r="BY24" s="6"/>
      <c r="BZ24" s="6"/>
      <c r="CA24" s="6"/>
      <c r="CB24" s="6"/>
      <c r="CC24" s="6"/>
      <c r="CD24" s="6"/>
      <c r="CR24" s="6"/>
      <c r="CS24" s="6"/>
      <c r="CT24" s="6"/>
      <c r="CU24" s="6"/>
      <c r="CV24" s="6"/>
      <c r="CY24" s="6"/>
      <c r="CZ24" s="6"/>
      <c r="DA24" s="6"/>
      <c r="DB24" s="6"/>
      <c r="DC24" s="6"/>
      <c r="DD24" s="6"/>
    </row>
    <row r="25" spans="1:108" x14ac:dyDescent="0.35">
      <c r="A25" s="8">
        <v>799.5687255859375</v>
      </c>
      <c r="B25" s="8">
        <v>119.90861511230469</v>
      </c>
      <c r="C25" s="8">
        <v>213.5</v>
      </c>
      <c r="D25" s="8">
        <v>214.80000305175781</v>
      </c>
      <c r="E25" s="8">
        <v>221.5</v>
      </c>
      <c r="F25" s="8">
        <v>225.30000305175781</v>
      </c>
      <c r="G25" s="8">
        <v>2208.0703125</v>
      </c>
      <c r="H25" s="8">
        <v>1709.1417236328125</v>
      </c>
      <c r="I25" s="8">
        <v>2.8960001468658447</v>
      </c>
      <c r="J25" s="8">
        <v>0.15600000321865082</v>
      </c>
      <c r="K25" s="8">
        <v>24.340002059936523</v>
      </c>
      <c r="L25" s="8">
        <v>2.0820000171661377</v>
      </c>
      <c r="M25" s="8">
        <v>0.45400002598762512</v>
      </c>
      <c r="N25" s="8">
        <v>0.65400004386901855</v>
      </c>
      <c r="O25" s="8">
        <v>41.5</v>
      </c>
      <c r="P25" s="8">
        <v>29.744741439819336</v>
      </c>
      <c r="Q25" s="8">
        <v>44.968788146972656</v>
      </c>
      <c r="R25" s="8">
        <v>229.80000305175781</v>
      </c>
      <c r="S25" s="8">
        <v>60.099997999999999</v>
      </c>
      <c r="T25" s="8">
        <v>60.099997999999999</v>
      </c>
      <c r="U25" s="8">
        <v>60.200001</v>
      </c>
      <c r="V25" s="8">
        <v>137.79624938964844</v>
      </c>
      <c r="W25" s="8">
        <v>52.49993896484375</v>
      </c>
      <c r="X25" s="8">
        <v>66.109382629394531</v>
      </c>
      <c r="Y25" s="8">
        <v>82.078811645507813</v>
      </c>
      <c r="Z25" s="8">
        <v>1.3920625448226929</v>
      </c>
      <c r="AA25" s="8">
        <v>544.731201171875</v>
      </c>
      <c r="AB25" s="8">
        <v>499.66464233398438</v>
      </c>
      <c r="AC25" s="8">
        <v>4.7030625343322754</v>
      </c>
      <c r="AD25" s="8">
        <v>3.8000626564025879</v>
      </c>
      <c r="AE25" s="8">
        <v>7965.90869140625</v>
      </c>
      <c r="AF25" s="8">
        <v>6160.6591796875</v>
      </c>
      <c r="AG25" s="8">
        <v>1772.71728515625</v>
      </c>
      <c r="AH25" s="8">
        <v>1163.67236328125</v>
      </c>
      <c r="AI25" s="8">
        <v>6193.19140625</v>
      </c>
      <c r="AJ25" s="8">
        <v>4996.98681640625</v>
      </c>
      <c r="AK25" s="8">
        <f>(data_cloud__26[[#This Row],[timestamp]]-BD23)*86400</f>
        <v>23.691000044345856</v>
      </c>
      <c r="AL25" s="8">
        <v>1.0049999999999999</v>
      </c>
      <c r="AM25" s="8">
        <v>424.50200000000001</v>
      </c>
      <c r="AN25" s="8">
        <v>2054.4630000000002</v>
      </c>
      <c r="AO25" s="8">
        <v>10.122</v>
      </c>
      <c r="AP25" s="6">
        <v>22.986000000000001</v>
      </c>
      <c r="AQ25" s="6">
        <v>1</v>
      </c>
      <c r="AR25" s="6">
        <v>1</v>
      </c>
      <c r="AS25" s="6">
        <f>_xlfn.XLOOKUP(data_cloud__26[[#This Row],[product_id]], manual_check_maarten!A:A,manual_check_maarten!F:F,  "")</f>
        <v>1</v>
      </c>
      <c r="AT25" s="6"/>
      <c r="AU25" s="6"/>
      <c r="AV25" s="6"/>
      <c r="AW25" s="6">
        <f>_xlfn.XLOOKUP(data_cloud__26[[#This Row],[product_id]], manual_check_maarten!A:A,manual_check_maarten!G:G,  "")</f>
        <v>0</v>
      </c>
      <c r="AX25" s="6" t="str">
        <f>_xlfn.XLOOKUP(data_cloud__26[[#This Row],[product_id]], manual_check_maarten!A:A,manual_check_maarten!H:H,  "")</f>
        <v/>
      </c>
      <c r="AY25" s="6"/>
      <c r="AZ25" s="6"/>
      <c r="BA25" s="6" t="s">
        <v>134</v>
      </c>
      <c r="BB25" s="6">
        <v>12</v>
      </c>
      <c r="BC25" s="6" t="s">
        <v>85</v>
      </c>
      <c r="BD25" s="6">
        <v>45566.690473240742</v>
      </c>
      <c r="BE25" s="6" t="s">
        <v>79</v>
      </c>
      <c r="BF25" s="6" t="s">
        <v>80</v>
      </c>
      <c r="BG25" s="6">
        <v>12</v>
      </c>
      <c r="BH25" s="6">
        <v>12</v>
      </c>
      <c r="BI25" s="6">
        <v>0</v>
      </c>
      <c r="BJ25" s="6" t="s">
        <v>133</v>
      </c>
      <c r="BK25" s="6" t="s">
        <v>82</v>
      </c>
      <c r="BL25" s="6">
        <v>14.329999923706055</v>
      </c>
      <c r="BM25" s="6">
        <v>110</v>
      </c>
      <c r="BN25" s="6" t="s">
        <v>82</v>
      </c>
      <c r="BO25" s="6" t="s">
        <v>82</v>
      </c>
      <c r="BP25" s="6">
        <v>0</v>
      </c>
      <c r="BQ25" s="6">
        <v>60</v>
      </c>
      <c r="BR25" s="6"/>
      <c r="BS25" s="6"/>
      <c r="BT25" s="6" t="s">
        <v>135</v>
      </c>
      <c r="BU25" s="6" t="s">
        <v>134</v>
      </c>
      <c r="BV25" s="6">
        <v>40</v>
      </c>
      <c r="BW25" s="6">
        <v>20</v>
      </c>
      <c r="BX25" s="6">
        <v>45</v>
      </c>
      <c r="BY25" s="6">
        <v>1242.0340000000001</v>
      </c>
      <c r="BZ25" s="6">
        <v>1055.038</v>
      </c>
      <c r="CA25" s="6">
        <v>-0.94499999999999995</v>
      </c>
      <c r="CB25" s="6">
        <v>4.1040000000000001</v>
      </c>
      <c r="CC25" s="6">
        <v>91.364000000000004</v>
      </c>
      <c r="CD25" s="6">
        <v>2054.4630000000002</v>
      </c>
      <c r="CE25" s="6">
        <v>1233.3340000000001</v>
      </c>
      <c r="CF25" s="6">
        <v>1360.84</v>
      </c>
      <c r="CG25" s="6">
        <v>-177.78700000000001</v>
      </c>
      <c r="CH25" s="6">
        <v>98.424999999999997</v>
      </c>
      <c r="CR25" s="6"/>
      <c r="CS25" s="6"/>
      <c r="CT25" s="6"/>
      <c r="CU25" s="6"/>
      <c r="CV25" s="6"/>
      <c r="CY25" s="6"/>
      <c r="CZ25" s="6"/>
      <c r="DA25" s="6"/>
      <c r="DB25" s="6"/>
      <c r="DC25" s="6"/>
      <c r="DD25" s="6"/>
    </row>
    <row r="26" spans="1:108" x14ac:dyDescent="0.35">
      <c r="A26" s="8">
        <v>799.753173828125</v>
      </c>
      <c r="B26" s="8">
        <v>119.90861511230469</v>
      </c>
      <c r="C26" s="8">
        <v>213.60000610351563</v>
      </c>
      <c r="D26" s="8">
        <v>215.10000610351563</v>
      </c>
      <c r="E26" s="8">
        <v>221.5</v>
      </c>
      <c r="F26" s="8">
        <v>225.10000610351563</v>
      </c>
      <c r="G26" s="8">
        <v>2184.756103515625</v>
      </c>
      <c r="H26" s="8">
        <v>1734.2047119140625</v>
      </c>
      <c r="I26" s="8">
        <v>3.3060002326965332</v>
      </c>
      <c r="J26" s="8">
        <v>0.14400000870227814</v>
      </c>
      <c r="K26" s="8">
        <v>24.378000259399414</v>
      </c>
      <c r="L26" s="8">
        <v>2.0120000839233398</v>
      </c>
      <c r="M26" s="8">
        <v>0.45200002193450928</v>
      </c>
      <c r="N26" s="8">
        <v>0.65600001811981201</v>
      </c>
      <c r="O26" s="8">
        <v>41.200000762939453</v>
      </c>
      <c r="P26" s="8">
        <v>28.934354782104492</v>
      </c>
      <c r="Q26" s="8">
        <v>44.999370574951172</v>
      </c>
      <c r="R26" s="8">
        <v>229.80000305175781</v>
      </c>
      <c r="S26" s="8">
        <v>60.099997999999999</v>
      </c>
      <c r="T26" s="8">
        <v>60.099997999999999</v>
      </c>
      <c r="U26" s="8">
        <v>60.200001</v>
      </c>
      <c r="V26" s="8">
        <v>94.586082458496094</v>
      </c>
      <c r="W26" s="8">
        <v>52.499603271484375</v>
      </c>
      <c r="X26" s="8">
        <v>65.634963989257813</v>
      </c>
      <c r="Y26" s="8">
        <v>79.533241271972656</v>
      </c>
      <c r="Z26" s="8">
        <v>3.1604375839233398</v>
      </c>
      <c r="AA26" s="8">
        <v>545.64532470703125</v>
      </c>
      <c r="AB26" s="8">
        <v>502.07281494140625</v>
      </c>
      <c r="AC26" s="8">
        <v>4.5525627136230469</v>
      </c>
      <c r="AD26" s="8">
        <v>3.574312686920166</v>
      </c>
      <c r="AE26" s="8">
        <v>7801.12841796875</v>
      </c>
      <c r="AF26" s="8">
        <v>5561.2451171875</v>
      </c>
      <c r="AG26" s="8">
        <v>1666.46484375</v>
      </c>
      <c r="AH26" s="8">
        <v>1013.1923828125</v>
      </c>
      <c r="AI26" s="8">
        <v>6134.66357421875</v>
      </c>
      <c r="AJ26" s="8">
        <v>4548.052734375</v>
      </c>
      <c r="AK26" s="8">
        <f>(data_cloud__26[[#This Row],[timestamp]]-BD24)*86400</f>
        <v>25.003999611362815</v>
      </c>
      <c r="AL26" s="8">
        <v>1.0029999999999999</v>
      </c>
      <c r="AM26" s="8">
        <v>423.70400000000001</v>
      </c>
      <c r="AN26" s="8">
        <v>2054.422</v>
      </c>
      <c r="AO26" s="8">
        <v>7.8230000000000004</v>
      </c>
      <c r="AP26" s="6">
        <v>22.695</v>
      </c>
      <c r="AQ26" s="6">
        <v>1</v>
      </c>
      <c r="AR26" s="6">
        <v>1</v>
      </c>
      <c r="AS26" s="6">
        <f>_xlfn.XLOOKUP(data_cloud__26[[#This Row],[product_id]], manual_check_maarten!A:A,manual_check_maarten!F:F,  "")</f>
        <v>0</v>
      </c>
      <c r="AT26" s="6"/>
      <c r="AU26" s="6"/>
      <c r="AV26" s="6"/>
      <c r="AW26" s="6">
        <f>_xlfn.XLOOKUP(data_cloud__26[[#This Row],[product_id]], manual_check_maarten!A:A,manual_check_maarten!G:G,  "")</f>
        <v>0</v>
      </c>
      <c r="AX26" s="6" t="str">
        <f>_xlfn.XLOOKUP(data_cloud__26[[#This Row],[product_id]], manual_check_maarten!A:A,manual_check_maarten!H:H,  "")</f>
        <v>Burnt</v>
      </c>
      <c r="AY26" s="6"/>
      <c r="AZ26" s="6"/>
      <c r="BA26" s="6" t="s">
        <v>136</v>
      </c>
      <c r="BB26" s="6">
        <v>13</v>
      </c>
      <c r="BC26" s="6" t="s">
        <v>78</v>
      </c>
      <c r="BD26" s="6">
        <v>45566.690762638886</v>
      </c>
      <c r="BE26" s="6" t="s">
        <v>79</v>
      </c>
      <c r="BF26" s="6" t="s">
        <v>80</v>
      </c>
      <c r="BG26" s="6">
        <v>13</v>
      </c>
      <c r="BH26" s="6">
        <v>13</v>
      </c>
      <c r="BI26" s="6">
        <v>0</v>
      </c>
      <c r="BJ26" s="6" t="s">
        <v>137</v>
      </c>
      <c r="BK26" s="6" t="s">
        <v>82</v>
      </c>
      <c r="BL26" s="6">
        <v>14.329999923706055</v>
      </c>
      <c r="BM26" s="6">
        <v>110</v>
      </c>
      <c r="BN26" s="6" t="s">
        <v>82</v>
      </c>
      <c r="BO26" s="6" t="s">
        <v>82</v>
      </c>
      <c r="BP26" s="6">
        <v>0</v>
      </c>
      <c r="BQ26" s="6">
        <v>60</v>
      </c>
      <c r="BR26" s="6">
        <v>2.332305908203125E-2</v>
      </c>
      <c r="BS26" s="6">
        <v>0.11323606967926025</v>
      </c>
      <c r="BT26" s="6" t="s">
        <v>138</v>
      </c>
      <c r="BU26" s="6" t="s">
        <v>136</v>
      </c>
      <c r="BV26" s="6">
        <v>40</v>
      </c>
      <c r="BW26" s="6">
        <v>20</v>
      </c>
      <c r="BX26" s="6">
        <v>45</v>
      </c>
      <c r="BY26" s="6">
        <v>888.61599999999999</v>
      </c>
      <c r="BZ26" s="6">
        <v>1054.7629999999999</v>
      </c>
      <c r="CA26" s="6">
        <v>3.1960000000000002</v>
      </c>
      <c r="CB26" s="6">
        <v>4.1180000000000003</v>
      </c>
      <c r="CC26" s="6">
        <v>95.504999999999995</v>
      </c>
      <c r="CD26" s="6">
        <v>2054.422</v>
      </c>
      <c r="CE26" s="6">
        <v>865.20699999999999</v>
      </c>
      <c r="CF26" s="6">
        <v>1164.432</v>
      </c>
      <c r="CG26" s="6">
        <v>6.51</v>
      </c>
      <c r="CH26" s="6">
        <v>97.244</v>
      </c>
      <c r="CR26" s="6"/>
      <c r="CS26" s="6"/>
      <c r="CT26" s="6"/>
      <c r="CU26" s="6"/>
      <c r="CV26" s="6"/>
      <c r="CY26" s="6"/>
      <c r="CZ26" s="6"/>
      <c r="DA26" s="6"/>
      <c r="DB26" s="6"/>
      <c r="DC26" s="6"/>
      <c r="DD26" s="6"/>
    </row>
    <row r="27" spans="1:108" x14ac:dyDescent="0.35">
      <c r="A27" s="8">
        <v>799.753173828125</v>
      </c>
      <c r="B27" s="8">
        <v>119.90861511230469</v>
      </c>
      <c r="C27" s="8">
        <v>213.60000610351563</v>
      </c>
      <c r="D27" s="8">
        <v>215.10000610351563</v>
      </c>
      <c r="E27" s="8">
        <v>221.5</v>
      </c>
      <c r="F27" s="8">
        <v>225.10000610351563</v>
      </c>
      <c r="G27" s="8">
        <v>2184.756103515625</v>
      </c>
      <c r="H27" s="8">
        <v>1734.2047119140625</v>
      </c>
      <c r="I27" s="8">
        <v>3.3060002326965332</v>
      </c>
      <c r="J27" s="8">
        <v>0.14400000870227814</v>
      </c>
      <c r="K27" s="8">
        <v>24.378000259399414</v>
      </c>
      <c r="L27" s="8">
        <v>2.0120000839233398</v>
      </c>
      <c r="M27" s="8">
        <v>0.45200002193450928</v>
      </c>
      <c r="N27" s="8">
        <v>0.65600001811981201</v>
      </c>
      <c r="O27" s="8">
        <v>41.200000762939453</v>
      </c>
      <c r="P27" s="8">
        <v>28.934354782104492</v>
      </c>
      <c r="Q27" s="8">
        <v>44.999370574951172</v>
      </c>
      <c r="R27" s="8">
        <v>229.80000305175781</v>
      </c>
      <c r="S27" s="8">
        <v>60.099997999999999</v>
      </c>
      <c r="T27" s="8">
        <v>60.099997999999999</v>
      </c>
      <c r="U27" s="8">
        <v>60.200001</v>
      </c>
      <c r="V27" s="8">
        <v>137.79624938964844</v>
      </c>
      <c r="W27" s="8">
        <v>52.49993896484375</v>
      </c>
      <c r="X27" s="8">
        <v>66.095207214355469</v>
      </c>
      <c r="Y27" s="8">
        <v>82.288299560546875</v>
      </c>
      <c r="Z27" s="8">
        <v>1.3168125152587891</v>
      </c>
      <c r="AA27" s="8">
        <v>544.46490478515625</v>
      </c>
      <c r="AB27" s="8">
        <v>497.97308349609375</v>
      </c>
      <c r="AC27" s="8">
        <v>4.7783126831054688</v>
      </c>
      <c r="AD27" s="8">
        <v>3.8376877307891846</v>
      </c>
      <c r="AE27" s="8">
        <v>7925.5595703125</v>
      </c>
      <c r="AF27" s="8">
        <v>6099.04052734375</v>
      </c>
      <c r="AG27" s="8">
        <v>1789.90673828125</v>
      </c>
      <c r="AH27" s="8">
        <v>1154.23583984375</v>
      </c>
      <c r="AI27" s="8">
        <v>6135.65283203125</v>
      </c>
      <c r="AJ27" s="8">
        <v>4944.8046875</v>
      </c>
      <c r="AK27" s="8">
        <f>(data_cloud__26[[#This Row],[timestamp]]-BD25)*86400</f>
        <v>25.003999611362815</v>
      </c>
      <c r="AL27" s="8">
        <v>1.0049999999999999</v>
      </c>
      <c r="AM27" s="8">
        <v>424.62799999999999</v>
      </c>
      <c r="AN27" s="8">
        <v>2056.1379999999999</v>
      </c>
      <c r="AO27" s="8">
        <v>13.223000000000001</v>
      </c>
      <c r="AP27" s="6">
        <v>36.999000000000002</v>
      </c>
      <c r="AQ27" s="6">
        <v>1</v>
      </c>
      <c r="AR27" s="6">
        <v>1</v>
      </c>
      <c r="AS27" s="6">
        <f>_xlfn.XLOOKUP(data_cloud__26[[#This Row],[product_id]], manual_check_maarten!A:A,manual_check_maarten!F:F,  "")</f>
        <v>1</v>
      </c>
      <c r="AT27" s="6"/>
      <c r="AU27" s="6"/>
      <c r="AV27" s="6"/>
      <c r="AW27" s="6">
        <f>_xlfn.XLOOKUP(data_cloud__26[[#This Row],[product_id]], manual_check_maarten!A:A,manual_check_maarten!G:G,  "")</f>
        <v>0</v>
      </c>
      <c r="AX27" s="6" t="str">
        <f>_xlfn.XLOOKUP(data_cloud__26[[#This Row],[product_id]], manual_check_maarten!A:A,manual_check_maarten!H:H,  "")</f>
        <v/>
      </c>
      <c r="AY27" s="6"/>
      <c r="AZ27" s="6"/>
      <c r="BA27" s="6" t="s">
        <v>139</v>
      </c>
      <c r="BB27" s="6">
        <v>13</v>
      </c>
      <c r="BC27" s="6" t="s">
        <v>85</v>
      </c>
      <c r="BD27" s="6">
        <v>45566.690762638886</v>
      </c>
      <c r="BE27" s="6" t="s">
        <v>79</v>
      </c>
      <c r="BF27" s="6" t="s">
        <v>80</v>
      </c>
      <c r="BG27" s="6">
        <v>13</v>
      </c>
      <c r="BH27" s="6">
        <v>13</v>
      </c>
      <c r="BI27" s="6">
        <v>0</v>
      </c>
      <c r="BJ27" s="6" t="s">
        <v>137</v>
      </c>
      <c r="BK27" s="6" t="s">
        <v>82</v>
      </c>
      <c r="BL27" s="6">
        <v>14.329999923706055</v>
      </c>
      <c r="BM27" s="6">
        <v>110</v>
      </c>
      <c r="BN27" s="6" t="s">
        <v>82</v>
      </c>
      <c r="BO27" s="6" t="s">
        <v>82</v>
      </c>
      <c r="BP27" s="6">
        <v>0</v>
      </c>
      <c r="BQ27" s="6">
        <v>60</v>
      </c>
      <c r="BR27" s="6"/>
      <c r="BS27" s="6"/>
      <c r="BT27" s="6" t="s">
        <v>140</v>
      </c>
      <c r="BU27" s="6" t="s">
        <v>139</v>
      </c>
      <c r="BV27" s="6">
        <v>40</v>
      </c>
      <c r="BW27" s="6">
        <v>20</v>
      </c>
      <c r="BX27" s="6">
        <v>45</v>
      </c>
      <c r="BY27" s="6">
        <v>1240.2570000000001</v>
      </c>
      <c r="BZ27" s="6">
        <v>810.32600000000002</v>
      </c>
      <c r="CA27" s="6">
        <v>-1.847</v>
      </c>
      <c r="CB27" s="6">
        <v>4.0449999999999999</v>
      </c>
      <c r="CC27" s="6">
        <v>90.462000000000003</v>
      </c>
      <c r="CD27" s="6">
        <v>2056.1379999999999</v>
      </c>
      <c r="CE27" s="6">
        <v>1233.519</v>
      </c>
      <c r="CF27" s="6">
        <v>1120.673</v>
      </c>
      <c r="CG27" s="6">
        <v>-178.30099999999999</v>
      </c>
      <c r="CH27" s="6">
        <v>99.998999999999995</v>
      </c>
      <c r="CR27" s="6"/>
      <c r="CS27" s="6"/>
      <c r="CT27" s="6"/>
      <c r="CU27" s="6"/>
      <c r="CV27" s="6"/>
      <c r="CY27" s="6"/>
      <c r="CZ27" s="6"/>
      <c r="DA27" s="6"/>
      <c r="DB27" s="6"/>
      <c r="DC27" s="6"/>
      <c r="DD27" s="6"/>
    </row>
    <row r="28" spans="1:108" x14ac:dyDescent="0.35">
      <c r="A28" s="8">
        <v>799.753173828125</v>
      </c>
      <c r="B28" s="8">
        <v>119.90861511230469</v>
      </c>
      <c r="C28" s="8">
        <v>213.60000610351563</v>
      </c>
      <c r="D28" s="8">
        <v>215.10000610351563</v>
      </c>
      <c r="E28" s="8">
        <v>221.30000305175781</v>
      </c>
      <c r="F28" s="8">
        <v>225.10000610351563</v>
      </c>
      <c r="G28" s="8">
        <v>2204.1845703125</v>
      </c>
      <c r="H28" s="8">
        <v>1729.1531982421875</v>
      </c>
      <c r="I28" s="8">
        <v>3.1020002365112305</v>
      </c>
      <c r="J28" s="8">
        <v>0.15400001406669617</v>
      </c>
      <c r="K28" s="8">
        <v>24.340002059936523</v>
      </c>
      <c r="L28" s="8">
        <v>2.0780000686645508</v>
      </c>
      <c r="M28" s="8">
        <v>0.45400002598762512</v>
      </c>
      <c r="N28" s="8">
        <v>0.65400004386901855</v>
      </c>
      <c r="O28" s="8">
        <v>41.200000762939453</v>
      </c>
      <c r="P28" s="8">
        <v>29.128032684326172</v>
      </c>
      <c r="Q28" s="8">
        <v>44.943305969238281</v>
      </c>
      <c r="R28" s="8">
        <v>229.80000305175781</v>
      </c>
      <c r="S28" s="8">
        <v>60.099997999999999</v>
      </c>
      <c r="T28" s="8">
        <v>60.099997999999999</v>
      </c>
      <c r="U28" s="8">
        <v>60.299999</v>
      </c>
      <c r="V28" s="8">
        <v>94.586082458496094</v>
      </c>
      <c r="W28" s="8">
        <v>52.499603271484375</v>
      </c>
      <c r="X28" s="8">
        <v>65.751785278320313</v>
      </c>
      <c r="Y28" s="8">
        <v>79.42962646484375</v>
      </c>
      <c r="Z28" s="8">
        <v>3.1980626583099365</v>
      </c>
      <c r="AA28" s="8">
        <v>545.46051025390625</v>
      </c>
      <c r="AB28" s="8">
        <v>502.44171142578125</v>
      </c>
      <c r="AC28" s="8">
        <v>4.5525627136230469</v>
      </c>
      <c r="AD28" s="8">
        <v>3.6119377613067627</v>
      </c>
      <c r="AE28" s="8">
        <v>7806.72216796875</v>
      </c>
      <c r="AF28" s="8">
        <v>5583.3759765625</v>
      </c>
      <c r="AG28" s="8">
        <v>1675.1142578125</v>
      </c>
      <c r="AH28" s="8">
        <v>1042.58984375</v>
      </c>
      <c r="AI28" s="8">
        <v>6131.60791015625</v>
      </c>
      <c r="AJ28" s="8">
        <v>4540.7861328125</v>
      </c>
      <c r="AK28" s="8">
        <f>(data_cloud__26[[#This Row],[timestamp]]-BD26)*86400</f>
        <v>24.059000588022172</v>
      </c>
      <c r="AL28" s="8">
        <v>1.0029999999999999</v>
      </c>
      <c r="AM28" s="8">
        <v>423.62</v>
      </c>
      <c r="AN28" s="8">
        <v>2053.431</v>
      </c>
      <c r="AO28" s="8">
        <v>6.4340000000000002</v>
      </c>
      <c r="AP28" s="6">
        <v>31.469000000000001</v>
      </c>
      <c r="AQ28" s="6">
        <v>1</v>
      </c>
      <c r="AR28" s="6">
        <v>1</v>
      </c>
      <c r="AS28" s="6">
        <f>_xlfn.XLOOKUP(data_cloud__26[[#This Row],[product_id]], manual_check_maarten!A:A,manual_check_maarten!F:F,  "")</f>
        <v>1</v>
      </c>
      <c r="AT28" s="6"/>
      <c r="AU28" s="6"/>
      <c r="AV28" s="6"/>
      <c r="AW28" s="6">
        <f>_xlfn.XLOOKUP(data_cloud__26[[#This Row],[product_id]], manual_check_maarten!A:A,manual_check_maarten!G:G,  "")</f>
        <v>0</v>
      </c>
      <c r="AX28" s="6" t="str">
        <f>_xlfn.XLOOKUP(data_cloud__26[[#This Row],[product_id]], manual_check_maarten!A:A,manual_check_maarten!H:H,  "")</f>
        <v/>
      </c>
      <c r="AY28" s="6"/>
      <c r="AZ28" s="6"/>
      <c r="BA28" s="6" t="s">
        <v>141</v>
      </c>
      <c r="BB28" s="6">
        <v>14</v>
      </c>
      <c r="BC28" s="6" t="s">
        <v>78</v>
      </c>
      <c r="BD28" s="6">
        <v>45566.691041099541</v>
      </c>
      <c r="BE28" s="6" t="s">
        <v>79</v>
      </c>
      <c r="BF28" s="6" t="s">
        <v>80</v>
      </c>
      <c r="BG28" s="6">
        <v>14</v>
      </c>
      <c r="BH28" s="6">
        <v>14</v>
      </c>
      <c r="BI28" s="6">
        <v>0</v>
      </c>
      <c r="BJ28" s="6" t="s">
        <v>142</v>
      </c>
      <c r="BK28" s="6" t="s">
        <v>82</v>
      </c>
      <c r="BL28" s="6">
        <v>14.340000152587891</v>
      </c>
      <c r="BM28" s="6">
        <v>110</v>
      </c>
      <c r="BN28" s="6" t="s">
        <v>82</v>
      </c>
      <c r="BO28" s="6" t="s">
        <v>82</v>
      </c>
      <c r="BP28" s="6">
        <v>0</v>
      </c>
      <c r="BQ28" s="6">
        <v>60</v>
      </c>
      <c r="BR28" s="6">
        <v>3.0484557151794434E-2</v>
      </c>
      <c r="BS28" s="6">
        <v>0.10406756401062012</v>
      </c>
      <c r="BT28" s="6" t="s">
        <v>143</v>
      </c>
      <c r="BU28" s="6" t="s">
        <v>141</v>
      </c>
      <c r="BV28" s="6">
        <v>40</v>
      </c>
      <c r="BW28" s="6">
        <v>20</v>
      </c>
      <c r="BX28" s="6">
        <v>45</v>
      </c>
      <c r="BY28" s="6">
        <v>890.23699999999997</v>
      </c>
      <c r="BZ28" s="6">
        <v>983.32299999999998</v>
      </c>
      <c r="CA28" s="6">
        <v>3.1309999999999998</v>
      </c>
      <c r="CB28" s="6">
        <v>4.1340000000000003</v>
      </c>
      <c r="CC28" s="6">
        <v>95.44</v>
      </c>
      <c r="CD28" s="6">
        <v>2053.431</v>
      </c>
      <c r="CE28" s="6">
        <v>866.42499999999995</v>
      </c>
      <c r="CF28" s="6">
        <v>1093.5740000000001</v>
      </c>
      <c r="CG28" s="6">
        <v>6.4980000000000002</v>
      </c>
      <c r="CH28" s="6">
        <v>99.998999999999995</v>
      </c>
      <c r="CR28" s="6"/>
      <c r="CS28" s="6"/>
      <c r="CT28" s="6"/>
      <c r="CU28" s="6"/>
      <c r="CV28" s="6"/>
      <c r="CY28" s="6"/>
      <c r="CZ28" s="6"/>
      <c r="DA28" s="6"/>
      <c r="DB28" s="6"/>
      <c r="DC28" s="6"/>
      <c r="DD28" s="6"/>
    </row>
    <row r="29" spans="1:108" x14ac:dyDescent="0.35">
      <c r="A29" s="8">
        <v>799.753173828125</v>
      </c>
      <c r="B29" s="8">
        <v>119.90861511230469</v>
      </c>
      <c r="C29" s="8">
        <v>213.60000610351563</v>
      </c>
      <c r="D29" s="8">
        <v>215.10000610351563</v>
      </c>
      <c r="E29" s="8">
        <v>221.30000305175781</v>
      </c>
      <c r="F29" s="8">
        <v>225.10000610351563</v>
      </c>
      <c r="G29" s="8">
        <v>2204.1845703125</v>
      </c>
      <c r="H29" s="8">
        <v>1729.1531982421875</v>
      </c>
      <c r="I29" s="8">
        <v>3.1020002365112305</v>
      </c>
      <c r="J29" s="8">
        <v>0.15400001406669617</v>
      </c>
      <c r="K29" s="8">
        <v>24.340002059936523</v>
      </c>
      <c r="L29" s="8">
        <v>2.0780000686645508</v>
      </c>
      <c r="M29" s="8">
        <v>0.45400002598762512</v>
      </c>
      <c r="N29" s="8">
        <v>0.65400004386901855</v>
      </c>
      <c r="O29" s="8">
        <v>41.200000762939453</v>
      </c>
      <c r="P29" s="8">
        <v>29.128032684326172</v>
      </c>
      <c r="Q29" s="8">
        <v>44.943305969238281</v>
      </c>
      <c r="R29" s="8">
        <v>229.80000305175781</v>
      </c>
      <c r="S29" s="8">
        <v>60.099997999999999</v>
      </c>
      <c r="T29" s="8">
        <v>60.099997999999999</v>
      </c>
      <c r="U29" s="8">
        <v>60.299999</v>
      </c>
      <c r="V29" s="8">
        <v>137.79624938964844</v>
      </c>
      <c r="W29" s="8">
        <v>52.49993896484375</v>
      </c>
      <c r="X29" s="8">
        <v>66.205039978027344</v>
      </c>
      <c r="Y29" s="8">
        <v>82.291595458984375</v>
      </c>
      <c r="Z29" s="8">
        <v>1.2791875600814819</v>
      </c>
      <c r="AA29" s="8">
        <v>544.46881103515625</v>
      </c>
      <c r="AB29" s="8">
        <v>498.34033203125</v>
      </c>
      <c r="AC29" s="8">
        <v>4.8159375190734863</v>
      </c>
      <c r="AD29" s="8">
        <v>3.8000626564025879</v>
      </c>
      <c r="AE29" s="8">
        <v>7933.03662109375</v>
      </c>
      <c r="AF29" s="8">
        <v>6098.3046875</v>
      </c>
      <c r="AG29" s="8">
        <v>1817.90087890625</v>
      </c>
      <c r="AH29" s="8">
        <v>1143.82958984375</v>
      </c>
      <c r="AI29" s="8">
        <v>6115.1357421875</v>
      </c>
      <c r="AJ29" s="8">
        <v>4954.47509765625</v>
      </c>
      <c r="AK29" s="8">
        <f>(data_cloud__26[[#This Row],[timestamp]]-BD27)*86400</f>
        <v>24.059000588022172</v>
      </c>
      <c r="AL29" s="8">
        <v>1.0049999999999999</v>
      </c>
      <c r="AM29" s="8">
        <v>424.88</v>
      </c>
      <c r="AN29" s="8">
        <v>2054.4560000000001</v>
      </c>
      <c r="AO29" s="8">
        <v>6.7729999999999997</v>
      </c>
      <c r="AP29" s="6">
        <v>26.148</v>
      </c>
      <c r="AQ29" s="6">
        <v>1</v>
      </c>
      <c r="AR29" s="6">
        <v>1</v>
      </c>
      <c r="AS29" s="6">
        <f>_xlfn.XLOOKUP(data_cloud__26[[#This Row],[product_id]], manual_check_maarten!A:A,manual_check_maarten!F:F,  "")</f>
        <v>1</v>
      </c>
      <c r="AT29" s="6"/>
      <c r="AU29" s="6"/>
      <c r="AV29" s="6"/>
      <c r="AW29" s="6">
        <f>_xlfn.XLOOKUP(data_cloud__26[[#This Row],[product_id]], manual_check_maarten!A:A,manual_check_maarten!G:G,  "")</f>
        <v>0</v>
      </c>
      <c r="AX29" s="6" t="str">
        <f>_xlfn.XLOOKUP(data_cloud__26[[#This Row],[product_id]], manual_check_maarten!A:A,manual_check_maarten!H:H,  "")</f>
        <v/>
      </c>
      <c r="AY29" s="6"/>
      <c r="AZ29" s="6"/>
      <c r="BA29" s="6" t="s">
        <v>144</v>
      </c>
      <c r="BB29" s="6">
        <v>14</v>
      </c>
      <c r="BC29" s="6" t="s">
        <v>85</v>
      </c>
      <c r="BD29" s="6">
        <v>45566.691041099541</v>
      </c>
      <c r="BE29" s="6" t="s">
        <v>79</v>
      </c>
      <c r="BF29" s="6" t="s">
        <v>80</v>
      </c>
      <c r="BG29" s="6">
        <v>14</v>
      </c>
      <c r="BH29" s="6">
        <v>14</v>
      </c>
      <c r="BI29" s="6">
        <v>0</v>
      </c>
      <c r="BJ29" s="6" t="s">
        <v>142</v>
      </c>
      <c r="BK29" s="6" t="s">
        <v>82</v>
      </c>
      <c r="BL29" s="6">
        <v>14.340000152587891</v>
      </c>
      <c r="BM29" s="6">
        <v>110</v>
      </c>
      <c r="BN29" s="6" t="s">
        <v>82</v>
      </c>
      <c r="BO29" s="6" t="s">
        <v>82</v>
      </c>
      <c r="BP29" s="6">
        <v>0</v>
      </c>
      <c r="BQ29" s="6">
        <v>60</v>
      </c>
      <c r="BR29" s="6"/>
      <c r="BS29" s="6"/>
      <c r="BT29" s="6" t="s">
        <v>145</v>
      </c>
      <c r="BU29" s="6" t="s">
        <v>144</v>
      </c>
      <c r="BV29" s="6">
        <v>40</v>
      </c>
      <c r="BW29" s="6">
        <v>20</v>
      </c>
      <c r="BX29" s="6">
        <v>45</v>
      </c>
      <c r="BY29" s="6">
        <v>1186.0519999999999</v>
      </c>
      <c r="BZ29" s="6">
        <v>1068.623</v>
      </c>
      <c r="CA29" s="6">
        <v>-3.673</v>
      </c>
      <c r="CB29" s="6">
        <v>4.0819999999999999</v>
      </c>
      <c r="CC29" s="6">
        <v>88.635999999999996</v>
      </c>
      <c r="CD29" s="6">
        <v>2054.4560000000001</v>
      </c>
      <c r="CE29" s="6">
        <v>1191.0029999999999</v>
      </c>
      <c r="CF29" s="6">
        <v>1374.6669999999999</v>
      </c>
      <c r="CG29" s="6">
        <v>179.59399999999999</v>
      </c>
      <c r="CH29" s="6">
        <v>99.998999999999995</v>
      </c>
      <c r="CR29" s="6"/>
      <c r="CS29" s="6"/>
      <c r="CT29" s="6"/>
      <c r="CU29" s="6"/>
      <c r="CV29" s="6"/>
      <c r="CY29" s="6"/>
      <c r="CZ29" s="6"/>
      <c r="DA29" s="6"/>
      <c r="DB29" s="6"/>
      <c r="DC29" s="6"/>
      <c r="DD29" s="6"/>
    </row>
    <row r="30" spans="1:108" x14ac:dyDescent="0.35">
      <c r="A30" s="8">
        <v>799.753173828125</v>
      </c>
      <c r="B30" s="8">
        <v>119.90861511230469</v>
      </c>
      <c r="C30" s="8">
        <v>213.80000305175781</v>
      </c>
      <c r="D30" s="8">
        <v>215.10000610351563</v>
      </c>
      <c r="E30" s="8">
        <v>221.5</v>
      </c>
      <c r="F30" s="8">
        <v>225.10000610351563</v>
      </c>
      <c r="G30" s="8">
        <v>2165.035888671875</v>
      </c>
      <c r="H30" s="8">
        <v>1715.9417724609375</v>
      </c>
      <c r="I30" s="8">
        <v>3.2420001029968262</v>
      </c>
      <c r="J30" s="8">
        <v>0.14400000870227814</v>
      </c>
      <c r="K30" s="8">
        <v>24.336000442504883</v>
      </c>
      <c r="L30" s="8">
        <v>2.0480000972747803</v>
      </c>
      <c r="M30" s="8">
        <v>0.45000001788139343</v>
      </c>
      <c r="N30" s="8">
        <v>0.65400004386901855</v>
      </c>
      <c r="O30" s="8">
        <v>41.200000762939453</v>
      </c>
      <c r="P30" s="8">
        <v>28.852806091308594</v>
      </c>
      <c r="Q30" s="8">
        <v>44.973884582519531</v>
      </c>
      <c r="R30" s="8">
        <v>229.80000305175781</v>
      </c>
      <c r="S30" s="8">
        <v>60</v>
      </c>
      <c r="T30" s="8">
        <v>60</v>
      </c>
      <c r="U30" s="8">
        <v>60.299999</v>
      </c>
      <c r="V30" s="8">
        <v>94.586082458496094</v>
      </c>
      <c r="W30" s="8">
        <v>52.499603271484375</v>
      </c>
      <c r="X30" s="8">
        <v>65.545875549316406</v>
      </c>
      <c r="Y30" s="8">
        <v>79.706710815429688</v>
      </c>
      <c r="Z30" s="8">
        <v>3.2356877326965332</v>
      </c>
      <c r="AA30" s="8">
        <v>541.61468505859375</v>
      </c>
      <c r="AB30" s="8">
        <v>497.626220703125</v>
      </c>
      <c r="AC30" s="8">
        <v>4.5525627136230469</v>
      </c>
      <c r="AD30" s="8">
        <v>3.6495625972747803</v>
      </c>
      <c r="AE30" s="8">
        <v>7723.232421875</v>
      </c>
      <c r="AF30" s="8">
        <v>5414.21142578125</v>
      </c>
      <c r="AG30" s="8">
        <v>1649.41064453125</v>
      </c>
      <c r="AH30" s="8">
        <v>1037.76025390625</v>
      </c>
      <c r="AI30" s="8">
        <v>6073.82177734375</v>
      </c>
      <c r="AJ30" s="8">
        <v>4376.451171875</v>
      </c>
      <c r="AK30" s="8">
        <f>(data_cloud__26[[#This Row],[timestamp]]-BD28)*86400</f>
        <v>25.004999781958759</v>
      </c>
      <c r="AL30" s="8">
        <v>1.0029999999999999</v>
      </c>
      <c r="AM30" s="8">
        <v>423.67200000000003</v>
      </c>
      <c r="AN30" s="8">
        <v>2053.0239999999999</v>
      </c>
      <c r="AO30" s="8">
        <v>11.599</v>
      </c>
      <c r="AP30" s="6">
        <v>19.224</v>
      </c>
      <c r="AQ30" s="6">
        <v>1</v>
      </c>
      <c r="AR30" s="6">
        <v>1</v>
      </c>
      <c r="AS30" s="6">
        <f>_xlfn.XLOOKUP(data_cloud__26[[#This Row],[product_id]], manual_check_maarten!A:A,manual_check_maarten!F:F,  "")</f>
        <v>1</v>
      </c>
      <c r="AT30" s="6"/>
      <c r="AU30" s="6"/>
      <c r="AV30" s="6"/>
      <c r="AW30" s="6">
        <f>_xlfn.XLOOKUP(data_cloud__26[[#This Row],[product_id]], manual_check_maarten!A:A,manual_check_maarten!G:G,  "")</f>
        <v>0</v>
      </c>
      <c r="AX30" s="6" t="str">
        <f>_xlfn.XLOOKUP(data_cloud__26[[#This Row],[product_id]], manual_check_maarten!A:A,manual_check_maarten!H:H,  "")</f>
        <v/>
      </c>
      <c r="AY30" s="6"/>
      <c r="AZ30" s="6"/>
      <c r="BA30" s="6" t="s">
        <v>146</v>
      </c>
      <c r="BB30" s="6">
        <v>15</v>
      </c>
      <c r="BC30" s="6" t="s">
        <v>78</v>
      </c>
      <c r="BD30" s="6">
        <v>45566.69133050926</v>
      </c>
      <c r="BE30" s="6" t="s">
        <v>79</v>
      </c>
      <c r="BF30" s="6" t="s">
        <v>80</v>
      </c>
      <c r="BG30" s="6">
        <v>15</v>
      </c>
      <c r="BH30" s="6">
        <v>15</v>
      </c>
      <c r="BI30" s="6">
        <v>0</v>
      </c>
      <c r="BJ30" s="6" t="s">
        <v>147</v>
      </c>
      <c r="BK30" s="6" t="s">
        <v>82</v>
      </c>
      <c r="BL30" s="6">
        <v>14.340000152587891</v>
      </c>
      <c r="BM30" s="6">
        <v>110</v>
      </c>
      <c r="BN30" s="6" t="s">
        <v>82</v>
      </c>
      <c r="BO30" s="6" t="s">
        <v>82</v>
      </c>
      <c r="BP30" s="6">
        <v>0</v>
      </c>
      <c r="BQ30" s="6">
        <v>60</v>
      </c>
      <c r="BR30" s="6">
        <v>1.7120957374572754E-2</v>
      </c>
      <c r="BS30" s="6">
        <v>0.15833878517150879</v>
      </c>
      <c r="BT30" s="6" t="s">
        <v>148</v>
      </c>
      <c r="BU30" s="6" t="s">
        <v>146</v>
      </c>
      <c r="BV30" s="6">
        <v>40</v>
      </c>
      <c r="BW30" s="6">
        <v>20</v>
      </c>
      <c r="BX30" s="6">
        <v>45</v>
      </c>
      <c r="BY30" s="6">
        <v>891.39200000000005</v>
      </c>
      <c r="BZ30" s="6">
        <v>965.12900000000002</v>
      </c>
      <c r="CA30" s="6">
        <v>3.218</v>
      </c>
      <c r="CB30" s="6">
        <v>4.1059999999999999</v>
      </c>
      <c r="CC30" s="6">
        <v>95.528000000000006</v>
      </c>
      <c r="CD30" s="6">
        <v>2053.0239999999999</v>
      </c>
      <c r="CE30" s="6">
        <v>868.05399999999997</v>
      </c>
      <c r="CF30" s="6">
        <v>1075.585</v>
      </c>
      <c r="CG30" s="6">
        <v>6.5730000000000004</v>
      </c>
      <c r="CH30" s="6">
        <v>98.424999999999997</v>
      </c>
      <c r="CR30" s="6"/>
      <c r="CS30" s="6"/>
      <c r="CT30" s="6"/>
      <c r="CU30" s="6"/>
      <c r="CV30" s="6"/>
      <c r="CY30" s="6"/>
      <c r="CZ30" s="6"/>
      <c r="DA30" s="6"/>
      <c r="DB30" s="6"/>
      <c r="DC30" s="6"/>
      <c r="DD30" s="6"/>
    </row>
    <row r="31" spans="1:108" x14ac:dyDescent="0.35">
      <c r="A31" s="8">
        <v>799.753173828125</v>
      </c>
      <c r="B31" s="8">
        <v>119.90861511230469</v>
      </c>
      <c r="C31" s="8">
        <v>213.80000305175781</v>
      </c>
      <c r="D31" s="8">
        <v>215.10000610351563</v>
      </c>
      <c r="E31" s="8">
        <v>221.5</v>
      </c>
      <c r="F31" s="8">
        <v>225.10000610351563</v>
      </c>
      <c r="G31" s="8">
        <v>2165.035888671875</v>
      </c>
      <c r="H31" s="8">
        <v>1715.9417724609375</v>
      </c>
      <c r="I31" s="8">
        <v>3.2420001029968262</v>
      </c>
      <c r="J31" s="8">
        <v>0.14400000870227814</v>
      </c>
      <c r="K31" s="8">
        <v>24.336000442504883</v>
      </c>
      <c r="L31" s="8">
        <v>2.0480000972747803</v>
      </c>
      <c r="M31" s="8">
        <v>0.45000001788139343</v>
      </c>
      <c r="N31" s="8">
        <v>0.65400004386901855</v>
      </c>
      <c r="O31" s="8">
        <v>41.200000762939453</v>
      </c>
      <c r="P31" s="8">
        <v>28.852806091308594</v>
      </c>
      <c r="Q31" s="8">
        <v>44.973884582519531</v>
      </c>
      <c r="R31" s="8">
        <v>229.80000305175781</v>
      </c>
      <c r="S31" s="8">
        <v>60</v>
      </c>
      <c r="T31" s="8">
        <v>60</v>
      </c>
      <c r="U31" s="8">
        <v>60.299999</v>
      </c>
      <c r="V31" s="8">
        <v>137.79624938964844</v>
      </c>
      <c r="W31" s="8">
        <v>52.49993896484375</v>
      </c>
      <c r="X31" s="8">
        <v>66.165847778320313</v>
      </c>
      <c r="Y31" s="8">
        <v>82.089752197265625</v>
      </c>
      <c r="Z31" s="8">
        <v>1.2791875600814819</v>
      </c>
      <c r="AA31" s="8">
        <v>545.34564208984375</v>
      </c>
      <c r="AB31" s="8">
        <v>498.97393798828125</v>
      </c>
      <c r="AC31" s="8">
        <v>4.8159375190734863</v>
      </c>
      <c r="AD31" s="8">
        <v>3.8376877307891846</v>
      </c>
      <c r="AE31" s="8">
        <v>7954.03271484375</v>
      </c>
      <c r="AF31" s="8">
        <v>6159.90576171875</v>
      </c>
      <c r="AG31" s="8">
        <v>1819.7685546875</v>
      </c>
      <c r="AH31" s="8">
        <v>1163.2685546875</v>
      </c>
      <c r="AI31" s="8">
        <v>6134.26416015625</v>
      </c>
      <c r="AJ31" s="8">
        <v>4996.63720703125</v>
      </c>
      <c r="AK31" s="8">
        <f>(data_cloud__26[[#This Row],[timestamp]]-BD29)*86400</f>
        <v>25.004999781958759</v>
      </c>
      <c r="AL31" s="8">
        <v>1.0049999999999999</v>
      </c>
      <c r="AM31" s="8">
        <v>424.77699999999999</v>
      </c>
      <c r="AN31" s="8">
        <v>2055.5790000000002</v>
      </c>
      <c r="AO31" s="8">
        <v>6.4809999999999999</v>
      </c>
      <c r="AP31" s="6">
        <v>18.178000000000001</v>
      </c>
      <c r="AQ31" s="6">
        <v>1</v>
      </c>
      <c r="AR31" s="6">
        <v>1</v>
      </c>
      <c r="AS31" s="6">
        <f>_xlfn.XLOOKUP(data_cloud__26[[#This Row],[product_id]], manual_check_maarten!A:A,manual_check_maarten!F:F,  "")</f>
        <v>1</v>
      </c>
      <c r="AT31" s="6"/>
      <c r="AU31" s="6"/>
      <c r="AV31" s="6"/>
      <c r="AW31" s="6">
        <f>_xlfn.XLOOKUP(data_cloud__26[[#This Row],[product_id]], manual_check_maarten!A:A,manual_check_maarten!G:G,  "")</f>
        <v>0</v>
      </c>
      <c r="AX31" s="6" t="str">
        <f>_xlfn.XLOOKUP(data_cloud__26[[#This Row],[product_id]], manual_check_maarten!A:A,manual_check_maarten!H:H,  "")</f>
        <v/>
      </c>
      <c r="AY31" s="6"/>
      <c r="AZ31" s="6"/>
      <c r="BA31" s="6" t="s">
        <v>149</v>
      </c>
      <c r="BB31" s="6">
        <v>15</v>
      </c>
      <c r="BC31" s="6" t="s">
        <v>85</v>
      </c>
      <c r="BD31" s="6">
        <v>45566.69133050926</v>
      </c>
      <c r="BE31" s="6" t="s">
        <v>79</v>
      </c>
      <c r="BF31" s="6" t="s">
        <v>80</v>
      </c>
      <c r="BG31" s="6">
        <v>15</v>
      </c>
      <c r="BH31" s="6">
        <v>15</v>
      </c>
      <c r="BI31" s="6">
        <v>0</v>
      </c>
      <c r="BJ31" s="6" t="s">
        <v>147</v>
      </c>
      <c r="BK31" s="6" t="s">
        <v>82</v>
      </c>
      <c r="BL31" s="6">
        <v>14.340000152587891</v>
      </c>
      <c r="BM31" s="6">
        <v>110</v>
      </c>
      <c r="BN31" s="6" t="s">
        <v>82</v>
      </c>
      <c r="BO31" s="6" t="s">
        <v>82</v>
      </c>
      <c r="BP31" s="6">
        <v>0</v>
      </c>
      <c r="BQ31" s="6">
        <v>60</v>
      </c>
      <c r="BR31" s="6"/>
      <c r="BS31" s="6"/>
      <c r="BT31" s="6" t="s">
        <v>150</v>
      </c>
      <c r="BU31" s="6" t="s">
        <v>149</v>
      </c>
      <c r="BV31" s="6">
        <v>40</v>
      </c>
      <c r="BW31" s="6">
        <v>20</v>
      </c>
      <c r="BX31" s="6">
        <v>45</v>
      </c>
      <c r="BY31" s="6">
        <v>1186.7139999999999</v>
      </c>
      <c r="BZ31" s="6">
        <v>987.62199999999996</v>
      </c>
      <c r="CA31" s="6">
        <v>-4.157</v>
      </c>
      <c r="CB31" s="6">
        <v>4.0490000000000004</v>
      </c>
      <c r="CC31" s="6">
        <v>88.152000000000001</v>
      </c>
      <c r="CD31" s="6">
        <v>2055.5790000000002</v>
      </c>
      <c r="CE31" s="6">
        <v>1192.1489999999999</v>
      </c>
      <c r="CF31" s="6">
        <v>1295.095</v>
      </c>
      <c r="CG31" s="6">
        <v>179.47800000000001</v>
      </c>
      <c r="CH31" s="6">
        <v>98.424999999999997</v>
      </c>
      <c r="CR31" s="6"/>
      <c r="CS31" s="6"/>
      <c r="CT31" s="6"/>
      <c r="CU31" s="6"/>
      <c r="CV31" s="6"/>
      <c r="CY31" s="6"/>
      <c r="CZ31" s="6"/>
      <c r="DA31" s="6"/>
      <c r="DB31" s="6"/>
      <c r="DC31" s="6"/>
      <c r="DD31" s="6"/>
    </row>
    <row r="32" spans="1:108" x14ac:dyDescent="0.35">
      <c r="A32" s="8">
        <v>799.753173828125</v>
      </c>
      <c r="B32" s="8">
        <v>119.90861511230469</v>
      </c>
      <c r="C32" s="8">
        <v>214</v>
      </c>
      <c r="D32" s="8">
        <v>215</v>
      </c>
      <c r="E32" s="8">
        <v>221.5</v>
      </c>
      <c r="F32" s="8">
        <v>225.10000610351563</v>
      </c>
      <c r="G32" s="8">
        <v>2201.17333984375</v>
      </c>
      <c r="H32" s="8">
        <v>1735.759033203125</v>
      </c>
      <c r="I32" s="8">
        <v>2.9240000247955322</v>
      </c>
      <c r="J32" s="8">
        <v>0.14400000870227814</v>
      </c>
      <c r="K32" s="8">
        <v>24.380001068115234</v>
      </c>
      <c r="L32" s="8">
        <v>2.0580000877380371</v>
      </c>
      <c r="M32" s="8">
        <v>0.45400002598762512</v>
      </c>
      <c r="N32" s="8">
        <v>0.65600001811981201</v>
      </c>
      <c r="O32" s="8">
        <v>41</v>
      </c>
      <c r="P32" s="8">
        <v>28.791645050048828</v>
      </c>
      <c r="Q32" s="8">
        <v>44.973884582519531</v>
      </c>
      <c r="R32" s="8">
        <v>229.80000305175781</v>
      </c>
      <c r="S32" s="8">
        <v>60.099997999999999</v>
      </c>
      <c r="T32" s="8">
        <v>60.099997999999999</v>
      </c>
      <c r="U32" s="8">
        <v>60.400002000000001</v>
      </c>
      <c r="V32" s="8">
        <v>94.586082458496094</v>
      </c>
      <c r="W32" s="8">
        <v>52.499603271484375</v>
      </c>
      <c r="X32" s="8">
        <v>65.673583984375</v>
      </c>
      <c r="Y32" s="8">
        <v>79.758895874023438</v>
      </c>
      <c r="Z32" s="8">
        <v>3.3861875534057617</v>
      </c>
      <c r="AA32" s="8">
        <v>542.6915283203125</v>
      </c>
      <c r="AB32" s="8">
        <v>499.19216918945313</v>
      </c>
      <c r="AC32" s="8">
        <v>4.5901875495910645</v>
      </c>
      <c r="AD32" s="8">
        <v>3.6119377613067627</v>
      </c>
      <c r="AE32" s="8">
        <v>7746.67724609375</v>
      </c>
      <c r="AF32" s="8">
        <v>5466.30810546875</v>
      </c>
      <c r="AG32" s="8">
        <v>1671.88623046875</v>
      </c>
      <c r="AH32" s="8">
        <v>1020.0341796875</v>
      </c>
      <c r="AI32" s="8">
        <v>6074.791015625</v>
      </c>
      <c r="AJ32" s="8">
        <v>4446.27392578125</v>
      </c>
      <c r="AK32" s="8">
        <f>(data_cloud__26[[#This Row],[timestamp]]-BD30)*86400</f>
        <v>23.977999971248209</v>
      </c>
      <c r="AL32" s="8"/>
      <c r="AM32" s="8"/>
      <c r="AN32" s="8"/>
      <c r="AO32" s="8"/>
      <c r="AP32" s="6"/>
      <c r="AQ32" s="6"/>
      <c r="AR32" s="6"/>
      <c r="AS32" s="6" t="str">
        <f>_xlfn.XLOOKUP(data_cloud__26[[#This Row],[product_id]], manual_check_maarten!A:A,manual_check_maarten!F:F,  "")</f>
        <v/>
      </c>
      <c r="AT32" s="6"/>
      <c r="AU32" s="6"/>
      <c r="AV32" s="6"/>
      <c r="AW32" s="6" t="str">
        <f>_xlfn.XLOOKUP(data_cloud__26[[#This Row],[product_id]], manual_check_maarten!A:A,manual_check_maarten!G:G,  "")</f>
        <v/>
      </c>
      <c r="AX32" s="6" t="str">
        <f>_xlfn.XLOOKUP(data_cloud__26[[#This Row],[product_id]], manual_check_maarten!A:A,manual_check_maarten!H:H,  "")</f>
        <v/>
      </c>
      <c r="AY32" s="6"/>
      <c r="AZ32" s="6"/>
      <c r="BA32" s="6" t="s">
        <v>151</v>
      </c>
      <c r="BB32" s="6">
        <v>16</v>
      </c>
      <c r="BC32" s="6" t="s">
        <v>78</v>
      </c>
      <c r="BD32" s="6">
        <v>45566.691608032408</v>
      </c>
      <c r="BE32" s="6" t="s">
        <v>79</v>
      </c>
      <c r="BF32" s="6" t="s">
        <v>80</v>
      </c>
      <c r="BG32" s="6">
        <v>16</v>
      </c>
      <c r="BH32" s="6">
        <v>16</v>
      </c>
      <c r="BI32" s="6">
        <v>0</v>
      </c>
      <c r="BJ32" s="6" t="s">
        <v>152</v>
      </c>
      <c r="BK32" s="6" t="s">
        <v>82</v>
      </c>
      <c r="BL32" s="6">
        <v>14.34999942779541</v>
      </c>
      <c r="BM32" s="6">
        <v>110</v>
      </c>
      <c r="BN32" s="6" t="s">
        <v>82</v>
      </c>
      <c r="BO32" s="6" t="s">
        <v>82</v>
      </c>
      <c r="BP32" s="6">
        <v>0</v>
      </c>
      <c r="BQ32" s="6">
        <v>60</v>
      </c>
      <c r="BR32" s="6">
        <v>8.3625316619873047E-4</v>
      </c>
      <c r="BS32" s="6">
        <v>0.14667892456054688</v>
      </c>
      <c r="BT32" s="6"/>
      <c r="BX32" s="6"/>
      <c r="BY32" s="6"/>
      <c r="BZ32" s="6"/>
      <c r="CA32" s="6"/>
      <c r="CB32" s="6"/>
      <c r="CC32" s="6"/>
      <c r="CD32" s="6"/>
      <c r="CR32" s="6"/>
      <c r="CS32" s="6"/>
      <c r="CT32" s="6"/>
      <c r="CU32" s="6"/>
      <c r="CV32" s="6"/>
      <c r="CY32" s="6"/>
      <c r="CZ32" s="6"/>
      <c r="DA32" s="6"/>
      <c r="DB32" s="6"/>
      <c r="DC32" s="6"/>
      <c r="DD32" s="6"/>
    </row>
    <row r="33" spans="1:108" x14ac:dyDescent="0.35">
      <c r="A33" s="8">
        <v>799.753173828125</v>
      </c>
      <c r="B33" s="8">
        <v>119.90861511230469</v>
      </c>
      <c r="C33" s="8">
        <v>214</v>
      </c>
      <c r="D33" s="8">
        <v>215</v>
      </c>
      <c r="E33" s="8">
        <v>221.5</v>
      </c>
      <c r="F33" s="8">
        <v>225.10000610351563</v>
      </c>
      <c r="G33" s="8">
        <v>2201.17333984375</v>
      </c>
      <c r="H33" s="8">
        <v>1735.759033203125</v>
      </c>
      <c r="I33" s="8">
        <v>2.9240000247955322</v>
      </c>
      <c r="J33" s="8">
        <v>0.14400000870227814</v>
      </c>
      <c r="K33" s="8">
        <v>24.380001068115234</v>
      </c>
      <c r="L33" s="8">
        <v>2.0580000877380371</v>
      </c>
      <c r="M33" s="8">
        <v>0.45400002598762512</v>
      </c>
      <c r="N33" s="8">
        <v>0.65600001811981201</v>
      </c>
      <c r="O33" s="8">
        <v>41</v>
      </c>
      <c r="P33" s="8">
        <v>28.791645050048828</v>
      </c>
      <c r="Q33" s="8">
        <v>44.973884582519531</v>
      </c>
      <c r="R33" s="8">
        <v>229.80000305175781</v>
      </c>
      <c r="S33" s="8">
        <v>60.099997999999999</v>
      </c>
      <c r="T33" s="8">
        <v>60.099997999999999</v>
      </c>
      <c r="U33" s="8">
        <v>60.400002000000001</v>
      </c>
      <c r="V33" s="8">
        <v>137.79624938964844</v>
      </c>
      <c r="W33" s="8">
        <v>52.49993896484375</v>
      </c>
      <c r="X33" s="8">
        <v>66.135208129882813</v>
      </c>
      <c r="Y33" s="8">
        <v>82.147430419921875</v>
      </c>
      <c r="Z33" s="8">
        <v>1.3544375896453857</v>
      </c>
      <c r="AA33" s="8">
        <v>546.1920166015625</v>
      </c>
      <c r="AB33" s="8">
        <v>499.62109375</v>
      </c>
      <c r="AC33" s="8">
        <v>4.7783126831054688</v>
      </c>
      <c r="AD33" s="8">
        <v>3.8753125667572021</v>
      </c>
      <c r="AE33" s="8">
        <v>7956.16748046875</v>
      </c>
      <c r="AF33" s="8">
        <v>6147.26025390625</v>
      </c>
      <c r="AG33" s="8">
        <v>1796.63330078125</v>
      </c>
      <c r="AH33" s="8">
        <v>1179.4599609375</v>
      </c>
      <c r="AI33" s="8">
        <v>6159.5341796875</v>
      </c>
      <c r="AJ33" s="8">
        <v>4967.80029296875</v>
      </c>
      <c r="AK33" s="8">
        <f>(data_cloud__26[[#This Row],[timestamp]]-BD31)*86400</f>
        <v>23.977999971248209</v>
      </c>
      <c r="AL33" s="8">
        <v>1.0049999999999999</v>
      </c>
      <c r="AM33" s="8">
        <v>424.83600000000001</v>
      </c>
      <c r="AN33" s="8">
        <v>2055.4560000000001</v>
      </c>
      <c r="AO33" s="8">
        <v>12.55</v>
      </c>
      <c r="AP33" s="6">
        <v>24.225999999999999</v>
      </c>
      <c r="AQ33" s="6">
        <v>1</v>
      </c>
      <c r="AR33" s="6">
        <v>1</v>
      </c>
      <c r="AS33" s="6">
        <f>_xlfn.XLOOKUP(data_cloud__26[[#This Row],[product_id]], manual_check_maarten!A:A,manual_check_maarten!F:F,  "")</f>
        <v>1</v>
      </c>
      <c r="AT33" s="6"/>
      <c r="AU33" s="6"/>
      <c r="AV33" s="6"/>
      <c r="AW33" s="6">
        <f>_xlfn.XLOOKUP(data_cloud__26[[#This Row],[product_id]], manual_check_maarten!A:A,manual_check_maarten!G:G,  "")</f>
        <v>0</v>
      </c>
      <c r="AX33" s="6" t="str">
        <f>_xlfn.XLOOKUP(data_cloud__26[[#This Row],[product_id]], manual_check_maarten!A:A,manual_check_maarten!H:H,  "")</f>
        <v/>
      </c>
      <c r="AY33" s="6"/>
      <c r="AZ33" s="6"/>
      <c r="BA33" s="6" t="s">
        <v>153</v>
      </c>
      <c r="BB33" s="6">
        <v>16</v>
      </c>
      <c r="BC33" s="6" t="s">
        <v>85</v>
      </c>
      <c r="BD33" s="6">
        <v>45566.691608032408</v>
      </c>
      <c r="BE33" s="6" t="s">
        <v>79</v>
      </c>
      <c r="BF33" s="6" t="s">
        <v>80</v>
      </c>
      <c r="BG33" s="6">
        <v>16</v>
      </c>
      <c r="BH33" s="6">
        <v>16</v>
      </c>
      <c r="BI33" s="6">
        <v>0</v>
      </c>
      <c r="BJ33" s="6" t="s">
        <v>152</v>
      </c>
      <c r="BK33" s="6" t="s">
        <v>82</v>
      </c>
      <c r="BL33" s="6">
        <v>14.34999942779541</v>
      </c>
      <c r="BM33" s="6">
        <v>110</v>
      </c>
      <c r="BN33" s="6" t="s">
        <v>82</v>
      </c>
      <c r="BO33" s="6" t="s">
        <v>82</v>
      </c>
      <c r="BP33" s="6">
        <v>0</v>
      </c>
      <c r="BQ33" s="6">
        <v>60</v>
      </c>
      <c r="BR33" s="6"/>
      <c r="BS33" s="6"/>
      <c r="BT33" s="6" t="s">
        <v>154</v>
      </c>
      <c r="BU33" s="6" t="s">
        <v>153</v>
      </c>
      <c r="BV33" s="6">
        <v>40</v>
      </c>
      <c r="BW33" s="6">
        <v>20</v>
      </c>
      <c r="BX33" s="6">
        <v>45</v>
      </c>
      <c r="BY33" s="6">
        <v>1192.9580000000001</v>
      </c>
      <c r="BZ33" s="6">
        <v>1024.963</v>
      </c>
      <c r="CA33" s="6">
        <v>-3.673</v>
      </c>
      <c r="CB33" s="6">
        <v>4.1070000000000002</v>
      </c>
      <c r="CC33" s="6">
        <v>88.635999999999996</v>
      </c>
      <c r="CD33" s="6">
        <v>2055.4560000000001</v>
      </c>
      <c r="CE33" s="6">
        <v>1197.23</v>
      </c>
      <c r="CF33" s="6">
        <v>1331.87</v>
      </c>
      <c r="CG33" s="6">
        <v>179.85499999999999</v>
      </c>
      <c r="CH33" s="6">
        <v>96.063000000000002</v>
      </c>
      <c r="CR33" s="6"/>
      <c r="CS33" s="6"/>
      <c r="CT33" s="6"/>
      <c r="CU33" s="6"/>
      <c r="CV33" s="6"/>
      <c r="CY33" s="6"/>
      <c r="CZ33" s="6"/>
      <c r="DA33" s="6"/>
      <c r="DB33" s="6"/>
      <c r="DC33" s="6"/>
      <c r="DD33" s="6"/>
    </row>
    <row r="34" spans="1:108" x14ac:dyDescent="0.35">
      <c r="A34" s="8">
        <v>799.9376220703125</v>
      </c>
      <c r="B34" s="8">
        <v>119.90861511230469</v>
      </c>
      <c r="C34" s="8">
        <v>213.5</v>
      </c>
      <c r="D34" s="8">
        <v>214.80000305175781</v>
      </c>
      <c r="E34" s="8">
        <v>221.30000305175781</v>
      </c>
      <c r="F34" s="8">
        <v>225.10000610351563</v>
      </c>
      <c r="G34" s="8">
        <v>2174.361572265625</v>
      </c>
      <c r="H34" s="8">
        <v>1742.7532958984375</v>
      </c>
      <c r="I34" s="8">
        <v>2.8300001621246338</v>
      </c>
      <c r="J34" s="8">
        <v>0.14400000870227814</v>
      </c>
      <c r="K34" s="8">
        <v>24.338001251220703</v>
      </c>
      <c r="L34" s="8">
        <v>2.0680000782012939</v>
      </c>
      <c r="M34" s="8">
        <v>0.45200002193450928</v>
      </c>
      <c r="N34" s="8">
        <v>0.65600001811981201</v>
      </c>
      <c r="O34" s="8">
        <v>41.200000762939453</v>
      </c>
      <c r="P34" s="8">
        <v>28.806936264038086</v>
      </c>
      <c r="Q34" s="8">
        <v>44.994274139404297</v>
      </c>
      <c r="R34" s="8">
        <v>229.80000305175781</v>
      </c>
      <c r="S34" s="8">
        <v>60.099997999999999</v>
      </c>
      <c r="T34" s="8">
        <v>60.099997999999999</v>
      </c>
      <c r="U34" s="8">
        <v>60.400002000000001</v>
      </c>
      <c r="V34" s="8">
        <v>94.586082458496094</v>
      </c>
      <c r="W34" s="8">
        <v>52.499603271484375</v>
      </c>
      <c r="X34" s="8">
        <v>65.795318603515625</v>
      </c>
      <c r="Y34" s="8">
        <v>79.633110046386719</v>
      </c>
      <c r="Z34" s="8">
        <v>2.8594377040863037</v>
      </c>
      <c r="AA34" s="8">
        <v>545.2216796875</v>
      </c>
      <c r="AB34" s="8">
        <v>501.77435302734375</v>
      </c>
      <c r="AC34" s="8">
        <v>4.5149378776550293</v>
      </c>
      <c r="AD34" s="8">
        <v>3.574312686920166</v>
      </c>
      <c r="AE34" s="8">
        <v>7787.392578125</v>
      </c>
      <c r="AF34" s="8">
        <v>5528.51416015625</v>
      </c>
      <c r="AG34" s="8">
        <v>1646.21533203125</v>
      </c>
      <c r="AH34" s="8">
        <v>1013.63720703125</v>
      </c>
      <c r="AI34" s="8">
        <v>6141.17724609375</v>
      </c>
      <c r="AJ34" s="8">
        <v>4514.876953125</v>
      </c>
      <c r="AK34" s="8">
        <f>(data_cloud__26[[#This Row],[timestamp]]-BD32)*86400</f>
        <v>24.024999816901982</v>
      </c>
      <c r="AL34" s="8">
        <v>1.0029999999999999</v>
      </c>
      <c r="AM34" s="8">
        <v>423.80500000000001</v>
      </c>
      <c r="AN34" s="8">
        <v>2053.7199999999998</v>
      </c>
      <c r="AO34" s="8">
        <v>7.5149999999999997</v>
      </c>
      <c r="AP34" s="6">
        <v>28.504999999999999</v>
      </c>
      <c r="AQ34" s="6">
        <v>1</v>
      </c>
      <c r="AR34" s="6">
        <v>1</v>
      </c>
      <c r="AS34" s="6">
        <f>_xlfn.XLOOKUP(data_cloud__26[[#This Row],[product_id]], manual_check_maarten!A:A,manual_check_maarten!F:F,  "")</f>
        <v>1</v>
      </c>
      <c r="AT34" s="6"/>
      <c r="AU34" s="6"/>
      <c r="AV34" s="6"/>
      <c r="AW34" s="6">
        <f>_xlfn.XLOOKUP(data_cloud__26[[#This Row],[product_id]], manual_check_maarten!A:A,manual_check_maarten!G:G,  "")</f>
        <v>0</v>
      </c>
      <c r="AX34" s="6" t="str">
        <f>_xlfn.XLOOKUP(data_cloud__26[[#This Row],[product_id]], manual_check_maarten!A:A,manual_check_maarten!H:H,  "")</f>
        <v/>
      </c>
      <c r="AY34" s="6"/>
      <c r="AZ34" s="6"/>
      <c r="BA34" s="6" t="s">
        <v>155</v>
      </c>
      <c r="BB34" s="6">
        <v>17</v>
      </c>
      <c r="BC34" s="6" t="s">
        <v>78</v>
      </c>
      <c r="BD34" s="6">
        <v>45566.691886099536</v>
      </c>
      <c r="BE34" s="6" t="s">
        <v>79</v>
      </c>
      <c r="BF34" s="6" t="s">
        <v>80</v>
      </c>
      <c r="BG34" s="6">
        <v>17</v>
      </c>
      <c r="BH34" s="6">
        <v>17</v>
      </c>
      <c r="BI34" s="6">
        <v>0</v>
      </c>
      <c r="BJ34" s="6" t="s">
        <v>156</v>
      </c>
      <c r="BK34" s="6" t="s">
        <v>82</v>
      </c>
      <c r="BL34" s="6">
        <v>14.34999942779541</v>
      </c>
      <c r="BM34" s="6">
        <v>110</v>
      </c>
      <c r="BN34" s="6" t="s">
        <v>82</v>
      </c>
      <c r="BO34" s="6" t="s">
        <v>82</v>
      </c>
      <c r="BP34" s="6">
        <v>0</v>
      </c>
      <c r="BQ34" s="6">
        <v>60</v>
      </c>
      <c r="BR34" s="6">
        <v>1.3450860977172852E-2</v>
      </c>
      <c r="BS34" s="6">
        <v>0.11690950393676758</v>
      </c>
      <c r="BT34" s="6" t="s">
        <v>157</v>
      </c>
      <c r="BU34" s="6" t="s">
        <v>155</v>
      </c>
      <c r="BV34" s="6">
        <v>40</v>
      </c>
      <c r="BW34" s="6">
        <v>20</v>
      </c>
      <c r="BX34" s="6">
        <v>45</v>
      </c>
      <c r="BY34" s="6">
        <v>891.03700000000003</v>
      </c>
      <c r="BZ34" s="6">
        <v>1003.518</v>
      </c>
      <c r="CA34" s="6">
        <v>3.1960000000000002</v>
      </c>
      <c r="CB34" s="6">
        <v>4.1680000000000001</v>
      </c>
      <c r="CC34" s="6">
        <v>95.504999999999995</v>
      </c>
      <c r="CD34" s="6">
        <v>2053.7199999999998</v>
      </c>
      <c r="CE34" s="6">
        <v>867.20699999999999</v>
      </c>
      <c r="CF34" s="6">
        <v>1113.2660000000001</v>
      </c>
      <c r="CG34" s="6">
        <v>6.5609999999999999</v>
      </c>
      <c r="CH34" s="6">
        <v>98.424999999999997</v>
      </c>
      <c r="CR34" s="6"/>
      <c r="CS34" s="6"/>
      <c r="CT34" s="6"/>
      <c r="CU34" s="6"/>
      <c r="CV34" s="6"/>
      <c r="CY34" s="6"/>
      <c r="CZ34" s="6"/>
      <c r="DA34" s="6"/>
      <c r="DB34" s="6"/>
      <c r="DC34" s="6"/>
      <c r="DD34" s="6"/>
    </row>
    <row r="35" spans="1:108" x14ac:dyDescent="0.35">
      <c r="A35" s="8">
        <v>799.9376220703125</v>
      </c>
      <c r="B35" s="8">
        <v>119.90861511230469</v>
      </c>
      <c r="C35" s="8">
        <v>213.5</v>
      </c>
      <c r="D35" s="8">
        <v>214.80000305175781</v>
      </c>
      <c r="E35" s="8">
        <v>221.30000305175781</v>
      </c>
      <c r="F35" s="8">
        <v>225.10000610351563</v>
      </c>
      <c r="G35" s="8">
        <v>2174.361572265625</v>
      </c>
      <c r="H35" s="8">
        <v>1742.7532958984375</v>
      </c>
      <c r="I35" s="8">
        <v>2.8300001621246338</v>
      </c>
      <c r="J35" s="8">
        <v>0.14400000870227814</v>
      </c>
      <c r="K35" s="8">
        <v>24.338001251220703</v>
      </c>
      <c r="L35" s="8">
        <v>2.0680000782012939</v>
      </c>
      <c r="M35" s="8">
        <v>0.45200002193450928</v>
      </c>
      <c r="N35" s="8">
        <v>0.65600001811981201</v>
      </c>
      <c r="O35" s="8">
        <v>41.200000762939453</v>
      </c>
      <c r="P35" s="8">
        <v>28.806936264038086</v>
      </c>
      <c r="Q35" s="8">
        <v>44.994274139404297</v>
      </c>
      <c r="R35" s="8">
        <v>229.80000305175781</v>
      </c>
      <c r="S35" s="8">
        <v>60.099997999999999</v>
      </c>
      <c r="T35" s="8">
        <v>60.099997999999999</v>
      </c>
      <c r="U35" s="8">
        <v>60.400002000000001</v>
      </c>
      <c r="V35" s="8">
        <v>137.79624938964844</v>
      </c>
      <c r="W35" s="8">
        <v>52.49993896484375</v>
      </c>
      <c r="X35" s="8">
        <v>66.352493286132813</v>
      </c>
      <c r="Y35" s="8">
        <v>82.261871337890625</v>
      </c>
      <c r="Z35" s="8">
        <v>1.3168125152587891</v>
      </c>
      <c r="AA35" s="8">
        <v>546.3660888671875</v>
      </c>
      <c r="AB35" s="8">
        <v>499.48245239257813</v>
      </c>
      <c r="AC35" s="8">
        <v>4.7783126831054688</v>
      </c>
      <c r="AD35" s="8">
        <v>3.8753125667572021</v>
      </c>
      <c r="AE35" s="8">
        <v>7964.17822265625</v>
      </c>
      <c r="AF35" s="8">
        <v>6134.16845703125</v>
      </c>
      <c r="AG35" s="8">
        <v>1798.05126953125</v>
      </c>
      <c r="AH35" s="8">
        <v>1178.388671875</v>
      </c>
      <c r="AI35" s="8">
        <v>6166.126953125</v>
      </c>
      <c r="AJ35" s="8">
        <v>4955.77978515625</v>
      </c>
      <c r="AK35" s="8">
        <f>(data_cloud__26[[#This Row],[timestamp]]-BD33)*86400</f>
        <v>24.024999816901982</v>
      </c>
      <c r="AL35" s="8">
        <v>1.0049999999999999</v>
      </c>
      <c r="AM35" s="8">
        <v>424.685</v>
      </c>
      <c r="AN35" s="8">
        <v>2054.8789999999999</v>
      </c>
      <c r="AO35" s="8">
        <v>5.6280000000000001</v>
      </c>
      <c r="AP35" s="6">
        <v>20.815000000000001</v>
      </c>
      <c r="AQ35" s="6">
        <v>1</v>
      </c>
      <c r="AR35" s="6">
        <v>1</v>
      </c>
      <c r="AS35" s="6">
        <f>_xlfn.XLOOKUP(data_cloud__26[[#This Row],[product_id]], manual_check_maarten!A:A,manual_check_maarten!F:F,  "")</f>
        <v>1</v>
      </c>
      <c r="AT35" s="6"/>
      <c r="AU35" s="6"/>
      <c r="AV35" s="6"/>
      <c r="AW35" s="6">
        <f>_xlfn.XLOOKUP(data_cloud__26[[#This Row],[product_id]], manual_check_maarten!A:A,manual_check_maarten!G:G,  "")</f>
        <v>0</v>
      </c>
      <c r="AX35" s="6" t="str">
        <f>_xlfn.XLOOKUP(data_cloud__26[[#This Row],[product_id]], manual_check_maarten!A:A,manual_check_maarten!H:H,  "")</f>
        <v/>
      </c>
      <c r="AY35" s="6"/>
      <c r="AZ35" s="6"/>
      <c r="BA35" s="6" t="s">
        <v>158</v>
      </c>
      <c r="BB35" s="6">
        <v>17</v>
      </c>
      <c r="BC35" s="6" t="s">
        <v>85</v>
      </c>
      <c r="BD35" s="6">
        <v>45566.691886099536</v>
      </c>
      <c r="BE35" s="6" t="s">
        <v>79</v>
      </c>
      <c r="BF35" s="6" t="s">
        <v>80</v>
      </c>
      <c r="BG35" s="6">
        <v>17</v>
      </c>
      <c r="BH35" s="6">
        <v>17</v>
      </c>
      <c r="BI35" s="6">
        <v>0</v>
      </c>
      <c r="BJ35" s="6" t="s">
        <v>156</v>
      </c>
      <c r="BK35" s="6" t="s">
        <v>82</v>
      </c>
      <c r="BL35" s="6">
        <v>14.34999942779541</v>
      </c>
      <c r="BM35" s="6">
        <v>110</v>
      </c>
      <c r="BN35" s="6" t="s">
        <v>82</v>
      </c>
      <c r="BO35" s="6" t="s">
        <v>82</v>
      </c>
      <c r="BP35" s="6">
        <v>0</v>
      </c>
      <c r="BQ35" s="6">
        <v>60</v>
      </c>
      <c r="BR35" s="6"/>
      <c r="BS35" s="6"/>
      <c r="BT35" s="6" t="s">
        <v>159</v>
      </c>
      <c r="BU35" s="6" t="s">
        <v>158</v>
      </c>
      <c r="BV35" s="6">
        <v>40</v>
      </c>
      <c r="BW35" s="6">
        <v>20</v>
      </c>
      <c r="BX35" s="6">
        <v>45</v>
      </c>
      <c r="BY35" s="6">
        <v>1232.107</v>
      </c>
      <c r="BZ35" s="6">
        <v>1043.5820000000001</v>
      </c>
      <c r="CA35" s="6">
        <v>-1.61</v>
      </c>
      <c r="CB35" s="6">
        <v>4.0279999999999996</v>
      </c>
      <c r="CC35" s="6">
        <v>90.698999999999998</v>
      </c>
      <c r="CD35" s="6">
        <v>2054.8789999999999</v>
      </c>
      <c r="CE35" s="6">
        <v>1226.2249999999999</v>
      </c>
      <c r="CF35" s="6">
        <v>1349.537</v>
      </c>
      <c r="CG35" s="6">
        <v>-178.304</v>
      </c>
      <c r="CH35" s="6">
        <v>96.063000000000002</v>
      </c>
      <c r="CR35" s="6"/>
      <c r="CS35" s="6"/>
      <c r="CT35" s="6"/>
      <c r="CU35" s="6"/>
      <c r="CV35" s="6"/>
      <c r="CY35" s="6"/>
      <c r="CZ35" s="6"/>
      <c r="DA35" s="6"/>
      <c r="DB35" s="6"/>
      <c r="DC35" s="6"/>
      <c r="DD35" s="6"/>
    </row>
    <row r="36" spans="1:108" x14ac:dyDescent="0.35">
      <c r="A36" s="8">
        <v>800.1220703125</v>
      </c>
      <c r="B36" s="8">
        <v>119.90861511230469</v>
      </c>
      <c r="C36" s="8">
        <v>213.80000305175781</v>
      </c>
      <c r="D36" s="8">
        <v>214.60000610351563</v>
      </c>
      <c r="E36" s="8">
        <v>221.10000610351563</v>
      </c>
      <c r="F36" s="8">
        <v>225.10000610351563</v>
      </c>
      <c r="G36" s="8">
        <v>2188.544677734375</v>
      </c>
      <c r="H36" s="8">
        <v>1720.8961181640625</v>
      </c>
      <c r="I36" s="8">
        <v>3.1020002365112305</v>
      </c>
      <c r="J36" s="8">
        <v>0.14400000870227814</v>
      </c>
      <c r="K36" s="8">
        <v>24.384000778198242</v>
      </c>
      <c r="L36" s="8">
        <v>2.0500001907348633</v>
      </c>
      <c r="M36" s="8">
        <v>0.45400002598762512</v>
      </c>
      <c r="N36" s="8">
        <v>0.65600001811981201</v>
      </c>
      <c r="O36" s="8">
        <v>41.200000762939453</v>
      </c>
      <c r="P36" s="8">
        <v>28.577581405639648</v>
      </c>
      <c r="Q36" s="8">
        <v>44.943305969238281</v>
      </c>
      <c r="R36" s="8">
        <v>229.80000305175781</v>
      </c>
      <c r="S36" s="8">
        <v>60.099997999999999</v>
      </c>
      <c r="T36" s="8">
        <v>60.099997999999999</v>
      </c>
      <c r="U36" s="8">
        <v>60.400002000000001</v>
      </c>
      <c r="V36" s="8">
        <v>94.586082458496094</v>
      </c>
      <c r="W36" s="8">
        <v>52.499603271484375</v>
      </c>
      <c r="X36" s="8">
        <v>65.81414794921875</v>
      </c>
      <c r="Y36" s="8">
        <v>79.555618286132813</v>
      </c>
      <c r="Z36" s="8">
        <v>2.6713125705718994</v>
      </c>
      <c r="AA36" s="8">
        <v>543.40130615234375</v>
      </c>
      <c r="AB36" s="8">
        <v>498.148193359375</v>
      </c>
      <c r="AC36" s="8">
        <v>4.4773125648498535</v>
      </c>
      <c r="AD36" s="8">
        <v>3.6119377613067627</v>
      </c>
      <c r="AE36" s="8">
        <v>7774.4873046875</v>
      </c>
      <c r="AF36" s="8">
        <v>5449.86376953125</v>
      </c>
      <c r="AG36" s="8">
        <v>1609.0244140625</v>
      </c>
      <c r="AH36" s="8">
        <v>1013.1474609375</v>
      </c>
      <c r="AI36" s="8">
        <v>6165.462890625</v>
      </c>
      <c r="AJ36" s="8">
        <v>4436.71630859375</v>
      </c>
      <c r="AK36" s="8">
        <f>(data_cloud__26[[#This Row],[timestamp]]-BD34)*86400</f>
        <v>25.023999880068004</v>
      </c>
      <c r="AL36" s="8">
        <v>1.0029999999999999</v>
      </c>
      <c r="AM36" s="8">
        <v>423.87599999999998</v>
      </c>
      <c r="AN36" s="8">
        <v>2194.9290000000001</v>
      </c>
      <c r="AO36" s="8">
        <v>12.292999999999999</v>
      </c>
      <c r="AP36" s="6">
        <v>29.702999999999999</v>
      </c>
      <c r="AQ36" s="6">
        <v>1</v>
      </c>
      <c r="AR36" s="6">
        <v>1</v>
      </c>
      <c r="AS36" s="6">
        <f>_xlfn.XLOOKUP(data_cloud__26[[#This Row],[product_id]], manual_check_maarten!A:A,manual_check_maarten!F:F,  "")</f>
        <v>1</v>
      </c>
      <c r="AT36" s="6"/>
      <c r="AU36" s="6"/>
      <c r="AV36" s="6"/>
      <c r="AW36" s="6">
        <f>_xlfn.XLOOKUP(data_cloud__26[[#This Row],[product_id]], manual_check_maarten!A:A,manual_check_maarten!G:G,  "")</f>
        <v>0</v>
      </c>
      <c r="AX36" s="6" t="str">
        <f>_xlfn.XLOOKUP(data_cloud__26[[#This Row],[product_id]], manual_check_maarten!A:A,manual_check_maarten!H:H,  "")</f>
        <v/>
      </c>
      <c r="AY36" s="6"/>
      <c r="AZ36" s="6"/>
      <c r="BA36" s="6" t="s">
        <v>160</v>
      </c>
      <c r="BB36" s="6">
        <v>18</v>
      </c>
      <c r="BC36" s="6" t="s">
        <v>78</v>
      </c>
      <c r="BD36" s="6">
        <v>45566.692175729164</v>
      </c>
      <c r="BE36" s="6" t="s">
        <v>79</v>
      </c>
      <c r="BF36" s="6" t="s">
        <v>80</v>
      </c>
      <c r="BG36" s="6">
        <v>18</v>
      </c>
      <c r="BH36" s="6">
        <v>18</v>
      </c>
      <c r="BI36" s="6">
        <v>0</v>
      </c>
      <c r="BJ36" s="6" t="s">
        <v>161</v>
      </c>
      <c r="BK36" s="6" t="s">
        <v>82</v>
      </c>
      <c r="BL36" s="6">
        <v>14.34999942779541</v>
      </c>
      <c r="BM36" s="6">
        <v>110</v>
      </c>
      <c r="BN36" s="6" t="s">
        <v>82</v>
      </c>
      <c r="BO36" s="6" t="s">
        <v>82</v>
      </c>
      <c r="BP36" s="6">
        <v>0</v>
      </c>
      <c r="BQ36" s="6">
        <v>60</v>
      </c>
      <c r="BR36" s="6">
        <v>2.0646214485168457E-2</v>
      </c>
      <c r="BS36" s="6">
        <v>0.13315534591674805</v>
      </c>
      <c r="BT36" s="6" t="s">
        <v>162</v>
      </c>
      <c r="BU36" s="6" t="s">
        <v>160</v>
      </c>
      <c r="BV36" s="6">
        <v>40</v>
      </c>
      <c r="BW36" s="6">
        <v>20</v>
      </c>
      <c r="BX36" s="6">
        <v>45</v>
      </c>
      <c r="BY36" s="6">
        <v>889.87800000000004</v>
      </c>
      <c r="BZ36" s="6">
        <v>1038.9110000000001</v>
      </c>
      <c r="CA36" s="6">
        <v>2.512</v>
      </c>
      <c r="CB36" s="6">
        <v>4.0890000000000004</v>
      </c>
      <c r="CC36" s="6">
        <v>94.820999999999998</v>
      </c>
      <c r="CD36" s="6">
        <v>2194.9290000000001</v>
      </c>
      <c r="CE36" s="6">
        <v>866.1</v>
      </c>
      <c r="CF36" s="6">
        <v>1148.8499999999999</v>
      </c>
      <c r="CG36" s="6">
        <v>6.5510000000000002</v>
      </c>
      <c r="CH36" s="6">
        <v>99.998999999999995</v>
      </c>
      <c r="CR36" s="6"/>
      <c r="CS36" s="6"/>
      <c r="CT36" s="6"/>
      <c r="CU36" s="6"/>
      <c r="CV36" s="6"/>
      <c r="CY36" s="6"/>
      <c r="CZ36" s="6"/>
      <c r="DA36" s="6"/>
      <c r="DB36" s="6"/>
      <c r="DC36" s="6"/>
      <c r="DD36" s="6"/>
    </row>
    <row r="37" spans="1:108" x14ac:dyDescent="0.35">
      <c r="A37" s="8">
        <v>800.1220703125</v>
      </c>
      <c r="B37" s="8">
        <v>119.90861511230469</v>
      </c>
      <c r="C37" s="8">
        <v>213.80000305175781</v>
      </c>
      <c r="D37" s="8">
        <v>214.60000610351563</v>
      </c>
      <c r="E37" s="8">
        <v>221.10000610351563</v>
      </c>
      <c r="F37" s="8">
        <v>225.10000610351563</v>
      </c>
      <c r="G37" s="8">
        <v>2188.544677734375</v>
      </c>
      <c r="H37" s="8">
        <v>1720.8961181640625</v>
      </c>
      <c r="I37" s="8">
        <v>3.1020002365112305</v>
      </c>
      <c r="J37" s="8">
        <v>0.14400000870227814</v>
      </c>
      <c r="K37" s="8">
        <v>24.384000778198242</v>
      </c>
      <c r="L37" s="8">
        <v>2.0500001907348633</v>
      </c>
      <c r="M37" s="8">
        <v>0.45400002598762512</v>
      </c>
      <c r="N37" s="8">
        <v>0.65600001811981201</v>
      </c>
      <c r="O37" s="8">
        <v>41.200000762939453</v>
      </c>
      <c r="P37" s="8">
        <v>28.577581405639648</v>
      </c>
      <c r="Q37" s="8">
        <v>44.943305969238281</v>
      </c>
      <c r="R37" s="8">
        <v>229.80000305175781</v>
      </c>
      <c r="S37" s="8">
        <v>60.099997999999999</v>
      </c>
      <c r="T37" s="8">
        <v>60.099997999999999</v>
      </c>
      <c r="U37" s="8">
        <v>60.400002000000001</v>
      </c>
      <c r="V37" s="8">
        <v>137.79624938964844</v>
      </c>
      <c r="W37" s="8">
        <v>52.49993896484375</v>
      </c>
      <c r="X37" s="8">
        <v>66.409820556640625</v>
      </c>
      <c r="Y37" s="8">
        <v>81.907707214355469</v>
      </c>
      <c r="Z37" s="8">
        <v>2.5584375858306885</v>
      </c>
      <c r="AA37" s="8">
        <v>544.5357666015625</v>
      </c>
      <c r="AB37" s="8">
        <v>497.51681518554688</v>
      </c>
      <c r="AC37" s="8">
        <v>4.8159375190734863</v>
      </c>
      <c r="AD37" s="8">
        <v>3.8000626564025879</v>
      </c>
      <c r="AE37" s="8">
        <v>7933.91357421875</v>
      </c>
      <c r="AF37" s="8">
        <v>6070.7041015625</v>
      </c>
      <c r="AG37" s="8">
        <v>1804.8310546875</v>
      </c>
      <c r="AH37" s="8">
        <v>1129.14013671875</v>
      </c>
      <c r="AI37" s="8">
        <v>6129.08251953125</v>
      </c>
      <c r="AJ37" s="8">
        <v>4941.56396484375</v>
      </c>
      <c r="AK37" s="8">
        <f>(data_cloud__26[[#This Row],[timestamp]]-BD35)*86400</f>
        <v>25.023999880068004</v>
      </c>
      <c r="AL37" s="8">
        <v>1.0049999999999999</v>
      </c>
      <c r="AM37" s="8">
        <v>424.73200000000003</v>
      </c>
      <c r="AN37" s="8">
        <v>2055.5509999999999</v>
      </c>
      <c r="AO37" s="8">
        <v>5.351</v>
      </c>
      <c r="AP37" s="6">
        <v>23.934999999999999</v>
      </c>
      <c r="AQ37" s="6">
        <v>1</v>
      </c>
      <c r="AR37" s="6">
        <v>1</v>
      </c>
      <c r="AS37" s="6">
        <f>_xlfn.XLOOKUP(data_cloud__26[[#This Row],[product_id]], manual_check_maarten!A:A,manual_check_maarten!F:F,  "")</f>
        <v>1</v>
      </c>
      <c r="AT37" s="6"/>
      <c r="AU37" s="6"/>
      <c r="AV37" s="6"/>
      <c r="AW37" s="6">
        <f>_xlfn.XLOOKUP(data_cloud__26[[#This Row],[product_id]], manual_check_maarten!A:A,manual_check_maarten!G:G,  "")</f>
        <v>0</v>
      </c>
      <c r="AX37" s="6" t="str">
        <f>_xlfn.XLOOKUP(data_cloud__26[[#This Row],[product_id]], manual_check_maarten!A:A,manual_check_maarten!H:H,  "")</f>
        <v/>
      </c>
      <c r="AY37" s="6"/>
      <c r="AZ37" s="6"/>
      <c r="BA37" s="6" t="s">
        <v>163</v>
      </c>
      <c r="BB37" s="6">
        <v>18</v>
      </c>
      <c r="BC37" s="6" t="s">
        <v>85</v>
      </c>
      <c r="BD37" s="6">
        <v>45566.692175729164</v>
      </c>
      <c r="BE37" s="6" t="s">
        <v>79</v>
      </c>
      <c r="BF37" s="6" t="s">
        <v>80</v>
      </c>
      <c r="BG37" s="6">
        <v>18</v>
      </c>
      <c r="BH37" s="6">
        <v>18</v>
      </c>
      <c r="BI37" s="6">
        <v>0</v>
      </c>
      <c r="BJ37" s="6" t="s">
        <v>161</v>
      </c>
      <c r="BK37" s="6" t="s">
        <v>82</v>
      </c>
      <c r="BL37" s="6">
        <v>14.34999942779541</v>
      </c>
      <c r="BM37" s="6">
        <v>110</v>
      </c>
      <c r="BN37" s="6" t="s">
        <v>82</v>
      </c>
      <c r="BO37" s="6" t="s">
        <v>82</v>
      </c>
      <c r="BP37" s="6">
        <v>0</v>
      </c>
      <c r="BQ37" s="6">
        <v>60</v>
      </c>
      <c r="BR37" s="6"/>
      <c r="BS37" s="6"/>
      <c r="BT37" s="6" t="s">
        <v>164</v>
      </c>
      <c r="BU37" s="6" t="s">
        <v>163</v>
      </c>
      <c r="BV37" s="6">
        <v>40</v>
      </c>
      <c r="BW37" s="6">
        <v>20</v>
      </c>
      <c r="BX37" s="6">
        <v>45</v>
      </c>
      <c r="BY37" s="6">
        <v>1188.7429999999999</v>
      </c>
      <c r="BZ37" s="6">
        <v>1001.521</v>
      </c>
      <c r="CA37" s="6">
        <v>-3.673</v>
      </c>
      <c r="CB37" s="6">
        <v>4.1609999999999996</v>
      </c>
      <c r="CC37" s="6">
        <v>88.635999999999996</v>
      </c>
      <c r="CD37" s="6">
        <v>2055.5509999999999</v>
      </c>
      <c r="CE37" s="6">
        <v>1193.8599999999999</v>
      </c>
      <c r="CF37" s="6">
        <v>1308.643</v>
      </c>
      <c r="CG37" s="6">
        <v>179.624</v>
      </c>
      <c r="CH37" s="6">
        <v>98.424999999999997</v>
      </c>
      <c r="CR37" s="6"/>
      <c r="CS37" s="6"/>
      <c r="CT37" s="6"/>
      <c r="CU37" s="6"/>
      <c r="CV37" s="6"/>
      <c r="CY37" s="6"/>
      <c r="CZ37" s="6"/>
      <c r="DA37" s="6"/>
      <c r="DB37" s="6"/>
      <c r="DC37" s="6"/>
      <c r="DD37" s="6"/>
    </row>
    <row r="38" spans="1:108" x14ac:dyDescent="0.35">
      <c r="A38" s="8">
        <v>800.1220703125</v>
      </c>
      <c r="B38" s="8">
        <v>119.90861511230469</v>
      </c>
      <c r="C38" s="8">
        <v>214.30000305175781</v>
      </c>
      <c r="D38" s="8">
        <v>214.80000305175781</v>
      </c>
      <c r="E38" s="8">
        <v>221</v>
      </c>
      <c r="F38" s="8">
        <v>225</v>
      </c>
      <c r="G38" s="8">
        <v>2225.6533203125</v>
      </c>
      <c r="H38" s="8">
        <v>1733.0389404296875</v>
      </c>
      <c r="I38" s="8">
        <v>3.1800000667572021</v>
      </c>
      <c r="J38" s="8">
        <v>0.15600000321865082</v>
      </c>
      <c r="K38" s="8">
        <v>24.39000129699707</v>
      </c>
      <c r="L38" s="8">
        <v>2.0659999847412109</v>
      </c>
      <c r="M38" s="8">
        <v>0.45600003004074097</v>
      </c>
      <c r="N38" s="8">
        <v>0.65600001811981201</v>
      </c>
      <c r="O38" s="8">
        <v>41.5</v>
      </c>
      <c r="P38" s="8">
        <v>28.68971061706543</v>
      </c>
      <c r="Q38" s="8">
        <v>44.994274139404297</v>
      </c>
      <c r="R38" s="8">
        <v>229.80000305175781</v>
      </c>
      <c r="S38" s="8">
        <v>60.099997999999999</v>
      </c>
      <c r="T38" s="8">
        <v>60.099997999999999</v>
      </c>
      <c r="U38" s="8">
        <v>60.400002000000001</v>
      </c>
      <c r="V38" s="8">
        <v>94.586082458496094</v>
      </c>
      <c r="W38" s="8">
        <v>52.499603271484375</v>
      </c>
      <c r="X38" s="8">
        <v>65.726226806640625</v>
      </c>
      <c r="Y38" s="8">
        <v>79.614280700683594</v>
      </c>
      <c r="Z38" s="8">
        <v>3.4990627765655518</v>
      </c>
      <c r="AA38" s="8">
        <v>543.34600830078125</v>
      </c>
      <c r="AB38" s="8">
        <v>498.84429931640625</v>
      </c>
      <c r="AC38" s="8">
        <v>4.6278128623962402</v>
      </c>
      <c r="AD38" s="8">
        <v>3.6119377613067627</v>
      </c>
      <c r="AE38" s="8">
        <v>7768.91748046875</v>
      </c>
      <c r="AF38" s="8">
        <v>5477.3505859375</v>
      </c>
      <c r="AG38" s="8">
        <v>1690.935546875</v>
      </c>
      <c r="AH38" s="8">
        <v>1015.66357421875</v>
      </c>
      <c r="AI38" s="8">
        <v>6077.98193359375</v>
      </c>
      <c r="AJ38" s="8">
        <v>4461.68701171875</v>
      </c>
      <c r="AK38" s="8">
        <f>(data_cloud__26[[#This Row],[timestamp]]-BD36)*86400</f>
        <v>23.971000034362078</v>
      </c>
      <c r="AL38" s="8"/>
      <c r="AM38" s="8"/>
      <c r="AN38" s="8"/>
      <c r="AO38" s="8"/>
      <c r="AP38" s="6"/>
      <c r="AQ38" s="6"/>
      <c r="AR38" s="6"/>
      <c r="AS38" s="6" t="str">
        <f>_xlfn.XLOOKUP(data_cloud__26[[#This Row],[product_id]], manual_check_maarten!A:A,manual_check_maarten!F:F,  "")</f>
        <v/>
      </c>
      <c r="AT38" s="6"/>
      <c r="AU38" s="6"/>
      <c r="AV38" s="6"/>
      <c r="AW38" s="6" t="str">
        <f>_xlfn.XLOOKUP(data_cloud__26[[#This Row],[product_id]], manual_check_maarten!A:A,manual_check_maarten!G:G,  "")</f>
        <v/>
      </c>
      <c r="AX38" s="6" t="str">
        <f>_xlfn.XLOOKUP(data_cloud__26[[#This Row],[product_id]], manual_check_maarten!A:A,manual_check_maarten!H:H,  "")</f>
        <v/>
      </c>
      <c r="AY38" s="6"/>
      <c r="AZ38" s="6"/>
      <c r="BA38" s="6" t="s">
        <v>165</v>
      </c>
      <c r="BB38" s="6">
        <v>19</v>
      </c>
      <c r="BC38" s="6" t="s">
        <v>78</v>
      </c>
      <c r="BD38" s="6">
        <v>45566.692453171294</v>
      </c>
      <c r="BE38" s="6" t="s">
        <v>79</v>
      </c>
      <c r="BF38" s="6" t="s">
        <v>80</v>
      </c>
      <c r="BG38" s="6">
        <v>19</v>
      </c>
      <c r="BH38" s="6">
        <v>19</v>
      </c>
      <c r="BI38" s="6">
        <v>0</v>
      </c>
      <c r="BJ38" s="6" t="s">
        <v>166</v>
      </c>
      <c r="BK38" s="6" t="s">
        <v>82</v>
      </c>
      <c r="BL38" s="6">
        <v>14.359999656677246</v>
      </c>
      <c r="BM38" s="6">
        <v>110</v>
      </c>
      <c r="BN38" s="6" t="s">
        <v>82</v>
      </c>
      <c r="BO38" s="6" t="s">
        <v>82</v>
      </c>
      <c r="BP38" s="6">
        <v>0</v>
      </c>
      <c r="BQ38" s="6">
        <v>60</v>
      </c>
      <c r="BR38" s="6">
        <v>1.6406655311584473E-2</v>
      </c>
      <c r="BS38" s="6">
        <v>0.1319887638092041</v>
      </c>
      <c r="BT38" s="6"/>
      <c r="BX38" s="6"/>
      <c r="BY38" s="6"/>
      <c r="BZ38" s="6"/>
      <c r="CA38" s="6"/>
      <c r="CB38" s="6"/>
      <c r="CC38" s="6"/>
      <c r="CD38" s="6"/>
      <c r="CR38" s="6"/>
      <c r="CS38" s="6"/>
      <c r="CT38" s="6"/>
      <c r="CU38" s="6"/>
      <c r="CV38" s="6"/>
      <c r="CY38" s="6"/>
      <c r="CZ38" s="6"/>
      <c r="DA38" s="6"/>
      <c r="DB38" s="6"/>
      <c r="DC38" s="6"/>
      <c r="DD38" s="6"/>
    </row>
    <row r="39" spans="1:108" x14ac:dyDescent="0.35">
      <c r="A39" s="8">
        <v>800.1220703125</v>
      </c>
      <c r="B39" s="8">
        <v>119.90861511230469</v>
      </c>
      <c r="C39" s="8">
        <v>214.30000305175781</v>
      </c>
      <c r="D39" s="8">
        <v>214.80000305175781</v>
      </c>
      <c r="E39" s="8">
        <v>221</v>
      </c>
      <c r="F39" s="8">
        <v>225</v>
      </c>
      <c r="G39" s="8">
        <v>2225.6533203125</v>
      </c>
      <c r="H39" s="8">
        <v>1733.0389404296875</v>
      </c>
      <c r="I39" s="8">
        <v>3.1800000667572021</v>
      </c>
      <c r="J39" s="8">
        <v>0.15600000321865082</v>
      </c>
      <c r="K39" s="8">
        <v>24.39000129699707</v>
      </c>
      <c r="L39" s="8">
        <v>2.0659999847412109</v>
      </c>
      <c r="M39" s="8">
        <v>0.45600003004074097</v>
      </c>
      <c r="N39" s="8">
        <v>0.65600001811981201</v>
      </c>
      <c r="O39" s="8">
        <v>41.5</v>
      </c>
      <c r="P39" s="8">
        <v>28.68971061706543</v>
      </c>
      <c r="Q39" s="8">
        <v>44.994274139404297</v>
      </c>
      <c r="R39" s="8">
        <v>229.80000305175781</v>
      </c>
      <c r="S39" s="8">
        <v>60.099997999999999</v>
      </c>
      <c r="T39" s="8">
        <v>60.099997999999999</v>
      </c>
      <c r="U39" s="8">
        <v>60.400002000000001</v>
      </c>
      <c r="V39" s="8">
        <v>137.79624938964844</v>
      </c>
      <c r="W39" s="8">
        <v>52.49993896484375</v>
      </c>
      <c r="X39" s="8">
        <v>66.192680358886719</v>
      </c>
      <c r="Y39" s="8">
        <v>82.037193298339844</v>
      </c>
      <c r="Z39" s="8">
        <v>2.3703126907348633</v>
      </c>
      <c r="AA39" s="8">
        <v>545.46954345703125</v>
      </c>
      <c r="AB39" s="8">
        <v>498.67086791992188</v>
      </c>
      <c r="AC39" s="8">
        <v>4.8911876678466797</v>
      </c>
      <c r="AD39" s="8">
        <v>3.8753125667572021</v>
      </c>
      <c r="AE39" s="8">
        <v>7951.6904296875</v>
      </c>
      <c r="AF39" s="8">
        <v>6107.67431640625</v>
      </c>
      <c r="AG39" s="8">
        <v>1848.98193359375</v>
      </c>
      <c r="AH39" s="8">
        <v>1169.68603515625</v>
      </c>
      <c r="AI39" s="8">
        <v>6102.70849609375</v>
      </c>
      <c r="AJ39" s="8">
        <v>4937.98828125</v>
      </c>
      <c r="AK39" s="8">
        <f>(data_cloud__26[[#This Row],[timestamp]]-BD37)*86400</f>
        <v>23.971000034362078</v>
      </c>
      <c r="AL39" s="8">
        <v>1.0049999999999999</v>
      </c>
      <c r="AM39" s="8">
        <v>424.65800000000002</v>
      </c>
      <c r="AN39" s="8">
        <v>2056.0650000000001</v>
      </c>
      <c r="AO39" s="8">
        <v>8.5289999999999999</v>
      </c>
      <c r="AP39" s="6">
        <v>33.033999999999999</v>
      </c>
      <c r="AQ39" s="6">
        <v>1</v>
      </c>
      <c r="AR39" s="6">
        <v>1</v>
      </c>
      <c r="AS39" s="6">
        <f>_xlfn.XLOOKUP(data_cloud__26[[#This Row],[product_id]], manual_check_maarten!A:A,manual_check_maarten!F:F,  "")</f>
        <v>1</v>
      </c>
      <c r="AT39" s="6"/>
      <c r="AU39" s="6"/>
      <c r="AV39" s="6"/>
      <c r="AW39" s="6">
        <f>_xlfn.XLOOKUP(data_cloud__26[[#This Row],[product_id]], manual_check_maarten!A:A,manual_check_maarten!G:G,  "")</f>
        <v>0</v>
      </c>
      <c r="AX39" s="6" t="str">
        <f>_xlfn.XLOOKUP(data_cloud__26[[#This Row],[product_id]], manual_check_maarten!A:A,manual_check_maarten!H:H,  "")</f>
        <v/>
      </c>
      <c r="AY39" s="6"/>
      <c r="AZ39" s="6"/>
      <c r="BA39" s="6" t="s">
        <v>167</v>
      </c>
      <c r="BB39" s="6">
        <v>19</v>
      </c>
      <c r="BC39" s="6" t="s">
        <v>85</v>
      </c>
      <c r="BD39" s="6">
        <v>45566.692453171294</v>
      </c>
      <c r="BE39" s="6" t="s">
        <v>79</v>
      </c>
      <c r="BF39" s="6" t="s">
        <v>80</v>
      </c>
      <c r="BG39" s="6">
        <v>19</v>
      </c>
      <c r="BH39" s="6">
        <v>19</v>
      </c>
      <c r="BI39" s="6">
        <v>0</v>
      </c>
      <c r="BJ39" s="6" t="s">
        <v>166</v>
      </c>
      <c r="BK39" s="6" t="s">
        <v>82</v>
      </c>
      <c r="BL39" s="6">
        <v>14.359999656677246</v>
      </c>
      <c r="BM39" s="6">
        <v>110</v>
      </c>
      <c r="BN39" s="6" t="s">
        <v>82</v>
      </c>
      <c r="BO39" s="6" t="s">
        <v>82</v>
      </c>
      <c r="BP39" s="6">
        <v>0</v>
      </c>
      <c r="BQ39" s="6">
        <v>60</v>
      </c>
      <c r="BR39" s="6"/>
      <c r="BS39" s="6"/>
      <c r="BT39" s="6" t="s">
        <v>168</v>
      </c>
      <c r="BU39" s="6" t="s">
        <v>167</v>
      </c>
      <c r="BV39" s="6">
        <v>40</v>
      </c>
      <c r="BW39" s="6">
        <v>20</v>
      </c>
      <c r="BX39" s="6">
        <v>45</v>
      </c>
      <c r="BY39" s="6">
        <v>1234.402</v>
      </c>
      <c r="BZ39" s="6">
        <v>923.53200000000004</v>
      </c>
      <c r="CA39" s="6">
        <v>-2.3090000000000002</v>
      </c>
      <c r="CB39" s="6">
        <v>4.01</v>
      </c>
      <c r="CC39" s="6">
        <v>90</v>
      </c>
      <c r="CD39" s="6">
        <v>2056.0650000000001</v>
      </c>
      <c r="CE39" s="6">
        <v>1228.47</v>
      </c>
      <c r="CF39" s="6">
        <v>1232.944</v>
      </c>
      <c r="CG39" s="6">
        <v>-178.38</v>
      </c>
      <c r="CH39" s="6">
        <v>99.998999999999995</v>
      </c>
      <c r="CR39" s="6"/>
      <c r="CS39" s="6"/>
      <c r="CT39" s="6"/>
      <c r="CU39" s="6"/>
      <c r="CV39" s="6"/>
      <c r="CY39" s="6"/>
      <c r="CZ39" s="6"/>
      <c r="DA39" s="6"/>
      <c r="DB39" s="6"/>
      <c r="DC39" s="6"/>
      <c r="DD39" s="6"/>
    </row>
    <row r="40" spans="1:108" x14ac:dyDescent="0.35">
      <c r="A40" s="8">
        <v>800.1220703125</v>
      </c>
      <c r="B40" s="8">
        <v>119.90861511230469</v>
      </c>
      <c r="C40" s="8">
        <v>214.60000610351563</v>
      </c>
      <c r="D40" s="8">
        <v>214.80000305175781</v>
      </c>
      <c r="E40" s="8">
        <v>221</v>
      </c>
      <c r="F40" s="8">
        <v>225</v>
      </c>
      <c r="G40" s="8">
        <v>2192.527587890625</v>
      </c>
      <c r="H40" s="8">
        <v>1717.3017578125</v>
      </c>
      <c r="I40" s="8">
        <v>2.630000114440918</v>
      </c>
      <c r="J40" s="8">
        <v>0.14400000870227814</v>
      </c>
      <c r="K40" s="8">
        <v>24.338001251220703</v>
      </c>
      <c r="L40" s="8">
        <v>2.0820000171661377</v>
      </c>
      <c r="M40" s="8">
        <v>0.45200002193450928</v>
      </c>
      <c r="N40" s="8">
        <v>0.65600001811981201</v>
      </c>
      <c r="O40" s="8">
        <v>41.5</v>
      </c>
      <c r="P40" s="8">
        <v>28.944547653198242</v>
      </c>
      <c r="Q40" s="8">
        <v>44.989173889160156</v>
      </c>
      <c r="R40" s="8">
        <v>229.80000305175781</v>
      </c>
      <c r="S40" s="8">
        <v>60.099997999999999</v>
      </c>
      <c r="T40" s="8">
        <v>60.099997999999999</v>
      </c>
      <c r="U40" s="8">
        <v>60.400002000000001</v>
      </c>
      <c r="V40" s="8">
        <v>94.586082458496094</v>
      </c>
      <c r="W40" s="8">
        <v>52.499603271484375</v>
      </c>
      <c r="X40" s="8">
        <v>65.914016723632813</v>
      </c>
      <c r="Y40" s="8">
        <v>79.581840515136719</v>
      </c>
      <c r="Z40" s="8">
        <v>3.0851876735687256</v>
      </c>
      <c r="AA40" s="8">
        <v>543.3521728515625</v>
      </c>
      <c r="AB40" s="8">
        <v>499.1085205078125</v>
      </c>
      <c r="AC40" s="8">
        <v>4.5525627136230469</v>
      </c>
      <c r="AD40" s="8">
        <v>3.574312686920166</v>
      </c>
      <c r="AE40" s="8">
        <v>7769.62255859375</v>
      </c>
      <c r="AF40" s="8">
        <v>5481.75634765625</v>
      </c>
      <c r="AG40" s="8">
        <v>1657.5595703125</v>
      </c>
      <c r="AH40" s="8">
        <v>1004.77490234375</v>
      </c>
      <c r="AI40" s="8">
        <v>6112.06298828125</v>
      </c>
      <c r="AJ40" s="8">
        <v>4476.9814453125</v>
      </c>
      <c r="AK40" s="8">
        <f>(data_cloud__26[[#This Row],[timestamp]]-BD38)*86400</f>
        <v>24.023000104352832</v>
      </c>
      <c r="AL40" s="8">
        <v>1.0029999999999999</v>
      </c>
      <c r="AM40" s="8">
        <v>423.67899999999997</v>
      </c>
      <c r="AN40" s="8">
        <v>2169.855</v>
      </c>
      <c r="AO40" s="8">
        <v>5.0129999999999999</v>
      </c>
      <c r="AP40" s="6">
        <v>22.199000000000002</v>
      </c>
      <c r="AQ40" s="6">
        <v>1</v>
      </c>
      <c r="AR40" s="6">
        <v>1</v>
      </c>
      <c r="AS40" s="6">
        <f>_xlfn.XLOOKUP(data_cloud__26[[#This Row],[product_id]], manual_check_maarten!A:A,manual_check_maarten!F:F,  "")</f>
        <v>1</v>
      </c>
      <c r="AT40" s="6"/>
      <c r="AU40" s="6"/>
      <c r="AV40" s="6"/>
      <c r="AW40" s="6">
        <f>_xlfn.XLOOKUP(data_cloud__26[[#This Row],[product_id]], manual_check_maarten!A:A,manual_check_maarten!G:G,  "")</f>
        <v>0</v>
      </c>
      <c r="AX40" s="6" t="str">
        <f>_xlfn.XLOOKUP(data_cloud__26[[#This Row],[product_id]], manual_check_maarten!A:A,manual_check_maarten!H:H,  "")</f>
        <v/>
      </c>
      <c r="AY40" s="6"/>
      <c r="AZ40" s="6"/>
      <c r="BA40" s="6" t="s">
        <v>169</v>
      </c>
      <c r="BB40" s="6">
        <v>20</v>
      </c>
      <c r="BC40" s="6" t="s">
        <v>78</v>
      </c>
      <c r="BD40" s="6">
        <v>45566.692731215277</v>
      </c>
      <c r="BE40" s="6" t="s">
        <v>79</v>
      </c>
      <c r="BF40" s="6" t="s">
        <v>80</v>
      </c>
      <c r="BG40" s="6">
        <v>20</v>
      </c>
      <c r="BH40" s="6">
        <v>20</v>
      </c>
      <c r="BI40" s="6">
        <v>0</v>
      </c>
      <c r="BJ40" s="6" t="s">
        <v>170</v>
      </c>
      <c r="BK40" s="6" t="s">
        <v>82</v>
      </c>
      <c r="BL40" s="6">
        <v>14.359999656677246</v>
      </c>
      <c r="BM40" s="6">
        <v>110</v>
      </c>
      <c r="BN40" s="6" t="s">
        <v>82</v>
      </c>
      <c r="BO40" s="6" t="s">
        <v>82</v>
      </c>
      <c r="BP40" s="6">
        <v>0</v>
      </c>
      <c r="BQ40" s="6">
        <v>60</v>
      </c>
      <c r="BR40" s="6">
        <v>1.5525221824645996E-2</v>
      </c>
      <c r="BS40" s="6">
        <v>0.12688469886779785</v>
      </c>
      <c r="BT40" s="6" t="s">
        <v>171</v>
      </c>
      <c r="BU40" s="6" t="s">
        <v>169</v>
      </c>
      <c r="BV40" s="6">
        <v>40</v>
      </c>
      <c r="BW40" s="6">
        <v>20</v>
      </c>
      <c r="BX40" s="6">
        <v>45</v>
      </c>
      <c r="BY40" s="6">
        <v>890.78800000000001</v>
      </c>
      <c r="BZ40" s="6">
        <v>1014.09</v>
      </c>
      <c r="CA40" s="6">
        <v>2.512</v>
      </c>
      <c r="CB40" s="6">
        <v>4.0869999999999997</v>
      </c>
      <c r="CC40" s="6">
        <v>94.820999999999998</v>
      </c>
      <c r="CD40" s="6">
        <v>2169.855</v>
      </c>
      <c r="CE40" s="6">
        <v>867.01400000000001</v>
      </c>
      <c r="CF40" s="6">
        <v>1124.78</v>
      </c>
      <c r="CG40" s="6">
        <v>6.5270000000000001</v>
      </c>
      <c r="CH40" s="6">
        <v>99.998999999999995</v>
      </c>
      <c r="CR40" s="6"/>
      <c r="CS40" s="6"/>
      <c r="CT40" s="6"/>
      <c r="CU40" s="6"/>
      <c r="CV40" s="6"/>
      <c r="CY40" s="6"/>
      <c r="CZ40" s="6"/>
      <c r="DA40" s="6"/>
      <c r="DB40" s="6"/>
      <c r="DC40" s="6"/>
      <c r="DD40" s="6"/>
    </row>
    <row r="41" spans="1:108" x14ac:dyDescent="0.35">
      <c r="A41" s="8">
        <v>800.1220703125</v>
      </c>
      <c r="B41" s="8">
        <v>119.90861511230469</v>
      </c>
      <c r="C41" s="8">
        <v>214.60000610351563</v>
      </c>
      <c r="D41" s="8">
        <v>214.80000305175781</v>
      </c>
      <c r="E41" s="8">
        <v>221</v>
      </c>
      <c r="F41" s="8">
        <v>225</v>
      </c>
      <c r="G41" s="8">
        <v>2192.527587890625</v>
      </c>
      <c r="H41" s="8">
        <v>1717.3017578125</v>
      </c>
      <c r="I41" s="8">
        <v>2.630000114440918</v>
      </c>
      <c r="J41" s="8">
        <v>0.14400000870227814</v>
      </c>
      <c r="K41" s="8">
        <v>24.338001251220703</v>
      </c>
      <c r="L41" s="8">
        <v>2.0820000171661377</v>
      </c>
      <c r="M41" s="8">
        <v>0.45200002193450928</v>
      </c>
      <c r="N41" s="8">
        <v>0.65600001811981201</v>
      </c>
      <c r="O41" s="8">
        <v>41.5</v>
      </c>
      <c r="P41" s="8">
        <v>28.944547653198242</v>
      </c>
      <c r="Q41" s="8">
        <v>44.989173889160156</v>
      </c>
      <c r="R41" s="8">
        <v>229.80000305175781</v>
      </c>
      <c r="S41" s="8">
        <v>60.099997999999999</v>
      </c>
      <c r="T41" s="8">
        <v>60.099997999999999</v>
      </c>
      <c r="U41" s="8">
        <v>60.400002000000001</v>
      </c>
      <c r="V41" s="8">
        <v>137.79624938964844</v>
      </c>
      <c r="W41" s="8">
        <v>52.49993896484375</v>
      </c>
      <c r="X41" s="8">
        <v>66.406074523925781</v>
      </c>
      <c r="Y41" s="8">
        <v>82.588081359863281</v>
      </c>
      <c r="Z41" s="8">
        <v>1.3544375896453857</v>
      </c>
      <c r="AA41" s="8">
        <v>544.65130615234375</v>
      </c>
      <c r="AB41" s="8">
        <v>497.79412841796875</v>
      </c>
      <c r="AC41" s="8">
        <v>4.8535628318786621</v>
      </c>
      <c r="AD41" s="8">
        <v>3.8376877307891846</v>
      </c>
      <c r="AE41" s="8">
        <v>7940.6748046875</v>
      </c>
      <c r="AF41" s="8">
        <v>6090.97998046875</v>
      </c>
      <c r="AG41" s="8">
        <v>1832.85693359375</v>
      </c>
      <c r="AH41" s="8">
        <v>1156.14990234375</v>
      </c>
      <c r="AI41" s="8">
        <v>6107.81787109375</v>
      </c>
      <c r="AJ41" s="8">
        <v>4934.830078125</v>
      </c>
      <c r="AK41" s="8">
        <f>(data_cloud__26[[#This Row],[timestamp]]-BD39)*86400</f>
        <v>24.023000104352832</v>
      </c>
      <c r="AL41" s="8">
        <v>1.0049999999999999</v>
      </c>
      <c r="AM41" s="8">
        <v>424.72</v>
      </c>
      <c r="AN41" s="8">
        <v>2056.3220000000001</v>
      </c>
      <c r="AO41" s="8">
        <v>8.3840000000000003</v>
      </c>
      <c r="AP41" s="6">
        <v>29.696000000000002</v>
      </c>
      <c r="AQ41" s="6">
        <v>1</v>
      </c>
      <c r="AR41" s="6">
        <v>1</v>
      </c>
      <c r="AS41" s="6">
        <f>_xlfn.XLOOKUP(data_cloud__26[[#This Row],[product_id]], manual_check_maarten!A:A,manual_check_maarten!F:F,  "")</f>
        <v>1</v>
      </c>
      <c r="AT41" s="6"/>
      <c r="AU41" s="6"/>
      <c r="AV41" s="6"/>
      <c r="AW41" s="6">
        <f>_xlfn.XLOOKUP(data_cloud__26[[#This Row],[product_id]], manual_check_maarten!A:A,manual_check_maarten!G:G,  "")</f>
        <v>0</v>
      </c>
      <c r="AX41" s="6" t="str">
        <f>_xlfn.XLOOKUP(data_cloud__26[[#This Row],[product_id]], manual_check_maarten!A:A,manual_check_maarten!H:H,  "")</f>
        <v/>
      </c>
      <c r="AY41" s="6"/>
      <c r="AZ41" s="6"/>
      <c r="BA41" s="6" t="s">
        <v>172</v>
      </c>
      <c r="BB41" s="6">
        <v>20</v>
      </c>
      <c r="BC41" s="6" t="s">
        <v>85</v>
      </c>
      <c r="BD41" s="6">
        <v>45566.692731215277</v>
      </c>
      <c r="BE41" s="6" t="s">
        <v>79</v>
      </c>
      <c r="BF41" s="6" t="s">
        <v>80</v>
      </c>
      <c r="BG41" s="6">
        <v>20</v>
      </c>
      <c r="BH41" s="6">
        <v>20</v>
      </c>
      <c r="BI41" s="6">
        <v>0</v>
      </c>
      <c r="BJ41" s="6" t="s">
        <v>170</v>
      </c>
      <c r="BK41" s="6" t="s">
        <v>82</v>
      </c>
      <c r="BL41" s="6">
        <v>14.359999656677246</v>
      </c>
      <c r="BM41" s="6">
        <v>110</v>
      </c>
      <c r="BN41" s="6" t="s">
        <v>82</v>
      </c>
      <c r="BO41" s="6" t="s">
        <v>82</v>
      </c>
      <c r="BP41" s="6">
        <v>0</v>
      </c>
      <c r="BQ41" s="6">
        <v>60</v>
      </c>
      <c r="BR41" s="6"/>
      <c r="BS41" s="6"/>
      <c r="BT41" s="6" t="s">
        <v>173</v>
      </c>
      <c r="BU41" s="6" t="s">
        <v>172</v>
      </c>
      <c r="BV41" s="6">
        <v>40</v>
      </c>
      <c r="BW41" s="6">
        <v>20</v>
      </c>
      <c r="BX41" s="6">
        <v>45</v>
      </c>
      <c r="BY41" s="6">
        <v>1247.9090000000001</v>
      </c>
      <c r="BZ41" s="6">
        <v>871.63900000000001</v>
      </c>
      <c r="CA41" s="6">
        <v>-1.635</v>
      </c>
      <c r="CB41" s="6">
        <v>4.125</v>
      </c>
      <c r="CC41" s="6">
        <v>90.674000000000007</v>
      </c>
      <c r="CD41" s="6">
        <v>2056.3220000000001</v>
      </c>
      <c r="CE41" s="6">
        <v>1238.9159999999999</v>
      </c>
      <c r="CF41" s="6">
        <v>1182.7429999999999</v>
      </c>
      <c r="CG41" s="6">
        <v>-177.803</v>
      </c>
      <c r="CH41" s="6">
        <v>98.424999999999997</v>
      </c>
      <c r="CR41" s="6"/>
      <c r="CS41" s="6"/>
      <c r="CT41" s="6"/>
      <c r="CU41" s="6"/>
      <c r="CV41" s="6"/>
      <c r="CY41" s="6"/>
      <c r="CZ41" s="6"/>
      <c r="DA41" s="6"/>
      <c r="DB41" s="6"/>
      <c r="DC41" s="6"/>
      <c r="DD41" s="6"/>
    </row>
    <row r="42" spans="1:108" x14ac:dyDescent="0.35">
      <c r="A42" s="8">
        <v>800.1220703125</v>
      </c>
      <c r="B42" s="8">
        <v>119.90861511230469</v>
      </c>
      <c r="C42" s="8">
        <v>214.5</v>
      </c>
      <c r="D42" s="8">
        <v>215.10000610351563</v>
      </c>
      <c r="E42" s="8">
        <v>221</v>
      </c>
      <c r="F42" s="8">
        <v>225</v>
      </c>
      <c r="G42" s="8">
        <v>2196.99609375</v>
      </c>
      <c r="H42" s="8">
        <v>1730.6103515625</v>
      </c>
      <c r="I42" s="8">
        <v>3.31600022315979</v>
      </c>
      <c r="J42" s="8">
        <v>0.15400001406669617</v>
      </c>
      <c r="K42" s="8">
        <v>24.340002059936523</v>
      </c>
      <c r="L42" s="8">
        <v>2.0360000133514404</v>
      </c>
      <c r="M42" s="8">
        <v>0.45400002598762512</v>
      </c>
      <c r="N42" s="8">
        <v>0.65800005197525024</v>
      </c>
      <c r="O42" s="8">
        <v>41.700000762939453</v>
      </c>
      <c r="P42" s="8">
        <v>28.414484024047852</v>
      </c>
      <c r="Q42" s="8">
        <v>44.943305969238281</v>
      </c>
      <c r="R42" s="8">
        <v>229.80000305175781</v>
      </c>
      <c r="S42" s="8">
        <v>60.099997999999999</v>
      </c>
      <c r="T42" s="8">
        <v>60.099997999999999</v>
      </c>
      <c r="U42" s="8">
        <v>60.5</v>
      </c>
      <c r="V42" s="8">
        <v>94.586082458496094</v>
      </c>
      <c r="W42" s="8">
        <v>52.499603271484375</v>
      </c>
      <c r="X42" s="8">
        <v>65.950004577636719</v>
      </c>
      <c r="Y42" s="8">
        <v>79.86083984375</v>
      </c>
      <c r="Z42" s="8">
        <v>3.4990627765655518</v>
      </c>
      <c r="AA42" s="8">
        <v>542.315185546875</v>
      </c>
      <c r="AB42" s="8">
        <v>498.00381469726563</v>
      </c>
      <c r="AC42" s="8">
        <v>4.6654376983642578</v>
      </c>
      <c r="AD42" s="8">
        <v>3.6495625972747803</v>
      </c>
      <c r="AE42" s="8">
        <v>7729.744140625</v>
      </c>
      <c r="AF42" s="8">
        <v>5428.82177734375</v>
      </c>
      <c r="AG42" s="8">
        <v>1701.08740234375</v>
      </c>
      <c r="AH42" s="8">
        <v>1025.3525390625</v>
      </c>
      <c r="AI42" s="8">
        <v>6028.65673828125</v>
      </c>
      <c r="AJ42" s="8">
        <v>4403.46923828125</v>
      </c>
      <c r="AK42" s="8">
        <f>(data_cloud__26[[#This Row],[timestamp]]-BD40)*86400</f>
        <v>24.999000015668571</v>
      </c>
      <c r="AL42" s="8">
        <v>1.004</v>
      </c>
      <c r="AM42" s="8">
        <v>423.71100000000001</v>
      </c>
      <c r="AN42" s="8">
        <v>2055.2420000000002</v>
      </c>
      <c r="AO42" s="8">
        <v>6.3650000000000002</v>
      </c>
      <c r="AP42" s="6">
        <v>31.422000000000001</v>
      </c>
      <c r="AQ42" s="6">
        <v>1</v>
      </c>
      <c r="AR42" s="6">
        <v>1</v>
      </c>
      <c r="AS42" s="6">
        <f>_xlfn.XLOOKUP(data_cloud__26[[#This Row],[product_id]], manual_check_maarten!A:A,manual_check_maarten!F:F,  "")</f>
        <v>1</v>
      </c>
      <c r="AT42" s="6"/>
      <c r="AU42" s="6"/>
      <c r="AV42" s="6"/>
      <c r="AW42" s="6">
        <f>_xlfn.XLOOKUP(data_cloud__26[[#This Row],[product_id]], manual_check_maarten!A:A,manual_check_maarten!G:G,  "")</f>
        <v>0</v>
      </c>
      <c r="AX42" s="6" t="str">
        <f>_xlfn.XLOOKUP(data_cloud__26[[#This Row],[product_id]], manual_check_maarten!A:A,manual_check_maarten!H:H,  "")</f>
        <v/>
      </c>
      <c r="AY42" s="6"/>
      <c r="AZ42" s="6"/>
      <c r="BA42" s="6" t="s">
        <v>174</v>
      </c>
      <c r="BB42" s="6">
        <v>21</v>
      </c>
      <c r="BC42" s="6" t="s">
        <v>78</v>
      </c>
      <c r="BD42" s="6">
        <v>45566.693020555555</v>
      </c>
      <c r="BE42" s="6" t="s">
        <v>79</v>
      </c>
      <c r="BF42" s="6" t="s">
        <v>80</v>
      </c>
      <c r="BG42" s="6">
        <v>21</v>
      </c>
      <c r="BH42" s="6">
        <v>21</v>
      </c>
      <c r="BI42" s="6">
        <v>0</v>
      </c>
      <c r="BJ42" s="6" t="s">
        <v>175</v>
      </c>
      <c r="BK42" s="6" t="s">
        <v>82</v>
      </c>
      <c r="BL42" s="6">
        <v>14.369999885559082</v>
      </c>
      <c r="BM42" s="6">
        <v>110</v>
      </c>
      <c r="BN42" s="6" t="s">
        <v>82</v>
      </c>
      <c r="BO42" s="6" t="s">
        <v>82</v>
      </c>
      <c r="BP42" s="6">
        <v>0</v>
      </c>
      <c r="BQ42" s="6">
        <v>60</v>
      </c>
      <c r="BR42" s="6">
        <v>4.0006637573242188E-3</v>
      </c>
      <c r="BS42" s="6">
        <v>0.1376340389251709</v>
      </c>
      <c r="BT42" s="6" t="s">
        <v>176</v>
      </c>
      <c r="BU42" s="6" t="s">
        <v>174</v>
      </c>
      <c r="BV42" s="6">
        <v>40</v>
      </c>
      <c r="BW42" s="6">
        <v>20</v>
      </c>
      <c r="BX42" s="6">
        <v>45</v>
      </c>
      <c r="BY42" s="6">
        <v>865.84699999999998</v>
      </c>
      <c r="BZ42" s="6">
        <v>1141.6600000000001</v>
      </c>
      <c r="CA42" s="6">
        <v>1.7769999999999999</v>
      </c>
      <c r="CB42" s="6">
        <v>4.1109999999999998</v>
      </c>
      <c r="CC42" s="6">
        <v>94.085999999999999</v>
      </c>
      <c r="CD42" s="6">
        <v>2055.2420000000002</v>
      </c>
      <c r="CE42" s="6">
        <v>844.94200000000001</v>
      </c>
      <c r="CF42" s="6">
        <v>1249.598</v>
      </c>
      <c r="CG42" s="6">
        <v>5.4429999999999996</v>
      </c>
      <c r="CH42" s="6">
        <v>99.998999999999995</v>
      </c>
      <c r="CR42" s="6"/>
      <c r="CS42" s="6"/>
      <c r="CT42" s="6"/>
      <c r="CU42" s="6"/>
      <c r="CV42" s="6"/>
      <c r="CY42" s="6"/>
      <c r="CZ42" s="6"/>
      <c r="DA42" s="6"/>
      <c r="DB42" s="6"/>
      <c r="DC42" s="6"/>
      <c r="DD42" s="6"/>
    </row>
    <row r="43" spans="1:108" x14ac:dyDescent="0.35">
      <c r="A43" s="8">
        <v>800.1220703125</v>
      </c>
      <c r="B43" s="8">
        <v>119.90861511230469</v>
      </c>
      <c r="C43" s="8">
        <v>214.5</v>
      </c>
      <c r="D43" s="8">
        <v>215.10000610351563</v>
      </c>
      <c r="E43" s="8">
        <v>221</v>
      </c>
      <c r="F43" s="8">
        <v>225</v>
      </c>
      <c r="G43" s="8">
        <v>2196.99609375</v>
      </c>
      <c r="H43" s="8">
        <v>1730.6103515625</v>
      </c>
      <c r="I43" s="8">
        <v>3.31600022315979</v>
      </c>
      <c r="J43" s="8">
        <v>0.15400001406669617</v>
      </c>
      <c r="K43" s="8">
        <v>24.340002059936523</v>
      </c>
      <c r="L43" s="8">
        <v>2.0360000133514404</v>
      </c>
      <c r="M43" s="8">
        <v>0.45400002598762512</v>
      </c>
      <c r="N43" s="8">
        <v>0.65800005197525024</v>
      </c>
      <c r="O43" s="8">
        <v>41.700000762939453</v>
      </c>
      <c r="P43" s="8">
        <v>28.414484024047852</v>
      </c>
      <c r="Q43" s="8">
        <v>44.943305969238281</v>
      </c>
      <c r="R43" s="8">
        <v>229.80000305175781</v>
      </c>
      <c r="S43" s="8">
        <v>60.099997999999999</v>
      </c>
      <c r="T43" s="8">
        <v>60.099997999999999</v>
      </c>
      <c r="U43" s="8">
        <v>60.5</v>
      </c>
      <c r="V43" s="8">
        <v>137.79624938964844</v>
      </c>
      <c r="W43" s="8">
        <v>52.49993896484375</v>
      </c>
      <c r="X43" s="8">
        <v>66.461013793945313</v>
      </c>
      <c r="Y43" s="8">
        <v>82.455101013183594</v>
      </c>
      <c r="Z43" s="8">
        <v>1.3168125152587891</v>
      </c>
      <c r="AA43" s="8">
        <v>544.18572998046875</v>
      </c>
      <c r="AB43" s="8">
        <v>496.8861083984375</v>
      </c>
      <c r="AC43" s="8">
        <v>4.8159375190734863</v>
      </c>
      <c r="AD43" s="8">
        <v>3.8753125667572021</v>
      </c>
      <c r="AE43" s="8">
        <v>7930.27880859375</v>
      </c>
      <c r="AF43" s="8">
        <v>6086.455078125</v>
      </c>
      <c r="AG43" s="8">
        <v>1798.30712890625</v>
      </c>
      <c r="AH43" s="8">
        <v>1159.4794921875</v>
      </c>
      <c r="AI43" s="8">
        <v>6131.9716796875</v>
      </c>
      <c r="AJ43" s="8">
        <v>4926.9755859375</v>
      </c>
      <c r="AK43" s="8">
        <f>(data_cloud__26[[#This Row],[timestamp]]-BD41)*86400</f>
        <v>24.999000015668571</v>
      </c>
      <c r="AL43" s="8">
        <v>1.0049999999999999</v>
      </c>
      <c r="AM43" s="8">
        <v>424.79599999999999</v>
      </c>
      <c r="AN43" s="8">
        <v>2055.2820000000002</v>
      </c>
      <c r="AO43" s="8">
        <v>4.641</v>
      </c>
      <c r="AP43" s="6">
        <v>29.390999999999998</v>
      </c>
      <c r="AQ43" s="6">
        <v>1</v>
      </c>
      <c r="AR43" s="6">
        <v>1</v>
      </c>
      <c r="AS43" s="6">
        <f>_xlfn.XLOOKUP(data_cloud__26[[#This Row],[product_id]], manual_check_maarten!A:A,manual_check_maarten!F:F,  "")</f>
        <v>1</v>
      </c>
      <c r="AT43" s="6"/>
      <c r="AU43" s="6"/>
      <c r="AV43" s="6"/>
      <c r="AW43" s="6">
        <f>_xlfn.XLOOKUP(data_cloud__26[[#This Row],[product_id]], manual_check_maarten!A:A,manual_check_maarten!G:G,  "")</f>
        <v>0</v>
      </c>
      <c r="AX43" s="6" t="str">
        <f>_xlfn.XLOOKUP(data_cloud__26[[#This Row],[product_id]], manual_check_maarten!A:A,manual_check_maarten!H:H,  "")</f>
        <v/>
      </c>
      <c r="AY43" s="6"/>
      <c r="AZ43" s="6"/>
      <c r="BA43" s="6" t="s">
        <v>177</v>
      </c>
      <c r="BB43" s="6">
        <v>21</v>
      </c>
      <c r="BC43" s="6" t="s">
        <v>85</v>
      </c>
      <c r="BD43" s="6">
        <v>45566.693020555555</v>
      </c>
      <c r="BE43" s="6" t="s">
        <v>79</v>
      </c>
      <c r="BF43" s="6" t="s">
        <v>80</v>
      </c>
      <c r="BG43" s="6">
        <v>21</v>
      </c>
      <c r="BH43" s="6">
        <v>21</v>
      </c>
      <c r="BI43" s="6">
        <v>0</v>
      </c>
      <c r="BJ43" s="6" t="s">
        <v>175</v>
      </c>
      <c r="BK43" s="6" t="s">
        <v>82</v>
      </c>
      <c r="BL43" s="6">
        <v>14.369999885559082</v>
      </c>
      <c r="BM43" s="6">
        <v>110</v>
      </c>
      <c r="BN43" s="6" t="s">
        <v>82</v>
      </c>
      <c r="BO43" s="6" t="s">
        <v>82</v>
      </c>
      <c r="BP43" s="6">
        <v>0</v>
      </c>
      <c r="BQ43" s="6">
        <v>60</v>
      </c>
      <c r="BR43" s="6"/>
      <c r="BS43" s="6"/>
      <c r="BT43" s="6" t="s">
        <v>178</v>
      </c>
      <c r="BU43" s="6" t="s">
        <v>177</v>
      </c>
      <c r="BV43" s="6">
        <v>40</v>
      </c>
      <c r="BW43" s="6">
        <v>20</v>
      </c>
      <c r="BX43" s="6">
        <v>45</v>
      </c>
      <c r="BY43" s="6">
        <v>1188.4680000000001</v>
      </c>
      <c r="BZ43" s="6">
        <v>1009.693</v>
      </c>
      <c r="CA43" s="6">
        <v>-2.9990000000000001</v>
      </c>
      <c r="CB43" s="6">
        <v>4.1079999999999997</v>
      </c>
      <c r="CC43" s="6">
        <v>89.31</v>
      </c>
      <c r="CD43" s="6">
        <v>2055.2820000000002</v>
      </c>
      <c r="CE43" s="6">
        <v>1193.5050000000001</v>
      </c>
      <c r="CF43" s="6">
        <v>1315.394</v>
      </c>
      <c r="CG43" s="6">
        <v>179.66300000000001</v>
      </c>
      <c r="CH43" s="6">
        <v>98.424999999999997</v>
      </c>
      <c r="CR43" s="6"/>
      <c r="CS43" s="6"/>
      <c r="CT43" s="6"/>
      <c r="CU43" s="6"/>
      <c r="CV43" s="6"/>
      <c r="CY43" s="6"/>
      <c r="CZ43" s="6"/>
      <c r="DA43" s="6"/>
      <c r="DB43" s="6"/>
      <c r="DC43" s="6"/>
      <c r="DD43" s="6"/>
    </row>
    <row r="44" spans="1:108" x14ac:dyDescent="0.35">
      <c r="A44" s="8">
        <v>800.1220703125</v>
      </c>
      <c r="B44" s="8">
        <v>119.90861511230469</v>
      </c>
      <c r="C44" s="8">
        <v>214.30000305175781</v>
      </c>
      <c r="D44" s="8">
        <v>215.10000610351563</v>
      </c>
      <c r="E44" s="8">
        <v>220.80000305175781</v>
      </c>
      <c r="F44" s="8">
        <v>225</v>
      </c>
      <c r="G44" s="8">
        <v>2180.190185546875</v>
      </c>
      <c r="H44" s="8">
        <v>1747.416259765625</v>
      </c>
      <c r="I44" s="8">
        <v>2.8620002269744873</v>
      </c>
      <c r="J44" s="8">
        <v>0.15200001001358032</v>
      </c>
      <c r="K44" s="8">
        <v>24.338001251220703</v>
      </c>
      <c r="L44" s="8">
        <v>2.0659999847412109</v>
      </c>
      <c r="M44" s="8">
        <v>0.45200002193450928</v>
      </c>
      <c r="N44" s="8">
        <v>0.65600001811981201</v>
      </c>
      <c r="O44" s="8">
        <v>41.900001525878906</v>
      </c>
      <c r="P44" s="8">
        <v>28.501129150390625</v>
      </c>
      <c r="Q44" s="8">
        <v>44.968788146972656</v>
      </c>
      <c r="R44" s="8">
        <v>229.80000305175781</v>
      </c>
      <c r="S44" s="8">
        <v>60.099997999999999</v>
      </c>
      <c r="T44" s="8">
        <v>60.099997999999999</v>
      </c>
      <c r="U44" s="8">
        <v>60.5</v>
      </c>
      <c r="V44" s="8">
        <v>94.586082458496094</v>
      </c>
      <c r="W44" s="8">
        <v>52.499603271484375</v>
      </c>
      <c r="X44" s="8">
        <v>66.024063110351563</v>
      </c>
      <c r="Y44" s="8">
        <v>79.784255981445313</v>
      </c>
      <c r="Z44" s="8">
        <v>3.3485627174377441</v>
      </c>
      <c r="AA44" s="8">
        <v>542.5614013671875</v>
      </c>
      <c r="AB44" s="8">
        <v>498.27676391601563</v>
      </c>
      <c r="AC44" s="8">
        <v>4.5901875495910645</v>
      </c>
      <c r="AD44" s="8">
        <v>3.6119377613067627</v>
      </c>
      <c r="AE44" s="8">
        <v>7734.76025390625</v>
      </c>
      <c r="AF44" s="8">
        <v>5450.00048828125</v>
      </c>
      <c r="AG44" s="8">
        <v>1666.369140625</v>
      </c>
      <c r="AH44" s="8">
        <v>1011.6015625</v>
      </c>
      <c r="AI44" s="8">
        <v>6068.39111328125</v>
      </c>
      <c r="AJ44" s="8">
        <v>4438.39892578125</v>
      </c>
      <c r="AK44" s="8">
        <f>(data_cloud__26[[#This Row],[timestamp]]-BD42)*86400</f>
        <v>24.001000123098493</v>
      </c>
      <c r="AL44" s="8"/>
      <c r="AM44" s="8"/>
      <c r="AN44" s="8"/>
      <c r="AO44" s="8"/>
      <c r="AP44" s="6"/>
      <c r="AQ44" s="6"/>
      <c r="AR44" s="6"/>
      <c r="AS44" s="6" t="str">
        <f>_xlfn.XLOOKUP(data_cloud__26[[#This Row],[product_id]], manual_check_maarten!A:A,manual_check_maarten!F:F,  "")</f>
        <v/>
      </c>
      <c r="AT44" s="6"/>
      <c r="AU44" s="6"/>
      <c r="AV44" s="6"/>
      <c r="AW44" s="6" t="str">
        <f>_xlfn.XLOOKUP(data_cloud__26[[#This Row],[product_id]], manual_check_maarten!A:A,manual_check_maarten!G:G,  "")</f>
        <v/>
      </c>
      <c r="AX44" s="6" t="str">
        <f>_xlfn.XLOOKUP(data_cloud__26[[#This Row],[product_id]], manual_check_maarten!A:A,manual_check_maarten!H:H,  "")</f>
        <v/>
      </c>
      <c r="AY44" s="6"/>
      <c r="AZ44" s="6"/>
      <c r="BA44" s="6" t="s">
        <v>179</v>
      </c>
      <c r="BB44" s="6">
        <v>22</v>
      </c>
      <c r="BC44" s="6" t="s">
        <v>78</v>
      </c>
      <c r="BD44" s="6">
        <v>45566.693298344908</v>
      </c>
      <c r="BE44" s="6" t="s">
        <v>79</v>
      </c>
      <c r="BF44" s="6" t="s">
        <v>80</v>
      </c>
      <c r="BG44" s="6">
        <v>22</v>
      </c>
      <c r="BH44" s="6">
        <v>22</v>
      </c>
      <c r="BI44" s="6">
        <v>0</v>
      </c>
      <c r="BJ44" s="6" t="s">
        <v>180</v>
      </c>
      <c r="BK44" s="6" t="s">
        <v>82</v>
      </c>
      <c r="BL44" s="6">
        <v>14.369999885559082</v>
      </c>
      <c r="BM44" s="6">
        <v>110</v>
      </c>
      <c r="BN44" s="6" t="s">
        <v>82</v>
      </c>
      <c r="BO44" s="6" t="s">
        <v>82</v>
      </c>
      <c r="BP44" s="6">
        <v>0</v>
      </c>
      <c r="BQ44" s="6">
        <v>60</v>
      </c>
      <c r="BR44" s="6">
        <v>1.6636848449707031E-2</v>
      </c>
      <c r="BS44" s="6">
        <v>0.13298642635345459</v>
      </c>
      <c r="BT44" s="6"/>
      <c r="BX44" s="6"/>
      <c r="BY44" s="6"/>
      <c r="BZ44" s="6"/>
      <c r="CA44" s="6"/>
      <c r="CB44" s="6"/>
      <c r="CC44" s="6"/>
      <c r="CD44" s="6"/>
      <c r="CR44" s="6"/>
      <c r="CS44" s="6"/>
      <c r="CT44" s="6"/>
      <c r="CU44" s="6"/>
      <c r="CV44" s="6"/>
      <c r="CY44" s="6"/>
      <c r="CZ44" s="6"/>
      <c r="DA44" s="6"/>
      <c r="DB44" s="6"/>
      <c r="DC44" s="6"/>
      <c r="DD44" s="6"/>
    </row>
    <row r="45" spans="1:108" x14ac:dyDescent="0.35">
      <c r="A45" s="8">
        <v>800.1220703125</v>
      </c>
      <c r="B45" s="8">
        <v>119.90861511230469</v>
      </c>
      <c r="C45" s="8">
        <v>214.30000305175781</v>
      </c>
      <c r="D45" s="8">
        <v>215.10000610351563</v>
      </c>
      <c r="E45" s="8">
        <v>220.80000305175781</v>
      </c>
      <c r="F45" s="8">
        <v>225</v>
      </c>
      <c r="G45" s="8">
        <v>2180.190185546875</v>
      </c>
      <c r="H45" s="8">
        <v>1747.416259765625</v>
      </c>
      <c r="I45" s="8">
        <v>2.8620002269744873</v>
      </c>
      <c r="J45" s="8">
        <v>0.15200001001358032</v>
      </c>
      <c r="K45" s="8">
        <v>24.338001251220703</v>
      </c>
      <c r="L45" s="8">
        <v>2.0659999847412109</v>
      </c>
      <c r="M45" s="8">
        <v>0.45200002193450928</v>
      </c>
      <c r="N45" s="8">
        <v>0.65600001811981201</v>
      </c>
      <c r="O45" s="8">
        <v>41.900001525878906</v>
      </c>
      <c r="P45" s="8">
        <v>28.501129150390625</v>
      </c>
      <c r="Q45" s="8">
        <v>44.968788146972656</v>
      </c>
      <c r="R45" s="8">
        <v>229.80000305175781</v>
      </c>
      <c r="S45" s="8">
        <v>60.099997999999999</v>
      </c>
      <c r="T45" s="8">
        <v>60.099997999999999</v>
      </c>
      <c r="U45" s="8">
        <v>60.5</v>
      </c>
      <c r="V45" s="8">
        <v>137.79624938964844</v>
      </c>
      <c r="W45" s="8">
        <v>52.49993896484375</v>
      </c>
      <c r="X45" s="8">
        <v>66.406829833984375</v>
      </c>
      <c r="Y45" s="8">
        <v>82.400970458984375</v>
      </c>
      <c r="Z45" s="8">
        <v>1.3168125152587891</v>
      </c>
      <c r="AA45" s="8">
        <v>544.519287109375</v>
      </c>
      <c r="AB45" s="8">
        <v>498.0301513671875</v>
      </c>
      <c r="AC45" s="8">
        <v>4.8159375190734863</v>
      </c>
      <c r="AD45" s="8">
        <v>3.8000626564025879</v>
      </c>
      <c r="AE45" s="8">
        <v>7915.0263671875</v>
      </c>
      <c r="AF45" s="8">
        <v>6098.17041015625</v>
      </c>
      <c r="AG45" s="8">
        <v>1803.42822265625</v>
      </c>
      <c r="AH45" s="8">
        <v>1128.05517578125</v>
      </c>
      <c r="AI45" s="8">
        <v>6111.59814453125</v>
      </c>
      <c r="AJ45" s="8">
        <v>4970.115234375</v>
      </c>
      <c r="AK45" s="8">
        <f>(data_cloud__26[[#This Row],[timestamp]]-BD43)*86400</f>
        <v>24.001000123098493</v>
      </c>
      <c r="AL45" s="8">
        <v>1.004</v>
      </c>
      <c r="AM45" s="8">
        <v>424.78300000000002</v>
      </c>
      <c r="AN45" s="8">
        <v>2056.4229999999998</v>
      </c>
      <c r="AO45" s="8">
        <v>11.766999999999999</v>
      </c>
      <c r="AP45" s="6">
        <v>27.728999999999999</v>
      </c>
      <c r="AQ45" s="6">
        <v>1</v>
      </c>
      <c r="AR45" s="6">
        <v>1</v>
      </c>
      <c r="AS45" s="6">
        <f>_xlfn.XLOOKUP(data_cloud__26[[#This Row],[product_id]], manual_check_maarten!A:A,manual_check_maarten!F:F,  "")</f>
        <v>1</v>
      </c>
      <c r="AT45" s="6"/>
      <c r="AU45" s="6"/>
      <c r="AV45" s="6"/>
      <c r="AW45" s="6">
        <f>_xlfn.XLOOKUP(data_cloud__26[[#This Row],[product_id]], manual_check_maarten!A:A,manual_check_maarten!G:G,  "")</f>
        <v>0</v>
      </c>
      <c r="AX45" s="6" t="str">
        <f>_xlfn.XLOOKUP(data_cloud__26[[#This Row],[product_id]], manual_check_maarten!A:A,manual_check_maarten!H:H,  "")</f>
        <v/>
      </c>
      <c r="AY45" s="6"/>
      <c r="AZ45" s="6"/>
      <c r="BA45" s="6" t="s">
        <v>181</v>
      </c>
      <c r="BB45" s="6">
        <v>22</v>
      </c>
      <c r="BC45" s="6" t="s">
        <v>85</v>
      </c>
      <c r="BD45" s="6">
        <v>45566.693298344908</v>
      </c>
      <c r="BE45" s="6" t="s">
        <v>79</v>
      </c>
      <c r="BF45" s="6" t="s">
        <v>80</v>
      </c>
      <c r="BG45" s="6">
        <v>22</v>
      </c>
      <c r="BH45" s="6">
        <v>22</v>
      </c>
      <c r="BI45" s="6">
        <v>0</v>
      </c>
      <c r="BJ45" s="6" t="s">
        <v>180</v>
      </c>
      <c r="BK45" s="6" t="s">
        <v>82</v>
      </c>
      <c r="BL45" s="6">
        <v>14.369999885559082</v>
      </c>
      <c r="BM45" s="6">
        <v>110</v>
      </c>
      <c r="BN45" s="6" t="s">
        <v>82</v>
      </c>
      <c r="BO45" s="6" t="s">
        <v>82</v>
      </c>
      <c r="BP45" s="6">
        <v>0</v>
      </c>
      <c r="BQ45" s="6">
        <v>60</v>
      </c>
      <c r="BR45" s="6"/>
      <c r="BS45" s="6"/>
      <c r="BT45" s="6" t="s">
        <v>182</v>
      </c>
      <c r="BU45" s="6" t="s">
        <v>181</v>
      </c>
      <c r="BV45" s="6">
        <v>40</v>
      </c>
      <c r="BW45" s="6">
        <v>20</v>
      </c>
      <c r="BX45" s="6">
        <v>45</v>
      </c>
      <c r="BY45" s="6">
        <v>1221.354</v>
      </c>
      <c r="BZ45" s="6">
        <v>794.94899999999996</v>
      </c>
      <c r="CA45" s="6">
        <v>-2.3090000000000002</v>
      </c>
      <c r="CB45" s="6">
        <v>4.0960000000000001</v>
      </c>
      <c r="CC45" s="6">
        <v>90</v>
      </c>
      <c r="CD45" s="6">
        <v>2056.4229999999998</v>
      </c>
      <c r="CE45" s="6">
        <v>1219.742</v>
      </c>
      <c r="CF45" s="6">
        <v>1107.0940000000001</v>
      </c>
      <c r="CG45" s="6">
        <v>-179.19800000000001</v>
      </c>
      <c r="CH45" s="6">
        <v>98.424999999999997</v>
      </c>
      <c r="CR45" s="6"/>
      <c r="CS45" s="6"/>
      <c r="CT45" s="6"/>
      <c r="CU45" s="6"/>
      <c r="CV45" s="6"/>
      <c r="CY45" s="6"/>
      <c r="CZ45" s="6"/>
      <c r="DA45" s="6"/>
      <c r="DB45" s="6"/>
      <c r="DC45" s="6"/>
      <c r="DD45" s="6"/>
    </row>
    <row r="46" spans="1:108" x14ac:dyDescent="0.35">
      <c r="A46" s="8">
        <v>800.3065185546875</v>
      </c>
      <c r="B46" s="8">
        <v>119.90861511230469</v>
      </c>
      <c r="C46" s="8">
        <v>214.30000305175781</v>
      </c>
      <c r="D46" s="8">
        <v>214.80000305175781</v>
      </c>
      <c r="E46" s="8">
        <v>220.80000305175781</v>
      </c>
      <c r="F46" s="8">
        <v>225</v>
      </c>
      <c r="G46" s="8">
        <v>2208.6533203125</v>
      </c>
      <c r="H46" s="8">
        <v>1741.587646484375</v>
      </c>
      <c r="I46" s="8">
        <v>3.124000072479248</v>
      </c>
      <c r="J46" s="8">
        <v>0.14400000870227814</v>
      </c>
      <c r="K46" s="8">
        <v>24.340002059936523</v>
      </c>
      <c r="L46" s="8">
        <v>2.0720000267028809</v>
      </c>
      <c r="M46" s="8">
        <v>0.45400002598762512</v>
      </c>
      <c r="N46" s="8">
        <v>0.65400004386901855</v>
      </c>
      <c r="O46" s="8">
        <v>42.200000762939453</v>
      </c>
      <c r="P46" s="8">
        <v>28.587774276733398</v>
      </c>
      <c r="Q46" s="8">
        <v>44.953498840332031</v>
      </c>
      <c r="R46" s="8">
        <v>229.80000305175781</v>
      </c>
      <c r="S46" s="8">
        <v>60.099997999999999</v>
      </c>
      <c r="T46" s="8">
        <v>60.099997999999999</v>
      </c>
      <c r="U46" s="8">
        <v>60.5</v>
      </c>
      <c r="V46" s="8">
        <v>94.586082458496094</v>
      </c>
      <c r="W46" s="8">
        <v>52.499603271484375</v>
      </c>
      <c r="X46" s="8">
        <v>65.884963989257813</v>
      </c>
      <c r="Y46" s="8">
        <v>79.7288818359375</v>
      </c>
      <c r="Z46" s="8">
        <v>2.7089376449584961</v>
      </c>
      <c r="AA46" s="8">
        <v>544.5745849609375</v>
      </c>
      <c r="AB46" s="8">
        <v>500.88412475585938</v>
      </c>
      <c r="AC46" s="8">
        <v>4.6278128623962402</v>
      </c>
      <c r="AD46" s="8">
        <v>3.6119377613067627</v>
      </c>
      <c r="AE46" s="8">
        <v>7773.76220703125</v>
      </c>
      <c r="AF46" s="8">
        <v>5521.6435546875</v>
      </c>
      <c r="AG46" s="8">
        <v>1698.68408203125</v>
      </c>
      <c r="AH46" s="8">
        <v>1023.68359375</v>
      </c>
      <c r="AI46" s="8">
        <v>6075.078125</v>
      </c>
      <c r="AJ46" s="8">
        <v>4497.9599609375</v>
      </c>
      <c r="AK46" s="8">
        <f>(data_cloud__26[[#This Row],[timestamp]]-BD44)*86400</f>
        <v>24.024999816901982</v>
      </c>
      <c r="AL46" s="8">
        <v>1.0029999999999999</v>
      </c>
      <c r="AM46" s="8">
        <v>423.19099999999997</v>
      </c>
      <c r="AN46" s="8">
        <v>2055.2150000000001</v>
      </c>
      <c r="AO46" s="8">
        <v>5.0389999999999997</v>
      </c>
      <c r="AP46" s="6">
        <v>21.146000000000001</v>
      </c>
      <c r="AQ46" s="6">
        <v>1</v>
      </c>
      <c r="AR46" s="6">
        <v>1</v>
      </c>
      <c r="AS46" s="6">
        <f>_xlfn.XLOOKUP(data_cloud__26[[#This Row],[product_id]], manual_check_maarten!A:A,manual_check_maarten!F:F,  "")</f>
        <v>1</v>
      </c>
      <c r="AT46" s="6"/>
      <c r="AU46" s="6"/>
      <c r="AV46" s="6"/>
      <c r="AW46" s="6">
        <f>_xlfn.XLOOKUP(data_cloud__26[[#This Row],[product_id]], manual_check_maarten!A:A,manual_check_maarten!G:G,  "")</f>
        <v>0</v>
      </c>
      <c r="AX46" s="6" t="str">
        <f>_xlfn.XLOOKUP(data_cloud__26[[#This Row],[product_id]], manual_check_maarten!A:A,manual_check_maarten!H:H,  "")</f>
        <v/>
      </c>
      <c r="AY46" s="6"/>
      <c r="AZ46" s="6"/>
      <c r="BA46" s="6" t="s">
        <v>183</v>
      </c>
      <c r="BB46" s="6">
        <v>23</v>
      </c>
      <c r="BC46" s="6" t="s">
        <v>78</v>
      </c>
      <c r="BD46" s="6">
        <v>45566.693576412035</v>
      </c>
      <c r="BE46" s="6" t="s">
        <v>79</v>
      </c>
      <c r="BF46" s="6" t="s">
        <v>80</v>
      </c>
      <c r="BG46" s="6">
        <v>23</v>
      </c>
      <c r="BH46" s="6">
        <v>23</v>
      </c>
      <c r="BI46" s="6">
        <v>0</v>
      </c>
      <c r="BJ46" s="6" t="s">
        <v>184</v>
      </c>
      <c r="BK46" s="6" t="s">
        <v>82</v>
      </c>
      <c r="BL46" s="6">
        <v>14.369999885559082</v>
      </c>
      <c r="BM46" s="6">
        <v>110</v>
      </c>
      <c r="BN46" s="6" t="s">
        <v>82</v>
      </c>
      <c r="BO46" s="6" t="s">
        <v>82</v>
      </c>
      <c r="BP46" s="6">
        <v>0</v>
      </c>
      <c r="BQ46" s="6">
        <v>60</v>
      </c>
      <c r="BR46" s="6">
        <v>2.3097991943359375E-2</v>
      </c>
      <c r="BS46" s="6">
        <v>0.11107921600341797</v>
      </c>
      <c r="BT46" s="6" t="s">
        <v>185</v>
      </c>
      <c r="BU46" s="6" t="s">
        <v>183</v>
      </c>
      <c r="BV46" s="6">
        <v>40</v>
      </c>
      <c r="BW46" s="6">
        <v>20</v>
      </c>
      <c r="BX46" s="6">
        <v>45</v>
      </c>
      <c r="BY46" s="6">
        <v>820.32500000000005</v>
      </c>
      <c r="BZ46" s="6">
        <v>1257.9110000000001</v>
      </c>
      <c r="CA46" s="6">
        <v>-0.49099999999999999</v>
      </c>
      <c r="CB46" s="6">
        <v>4.13</v>
      </c>
      <c r="CC46" s="6">
        <v>91.817999999999998</v>
      </c>
      <c r="CD46" s="6">
        <v>2055.2150000000001</v>
      </c>
      <c r="CE46" s="6">
        <v>804.24300000000005</v>
      </c>
      <c r="CF46" s="6">
        <v>1365.5530000000001</v>
      </c>
      <c r="CG46" s="6">
        <v>3.0459999999999998</v>
      </c>
      <c r="CH46" s="6">
        <v>96.063000000000002</v>
      </c>
      <c r="CR46" s="6"/>
      <c r="CS46" s="6"/>
      <c r="CT46" s="6"/>
      <c r="CU46" s="6"/>
      <c r="CV46" s="6"/>
      <c r="CY46" s="6"/>
      <c r="CZ46" s="6"/>
      <c r="DA46" s="6"/>
      <c r="DB46" s="6"/>
      <c r="DC46" s="6"/>
      <c r="DD46" s="6"/>
    </row>
    <row r="47" spans="1:108" x14ac:dyDescent="0.35">
      <c r="A47" s="8">
        <v>800.3065185546875</v>
      </c>
      <c r="B47" s="8">
        <v>119.90861511230469</v>
      </c>
      <c r="C47" s="8">
        <v>214.30000305175781</v>
      </c>
      <c r="D47" s="8">
        <v>214.80000305175781</v>
      </c>
      <c r="E47" s="8">
        <v>220.80000305175781</v>
      </c>
      <c r="F47" s="8">
        <v>225</v>
      </c>
      <c r="G47" s="8">
        <v>2208.6533203125</v>
      </c>
      <c r="H47" s="8">
        <v>1741.587646484375</v>
      </c>
      <c r="I47" s="8">
        <v>3.124000072479248</v>
      </c>
      <c r="J47" s="8">
        <v>0.14400000870227814</v>
      </c>
      <c r="K47" s="8">
        <v>24.340002059936523</v>
      </c>
      <c r="L47" s="8">
        <v>2.0720000267028809</v>
      </c>
      <c r="M47" s="8">
        <v>0.45400002598762512</v>
      </c>
      <c r="N47" s="8">
        <v>0.65400004386901855</v>
      </c>
      <c r="O47" s="8">
        <v>42.200000762939453</v>
      </c>
      <c r="P47" s="8">
        <v>28.587774276733398</v>
      </c>
      <c r="Q47" s="8">
        <v>44.953498840332031</v>
      </c>
      <c r="R47" s="8">
        <v>229.80000305175781</v>
      </c>
      <c r="S47" s="8">
        <v>60.099997999999999</v>
      </c>
      <c r="T47" s="8">
        <v>60.099997999999999</v>
      </c>
      <c r="U47" s="8">
        <v>60.5</v>
      </c>
      <c r="V47" s="8">
        <v>137.79624938964844</v>
      </c>
      <c r="W47" s="8">
        <v>52.49993896484375</v>
      </c>
      <c r="X47" s="8">
        <v>66.543296813964844</v>
      </c>
      <c r="Y47" s="8">
        <v>82.603775024414063</v>
      </c>
      <c r="Z47" s="8">
        <v>1.3168125152587891</v>
      </c>
      <c r="AA47" s="8">
        <v>545.76495361328125</v>
      </c>
      <c r="AB47" s="8">
        <v>498.94268798828125</v>
      </c>
      <c r="AC47" s="8">
        <v>4.7406878471374512</v>
      </c>
      <c r="AD47" s="8">
        <v>3.8000626564025879</v>
      </c>
      <c r="AE47" s="8">
        <v>7935.22412109375</v>
      </c>
      <c r="AF47" s="8">
        <v>6101.95263671875</v>
      </c>
      <c r="AG47" s="8">
        <v>1768.0556640625</v>
      </c>
      <c r="AH47" s="8">
        <v>1131.85986328125</v>
      </c>
      <c r="AI47" s="8">
        <v>6167.16845703125</v>
      </c>
      <c r="AJ47" s="8">
        <v>4970.0927734375</v>
      </c>
      <c r="AK47" s="8">
        <f>(data_cloud__26[[#This Row],[timestamp]]-BD45)*86400</f>
        <v>24.024999816901982</v>
      </c>
      <c r="AL47" s="8">
        <v>1.0049999999999999</v>
      </c>
      <c r="AM47" s="8">
        <v>424.70699999999999</v>
      </c>
      <c r="AN47" s="8">
        <v>2055.835</v>
      </c>
      <c r="AO47" s="8">
        <v>5.875</v>
      </c>
      <c r="AP47" s="6">
        <v>22.452999999999999</v>
      </c>
      <c r="AQ47" s="6">
        <v>1</v>
      </c>
      <c r="AR47" s="6">
        <v>1</v>
      </c>
      <c r="AS47" s="6">
        <f>_xlfn.XLOOKUP(data_cloud__26[[#This Row],[product_id]], manual_check_maarten!A:A,manual_check_maarten!F:F,  "")</f>
        <v>1</v>
      </c>
      <c r="AT47" s="6"/>
      <c r="AU47" s="6"/>
      <c r="AV47" s="6"/>
      <c r="AW47" s="6">
        <f>_xlfn.XLOOKUP(data_cloud__26[[#This Row],[product_id]], manual_check_maarten!A:A,manual_check_maarten!G:G,  "")</f>
        <v>0</v>
      </c>
      <c r="AX47" s="6" t="str">
        <f>_xlfn.XLOOKUP(data_cloud__26[[#This Row],[product_id]], manual_check_maarten!A:A,manual_check_maarten!H:H,  "")</f>
        <v/>
      </c>
      <c r="AY47" s="6"/>
      <c r="AZ47" s="6"/>
      <c r="BA47" s="6" t="s">
        <v>186</v>
      </c>
      <c r="BB47" s="6">
        <v>23</v>
      </c>
      <c r="BC47" s="6" t="s">
        <v>85</v>
      </c>
      <c r="BD47" s="6">
        <v>45566.693576412035</v>
      </c>
      <c r="BE47" s="6" t="s">
        <v>79</v>
      </c>
      <c r="BF47" s="6" t="s">
        <v>80</v>
      </c>
      <c r="BG47" s="6">
        <v>23</v>
      </c>
      <c r="BH47" s="6">
        <v>23</v>
      </c>
      <c r="BI47" s="6">
        <v>0</v>
      </c>
      <c r="BJ47" s="6" t="s">
        <v>184</v>
      </c>
      <c r="BK47" s="6" t="s">
        <v>82</v>
      </c>
      <c r="BL47" s="6">
        <v>14.369999885559082</v>
      </c>
      <c r="BM47" s="6">
        <v>110</v>
      </c>
      <c r="BN47" s="6" t="s">
        <v>82</v>
      </c>
      <c r="BO47" s="6" t="s">
        <v>82</v>
      </c>
      <c r="BP47" s="6">
        <v>0</v>
      </c>
      <c r="BQ47" s="6">
        <v>60</v>
      </c>
      <c r="BR47" s="6"/>
      <c r="BS47" s="6"/>
      <c r="BT47" s="6" t="s">
        <v>187</v>
      </c>
      <c r="BU47" s="6" t="s">
        <v>186</v>
      </c>
      <c r="BV47" s="6">
        <v>40</v>
      </c>
      <c r="BW47" s="6">
        <v>20</v>
      </c>
      <c r="BX47" s="6">
        <v>45</v>
      </c>
      <c r="BY47" s="6">
        <v>1235.566</v>
      </c>
      <c r="BZ47" s="6">
        <v>977.50199999999995</v>
      </c>
      <c r="CA47" s="6">
        <v>-1.627</v>
      </c>
      <c r="CB47" s="6">
        <v>4.0529999999999999</v>
      </c>
      <c r="CC47" s="6">
        <v>90.682000000000002</v>
      </c>
      <c r="CD47" s="6">
        <v>2055.835</v>
      </c>
      <c r="CE47" s="6">
        <v>1228.57</v>
      </c>
      <c r="CF47" s="6">
        <v>1285.2170000000001</v>
      </c>
      <c r="CG47" s="6">
        <v>-178.27199999999999</v>
      </c>
      <c r="CH47" s="6">
        <v>98.424999999999997</v>
      </c>
      <c r="CR47" s="6"/>
      <c r="CS47" s="6"/>
      <c r="CT47" s="6"/>
      <c r="CU47" s="6"/>
      <c r="CV47" s="6"/>
      <c r="CY47" s="6"/>
      <c r="CZ47" s="6"/>
      <c r="DA47" s="6"/>
      <c r="DB47" s="6"/>
      <c r="DC47" s="6"/>
      <c r="DD47" s="6"/>
    </row>
    <row r="48" spans="1:108" x14ac:dyDescent="0.35">
      <c r="A48" s="8">
        <v>800.3065185546875</v>
      </c>
      <c r="B48" s="8">
        <v>119.90861511230469</v>
      </c>
      <c r="C48" s="8">
        <v>214.60000610351563</v>
      </c>
      <c r="D48" s="8">
        <v>214.60000610351563</v>
      </c>
      <c r="E48" s="8">
        <v>220.60000610351563</v>
      </c>
      <c r="F48" s="8">
        <v>225.10000610351563</v>
      </c>
      <c r="G48" s="8">
        <v>2208.6533203125</v>
      </c>
      <c r="H48" s="8">
        <v>1727.11328125</v>
      </c>
      <c r="I48" s="8">
        <v>2.8540000915527344</v>
      </c>
      <c r="J48" s="8">
        <v>0.15000000596046448</v>
      </c>
      <c r="K48" s="8">
        <v>24.340002059936523</v>
      </c>
      <c r="L48" s="8">
        <v>2.0659999847412109</v>
      </c>
      <c r="M48" s="8">
        <v>0.45400002598762512</v>
      </c>
      <c r="N48" s="8">
        <v>0.65600001811981201</v>
      </c>
      <c r="O48" s="8">
        <v>42.200000762939453</v>
      </c>
      <c r="P48" s="8">
        <v>28.618354797363281</v>
      </c>
      <c r="Q48" s="8">
        <v>44.943305969238281</v>
      </c>
      <c r="R48" s="8">
        <v>229.80000305175781</v>
      </c>
      <c r="S48" s="8">
        <v>60</v>
      </c>
      <c r="T48" s="8">
        <v>60</v>
      </c>
      <c r="U48" s="8">
        <v>60.599997999999999</v>
      </c>
      <c r="V48" s="8">
        <v>94.586082458496094</v>
      </c>
      <c r="W48" s="8">
        <v>52.499603271484375</v>
      </c>
      <c r="X48" s="8">
        <v>65.919380187988281</v>
      </c>
      <c r="Y48" s="8">
        <v>79.79559326171875</v>
      </c>
      <c r="Z48" s="8">
        <v>3.4990627765655518</v>
      </c>
      <c r="AA48" s="8">
        <v>545.0589599609375</v>
      </c>
      <c r="AB48" s="8">
        <v>501.36056518554688</v>
      </c>
      <c r="AC48" s="8">
        <v>4.5149378776550293</v>
      </c>
      <c r="AD48" s="8">
        <v>3.6119377613067627</v>
      </c>
      <c r="AE48" s="8">
        <v>7788.18017578125</v>
      </c>
      <c r="AF48" s="8">
        <v>5532.80712890625</v>
      </c>
      <c r="AG48" s="8">
        <v>1638.49951171875</v>
      </c>
      <c r="AH48" s="8">
        <v>1025.2998046875</v>
      </c>
      <c r="AI48" s="8">
        <v>6149.6806640625</v>
      </c>
      <c r="AJ48" s="8">
        <v>4507.50732421875</v>
      </c>
      <c r="AK48" s="8">
        <f>(data_cloud__26[[#This Row],[timestamp]]-BD46)*86400</f>
        <v>25.042999978177249</v>
      </c>
      <c r="AL48" s="8">
        <v>1.0029999999999999</v>
      </c>
      <c r="AM48" s="8">
        <v>423.90100000000001</v>
      </c>
      <c r="AN48" s="8">
        <v>2054.7159999999999</v>
      </c>
      <c r="AO48" s="8">
        <v>4.7169999999999996</v>
      </c>
      <c r="AP48" s="6">
        <v>21.21</v>
      </c>
      <c r="AQ48" s="6">
        <v>1</v>
      </c>
      <c r="AR48" s="6">
        <v>1</v>
      </c>
      <c r="AS48" s="6">
        <f>_xlfn.XLOOKUP(data_cloud__26[[#This Row],[product_id]], manual_check_maarten!A:A,manual_check_maarten!F:F,  "")</f>
        <v>1</v>
      </c>
      <c r="AT48" s="6"/>
      <c r="AU48" s="6"/>
      <c r="AV48" s="6"/>
      <c r="AW48" s="6">
        <f>_xlfn.XLOOKUP(data_cloud__26[[#This Row],[product_id]], manual_check_maarten!A:A,manual_check_maarten!G:G,  "")</f>
        <v>0</v>
      </c>
      <c r="AX48" s="6" t="str">
        <f>_xlfn.XLOOKUP(data_cloud__26[[#This Row],[product_id]], manual_check_maarten!A:A,manual_check_maarten!H:H,  "")</f>
        <v/>
      </c>
      <c r="AY48" s="6"/>
      <c r="AZ48" s="6"/>
      <c r="BA48" s="6" t="s">
        <v>188</v>
      </c>
      <c r="BB48" s="6">
        <v>24</v>
      </c>
      <c r="BC48" s="6" t="s">
        <v>78</v>
      </c>
      <c r="BD48" s="6">
        <v>45566.693866261572</v>
      </c>
      <c r="BE48" s="6" t="s">
        <v>79</v>
      </c>
      <c r="BF48" s="6" t="s">
        <v>80</v>
      </c>
      <c r="BG48" s="6">
        <v>24</v>
      </c>
      <c r="BH48" s="6">
        <v>24</v>
      </c>
      <c r="BI48" s="6">
        <v>0</v>
      </c>
      <c r="BJ48" s="6" t="s">
        <v>189</v>
      </c>
      <c r="BK48" s="6" t="s">
        <v>82</v>
      </c>
      <c r="BL48" s="6">
        <v>14.380000114440918</v>
      </c>
      <c r="BM48" s="6">
        <v>110</v>
      </c>
      <c r="BN48" s="6" t="s">
        <v>82</v>
      </c>
      <c r="BO48" s="6" t="s">
        <v>82</v>
      </c>
      <c r="BP48" s="6">
        <v>0</v>
      </c>
      <c r="BQ48" s="6">
        <v>60</v>
      </c>
      <c r="BR48" s="6">
        <v>1.836097240447998E-2</v>
      </c>
      <c r="BS48" s="6">
        <v>0.11948990821838379</v>
      </c>
      <c r="BT48" s="6" t="s">
        <v>190</v>
      </c>
      <c r="BU48" s="6" t="s">
        <v>188</v>
      </c>
      <c r="BV48" s="6">
        <v>40</v>
      </c>
      <c r="BW48" s="6">
        <v>20</v>
      </c>
      <c r="BX48" s="6">
        <v>45</v>
      </c>
      <c r="BY48" s="6">
        <v>888.28399999999999</v>
      </c>
      <c r="BZ48" s="6">
        <v>1076.021</v>
      </c>
      <c r="CA48" s="6">
        <v>2.512</v>
      </c>
      <c r="CB48" s="6">
        <v>4.07</v>
      </c>
      <c r="CC48" s="6">
        <v>94.820999999999998</v>
      </c>
      <c r="CD48" s="6">
        <v>2054.7159999999999</v>
      </c>
      <c r="CE48" s="6">
        <v>865.14599999999996</v>
      </c>
      <c r="CF48" s="6">
        <v>1184.73</v>
      </c>
      <c r="CG48" s="6">
        <v>6.5140000000000002</v>
      </c>
      <c r="CH48" s="6">
        <v>97.244</v>
      </c>
      <c r="CR48" s="6"/>
      <c r="CS48" s="6"/>
      <c r="CT48" s="6"/>
      <c r="CU48" s="6"/>
      <c r="CV48" s="6"/>
      <c r="CY48" s="6"/>
      <c r="CZ48" s="6"/>
      <c r="DA48" s="6"/>
      <c r="DB48" s="6"/>
      <c r="DC48" s="6"/>
      <c r="DD48" s="6"/>
    </row>
    <row r="49" spans="1:108" x14ac:dyDescent="0.35">
      <c r="A49" s="8">
        <v>800.3065185546875</v>
      </c>
      <c r="B49" s="8">
        <v>119.90861511230469</v>
      </c>
      <c r="C49" s="8">
        <v>214.60000610351563</v>
      </c>
      <c r="D49" s="8">
        <v>214.60000610351563</v>
      </c>
      <c r="E49" s="8">
        <v>220.60000610351563</v>
      </c>
      <c r="F49" s="8">
        <v>225.10000610351563</v>
      </c>
      <c r="G49" s="8">
        <v>2208.6533203125</v>
      </c>
      <c r="H49" s="8">
        <v>1727.11328125</v>
      </c>
      <c r="I49" s="8">
        <v>2.8540000915527344</v>
      </c>
      <c r="J49" s="8">
        <v>0.15000000596046448</v>
      </c>
      <c r="K49" s="8">
        <v>24.340002059936523</v>
      </c>
      <c r="L49" s="8">
        <v>2.0659999847412109</v>
      </c>
      <c r="M49" s="8">
        <v>0.45400002598762512</v>
      </c>
      <c r="N49" s="8">
        <v>0.65600001811981201</v>
      </c>
      <c r="O49" s="8">
        <v>42.200000762939453</v>
      </c>
      <c r="P49" s="8">
        <v>28.618354797363281</v>
      </c>
      <c r="Q49" s="8">
        <v>44.943305969238281</v>
      </c>
      <c r="R49" s="8">
        <v>229.80000305175781</v>
      </c>
      <c r="S49" s="8">
        <v>60</v>
      </c>
      <c r="T49" s="8">
        <v>60</v>
      </c>
      <c r="U49" s="8">
        <v>60.599997999999999</v>
      </c>
      <c r="V49" s="8">
        <v>137.79624938964844</v>
      </c>
      <c r="W49" s="8">
        <v>52.49993896484375</v>
      </c>
      <c r="X49" s="8">
        <v>66.540618896484375</v>
      </c>
      <c r="Y49" s="8">
        <v>82.606056213378906</v>
      </c>
      <c r="Z49" s="8">
        <v>1.3168125152587891</v>
      </c>
      <c r="AA49" s="8">
        <v>546.2457275390625</v>
      </c>
      <c r="AB49" s="8">
        <v>500.02349853515625</v>
      </c>
      <c r="AC49" s="8">
        <v>4.8911876678466797</v>
      </c>
      <c r="AD49" s="8">
        <v>3.8000626564025879</v>
      </c>
      <c r="AE49" s="8">
        <v>7959.27099609375</v>
      </c>
      <c r="AF49" s="8">
        <v>6137.2578125</v>
      </c>
      <c r="AG49" s="8">
        <v>1853.0869140625</v>
      </c>
      <c r="AH49" s="8">
        <v>1136.31982421875</v>
      </c>
      <c r="AI49" s="8">
        <v>6106.18408203125</v>
      </c>
      <c r="AJ49" s="8">
        <v>5000.93798828125</v>
      </c>
      <c r="AK49" s="8">
        <f>(data_cloud__26[[#This Row],[timestamp]]-BD47)*86400</f>
        <v>25.042999978177249</v>
      </c>
      <c r="AL49" s="8">
        <v>1.004</v>
      </c>
      <c r="AM49" s="8">
        <v>424.70499999999998</v>
      </c>
      <c r="AN49" s="8">
        <v>2053.2339999999999</v>
      </c>
      <c r="AO49" s="8">
        <v>7.0140000000000002</v>
      </c>
      <c r="AP49" s="6">
        <v>29.742000000000001</v>
      </c>
      <c r="AQ49" s="6">
        <v>1</v>
      </c>
      <c r="AR49" s="6">
        <v>1</v>
      </c>
      <c r="AS49" s="6">
        <f>_xlfn.XLOOKUP(data_cloud__26[[#This Row],[product_id]], manual_check_maarten!A:A,manual_check_maarten!F:F,  "")</f>
        <v>1</v>
      </c>
      <c r="AT49" s="6"/>
      <c r="AU49" s="6"/>
      <c r="AV49" s="6"/>
      <c r="AW49" s="6">
        <f>_xlfn.XLOOKUP(data_cloud__26[[#This Row],[product_id]], manual_check_maarten!A:A,manual_check_maarten!G:G,  "")</f>
        <v>0</v>
      </c>
      <c r="AX49" s="6" t="str">
        <f>_xlfn.XLOOKUP(data_cloud__26[[#This Row],[product_id]], manual_check_maarten!A:A,manual_check_maarten!H:H,  "")</f>
        <v/>
      </c>
      <c r="AY49" s="6"/>
      <c r="AZ49" s="6"/>
      <c r="BA49" s="6" t="s">
        <v>191</v>
      </c>
      <c r="BB49" s="6">
        <v>24</v>
      </c>
      <c r="BC49" s="6" t="s">
        <v>85</v>
      </c>
      <c r="BD49" s="6">
        <v>45566.693866261572</v>
      </c>
      <c r="BE49" s="6" t="s">
        <v>79</v>
      </c>
      <c r="BF49" s="6" t="s">
        <v>80</v>
      </c>
      <c r="BG49" s="6">
        <v>24</v>
      </c>
      <c r="BH49" s="6">
        <v>24</v>
      </c>
      <c r="BI49" s="6">
        <v>0</v>
      </c>
      <c r="BJ49" s="6" t="s">
        <v>189</v>
      </c>
      <c r="BK49" s="6" t="s">
        <v>82</v>
      </c>
      <c r="BL49" s="6">
        <v>14.380000114440918</v>
      </c>
      <c r="BM49" s="6">
        <v>110</v>
      </c>
      <c r="BN49" s="6" t="s">
        <v>82</v>
      </c>
      <c r="BO49" s="6" t="s">
        <v>82</v>
      </c>
      <c r="BP49" s="6">
        <v>0</v>
      </c>
      <c r="BQ49" s="6">
        <v>60</v>
      </c>
      <c r="BR49" s="6"/>
      <c r="BS49" s="6"/>
      <c r="BT49" s="6" t="s">
        <v>192</v>
      </c>
      <c r="BU49" s="6" t="s">
        <v>191</v>
      </c>
      <c r="BV49" s="6">
        <v>40</v>
      </c>
      <c r="BW49" s="6">
        <v>20</v>
      </c>
      <c r="BX49" s="6">
        <v>45</v>
      </c>
      <c r="BY49" s="6">
        <v>1203.1099999999999</v>
      </c>
      <c r="BZ49" s="6">
        <v>1145.403</v>
      </c>
      <c r="CA49" s="6">
        <v>-2.9990000000000001</v>
      </c>
      <c r="CB49" s="6">
        <v>4.03</v>
      </c>
      <c r="CC49" s="6">
        <v>89.31</v>
      </c>
      <c r="CD49" s="6">
        <v>2053.2339999999999</v>
      </c>
      <c r="CE49" s="6">
        <v>1203.18</v>
      </c>
      <c r="CF49" s="6">
        <v>1449.4380000000001</v>
      </c>
      <c r="CG49" s="6">
        <v>-179.477</v>
      </c>
      <c r="CH49" s="6">
        <v>98.424999999999997</v>
      </c>
      <c r="CR49" s="6"/>
      <c r="CS49" s="6"/>
      <c r="CT49" s="6"/>
      <c r="CU49" s="6"/>
      <c r="CV49" s="6"/>
      <c r="CY49" s="6"/>
      <c r="CZ49" s="6"/>
      <c r="DA49" s="6"/>
      <c r="DB49" s="6"/>
      <c r="DC49" s="6"/>
      <c r="DD49" s="6"/>
    </row>
    <row r="50" spans="1:108" x14ac:dyDescent="0.35">
      <c r="A50" s="8">
        <v>800.490966796875</v>
      </c>
      <c r="B50" s="8">
        <v>119.90861511230469</v>
      </c>
      <c r="C50" s="8">
        <v>214.60000610351563</v>
      </c>
      <c r="D50" s="8">
        <v>214.80000305175781</v>
      </c>
      <c r="E50" s="8">
        <v>220.60000610351563</v>
      </c>
      <c r="F50" s="8">
        <v>225</v>
      </c>
      <c r="G50" s="8">
        <v>2179.607421875</v>
      </c>
      <c r="H50" s="8">
        <v>1716.8160400390625</v>
      </c>
      <c r="I50" s="8">
        <v>3.4700002670288086</v>
      </c>
      <c r="J50" s="8">
        <v>0.14800000190734863</v>
      </c>
      <c r="K50" s="8">
        <v>24.41400146484375</v>
      </c>
      <c r="L50" s="8">
        <v>2.0580000877380371</v>
      </c>
      <c r="M50" s="8">
        <v>0.45200002193450928</v>
      </c>
      <c r="N50" s="8">
        <v>0.6600000262260437</v>
      </c>
      <c r="O50" s="8">
        <v>42.5</v>
      </c>
      <c r="P50" s="8">
        <v>28.470548629760742</v>
      </c>
      <c r="Q50" s="8">
        <v>44.948402404785156</v>
      </c>
      <c r="R50" s="8">
        <v>229.80000305175781</v>
      </c>
      <c r="S50" s="8">
        <v>60</v>
      </c>
      <c r="T50" s="8">
        <v>60</v>
      </c>
      <c r="U50" s="8">
        <v>60.599997999999999</v>
      </c>
      <c r="V50" s="8">
        <v>94.586082458496094</v>
      </c>
      <c r="W50" s="8">
        <v>52.499603271484375</v>
      </c>
      <c r="X50" s="8">
        <v>66.046180725097656</v>
      </c>
      <c r="Y50" s="8">
        <v>79.693702697753906</v>
      </c>
      <c r="Z50" s="8">
        <v>3.5366876125335693</v>
      </c>
      <c r="AA50" s="8">
        <v>542.6043701171875</v>
      </c>
      <c r="AB50" s="8">
        <v>497.26443481445313</v>
      </c>
      <c r="AC50" s="8">
        <v>4.6278128623962402</v>
      </c>
      <c r="AD50" s="8">
        <v>3.6119377613067627</v>
      </c>
      <c r="AE50" s="8">
        <v>7755.892578125</v>
      </c>
      <c r="AF50" s="8">
        <v>5423.34423828125</v>
      </c>
      <c r="AG50" s="8">
        <v>1683.64892578125</v>
      </c>
      <c r="AH50" s="8">
        <v>1006.26171875</v>
      </c>
      <c r="AI50" s="8">
        <v>6072.24365234375</v>
      </c>
      <c r="AJ50" s="8">
        <v>4417.08251953125</v>
      </c>
      <c r="AK50" s="8">
        <f>(data_cloud__26[[#This Row],[timestamp]]-BD48)*86400</f>
        <v>23.988000419922173</v>
      </c>
      <c r="AL50" s="8">
        <v>1.0029999999999999</v>
      </c>
      <c r="AM50" s="8">
        <v>423.58499999999998</v>
      </c>
      <c r="AN50" s="8">
        <v>2055.5189999999998</v>
      </c>
      <c r="AO50" s="8">
        <v>11.808999999999999</v>
      </c>
      <c r="AP50" s="6">
        <v>23.763999999999999</v>
      </c>
      <c r="AQ50" s="6">
        <v>1</v>
      </c>
      <c r="AR50" s="6">
        <v>1</v>
      </c>
      <c r="AS50" s="6">
        <f>_xlfn.XLOOKUP(data_cloud__26[[#This Row],[product_id]], manual_check_maarten!A:A,manual_check_maarten!F:F,  "")</f>
        <v>1</v>
      </c>
      <c r="AT50" s="6"/>
      <c r="AU50" s="6"/>
      <c r="AV50" s="6"/>
      <c r="AW50" s="6">
        <f>_xlfn.XLOOKUP(data_cloud__26[[#This Row],[product_id]], manual_check_maarten!A:A,manual_check_maarten!G:G,  "")</f>
        <v>0</v>
      </c>
      <c r="AX50" s="6" t="str">
        <f>_xlfn.XLOOKUP(data_cloud__26[[#This Row],[product_id]], manual_check_maarten!A:A,manual_check_maarten!H:H,  "")</f>
        <v/>
      </c>
      <c r="AY50" s="6"/>
      <c r="AZ50" s="6"/>
      <c r="BA50" s="6" t="s">
        <v>193</v>
      </c>
      <c r="BB50" s="6">
        <v>25</v>
      </c>
      <c r="BC50" s="6" t="s">
        <v>78</v>
      </c>
      <c r="BD50" s="6">
        <v>45566.694143900466</v>
      </c>
      <c r="BE50" s="6" t="s">
        <v>79</v>
      </c>
      <c r="BF50" s="6" t="s">
        <v>80</v>
      </c>
      <c r="BG50" s="6">
        <v>25</v>
      </c>
      <c r="BH50" s="6">
        <v>25</v>
      </c>
      <c r="BI50" s="6">
        <v>0</v>
      </c>
      <c r="BJ50" s="6" t="s">
        <v>194</v>
      </c>
      <c r="BK50" s="6" t="s">
        <v>82</v>
      </c>
      <c r="BL50" s="6">
        <v>14.380000114440918</v>
      </c>
      <c r="BM50" s="6">
        <v>110</v>
      </c>
      <c r="BN50" s="6" t="s">
        <v>82</v>
      </c>
      <c r="BO50" s="6" t="s">
        <v>82</v>
      </c>
      <c r="BP50" s="6">
        <v>0</v>
      </c>
      <c r="BQ50" s="6">
        <v>60</v>
      </c>
      <c r="BR50" s="6">
        <v>4.6534538269042969E-3</v>
      </c>
      <c r="BS50" s="6">
        <v>0.14550626277923584</v>
      </c>
      <c r="BT50" s="6" t="s">
        <v>195</v>
      </c>
      <c r="BU50" s="6" t="s">
        <v>193</v>
      </c>
      <c r="BV50" s="6">
        <v>40</v>
      </c>
      <c r="BW50" s="6">
        <v>20</v>
      </c>
      <c r="BX50" s="6">
        <v>45</v>
      </c>
      <c r="BY50" s="6">
        <v>851.04100000000005</v>
      </c>
      <c r="BZ50" s="6">
        <v>1245.4449999999999</v>
      </c>
      <c r="CA50" s="6">
        <v>1.744</v>
      </c>
      <c r="CB50" s="6">
        <v>4.1529999999999996</v>
      </c>
      <c r="CC50" s="6">
        <v>94.054000000000002</v>
      </c>
      <c r="CD50" s="6">
        <v>2055.5189999999998</v>
      </c>
      <c r="CE50" s="6">
        <v>831.58299999999997</v>
      </c>
      <c r="CF50" s="6">
        <v>1352.134</v>
      </c>
      <c r="CG50" s="6">
        <v>4.7690000000000001</v>
      </c>
      <c r="CH50" s="6">
        <v>97.244</v>
      </c>
      <c r="CR50" s="6"/>
      <c r="CS50" s="6"/>
      <c r="CT50" s="6"/>
      <c r="CU50" s="6"/>
      <c r="CV50" s="6"/>
      <c r="CY50" s="6"/>
      <c r="CZ50" s="6"/>
      <c r="DA50" s="6"/>
      <c r="DB50" s="6"/>
      <c r="DC50" s="6"/>
      <c r="DD50" s="6"/>
    </row>
    <row r="51" spans="1:108" x14ac:dyDescent="0.35">
      <c r="A51" s="8">
        <v>800.490966796875</v>
      </c>
      <c r="B51" s="8">
        <v>119.90861511230469</v>
      </c>
      <c r="C51" s="8">
        <v>214.60000610351563</v>
      </c>
      <c r="D51" s="8">
        <v>214.80000305175781</v>
      </c>
      <c r="E51" s="8">
        <v>220.60000610351563</v>
      </c>
      <c r="F51" s="8">
        <v>225</v>
      </c>
      <c r="G51" s="8">
        <v>2179.607421875</v>
      </c>
      <c r="H51" s="8">
        <v>1716.8160400390625</v>
      </c>
      <c r="I51" s="8">
        <v>3.4700002670288086</v>
      </c>
      <c r="J51" s="8">
        <v>0.14800000190734863</v>
      </c>
      <c r="K51" s="8">
        <v>24.41400146484375</v>
      </c>
      <c r="L51" s="8">
        <v>2.0580000877380371</v>
      </c>
      <c r="M51" s="8">
        <v>0.45200002193450928</v>
      </c>
      <c r="N51" s="8">
        <v>0.6600000262260437</v>
      </c>
      <c r="O51" s="8">
        <v>42.5</v>
      </c>
      <c r="P51" s="8">
        <v>28.470548629760742</v>
      </c>
      <c r="Q51" s="8">
        <v>44.948402404785156</v>
      </c>
      <c r="R51" s="8">
        <v>229.80000305175781</v>
      </c>
      <c r="S51" s="8">
        <v>60</v>
      </c>
      <c r="T51" s="8">
        <v>60</v>
      </c>
      <c r="U51" s="8">
        <v>60.599997999999999</v>
      </c>
      <c r="V51" s="8">
        <v>137.79624938964844</v>
      </c>
      <c r="W51" s="8">
        <v>52.49993896484375</v>
      </c>
      <c r="X51" s="8">
        <v>66.570999145507813</v>
      </c>
      <c r="Y51" s="8">
        <v>82.304100036621094</v>
      </c>
      <c r="Z51" s="8">
        <v>1.3544375896453857</v>
      </c>
      <c r="AA51" s="8">
        <v>545.77105712890625</v>
      </c>
      <c r="AB51" s="8">
        <v>498.40032958984375</v>
      </c>
      <c r="AC51" s="8">
        <v>4.8159375190734863</v>
      </c>
      <c r="AD51" s="8">
        <v>3.8376877307891846</v>
      </c>
      <c r="AE51" s="8">
        <v>7953.15234375</v>
      </c>
      <c r="AF51" s="8">
        <v>6109.1240234375</v>
      </c>
      <c r="AG51" s="8">
        <v>1807.68359375</v>
      </c>
      <c r="AH51" s="8">
        <v>1148.55419921875</v>
      </c>
      <c r="AI51" s="8">
        <v>6145.46875</v>
      </c>
      <c r="AJ51" s="8">
        <v>4960.56982421875</v>
      </c>
      <c r="AK51" s="8">
        <f>(data_cloud__26[[#This Row],[timestamp]]-BD49)*86400</f>
        <v>23.988000419922173</v>
      </c>
      <c r="AL51" s="8">
        <v>1.0049999999999999</v>
      </c>
      <c r="AM51" s="8">
        <v>424.60899999999998</v>
      </c>
      <c r="AN51" s="8">
        <v>2056.2379999999998</v>
      </c>
      <c r="AO51" s="8">
        <v>8.4120000000000008</v>
      </c>
      <c r="AP51" s="6">
        <v>37.744999999999997</v>
      </c>
      <c r="AQ51" s="6">
        <v>1</v>
      </c>
      <c r="AR51" s="6">
        <v>1</v>
      </c>
      <c r="AS51" s="6">
        <f>_xlfn.XLOOKUP(data_cloud__26[[#This Row],[product_id]], manual_check_maarten!A:A,manual_check_maarten!F:F,  "")</f>
        <v>1</v>
      </c>
      <c r="AT51" s="6"/>
      <c r="AU51" s="6"/>
      <c r="AV51" s="6"/>
      <c r="AW51" s="6">
        <f>_xlfn.XLOOKUP(data_cloud__26[[#This Row],[product_id]], manual_check_maarten!A:A,manual_check_maarten!G:G,  "")</f>
        <v>0</v>
      </c>
      <c r="AX51" s="6" t="str">
        <f>_xlfn.XLOOKUP(data_cloud__26[[#This Row],[product_id]], manual_check_maarten!A:A,manual_check_maarten!H:H,  "")</f>
        <v/>
      </c>
      <c r="AY51" s="6"/>
      <c r="AZ51" s="6"/>
      <c r="BA51" s="6" t="s">
        <v>196</v>
      </c>
      <c r="BB51" s="6">
        <v>25</v>
      </c>
      <c r="BC51" s="6" t="s">
        <v>85</v>
      </c>
      <c r="BD51" s="6">
        <v>45566.694143900466</v>
      </c>
      <c r="BE51" s="6" t="s">
        <v>79</v>
      </c>
      <c r="BF51" s="6" t="s">
        <v>80</v>
      </c>
      <c r="BG51" s="6">
        <v>25</v>
      </c>
      <c r="BH51" s="6">
        <v>25</v>
      </c>
      <c r="BI51" s="6">
        <v>0</v>
      </c>
      <c r="BJ51" s="6" t="s">
        <v>194</v>
      </c>
      <c r="BK51" s="6" t="s">
        <v>82</v>
      </c>
      <c r="BL51" s="6">
        <v>14.380000114440918</v>
      </c>
      <c r="BM51" s="6">
        <v>110</v>
      </c>
      <c r="BN51" s="6" t="s">
        <v>82</v>
      </c>
      <c r="BO51" s="6" t="s">
        <v>82</v>
      </c>
      <c r="BP51" s="6">
        <v>0</v>
      </c>
      <c r="BQ51" s="6">
        <v>60</v>
      </c>
      <c r="BR51" s="6"/>
      <c r="BS51" s="6"/>
      <c r="BT51" s="6" t="s">
        <v>197</v>
      </c>
      <c r="BU51" s="6" t="s">
        <v>196</v>
      </c>
      <c r="BV51" s="6">
        <v>40</v>
      </c>
      <c r="BW51" s="6">
        <v>20</v>
      </c>
      <c r="BX51" s="6">
        <v>45</v>
      </c>
      <c r="BY51" s="6">
        <v>1218.3920000000001</v>
      </c>
      <c r="BZ51" s="6">
        <v>823.43100000000004</v>
      </c>
      <c r="CA51" s="6">
        <v>-2.3090000000000002</v>
      </c>
      <c r="CB51" s="6">
        <v>4.0540000000000003</v>
      </c>
      <c r="CC51" s="6">
        <v>90</v>
      </c>
      <c r="CD51" s="6">
        <v>2056.2379999999998</v>
      </c>
      <c r="CE51" s="6">
        <v>1217.163</v>
      </c>
      <c r="CF51" s="6">
        <v>1134.5809999999999</v>
      </c>
      <c r="CG51" s="6">
        <v>-179.256</v>
      </c>
      <c r="CH51" s="6">
        <v>98.424999999999997</v>
      </c>
      <c r="CR51" s="6"/>
      <c r="CS51" s="6"/>
      <c r="CT51" s="6"/>
      <c r="CU51" s="6"/>
      <c r="CV51" s="6"/>
      <c r="CY51" s="6"/>
      <c r="CZ51" s="6"/>
      <c r="DA51" s="6"/>
      <c r="DB51" s="6"/>
      <c r="DC51" s="6"/>
      <c r="DD51" s="6"/>
    </row>
    <row r="52" spans="1:108" x14ac:dyDescent="0.35">
      <c r="A52" s="8">
        <v>800.490966796875</v>
      </c>
      <c r="B52" s="8">
        <v>119.90861511230469</v>
      </c>
      <c r="C52" s="8">
        <v>214.80000305175781</v>
      </c>
      <c r="D52" s="8">
        <v>215</v>
      </c>
      <c r="E52" s="8">
        <v>220.60000610351563</v>
      </c>
      <c r="F52" s="8">
        <v>225</v>
      </c>
      <c r="G52" s="8">
        <v>2157.653076171875</v>
      </c>
      <c r="H52" s="8">
        <v>1736.2447509765625</v>
      </c>
      <c r="I52" s="8">
        <v>3.06600022315979</v>
      </c>
      <c r="J52" s="8">
        <v>0.14200000464916229</v>
      </c>
      <c r="K52" s="8">
        <v>24.336000442504883</v>
      </c>
      <c r="L52" s="8">
        <v>2.0680000782012939</v>
      </c>
      <c r="M52" s="8">
        <v>0.45000001788139343</v>
      </c>
      <c r="N52" s="8">
        <v>0.65600001811981201</v>
      </c>
      <c r="O52" s="8">
        <v>42.5</v>
      </c>
      <c r="P52" s="8">
        <v>28.648935317993164</v>
      </c>
      <c r="Q52" s="8">
        <v>44.963691711425781</v>
      </c>
      <c r="R52" s="8">
        <v>229.80000305175781</v>
      </c>
      <c r="S52" s="8">
        <v>60</v>
      </c>
      <c r="T52" s="8">
        <v>60</v>
      </c>
      <c r="U52" s="8">
        <v>60.599997999999999</v>
      </c>
      <c r="V52" s="8">
        <v>94.586082458496094</v>
      </c>
      <c r="W52" s="8">
        <v>52.499603271484375</v>
      </c>
      <c r="X52" s="8">
        <v>65.929611206054688</v>
      </c>
      <c r="Y52" s="8">
        <v>79.754997253417969</v>
      </c>
      <c r="Z52" s="8">
        <v>2.8594377040863037</v>
      </c>
      <c r="AA52" s="8">
        <v>543.41845703125</v>
      </c>
      <c r="AB52" s="8">
        <v>499.52780151367188</v>
      </c>
      <c r="AC52" s="8">
        <v>4.5149378776550293</v>
      </c>
      <c r="AD52" s="8">
        <v>3.6495625972747803</v>
      </c>
      <c r="AE52" s="8">
        <v>7760.625</v>
      </c>
      <c r="AF52" s="8">
        <v>5467.26513671875</v>
      </c>
      <c r="AG52" s="8">
        <v>1634.48291015625</v>
      </c>
      <c r="AH52" s="8">
        <v>1040.53369140625</v>
      </c>
      <c r="AI52" s="8">
        <v>6126.14208984375</v>
      </c>
      <c r="AJ52" s="8">
        <v>4426.7314453125</v>
      </c>
      <c r="AK52" s="8">
        <f>(data_cloud__26[[#This Row],[timestamp]]-BD50)*86400</f>
        <v>24.03099958319217</v>
      </c>
      <c r="AL52" s="8"/>
      <c r="AM52" s="8"/>
      <c r="AN52" s="8"/>
      <c r="AO52" s="8"/>
      <c r="AP52" s="6"/>
      <c r="AQ52" s="6"/>
      <c r="AR52" s="6"/>
      <c r="AS52" s="6" t="str">
        <f>_xlfn.XLOOKUP(data_cloud__26[[#This Row],[product_id]], manual_check_maarten!A:A,manual_check_maarten!F:F,  "")</f>
        <v/>
      </c>
      <c r="AT52" s="6"/>
      <c r="AU52" s="6"/>
      <c r="AV52" s="6"/>
      <c r="AW52" s="6" t="str">
        <f>_xlfn.XLOOKUP(data_cloud__26[[#This Row],[product_id]], manual_check_maarten!A:A,manual_check_maarten!G:G,  "")</f>
        <v/>
      </c>
      <c r="AX52" s="6" t="str">
        <f>_xlfn.XLOOKUP(data_cloud__26[[#This Row],[product_id]], manual_check_maarten!A:A,manual_check_maarten!H:H,  "")</f>
        <v/>
      </c>
      <c r="AY52" s="6"/>
      <c r="AZ52" s="6"/>
      <c r="BA52" s="6" t="s">
        <v>198</v>
      </c>
      <c r="BB52" s="6">
        <v>26</v>
      </c>
      <c r="BC52" s="6" t="s">
        <v>78</v>
      </c>
      <c r="BD52" s="6">
        <v>45566.694422037035</v>
      </c>
      <c r="BE52" s="6" t="s">
        <v>79</v>
      </c>
      <c r="BF52" s="6" t="s">
        <v>80</v>
      </c>
      <c r="BG52" s="6">
        <v>26</v>
      </c>
      <c r="BH52" s="6">
        <v>26</v>
      </c>
      <c r="BI52" s="6">
        <v>0</v>
      </c>
      <c r="BJ52" s="6" t="s">
        <v>199</v>
      </c>
      <c r="BK52" s="6" t="s">
        <v>82</v>
      </c>
      <c r="BL52" s="6">
        <v>14.389999389648438</v>
      </c>
      <c r="BM52" s="6">
        <v>110</v>
      </c>
      <c r="BN52" s="6" t="s">
        <v>82</v>
      </c>
      <c r="BO52" s="6" t="s">
        <v>82</v>
      </c>
      <c r="BP52" s="6">
        <v>0</v>
      </c>
      <c r="BQ52" s="6">
        <v>60</v>
      </c>
      <c r="BR52" s="6">
        <v>1.1681437492370605E-2</v>
      </c>
      <c r="BS52" s="6">
        <v>0.12932431697845459</v>
      </c>
      <c r="BT52" s="6"/>
      <c r="BX52" s="6"/>
      <c r="BY52" s="6"/>
      <c r="BZ52" s="6"/>
      <c r="CA52" s="6"/>
      <c r="CB52" s="6"/>
      <c r="CC52" s="6"/>
      <c r="CD52" s="6"/>
      <c r="CR52" s="6"/>
      <c r="CS52" s="6"/>
      <c r="CT52" s="6"/>
      <c r="CU52" s="6"/>
      <c r="CV52" s="6"/>
      <c r="CY52" s="6"/>
      <c r="CZ52" s="6"/>
      <c r="DA52" s="6"/>
      <c r="DB52" s="6"/>
      <c r="DC52" s="6"/>
      <c r="DD52" s="6"/>
    </row>
    <row r="53" spans="1:108" x14ac:dyDescent="0.35">
      <c r="A53" s="8">
        <v>800.490966796875</v>
      </c>
      <c r="B53" s="8">
        <v>119.90861511230469</v>
      </c>
      <c r="C53" s="8">
        <v>214.80000305175781</v>
      </c>
      <c r="D53" s="8">
        <v>215</v>
      </c>
      <c r="E53" s="8">
        <v>220.60000610351563</v>
      </c>
      <c r="F53" s="8">
        <v>225</v>
      </c>
      <c r="G53" s="8">
        <v>2157.653076171875</v>
      </c>
      <c r="H53" s="8">
        <v>1736.2447509765625</v>
      </c>
      <c r="I53" s="8">
        <v>3.06600022315979</v>
      </c>
      <c r="J53" s="8">
        <v>0.14200000464916229</v>
      </c>
      <c r="K53" s="8">
        <v>24.336000442504883</v>
      </c>
      <c r="L53" s="8">
        <v>2.0680000782012939</v>
      </c>
      <c r="M53" s="8">
        <v>0.45000001788139343</v>
      </c>
      <c r="N53" s="8">
        <v>0.65600001811981201</v>
      </c>
      <c r="O53" s="8">
        <v>42.5</v>
      </c>
      <c r="P53" s="8">
        <v>28.648935317993164</v>
      </c>
      <c r="Q53" s="8">
        <v>44.963691711425781</v>
      </c>
      <c r="R53" s="8">
        <v>229.80000305175781</v>
      </c>
      <c r="S53" s="8">
        <v>60</v>
      </c>
      <c r="T53" s="8">
        <v>60</v>
      </c>
      <c r="U53" s="8">
        <v>60.599997999999999</v>
      </c>
      <c r="V53" s="8">
        <v>137.79624938964844</v>
      </c>
      <c r="W53" s="8">
        <v>52.49993896484375</v>
      </c>
      <c r="X53" s="8">
        <v>66.591407775878906</v>
      </c>
      <c r="Y53" s="8">
        <v>82.3538818359375</v>
      </c>
      <c r="Z53" s="8">
        <v>1.3920625448226929</v>
      </c>
      <c r="AA53" s="8">
        <v>544.7412109375</v>
      </c>
      <c r="AB53" s="8">
        <v>497.61355590820313</v>
      </c>
      <c r="AC53" s="8">
        <v>4.7783126831054688</v>
      </c>
      <c r="AD53" s="8">
        <v>3.8753125667572021</v>
      </c>
      <c r="AE53" s="8">
        <v>7946.66259765625</v>
      </c>
      <c r="AF53" s="8">
        <v>6097.42919921875</v>
      </c>
      <c r="AG53" s="8">
        <v>1788.1142578125</v>
      </c>
      <c r="AH53" s="8">
        <v>1169.9404296875</v>
      </c>
      <c r="AI53" s="8">
        <v>6158.54833984375</v>
      </c>
      <c r="AJ53" s="8">
        <v>4927.48876953125</v>
      </c>
      <c r="AK53" s="8">
        <f>(data_cloud__26[[#This Row],[timestamp]]-BD51)*86400</f>
        <v>24.03099958319217</v>
      </c>
      <c r="AL53" s="8">
        <v>1.0049999999999999</v>
      </c>
      <c r="AM53" s="8">
        <v>424.76900000000001</v>
      </c>
      <c r="AN53" s="8">
        <v>2055.2040000000002</v>
      </c>
      <c r="AO53" s="8">
        <v>5.0599999999999996</v>
      </c>
      <c r="AP53" s="6">
        <v>27.263999999999999</v>
      </c>
      <c r="AQ53" s="6">
        <v>1</v>
      </c>
      <c r="AR53" s="6">
        <v>1</v>
      </c>
      <c r="AS53" s="6">
        <f>_xlfn.XLOOKUP(data_cloud__26[[#This Row],[product_id]], manual_check_maarten!A:A,manual_check_maarten!F:F,  "")</f>
        <v>1</v>
      </c>
      <c r="AT53" s="6"/>
      <c r="AU53" s="6"/>
      <c r="AV53" s="6"/>
      <c r="AW53" s="6">
        <f>_xlfn.XLOOKUP(data_cloud__26[[#This Row],[product_id]], manual_check_maarten!A:A,manual_check_maarten!G:G,  "")</f>
        <v>0</v>
      </c>
      <c r="AX53" s="6" t="str">
        <f>_xlfn.XLOOKUP(data_cloud__26[[#This Row],[product_id]], manual_check_maarten!A:A,manual_check_maarten!H:H,  "")</f>
        <v/>
      </c>
      <c r="AY53" s="6"/>
      <c r="AZ53" s="6"/>
      <c r="BA53" s="6" t="s">
        <v>200</v>
      </c>
      <c r="BB53" s="6">
        <v>26</v>
      </c>
      <c r="BC53" s="6" t="s">
        <v>85</v>
      </c>
      <c r="BD53" s="6">
        <v>45566.694422037035</v>
      </c>
      <c r="BE53" s="6" t="s">
        <v>79</v>
      </c>
      <c r="BF53" s="6" t="s">
        <v>80</v>
      </c>
      <c r="BG53" s="6">
        <v>26</v>
      </c>
      <c r="BH53" s="6">
        <v>26</v>
      </c>
      <c r="BI53" s="6">
        <v>0</v>
      </c>
      <c r="BJ53" s="6" t="s">
        <v>199</v>
      </c>
      <c r="BK53" s="6" t="s">
        <v>82</v>
      </c>
      <c r="BL53" s="6">
        <v>14.389999389648438</v>
      </c>
      <c r="BM53" s="6">
        <v>110</v>
      </c>
      <c r="BN53" s="6" t="s">
        <v>82</v>
      </c>
      <c r="BO53" s="6" t="s">
        <v>82</v>
      </c>
      <c r="BP53" s="6">
        <v>0</v>
      </c>
      <c r="BQ53" s="6">
        <v>60</v>
      </c>
      <c r="BR53" s="6"/>
      <c r="BS53" s="6"/>
      <c r="BT53" s="6" t="s">
        <v>201</v>
      </c>
      <c r="BU53" s="6" t="s">
        <v>200</v>
      </c>
      <c r="BV53" s="6">
        <v>40</v>
      </c>
      <c r="BW53" s="6">
        <v>20</v>
      </c>
      <c r="BX53" s="6">
        <v>45</v>
      </c>
      <c r="BY53" s="6">
        <v>1186.6320000000001</v>
      </c>
      <c r="BZ53" s="6">
        <v>988.73099999999999</v>
      </c>
      <c r="CA53" s="6">
        <v>-3.673</v>
      </c>
      <c r="CB53" s="6">
        <v>4.1159999999999997</v>
      </c>
      <c r="CC53" s="6">
        <v>88.635999999999996</v>
      </c>
      <c r="CD53" s="6">
        <v>2055.2040000000002</v>
      </c>
      <c r="CE53" s="6">
        <v>1192.3720000000001</v>
      </c>
      <c r="CF53" s="6">
        <v>1294.5319999999999</v>
      </c>
      <c r="CG53" s="6">
        <v>179.51</v>
      </c>
      <c r="CH53" s="6">
        <v>99.998999999999995</v>
      </c>
      <c r="CR53" s="6"/>
      <c r="CS53" s="6"/>
      <c r="CT53" s="6"/>
      <c r="CU53" s="6"/>
      <c r="CV53" s="6"/>
      <c r="CY53" s="6"/>
      <c r="CZ53" s="6"/>
      <c r="DA53" s="6"/>
      <c r="DB53" s="6"/>
      <c r="DC53" s="6"/>
      <c r="DD53" s="6"/>
    </row>
    <row r="54" spans="1:108" x14ac:dyDescent="0.35">
      <c r="A54" s="8">
        <v>800.6754150390625</v>
      </c>
      <c r="B54" s="8">
        <v>119.90861511230469</v>
      </c>
      <c r="C54" s="8">
        <v>214.80000305175781</v>
      </c>
      <c r="D54" s="8">
        <v>215.10000610351563</v>
      </c>
      <c r="E54" s="8">
        <v>220.60000610351563</v>
      </c>
      <c r="F54" s="8">
        <v>225</v>
      </c>
      <c r="G54" s="8">
        <v>2170.08740234375</v>
      </c>
      <c r="H54" s="8">
        <v>1740.9075927734375</v>
      </c>
      <c r="I54" s="8">
        <v>3.6020002365112305</v>
      </c>
      <c r="J54" s="8">
        <v>0.15400001406669617</v>
      </c>
      <c r="K54" s="8">
        <v>24.338001251220703</v>
      </c>
      <c r="L54" s="8">
        <v>2.0680000782012939</v>
      </c>
      <c r="M54" s="8">
        <v>0.45200002193450928</v>
      </c>
      <c r="N54" s="8">
        <v>0.65400004386901855</v>
      </c>
      <c r="O54" s="8">
        <v>42.700000762939453</v>
      </c>
      <c r="P54" s="8">
        <v>28.638742446899414</v>
      </c>
      <c r="Q54" s="8">
        <v>44.953498840332031</v>
      </c>
      <c r="R54" s="8">
        <v>229.80000305175781</v>
      </c>
      <c r="S54" s="8">
        <v>60</v>
      </c>
      <c r="T54" s="8">
        <v>60</v>
      </c>
      <c r="U54" s="8">
        <v>60.599997999999999</v>
      </c>
      <c r="V54" s="8">
        <v>94.586082458496094</v>
      </c>
      <c r="W54" s="8">
        <v>52.499603271484375</v>
      </c>
      <c r="X54" s="8">
        <v>65.883392333984375</v>
      </c>
      <c r="Y54" s="8">
        <v>79.896270751953125</v>
      </c>
      <c r="Z54" s="8">
        <v>3.4238126277923584</v>
      </c>
      <c r="AA54" s="8">
        <v>541.6318359375</v>
      </c>
      <c r="AB54" s="8">
        <v>498.0267333984375</v>
      </c>
      <c r="AC54" s="8">
        <v>4.5525627136230469</v>
      </c>
      <c r="AD54" s="8">
        <v>3.6119377613067627</v>
      </c>
      <c r="AE54" s="8">
        <v>7717.20654296875</v>
      </c>
      <c r="AF54" s="8">
        <v>5430.12109375</v>
      </c>
      <c r="AG54" s="8">
        <v>1644.49560546875</v>
      </c>
      <c r="AH54" s="8">
        <v>1012.830078125</v>
      </c>
      <c r="AI54" s="8">
        <v>6072.7109375</v>
      </c>
      <c r="AJ54" s="8">
        <v>4417.291015625</v>
      </c>
      <c r="AK54" s="8">
        <f>(data_cloud__26[[#This Row],[timestamp]]-BD52)*86400</f>
        <v>25.008000293746591</v>
      </c>
      <c r="AL54" s="8">
        <v>1.004</v>
      </c>
      <c r="AM54" s="8">
        <v>423.762</v>
      </c>
      <c r="AN54" s="8">
        <v>2055.1410000000001</v>
      </c>
      <c r="AO54" s="8">
        <v>6.0519999999999996</v>
      </c>
      <c r="AP54" s="6">
        <v>31.4</v>
      </c>
      <c r="AQ54" s="6">
        <v>1</v>
      </c>
      <c r="AR54" s="6">
        <v>1</v>
      </c>
      <c r="AS54" s="6">
        <f>_xlfn.XLOOKUP(data_cloud__26[[#This Row],[product_id]], manual_check_maarten!A:A,manual_check_maarten!F:F,  "")</f>
        <v>1</v>
      </c>
      <c r="AT54" s="6"/>
      <c r="AU54" s="6"/>
      <c r="AV54" s="6"/>
      <c r="AW54" s="6">
        <f>_xlfn.XLOOKUP(data_cloud__26[[#This Row],[product_id]], manual_check_maarten!A:A,manual_check_maarten!G:G,  "")</f>
        <v>0</v>
      </c>
      <c r="AX54" s="6" t="str">
        <f>_xlfn.XLOOKUP(data_cloud__26[[#This Row],[product_id]], manual_check_maarten!A:A,manual_check_maarten!H:H,  "")</f>
        <v/>
      </c>
      <c r="AY54" s="6"/>
      <c r="AZ54" s="6"/>
      <c r="BA54" s="6" t="s">
        <v>202</v>
      </c>
      <c r="BB54" s="6">
        <v>27</v>
      </c>
      <c r="BC54" s="6" t="s">
        <v>78</v>
      </c>
      <c r="BD54" s="6">
        <v>45566.694711481483</v>
      </c>
      <c r="BE54" s="6" t="s">
        <v>79</v>
      </c>
      <c r="BF54" s="6" t="s">
        <v>80</v>
      </c>
      <c r="BG54" s="6">
        <v>27</v>
      </c>
      <c r="BH54" s="6">
        <v>27</v>
      </c>
      <c r="BI54" s="6">
        <v>0</v>
      </c>
      <c r="BJ54" s="6" t="s">
        <v>203</v>
      </c>
      <c r="BK54" s="6" t="s">
        <v>82</v>
      </c>
      <c r="BL54" s="6">
        <v>14.389999389648438</v>
      </c>
      <c r="BM54" s="6">
        <v>110</v>
      </c>
      <c r="BN54" s="6" t="s">
        <v>82</v>
      </c>
      <c r="BO54" s="6" t="s">
        <v>82</v>
      </c>
      <c r="BP54" s="6">
        <v>0</v>
      </c>
      <c r="BQ54" s="6">
        <v>60</v>
      </c>
      <c r="BR54" s="6">
        <v>1.3665080070495605E-2</v>
      </c>
      <c r="BS54" s="6">
        <v>0.16287732124328613</v>
      </c>
      <c r="BT54" s="6" t="s">
        <v>204</v>
      </c>
      <c r="BU54" s="6" t="s">
        <v>202</v>
      </c>
      <c r="BV54" s="6">
        <v>40</v>
      </c>
      <c r="BW54" s="6">
        <v>20</v>
      </c>
      <c r="BX54" s="6">
        <v>45</v>
      </c>
      <c r="BY54" s="6">
        <v>881.26800000000003</v>
      </c>
      <c r="BZ54" s="6">
        <v>1138.1420000000001</v>
      </c>
      <c r="CA54" s="6">
        <v>3.1309999999999998</v>
      </c>
      <c r="CB54" s="6">
        <v>4.1989999999999998</v>
      </c>
      <c r="CC54" s="6">
        <v>95.44</v>
      </c>
      <c r="CD54" s="6">
        <v>2055.1410000000001</v>
      </c>
      <c r="CE54" s="6">
        <v>858.24800000000005</v>
      </c>
      <c r="CF54" s="6">
        <v>1244.9090000000001</v>
      </c>
      <c r="CG54" s="6">
        <v>6.2389999999999999</v>
      </c>
      <c r="CH54" s="6">
        <v>99.998999999999995</v>
      </c>
      <c r="CR54" s="6"/>
      <c r="CS54" s="6"/>
      <c r="CT54" s="6"/>
      <c r="CU54" s="6"/>
      <c r="CV54" s="6"/>
      <c r="CY54" s="6"/>
      <c r="CZ54" s="6"/>
      <c r="DA54" s="6"/>
      <c r="DB54" s="6"/>
      <c r="DC54" s="6"/>
      <c r="DD54" s="6"/>
    </row>
    <row r="55" spans="1:108" x14ac:dyDescent="0.35">
      <c r="A55" s="8">
        <v>800.6754150390625</v>
      </c>
      <c r="B55" s="8">
        <v>119.90861511230469</v>
      </c>
      <c r="C55" s="8">
        <v>214.80000305175781</v>
      </c>
      <c r="D55" s="8">
        <v>215.10000610351563</v>
      </c>
      <c r="E55" s="8">
        <v>220.60000610351563</v>
      </c>
      <c r="F55" s="8">
        <v>225</v>
      </c>
      <c r="G55" s="8">
        <v>2170.08740234375</v>
      </c>
      <c r="H55" s="8">
        <v>1740.9075927734375</v>
      </c>
      <c r="I55" s="8">
        <v>3.6020002365112305</v>
      </c>
      <c r="J55" s="8">
        <v>0.15400001406669617</v>
      </c>
      <c r="K55" s="8">
        <v>24.338001251220703</v>
      </c>
      <c r="L55" s="8">
        <v>2.0680000782012939</v>
      </c>
      <c r="M55" s="8">
        <v>0.45200002193450928</v>
      </c>
      <c r="N55" s="8">
        <v>0.65400004386901855</v>
      </c>
      <c r="O55" s="8">
        <v>42.700000762939453</v>
      </c>
      <c r="P55" s="8">
        <v>28.638742446899414</v>
      </c>
      <c r="Q55" s="8">
        <v>44.953498840332031</v>
      </c>
      <c r="R55" s="8">
        <v>229.80000305175781</v>
      </c>
      <c r="S55" s="8">
        <v>60</v>
      </c>
      <c r="T55" s="8">
        <v>60</v>
      </c>
      <c r="U55" s="8">
        <v>60.599997999999999</v>
      </c>
      <c r="V55" s="8">
        <v>137.79624938964844</v>
      </c>
      <c r="W55" s="8">
        <v>52.49993896484375</v>
      </c>
      <c r="X55" s="8">
        <v>66.479751586914063</v>
      </c>
      <c r="Y55" s="8">
        <v>82.607933044433594</v>
      </c>
      <c r="Z55" s="8">
        <v>1.2791875600814819</v>
      </c>
      <c r="AA55" s="8">
        <v>546.032470703125</v>
      </c>
      <c r="AB55" s="8">
        <v>499.67333984375</v>
      </c>
      <c r="AC55" s="8">
        <v>4.7783126831054688</v>
      </c>
      <c r="AD55" s="8">
        <v>3.8753125667572021</v>
      </c>
      <c r="AE55" s="8">
        <v>7944.75048828125</v>
      </c>
      <c r="AF55" s="8">
        <v>6172.65869140625</v>
      </c>
      <c r="AG55" s="8">
        <v>1795.64599609375</v>
      </c>
      <c r="AH55" s="8">
        <v>1178.8525390625</v>
      </c>
      <c r="AI55" s="8">
        <v>6149.1044921875</v>
      </c>
      <c r="AJ55" s="8">
        <v>4993.80615234375</v>
      </c>
      <c r="AK55" s="8">
        <f>(data_cloud__26[[#This Row],[timestamp]]-BD53)*86400</f>
        <v>25.008000293746591</v>
      </c>
      <c r="AL55" s="8">
        <v>1.0049999999999999</v>
      </c>
      <c r="AM55" s="8">
        <v>424.77699999999999</v>
      </c>
      <c r="AN55" s="8">
        <v>2056.297</v>
      </c>
      <c r="AO55" s="8">
        <v>8.0440000000000005</v>
      </c>
      <c r="AP55" s="6">
        <v>36.173999999999999</v>
      </c>
      <c r="AQ55" s="6">
        <v>1</v>
      </c>
      <c r="AR55" s="6">
        <v>1</v>
      </c>
      <c r="AS55" s="6">
        <f>_xlfn.XLOOKUP(data_cloud__26[[#This Row],[product_id]], manual_check_maarten!A:A,manual_check_maarten!F:F,  "")</f>
        <v>0</v>
      </c>
      <c r="AT55" s="6"/>
      <c r="AU55" s="6"/>
      <c r="AV55" s="6"/>
      <c r="AW55" s="6">
        <f>_xlfn.XLOOKUP(data_cloud__26[[#This Row],[product_id]], manual_check_maarten!A:A,manual_check_maarten!G:G,  "")</f>
        <v>0</v>
      </c>
      <c r="AX55" s="6" t="str">
        <f>_xlfn.XLOOKUP(data_cloud__26[[#This Row],[product_id]], manual_check_maarten!A:A,manual_check_maarten!H:H,  "")</f>
        <v>Streaks</v>
      </c>
      <c r="AY55" s="6"/>
      <c r="AZ55" s="6"/>
      <c r="BA55" s="6" t="s">
        <v>205</v>
      </c>
      <c r="BB55" s="6">
        <v>27</v>
      </c>
      <c r="BC55" s="6" t="s">
        <v>85</v>
      </c>
      <c r="BD55" s="6">
        <v>45566.694711481483</v>
      </c>
      <c r="BE55" s="6" t="s">
        <v>79</v>
      </c>
      <c r="BF55" s="6" t="s">
        <v>80</v>
      </c>
      <c r="BG55" s="6">
        <v>27</v>
      </c>
      <c r="BH55" s="6">
        <v>27</v>
      </c>
      <c r="BI55" s="6">
        <v>0</v>
      </c>
      <c r="BJ55" s="6" t="s">
        <v>203</v>
      </c>
      <c r="BK55" s="6" t="s">
        <v>82</v>
      </c>
      <c r="BL55" s="6">
        <v>14.389999389648438</v>
      </c>
      <c r="BM55" s="6">
        <v>110</v>
      </c>
      <c r="BN55" s="6" t="s">
        <v>82</v>
      </c>
      <c r="BO55" s="6" t="s">
        <v>82</v>
      </c>
      <c r="BP55" s="6">
        <v>0</v>
      </c>
      <c r="BQ55" s="6">
        <v>60</v>
      </c>
      <c r="BR55" s="6"/>
      <c r="BS55" s="6"/>
      <c r="BT55" s="6" t="s">
        <v>206</v>
      </c>
      <c r="BU55" s="6" t="s">
        <v>205</v>
      </c>
      <c r="BV55" s="6">
        <v>40</v>
      </c>
      <c r="BW55" s="6">
        <v>20</v>
      </c>
      <c r="BX55" s="6">
        <v>45</v>
      </c>
      <c r="BY55" s="6">
        <v>1195.69</v>
      </c>
      <c r="BZ55" s="6">
        <v>806.35400000000004</v>
      </c>
      <c r="CA55" s="6">
        <v>-3.6890000000000001</v>
      </c>
      <c r="CB55" s="6">
        <v>4.0839999999999996</v>
      </c>
      <c r="CC55" s="6">
        <v>88.62</v>
      </c>
      <c r="CD55" s="6">
        <v>2056.297</v>
      </c>
      <c r="CE55" s="6">
        <v>1200.999</v>
      </c>
      <c r="CF55" s="6">
        <v>1116.7570000000001</v>
      </c>
      <c r="CG55" s="6">
        <v>179.62899999999999</v>
      </c>
      <c r="CH55" s="6">
        <v>99.998999999999995</v>
      </c>
      <c r="CR55" s="6"/>
      <c r="CS55" s="6"/>
      <c r="CT55" s="6"/>
      <c r="CU55" s="6"/>
      <c r="CV55" s="6"/>
      <c r="CY55" s="6"/>
      <c r="CZ55" s="6"/>
      <c r="DA55" s="6"/>
      <c r="DB55" s="6"/>
      <c r="DC55" s="6"/>
      <c r="DD55" s="6"/>
    </row>
    <row r="56" spans="1:108" x14ac:dyDescent="0.35">
      <c r="A56" s="8">
        <v>800.85986328125</v>
      </c>
      <c r="B56" s="8">
        <v>119.90861511230469</v>
      </c>
      <c r="C56" s="8">
        <v>214.80000305175781</v>
      </c>
      <c r="D56" s="8">
        <v>214.80000305175781</v>
      </c>
      <c r="E56" s="8">
        <v>220.60000610351563</v>
      </c>
      <c r="F56" s="8">
        <v>225</v>
      </c>
      <c r="G56" s="8">
        <v>2184.173095703125</v>
      </c>
      <c r="H56" s="8">
        <v>1744.1134033203125</v>
      </c>
      <c r="I56" s="8">
        <v>3.5280001163482666</v>
      </c>
      <c r="J56" s="8">
        <v>0.14400000870227814</v>
      </c>
      <c r="K56" s="8">
        <v>24.338001251220703</v>
      </c>
      <c r="L56" s="8">
        <v>2.0659999847412109</v>
      </c>
      <c r="M56" s="8">
        <v>0.45200002193450928</v>
      </c>
      <c r="N56" s="8">
        <v>0.65600001811981201</v>
      </c>
      <c r="O56" s="8">
        <v>43</v>
      </c>
      <c r="P56" s="8">
        <v>28.572484970092773</v>
      </c>
      <c r="Q56" s="8">
        <v>44.943305969238281</v>
      </c>
      <c r="R56" s="8">
        <v>229.80000305175781</v>
      </c>
      <c r="S56" s="8">
        <v>60</v>
      </c>
      <c r="T56" s="8">
        <v>60</v>
      </c>
      <c r="U56" s="8">
        <v>60.599997999999999</v>
      </c>
      <c r="V56" s="8">
        <v>94.586082458496094</v>
      </c>
      <c r="W56" s="8">
        <v>52.499603271484375</v>
      </c>
      <c r="X56" s="8">
        <v>65.9754638671875</v>
      </c>
      <c r="Y56" s="8">
        <v>79.800048828125</v>
      </c>
      <c r="Z56" s="8">
        <v>2.934687614440918</v>
      </c>
      <c r="AA56" s="8">
        <v>543.34478759765625</v>
      </c>
      <c r="AB56" s="8">
        <v>499.576904296875</v>
      </c>
      <c r="AC56" s="8">
        <v>4.5901875495910645</v>
      </c>
      <c r="AD56" s="8">
        <v>3.6119377613067627</v>
      </c>
      <c r="AE56" s="8">
        <v>7745.00830078125</v>
      </c>
      <c r="AF56" s="8">
        <v>5481.87890625</v>
      </c>
      <c r="AG56" s="8">
        <v>1672.248046875</v>
      </c>
      <c r="AH56" s="8">
        <v>1017.4638671875</v>
      </c>
      <c r="AI56" s="8">
        <v>6072.76025390625</v>
      </c>
      <c r="AJ56" s="8">
        <v>4464.4150390625</v>
      </c>
      <c r="AK56" s="8">
        <f>(data_cloud__26[[#This Row],[timestamp]]-BD54)*86400</f>
        <v>23.969999863766134</v>
      </c>
      <c r="AL56" s="8">
        <v>1.004</v>
      </c>
      <c r="AM56" s="8">
        <v>423.935</v>
      </c>
      <c r="AN56" s="8">
        <v>2055.4630000000002</v>
      </c>
      <c r="AO56" s="8">
        <v>4.9359999999999999</v>
      </c>
      <c r="AP56" s="6">
        <v>17.457999999999998</v>
      </c>
      <c r="AQ56" s="6">
        <v>1</v>
      </c>
      <c r="AR56" s="6">
        <v>1</v>
      </c>
      <c r="AS56" s="6">
        <f>_xlfn.XLOOKUP(data_cloud__26[[#This Row],[product_id]], manual_check_maarten!A:A,manual_check_maarten!F:F,  "")</f>
        <v>1</v>
      </c>
      <c r="AT56" s="6"/>
      <c r="AU56" s="6"/>
      <c r="AV56" s="6"/>
      <c r="AW56" s="6">
        <f>_xlfn.XLOOKUP(data_cloud__26[[#This Row],[product_id]], manual_check_maarten!A:A,manual_check_maarten!G:G,  "")</f>
        <v>0</v>
      </c>
      <c r="AX56" s="6" t="str">
        <f>_xlfn.XLOOKUP(data_cloud__26[[#This Row],[product_id]], manual_check_maarten!A:A,manual_check_maarten!H:H,  "")</f>
        <v/>
      </c>
      <c r="AY56" s="6"/>
      <c r="AZ56" s="6"/>
      <c r="BA56" s="6" t="s">
        <v>207</v>
      </c>
      <c r="BB56" s="6">
        <v>28</v>
      </c>
      <c r="BC56" s="6" t="s">
        <v>78</v>
      </c>
      <c r="BD56" s="6">
        <v>45566.694988912037</v>
      </c>
      <c r="BE56" s="6" t="s">
        <v>79</v>
      </c>
      <c r="BF56" s="6" t="s">
        <v>80</v>
      </c>
      <c r="BG56" s="6">
        <v>28</v>
      </c>
      <c r="BH56" s="6">
        <v>28</v>
      </c>
      <c r="BI56" s="6">
        <v>0</v>
      </c>
      <c r="BJ56" s="6" t="s">
        <v>208</v>
      </c>
      <c r="BK56" s="6" t="s">
        <v>82</v>
      </c>
      <c r="BL56" s="6">
        <v>14.389999389648438</v>
      </c>
      <c r="BM56" s="6">
        <v>110</v>
      </c>
      <c r="BN56" s="6" t="s">
        <v>82</v>
      </c>
      <c r="BO56" s="6" t="s">
        <v>82</v>
      </c>
      <c r="BP56" s="6">
        <v>0</v>
      </c>
      <c r="BQ56" s="6">
        <v>60</v>
      </c>
      <c r="BR56" s="6">
        <v>1.1568665504455566E-2</v>
      </c>
      <c r="BS56" s="6">
        <v>0.1395409107208252</v>
      </c>
      <c r="BT56" s="6" t="s">
        <v>209</v>
      </c>
      <c r="BU56" s="6" t="s">
        <v>207</v>
      </c>
      <c r="BV56" s="6">
        <v>40</v>
      </c>
      <c r="BW56" s="6">
        <v>20</v>
      </c>
      <c r="BX56" s="6">
        <v>45</v>
      </c>
      <c r="BY56" s="6">
        <v>886.52499999999998</v>
      </c>
      <c r="BZ56" s="6">
        <v>1138.3710000000001</v>
      </c>
      <c r="CA56" s="6">
        <v>2.512</v>
      </c>
      <c r="CB56" s="6">
        <v>4.0890000000000004</v>
      </c>
      <c r="CC56" s="6">
        <v>94.820999999999998</v>
      </c>
      <c r="CD56" s="6">
        <v>2055.4630000000002</v>
      </c>
      <c r="CE56" s="6">
        <v>863.19399999999996</v>
      </c>
      <c r="CF56" s="6">
        <v>1246.336</v>
      </c>
      <c r="CG56" s="6">
        <v>6.5289999999999999</v>
      </c>
      <c r="CH56" s="6">
        <v>99.998999999999995</v>
      </c>
      <c r="CR56" s="6"/>
      <c r="CS56" s="6"/>
      <c r="CT56" s="6"/>
      <c r="CU56" s="6"/>
      <c r="CV56" s="6"/>
      <c r="CY56" s="6"/>
      <c r="CZ56" s="6"/>
      <c r="DA56" s="6"/>
      <c r="DB56" s="6"/>
      <c r="DC56" s="6"/>
      <c r="DD56" s="6"/>
    </row>
    <row r="57" spans="1:108" x14ac:dyDescent="0.35">
      <c r="A57" s="8">
        <v>800.85986328125</v>
      </c>
      <c r="B57" s="8">
        <v>119.90861511230469</v>
      </c>
      <c r="C57" s="8">
        <v>214.80000305175781</v>
      </c>
      <c r="D57" s="8">
        <v>214.80000305175781</v>
      </c>
      <c r="E57" s="8">
        <v>220.60000610351563</v>
      </c>
      <c r="F57" s="8">
        <v>225</v>
      </c>
      <c r="G57" s="8">
        <v>2184.173095703125</v>
      </c>
      <c r="H57" s="8">
        <v>1744.1134033203125</v>
      </c>
      <c r="I57" s="8">
        <v>3.5280001163482666</v>
      </c>
      <c r="J57" s="8">
        <v>0.14400000870227814</v>
      </c>
      <c r="K57" s="8">
        <v>24.338001251220703</v>
      </c>
      <c r="L57" s="8">
        <v>2.0659999847412109</v>
      </c>
      <c r="M57" s="8">
        <v>0.45200002193450928</v>
      </c>
      <c r="N57" s="8">
        <v>0.65600001811981201</v>
      </c>
      <c r="O57" s="8">
        <v>43</v>
      </c>
      <c r="P57" s="8">
        <v>28.572484970092773</v>
      </c>
      <c r="Q57" s="8">
        <v>44.943305969238281</v>
      </c>
      <c r="R57" s="8">
        <v>229.80000305175781</v>
      </c>
      <c r="S57" s="8">
        <v>60</v>
      </c>
      <c r="T57" s="8">
        <v>60</v>
      </c>
      <c r="U57" s="8">
        <v>60.599997999999999</v>
      </c>
      <c r="V57" s="8">
        <v>137.79624938964844</v>
      </c>
      <c r="W57" s="8">
        <v>52.49993896484375</v>
      </c>
      <c r="X57" s="8">
        <v>66.486534118652344</v>
      </c>
      <c r="Y57" s="8">
        <v>82.599014282226563</v>
      </c>
      <c r="Z57" s="8">
        <v>1.2791875600814819</v>
      </c>
      <c r="AA57" s="8">
        <v>544.84674072265625</v>
      </c>
      <c r="AB57" s="8">
        <v>498.55831909179688</v>
      </c>
      <c r="AC57" s="8">
        <v>4.7783126831054688</v>
      </c>
      <c r="AD57" s="8">
        <v>3.8376877307891846</v>
      </c>
      <c r="AE57" s="8">
        <v>7920.9375</v>
      </c>
      <c r="AF57" s="8">
        <v>6099.93310546875</v>
      </c>
      <c r="AG57" s="8">
        <v>1788.7783203125</v>
      </c>
      <c r="AH57" s="8">
        <v>1152.74072265625</v>
      </c>
      <c r="AI57" s="8">
        <v>6132.1591796875</v>
      </c>
      <c r="AJ57" s="8">
        <v>4947.1923828125</v>
      </c>
      <c r="AK57" s="8">
        <f>(data_cloud__26[[#This Row],[timestamp]]-BD55)*86400</f>
        <v>23.969999863766134</v>
      </c>
      <c r="AL57" s="8">
        <v>1.0049999999999999</v>
      </c>
      <c r="AM57" s="8">
        <v>424.79599999999999</v>
      </c>
      <c r="AN57" s="8">
        <v>2056.252</v>
      </c>
      <c r="AO57" s="8">
        <v>21.654</v>
      </c>
      <c r="AP57" s="6">
        <v>26.510999999999999</v>
      </c>
      <c r="AQ57" s="6">
        <v>0</v>
      </c>
      <c r="AR57" s="6">
        <v>1</v>
      </c>
      <c r="AS57" s="6">
        <f>_xlfn.XLOOKUP(data_cloud__26[[#This Row],[product_id]], manual_check_maarten!A:A,manual_check_maarten!F:F,  "")</f>
        <v>1</v>
      </c>
      <c r="AT57" s="6"/>
      <c r="AU57" s="6"/>
      <c r="AV57" s="6"/>
      <c r="AW57" s="6">
        <f>_xlfn.XLOOKUP(data_cloud__26[[#This Row],[product_id]], manual_check_maarten!A:A,manual_check_maarten!G:G,  "")</f>
        <v>0</v>
      </c>
      <c r="AX57" s="6" t="str">
        <f>_xlfn.XLOOKUP(data_cloud__26[[#This Row],[product_id]], manual_check_maarten!A:A,manual_check_maarten!H:H,  "")</f>
        <v/>
      </c>
      <c r="AY57" s="6"/>
      <c r="AZ57" s="6"/>
      <c r="BA57" s="6" t="s">
        <v>210</v>
      </c>
      <c r="BB57" s="6">
        <v>28</v>
      </c>
      <c r="BC57" s="6" t="s">
        <v>85</v>
      </c>
      <c r="BD57" s="6">
        <v>45566.694988912037</v>
      </c>
      <c r="BE57" s="6" t="s">
        <v>79</v>
      </c>
      <c r="BF57" s="6" t="s">
        <v>80</v>
      </c>
      <c r="BG57" s="6">
        <v>28</v>
      </c>
      <c r="BH57" s="6">
        <v>28</v>
      </c>
      <c r="BI57" s="6">
        <v>0</v>
      </c>
      <c r="BJ57" s="6" t="s">
        <v>208</v>
      </c>
      <c r="BK57" s="6" t="s">
        <v>82</v>
      </c>
      <c r="BL57" s="6">
        <v>14.389999389648438</v>
      </c>
      <c r="BM57" s="6">
        <v>110</v>
      </c>
      <c r="BN57" s="6" t="s">
        <v>82</v>
      </c>
      <c r="BO57" s="6" t="s">
        <v>82</v>
      </c>
      <c r="BP57" s="6">
        <v>0</v>
      </c>
      <c r="BQ57" s="6">
        <v>60</v>
      </c>
      <c r="BR57" s="6"/>
      <c r="BS57" s="6"/>
      <c r="BT57" s="6" t="s">
        <v>211</v>
      </c>
      <c r="BU57" s="6" t="s">
        <v>210</v>
      </c>
      <c r="BV57" s="6">
        <v>40</v>
      </c>
      <c r="BW57" s="6">
        <v>20</v>
      </c>
      <c r="BX57" s="6">
        <v>45</v>
      </c>
      <c r="BY57" s="6">
        <v>1193.674</v>
      </c>
      <c r="BZ57" s="6">
        <v>875.70899999999995</v>
      </c>
      <c r="CA57" s="6">
        <v>-3.6619999999999999</v>
      </c>
      <c r="CB57" s="6">
        <v>4.1150000000000002</v>
      </c>
      <c r="CC57" s="6">
        <v>88.647000000000006</v>
      </c>
      <c r="CD57" s="6">
        <v>2056.252</v>
      </c>
      <c r="CE57" s="6">
        <v>1198.299</v>
      </c>
      <c r="CF57" s="6">
        <v>1185.8620000000001</v>
      </c>
      <c r="CG57" s="6">
        <v>179.64400000000001</v>
      </c>
      <c r="CH57" s="6">
        <v>99.998999999999995</v>
      </c>
      <c r="CR57" s="6"/>
      <c r="CS57" s="6"/>
      <c r="CT57" s="6"/>
      <c r="CU57" s="6"/>
      <c r="CV57" s="6"/>
      <c r="CY57" s="6"/>
      <c r="CZ57" s="6"/>
      <c r="DA57" s="6"/>
      <c r="DB57" s="6"/>
      <c r="DC57" s="6"/>
      <c r="DD57" s="6"/>
    </row>
    <row r="58" spans="1:108" x14ac:dyDescent="0.35">
      <c r="A58" s="8">
        <v>800.85986328125</v>
      </c>
      <c r="B58" s="8">
        <v>119.90861511230469</v>
      </c>
      <c r="C58" s="8">
        <v>214.60000610351563</v>
      </c>
      <c r="D58" s="8">
        <v>214.60000610351563</v>
      </c>
      <c r="E58" s="8">
        <v>220.5</v>
      </c>
      <c r="F58" s="8">
        <v>225</v>
      </c>
      <c r="G58" s="8">
        <v>2200.007568359375</v>
      </c>
      <c r="H58" s="8">
        <v>1733.816162109375</v>
      </c>
      <c r="I58" s="8">
        <v>3.0260002613067627</v>
      </c>
      <c r="J58" s="8">
        <v>0.15400001406669617</v>
      </c>
      <c r="K58" s="8">
        <v>24.340002059936523</v>
      </c>
      <c r="L58" s="8">
        <v>2.0740001201629639</v>
      </c>
      <c r="M58" s="8">
        <v>0.45400002598762512</v>
      </c>
      <c r="N58" s="8">
        <v>0.65600001811981201</v>
      </c>
      <c r="O58" s="8">
        <v>43.200000762939453</v>
      </c>
      <c r="P58" s="8">
        <v>28.659130096435547</v>
      </c>
      <c r="Q58" s="8">
        <v>44.978981018066406</v>
      </c>
      <c r="R58" s="8">
        <v>229.80000305175781</v>
      </c>
      <c r="S58" s="8">
        <v>60</v>
      </c>
      <c r="T58" s="8">
        <v>60</v>
      </c>
      <c r="U58" s="8">
        <v>60.599997999999999</v>
      </c>
      <c r="V58" s="8">
        <v>94.586082458496094</v>
      </c>
      <c r="W58" s="8">
        <v>52.499603271484375</v>
      </c>
      <c r="X58" s="8">
        <v>65.924346923828125</v>
      </c>
      <c r="Y58" s="8">
        <v>79.769935607910156</v>
      </c>
      <c r="Z58" s="8">
        <v>2.6713125705718994</v>
      </c>
      <c r="AA58" s="8">
        <v>546.26727294921875</v>
      </c>
      <c r="AB58" s="8">
        <v>502.04666137695313</v>
      </c>
      <c r="AC58" s="8">
        <v>4.5149378776550293</v>
      </c>
      <c r="AD58" s="8">
        <v>3.6119377613067627</v>
      </c>
      <c r="AE58" s="8">
        <v>7810.189453125</v>
      </c>
      <c r="AF58" s="8">
        <v>5541.8447265625</v>
      </c>
      <c r="AG58" s="8">
        <v>1642.0126953125</v>
      </c>
      <c r="AH58" s="8">
        <v>1025.7412109375</v>
      </c>
      <c r="AI58" s="8">
        <v>6168.1767578125</v>
      </c>
      <c r="AJ58" s="8">
        <v>4516.103515625</v>
      </c>
      <c r="AK58" s="8">
        <f>(data_cloud__26[[#This Row],[timestamp]]-BD56)*86400</f>
        <v>24.827000219374895</v>
      </c>
      <c r="AL58" s="8"/>
      <c r="AM58" s="8"/>
      <c r="AN58" s="8"/>
      <c r="AO58" s="8"/>
      <c r="AP58" s="6"/>
      <c r="AQ58" s="6"/>
      <c r="AR58" s="6"/>
      <c r="AS58" s="6" t="str">
        <f>_xlfn.XLOOKUP(data_cloud__26[[#This Row],[product_id]], manual_check_maarten!A:A,manual_check_maarten!F:F,  "")</f>
        <v/>
      </c>
      <c r="AT58" s="6"/>
      <c r="AU58" s="6"/>
      <c r="AV58" s="6"/>
      <c r="AW58" s="6" t="str">
        <f>_xlfn.XLOOKUP(data_cloud__26[[#This Row],[product_id]], manual_check_maarten!A:A,manual_check_maarten!G:G,  "")</f>
        <v/>
      </c>
      <c r="AX58" s="6" t="str">
        <f>_xlfn.XLOOKUP(data_cloud__26[[#This Row],[product_id]], manual_check_maarten!A:A,manual_check_maarten!H:H,  "")</f>
        <v/>
      </c>
      <c r="AY58" s="6"/>
      <c r="AZ58" s="6"/>
      <c r="BA58" s="6" t="s">
        <v>212</v>
      </c>
      <c r="BB58" s="6">
        <v>29</v>
      </c>
      <c r="BC58" s="6" t="s">
        <v>78</v>
      </c>
      <c r="BD58" s="6">
        <v>45566.695276261577</v>
      </c>
      <c r="BE58" s="6" t="s">
        <v>79</v>
      </c>
      <c r="BF58" s="6" t="s">
        <v>80</v>
      </c>
      <c r="BG58" s="6">
        <v>29</v>
      </c>
      <c r="BH58" s="6">
        <v>29</v>
      </c>
      <c r="BI58" s="6">
        <v>0</v>
      </c>
      <c r="BJ58" s="6" t="s">
        <v>213</v>
      </c>
      <c r="BK58" s="6" t="s">
        <v>82</v>
      </c>
      <c r="BL58" s="6">
        <v>14.399999618530273</v>
      </c>
      <c r="BM58" s="6">
        <v>110</v>
      </c>
      <c r="BN58" s="6" t="s">
        <v>82</v>
      </c>
      <c r="BO58" s="6" t="s">
        <v>82</v>
      </c>
      <c r="BP58" s="6">
        <v>0</v>
      </c>
      <c r="BQ58" s="6">
        <v>60</v>
      </c>
      <c r="BR58" s="6">
        <v>1.6579627990722656E-2</v>
      </c>
      <c r="BS58" s="6">
        <v>0.1214759349822998</v>
      </c>
      <c r="BT58" s="6"/>
      <c r="BX58" s="6"/>
      <c r="BY58" s="6"/>
      <c r="BZ58" s="6"/>
      <c r="CA58" s="6"/>
      <c r="CB58" s="6"/>
      <c r="CC58" s="6"/>
      <c r="CD58" s="6"/>
      <c r="CR58" s="6"/>
      <c r="CS58" s="6"/>
      <c r="CT58" s="6"/>
      <c r="CU58" s="6"/>
      <c r="CV58" s="6"/>
      <c r="CY58" s="6"/>
      <c r="CZ58" s="6"/>
      <c r="DA58" s="6"/>
      <c r="DB58" s="6"/>
      <c r="DC58" s="6"/>
      <c r="DD58" s="6"/>
    </row>
    <row r="59" spans="1:108" x14ac:dyDescent="0.35">
      <c r="A59" s="8">
        <v>800.85986328125</v>
      </c>
      <c r="B59" s="8">
        <v>119.90861511230469</v>
      </c>
      <c r="C59" s="8">
        <v>214.60000610351563</v>
      </c>
      <c r="D59" s="8">
        <v>214.60000610351563</v>
      </c>
      <c r="E59" s="8">
        <v>220.5</v>
      </c>
      <c r="F59" s="8">
        <v>225</v>
      </c>
      <c r="G59" s="8">
        <v>2200.007568359375</v>
      </c>
      <c r="H59" s="8">
        <v>1733.816162109375</v>
      </c>
      <c r="I59" s="8">
        <v>3.0260002613067627</v>
      </c>
      <c r="J59" s="8">
        <v>0.15400001406669617</v>
      </c>
      <c r="K59" s="8">
        <v>24.340002059936523</v>
      </c>
      <c r="L59" s="8">
        <v>2.0740001201629639</v>
      </c>
      <c r="M59" s="8">
        <v>0.45400002598762512</v>
      </c>
      <c r="N59" s="8">
        <v>0.65600001811981201</v>
      </c>
      <c r="O59" s="8">
        <v>43.200000762939453</v>
      </c>
      <c r="P59" s="8">
        <v>28.659130096435547</v>
      </c>
      <c r="Q59" s="8">
        <v>44.978981018066406</v>
      </c>
      <c r="R59" s="8">
        <v>229.80000305175781</v>
      </c>
      <c r="S59" s="8">
        <v>60</v>
      </c>
      <c r="T59" s="8">
        <v>60</v>
      </c>
      <c r="U59" s="8">
        <v>60.599997999999999</v>
      </c>
      <c r="V59" s="8">
        <v>137.79624938964844</v>
      </c>
      <c r="W59" s="8">
        <v>52.49993896484375</v>
      </c>
      <c r="X59" s="8">
        <v>66.449317932128906</v>
      </c>
      <c r="Y59" s="8">
        <v>82.406341552734375</v>
      </c>
      <c r="Z59" s="8">
        <v>2.3326876163482666</v>
      </c>
      <c r="AA59" s="8">
        <v>544.8988037109375</v>
      </c>
      <c r="AB59" s="8">
        <v>498.7117919921875</v>
      </c>
      <c r="AC59" s="8">
        <v>4.8159375190734863</v>
      </c>
      <c r="AD59" s="8">
        <v>3.8753125667572021</v>
      </c>
      <c r="AE59" s="8">
        <v>7941.52685546875</v>
      </c>
      <c r="AF59" s="8">
        <v>6106.57470703125</v>
      </c>
      <c r="AG59" s="8">
        <v>1807.83251953125</v>
      </c>
      <c r="AH59" s="8">
        <v>1170.53173828125</v>
      </c>
      <c r="AI59" s="8">
        <v>6133.6943359375</v>
      </c>
      <c r="AJ59" s="8">
        <v>4936.04296875</v>
      </c>
      <c r="AK59" s="8">
        <f>(data_cloud__26[[#This Row],[timestamp]]-BD57)*86400</f>
        <v>24.827000219374895</v>
      </c>
      <c r="AL59" s="8">
        <v>1.0049999999999999</v>
      </c>
      <c r="AM59" s="8">
        <v>424.78899999999999</v>
      </c>
      <c r="AN59" s="8">
        <v>2056.3960000000002</v>
      </c>
      <c r="AO59" s="8">
        <v>11.739000000000001</v>
      </c>
      <c r="AP59" s="6">
        <v>26.821000000000002</v>
      </c>
      <c r="AQ59" s="6">
        <v>1</v>
      </c>
      <c r="AR59" s="6">
        <v>1</v>
      </c>
      <c r="AS59" s="6">
        <f>_xlfn.XLOOKUP(data_cloud__26[[#This Row],[product_id]], manual_check_maarten!A:A,manual_check_maarten!F:F,  "")</f>
        <v>1</v>
      </c>
      <c r="AT59" s="6"/>
      <c r="AU59" s="6"/>
      <c r="AV59" s="6"/>
      <c r="AW59" s="6">
        <f>_xlfn.XLOOKUP(data_cloud__26[[#This Row],[product_id]], manual_check_maarten!A:A,manual_check_maarten!G:G,  "")</f>
        <v>0</v>
      </c>
      <c r="AX59" s="6" t="str">
        <f>_xlfn.XLOOKUP(data_cloud__26[[#This Row],[product_id]], manual_check_maarten!A:A,manual_check_maarten!H:H,  "")</f>
        <v/>
      </c>
      <c r="AY59" s="6"/>
      <c r="AZ59" s="6"/>
      <c r="BA59" s="6" t="s">
        <v>214</v>
      </c>
      <c r="BB59" s="6">
        <v>29</v>
      </c>
      <c r="BC59" s="6" t="s">
        <v>85</v>
      </c>
      <c r="BD59" s="6">
        <v>45566.695276261577</v>
      </c>
      <c r="BE59" s="6" t="s">
        <v>79</v>
      </c>
      <c r="BF59" s="6" t="s">
        <v>80</v>
      </c>
      <c r="BG59" s="6">
        <v>29</v>
      </c>
      <c r="BH59" s="6">
        <v>29</v>
      </c>
      <c r="BI59" s="6">
        <v>0</v>
      </c>
      <c r="BJ59" s="6" t="s">
        <v>213</v>
      </c>
      <c r="BK59" s="6" t="s">
        <v>82</v>
      </c>
      <c r="BL59" s="6">
        <v>14.399999618530273</v>
      </c>
      <c r="BM59" s="6">
        <v>110</v>
      </c>
      <c r="BN59" s="6" t="s">
        <v>82</v>
      </c>
      <c r="BO59" s="6" t="s">
        <v>82</v>
      </c>
      <c r="BP59" s="6">
        <v>0</v>
      </c>
      <c r="BQ59" s="6">
        <v>60</v>
      </c>
      <c r="BR59" s="6"/>
      <c r="BS59" s="6"/>
      <c r="BT59" s="6" t="s">
        <v>215</v>
      </c>
      <c r="BU59" s="6" t="s">
        <v>214</v>
      </c>
      <c r="BV59" s="6">
        <v>40</v>
      </c>
      <c r="BW59" s="6">
        <v>20</v>
      </c>
      <c r="BX59" s="6">
        <v>45</v>
      </c>
      <c r="BY59" s="6">
        <v>1193.086</v>
      </c>
      <c r="BZ59" s="6">
        <v>829.25199999999995</v>
      </c>
      <c r="CA59" s="6">
        <v>-4.157</v>
      </c>
      <c r="CB59" s="6">
        <v>4.032</v>
      </c>
      <c r="CC59" s="6">
        <v>88.152000000000001</v>
      </c>
      <c r="CD59" s="6">
        <v>2056.3960000000002</v>
      </c>
      <c r="CE59" s="6">
        <v>1198.2329999999999</v>
      </c>
      <c r="CF59" s="6">
        <v>1139.134</v>
      </c>
      <c r="CG59" s="6">
        <v>179.55799999999999</v>
      </c>
      <c r="CH59" s="6">
        <v>98.424999999999997</v>
      </c>
      <c r="CR59" s="6"/>
      <c r="CS59" s="6"/>
      <c r="CT59" s="6"/>
      <c r="CU59" s="6"/>
      <c r="CV59" s="6"/>
      <c r="CY59" s="6"/>
      <c r="CZ59" s="6"/>
      <c r="DA59" s="6"/>
      <c r="DB59" s="6"/>
      <c r="DC59" s="6"/>
      <c r="DD59" s="6"/>
    </row>
    <row r="60" spans="1:108" x14ac:dyDescent="0.35">
      <c r="A60" s="8">
        <v>800.6754150390625</v>
      </c>
      <c r="B60" s="8">
        <v>119.90861511230469</v>
      </c>
      <c r="C60" s="8">
        <v>214.60000610351563</v>
      </c>
      <c r="D60" s="8">
        <v>214.80000305175781</v>
      </c>
      <c r="E60" s="8">
        <v>220.30000305175781</v>
      </c>
      <c r="F60" s="8">
        <v>225</v>
      </c>
      <c r="G60" s="8">
        <v>2217.687744140625</v>
      </c>
      <c r="H60" s="8">
        <v>1733.524658203125</v>
      </c>
      <c r="I60" s="8">
        <v>2.8620002269744873</v>
      </c>
      <c r="J60" s="8">
        <v>0.14400000870227814</v>
      </c>
      <c r="K60" s="8">
        <v>24.366001129150391</v>
      </c>
      <c r="L60" s="8">
        <v>2.0680000782012939</v>
      </c>
      <c r="M60" s="8">
        <v>0.45400002598762512</v>
      </c>
      <c r="N60" s="8">
        <v>0.65800005197525024</v>
      </c>
      <c r="O60" s="8">
        <v>43.200000762939453</v>
      </c>
      <c r="P60" s="8">
        <v>28.781452178955078</v>
      </c>
      <c r="Q60" s="8">
        <v>44.963691711425781</v>
      </c>
      <c r="R60" s="8">
        <v>229.80000305175781</v>
      </c>
      <c r="S60" s="8">
        <v>60.099997999999999</v>
      </c>
      <c r="T60" s="8">
        <v>60.099997999999999</v>
      </c>
      <c r="U60" s="8">
        <v>60.599997999999999</v>
      </c>
      <c r="V60" s="8">
        <v>94.586082458496094</v>
      </c>
      <c r="W60" s="8">
        <v>52.499603271484375</v>
      </c>
      <c r="X60" s="8">
        <v>65.907440185546875</v>
      </c>
      <c r="Y60" s="8">
        <v>79.722755432128906</v>
      </c>
      <c r="Z60" s="8">
        <v>3.0099375247955322</v>
      </c>
      <c r="AA60" s="8">
        <v>543.25640869140625</v>
      </c>
      <c r="AB60" s="8">
        <v>499.22091674804688</v>
      </c>
      <c r="AC60" s="8">
        <v>4.6278128623962402</v>
      </c>
      <c r="AD60" s="8">
        <v>3.6119377613067627</v>
      </c>
      <c r="AE60" s="8">
        <v>7763.6796875</v>
      </c>
      <c r="AF60" s="8">
        <v>5492.92626953125</v>
      </c>
      <c r="AG60" s="8">
        <v>1694.21337890625</v>
      </c>
      <c r="AH60" s="8">
        <v>1020.15380859375</v>
      </c>
      <c r="AI60" s="8">
        <v>6069.46630859375</v>
      </c>
      <c r="AJ60" s="8">
        <v>4472.7724609375</v>
      </c>
      <c r="AK60" s="8">
        <f>(data_cloud__26[[#This Row],[timestamp]]-BD58)*86400</f>
        <v>24.293999816291034</v>
      </c>
      <c r="AL60" s="8">
        <v>1.0029999999999999</v>
      </c>
      <c r="AM60" s="8">
        <v>423.733</v>
      </c>
      <c r="AN60" s="8">
        <v>2053.4070000000002</v>
      </c>
      <c r="AO60" s="8">
        <v>8.8810000000000002</v>
      </c>
      <c r="AP60" s="6">
        <v>23.823</v>
      </c>
      <c r="AQ60" s="6">
        <v>1</v>
      </c>
      <c r="AR60" s="6">
        <v>1</v>
      </c>
      <c r="AS60" s="6">
        <f>_xlfn.XLOOKUP(data_cloud__26[[#This Row],[product_id]], manual_check_maarten!A:A,manual_check_maarten!F:F,  "")</f>
        <v>1</v>
      </c>
      <c r="AT60" s="6"/>
      <c r="AU60" s="6"/>
      <c r="AV60" s="6"/>
      <c r="AW60" s="6">
        <f>_xlfn.XLOOKUP(data_cloud__26[[#This Row],[product_id]], manual_check_maarten!A:A,manual_check_maarten!G:G,  "")</f>
        <v>0</v>
      </c>
      <c r="AX60" s="6" t="str">
        <f>_xlfn.XLOOKUP(data_cloud__26[[#This Row],[product_id]], manual_check_maarten!A:A,manual_check_maarten!H:H,  "")</f>
        <v/>
      </c>
      <c r="AY60" s="6"/>
      <c r="AZ60" s="6"/>
      <c r="BA60" s="6" t="s">
        <v>216</v>
      </c>
      <c r="BB60" s="6">
        <v>30</v>
      </c>
      <c r="BC60" s="6" t="s">
        <v>78</v>
      </c>
      <c r="BD60" s="6">
        <v>45566.69555744213</v>
      </c>
      <c r="BE60" s="6" t="s">
        <v>79</v>
      </c>
      <c r="BF60" s="6" t="s">
        <v>80</v>
      </c>
      <c r="BG60" s="6">
        <v>30</v>
      </c>
      <c r="BH60" s="6">
        <v>30</v>
      </c>
      <c r="BI60" s="6">
        <v>0</v>
      </c>
      <c r="BJ60" s="6" t="s">
        <v>217</v>
      </c>
      <c r="BK60" s="6" t="s">
        <v>82</v>
      </c>
      <c r="BL60" s="6">
        <v>14.399999618530273</v>
      </c>
      <c r="BM60" s="6">
        <v>110</v>
      </c>
      <c r="BN60" s="6" t="s">
        <v>82</v>
      </c>
      <c r="BO60" s="6" t="s">
        <v>82</v>
      </c>
      <c r="BP60" s="6">
        <v>0</v>
      </c>
      <c r="BQ60" s="6">
        <v>60</v>
      </c>
      <c r="BR60" s="6">
        <v>1.6788482666015625E-2</v>
      </c>
      <c r="BS60" s="6">
        <v>0.12687397003173828</v>
      </c>
      <c r="BT60" s="6" t="s">
        <v>218</v>
      </c>
      <c r="BU60" s="6" t="s">
        <v>216</v>
      </c>
      <c r="BV60" s="6">
        <v>40</v>
      </c>
      <c r="BW60" s="6">
        <v>20</v>
      </c>
      <c r="BX60" s="6">
        <v>45</v>
      </c>
      <c r="BY60" s="6">
        <v>890.21100000000001</v>
      </c>
      <c r="BZ60" s="6">
        <v>991.39599999999996</v>
      </c>
      <c r="CA60" s="6">
        <v>3.1309999999999998</v>
      </c>
      <c r="CB60" s="6">
        <v>4.1580000000000004</v>
      </c>
      <c r="CC60" s="6">
        <v>95.44</v>
      </c>
      <c r="CD60" s="6">
        <v>2053.4070000000002</v>
      </c>
      <c r="CE60" s="6">
        <v>866.80799999999999</v>
      </c>
      <c r="CF60" s="6">
        <v>1101.8900000000001</v>
      </c>
      <c r="CG60" s="6">
        <v>6.5549999999999997</v>
      </c>
      <c r="CH60" s="6">
        <v>99.998999999999995</v>
      </c>
      <c r="CR60" s="6"/>
      <c r="CS60" s="6"/>
      <c r="CT60" s="6"/>
      <c r="CU60" s="6"/>
      <c r="CV60" s="6"/>
      <c r="CY60" s="6"/>
      <c r="CZ60" s="6"/>
      <c r="DA60" s="6"/>
      <c r="DB60" s="6"/>
      <c r="DC60" s="6"/>
      <c r="DD60" s="6"/>
    </row>
    <row r="61" spans="1:108" x14ac:dyDescent="0.35">
      <c r="A61" s="8">
        <v>800.6754150390625</v>
      </c>
      <c r="B61" s="8">
        <v>119.90861511230469</v>
      </c>
      <c r="C61" s="8">
        <v>214.60000610351563</v>
      </c>
      <c r="D61" s="8">
        <v>214.80000305175781</v>
      </c>
      <c r="E61" s="8">
        <v>220.30000305175781</v>
      </c>
      <c r="F61" s="8">
        <v>225</v>
      </c>
      <c r="G61" s="8">
        <v>2217.687744140625</v>
      </c>
      <c r="H61" s="8">
        <v>1733.524658203125</v>
      </c>
      <c r="I61" s="8">
        <v>2.8620002269744873</v>
      </c>
      <c r="J61" s="8">
        <v>0.14400000870227814</v>
      </c>
      <c r="K61" s="8">
        <v>24.366001129150391</v>
      </c>
      <c r="L61" s="8">
        <v>2.0680000782012939</v>
      </c>
      <c r="M61" s="8">
        <v>0.45400002598762512</v>
      </c>
      <c r="N61" s="8">
        <v>0.65800005197525024</v>
      </c>
      <c r="O61" s="8">
        <v>43.200000762939453</v>
      </c>
      <c r="P61" s="8">
        <v>28.781452178955078</v>
      </c>
      <c r="Q61" s="8">
        <v>44.963691711425781</v>
      </c>
      <c r="R61" s="8">
        <v>229.80000305175781</v>
      </c>
      <c r="S61" s="8">
        <v>60.099997999999999</v>
      </c>
      <c r="T61" s="8">
        <v>60.099997999999999</v>
      </c>
      <c r="U61" s="8">
        <v>60.599997999999999</v>
      </c>
      <c r="V61" s="8">
        <v>137.79624938964844</v>
      </c>
      <c r="W61" s="8">
        <v>52.49993896484375</v>
      </c>
      <c r="X61" s="8">
        <v>66.69976806640625</v>
      </c>
      <c r="Y61" s="8">
        <v>82.734321594238281</v>
      </c>
      <c r="Z61" s="8">
        <v>1.2791875600814819</v>
      </c>
      <c r="AA61" s="8">
        <v>544.9874267578125</v>
      </c>
      <c r="AB61" s="8">
        <v>498.43869018554688</v>
      </c>
      <c r="AC61" s="8">
        <v>4.8535628318786621</v>
      </c>
      <c r="AD61" s="8">
        <v>3.8376877307891846</v>
      </c>
      <c r="AE61" s="8">
        <v>7941.0810546875</v>
      </c>
      <c r="AF61" s="8">
        <v>6102.4140625</v>
      </c>
      <c r="AG61" s="8">
        <v>1829.57470703125</v>
      </c>
      <c r="AH61" s="8">
        <v>1152.6259765625</v>
      </c>
      <c r="AI61" s="8">
        <v>6111.50634765625</v>
      </c>
      <c r="AJ61" s="8">
        <v>4949.7880859375</v>
      </c>
      <c r="AK61" s="8">
        <f>(data_cloud__26[[#This Row],[timestamp]]-BD59)*86400</f>
        <v>24.293999816291034</v>
      </c>
      <c r="AL61" s="8">
        <v>1.0049999999999999</v>
      </c>
      <c r="AM61" s="8">
        <v>424.56</v>
      </c>
      <c r="AN61" s="8">
        <v>2055.6999999999998</v>
      </c>
      <c r="AO61" s="8">
        <v>9.7170000000000005</v>
      </c>
      <c r="AP61" s="6">
        <v>38.082000000000001</v>
      </c>
      <c r="AQ61" s="6">
        <v>1</v>
      </c>
      <c r="AR61" s="6">
        <v>1</v>
      </c>
      <c r="AS61" s="6">
        <f>_xlfn.XLOOKUP(data_cloud__26[[#This Row],[product_id]], manual_check_maarten!A:A,manual_check_maarten!F:F,  "")</f>
        <v>1</v>
      </c>
      <c r="AT61" s="6"/>
      <c r="AU61" s="6"/>
      <c r="AV61" s="6"/>
      <c r="AW61" s="6">
        <f>_xlfn.XLOOKUP(data_cloud__26[[#This Row],[product_id]], manual_check_maarten!A:A,manual_check_maarten!G:G,  "")</f>
        <v>0</v>
      </c>
      <c r="AX61" s="6" t="str">
        <f>_xlfn.XLOOKUP(data_cloud__26[[#This Row],[product_id]], manual_check_maarten!A:A,manual_check_maarten!H:H,  "")</f>
        <v/>
      </c>
      <c r="AY61" s="6"/>
      <c r="AZ61" s="6"/>
      <c r="BA61" s="6" t="s">
        <v>219</v>
      </c>
      <c r="BB61" s="6">
        <v>30</v>
      </c>
      <c r="BC61" s="6" t="s">
        <v>85</v>
      </c>
      <c r="BD61" s="6">
        <v>45566.69555744213</v>
      </c>
      <c r="BE61" s="6" t="s">
        <v>79</v>
      </c>
      <c r="BF61" s="6" t="s">
        <v>80</v>
      </c>
      <c r="BG61" s="6">
        <v>30</v>
      </c>
      <c r="BH61" s="6">
        <v>30</v>
      </c>
      <c r="BI61" s="6">
        <v>0</v>
      </c>
      <c r="BJ61" s="6" t="s">
        <v>217</v>
      </c>
      <c r="BK61" s="6" t="s">
        <v>82</v>
      </c>
      <c r="BL61" s="6">
        <v>14.399999618530273</v>
      </c>
      <c r="BM61" s="6">
        <v>110</v>
      </c>
      <c r="BN61" s="6" t="s">
        <v>82</v>
      </c>
      <c r="BO61" s="6" t="s">
        <v>82</v>
      </c>
      <c r="BP61" s="6">
        <v>0</v>
      </c>
      <c r="BQ61" s="6">
        <v>60</v>
      </c>
      <c r="BR61" s="6"/>
      <c r="BS61" s="6"/>
      <c r="BT61" s="6" t="s">
        <v>220</v>
      </c>
      <c r="BU61" s="6" t="s">
        <v>219</v>
      </c>
      <c r="BV61" s="6">
        <v>40</v>
      </c>
      <c r="BW61" s="6">
        <v>20</v>
      </c>
      <c r="BX61" s="6">
        <v>45</v>
      </c>
      <c r="BY61" s="6">
        <v>1241.4929999999999</v>
      </c>
      <c r="BZ61" s="6">
        <v>763.50699999999995</v>
      </c>
      <c r="CA61" s="6">
        <v>-1.627</v>
      </c>
      <c r="CB61" s="6">
        <v>4.077</v>
      </c>
      <c r="CC61" s="6">
        <v>90.682000000000002</v>
      </c>
      <c r="CD61" s="6">
        <v>2055.6999999999998</v>
      </c>
      <c r="CE61" s="6">
        <v>1235.4939999999999</v>
      </c>
      <c r="CF61" s="6">
        <v>1076.277</v>
      </c>
      <c r="CG61" s="6">
        <v>-178.286</v>
      </c>
      <c r="CH61" s="6">
        <v>99.998999999999995</v>
      </c>
      <c r="CR61" s="6"/>
      <c r="CS61" s="6"/>
      <c r="CT61" s="6"/>
      <c r="CU61" s="6"/>
      <c r="CV61" s="6"/>
      <c r="CY61" s="6"/>
      <c r="CZ61" s="6"/>
      <c r="DA61" s="6"/>
      <c r="DB61" s="6"/>
      <c r="DC61" s="6"/>
      <c r="DD61" s="6"/>
    </row>
    <row r="62" spans="1:108" x14ac:dyDescent="0.35">
      <c r="A62" s="8">
        <v>801.0443115234375</v>
      </c>
      <c r="B62" s="8">
        <v>119.90861511230469</v>
      </c>
      <c r="C62" s="8">
        <v>214.80000305175781</v>
      </c>
      <c r="D62" s="8">
        <v>215</v>
      </c>
      <c r="E62" s="8">
        <v>220.30000305175781</v>
      </c>
      <c r="F62" s="8">
        <v>225</v>
      </c>
      <c r="G62" s="8">
        <v>2175.52734375</v>
      </c>
      <c r="H62" s="8">
        <v>1731.776123046875</v>
      </c>
      <c r="I62" s="8">
        <v>3.2220001220703125</v>
      </c>
      <c r="J62" s="8">
        <v>0.15400001406669617</v>
      </c>
      <c r="K62" s="8">
        <v>24.336000442504883</v>
      </c>
      <c r="L62" s="8">
        <v>2.0460000038146973</v>
      </c>
      <c r="M62" s="8">
        <v>0.45000001788139343</v>
      </c>
      <c r="N62" s="8">
        <v>0.65600001811981201</v>
      </c>
      <c r="O62" s="8">
        <v>43.5</v>
      </c>
      <c r="P62" s="8">
        <v>28.557193756103516</v>
      </c>
      <c r="Q62" s="8">
        <v>44.999370574951172</v>
      </c>
      <c r="R62" s="8">
        <v>229.80000305175781</v>
      </c>
      <c r="S62" s="8">
        <v>60</v>
      </c>
      <c r="T62" s="8">
        <v>60</v>
      </c>
      <c r="U62" s="8">
        <v>60.599997999999999</v>
      </c>
      <c r="V62" s="8">
        <v>94.586082458496094</v>
      </c>
      <c r="W62" s="8">
        <v>52.499603271484375</v>
      </c>
      <c r="X62" s="8">
        <v>65.853782653808594</v>
      </c>
      <c r="Y62" s="8">
        <v>79.862869262695313</v>
      </c>
      <c r="Z62" s="8">
        <v>3.4614377021789551</v>
      </c>
      <c r="AA62" s="8">
        <v>542.294921875</v>
      </c>
      <c r="AB62" s="8">
        <v>497.45016479492188</v>
      </c>
      <c r="AC62" s="8">
        <v>4.6654376983642578</v>
      </c>
      <c r="AD62" s="8">
        <v>3.6495625972747803</v>
      </c>
      <c r="AE62" s="8">
        <v>7737.86328125</v>
      </c>
      <c r="AF62" s="8">
        <v>5425.36181640625</v>
      </c>
      <c r="AG62" s="8">
        <v>1704.30859375</v>
      </c>
      <c r="AH62" s="8">
        <v>1028.0625</v>
      </c>
      <c r="AI62" s="8">
        <v>6033.5546875</v>
      </c>
      <c r="AJ62" s="8">
        <v>4397.29931640625</v>
      </c>
      <c r="AK62" s="8">
        <f>(data_cloud__26[[#This Row],[timestamp]]-BD60)*86400</f>
        <v>23.995999898761511</v>
      </c>
      <c r="AL62" s="8">
        <v>1.0029999999999999</v>
      </c>
      <c r="AM62" s="8">
        <v>423.351</v>
      </c>
      <c r="AN62" s="8">
        <v>2053.4659999999999</v>
      </c>
      <c r="AO62" s="8">
        <v>6.2809999999999997</v>
      </c>
      <c r="AP62" s="6">
        <v>18.532</v>
      </c>
      <c r="AQ62" s="6">
        <v>1</v>
      </c>
      <c r="AR62" s="6">
        <v>1</v>
      </c>
      <c r="AS62" s="6">
        <f>_xlfn.XLOOKUP(data_cloud__26[[#This Row],[product_id]], manual_check_maarten!A:A,manual_check_maarten!F:F,  "")</f>
        <v>1</v>
      </c>
      <c r="AT62" s="6"/>
      <c r="AU62" s="6"/>
      <c r="AV62" s="6"/>
      <c r="AW62" s="6">
        <f>_xlfn.XLOOKUP(data_cloud__26[[#This Row],[product_id]], manual_check_maarten!A:A,manual_check_maarten!G:G,  "")</f>
        <v>0</v>
      </c>
      <c r="AX62" s="6" t="str">
        <f>_xlfn.XLOOKUP(data_cloud__26[[#This Row],[product_id]], manual_check_maarten!A:A,manual_check_maarten!H:H,  "")</f>
        <v/>
      </c>
      <c r="AY62" s="6"/>
      <c r="AZ62" s="6"/>
      <c r="BA62" s="6" t="s">
        <v>221</v>
      </c>
      <c r="BB62" s="6">
        <v>31</v>
      </c>
      <c r="BC62" s="6" t="s">
        <v>78</v>
      </c>
      <c r="BD62" s="6">
        <v>45566.69583517361</v>
      </c>
      <c r="BE62" s="6" t="s">
        <v>79</v>
      </c>
      <c r="BF62" s="6" t="s">
        <v>80</v>
      </c>
      <c r="BG62" s="6">
        <v>31</v>
      </c>
      <c r="BH62" s="6">
        <v>31</v>
      </c>
      <c r="BI62" s="6">
        <v>0</v>
      </c>
      <c r="BJ62" s="6" t="s">
        <v>222</v>
      </c>
      <c r="BK62" s="6" t="s">
        <v>82</v>
      </c>
      <c r="BL62" s="6">
        <v>14.409999847412109</v>
      </c>
      <c r="BM62" s="6">
        <v>110</v>
      </c>
      <c r="BN62" s="6" t="s">
        <v>82</v>
      </c>
      <c r="BO62" s="6" t="s">
        <v>82</v>
      </c>
      <c r="BP62" s="6">
        <v>0</v>
      </c>
      <c r="BQ62" s="6">
        <v>60</v>
      </c>
      <c r="BR62" s="6">
        <v>3.6244392395019531E-3</v>
      </c>
      <c r="BS62" s="6">
        <v>0.14261996746063232</v>
      </c>
      <c r="BT62" s="6" t="s">
        <v>223</v>
      </c>
      <c r="BU62" s="6" t="s">
        <v>221</v>
      </c>
      <c r="BV62" s="6">
        <v>40</v>
      </c>
      <c r="BW62" s="6">
        <v>20</v>
      </c>
      <c r="BX62" s="6">
        <v>45</v>
      </c>
      <c r="BY62" s="6">
        <v>832.351</v>
      </c>
      <c r="BZ62" s="6">
        <v>1012.785</v>
      </c>
      <c r="CA62" s="6">
        <v>-0.23899999999999999</v>
      </c>
      <c r="CB62" s="6">
        <v>4.0819999999999999</v>
      </c>
      <c r="CC62" s="6">
        <v>92.07</v>
      </c>
      <c r="CD62" s="6">
        <v>2053.4659999999999</v>
      </c>
      <c r="CE62" s="6">
        <v>814.55399999999997</v>
      </c>
      <c r="CF62" s="6">
        <v>1124.1110000000001</v>
      </c>
      <c r="CG62" s="6">
        <v>3.2759999999999998</v>
      </c>
      <c r="CH62" s="6">
        <v>98.424999999999997</v>
      </c>
      <c r="CR62" s="6"/>
      <c r="CS62" s="6"/>
      <c r="CT62" s="6"/>
      <c r="CU62" s="6"/>
      <c r="CV62" s="6"/>
      <c r="CY62" s="6"/>
      <c r="CZ62" s="6"/>
      <c r="DA62" s="6"/>
      <c r="DB62" s="6"/>
      <c r="DC62" s="6"/>
      <c r="DD62" s="6"/>
    </row>
    <row r="63" spans="1:108" x14ac:dyDescent="0.35">
      <c r="A63" s="8">
        <v>801.0443115234375</v>
      </c>
      <c r="B63" s="8">
        <v>119.90861511230469</v>
      </c>
      <c r="C63" s="8">
        <v>214.80000305175781</v>
      </c>
      <c r="D63" s="8">
        <v>215</v>
      </c>
      <c r="E63" s="8">
        <v>220.30000305175781</v>
      </c>
      <c r="F63" s="8">
        <v>225</v>
      </c>
      <c r="G63" s="8">
        <v>2175.52734375</v>
      </c>
      <c r="H63" s="8">
        <v>1731.776123046875</v>
      </c>
      <c r="I63" s="8">
        <v>3.2220001220703125</v>
      </c>
      <c r="J63" s="8">
        <v>0.15400001406669617</v>
      </c>
      <c r="K63" s="8">
        <v>24.336000442504883</v>
      </c>
      <c r="L63" s="8">
        <v>2.0460000038146973</v>
      </c>
      <c r="M63" s="8">
        <v>0.45000001788139343</v>
      </c>
      <c r="N63" s="8">
        <v>0.65600001811981201</v>
      </c>
      <c r="O63" s="8">
        <v>43.5</v>
      </c>
      <c r="P63" s="8">
        <v>28.557193756103516</v>
      </c>
      <c r="Q63" s="8">
        <v>44.999370574951172</v>
      </c>
      <c r="R63" s="8">
        <v>229.80000305175781</v>
      </c>
      <c r="S63" s="8">
        <v>60</v>
      </c>
      <c r="T63" s="8">
        <v>60</v>
      </c>
      <c r="U63" s="8">
        <v>60.599997999999999</v>
      </c>
      <c r="V63" s="8">
        <v>137.79624938964844</v>
      </c>
      <c r="W63" s="8">
        <v>52.49993896484375</v>
      </c>
      <c r="X63" s="8">
        <v>66.515907287597656</v>
      </c>
      <c r="Y63" s="8">
        <v>82.424674987792969</v>
      </c>
      <c r="Z63" s="8">
        <v>1.3920625448226929</v>
      </c>
      <c r="AA63" s="8">
        <v>545.4837646484375</v>
      </c>
      <c r="AB63" s="8">
        <v>498.13946533203125</v>
      </c>
      <c r="AC63" s="8">
        <v>4.8159375190734863</v>
      </c>
      <c r="AD63" s="8">
        <v>3.8376877307891846</v>
      </c>
      <c r="AE63" s="8">
        <v>7938.6220703125</v>
      </c>
      <c r="AF63" s="8">
        <v>6117.3935546875</v>
      </c>
      <c r="AG63" s="8">
        <v>1807.51904296875</v>
      </c>
      <c r="AH63" s="8">
        <v>1148.7705078125</v>
      </c>
      <c r="AI63" s="8">
        <v>6131.10302734375</v>
      </c>
      <c r="AJ63" s="8">
        <v>4968.623046875</v>
      </c>
      <c r="AK63" s="8">
        <f>(data_cloud__26[[#This Row],[timestamp]]-BD61)*86400</f>
        <v>23.995999898761511</v>
      </c>
      <c r="AL63" s="8">
        <v>1.0049999999999999</v>
      </c>
      <c r="AM63" s="8">
        <v>424.78699999999998</v>
      </c>
      <c r="AN63" s="8">
        <v>2054.4270000000001</v>
      </c>
      <c r="AO63" s="8">
        <v>6.4409999999999998</v>
      </c>
      <c r="AP63" s="6">
        <v>35.962000000000003</v>
      </c>
      <c r="AQ63" s="6">
        <v>1</v>
      </c>
      <c r="AR63" s="6">
        <v>1</v>
      </c>
      <c r="AS63" s="6">
        <f>_xlfn.XLOOKUP(data_cloud__26[[#This Row],[product_id]], manual_check_maarten!A:A,manual_check_maarten!F:F,  "")</f>
        <v>1</v>
      </c>
      <c r="AT63" s="6"/>
      <c r="AU63" s="6"/>
      <c r="AV63" s="6"/>
      <c r="AW63" s="6">
        <f>_xlfn.XLOOKUP(data_cloud__26[[#This Row],[product_id]], manual_check_maarten!A:A,manual_check_maarten!G:G,  "")</f>
        <v>0</v>
      </c>
      <c r="AX63" s="6" t="str">
        <f>_xlfn.XLOOKUP(data_cloud__26[[#This Row],[product_id]], manual_check_maarten!A:A,manual_check_maarten!H:H,  "")</f>
        <v/>
      </c>
      <c r="AY63" s="6"/>
      <c r="AZ63" s="6"/>
      <c r="BA63" s="6" t="s">
        <v>224</v>
      </c>
      <c r="BB63" s="6">
        <v>31</v>
      </c>
      <c r="BC63" s="6" t="s">
        <v>85</v>
      </c>
      <c r="BD63" s="6">
        <v>45566.69583517361</v>
      </c>
      <c r="BE63" s="6" t="s">
        <v>79</v>
      </c>
      <c r="BF63" s="6" t="s">
        <v>80</v>
      </c>
      <c r="BG63" s="6">
        <v>31</v>
      </c>
      <c r="BH63" s="6">
        <v>31</v>
      </c>
      <c r="BI63" s="6">
        <v>0</v>
      </c>
      <c r="BJ63" s="6" t="s">
        <v>222</v>
      </c>
      <c r="BK63" s="6" t="s">
        <v>82</v>
      </c>
      <c r="BL63" s="6">
        <v>14.409999847412109</v>
      </c>
      <c r="BM63" s="6">
        <v>110</v>
      </c>
      <c r="BN63" s="6" t="s">
        <v>82</v>
      </c>
      <c r="BO63" s="6" t="s">
        <v>82</v>
      </c>
      <c r="BP63" s="6">
        <v>0</v>
      </c>
      <c r="BQ63" s="6">
        <v>60</v>
      </c>
      <c r="BR63" s="6"/>
      <c r="BS63" s="6"/>
      <c r="BT63" s="6" t="s">
        <v>225</v>
      </c>
      <c r="BU63" s="6" t="s">
        <v>224</v>
      </c>
      <c r="BV63" s="6">
        <v>40</v>
      </c>
      <c r="BW63" s="6">
        <v>20</v>
      </c>
      <c r="BX63" s="6">
        <v>45</v>
      </c>
      <c r="BY63" s="6">
        <v>1185.0250000000001</v>
      </c>
      <c r="BZ63" s="6">
        <v>1068.7439999999999</v>
      </c>
      <c r="CA63" s="6">
        <v>-4.33</v>
      </c>
      <c r="CB63" s="6">
        <v>4.133</v>
      </c>
      <c r="CC63" s="6">
        <v>87.978999999999999</v>
      </c>
      <c r="CD63" s="6">
        <v>2054.4270000000001</v>
      </c>
      <c r="CE63" s="6">
        <v>1190.7840000000001</v>
      </c>
      <c r="CF63" s="6">
        <v>1375.1289999999999</v>
      </c>
      <c r="CG63" s="6">
        <v>179.553</v>
      </c>
      <c r="CH63" s="6">
        <v>99.998999999999995</v>
      </c>
      <c r="CR63" s="6"/>
      <c r="CS63" s="6"/>
      <c r="CT63" s="6"/>
      <c r="CU63" s="6"/>
      <c r="CV63" s="6"/>
      <c r="CY63" s="6"/>
      <c r="CZ63" s="6"/>
      <c r="DA63" s="6"/>
      <c r="DB63" s="6"/>
      <c r="DC63" s="6"/>
      <c r="DD63" s="6"/>
    </row>
    <row r="64" spans="1:108" x14ac:dyDescent="0.35">
      <c r="A64" s="8">
        <v>800.85986328125</v>
      </c>
      <c r="B64" s="8">
        <v>119.90861511230469</v>
      </c>
      <c r="C64" s="8">
        <v>215.10000610351563</v>
      </c>
      <c r="D64" s="8">
        <v>215.10000610351563</v>
      </c>
      <c r="E64" s="8">
        <v>220.30000305175781</v>
      </c>
      <c r="F64" s="8">
        <v>225</v>
      </c>
      <c r="G64" s="8">
        <v>2195.150390625</v>
      </c>
      <c r="H64" s="8">
        <v>1746.34765625</v>
      </c>
      <c r="I64" s="8">
        <v>2.9360001087188721</v>
      </c>
      <c r="J64" s="8">
        <v>0.14600001275539398</v>
      </c>
      <c r="K64" s="8">
        <v>24.340002059936523</v>
      </c>
      <c r="L64" s="8">
        <v>2.0760002136230469</v>
      </c>
      <c r="M64" s="8">
        <v>0.45400002598762512</v>
      </c>
      <c r="N64" s="8">
        <v>0.65600001811981201</v>
      </c>
      <c r="O64" s="8">
        <v>43.700000762939453</v>
      </c>
      <c r="P64" s="8">
        <v>28.786548614501953</v>
      </c>
      <c r="Q64" s="8">
        <v>44.958595275878906</v>
      </c>
      <c r="R64" s="8">
        <v>230</v>
      </c>
      <c r="S64" s="8">
        <v>60</v>
      </c>
      <c r="T64" s="8">
        <v>60</v>
      </c>
      <c r="U64" s="8">
        <v>60.599997999999999</v>
      </c>
      <c r="V64" s="8">
        <v>94.586082458496094</v>
      </c>
      <c r="W64" s="8">
        <v>52.499603271484375</v>
      </c>
      <c r="X64" s="8">
        <v>66.047142028808594</v>
      </c>
      <c r="Y64" s="8">
        <v>79.827232360839844</v>
      </c>
      <c r="Z64" s="8">
        <v>3.4614377021789551</v>
      </c>
      <c r="AA64" s="8">
        <v>543.55352783203125</v>
      </c>
      <c r="AB64" s="8">
        <v>499.77490234375</v>
      </c>
      <c r="AC64" s="8">
        <v>4.5525627136230469</v>
      </c>
      <c r="AD64" s="8">
        <v>3.6495625972747803</v>
      </c>
      <c r="AE64" s="8">
        <v>7753.814453125</v>
      </c>
      <c r="AF64" s="8">
        <v>5503.916015625</v>
      </c>
      <c r="AG64" s="8">
        <v>1655.5673828125</v>
      </c>
      <c r="AH64" s="8">
        <v>1040.86083984375</v>
      </c>
      <c r="AI64" s="8">
        <v>6098.2470703125</v>
      </c>
      <c r="AJ64" s="8">
        <v>4463.05517578125</v>
      </c>
      <c r="AK64" s="8">
        <f>(data_cloud__26[[#This Row],[timestamp]]-BD62)*86400</f>
        <v>24.772000266239047</v>
      </c>
      <c r="AL64" s="8">
        <v>1.0029999999999999</v>
      </c>
      <c r="AM64" s="8">
        <v>423.44400000000002</v>
      </c>
      <c r="AN64" s="8">
        <v>2055.498</v>
      </c>
      <c r="AO64" s="8">
        <v>8.5990000000000002</v>
      </c>
      <c r="AP64" s="6">
        <v>23.117000000000001</v>
      </c>
      <c r="AQ64" s="6">
        <v>1</v>
      </c>
      <c r="AR64" s="6">
        <v>1</v>
      </c>
      <c r="AS64" s="6">
        <f>_xlfn.XLOOKUP(data_cloud__26[[#This Row],[product_id]], manual_check_maarten!A:A,manual_check_maarten!F:F,  "")</f>
        <v>1</v>
      </c>
      <c r="AT64" s="6"/>
      <c r="AU64" s="6"/>
      <c r="AV64" s="6"/>
      <c r="AW64" s="6">
        <f>_xlfn.XLOOKUP(data_cloud__26[[#This Row],[product_id]], manual_check_maarten!A:A,manual_check_maarten!G:G,  "")</f>
        <v>0</v>
      </c>
      <c r="AX64" s="6" t="str">
        <f>_xlfn.XLOOKUP(data_cloud__26[[#This Row],[product_id]], manual_check_maarten!A:A,manual_check_maarten!H:H,  "")</f>
        <v/>
      </c>
      <c r="AY64" s="6"/>
      <c r="AZ64" s="6"/>
      <c r="BA64" s="6" t="s">
        <v>226</v>
      </c>
      <c r="BB64" s="6">
        <v>32</v>
      </c>
      <c r="BC64" s="6" t="s">
        <v>78</v>
      </c>
      <c r="BD64" s="6">
        <v>45566.696121886576</v>
      </c>
      <c r="BE64" s="6" t="s">
        <v>79</v>
      </c>
      <c r="BF64" s="6" t="s">
        <v>80</v>
      </c>
      <c r="BG64" s="6">
        <v>32</v>
      </c>
      <c r="BH64" s="6">
        <v>32</v>
      </c>
      <c r="BI64" s="6">
        <v>0</v>
      </c>
      <c r="BJ64" s="6" t="s">
        <v>227</v>
      </c>
      <c r="BK64" s="6" t="s">
        <v>82</v>
      </c>
      <c r="BL64" s="6">
        <v>14.409999847412109</v>
      </c>
      <c r="BM64" s="6">
        <v>110</v>
      </c>
      <c r="BN64" s="6" t="s">
        <v>82</v>
      </c>
      <c r="BO64" s="6" t="s">
        <v>82</v>
      </c>
      <c r="BP64" s="6">
        <v>0</v>
      </c>
      <c r="BQ64" s="6">
        <v>60</v>
      </c>
      <c r="BR64" s="6">
        <v>1.853477954864502E-2</v>
      </c>
      <c r="BS64" s="6">
        <v>0.12585413455963135</v>
      </c>
      <c r="BT64" s="6" t="s">
        <v>228</v>
      </c>
      <c r="BU64" s="6" t="s">
        <v>226</v>
      </c>
      <c r="BV64" s="6">
        <v>40</v>
      </c>
      <c r="BW64" s="6">
        <v>20</v>
      </c>
      <c r="BX64" s="6">
        <v>45</v>
      </c>
      <c r="BY64" s="6">
        <v>825.41399999999999</v>
      </c>
      <c r="BZ64" s="6">
        <v>1272.2360000000001</v>
      </c>
      <c r="CA64" s="6">
        <v>0.46100000000000002</v>
      </c>
      <c r="CB64" s="6">
        <v>4.0999999999999996</v>
      </c>
      <c r="CC64" s="6">
        <v>92.77</v>
      </c>
      <c r="CD64" s="6">
        <v>2055.498</v>
      </c>
      <c r="CE64" s="6">
        <v>808.68799999999999</v>
      </c>
      <c r="CF64" s="6">
        <v>1379.432</v>
      </c>
      <c r="CG64" s="6">
        <v>3.38</v>
      </c>
      <c r="CH64" s="6">
        <v>96.063000000000002</v>
      </c>
      <c r="CR64" s="6"/>
      <c r="CS64" s="6"/>
      <c r="CT64" s="6"/>
      <c r="CU64" s="6"/>
      <c r="CV64" s="6"/>
      <c r="CY64" s="6"/>
      <c r="CZ64" s="6"/>
      <c r="DA64" s="6"/>
      <c r="DB64" s="6"/>
      <c r="DC64" s="6"/>
      <c r="DD64" s="6"/>
    </row>
    <row r="65" spans="1:108" x14ac:dyDescent="0.35">
      <c r="A65" s="8">
        <v>800.85986328125</v>
      </c>
      <c r="B65" s="8">
        <v>119.90861511230469</v>
      </c>
      <c r="C65" s="8">
        <v>215.10000610351563</v>
      </c>
      <c r="D65" s="8">
        <v>215.10000610351563</v>
      </c>
      <c r="E65" s="8">
        <v>220.30000305175781</v>
      </c>
      <c r="F65" s="8">
        <v>225</v>
      </c>
      <c r="G65" s="8">
        <v>2195.150390625</v>
      </c>
      <c r="H65" s="8">
        <v>1746.34765625</v>
      </c>
      <c r="I65" s="8">
        <v>2.9360001087188721</v>
      </c>
      <c r="J65" s="8">
        <v>0.14600001275539398</v>
      </c>
      <c r="K65" s="8">
        <v>24.340002059936523</v>
      </c>
      <c r="L65" s="8">
        <v>2.0760002136230469</v>
      </c>
      <c r="M65" s="8">
        <v>0.45400002598762512</v>
      </c>
      <c r="N65" s="8">
        <v>0.65600001811981201</v>
      </c>
      <c r="O65" s="8">
        <v>43.700000762939453</v>
      </c>
      <c r="P65" s="8">
        <v>28.786548614501953</v>
      </c>
      <c r="Q65" s="8">
        <v>44.958595275878906</v>
      </c>
      <c r="R65" s="8">
        <v>230</v>
      </c>
      <c r="S65" s="8">
        <v>60</v>
      </c>
      <c r="T65" s="8">
        <v>60</v>
      </c>
      <c r="U65" s="8">
        <v>60.599997999999999</v>
      </c>
      <c r="V65" s="8">
        <v>137.79624938964844</v>
      </c>
      <c r="W65" s="8">
        <v>52.49993896484375</v>
      </c>
      <c r="X65" s="8">
        <v>66.580825805664063</v>
      </c>
      <c r="Y65" s="8">
        <v>82.3470458984375</v>
      </c>
      <c r="Z65" s="8">
        <v>2.2950625419616699</v>
      </c>
      <c r="AA65" s="8">
        <v>544.860595703125</v>
      </c>
      <c r="AB65" s="8">
        <v>498.3297119140625</v>
      </c>
      <c r="AC65" s="8">
        <v>4.8159375190734863</v>
      </c>
      <c r="AD65" s="8">
        <v>3.8000626564025879</v>
      </c>
      <c r="AE65" s="8">
        <v>7941.08984375</v>
      </c>
      <c r="AF65" s="8">
        <v>6112.78076171875</v>
      </c>
      <c r="AG65" s="8">
        <v>1808.509765625</v>
      </c>
      <c r="AH65" s="8">
        <v>1133.654296875</v>
      </c>
      <c r="AI65" s="8">
        <v>6132.580078125</v>
      </c>
      <c r="AJ65" s="8">
        <v>4979.12646484375</v>
      </c>
      <c r="AK65" s="8">
        <f>(data_cloud__26[[#This Row],[timestamp]]-BD63)*86400</f>
        <v>24.772000266239047</v>
      </c>
      <c r="AL65" s="8">
        <v>1.0049999999999999</v>
      </c>
      <c r="AM65" s="8">
        <v>424.63499999999999</v>
      </c>
      <c r="AN65" s="8">
        <v>2056.35</v>
      </c>
      <c r="AO65" s="8">
        <v>175.71899999999999</v>
      </c>
      <c r="AP65" s="6">
        <v>22.134</v>
      </c>
      <c r="AQ65" s="6">
        <v>0</v>
      </c>
      <c r="AR65" s="6">
        <v>1</v>
      </c>
      <c r="AS65" s="6">
        <f>_xlfn.XLOOKUP(data_cloud__26[[#This Row],[product_id]], manual_check_maarten!A:A,manual_check_maarten!F:F,  "")</f>
        <v>0</v>
      </c>
      <c r="AT65" s="6"/>
      <c r="AU65" s="6"/>
      <c r="AV65" s="6"/>
      <c r="AW65" s="6">
        <f>_xlfn.XLOOKUP(data_cloud__26[[#This Row],[product_id]], manual_check_maarten!A:A,manual_check_maarten!G:G,  "")</f>
        <v>0</v>
      </c>
      <c r="AX65" s="6" t="str">
        <f>_xlfn.XLOOKUP(data_cloud__26[[#This Row],[product_id]], manual_check_maarten!A:A,manual_check_maarten!H:H,  "")</f>
        <v>Streaks</v>
      </c>
      <c r="AY65" s="6"/>
      <c r="AZ65" s="6"/>
      <c r="BA65" s="6" t="s">
        <v>229</v>
      </c>
      <c r="BB65" s="6">
        <v>32</v>
      </c>
      <c r="BC65" s="6" t="s">
        <v>85</v>
      </c>
      <c r="BD65" s="6">
        <v>45566.696121886576</v>
      </c>
      <c r="BE65" s="6" t="s">
        <v>79</v>
      </c>
      <c r="BF65" s="6" t="s">
        <v>80</v>
      </c>
      <c r="BG65" s="6">
        <v>32</v>
      </c>
      <c r="BH65" s="6">
        <v>32</v>
      </c>
      <c r="BI65" s="6">
        <v>0</v>
      </c>
      <c r="BJ65" s="6" t="s">
        <v>227</v>
      </c>
      <c r="BK65" s="6" t="s">
        <v>82</v>
      </c>
      <c r="BL65" s="6">
        <v>14.409999847412109</v>
      </c>
      <c r="BM65" s="6">
        <v>110</v>
      </c>
      <c r="BN65" s="6" t="s">
        <v>82</v>
      </c>
      <c r="BO65" s="6" t="s">
        <v>82</v>
      </c>
      <c r="BP65" s="6">
        <v>0</v>
      </c>
      <c r="BQ65" s="6">
        <v>60</v>
      </c>
      <c r="BR65" s="6"/>
      <c r="BS65" s="6"/>
      <c r="BT65" s="6" t="s">
        <v>230</v>
      </c>
      <c r="BU65" s="6" t="s">
        <v>229</v>
      </c>
      <c r="BV65" s="6">
        <v>40</v>
      </c>
      <c r="BW65" s="6">
        <v>20</v>
      </c>
      <c r="BX65" s="6">
        <v>45</v>
      </c>
      <c r="BY65" s="6">
        <v>1240.5060000000001</v>
      </c>
      <c r="BZ65" s="6">
        <v>912.15599999999995</v>
      </c>
      <c r="CA65" s="6">
        <v>-1.8540000000000001</v>
      </c>
      <c r="CB65" s="6">
        <v>4.0620000000000003</v>
      </c>
      <c r="CC65" s="6">
        <v>90.454999999999998</v>
      </c>
      <c r="CD65" s="6">
        <v>2056.35</v>
      </c>
      <c r="CE65" s="6">
        <v>1232.7639999999999</v>
      </c>
      <c r="CF65" s="6">
        <v>1221.3679999999999</v>
      </c>
      <c r="CG65" s="6">
        <v>-178.15199999999999</v>
      </c>
      <c r="CH65" s="6">
        <v>99.998999999999995</v>
      </c>
      <c r="CR65" s="6"/>
      <c r="CS65" s="6"/>
      <c r="CT65" s="6"/>
      <c r="CU65" s="6"/>
      <c r="CV65" s="6"/>
      <c r="CY65" s="6"/>
      <c r="CZ65" s="6"/>
      <c r="DA65" s="6"/>
      <c r="DB65" s="6"/>
      <c r="DC65" s="6"/>
      <c r="DD65" s="6"/>
    </row>
    <row r="66" spans="1:108" x14ac:dyDescent="0.35">
      <c r="A66" s="8">
        <v>800.6754150390625</v>
      </c>
      <c r="B66" s="8">
        <v>119.90861511230469</v>
      </c>
      <c r="C66" s="8">
        <v>215.10000610351563</v>
      </c>
      <c r="D66" s="8">
        <v>215.10000610351563</v>
      </c>
      <c r="E66" s="8">
        <v>220.30000305175781</v>
      </c>
      <c r="F66" s="8">
        <v>224.80000305175781</v>
      </c>
      <c r="G66" s="8">
        <v>2173.77880859375</v>
      </c>
      <c r="H66" s="8">
        <v>1733.621826171875</v>
      </c>
      <c r="I66" s="8">
        <v>3.3240001201629639</v>
      </c>
      <c r="J66" s="8">
        <v>0.15400001406669617</v>
      </c>
      <c r="K66" s="8">
        <v>24.338001251220703</v>
      </c>
      <c r="L66" s="8">
        <v>2.0540001392364502</v>
      </c>
      <c r="M66" s="8">
        <v>0.45200002193450928</v>
      </c>
      <c r="N66" s="8">
        <v>0.65400004386901855</v>
      </c>
      <c r="O66" s="8">
        <v>43.700000762939453</v>
      </c>
      <c r="P66" s="8">
        <v>28.664226531982422</v>
      </c>
      <c r="Q66" s="8">
        <v>44.999370574951172</v>
      </c>
      <c r="R66" s="8">
        <v>230</v>
      </c>
      <c r="S66" s="8">
        <v>60</v>
      </c>
      <c r="T66" s="8">
        <v>60</v>
      </c>
      <c r="U66" s="8">
        <v>60.599997999999999</v>
      </c>
      <c r="V66" s="8">
        <v>94.586082458496094</v>
      </c>
      <c r="W66" s="8">
        <v>52.499603271484375</v>
      </c>
      <c r="X66" s="8">
        <v>66.044258117675781</v>
      </c>
      <c r="Y66" s="8">
        <v>79.875923156738281</v>
      </c>
      <c r="Z66" s="8">
        <v>2.8594377040863037</v>
      </c>
      <c r="AA66" s="8">
        <v>543.37060546875</v>
      </c>
      <c r="AB66" s="8">
        <v>499.82818603515625</v>
      </c>
      <c r="AC66" s="8">
        <v>4.4773125648498535</v>
      </c>
      <c r="AD66" s="8">
        <v>3.6495625972747803</v>
      </c>
      <c r="AE66" s="8">
        <v>7747.5</v>
      </c>
      <c r="AF66" s="8">
        <v>5503.72607421875</v>
      </c>
      <c r="AG66" s="8">
        <v>1611.71826171875</v>
      </c>
      <c r="AH66" s="8">
        <v>1038.01318359375</v>
      </c>
      <c r="AI66" s="8">
        <v>6135.78173828125</v>
      </c>
      <c r="AJ66" s="8">
        <v>4465.712890625</v>
      </c>
      <c r="AK66" s="8">
        <f>(data_cloud__26[[#This Row],[timestamp]]-BD64)*86400</f>
        <v>24.181000026874244</v>
      </c>
      <c r="AL66" s="8"/>
      <c r="AM66" s="8"/>
      <c r="AN66" s="8"/>
      <c r="AO66" s="8"/>
      <c r="AP66" s="6"/>
      <c r="AQ66" s="6"/>
      <c r="AR66" s="6"/>
      <c r="AS66" s="6" t="str">
        <f>_xlfn.XLOOKUP(data_cloud__26[[#This Row],[product_id]], manual_check_maarten!A:A,manual_check_maarten!F:F,  "")</f>
        <v/>
      </c>
      <c r="AT66" s="6"/>
      <c r="AU66" s="6"/>
      <c r="AV66" s="6"/>
      <c r="AW66" s="6" t="str">
        <f>_xlfn.XLOOKUP(data_cloud__26[[#This Row],[product_id]], manual_check_maarten!A:A,manual_check_maarten!G:G,  "")</f>
        <v/>
      </c>
      <c r="AX66" s="6" t="str">
        <f>_xlfn.XLOOKUP(data_cloud__26[[#This Row],[product_id]], manual_check_maarten!A:A,manual_check_maarten!H:H,  "")</f>
        <v/>
      </c>
      <c r="AY66" s="6"/>
      <c r="AZ66" s="6"/>
      <c r="BA66" s="6" t="s">
        <v>231</v>
      </c>
      <c r="BB66" s="6">
        <v>33</v>
      </c>
      <c r="BC66" s="6" t="s">
        <v>78</v>
      </c>
      <c r="BD66" s="6">
        <v>45566.696401759262</v>
      </c>
      <c r="BE66" s="6" t="s">
        <v>79</v>
      </c>
      <c r="BF66" s="6" t="s">
        <v>80</v>
      </c>
      <c r="BG66" s="6">
        <v>33</v>
      </c>
      <c r="BH66" s="6">
        <v>33</v>
      </c>
      <c r="BI66" s="6">
        <v>0</v>
      </c>
      <c r="BJ66" s="6" t="s">
        <v>232</v>
      </c>
      <c r="BK66" s="6" t="s">
        <v>82</v>
      </c>
      <c r="BL66" s="6">
        <v>14.409999847412109</v>
      </c>
      <c r="BM66" s="6">
        <v>110</v>
      </c>
      <c r="BN66" s="6" t="s">
        <v>82</v>
      </c>
      <c r="BO66" s="6" t="s">
        <v>82</v>
      </c>
      <c r="BP66" s="6">
        <v>0</v>
      </c>
      <c r="BQ66" s="6">
        <v>60</v>
      </c>
      <c r="BR66" s="6">
        <v>1.6136288642883301E-2</v>
      </c>
      <c r="BS66" s="6">
        <v>0.13083446025848389</v>
      </c>
      <c r="BT66" s="6"/>
      <c r="BX66" s="6"/>
      <c r="BY66" s="6"/>
      <c r="BZ66" s="6"/>
      <c r="CA66" s="6"/>
      <c r="CB66" s="6"/>
      <c r="CC66" s="6"/>
      <c r="CD66" s="6"/>
      <c r="CR66" s="6"/>
      <c r="CS66" s="6"/>
      <c r="CT66" s="6"/>
      <c r="CU66" s="6"/>
      <c r="CV66" s="6"/>
      <c r="CY66" s="6"/>
      <c r="CZ66" s="6"/>
      <c r="DA66" s="6"/>
      <c r="DB66" s="6"/>
      <c r="DC66" s="6"/>
      <c r="DD66" s="6"/>
    </row>
    <row r="67" spans="1:108" x14ac:dyDescent="0.35">
      <c r="A67" s="8">
        <v>800.6754150390625</v>
      </c>
      <c r="B67" s="8">
        <v>119.90861511230469</v>
      </c>
      <c r="C67" s="8">
        <v>215.10000610351563</v>
      </c>
      <c r="D67" s="8">
        <v>215.10000610351563</v>
      </c>
      <c r="E67" s="8">
        <v>220.30000305175781</v>
      </c>
      <c r="F67" s="8">
        <v>224.80000305175781</v>
      </c>
      <c r="G67" s="8">
        <v>2173.77880859375</v>
      </c>
      <c r="H67" s="8">
        <v>1733.621826171875</v>
      </c>
      <c r="I67" s="8">
        <v>3.3240001201629639</v>
      </c>
      <c r="J67" s="8">
        <v>0.15400001406669617</v>
      </c>
      <c r="K67" s="8">
        <v>24.338001251220703</v>
      </c>
      <c r="L67" s="8">
        <v>2.0540001392364502</v>
      </c>
      <c r="M67" s="8">
        <v>0.45200002193450928</v>
      </c>
      <c r="N67" s="8">
        <v>0.65400004386901855</v>
      </c>
      <c r="O67" s="8">
        <v>43.700000762939453</v>
      </c>
      <c r="P67" s="8">
        <v>28.664226531982422</v>
      </c>
      <c r="Q67" s="8">
        <v>44.999370574951172</v>
      </c>
      <c r="R67" s="8">
        <v>230</v>
      </c>
      <c r="S67" s="8">
        <v>60</v>
      </c>
      <c r="T67" s="8">
        <v>60</v>
      </c>
      <c r="U67" s="8">
        <v>60.599997999999999</v>
      </c>
      <c r="V67" s="8">
        <v>137.79624938964844</v>
      </c>
      <c r="W67" s="8">
        <v>52.49993896484375</v>
      </c>
      <c r="X67" s="8">
        <v>66.622901916503906</v>
      </c>
      <c r="Y67" s="8">
        <v>82.568534851074219</v>
      </c>
      <c r="Z67" s="8">
        <v>1.3544375896453857</v>
      </c>
      <c r="AA67" s="8">
        <v>544.27630615234375</v>
      </c>
      <c r="AB67" s="8">
        <v>497.26498413085938</v>
      </c>
      <c r="AC67" s="8">
        <v>4.8159375190734863</v>
      </c>
      <c r="AD67" s="8">
        <v>3.8376877307891846</v>
      </c>
      <c r="AE67" s="8">
        <v>7910.3505859375</v>
      </c>
      <c r="AF67" s="8">
        <v>6060.681640625</v>
      </c>
      <c r="AG67" s="8">
        <v>1806.0234375</v>
      </c>
      <c r="AH67" s="8">
        <v>1148.5703125</v>
      </c>
      <c r="AI67" s="8">
        <v>6104.3271484375</v>
      </c>
      <c r="AJ67" s="8">
        <v>4912.111328125</v>
      </c>
      <c r="AK67" s="8">
        <f>(data_cloud__26[[#This Row],[timestamp]]-BD65)*86400</f>
        <v>24.181000026874244</v>
      </c>
      <c r="AL67" s="8">
        <v>1.0049999999999999</v>
      </c>
      <c r="AM67" s="8">
        <v>424.697</v>
      </c>
      <c r="AN67" s="8">
        <v>2054.8829999999998</v>
      </c>
      <c r="AO67" s="8">
        <v>11.539</v>
      </c>
      <c r="AP67" s="6">
        <v>23.166</v>
      </c>
      <c r="AQ67" s="6">
        <v>1</v>
      </c>
      <c r="AR67" s="6">
        <v>1</v>
      </c>
      <c r="AS67" s="6">
        <f>_xlfn.XLOOKUP(data_cloud__26[[#This Row],[product_id]], manual_check_maarten!A:A,manual_check_maarten!F:F,  "")</f>
        <v>1</v>
      </c>
      <c r="AT67" s="6"/>
      <c r="AU67" s="6"/>
      <c r="AV67" s="6"/>
      <c r="AW67" s="6">
        <f>_xlfn.XLOOKUP(data_cloud__26[[#This Row],[product_id]], manual_check_maarten!A:A,manual_check_maarten!G:G,  "")</f>
        <v>0</v>
      </c>
      <c r="AX67" s="6" t="str">
        <f>_xlfn.XLOOKUP(data_cloud__26[[#This Row],[product_id]], manual_check_maarten!A:A,manual_check_maarten!H:H,  "")</f>
        <v/>
      </c>
      <c r="AY67" s="6"/>
      <c r="AZ67" s="6"/>
      <c r="BA67" s="6" t="s">
        <v>233</v>
      </c>
      <c r="BB67" s="6">
        <v>33</v>
      </c>
      <c r="BC67" s="6" t="s">
        <v>85</v>
      </c>
      <c r="BD67" s="6">
        <v>45566.696401759262</v>
      </c>
      <c r="BE67" s="6" t="s">
        <v>79</v>
      </c>
      <c r="BF67" s="6" t="s">
        <v>80</v>
      </c>
      <c r="BG67" s="6">
        <v>33</v>
      </c>
      <c r="BH67" s="6">
        <v>33</v>
      </c>
      <c r="BI67" s="6">
        <v>0</v>
      </c>
      <c r="BJ67" s="6" t="s">
        <v>232</v>
      </c>
      <c r="BK67" s="6" t="s">
        <v>82</v>
      </c>
      <c r="BL67" s="6">
        <v>14.409999847412109</v>
      </c>
      <c r="BM67" s="6">
        <v>110</v>
      </c>
      <c r="BN67" s="6" t="s">
        <v>82</v>
      </c>
      <c r="BO67" s="6" t="s">
        <v>82</v>
      </c>
      <c r="BP67" s="6">
        <v>0</v>
      </c>
      <c r="BQ67" s="6">
        <v>60</v>
      </c>
      <c r="BR67" s="6"/>
      <c r="BS67" s="6"/>
      <c r="BT67" s="6" t="s">
        <v>234</v>
      </c>
      <c r="BU67" s="6" t="s">
        <v>233</v>
      </c>
      <c r="BV67" s="6">
        <v>40</v>
      </c>
      <c r="BW67" s="6">
        <v>20</v>
      </c>
      <c r="BX67" s="6">
        <v>45</v>
      </c>
      <c r="BY67" s="6">
        <v>1210.5070000000001</v>
      </c>
      <c r="BZ67" s="6">
        <v>1032.2909999999999</v>
      </c>
      <c r="CA67" s="6">
        <v>-2.7639999999999998</v>
      </c>
      <c r="CB67" s="6">
        <v>4.0599999999999996</v>
      </c>
      <c r="CC67" s="6">
        <v>89.545000000000002</v>
      </c>
      <c r="CD67" s="6">
        <v>2054.8829999999998</v>
      </c>
      <c r="CE67" s="6">
        <v>1209.885</v>
      </c>
      <c r="CF67" s="6">
        <v>1339.5530000000001</v>
      </c>
      <c r="CG67" s="6">
        <v>-179.29400000000001</v>
      </c>
      <c r="CH67" s="6">
        <v>99.998999999999995</v>
      </c>
      <c r="CR67" s="6"/>
      <c r="CS67" s="6"/>
      <c r="CT67" s="6"/>
      <c r="CU67" s="6"/>
      <c r="CV67" s="6"/>
      <c r="CY67" s="6"/>
      <c r="CZ67" s="6"/>
      <c r="DA67" s="6"/>
      <c r="DB67" s="6"/>
      <c r="DC67" s="6"/>
      <c r="DD67" s="6"/>
    </row>
    <row r="68" spans="1:108" x14ac:dyDescent="0.35">
      <c r="A68" s="8">
        <v>801.0443115234375</v>
      </c>
      <c r="B68" s="8">
        <v>119.90861511230469</v>
      </c>
      <c r="C68" s="8">
        <v>215</v>
      </c>
      <c r="D68" s="8">
        <v>215.10000610351563</v>
      </c>
      <c r="E68" s="8">
        <v>220.30000305175781</v>
      </c>
      <c r="F68" s="8">
        <v>224.80000305175781</v>
      </c>
      <c r="G68" s="8">
        <v>2197.676025390625</v>
      </c>
      <c r="H68" s="8">
        <v>1732.650390625</v>
      </c>
      <c r="I68" s="8">
        <v>3.564000129699707</v>
      </c>
      <c r="J68" s="8">
        <v>0.15400001406669617</v>
      </c>
      <c r="K68" s="8">
        <v>24.340002059936523</v>
      </c>
      <c r="L68" s="8">
        <v>2.0420000553131104</v>
      </c>
      <c r="M68" s="8">
        <v>0.45400002598762512</v>
      </c>
      <c r="N68" s="8">
        <v>0.65800005197525024</v>
      </c>
      <c r="O68" s="8">
        <v>44</v>
      </c>
      <c r="P68" s="8">
        <v>28.388999938964844</v>
      </c>
      <c r="Q68" s="8">
        <v>44.978981018066406</v>
      </c>
      <c r="R68" s="8">
        <v>229.80000305175781</v>
      </c>
      <c r="S68" s="8">
        <v>60</v>
      </c>
      <c r="T68" s="8">
        <v>60</v>
      </c>
      <c r="U68" s="8">
        <v>60.599997999999999</v>
      </c>
      <c r="V68" s="8">
        <v>94.586082458496094</v>
      </c>
      <c r="W68" s="8">
        <v>52.499603271484375</v>
      </c>
      <c r="X68" s="8">
        <v>65.945953369140625</v>
      </c>
      <c r="Y68" s="8">
        <v>79.730453491210938</v>
      </c>
      <c r="Z68" s="8">
        <v>3.0475625991821289</v>
      </c>
      <c r="AA68" s="8">
        <v>542.1893310546875</v>
      </c>
      <c r="AB68" s="8">
        <v>496.5728759765625</v>
      </c>
      <c r="AC68" s="8">
        <v>4.5525627136230469</v>
      </c>
      <c r="AD68" s="8">
        <v>3.6495625972747803</v>
      </c>
      <c r="AE68" s="8">
        <v>7734.98828125</v>
      </c>
      <c r="AF68" s="8">
        <v>5422.49755859375</v>
      </c>
      <c r="AG68" s="8">
        <v>1636.419921875</v>
      </c>
      <c r="AH68" s="8">
        <v>1018.4091796875</v>
      </c>
      <c r="AI68" s="8">
        <v>6098.568359375</v>
      </c>
      <c r="AJ68" s="8">
        <v>4404.08837890625</v>
      </c>
      <c r="AK68" s="8">
        <f>(data_cloud__26[[#This Row],[timestamp]]-BD66)*86400</f>
        <v>24.024999816901982</v>
      </c>
      <c r="AL68" s="8">
        <v>1.004</v>
      </c>
      <c r="AM68" s="8">
        <v>423.798</v>
      </c>
      <c r="AN68" s="8">
        <v>2055.0639999999999</v>
      </c>
      <c r="AO68" s="8">
        <v>12.738</v>
      </c>
      <c r="AP68" s="6">
        <v>42.369</v>
      </c>
      <c r="AQ68" s="6">
        <v>1</v>
      </c>
      <c r="AR68" s="6">
        <v>0</v>
      </c>
      <c r="AS68" s="6">
        <f>_xlfn.XLOOKUP(data_cloud__26[[#This Row],[product_id]], manual_check_maarten!A:A,manual_check_maarten!F:F,  "")</f>
        <v>1</v>
      </c>
      <c r="AT68" s="6"/>
      <c r="AU68" s="6"/>
      <c r="AV68" s="6"/>
      <c r="AW68" s="6">
        <f>_xlfn.XLOOKUP(data_cloud__26[[#This Row],[product_id]], manual_check_maarten!A:A,manual_check_maarten!G:G,  "")</f>
        <v>0</v>
      </c>
      <c r="AX68" s="6" t="str">
        <f>_xlfn.XLOOKUP(data_cloud__26[[#This Row],[product_id]], manual_check_maarten!A:A,manual_check_maarten!H:H,  "")</f>
        <v/>
      </c>
      <c r="AY68" s="6"/>
      <c r="AZ68" s="6"/>
      <c r="BA68" s="6" t="s">
        <v>235</v>
      </c>
      <c r="BB68" s="6">
        <v>34</v>
      </c>
      <c r="BC68" s="6" t="s">
        <v>78</v>
      </c>
      <c r="BD68" s="6">
        <v>45566.696679826389</v>
      </c>
      <c r="BE68" s="6" t="s">
        <v>79</v>
      </c>
      <c r="BF68" s="6" t="s">
        <v>80</v>
      </c>
      <c r="BG68" s="6">
        <v>34</v>
      </c>
      <c r="BH68" s="6">
        <v>34</v>
      </c>
      <c r="BI68" s="6">
        <v>0</v>
      </c>
      <c r="BJ68" s="6" t="s">
        <v>236</v>
      </c>
      <c r="BK68" s="6" t="s">
        <v>82</v>
      </c>
      <c r="BL68" s="6">
        <v>14.420000076293945</v>
      </c>
      <c r="BM68" s="6">
        <v>110</v>
      </c>
      <c r="BN68" s="6" t="s">
        <v>82</v>
      </c>
      <c r="BO68" s="6" t="s">
        <v>82</v>
      </c>
      <c r="BP68" s="6">
        <v>0</v>
      </c>
      <c r="BQ68" s="6">
        <v>60</v>
      </c>
      <c r="BR68" s="6">
        <v>2.4726271629333496E-2</v>
      </c>
      <c r="BS68" s="6">
        <v>0.11759269237518311</v>
      </c>
      <c r="BT68" s="6" t="s">
        <v>237</v>
      </c>
      <c r="BU68" s="6" t="s">
        <v>235</v>
      </c>
      <c r="BV68" s="6">
        <v>40</v>
      </c>
      <c r="BW68" s="6">
        <v>20</v>
      </c>
      <c r="BX68" s="6">
        <v>45</v>
      </c>
      <c r="BY68" s="6">
        <v>886.35799999999995</v>
      </c>
      <c r="BZ68" s="6">
        <v>1110.1790000000001</v>
      </c>
      <c r="CA68" s="6">
        <v>3.1960000000000002</v>
      </c>
      <c r="CB68" s="6">
        <v>4.0990000000000002</v>
      </c>
      <c r="CC68" s="6">
        <v>95.504999999999995</v>
      </c>
      <c r="CD68" s="6">
        <v>2055.0639999999999</v>
      </c>
      <c r="CE68" s="6">
        <v>863.24400000000003</v>
      </c>
      <c r="CF68" s="6">
        <v>1218.508</v>
      </c>
      <c r="CG68" s="6">
        <v>6.548</v>
      </c>
      <c r="CH68" s="6">
        <v>99.998999999999995</v>
      </c>
      <c r="CR68" s="6"/>
      <c r="CS68" s="6"/>
      <c r="CT68" s="6"/>
      <c r="CU68" s="6"/>
      <c r="CV68" s="6"/>
      <c r="CY68" s="6"/>
      <c r="CZ68" s="6"/>
      <c r="DA68" s="6"/>
      <c r="DB68" s="6"/>
      <c r="DC68" s="6"/>
      <c r="DD68" s="6"/>
    </row>
    <row r="69" spans="1:108" x14ac:dyDescent="0.35">
      <c r="A69" s="8">
        <v>801.0443115234375</v>
      </c>
      <c r="B69" s="8">
        <v>119.90861511230469</v>
      </c>
      <c r="C69" s="8">
        <v>215</v>
      </c>
      <c r="D69" s="8">
        <v>215.10000610351563</v>
      </c>
      <c r="E69" s="8">
        <v>220.30000305175781</v>
      </c>
      <c r="F69" s="8">
        <v>224.80000305175781</v>
      </c>
      <c r="G69" s="8">
        <v>2197.676025390625</v>
      </c>
      <c r="H69" s="8">
        <v>1732.650390625</v>
      </c>
      <c r="I69" s="8">
        <v>3.564000129699707</v>
      </c>
      <c r="J69" s="8">
        <v>0.15400001406669617</v>
      </c>
      <c r="K69" s="8">
        <v>24.340002059936523</v>
      </c>
      <c r="L69" s="8">
        <v>2.0420000553131104</v>
      </c>
      <c r="M69" s="8">
        <v>0.45400002598762512</v>
      </c>
      <c r="N69" s="8">
        <v>0.65800005197525024</v>
      </c>
      <c r="O69" s="8">
        <v>44</v>
      </c>
      <c r="P69" s="8">
        <v>28.388999938964844</v>
      </c>
      <c r="Q69" s="8">
        <v>44.978981018066406</v>
      </c>
      <c r="R69" s="8">
        <v>229.80000305175781</v>
      </c>
      <c r="S69" s="8">
        <v>60</v>
      </c>
      <c r="T69" s="8">
        <v>60</v>
      </c>
      <c r="U69" s="8">
        <v>60.599997999999999</v>
      </c>
      <c r="V69" s="8">
        <v>137.79624938964844</v>
      </c>
      <c r="W69" s="8">
        <v>52.49993896484375</v>
      </c>
      <c r="X69" s="8">
        <v>66.507400512695313</v>
      </c>
      <c r="Y69" s="8">
        <v>82.287490844726563</v>
      </c>
      <c r="Z69" s="8">
        <v>2.3326876163482666</v>
      </c>
      <c r="AA69" s="8">
        <v>542.83978271484375</v>
      </c>
      <c r="AB69" s="8">
        <v>495.14395141601563</v>
      </c>
      <c r="AC69" s="8">
        <v>4.8535628318786621</v>
      </c>
      <c r="AD69" s="8">
        <v>3.8000626564025879</v>
      </c>
      <c r="AE69" s="8">
        <v>7881.48388671875</v>
      </c>
      <c r="AF69" s="8">
        <v>5995.287109375</v>
      </c>
      <c r="AG69" s="8">
        <v>1808.232421875</v>
      </c>
      <c r="AH69" s="8">
        <v>1110.9248046875</v>
      </c>
      <c r="AI69" s="8">
        <v>6073.25146484375</v>
      </c>
      <c r="AJ69" s="8">
        <v>4884.3623046875</v>
      </c>
      <c r="AK69" s="8">
        <f>(data_cloud__26[[#This Row],[timestamp]]-BD67)*86400</f>
        <v>24.024999816901982</v>
      </c>
      <c r="AL69" s="8">
        <v>1.0049999999999999</v>
      </c>
      <c r="AM69" s="8">
        <v>424.76</v>
      </c>
      <c r="AN69" s="8">
        <v>2056.5839999999998</v>
      </c>
      <c r="AO69" s="8">
        <v>9.0229999999999997</v>
      </c>
      <c r="AP69" s="6">
        <v>35.767000000000003</v>
      </c>
      <c r="AQ69" s="6">
        <v>1</v>
      </c>
      <c r="AR69" s="6">
        <v>1</v>
      </c>
      <c r="AS69" s="6">
        <f>_xlfn.XLOOKUP(data_cloud__26[[#This Row],[product_id]], manual_check_maarten!A:A,manual_check_maarten!F:F,  "")</f>
        <v>1</v>
      </c>
      <c r="AT69" s="6"/>
      <c r="AU69" s="6"/>
      <c r="AV69" s="6"/>
      <c r="AW69" s="6">
        <f>_xlfn.XLOOKUP(data_cloud__26[[#This Row],[product_id]], manual_check_maarten!A:A,manual_check_maarten!G:G,  "")</f>
        <v>0</v>
      </c>
      <c r="AX69" s="6" t="str">
        <f>_xlfn.XLOOKUP(data_cloud__26[[#This Row],[product_id]], manual_check_maarten!A:A,manual_check_maarten!H:H,  "")</f>
        <v/>
      </c>
      <c r="AY69" s="6"/>
      <c r="AZ69" s="6"/>
      <c r="BA69" s="6" t="s">
        <v>238</v>
      </c>
      <c r="BB69" s="6">
        <v>34</v>
      </c>
      <c r="BC69" s="6" t="s">
        <v>85</v>
      </c>
      <c r="BD69" s="6">
        <v>45566.696679826389</v>
      </c>
      <c r="BE69" s="6" t="s">
        <v>79</v>
      </c>
      <c r="BF69" s="6" t="s">
        <v>80</v>
      </c>
      <c r="BG69" s="6">
        <v>34</v>
      </c>
      <c r="BH69" s="6">
        <v>34</v>
      </c>
      <c r="BI69" s="6">
        <v>0</v>
      </c>
      <c r="BJ69" s="6" t="s">
        <v>236</v>
      </c>
      <c r="BK69" s="6" t="s">
        <v>82</v>
      </c>
      <c r="BL69" s="6">
        <v>14.420000076293945</v>
      </c>
      <c r="BM69" s="6">
        <v>110</v>
      </c>
      <c r="BN69" s="6" t="s">
        <v>82</v>
      </c>
      <c r="BO69" s="6" t="s">
        <v>82</v>
      </c>
      <c r="BP69" s="6">
        <v>0</v>
      </c>
      <c r="BQ69" s="6">
        <v>60</v>
      </c>
      <c r="BR69" s="6"/>
      <c r="BS69" s="6"/>
      <c r="BT69" s="6" t="s">
        <v>239</v>
      </c>
      <c r="BU69" s="6" t="s">
        <v>238</v>
      </c>
      <c r="BV69" s="6">
        <v>40</v>
      </c>
      <c r="BW69" s="6">
        <v>20</v>
      </c>
      <c r="BX69" s="6">
        <v>45</v>
      </c>
      <c r="BY69" s="6">
        <v>1196.4269999999999</v>
      </c>
      <c r="BZ69" s="6">
        <v>787.10400000000004</v>
      </c>
      <c r="CA69" s="6">
        <v>-2.9910000000000001</v>
      </c>
      <c r="CB69" s="6">
        <v>4.1589999999999998</v>
      </c>
      <c r="CC69" s="6">
        <v>89.317999999999998</v>
      </c>
      <c r="CD69" s="6">
        <v>2056.5839999999998</v>
      </c>
      <c r="CE69" s="6">
        <v>1201.4549999999999</v>
      </c>
      <c r="CF69" s="6">
        <v>1098.2360000000001</v>
      </c>
      <c r="CG69" s="6">
        <v>179.63800000000001</v>
      </c>
      <c r="CH69" s="6">
        <v>99.998999999999995</v>
      </c>
      <c r="CR69" s="6"/>
      <c r="CS69" s="6"/>
      <c r="CT69" s="6"/>
      <c r="CU69" s="6"/>
      <c r="CV69" s="6"/>
      <c r="CY69" s="6"/>
      <c r="CZ69" s="6"/>
      <c r="DA69" s="6"/>
      <c r="DB69" s="6"/>
      <c r="DC69" s="6"/>
      <c r="DD69" s="6"/>
    </row>
    <row r="70" spans="1:108" x14ac:dyDescent="0.35">
      <c r="A70" s="8">
        <v>800.85986328125</v>
      </c>
      <c r="B70" s="8">
        <v>119.90861511230469</v>
      </c>
      <c r="C70" s="8">
        <v>214.60000610351563</v>
      </c>
      <c r="D70" s="8">
        <v>215.10000610351563</v>
      </c>
      <c r="E70" s="8">
        <v>220.10000610351563</v>
      </c>
      <c r="F70" s="8">
        <v>225</v>
      </c>
      <c r="G70" s="8">
        <v>2204.86474609375</v>
      </c>
      <c r="H70" s="8">
        <v>1744.7933349609375</v>
      </c>
      <c r="I70" s="8">
        <v>3.2400002479553223</v>
      </c>
      <c r="J70" s="8">
        <v>0.14200000464916229</v>
      </c>
      <c r="K70" s="8">
        <v>24.340002059936523</v>
      </c>
      <c r="L70" s="8">
        <v>2.0680000782012939</v>
      </c>
      <c r="M70" s="8">
        <v>0.45400002598762512</v>
      </c>
      <c r="N70" s="8">
        <v>0.65400004386901855</v>
      </c>
      <c r="O70" s="8">
        <v>44</v>
      </c>
      <c r="P70" s="8">
        <v>28.521516799926758</v>
      </c>
      <c r="Q70" s="8">
        <v>44.973884582519531</v>
      </c>
      <c r="R70" s="8">
        <v>229.80000305175781</v>
      </c>
      <c r="S70" s="8">
        <v>60</v>
      </c>
      <c r="T70" s="8">
        <v>60</v>
      </c>
      <c r="U70" s="8">
        <v>60.599997999999999</v>
      </c>
      <c r="V70" s="8">
        <v>94.586082458496094</v>
      </c>
      <c r="W70" s="8">
        <v>52.499603271484375</v>
      </c>
      <c r="X70" s="8">
        <v>65.908500671386719</v>
      </c>
      <c r="Y70" s="8">
        <v>79.619293212890625</v>
      </c>
      <c r="Z70" s="8">
        <v>2.7089376449584961</v>
      </c>
      <c r="AA70" s="8">
        <v>543.20050048828125</v>
      </c>
      <c r="AB70" s="8">
        <v>498.9915771484375</v>
      </c>
      <c r="AC70" s="8">
        <v>4.5149378776550293</v>
      </c>
      <c r="AD70" s="8">
        <v>3.6495625972747803</v>
      </c>
      <c r="AE70" s="8">
        <v>7752.02197265625</v>
      </c>
      <c r="AF70" s="8">
        <v>5489.921875</v>
      </c>
      <c r="AG70" s="8">
        <v>1628.72119140625</v>
      </c>
      <c r="AH70" s="8">
        <v>1032.744140625</v>
      </c>
      <c r="AI70" s="8">
        <v>6123.30078125</v>
      </c>
      <c r="AJ70" s="8">
        <v>4457.177734375</v>
      </c>
      <c r="AK70" s="8">
        <f>(data_cloud__26[[#This Row],[timestamp]]-BD68)*86400</f>
        <v>24.735999782569706</v>
      </c>
      <c r="AL70" s="8">
        <v>1.0029999999999999</v>
      </c>
      <c r="AM70" s="8">
        <v>423.84100000000001</v>
      </c>
      <c r="AN70" s="8">
        <v>2155.4690000000001</v>
      </c>
      <c r="AO70" s="8">
        <v>7.7549999999999999</v>
      </c>
      <c r="AP70" s="6">
        <v>22.547999999999998</v>
      </c>
      <c r="AQ70" s="6">
        <v>1</v>
      </c>
      <c r="AR70" s="6">
        <v>1</v>
      </c>
      <c r="AS70" s="6">
        <f>_xlfn.XLOOKUP(data_cloud__26[[#This Row],[product_id]], manual_check_maarten!A:A,manual_check_maarten!F:F,  "")</f>
        <v>1</v>
      </c>
      <c r="AT70" s="6"/>
      <c r="AU70" s="6"/>
      <c r="AV70" s="6"/>
      <c r="AW70" s="6">
        <f>_xlfn.XLOOKUP(data_cloud__26[[#This Row],[product_id]], manual_check_maarten!A:A,manual_check_maarten!G:G,  "")</f>
        <v>0</v>
      </c>
      <c r="AX70" s="6" t="str">
        <f>_xlfn.XLOOKUP(data_cloud__26[[#This Row],[product_id]], manual_check_maarten!A:A,manual_check_maarten!H:H,  "")</f>
        <v/>
      </c>
      <c r="AY70" s="6"/>
      <c r="AZ70" s="6"/>
      <c r="BA70" s="6" t="s">
        <v>240</v>
      </c>
      <c r="BB70" s="6">
        <v>35</v>
      </c>
      <c r="BC70" s="6" t="s">
        <v>78</v>
      </c>
      <c r="BD70" s="6">
        <v>45566.696966122683</v>
      </c>
      <c r="BE70" s="6" t="s">
        <v>79</v>
      </c>
      <c r="BF70" s="6" t="s">
        <v>80</v>
      </c>
      <c r="BG70" s="6">
        <v>35</v>
      </c>
      <c r="BH70" s="6">
        <v>35</v>
      </c>
      <c r="BI70" s="6">
        <v>0</v>
      </c>
      <c r="BJ70" s="6" t="s">
        <v>241</v>
      </c>
      <c r="BK70" s="6" t="s">
        <v>82</v>
      </c>
      <c r="BL70" s="6">
        <v>14.420000076293945</v>
      </c>
      <c r="BM70" s="6">
        <v>110</v>
      </c>
      <c r="BN70" s="6" t="s">
        <v>82</v>
      </c>
      <c r="BO70" s="6" t="s">
        <v>82</v>
      </c>
      <c r="BP70" s="6">
        <v>0</v>
      </c>
      <c r="BQ70" s="6">
        <v>60</v>
      </c>
      <c r="BR70" s="6">
        <v>3.2769680023193359E-2</v>
      </c>
      <c r="BS70" s="6">
        <v>0.11138570308685303</v>
      </c>
      <c r="BT70" s="6" t="s">
        <v>242</v>
      </c>
      <c r="BU70" s="6" t="s">
        <v>240</v>
      </c>
      <c r="BV70" s="6">
        <v>40</v>
      </c>
      <c r="BW70" s="6">
        <v>20</v>
      </c>
      <c r="BX70" s="6">
        <v>45</v>
      </c>
      <c r="BY70" s="6">
        <v>890.76900000000001</v>
      </c>
      <c r="BZ70" s="6">
        <v>999.745</v>
      </c>
      <c r="CA70" s="6">
        <v>3.1309999999999998</v>
      </c>
      <c r="CB70" s="6">
        <v>4.1340000000000003</v>
      </c>
      <c r="CC70" s="6">
        <v>95.44</v>
      </c>
      <c r="CD70" s="6">
        <v>2155.4690000000001</v>
      </c>
      <c r="CE70" s="6">
        <v>867.13699999999994</v>
      </c>
      <c r="CF70" s="6">
        <v>1109.827</v>
      </c>
      <c r="CG70" s="6">
        <v>6.5919999999999996</v>
      </c>
      <c r="CH70" s="6">
        <v>98.424999999999997</v>
      </c>
      <c r="CR70" s="6"/>
      <c r="CS70" s="6"/>
      <c r="CT70" s="6"/>
      <c r="CU70" s="6"/>
      <c r="CV70" s="6"/>
      <c r="CY70" s="6"/>
      <c r="CZ70" s="6"/>
      <c r="DA70" s="6"/>
      <c r="DB70" s="6"/>
      <c r="DC70" s="6"/>
      <c r="DD70" s="6"/>
    </row>
    <row r="71" spans="1:108" x14ac:dyDescent="0.35">
      <c r="A71" s="8">
        <v>800.85986328125</v>
      </c>
      <c r="B71" s="8">
        <v>119.90861511230469</v>
      </c>
      <c r="C71" s="8">
        <v>214.60000610351563</v>
      </c>
      <c r="D71" s="8">
        <v>215.10000610351563</v>
      </c>
      <c r="E71" s="8">
        <v>220.10000610351563</v>
      </c>
      <c r="F71" s="8">
        <v>225</v>
      </c>
      <c r="G71" s="8">
        <v>2204.86474609375</v>
      </c>
      <c r="H71" s="8">
        <v>1744.7933349609375</v>
      </c>
      <c r="I71" s="8">
        <v>3.2400002479553223</v>
      </c>
      <c r="J71" s="8">
        <v>0.14200000464916229</v>
      </c>
      <c r="K71" s="8">
        <v>24.340002059936523</v>
      </c>
      <c r="L71" s="8">
        <v>2.0680000782012939</v>
      </c>
      <c r="M71" s="8">
        <v>0.45400002598762512</v>
      </c>
      <c r="N71" s="8">
        <v>0.65400004386901855</v>
      </c>
      <c r="O71" s="8">
        <v>44</v>
      </c>
      <c r="P71" s="8">
        <v>28.521516799926758</v>
      </c>
      <c r="Q71" s="8">
        <v>44.973884582519531</v>
      </c>
      <c r="R71" s="8">
        <v>229.80000305175781</v>
      </c>
      <c r="S71" s="8">
        <v>60</v>
      </c>
      <c r="T71" s="8">
        <v>60</v>
      </c>
      <c r="U71" s="8">
        <v>60.599997999999999</v>
      </c>
      <c r="V71" s="8">
        <v>137.79624938964844</v>
      </c>
      <c r="W71" s="8">
        <v>52.49993896484375</v>
      </c>
      <c r="X71" s="8">
        <v>66.625686645507813</v>
      </c>
      <c r="Y71" s="8">
        <v>82.349723815917969</v>
      </c>
      <c r="Z71" s="8">
        <v>2.2950625419616699</v>
      </c>
      <c r="AA71" s="8">
        <v>543.35455322265625</v>
      </c>
      <c r="AB71" s="8">
        <v>496.56689453125</v>
      </c>
      <c r="AC71" s="8">
        <v>4.7406878471374512</v>
      </c>
      <c r="AD71" s="8">
        <v>3.8376877307891846</v>
      </c>
      <c r="AE71" s="8">
        <v>7892.1689453125</v>
      </c>
      <c r="AF71" s="8">
        <v>6026.2607421875</v>
      </c>
      <c r="AG71" s="8">
        <v>1755.08544921875</v>
      </c>
      <c r="AH71" s="8">
        <v>1139.72607421875</v>
      </c>
      <c r="AI71" s="8">
        <v>6137.08349609375</v>
      </c>
      <c r="AJ71" s="8">
        <v>4886.53466796875</v>
      </c>
      <c r="AK71" s="8">
        <f>(data_cloud__26[[#This Row],[timestamp]]-BD69)*86400</f>
        <v>24.735999782569706</v>
      </c>
      <c r="AL71" s="8">
        <v>1.0049999999999999</v>
      </c>
      <c r="AM71" s="8">
        <v>424.64100000000002</v>
      </c>
      <c r="AN71" s="8">
        <v>2056.4250000000002</v>
      </c>
      <c r="AO71" s="8">
        <v>13.353</v>
      </c>
      <c r="AP71" s="6">
        <v>27.035</v>
      </c>
      <c r="AQ71" s="6">
        <v>1</v>
      </c>
      <c r="AR71" s="6">
        <v>1</v>
      </c>
      <c r="AS71" s="6">
        <f>_xlfn.XLOOKUP(data_cloud__26[[#This Row],[product_id]], manual_check_maarten!A:A,manual_check_maarten!F:F,  "")</f>
        <v>1</v>
      </c>
      <c r="AT71" s="6"/>
      <c r="AU71" s="6"/>
      <c r="AV71" s="6"/>
      <c r="AW71" s="6">
        <f>_xlfn.XLOOKUP(data_cloud__26[[#This Row],[product_id]], manual_check_maarten!A:A,manual_check_maarten!G:G,  "")</f>
        <v>0</v>
      </c>
      <c r="AX71" s="6" t="str">
        <f>_xlfn.XLOOKUP(data_cloud__26[[#This Row],[product_id]], manual_check_maarten!A:A,manual_check_maarten!H:H,  "")</f>
        <v/>
      </c>
      <c r="AY71" s="6"/>
      <c r="AZ71" s="6"/>
      <c r="BA71" s="6" t="s">
        <v>243</v>
      </c>
      <c r="BB71" s="6">
        <v>35</v>
      </c>
      <c r="BC71" s="6" t="s">
        <v>85</v>
      </c>
      <c r="BD71" s="6">
        <v>45566.696966122683</v>
      </c>
      <c r="BE71" s="6" t="s">
        <v>79</v>
      </c>
      <c r="BF71" s="6" t="s">
        <v>80</v>
      </c>
      <c r="BG71" s="6">
        <v>35</v>
      </c>
      <c r="BH71" s="6">
        <v>35</v>
      </c>
      <c r="BI71" s="6">
        <v>0</v>
      </c>
      <c r="BJ71" s="6" t="s">
        <v>241</v>
      </c>
      <c r="BK71" s="6" t="s">
        <v>82</v>
      </c>
      <c r="BL71" s="6">
        <v>14.420000076293945</v>
      </c>
      <c r="BM71" s="6">
        <v>110</v>
      </c>
      <c r="BN71" s="6" t="s">
        <v>82</v>
      </c>
      <c r="BO71" s="6" t="s">
        <v>82</v>
      </c>
      <c r="BP71" s="6">
        <v>0</v>
      </c>
      <c r="BQ71" s="6">
        <v>60</v>
      </c>
      <c r="BR71" s="6"/>
      <c r="BS71" s="6"/>
      <c r="BT71" s="6" t="s">
        <v>244</v>
      </c>
      <c r="BU71" s="6" t="s">
        <v>243</v>
      </c>
      <c r="BV71" s="6">
        <v>40</v>
      </c>
      <c r="BW71" s="6">
        <v>20</v>
      </c>
      <c r="BX71" s="6">
        <v>45</v>
      </c>
      <c r="BY71" s="6">
        <v>1240.9159999999999</v>
      </c>
      <c r="BZ71" s="6">
        <v>796.00199999999995</v>
      </c>
      <c r="CA71" s="6">
        <v>-0.96099999999999997</v>
      </c>
      <c r="CB71" s="6">
        <v>4.1790000000000003</v>
      </c>
      <c r="CC71" s="6">
        <v>91.347999999999999</v>
      </c>
      <c r="CD71" s="6">
        <v>2056.4250000000002</v>
      </c>
      <c r="CE71" s="6">
        <v>1234.4570000000001</v>
      </c>
      <c r="CF71" s="6">
        <v>1108.297</v>
      </c>
      <c r="CG71" s="6">
        <v>-178.27799999999999</v>
      </c>
      <c r="CH71" s="6">
        <v>99.998999999999995</v>
      </c>
      <c r="CR71" s="6"/>
      <c r="CS71" s="6"/>
      <c r="CT71" s="6"/>
      <c r="CU71" s="6"/>
      <c r="CV71" s="6"/>
      <c r="CY71" s="6"/>
      <c r="CZ71" s="6"/>
      <c r="DA71" s="6"/>
      <c r="DB71" s="6"/>
      <c r="DC71" s="6"/>
      <c r="DD71" s="6"/>
    </row>
    <row r="72" spans="1:108" x14ac:dyDescent="0.35">
      <c r="A72" s="8">
        <v>801.22869873046875</v>
      </c>
      <c r="B72" s="8">
        <v>119.90861511230469</v>
      </c>
      <c r="C72" s="8">
        <v>215</v>
      </c>
      <c r="D72" s="8">
        <v>215.10000610351563</v>
      </c>
      <c r="E72" s="8">
        <v>220.10000610351563</v>
      </c>
      <c r="F72" s="8">
        <v>225</v>
      </c>
      <c r="G72" s="8">
        <v>2197.676025390625</v>
      </c>
      <c r="H72" s="8">
        <v>1733.2332763671875</v>
      </c>
      <c r="I72" s="8">
        <v>3.1440000534057617</v>
      </c>
      <c r="J72" s="8">
        <v>0.15000000596046448</v>
      </c>
      <c r="K72" s="8">
        <v>24.352001190185547</v>
      </c>
      <c r="L72" s="8">
        <v>2.0780000686645508</v>
      </c>
      <c r="M72" s="8">
        <v>0.45400002598762512</v>
      </c>
      <c r="N72" s="8">
        <v>0.65400004386901855</v>
      </c>
      <c r="O72" s="8">
        <v>44.200000762939453</v>
      </c>
      <c r="P72" s="8">
        <v>28.863000869750977</v>
      </c>
      <c r="Q72" s="8">
        <v>44.948402404785156</v>
      </c>
      <c r="R72" s="8">
        <v>229.80000305175781</v>
      </c>
      <c r="S72" s="8">
        <v>60</v>
      </c>
      <c r="T72" s="8">
        <v>60</v>
      </c>
      <c r="U72" s="8">
        <v>60.599997999999999</v>
      </c>
      <c r="V72" s="8">
        <v>94.586082458496094</v>
      </c>
      <c r="W72" s="8">
        <v>52.499603271484375</v>
      </c>
      <c r="X72" s="8">
        <v>65.985183715820313</v>
      </c>
      <c r="Y72" s="8">
        <v>79.606185913085938</v>
      </c>
      <c r="Z72" s="8">
        <v>2.9723126888275146</v>
      </c>
      <c r="AA72" s="8">
        <v>545.63916015625</v>
      </c>
      <c r="AB72" s="8">
        <v>501.73526000976563</v>
      </c>
      <c r="AC72" s="8">
        <v>4.4773125648498535</v>
      </c>
      <c r="AD72" s="8">
        <v>3.6119377613067627</v>
      </c>
      <c r="AE72" s="8">
        <v>7803.1259765625</v>
      </c>
      <c r="AF72" s="8">
        <v>5552.93359375</v>
      </c>
      <c r="AG72" s="8">
        <v>1626.5068359375</v>
      </c>
      <c r="AH72" s="8">
        <v>1031.35400390625</v>
      </c>
      <c r="AI72" s="8">
        <v>6176.619140625</v>
      </c>
      <c r="AJ72" s="8">
        <v>4521.57958984375</v>
      </c>
      <c r="AK72" s="8">
        <f>(data_cloud__26[[#This Row],[timestamp]]-BD70)*86400</f>
        <v>24.282000283710659</v>
      </c>
      <c r="AL72" s="8"/>
      <c r="AM72" s="8"/>
      <c r="AN72" s="8"/>
      <c r="AO72" s="8"/>
      <c r="AP72" s="6"/>
      <c r="AQ72" s="6"/>
      <c r="AR72" s="6"/>
      <c r="AS72" s="6" t="str">
        <f>_xlfn.XLOOKUP(data_cloud__26[[#This Row],[product_id]], manual_check_maarten!A:A,manual_check_maarten!F:F,  "")</f>
        <v/>
      </c>
      <c r="AT72" s="6"/>
      <c r="AU72" s="6"/>
      <c r="AV72" s="6"/>
      <c r="AW72" s="6" t="str">
        <f>_xlfn.XLOOKUP(data_cloud__26[[#This Row],[product_id]], manual_check_maarten!A:A,manual_check_maarten!G:G,  "")</f>
        <v/>
      </c>
      <c r="AX72" s="6" t="str">
        <f>_xlfn.XLOOKUP(data_cloud__26[[#This Row],[product_id]], manual_check_maarten!A:A,manual_check_maarten!H:H,  "")</f>
        <v/>
      </c>
      <c r="AY72" s="6"/>
      <c r="AZ72" s="6"/>
      <c r="BA72" s="6" t="s">
        <v>245</v>
      </c>
      <c r="BB72" s="6">
        <v>36</v>
      </c>
      <c r="BC72" s="6" t="s">
        <v>78</v>
      </c>
      <c r="BD72" s="6">
        <v>45566.697247164353</v>
      </c>
      <c r="BE72" s="6" t="s">
        <v>79</v>
      </c>
      <c r="BF72" s="6" t="s">
        <v>80</v>
      </c>
      <c r="BG72" s="6">
        <v>36</v>
      </c>
      <c r="BH72" s="6">
        <v>36</v>
      </c>
      <c r="BI72" s="6">
        <v>0</v>
      </c>
      <c r="BJ72" s="6" t="s">
        <v>246</v>
      </c>
      <c r="BK72" s="6" t="s">
        <v>82</v>
      </c>
      <c r="BL72" s="6">
        <v>14.429999351501465</v>
      </c>
      <c r="BM72" s="6">
        <v>110</v>
      </c>
      <c r="BN72" s="6" t="s">
        <v>82</v>
      </c>
      <c r="BO72" s="6" t="s">
        <v>82</v>
      </c>
      <c r="BP72" s="6">
        <v>0</v>
      </c>
      <c r="BQ72" s="6">
        <v>60</v>
      </c>
      <c r="BR72" s="6">
        <v>2.7654290199279785E-2</v>
      </c>
      <c r="BS72" s="6">
        <v>0.11563324928283691</v>
      </c>
      <c r="BT72" s="6"/>
      <c r="BX72" s="6"/>
      <c r="BY72" s="6"/>
      <c r="BZ72" s="6"/>
      <c r="CA72" s="6"/>
      <c r="CB72" s="6"/>
      <c r="CC72" s="6"/>
      <c r="CD72" s="6"/>
      <c r="CR72" s="6"/>
      <c r="CS72" s="6"/>
      <c r="CT72" s="6"/>
      <c r="CU72" s="6"/>
      <c r="CV72" s="6"/>
      <c r="CY72" s="6"/>
      <c r="CZ72" s="6"/>
      <c r="DA72" s="6"/>
      <c r="DB72" s="6"/>
      <c r="DC72" s="6"/>
      <c r="DD72" s="6"/>
    </row>
    <row r="73" spans="1:108" x14ac:dyDescent="0.35">
      <c r="A73" s="8">
        <v>801.22869873046875</v>
      </c>
      <c r="B73" s="8">
        <v>119.90861511230469</v>
      </c>
      <c r="C73" s="8">
        <v>215</v>
      </c>
      <c r="D73" s="8">
        <v>215.10000610351563</v>
      </c>
      <c r="E73" s="8">
        <v>220.10000610351563</v>
      </c>
      <c r="F73" s="8">
        <v>225</v>
      </c>
      <c r="G73" s="8">
        <v>2197.676025390625</v>
      </c>
      <c r="H73" s="8">
        <v>1733.2332763671875</v>
      </c>
      <c r="I73" s="8">
        <v>3.1440000534057617</v>
      </c>
      <c r="J73" s="8">
        <v>0.15000000596046448</v>
      </c>
      <c r="K73" s="8">
        <v>24.352001190185547</v>
      </c>
      <c r="L73" s="8">
        <v>2.0780000686645508</v>
      </c>
      <c r="M73" s="8">
        <v>0.45400002598762512</v>
      </c>
      <c r="N73" s="8">
        <v>0.65400004386901855</v>
      </c>
      <c r="O73" s="8">
        <v>44.200000762939453</v>
      </c>
      <c r="P73" s="8">
        <v>28.863000869750977</v>
      </c>
      <c r="Q73" s="8">
        <v>44.948402404785156</v>
      </c>
      <c r="R73" s="8">
        <v>229.80000305175781</v>
      </c>
      <c r="S73" s="8">
        <v>60</v>
      </c>
      <c r="T73" s="8">
        <v>60</v>
      </c>
      <c r="U73" s="8">
        <v>60.599997999999999</v>
      </c>
      <c r="V73" s="8">
        <v>137.79624938964844</v>
      </c>
      <c r="W73" s="8">
        <v>52.49993896484375</v>
      </c>
      <c r="X73" s="8">
        <v>66.5496826171875</v>
      </c>
      <c r="Y73" s="8">
        <v>82.533546447753906</v>
      </c>
      <c r="Z73" s="8">
        <v>2.1445624828338623</v>
      </c>
      <c r="AA73" s="8">
        <v>545.45916748046875</v>
      </c>
      <c r="AB73" s="8">
        <v>498.78854370117188</v>
      </c>
      <c r="AC73" s="8">
        <v>4.7783126831054688</v>
      </c>
      <c r="AD73" s="8">
        <v>3.8000626564025879</v>
      </c>
      <c r="AE73" s="8">
        <v>7935.04736328125</v>
      </c>
      <c r="AF73" s="8">
        <v>6073.45361328125</v>
      </c>
      <c r="AG73" s="8">
        <v>1795.13623046875</v>
      </c>
      <c r="AH73" s="8">
        <v>1139.60400390625</v>
      </c>
      <c r="AI73" s="8">
        <v>6139.9111328125</v>
      </c>
      <c r="AJ73" s="8">
        <v>4933.849609375</v>
      </c>
      <c r="AK73" s="8">
        <f>(data_cloud__26[[#This Row],[timestamp]]-BD71)*86400</f>
        <v>24.282000283710659</v>
      </c>
      <c r="AL73" s="8">
        <v>1.0049999999999999</v>
      </c>
      <c r="AM73" s="8">
        <v>424.75700000000001</v>
      </c>
      <c r="AN73" s="8">
        <v>2056.3960000000002</v>
      </c>
      <c r="AO73" s="8">
        <v>37.820999999999998</v>
      </c>
      <c r="AP73" s="6">
        <v>19.216999999999999</v>
      </c>
      <c r="AQ73" s="6">
        <v>0</v>
      </c>
      <c r="AR73" s="6">
        <v>1</v>
      </c>
      <c r="AS73" s="6">
        <f>_xlfn.XLOOKUP(data_cloud__26[[#This Row],[product_id]], manual_check_maarten!A:A,manual_check_maarten!F:F,  "")</f>
        <v>0</v>
      </c>
      <c r="AT73" s="6"/>
      <c r="AU73" s="6"/>
      <c r="AV73" s="6"/>
      <c r="AW73" s="6">
        <f>_xlfn.XLOOKUP(data_cloud__26[[#This Row],[product_id]], manual_check_maarten!A:A,manual_check_maarten!G:G,  "")</f>
        <v>0</v>
      </c>
      <c r="AX73" s="6" t="str">
        <f>_xlfn.XLOOKUP(data_cloud__26[[#This Row],[product_id]], manual_check_maarten!A:A,manual_check_maarten!H:H,  "")</f>
        <v>Streaks</v>
      </c>
      <c r="AY73" s="6"/>
      <c r="AZ73" s="6"/>
      <c r="BA73" s="6" t="s">
        <v>247</v>
      </c>
      <c r="BB73" s="6">
        <v>36</v>
      </c>
      <c r="BC73" s="6" t="s">
        <v>85</v>
      </c>
      <c r="BD73" s="6">
        <v>45566.697247164353</v>
      </c>
      <c r="BE73" s="6" t="s">
        <v>79</v>
      </c>
      <c r="BF73" s="6" t="s">
        <v>80</v>
      </c>
      <c r="BG73" s="6">
        <v>36</v>
      </c>
      <c r="BH73" s="6">
        <v>36</v>
      </c>
      <c r="BI73" s="6">
        <v>0</v>
      </c>
      <c r="BJ73" s="6" t="s">
        <v>246</v>
      </c>
      <c r="BK73" s="6" t="s">
        <v>82</v>
      </c>
      <c r="BL73" s="6">
        <v>14.429999351501465</v>
      </c>
      <c r="BM73" s="6">
        <v>110</v>
      </c>
      <c r="BN73" s="6" t="s">
        <v>82</v>
      </c>
      <c r="BO73" s="6" t="s">
        <v>82</v>
      </c>
      <c r="BP73" s="6">
        <v>0</v>
      </c>
      <c r="BQ73" s="6">
        <v>60</v>
      </c>
      <c r="BR73" s="6"/>
      <c r="BS73" s="6"/>
      <c r="BT73" s="6" t="s">
        <v>248</v>
      </c>
      <c r="BU73" s="6" t="s">
        <v>247</v>
      </c>
      <c r="BV73" s="6">
        <v>40</v>
      </c>
      <c r="BW73" s="6">
        <v>20</v>
      </c>
      <c r="BX73" s="6">
        <v>45</v>
      </c>
      <c r="BY73" s="6">
        <v>1238.7270000000001</v>
      </c>
      <c r="BZ73" s="6">
        <v>873.97799999999995</v>
      </c>
      <c r="CA73" s="6">
        <v>-1.4</v>
      </c>
      <c r="CB73" s="6">
        <v>4.1130000000000004</v>
      </c>
      <c r="CC73" s="6">
        <v>90.909000000000006</v>
      </c>
      <c r="CD73" s="6">
        <v>2056.3960000000002</v>
      </c>
      <c r="CE73" s="6">
        <v>1232.288</v>
      </c>
      <c r="CF73" s="6">
        <v>1183.3779999999999</v>
      </c>
      <c r="CG73" s="6">
        <v>-178.31</v>
      </c>
      <c r="CH73" s="6">
        <v>98.424999999999997</v>
      </c>
      <c r="CR73" s="6"/>
      <c r="CS73" s="6"/>
      <c r="CT73" s="6"/>
      <c r="CU73" s="6"/>
      <c r="CV73" s="6"/>
      <c r="CY73" s="6"/>
      <c r="CZ73" s="6"/>
      <c r="DA73" s="6"/>
      <c r="DB73" s="6"/>
      <c r="DC73" s="6"/>
      <c r="DD73" s="6"/>
    </row>
    <row r="74" spans="1:108" x14ac:dyDescent="0.35">
      <c r="A74" s="8">
        <v>801.0443115234375</v>
      </c>
      <c r="B74" s="8">
        <v>119.90861511230469</v>
      </c>
      <c r="C74" s="8">
        <v>215.30000305175781</v>
      </c>
      <c r="D74" s="8">
        <v>215</v>
      </c>
      <c r="E74" s="8">
        <v>220.10000610351563</v>
      </c>
      <c r="F74" s="8">
        <v>225</v>
      </c>
      <c r="G74" s="8">
        <v>2173.29296875</v>
      </c>
      <c r="H74" s="8">
        <v>1723.32470703125</v>
      </c>
      <c r="I74" s="8">
        <v>2.8300001621246338</v>
      </c>
      <c r="J74" s="8">
        <v>0.14600001275539398</v>
      </c>
      <c r="K74" s="8">
        <v>24.336000442504883</v>
      </c>
      <c r="L74" s="8">
        <v>2.0960001945495605</v>
      </c>
      <c r="M74" s="8">
        <v>0.45000001788139343</v>
      </c>
      <c r="N74" s="8">
        <v>0.65600001811981201</v>
      </c>
      <c r="O74" s="8">
        <v>44.400001525878906</v>
      </c>
      <c r="P74" s="8">
        <v>29.342096328735352</v>
      </c>
      <c r="Q74" s="8">
        <v>44.984077453613281</v>
      </c>
      <c r="R74" s="8">
        <v>229.80000305175781</v>
      </c>
      <c r="S74" s="8">
        <v>60</v>
      </c>
      <c r="T74" s="8">
        <v>60</v>
      </c>
      <c r="U74" s="8">
        <v>60.599997999999999</v>
      </c>
      <c r="V74" s="8">
        <v>94.586082458496094</v>
      </c>
      <c r="W74" s="8">
        <v>52.499603271484375</v>
      </c>
      <c r="X74" s="8">
        <v>65.951271057128906</v>
      </c>
      <c r="Y74" s="8">
        <v>79.944206237792969</v>
      </c>
      <c r="Z74" s="8">
        <v>3.1228127479553223</v>
      </c>
      <c r="AA74" s="8">
        <v>544.31610107421875</v>
      </c>
      <c r="AB74" s="8">
        <v>501.73074340820313</v>
      </c>
      <c r="AC74" s="8">
        <v>4.5901875495910645</v>
      </c>
      <c r="AD74" s="8">
        <v>3.6119377613067627</v>
      </c>
      <c r="AE74" s="8">
        <v>7776.82666015625</v>
      </c>
      <c r="AF74" s="8">
        <v>5554.90771484375</v>
      </c>
      <c r="AG74" s="8">
        <v>1695.6806640625</v>
      </c>
      <c r="AH74" s="8">
        <v>1044.8779296875</v>
      </c>
      <c r="AI74" s="8">
        <v>6081.14599609375</v>
      </c>
      <c r="AJ74" s="8">
        <v>4510.02978515625</v>
      </c>
      <c r="AK74" s="8">
        <f>(data_cloud__26[[#This Row],[timestamp]]-BD72)*86400</f>
        <v>24.035999807529151</v>
      </c>
      <c r="AL74" s="8">
        <v>1.0029999999999999</v>
      </c>
      <c r="AM74" s="8">
        <v>423.642</v>
      </c>
      <c r="AN74" s="8">
        <v>2055.4140000000002</v>
      </c>
      <c r="AO74" s="8">
        <v>11.170999999999999</v>
      </c>
      <c r="AP74" s="6">
        <v>63.978000000000002</v>
      </c>
      <c r="AQ74" s="6">
        <v>1</v>
      </c>
      <c r="AR74" s="6">
        <v>0</v>
      </c>
      <c r="AS74" s="6">
        <f>_xlfn.XLOOKUP(data_cloud__26[[#This Row],[product_id]], manual_check_maarten!A:A,manual_check_maarten!F:F,  "")</f>
        <v>0</v>
      </c>
      <c r="AT74" s="6"/>
      <c r="AU74" s="6"/>
      <c r="AV74" s="6"/>
      <c r="AW74" s="6">
        <f>_xlfn.XLOOKUP(data_cloud__26[[#This Row],[product_id]], manual_check_maarten!A:A,manual_check_maarten!G:G,  "")</f>
        <v>0</v>
      </c>
      <c r="AX74" s="6" t="str">
        <f>_xlfn.XLOOKUP(data_cloud__26[[#This Row],[product_id]], manual_check_maarten!A:A,manual_check_maarten!H:H,  "")</f>
        <v>Circ section</v>
      </c>
      <c r="AY74" s="6"/>
      <c r="AZ74" s="6"/>
      <c r="BA74" s="6" t="s">
        <v>249</v>
      </c>
      <c r="BB74" s="6">
        <v>37</v>
      </c>
      <c r="BC74" s="6" t="s">
        <v>78</v>
      </c>
      <c r="BD74" s="6">
        <v>45566.697525358795</v>
      </c>
      <c r="BE74" s="6" t="s">
        <v>79</v>
      </c>
      <c r="BF74" s="6" t="s">
        <v>80</v>
      </c>
      <c r="BG74" s="6">
        <v>37</v>
      </c>
      <c r="BH74" s="6">
        <v>37</v>
      </c>
      <c r="BI74" s="6">
        <v>0</v>
      </c>
      <c r="BJ74" s="6" t="s">
        <v>250</v>
      </c>
      <c r="BK74" s="6" t="s">
        <v>82</v>
      </c>
      <c r="BL74" s="6">
        <v>14.429999351501465</v>
      </c>
      <c r="BM74" s="6">
        <v>110</v>
      </c>
      <c r="BN74" s="6" t="s">
        <v>82</v>
      </c>
      <c r="BO74" s="6" t="s">
        <v>82</v>
      </c>
      <c r="BP74" s="6">
        <v>0</v>
      </c>
      <c r="BQ74" s="6">
        <v>60</v>
      </c>
      <c r="BR74" s="6">
        <v>2.7496814727783203E-3</v>
      </c>
      <c r="BS74" s="6">
        <v>0.12955272197723389</v>
      </c>
      <c r="BT74" s="6" t="s">
        <v>251</v>
      </c>
      <c r="BU74" s="6" t="s">
        <v>249</v>
      </c>
      <c r="BV74" s="6">
        <v>40</v>
      </c>
      <c r="BW74" s="6">
        <v>20</v>
      </c>
      <c r="BX74" s="6">
        <v>45</v>
      </c>
      <c r="BY74" s="6">
        <v>869.54100000000005</v>
      </c>
      <c r="BZ74" s="6">
        <v>1351.288</v>
      </c>
      <c r="CA74" s="6">
        <v>3.1309999999999998</v>
      </c>
      <c r="CB74" s="6">
        <v>4.1989999999999998</v>
      </c>
      <c r="CC74" s="6">
        <v>95.44</v>
      </c>
      <c r="CD74" s="6">
        <v>2055.4140000000002</v>
      </c>
      <c r="CE74" s="6">
        <v>847.73400000000004</v>
      </c>
      <c r="CF74" s="6">
        <v>1454.116</v>
      </c>
      <c r="CG74" s="6">
        <v>5.9880000000000004</v>
      </c>
      <c r="CH74" s="6">
        <v>93.307000000000002</v>
      </c>
      <c r="CR74" s="6"/>
      <c r="CS74" s="6"/>
      <c r="CT74" s="6"/>
      <c r="CU74" s="6"/>
      <c r="CV74" s="6"/>
      <c r="CY74" s="6"/>
      <c r="CZ74" s="6"/>
      <c r="DA74" s="6"/>
      <c r="DB74" s="6"/>
      <c r="DC74" s="6"/>
      <c r="DD74" s="6"/>
    </row>
    <row r="75" spans="1:108" x14ac:dyDescent="0.35">
      <c r="A75" s="8">
        <v>801.0443115234375</v>
      </c>
      <c r="B75" s="8">
        <v>119.90861511230469</v>
      </c>
      <c r="C75" s="8">
        <v>215.30000305175781</v>
      </c>
      <c r="D75" s="8">
        <v>215</v>
      </c>
      <c r="E75" s="8">
        <v>220.10000610351563</v>
      </c>
      <c r="F75" s="8">
        <v>225</v>
      </c>
      <c r="G75" s="8">
        <v>2173.29296875</v>
      </c>
      <c r="H75" s="8">
        <v>1723.32470703125</v>
      </c>
      <c r="I75" s="8">
        <v>2.8300001621246338</v>
      </c>
      <c r="J75" s="8">
        <v>0.14600001275539398</v>
      </c>
      <c r="K75" s="8">
        <v>24.336000442504883</v>
      </c>
      <c r="L75" s="8">
        <v>2.0960001945495605</v>
      </c>
      <c r="M75" s="8">
        <v>0.45000001788139343</v>
      </c>
      <c r="N75" s="8">
        <v>0.65600001811981201</v>
      </c>
      <c r="O75" s="8">
        <v>44.400001525878906</v>
      </c>
      <c r="P75" s="8">
        <v>29.342096328735352</v>
      </c>
      <c r="Q75" s="8">
        <v>44.984077453613281</v>
      </c>
      <c r="R75" s="8">
        <v>229.80000305175781</v>
      </c>
      <c r="S75" s="8">
        <v>60</v>
      </c>
      <c r="T75" s="8">
        <v>60</v>
      </c>
      <c r="U75" s="8">
        <v>60.599997999999999</v>
      </c>
      <c r="V75" s="8">
        <v>137.79624938964844</v>
      </c>
      <c r="W75" s="8">
        <v>52.49993896484375</v>
      </c>
      <c r="X75" s="8">
        <v>66.682449340820313</v>
      </c>
      <c r="Y75" s="8">
        <v>82.645706176757813</v>
      </c>
      <c r="Z75" s="8">
        <v>1.3168125152587891</v>
      </c>
      <c r="AA75" s="8">
        <v>546.04443359375</v>
      </c>
      <c r="AB75" s="8">
        <v>499.80520629882813</v>
      </c>
      <c r="AC75" s="8">
        <v>4.7783126831054688</v>
      </c>
      <c r="AD75" s="8">
        <v>3.8376877307891846</v>
      </c>
      <c r="AE75" s="8">
        <v>7956.59814453125</v>
      </c>
      <c r="AF75" s="8">
        <v>6176.17626953125</v>
      </c>
      <c r="AG75" s="8">
        <v>1810.04345703125</v>
      </c>
      <c r="AH75" s="8">
        <v>1174.67724609375</v>
      </c>
      <c r="AI75" s="8">
        <v>6146.5546875</v>
      </c>
      <c r="AJ75" s="8">
        <v>5001.4990234375</v>
      </c>
      <c r="AK75" s="8">
        <f>(data_cloud__26[[#This Row],[timestamp]]-BD73)*86400</f>
        <v>24.035999807529151</v>
      </c>
      <c r="AL75" s="8">
        <v>1.0049999999999999</v>
      </c>
      <c r="AM75" s="8">
        <v>424.7</v>
      </c>
      <c r="AN75" s="8">
        <v>2056.5210000000002</v>
      </c>
      <c r="AO75" s="8">
        <v>10.673999999999999</v>
      </c>
      <c r="AP75" s="6">
        <v>14.29</v>
      </c>
      <c r="AQ75" s="6">
        <v>1</v>
      </c>
      <c r="AR75" s="6">
        <v>1</v>
      </c>
      <c r="AS75" s="6">
        <f>_xlfn.XLOOKUP(data_cloud__26[[#This Row],[product_id]], manual_check_maarten!A:A,manual_check_maarten!F:F,  "")</f>
        <v>1</v>
      </c>
      <c r="AT75" s="6"/>
      <c r="AU75" s="6"/>
      <c r="AV75" s="6"/>
      <c r="AW75" s="6">
        <f>_xlfn.XLOOKUP(data_cloud__26[[#This Row],[product_id]], manual_check_maarten!A:A,manual_check_maarten!G:G,  "")</f>
        <v>0</v>
      </c>
      <c r="AX75" s="6" t="str">
        <f>_xlfn.XLOOKUP(data_cloud__26[[#This Row],[product_id]], manual_check_maarten!A:A,manual_check_maarten!H:H,  "")</f>
        <v/>
      </c>
      <c r="AY75" s="6"/>
      <c r="AZ75" s="6"/>
      <c r="BA75" s="6" t="s">
        <v>252</v>
      </c>
      <c r="BB75" s="6">
        <v>37</v>
      </c>
      <c r="BC75" s="6" t="s">
        <v>85</v>
      </c>
      <c r="BD75" s="6">
        <v>45566.697525358795</v>
      </c>
      <c r="BE75" s="6" t="s">
        <v>79</v>
      </c>
      <c r="BF75" s="6" t="s">
        <v>80</v>
      </c>
      <c r="BG75" s="6">
        <v>37</v>
      </c>
      <c r="BH75" s="6">
        <v>37</v>
      </c>
      <c r="BI75" s="6">
        <v>0</v>
      </c>
      <c r="BJ75" s="6" t="s">
        <v>250</v>
      </c>
      <c r="BK75" s="6" t="s">
        <v>82</v>
      </c>
      <c r="BL75" s="6">
        <v>14.429999351501465</v>
      </c>
      <c r="BM75" s="6">
        <v>110</v>
      </c>
      <c r="BN75" s="6" t="s">
        <v>82</v>
      </c>
      <c r="BO75" s="6" t="s">
        <v>82</v>
      </c>
      <c r="BP75" s="6">
        <v>0</v>
      </c>
      <c r="BQ75" s="6">
        <v>60</v>
      </c>
      <c r="BR75" s="6"/>
      <c r="BS75" s="6"/>
      <c r="BT75" s="6" t="s">
        <v>253</v>
      </c>
      <c r="BU75" s="6" t="s">
        <v>252</v>
      </c>
      <c r="BV75" s="6">
        <v>40</v>
      </c>
      <c r="BW75" s="6">
        <v>20</v>
      </c>
      <c r="BX75" s="6">
        <v>45</v>
      </c>
      <c r="BY75" s="6">
        <v>1237.07</v>
      </c>
      <c r="BZ75" s="6">
        <v>869.34199999999998</v>
      </c>
      <c r="CA75" s="6">
        <v>-1.627</v>
      </c>
      <c r="CB75" s="6">
        <v>4.077</v>
      </c>
      <c r="CC75" s="6">
        <v>90.682000000000002</v>
      </c>
      <c r="CD75" s="6">
        <v>2056.5210000000002</v>
      </c>
      <c r="CE75" s="6">
        <v>1231.4639999999999</v>
      </c>
      <c r="CF75" s="6">
        <v>1178.309</v>
      </c>
      <c r="CG75" s="6">
        <v>-178.35900000000001</v>
      </c>
      <c r="CH75" s="6">
        <v>98.424999999999997</v>
      </c>
      <c r="CR75" s="6"/>
      <c r="CS75" s="6"/>
      <c r="CT75" s="6"/>
      <c r="CU75" s="6"/>
      <c r="CV75" s="6"/>
      <c r="CY75" s="6"/>
      <c r="CZ75" s="6"/>
      <c r="DA75" s="6"/>
      <c r="DB75" s="6"/>
      <c r="DC75" s="6"/>
      <c r="DD75" s="6"/>
    </row>
    <row r="76" spans="1:108" x14ac:dyDescent="0.35">
      <c r="A76" s="8">
        <v>801.0443115234375</v>
      </c>
      <c r="B76" s="8">
        <v>119.90861511230469</v>
      </c>
      <c r="C76" s="8">
        <v>215.30000305175781</v>
      </c>
      <c r="D76" s="8">
        <v>215.10000610351563</v>
      </c>
      <c r="E76" s="8">
        <v>220.10000610351563</v>
      </c>
      <c r="F76" s="8">
        <v>225</v>
      </c>
      <c r="G76" s="8">
        <v>2196.51025390625</v>
      </c>
      <c r="H76" s="8">
        <v>1733.4276123046875</v>
      </c>
      <c r="I76" s="8">
        <v>2.8940000534057617</v>
      </c>
      <c r="J76" s="8">
        <v>0.14800000190734863</v>
      </c>
      <c r="K76" s="8">
        <v>24.340002059936523</v>
      </c>
      <c r="L76" s="8">
        <v>2.0260000228881836</v>
      </c>
      <c r="M76" s="8">
        <v>0.45400002598762512</v>
      </c>
      <c r="N76" s="8">
        <v>0.65600001811981201</v>
      </c>
      <c r="O76" s="8">
        <v>44.5</v>
      </c>
      <c r="P76" s="8">
        <v>28.812032699584961</v>
      </c>
      <c r="Q76" s="8">
        <v>44.989173889160156</v>
      </c>
      <c r="R76" s="8">
        <v>229.80000305175781</v>
      </c>
      <c r="S76" s="8">
        <v>59.900002000000001</v>
      </c>
      <c r="T76" s="8">
        <v>59.900002000000001</v>
      </c>
      <c r="U76" s="8">
        <v>60.700001</v>
      </c>
      <c r="V76" s="8">
        <v>94.586082458496094</v>
      </c>
      <c r="W76" s="8">
        <v>52.499603271484375</v>
      </c>
      <c r="X76" s="8">
        <v>66.12762451171875</v>
      </c>
      <c r="Y76" s="8">
        <v>79.756721496582031</v>
      </c>
      <c r="Z76" s="8">
        <v>2.5584375858306885</v>
      </c>
      <c r="AA76" s="8">
        <v>542.7314453125</v>
      </c>
      <c r="AB76" s="8">
        <v>498.3426513671875</v>
      </c>
      <c r="AC76" s="8">
        <v>4.6278128623962402</v>
      </c>
      <c r="AD76" s="8">
        <v>3.6119377613067627</v>
      </c>
      <c r="AE76" s="8">
        <v>7747.61767578125</v>
      </c>
      <c r="AF76" s="8">
        <v>5475.1513671875</v>
      </c>
      <c r="AG76" s="8">
        <v>1693.3564453125</v>
      </c>
      <c r="AH76" s="8">
        <v>1018.2216796875</v>
      </c>
      <c r="AI76" s="8">
        <v>6054.26123046875</v>
      </c>
      <c r="AJ76" s="8">
        <v>4456.9296875</v>
      </c>
      <c r="AK76" s="8">
        <f>(data_cloud__26[[#This Row],[timestamp]]-BD74)*86400</f>
        <v>24.717999855056405</v>
      </c>
      <c r="AL76" s="8">
        <v>1.004</v>
      </c>
      <c r="AM76" s="8">
        <v>423.91</v>
      </c>
      <c r="AN76" s="8">
        <v>2055.56</v>
      </c>
      <c r="AO76" s="8">
        <v>5.8890000000000002</v>
      </c>
      <c r="AP76" s="6">
        <v>23.302</v>
      </c>
      <c r="AQ76" s="6">
        <v>1</v>
      </c>
      <c r="AR76" s="6">
        <v>1</v>
      </c>
      <c r="AS76" s="6">
        <f>_xlfn.XLOOKUP(data_cloud__26[[#This Row],[product_id]], manual_check_maarten!A:A,manual_check_maarten!F:F,  "")</f>
        <v>1</v>
      </c>
      <c r="AT76" s="6"/>
      <c r="AU76" s="6"/>
      <c r="AV76" s="6"/>
      <c r="AW76" s="6">
        <f>_xlfn.XLOOKUP(data_cloud__26[[#This Row],[product_id]], manual_check_maarten!A:A,manual_check_maarten!G:G,  "")</f>
        <v>0</v>
      </c>
      <c r="AX76" s="6" t="str">
        <f>_xlfn.XLOOKUP(data_cloud__26[[#This Row],[product_id]], manual_check_maarten!A:A,manual_check_maarten!H:H,  "")</f>
        <v/>
      </c>
      <c r="AY76" s="6"/>
      <c r="AZ76" s="6"/>
      <c r="BA76" s="6" t="s">
        <v>254</v>
      </c>
      <c r="BB76" s="6">
        <v>38</v>
      </c>
      <c r="BC76" s="6" t="s">
        <v>78</v>
      </c>
      <c r="BD76" s="6">
        <v>45566.697811446757</v>
      </c>
      <c r="BE76" s="6" t="s">
        <v>79</v>
      </c>
      <c r="BF76" s="6" t="s">
        <v>80</v>
      </c>
      <c r="BG76" s="6">
        <v>38</v>
      </c>
      <c r="BH76" s="6">
        <v>38</v>
      </c>
      <c r="BI76" s="6">
        <v>0</v>
      </c>
      <c r="BJ76" s="6" t="s">
        <v>255</v>
      </c>
      <c r="BK76" s="6" t="s">
        <v>82</v>
      </c>
      <c r="BL76" s="6">
        <v>14.429999351501465</v>
      </c>
      <c r="BM76" s="6">
        <v>110</v>
      </c>
      <c r="BN76" s="6" t="s">
        <v>82</v>
      </c>
      <c r="BO76" s="6" t="s">
        <v>82</v>
      </c>
      <c r="BP76" s="6">
        <v>0</v>
      </c>
      <c r="BQ76" s="6">
        <v>60</v>
      </c>
      <c r="BR76" s="6">
        <v>1.7728447914123535E-2</v>
      </c>
      <c r="BS76" s="6">
        <v>0.12854945659637451</v>
      </c>
      <c r="BT76" s="6" t="s">
        <v>256</v>
      </c>
      <c r="BU76" s="6" t="s">
        <v>254</v>
      </c>
      <c r="BV76" s="6">
        <v>40</v>
      </c>
      <c r="BW76" s="6">
        <v>20</v>
      </c>
      <c r="BX76" s="6">
        <v>45</v>
      </c>
      <c r="BY76" s="6">
        <v>885.351</v>
      </c>
      <c r="BZ76" s="6">
        <v>1150.5219999999999</v>
      </c>
      <c r="CA76" s="6">
        <v>3.1960000000000002</v>
      </c>
      <c r="CB76" s="6">
        <v>4.085</v>
      </c>
      <c r="CC76" s="6">
        <v>95.504999999999995</v>
      </c>
      <c r="CD76" s="6">
        <v>2055.56</v>
      </c>
      <c r="CE76" s="6">
        <v>862.226</v>
      </c>
      <c r="CF76" s="6">
        <v>1257.2460000000001</v>
      </c>
      <c r="CG76" s="6">
        <v>6.5270000000000001</v>
      </c>
      <c r="CH76" s="6">
        <v>97.244</v>
      </c>
      <c r="CR76" s="6"/>
      <c r="CS76" s="6"/>
      <c r="CT76" s="6"/>
      <c r="CU76" s="6"/>
      <c r="CV76" s="6"/>
      <c r="CY76" s="6"/>
      <c r="CZ76" s="6"/>
      <c r="DA76" s="6"/>
      <c r="DB76" s="6"/>
      <c r="DC76" s="6"/>
      <c r="DD76" s="6"/>
    </row>
    <row r="77" spans="1:108" x14ac:dyDescent="0.35">
      <c r="A77" s="8">
        <v>801.0443115234375</v>
      </c>
      <c r="B77" s="8">
        <v>119.90861511230469</v>
      </c>
      <c r="C77" s="8">
        <v>215.30000305175781</v>
      </c>
      <c r="D77" s="8">
        <v>215.10000610351563</v>
      </c>
      <c r="E77" s="8">
        <v>220.10000610351563</v>
      </c>
      <c r="F77" s="8">
        <v>225</v>
      </c>
      <c r="G77" s="8">
        <v>2196.51025390625</v>
      </c>
      <c r="H77" s="8">
        <v>1733.4276123046875</v>
      </c>
      <c r="I77" s="8">
        <v>2.8940000534057617</v>
      </c>
      <c r="J77" s="8">
        <v>0.14800000190734863</v>
      </c>
      <c r="K77" s="8">
        <v>24.340002059936523</v>
      </c>
      <c r="L77" s="8">
        <v>2.0260000228881836</v>
      </c>
      <c r="M77" s="8">
        <v>0.45400002598762512</v>
      </c>
      <c r="N77" s="8">
        <v>0.65600001811981201</v>
      </c>
      <c r="O77" s="8">
        <v>44.5</v>
      </c>
      <c r="P77" s="8">
        <v>28.812032699584961</v>
      </c>
      <c r="Q77" s="8">
        <v>44.989173889160156</v>
      </c>
      <c r="R77" s="8">
        <v>229.80000305175781</v>
      </c>
      <c r="S77" s="8">
        <v>59.900002000000001</v>
      </c>
      <c r="T77" s="8">
        <v>59.900002000000001</v>
      </c>
      <c r="U77" s="8">
        <v>60.700001</v>
      </c>
      <c r="V77" s="8">
        <v>137.79624938964844</v>
      </c>
      <c r="W77" s="8">
        <v>52.49993896484375</v>
      </c>
      <c r="X77" s="8">
        <v>66.628067016601563</v>
      </c>
      <c r="Y77" s="8">
        <v>82.776451110839844</v>
      </c>
      <c r="Z77" s="8">
        <v>1.3168125152587891</v>
      </c>
      <c r="AA77" s="8">
        <v>545.1922607421875</v>
      </c>
      <c r="AB77" s="8">
        <v>498.30166625976563</v>
      </c>
      <c r="AC77" s="8">
        <v>4.7783126831054688</v>
      </c>
      <c r="AD77" s="8">
        <v>3.8000626564025879</v>
      </c>
      <c r="AE77" s="8">
        <v>7930.4541015625</v>
      </c>
      <c r="AF77" s="8">
        <v>6100.23974609375</v>
      </c>
      <c r="AG77" s="8">
        <v>1789.951171875</v>
      </c>
      <c r="AH77" s="8">
        <v>1134.21240234375</v>
      </c>
      <c r="AI77" s="8">
        <v>6140.5029296875</v>
      </c>
      <c r="AJ77" s="8">
        <v>4966.02734375</v>
      </c>
      <c r="AK77" s="8">
        <f>(data_cloud__26[[#This Row],[timestamp]]-BD75)*86400</f>
        <v>24.717999855056405</v>
      </c>
      <c r="AL77" s="8">
        <v>1.0049999999999999</v>
      </c>
      <c r="AM77" s="8">
        <v>424.649</v>
      </c>
      <c r="AN77" s="8">
        <v>2055.3530000000001</v>
      </c>
      <c r="AO77" s="8">
        <v>312.33699999999999</v>
      </c>
      <c r="AP77" s="6">
        <v>774.10799999999995</v>
      </c>
      <c r="AQ77" s="6">
        <v>0</v>
      </c>
      <c r="AR77" s="6">
        <v>0</v>
      </c>
      <c r="AS77" s="6">
        <f>_xlfn.XLOOKUP(data_cloud__26[[#This Row],[product_id]], manual_check_maarten!A:A,manual_check_maarten!F:F,  "")</f>
        <v>0</v>
      </c>
      <c r="AT77" s="6"/>
      <c r="AU77" s="6"/>
      <c r="AV77" s="6"/>
      <c r="AW77" s="6" t="str">
        <f>_xlfn.XLOOKUP(data_cloud__26[[#This Row],[product_id]], manual_check_maarten!A:A,manual_check_maarten!G:G,  "")</f>
        <v>error; also outside FOV</v>
      </c>
      <c r="AX77" s="6" t="str">
        <f>_xlfn.XLOOKUP(data_cloud__26[[#This Row],[product_id]], manual_check_maarten!A:A,manual_check_maarten!H:H,  "")</f>
        <v>Streaks</v>
      </c>
      <c r="AY77" s="6"/>
      <c r="AZ77" s="6"/>
      <c r="BA77" s="6" t="s">
        <v>257</v>
      </c>
      <c r="BB77" s="6">
        <v>38</v>
      </c>
      <c r="BC77" s="6" t="s">
        <v>85</v>
      </c>
      <c r="BD77" s="6">
        <v>45566.697811446757</v>
      </c>
      <c r="BE77" s="6" t="s">
        <v>79</v>
      </c>
      <c r="BF77" s="6" t="s">
        <v>80</v>
      </c>
      <c r="BG77" s="6">
        <v>38</v>
      </c>
      <c r="BH77" s="6">
        <v>38</v>
      </c>
      <c r="BI77" s="6">
        <v>0</v>
      </c>
      <c r="BJ77" s="6" t="s">
        <v>255</v>
      </c>
      <c r="BK77" s="6" t="s">
        <v>82</v>
      </c>
      <c r="BL77" s="6">
        <v>14.429999351501465</v>
      </c>
      <c r="BM77" s="6">
        <v>110</v>
      </c>
      <c r="BN77" s="6" t="s">
        <v>82</v>
      </c>
      <c r="BO77" s="6" t="s">
        <v>82</v>
      </c>
      <c r="BP77" s="6">
        <v>0</v>
      </c>
      <c r="BQ77" s="6">
        <v>60</v>
      </c>
      <c r="BR77" s="6"/>
      <c r="BS77" s="6"/>
      <c r="BT77" s="6" t="s">
        <v>258</v>
      </c>
      <c r="BU77" s="6" t="s">
        <v>257</v>
      </c>
      <c r="BV77" s="6">
        <v>40</v>
      </c>
      <c r="BW77" s="6">
        <v>20</v>
      </c>
      <c r="BX77" s="6">
        <v>45</v>
      </c>
      <c r="BY77" s="6">
        <v>1197.2080000000001</v>
      </c>
      <c r="BZ77" s="6">
        <v>720.21</v>
      </c>
      <c r="CA77" s="6">
        <v>-3.673</v>
      </c>
      <c r="CB77" s="6">
        <v>4.1079999999999997</v>
      </c>
      <c r="CC77" s="6">
        <v>88.635999999999996</v>
      </c>
      <c r="CD77" s="6">
        <v>2055.3530000000001</v>
      </c>
      <c r="CE77" s="6">
        <v>1202.8030000000001</v>
      </c>
      <c r="CF77" s="6">
        <v>1031.4380000000001</v>
      </c>
      <c r="CG77" s="6">
        <v>179.54900000000001</v>
      </c>
      <c r="CH77" s="6">
        <v>90.944999999999993</v>
      </c>
      <c r="CR77" s="6"/>
      <c r="CS77" s="6"/>
      <c r="CT77" s="6"/>
      <c r="CU77" s="6"/>
      <c r="CV77" s="6"/>
      <c r="CY77" s="6"/>
      <c r="CZ77" s="6"/>
      <c r="DA77" s="6"/>
      <c r="DB77" s="6"/>
      <c r="DC77" s="6"/>
      <c r="DD77" s="6"/>
    </row>
    <row r="78" spans="1:108" x14ac:dyDescent="0.35">
      <c r="A78" s="8">
        <v>801.22869873046875</v>
      </c>
      <c r="B78" s="8">
        <v>119.90861511230469</v>
      </c>
      <c r="C78" s="8">
        <v>215.10000610351563</v>
      </c>
      <c r="D78" s="8">
        <v>215.10000610351563</v>
      </c>
      <c r="E78" s="8">
        <v>220.10000610351563</v>
      </c>
      <c r="F78" s="8">
        <v>225</v>
      </c>
      <c r="G78" s="8">
        <v>2196.413330078125</v>
      </c>
      <c r="H78" s="8">
        <v>1746.44482421875</v>
      </c>
      <c r="I78" s="8">
        <v>3.8300001621246338</v>
      </c>
      <c r="J78" s="8">
        <v>0.14600001275539398</v>
      </c>
      <c r="K78" s="8">
        <v>24.340002059936523</v>
      </c>
      <c r="L78" s="8">
        <v>2.0580000877380371</v>
      </c>
      <c r="M78" s="8">
        <v>0.45400002598762512</v>
      </c>
      <c r="N78" s="8">
        <v>0.65800005197525024</v>
      </c>
      <c r="O78" s="8">
        <v>44.700000762939453</v>
      </c>
      <c r="P78" s="8">
        <v>28.781452178955078</v>
      </c>
      <c r="Q78" s="8">
        <v>44.978981018066406</v>
      </c>
      <c r="R78" s="8">
        <v>229.80000305175781</v>
      </c>
      <c r="S78" s="8">
        <v>60</v>
      </c>
      <c r="T78" s="8">
        <v>60</v>
      </c>
      <c r="U78" s="8">
        <v>60.700001</v>
      </c>
      <c r="V78" s="8">
        <v>94.586082458496094</v>
      </c>
      <c r="W78" s="8">
        <v>52.499603271484375</v>
      </c>
      <c r="X78" s="8">
        <v>66.008064270019531</v>
      </c>
      <c r="Y78" s="8">
        <v>79.801773071289063</v>
      </c>
      <c r="Z78" s="8">
        <v>3.6495625972747803</v>
      </c>
      <c r="AA78" s="8">
        <v>541.735595703125</v>
      </c>
      <c r="AB78" s="8">
        <v>497.5377197265625</v>
      </c>
      <c r="AC78" s="8">
        <v>4.4773125648498535</v>
      </c>
      <c r="AD78" s="8">
        <v>3.6119377613067627</v>
      </c>
      <c r="AE78" s="8">
        <v>7718.8037109375</v>
      </c>
      <c r="AF78" s="8">
        <v>5430.74951171875</v>
      </c>
      <c r="AG78" s="8">
        <v>1605.18359375</v>
      </c>
      <c r="AH78" s="8">
        <v>1013.15869140625</v>
      </c>
      <c r="AI78" s="8">
        <v>6113.6201171875</v>
      </c>
      <c r="AJ78" s="8">
        <v>4417.5908203125</v>
      </c>
      <c r="AK78" s="8">
        <f>(data_cloud__26[[#This Row],[timestamp]]-BD76)*86400</f>
        <v>24.29099993314594</v>
      </c>
      <c r="AL78" s="8">
        <v>1.004</v>
      </c>
      <c r="AM78" s="8">
        <v>423.93400000000003</v>
      </c>
      <c r="AN78" s="8">
        <v>2055.904</v>
      </c>
      <c r="AO78" s="8">
        <v>5.57</v>
      </c>
      <c r="AP78" s="6">
        <v>25.244</v>
      </c>
      <c r="AQ78" s="6">
        <v>1</v>
      </c>
      <c r="AR78" s="6">
        <v>1</v>
      </c>
      <c r="AS78" s="6">
        <f>_xlfn.XLOOKUP(data_cloud__26[[#This Row],[product_id]], manual_check_maarten!A:A,manual_check_maarten!F:F,  "")</f>
        <v>1</v>
      </c>
      <c r="AT78" s="6"/>
      <c r="AU78" s="6"/>
      <c r="AV78" s="6"/>
      <c r="AW78" s="6">
        <f>_xlfn.XLOOKUP(data_cloud__26[[#This Row],[product_id]], manual_check_maarten!A:A,manual_check_maarten!G:G,  "")</f>
        <v>0</v>
      </c>
      <c r="AX78" s="6" t="str">
        <f>_xlfn.XLOOKUP(data_cloud__26[[#This Row],[product_id]], manual_check_maarten!A:A,manual_check_maarten!H:H,  "")</f>
        <v/>
      </c>
      <c r="AY78" s="6"/>
      <c r="AZ78" s="6"/>
      <c r="BA78" s="6" t="s">
        <v>259</v>
      </c>
      <c r="BB78" s="6">
        <v>39</v>
      </c>
      <c r="BC78" s="6" t="s">
        <v>78</v>
      </c>
      <c r="BD78" s="6">
        <v>45566.698092592589</v>
      </c>
      <c r="BE78" s="6" t="s">
        <v>79</v>
      </c>
      <c r="BF78" s="6" t="s">
        <v>80</v>
      </c>
      <c r="BG78" s="6">
        <v>39</v>
      </c>
      <c r="BH78" s="6">
        <v>39</v>
      </c>
      <c r="BI78" s="6">
        <v>0</v>
      </c>
      <c r="BJ78" s="6" t="s">
        <v>260</v>
      </c>
      <c r="BK78" s="6" t="s">
        <v>82</v>
      </c>
      <c r="BL78" s="6">
        <v>14.439999580383301</v>
      </c>
      <c r="BM78" s="6">
        <v>110</v>
      </c>
      <c r="BN78" s="6" t="s">
        <v>82</v>
      </c>
      <c r="BO78" s="6" t="s">
        <v>82</v>
      </c>
      <c r="BP78" s="6">
        <v>0</v>
      </c>
      <c r="BQ78" s="6">
        <v>60</v>
      </c>
      <c r="BR78" s="6">
        <v>4.9841403961181641E-4</v>
      </c>
      <c r="BS78" s="6">
        <v>0.14599859714508057</v>
      </c>
      <c r="BT78" s="6" t="s">
        <v>261</v>
      </c>
      <c r="BU78" s="6" t="s">
        <v>259</v>
      </c>
      <c r="BV78" s="6">
        <v>40</v>
      </c>
      <c r="BW78" s="6">
        <v>20</v>
      </c>
      <c r="BX78" s="6">
        <v>45</v>
      </c>
      <c r="BY78" s="6">
        <v>883.44</v>
      </c>
      <c r="BZ78" s="6">
        <v>1211.194</v>
      </c>
      <c r="CA78" s="6">
        <v>3.1960000000000002</v>
      </c>
      <c r="CB78" s="6">
        <v>4.1180000000000003</v>
      </c>
      <c r="CC78" s="6">
        <v>95.504999999999995</v>
      </c>
      <c r="CD78" s="6">
        <v>2055.904</v>
      </c>
      <c r="CE78" s="6">
        <v>860.42499999999995</v>
      </c>
      <c r="CF78" s="6">
        <v>1316.5260000000001</v>
      </c>
      <c r="CG78" s="6">
        <v>6.569</v>
      </c>
      <c r="CH78" s="6">
        <v>94.882000000000005</v>
      </c>
      <c r="CR78" s="6"/>
      <c r="CS78" s="6"/>
      <c r="CT78" s="6"/>
      <c r="CU78" s="6"/>
      <c r="CV78" s="6"/>
      <c r="CY78" s="6"/>
      <c r="CZ78" s="6"/>
      <c r="DA78" s="6"/>
      <c r="DB78" s="6"/>
      <c r="DC78" s="6"/>
      <c r="DD78" s="6"/>
    </row>
    <row r="79" spans="1:108" x14ac:dyDescent="0.35">
      <c r="A79" s="8">
        <v>801.22869873046875</v>
      </c>
      <c r="B79" s="8">
        <v>119.90861511230469</v>
      </c>
      <c r="C79" s="8">
        <v>215.10000610351563</v>
      </c>
      <c r="D79" s="8">
        <v>215.10000610351563</v>
      </c>
      <c r="E79" s="8">
        <v>220.10000610351563</v>
      </c>
      <c r="F79" s="8">
        <v>225</v>
      </c>
      <c r="G79" s="8">
        <v>2196.413330078125</v>
      </c>
      <c r="H79" s="8">
        <v>1746.44482421875</v>
      </c>
      <c r="I79" s="8">
        <v>3.8300001621246338</v>
      </c>
      <c r="J79" s="8">
        <v>0.14600001275539398</v>
      </c>
      <c r="K79" s="8">
        <v>24.340002059936523</v>
      </c>
      <c r="L79" s="8">
        <v>2.0580000877380371</v>
      </c>
      <c r="M79" s="8">
        <v>0.45400002598762512</v>
      </c>
      <c r="N79" s="8">
        <v>0.65800005197525024</v>
      </c>
      <c r="O79" s="8">
        <v>44.700000762939453</v>
      </c>
      <c r="P79" s="8">
        <v>28.781452178955078</v>
      </c>
      <c r="Q79" s="8">
        <v>44.978981018066406</v>
      </c>
      <c r="R79" s="8">
        <v>229.80000305175781</v>
      </c>
      <c r="S79" s="8">
        <v>60</v>
      </c>
      <c r="T79" s="8">
        <v>60</v>
      </c>
      <c r="U79" s="8">
        <v>60.700001</v>
      </c>
      <c r="V79" s="8">
        <v>137.79624938964844</v>
      </c>
      <c r="W79" s="8">
        <v>52.49993896484375</v>
      </c>
      <c r="X79" s="8">
        <v>66.643363952636719</v>
      </c>
      <c r="Y79" s="8">
        <v>82.637252807617188</v>
      </c>
      <c r="Z79" s="8">
        <v>1.3168125152587891</v>
      </c>
      <c r="AA79" s="8">
        <v>544.86480712890625</v>
      </c>
      <c r="AB79" s="8">
        <v>497.9527587890625</v>
      </c>
      <c r="AC79" s="8">
        <v>4.8159375190734863</v>
      </c>
      <c r="AD79" s="8">
        <v>3.8000626564025879</v>
      </c>
      <c r="AE79" s="8">
        <v>7930.29736328125</v>
      </c>
      <c r="AF79" s="8">
        <v>6106.2958984375</v>
      </c>
      <c r="AG79" s="8">
        <v>1810.20068359375</v>
      </c>
      <c r="AH79" s="8">
        <v>1134.607421875</v>
      </c>
      <c r="AI79" s="8">
        <v>6120.0966796875</v>
      </c>
      <c r="AJ79" s="8">
        <v>4971.6884765625</v>
      </c>
      <c r="AK79" s="8">
        <f>(data_cloud__26[[#This Row],[timestamp]]-BD77)*86400</f>
        <v>24.29099993314594</v>
      </c>
      <c r="AL79" s="8">
        <v>1.0049999999999999</v>
      </c>
      <c r="AM79" s="8">
        <v>424.82900000000001</v>
      </c>
      <c r="AN79" s="8">
        <v>2056.1660000000002</v>
      </c>
      <c r="AO79" s="8">
        <v>8.5960000000000001</v>
      </c>
      <c r="AP79" s="6">
        <v>24.119</v>
      </c>
      <c r="AQ79" s="6">
        <v>1</v>
      </c>
      <c r="AR79" s="6">
        <v>1</v>
      </c>
      <c r="AS79" s="6">
        <f>_xlfn.XLOOKUP(data_cloud__26[[#This Row],[product_id]], manual_check_maarten!A:A,manual_check_maarten!F:F,  "")</f>
        <v>1</v>
      </c>
      <c r="AT79" s="6"/>
      <c r="AU79" s="6"/>
      <c r="AV79" s="6"/>
      <c r="AW79" s="6">
        <f>_xlfn.XLOOKUP(data_cloud__26[[#This Row],[product_id]], manual_check_maarten!A:A,manual_check_maarten!G:G,  "")</f>
        <v>0</v>
      </c>
      <c r="AX79" s="6" t="str">
        <f>_xlfn.XLOOKUP(data_cloud__26[[#This Row],[product_id]], manual_check_maarten!A:A,manual_check_maarten!H:H,  "")</f>
        <v/>
      </c>
      <c r="AY79" s="6"/>
      <c r="AZ79" s="6"/>
      <c r="BA79" s="6" t="s">
        <v>262</v>
      </c>
      <c r="BB79" s="6">
        <v>39</v>
      </c>
      <c r="BC79" s="6" t="s">
        <v>85</v>
      </c>
      <c r="BD79" s="6">
        <v>45566.698092592589</v>
      </c>
      <c r="BE79" s="6" t="s">
        <v>79</v>
      </c>
      <c r="BF79" s="6" t="s">
        <v>80</v>
      </c>
      <c r="BG79" s="6">
        <v>39</v>
      </c>
      <c r="BH79" s="6">
        <v>39</v>
      </c>
      <c r="BI79" s="6">
        <v>0</v>
      </c>
      <c r="BJ79" s="6" t="s">
        <v>260</v>
      </c>
      <c r="BK79" s="6" t="s">
        <v>82</v>
      </c>
      <c r="BL79" s="6">
        <v>14.439999580383301</v>
      </c>
      <c r="BM79" s="6">
        <v>110</v>
      </c>
      <c r="BN79" s="6" t="s">
        <v>82</v>
      </c>
      <c r="BO79" s="6" t="s">
        <v>82</v>
      </c>
      <c r="BP79" s="6">
        <v>0</v>
      </c>
      <c r="BQ79" s="6">
        <v>60</v>
      </c>
      <c r="BR79" s="6"/>
      <c r="BS79" s="6"/>
      <c r="BT79" s="6" t="s">
        <v>263</v>
      </c>
      <c r="BU79" s="6" t="s">
        <v>262</v>
      </c>
      <c r="BV79" s="6">
        <v>40</v>
      </c>
      <c r="BW79" s="6">
        <v>20</v>
      </c>
      <c r="BX79" s="6">
        <v>45</v>
      </c>
      <c r="BY79" s="6">
        <v>1191.652</v>
      </c>
      <c r="BZ79" s="6">
        <v>930.25</v>
      </c>
      <c r="CA79" s="6">
        <v>-3.673</v>
      </c>
      <c r="CB79" s="6">
        <v>4.0570000000000004</v>
      </c>
      <c r="CC79" s="6">
        <v>88.635999999999996</v>
      </c>
      <c r="CD79" s="6">
        <v>2056.1660000000002</v>
      </c>
      <c r="CE79" s="6">
        <v>1196.6859999999999</v>
      </c>
      <c r="CF79" s="6">
        <v>1237.615</v>
      </c>
      <c r="CG79" s="6">
        <v>179.648</v>
      </c>
      <c r="CH79" s="6">
        <v>99.998999999999995</v>
      </c>
      <c r="CR79" s="6"/>
      <c r="CS79" s="6"/>
      <c r="CT79" s="6"/>
      <c r="CU79" s="6"/>
      <c r="CV79" s="6"/>
      <c r="CY79" s="6"/>
      <c r="CZ79" s="6"/>
      <c r="DA79" s="6"/>
      <c r="DB79" s="6"/>
      <c r="DC79" s="6"/>
      <c r="DD79" s="6"/>
    </row>
    <row r="80" spans="1:108" x14ac:dyDescent="0.35">
      <c r="A80" s="8">
        <v>801.0443115234375</v>
      </c>
      <c r="B80" s="8">
        <v>119.90861511230469</v>
      </c>
      <c r="C80" s="8">
        <v>215</v>
      </c>
      <c r="D80" s="8">
        <v>215.10000610351563</v>
      </c>
      <c r="E80" s="8">
        <v>220.10000610351563</v>
      </c>
      <c r="F80" s="8">
        <v>225</v>
      </c>
      <c r="G80" s="8">
        <v>2199.618896484375</v>
      </c>
      <c r="H80" s="8">
        <v>1727.3074951171875</v>
      </c>
      <c r="I80" s="8">
        <v>3.0900001525878906</v>
      </c>
      <c r="J80" s="8">
        <v>0.14600001275539398</v>
      </c>
      <c r="K80" s="8">
        <v>24.340002059936523</v>
      </c>
      <c r="L80" s="8">
        <v>2.0780000686645508</v>
      </c>
      <c r="M80" s="8">
        <v>0.45400002598762512</v>
      </c>
      <c r="N80" s="8">
        <v>0.65800005197525024</v>
      </c>
      <c r="O80" s="8">
        <v>44.900001525878906</v>
      </c>
      <c r="P80" s="8">
        <v>28.939451217651367</v>
      </c>
      <c r="Q80" s="8">
        <v>44.994274139404297</v>
      </c>
      <c r="R80" s="8">
        <v>229.80000305175781</v>
      </c>
      <c r="S80" s="8">
        <v>60</v>
      </c>
      <c r="T80" s="8">
        <v>60</v>
      </c>
      <c r="U80" s="8">
        <v>60.700001</v>
      </c>
      <c r="V80" s="8">
        <v>94.586082458496094</v>
      </c>
      <c r="W80" s="8">
        <v>52.499603271484375</v>
      </c>
      <c r="X80" s="8">
        <v>66.000221252441406</v>
      </c>
      <c r="Y80" s="8">
        <v>79.800254821777344</v>
      </c>
      <c r="Z80" s="8">
        <v>2.7465627193450928</v>
      </c>
      <c r="AA80" s="8">
        <v>542.145751953125</v>
      </c>
      <c r="AB80" s="8">
        <v>497.96310424804688</v>
      </c>
      <c r="AC80" s="8">
        <v>4.5525627136230469</v>
      </c>
      <c r="AD80" s="8">
        <v>3.6119377613067627</v>
      </c>
      <c r="AE80" s="8">
        <v>7739.4765625</v>
      </c>
      <c r="AF80" s="8">
        <v>5462.26806640625</v>
      </c>
      <c r="AG80" s="8">
        <v>1650.5888671875</v>
      </c>
      <c r="AH80" s="8">
        <v>1018.41064453125</v>
      </c>
      <c r="AI80" s="8">
        <v>6088.8876953125</v>
      </c>
      <c r="AJ80" s="8">
        <v>4443.857421875</v>
      </c>
      <c r="AK80" s="8">
        <f>(data_cloud__26[[#This Row],[timestamp]]-BD78)*86400</f>
        <v>24.046000256203115</v>
      </c>
      <c r="AL80" s="8"/>
      <c r="AM80" s="8"/>
      <c r="AN80" s="8"/>
      <c r="AO80" s="8"/>
      <c r="AP80" s="6"/>
      <c r="AQ80" s="6"/>
      <c r="AR80" s="6"/>
      <c r="AS80" s="6" t="str">
        <f>_xlfn.XLOOKUP(data_cloud__26[[#This Row],[product_id]], manual_check_maarten!A:A,manual_check_maarten!F:F,  "")</f>
        <v/>
      </c>
      <c r="AT80" s="6"/>
      <c r="AU80" s="6"/>
      <c r="AV80" s="6"/>
      <c r="AW80" s="6" t="str">
        <f>_xlfn.XLOOKUP(data_cloud__26[[#This Row],[product_id]], manual_check_maarten!A:A,manual_check_maarten!G:G,  "")</f>
        <v/>
      </c>
      <c r="AX80" s="6" t="str">
        <f>_xlfn.XLOOKUP(data_cloud__26[[#This Row],[product_id]], manual_check_maarten!A:A,manual_check_maarten!H:H,  "")</f>
        <v/>
      </c>
      <c r="AY80" s="6"/>
      <c r="AZ80" s="6"/>
      <c r="BA80" s="6" t="s">
        <v>264</v>
      </c>
      <c r="BB80" s="6">
        <v>40</v>
      </c>
      <c r="BC80" s="6" t="s">
        <v>78</v>
      </c>
      <c r="BD80" s="6">
        <v>45566.698370902777</v>
      </c>
      <c r="BE80" s="6" t="s">
        <v>79</v>
      </c>
      <c r="BF80" s="6" t="s">
        <v>80</v>
      </c>
      <c r="BG80" s="6">
        <v>40</v>
      </c>
      <c r="BH80" s="6">
        <v>40</v>
      </c>
      <c r="BI80" s="6">
        <v>0</v>
      </c>
      <c r="BJ80" s="6" t="s">
        <v>265</v>
      </c>
      <c r="BK80" s="6" t="s">
        <v>82</v>
      </c>
      <c r="BL80" s="6">
        <v>14.439999580383301</v>
      </c>
      <c r="BM80" s="6">
        <v>110</v>
      </c>
      <c r="BN80" s="6" t="s">
        <v>82</v>
      </c>
      <c r="BO80" s="6" t="s">
        <v>82</v>
      </c>
      <c r="BP80" s="6">
        <v>0</v>
      </c>
      <c r="BQ80" s="6">
        <v>60</v>
      </c>
      <c r="BR80" s="6">
        <v>7.016301155090332E-3</v>
      </c>
      <c r="BS80" s="6">
        <v>0.13728177547454834</v>
      </c>
      <c r="BT80" s="6"/>
      <c r="BX80" s="6"/>
      <c r="BY80" s="6"/>
      <c r="BZ80" s="6"/>
      <c r="CA80" s="6"/>
      <c r="CB80" s="6"/>
      <c r="CC80" s="6"/>
      <c r="CD80" s="6"/>
      <c r="CR80" s="6"/>
      <c r="CS80" s="6"/>
      <c r="CT80" s="6"/>
      <c r="CU80" s="6"/>
      <c r="CV80" s="6"/>
      <c r="CY80" s="6"/>
      <c r="CZ80" s="6"/>
      <c r="DA80" s="6"/>
      <c r="DB80" s="6"/>
      <c r="DC80" s="6"/>
      <c r="DD80" s="6"/>
    </row>
    <row r="81" spans="1:108" x14ac:dyDescent="0.35">
      <c r="A81" s="8">
        <v>801.0443115234375</v>
      </c>
      <c r="B81" s="8">
        <v>119.90861511230469</v>
      </c>
      <c r="C81" s="8">
        <v>215</v>
      </c>
      <c r="D81" s="8">
        <v>215.10000610351563</v>
      </c>
      <c r="E81" s="8">
        <v>220.10000610351563</v>
      </c>
      <c r="F81" s="8">
        <v>225</v>
      </c>
      <c r="G81" s="8">
        <v>2199.618896484375</v>
      </c>
      <c r="H81" s="8">
        <v>1727.3074951171875</v>
      </c>
      <c r="I81" s="8">
        <v>3.0900001525878906</v>
      </c>
      <c r="J81" s="8">
        <v>0.14600001275539398</v>
      </c>
      <c r="K81" s="8">
        <v>24.340002059936523</v>
      </c>
      <c r="L81" s="8">
        <v>2.0780000686645508</v>
      </c>
      <c r="M81" s="8">
        <v>0.45400002598762512</v>
      </c>
      <c r="N81" s="8">
        <v>0.65800005197525024</v>
      </c>
      <c r="O81" s="8">
        <v>44.900001525878906</v>
      </c>
      <c r="P81" s="8">
        <v>28.939451217651367</v>
      </c>
      <c r="Q81" s="8">
        <v>44.994274139404297</v>
      </c>
      <c r="R81" s="8">
        <v>229.80000305175781</v>
      </c>
      <c r="S81" s="8">
        <v>60</v>
      </c>
      <c r="T81" s="8">
        <v>60</v>
      </c>
      <c r="U81" s="8">
        <v>60.700001</v>
      </c>
      <c r="V81" s="8">
        <v>137.79624938964844</v>
      </c>
      <c r="W81" s="8">
        <v>52.49993896484375</v>
      </c>
      <c r="X81" s="8">
        <v>66.731117248535156</v>
      </c>
      <c r="Y81" s="8">
        <v>82.576126098632813</v>
      </c>
      <c r="Z81" s="8">
        <v>1.3544375896453857</v>
      </c>
      <c r="AA81" s="8">
        <v>544.62994384765625</v>
      </c>
      <c r="AB81" s="8">
        <v>498.19235229492188</v>
      </c>
      <c r="AC81" s="8">
        <v>4.8159375190734863</v>
      </c>
      <c r="AD81" s="8">
        <v>3.8000626564025879</v>
      </c>
      <c r="AE81" s="8">
        <v>7932.69677734375</v>
      </c>
      <c r="AF81" s="8">
        <v>6111.1494140625</v>
      </c>
      <c r="AG81" s="8">
        <v>1811.89501953125</v>
      </c>
      <c r="AH81" s="8">
        <v>1137.9775390625</v>
      </c>
      <c r="AI81" s="8">
        <v>6120.8017578125</v>
      </c>
      <c r="AJ81" s="8">
        <v>4973.171875</v>
      </c>
      <c r="AK81" s="8">
        <f>(data_cloud__26[[#This Row],[timestamp]]-BD79)*86400</f>
        <v>24.046000256203115</v>
      </c>
      <c r="AL81" s="8">
        <v>1.0049999999999999</v>
      </c>
      <c r="AM81" s="8">
        <v>424.80200000000002</v>
      </c>
      <c r="AN81" s="8">
        <v>2056.2489999999998</v>
      </c>
      <c r="AO81" s="8">
        <v>7.4569999999999999</v>
      </c>
      <c r="AP81" s="6">
        <v>28.032</v>
      </c>
      <c r="AQ81" s="6">
        <v>1</v>
      </c>
      <c r="AR81" s="6">
        <v>1</v>
      </c>
      <c r="AS81" s="6">
        <f>_xlfn.XLOOKUP(data_cloud__26[[#This Row],[product_id]], manual_check_maarten!A:A,manual_check_maarten!F:F,  "")</f>
        <v>1</v>
      </c>
      <c r="AT81" s="6"/>
      <c r="AU81" s="6"/>
      <c r="AV81" s="6"/>
      <c r="AW81" s="6">
        <f>_xlfn.XLOOKUP(data_cloud__26[[#This Row],[product_id]], manual_check_maarten!A:A,manual_check_maarten!G:G,  "")</f>
        <v>0</v>
      </c>
      <c r="AX81" s="6" t="str">
        <f>_xlfn.XLOOKUP(data_cloud__26[[#This Row],[product_id]], manual_check_maarten!A:A,manual_check_maarten!H:H,  "")</f>
        <v/>
      </c>
      <c r="AY81" s="6"/>
      <c r="AZ81" s="6"/>
      <c r="BA81" s="6" t="s">
        <v>266</v>
      </c>
      <c r="BB81" s="6">
        <v>40</v>
      </c>
      <c r="BC81" s="6" t="s">
        <v>85</v>
      </c>
      <c r="BD81" s="6">
        <v>45566.698370902777</v>
      </c>
      <c r="BE81" s="6" t="s">
        <v>79</v>
      </c>
      <c r="BF81" s="6" t="s">
        <v>80</v>
      </c>
      <c r="BG81" s="6">
        <v>40</v>
      </c>
      <c r="BH81" s="6">
        <v>40</v>
      </c>
      <c r="BI81" s="6">
        <v>0</v>
      </c>
      <c r="BJ81" s="6" t="s">
        <v>265</v>
      </c>
      <c r="BK81" s="6" t="s">
        <v>82</v>
      </c>
      <c r="BL81" s="6">
        <v>14.439999580383301</v>
      </c>
      <c r="BM81" s="6">
        <v>110</v>
      </c>
      <c r="BN81" s="6" t="s">
        <v>82</v>
      </c>
      <c r="BO81" s="6" t="s">
        <v>82</v>
      </c>
      <c r="BP81" s="6">
        <v>0</v>
      </c>
      <c r="BQ81" s="6">
        <v>60</v>
      </c>
      <c r="BR81" s="6"/>
      <c r="BS81" s="6"/>
      <c r="BT81" s="6" t="s">
        <v>267</v>
      </c>
      <c r="BU81" s="6" t="s">
        <v>266</v>
      </c>
      <c r="BV81" s="6">
        <v>40</v>
      </c>
      <c r="BW81" s="6">
        <v>20</v>
      </c>
      <c r="BX81" s="6">
        <v>45</v>
      </c>
      <c r="BY81" s="6">
        <v>1191.7239999999999</v>
      </c>
      <c r="BZ81" s="6">
        <v>853.48500000000001</v>
      </c>
      <c r="CA81" s="6">
        <v>-3.6890000000000001</v>
      </c>
      <c r="CB81" s="6">
        <v>4.0330000000000004</v>
      </c>
      <c r="CC81" s="6">
        <v>88.62</v>
      </c>
      <c r="CD81" s="6">
        <v>2056.2489999999998</v>
      </c>
      <c r="CE81" s="6">
        <v>1197.904</v>
      </c>
      <c r="CF81" s="6">
        <v>1162.998</v>
      </c>
      <c r="CG81" s="6">
        <v>179.51599999999999</v>
      </c>
      <c r="CH81" s="6">
        <v>98.424999999999997</v>
      </c>
      <c r="CR81" s="6"/>
      <c r="CS81" s="6"/>
      <c r="CT81" s="6"/>
      <c r="CU81" s="6"/>
      <c r="CV81" s="6"/>
      <c r="CY81" s="6"/>
      <c r="CZ81" s="6"/>
      <c r="DA81" s="6"/>
      <c r="DB81" s="6"/>
      <c r="DC81" s="6"/>
      <c r="DD81" s="6"/>
    </row>
    <row r="82" spans="1:108" x14ac:dyDescent="0.35">
      <c r="A82" s="8">
        <v>801.41314697265625</v>
      </c>
      <c r="B82" s="8">
        <v>119.90861511230469</v>
      </c>
      <c r="C82" s="8">
        <v>215.10000610351563</v>
      </c>
      <c r="D82" s="8">
        <v>214.80000305175781</v>
      </c>
      <c r="E82" s="8">
        <v>220</v>
      </c>
      <c r="F82" s="8">
        <v>225</v>
      </c>
      <c r="G82" s="8">
        <v>2181.064453125</v>
      </c>
      <c r="H82" s="8">
        <v>1719.05029296875</v>
      </c>
      <c r="I82" s="8">
        <v>3.2340002059936523</v>
      </c>
      <c r="J82" s="8">
        <v>0.15200001001358032</v>
      </c>
      <c r="K82" s="8">
        <v>24.338001251220703</v>
      </c>
      <c r="L82" s="8">
        <v>2.0820000171661377</v>
      </c>
      <c r="M82" s="8">
        <v>0.45200002193450928</v>
      </c>
      <c r="N82" s="8">
        <v>0.65400004386901855</v>
      </c>
      <c r="O82" s="8">
        <v>45</v>
      </c>
      <c r="P82" s="8">
        <v>29.16370964050293</v>
      </c>
      <c r="Q82" s="8">
        <v>44.973884582519531</v>
      </c>
      <c r="R82" s="8">
        <v>229.80000305175781</v>
      </c>
      <c r="S82" s="8">
        <v>60</v>
      </c>
      <c r="T82" s="8">
        <v>60</v>
      </c>
      <c r="U82" s="8">
        <v>60.700001</v>
      </c>
      <c r="V82" s="8">
        <v>94.586082458496094</v>
      </c>
      <c r="W82" s="8">
        <v>52.499603271484375</v>
      </c>
      <c r="X82" s="8">
        <v>65.988021850585938</v>
      </c>
      <c r="Y82" s="8">
        <v>79.956558227539063</v>
      </c>
      <c r="Z82" s="8">
        <v>2.8970625400543213</v>
      </c>
      <c r="AA82" s="8">
        <v>546.01678466796875</v>
      </c>
      <c r="AB82" s="8">
        <v>502.6090087890625</v>
      </c>
      <c r="AC82" s="8">
        <v>4.5149378776550293</v>
      </c>
      <c r="AD82" s="8">
        <v>3.574312686920166</v>
      </c>
      <c r="AE82" s="8">
        <v>7812.984375</v>
      </c>
      <c r="AF82" s="8">
        <v>5556.32958984375</v>
      </c>
      <c r="AG82" s="8">
        <v>1654.1689453125</v>
      </c>
      <c r="AH82" s="8">
        <v>1021.90966796875</v>
      </c>
      <c r="AI82" s="8">
        <v>6158.8154296875</v>
      </c>
      <c r="AJ82" s="8">
        <v>4534.419921875</v>
      </c>
      <c r="AK82" s="8">
        <f>(data_cloud__26[[#This Row],[timestamp]]-BD80)*86400</f>
        <v>24.701000098139048</v>
      </c>
      <c r="AL82" s="8">
        <v>1.0029999999999999</v>
      </c>
      <c r="AM82" s="8">
        <v>423.69</v>
      </c>
      <c r="AN82" s="8">
        <v>2052.9450000000002</v>
      </c>
      <c r="AO82" s="8">
        <v>7.01</v>
      </c>
      <c r="AP82" s="6">
        <v>27.370999999999999</v>
      </c>
      <c r="AQ82" s="6">
        <v>1</v>
      </c>
      <c r="AR82" s="6">
        <v>1</v>
      </c>
      <c r="AS82" s="6">
        <f>_xlfn.XLOOKUP(data_cloud__26[[#This Row],[product_id]], manual_check_maarten!A:A,manual_check_maarten!F:F,  "")</f>
        <v>1</v>
      </c>
      <c r="AT82" s="6"/>
      <c r="AU82" s="6"/>
      <c r="AV82" s="6"/>
      <c r="AW82" s="6">
        <f>_xlfn.XLOOKUP(data_cloud__26[[#This Row],[product_id]], manual_check_maarten!A:A,manual_check_maarten!G:G,  "")</f>
        <v>0</v>
      </c>
      <c r="AX82" s="6" t="str">
        <f>_xlfn.XLOOKUP(data_cloud__26[[#This Row],[product_id]], manual_check_maarten!A:A,manual_check_maarten!H:H,  "")</f>
        <v/>
      </c>
      <c r="AY82" s="6"/>
      <c r="AZ82" s="6"/>
      <c r="BA82" s="6" t="s">
        <v>268</v>
      </c>
      <c r="BB82" s="6">
        <v>41</v>
      </c>
      <c r="BC82" s="6" t="s">
        <v>78</v>
      </c>
      <c r="BD82" s="6">
        <v>45566.698656793982</v>
      </c>
      <c r="BE82" s="6" t="s">
        <v>79</v>
      </c>
      <c r="BF82" s="6" t="s">
        <v>80</v>
      </c>
      <c r="BG82" s="6">
        <v>41</v>
      </c>
      <c r="BH82" s="6">
        <v>41</v>
      </c>
      <c r="BI82" s="6">
        <v>0</v>
      </c>
      <c r="BJ82" s="6" t="s">
        <v>269</v>
      </c>
      <c r="BK82" s="6" t="s">
        <v>82</v>
      </c>
      <c r="BL82" s="6">
        <v>14.449999809265137</v>
      </c>
      <c r="BM82" s="6">
        <v>110</v>
      </c>
      <c r="BN82" s="6" t="s">
        <v>82</v>
      </c>
      <c r="BO82" s="6" t="s">
        <v>82</v>
      </c>
      <c r="BP82" s="6">
        <v>0</v>
      </c>
      <c r="BQ82" s="6">
        <v>60</v>
      </c>
      <c r="BR82" s="6">
        <v>1.063692569732666E-2</v>
      </c>
      <c r="BS82" s="6">
        <v>0.12279129028320313</v>
      </c>
      <c r="BT82" s="6" t="s">
        <v>270</v>
      </c>
      <c r="BU82" s="6" t="s">
        <v>268</v>
      </c>
      <c r="BV82" s="6">
        <v>40</v>
      </c>
      <c r="BW82" s="6">
        <v>20</v>
      </c>
      <c r="BX82" s="6">
        <v>45</v>
      </c>
      <c r="BY82" s="6">
        <v>892.62099999999998</v>
      </c>
      <c r="BZ82" s="6">
        <v>962.30399999999997</v>
      </c>
      <c r="CA82" s="6">
        <v>2.4550000000000001</v>
      </c>
      <c r="CB82" s="6">
        <v>4.1050000000000004</v>
      </c>
      <c r="CC82" s="6">
        <v>94.763999999999996</v>
      </c>
      <c r="CD82" s="6">
        <v>2052.9450000000002</v>
      </c>
      <c r="CE82" s="6">
        <v>868.22900000000004</v>
      </c>
      <c r="CF82" s="6">
        <v>1073.8219999999999</v>
      </c>
      <c r="CG82" s="6">
        <v>6.5430000000000001</v>
      </c>
      <c r="CH82" s="6">
        <v>96.063000000000002</v>
      </c>
      <c r="CR82" s="6"/>
      <c r="CS82" s="6"/>
      <c r="CT82" s="6"/>
      <c r="CU82" s="6"/>
      <c r="CV82" s="6"/>
      <c r="CY82" s="6"/>
      <c r="CZ82" s="6"/>
      <c r="DA82" s="6"/>
      <c r="DB82" s="6"/>
      <c r="DC82" s="6"/>
      <c r="DD82" s="6"/>
    </row>
    <row r="83" spans="1:108" x14ac:dyDescent="0.35">
      <c r="A83" s="8">
        <v>801.41314697265625</v>
      </c>
      <c r="B83" s="8">
        <v>119.90861511230469</v>
      </c>
      <c r="C83" s="8">
        <v>215.10000610351563</v>
      </c>
      <c r="D83" s="8">
        <v>214.80000305175781</v>
      </c>
      <c r="E83" s="8">
        <v>220</v>
      </c>
      <c r="F83" s="8">
        <v>225</v>
      </c>
      <c r="G83" s="8">
        <v>2181.064453125</v>
      </c>
      <c r="H83" s="8">
        <v>1719.05029296875</v>
      </c>
      <c r="I83" s="8">
        <v>3.2340002059936523</v>
      </c>
      <c r="J83" s="8">
        <v>0.15200001001358032</v>
      </c>
      <c r="K83" s="8">
        <v>24.338001251220703</v>
      </c>
      <c r="L83" s="8">
        <v>2.0820000171661377</v>
      </c>
      <c r="M83" s="8">
        <v>0.45200002193450928</v>
      </c>
      <c r="N83" s="8">
        <v>0.65400004386901855</v>
      </c>
      <c r="O83" s="8">
        <v>45</v>
      </c>
      <c r="P83" s="8">
        <v>29.16370964050293</v>
      </c>
      <c r="Q83" s="8">
        <v>44.973884582519531</v>
      </c>
      <c r="R83" s="8">
        <v>229.80000305175781</v>
      </c>
      <c r="S83" s="8">
        <v>60</v>
      </c>
      <c r="T83" s="8">
        <v>60</v>
      </c>
      <c r="U83" s="8">
        <v>60.700001</v>
      </c>
      <c r="V83" s="8">
        <v>137.79624938964844</v>
      </c>
      <c r="W83" s="8">
        <v>52.49993896484375</v>
      </c>
      <c r="X83" s="8">
        <v>66.659004211425781</v>
      </c>
      <c r="Y83" s="8">
        <v>82.327041625976563</v>
      </c>
      <c r="Z83" s="8">
        <v>2.4079375267028809</v>
      </c>
      <c r="AA83" s="8">
        <v>547.1710205078125</v>
      </c>
      <c r="AB83" s="8">
        <v>500.24923706054688</v>
      </c>
      <c r="AC83" s="8">
        <v>4.7783126831054688</v>
      </c>
      <c r="AD83" s="8">
        <v>3.8000626564025879</v>
      </c>
      <c r="AE83" s="8">
        <v>7985.93115234375</v>
      </c>
      <c r="AF83" s="8">
        <v>6176.69287109375</v>
      </c>
      <c r="AG83" s="8">
        <v>1807.28857421875</v>
      </c>
      <c r="AH83" s="8">
        <v>1149.5283203125</v>
      </c>
      <c r="AI83" s="8">
        <v>6178.642578125</v>
      </c>
      <c r="AJ83" s="8">
        <v>5027.16455078125</v>
      </c>
      <c r="AK83" s="8">
        <f>(data_cloud__26[[#This Row],[timestamp]]-BD81)*86400</f>
        <v>24.701000098139048</v>
      </c>
      <c r="AL83" s="8">
        <v>1.0049999999999999</v>
      </c>
      <c r="AM83" s="8">
        <v>424.70400000000001</v>
      </c>
      <c r="AN83" s="8">
        <v>2056.4769999999999</v>
      </c>
      <c r="AO83" s="8">
        <v>10.827999999999999</v>
      </c>
      <c r="AP83" s="6">
        <v>20.623999999999999</v>
      </c>
      <c r="AQ83" s="6">
        <v>1</v>
      </c>
      <c r="AR83" s="6">
        <v>1</v>
      </c>
      <c r="AS83" s="6">
        <f>_xlfn.XLOOKUP(data_cloud__26[[#This Row],[product_id]], manual_check_maarten!A:A,manual_check_maarten!F:F,  "")</f>
        <v>0</v>
      </c>
      <c r="AT83" s="6"/>
      <c r="AU83" s="6"/>
      <c r="AV83" s="6"/>
      <c r="AW83" s="6">
        <f>_xlfn.XLOOKUP(data_cloud__26[[#This Row],[product_id]], manual_check_maarten!A:A,manual_check_maarten!G:G,  "")</f>
        <v>0</v>
      </c>
      <c r="AX83" s="6" t="str">
        <f>_xlfn.XLOOKUP(data_cloud__26[[#This Row],[product_id]], manual_check_maarten!A:A,manual_check_maarten!H:H,  "")</f>
        <v>Streaks</v>
      </c>
      <c r="AY83" s="6"/>
      <c r="AZ83" s="6"/>
      <c r="BA83" s="6" t="s">
        <v>271</v>
      </c>
      <c r="BB83" s="6">
        <v>41</v>
      </c>
      <c r="BC83" s="6" t="s">
        <v>85</v>
      </c>
      <c r="BD83" s="6">
        <v>45566.698656793982</v>
      </c>
      <c r="BE83" s="6" t="s">
        <v>79</v>
      </c>
      <c r="BF83" s="6" t="s">
        <v>80</v>
      </c>
      <c r="BG83" s="6">
        <v>41</v>
      </c>
      <c r="BH83" s="6">
        <v>41</v>
      </c>
      <c r="BI83" s="6">
        <v>0</v>
      </c>
      <c r="BJ83" s="6" t="s">
        <v>269</v>
      </c>
      <c r="BK83" s="6" t="s">
        <v>82</v>
      </c>
      <c r="BL83" s="6">
        <v>14.449999809265137</v>
      </c>
      <c r="BM83" s="6">
        <v>110</v>
      </c>
      <c r="BN83" s="6" t="s">
        <v>82</v>
      </c>
      <c r="BO83" s="6" t="s">
        <v>82</v>
      </c>
      <c r="BP83" s="6">
        <v>0</v>
      </c>
      <c r="BQ83" s="6">
        <v>60</v>
      </c>
      <c r="BR83" s="6"/>
      <c r="BS83" s="6"/>
      <c r="BT83" s="6" t="s">
        <v>272</v>
      </c>
      <c r="BU83" s="6" t="s">
        <v>271</v>
      </c>
      <c r="BV83" s="6">
        <v>40</v>
      </c>
      <c r="BW83" s="6">
        <v>20</v>
      </c>
      <c r="BX83" s="6">
        <v>45</v>
      </c>
      <c r="BY83" s="6">
        <v>1239.607</v>
      </c>
      <c r="BZ83" s="6">
        <v>859.89800000000002</v>
      </c>
      <c r="CA83" s="6">
        <v>-1.8540000000000001</v>
      </c>
      <c r="CB83" s="6">
        <v>4.0780000000000003</v>
      </c>
      <c r="CC83" s="6">
        <v>90.454999999999998</v>
      </c>
      <c r="CD83" s="6">
        <v>2056.4769999999999</v>
      </c>
      <c r="CE83" s="6">
        <v>1232.886</v>
      </c>
      <c r="CF83" s="6">
        <v>1169.2429999999999</v>
      </c>
      <c r="CG83" s="6">
        <v>-178.27699999999999</v>
      </c>
      <c r="CH83" s="6">
        <v>99.998999999999995</v>
      </c>
      <c r="CR83" s="6"/>
      <c r="CS83" s="6"/>
      <c r="CT83" s="6"/>
      <c r="CU83" s="6"/>
      <c r="CV83" s="6"/>
      <c r="CY83" s="6"/>
      <c r="CZ83" s="6"/>
      <c r="DA83" s="6"/>
      <c r="DB83" s="6"/>
      <c r="DC83" s="6"/>
      <c r="DD83" s="6"/>
    </row>
    <row r="84" spans="1:108" x14ac:dyDescent="0.35">
      <c r="A84" s="8">
        <v>801.22869873046875</v>
      </c>
      <c r="B84" s="8">
        <v>119.90861511230469</v>
      </c>
      <c r="C84" s="8">
        <v>215.30000305175781</v>
      </c>
      <c r="D84" s="8">
        <v>215.10000610351563</v>
      </c>
      <c r="E84" s="8">
        <v>220.10000610351563</v>
      </c>
      <c r="F84" s="8">
        <v>225</v>
      </c>
      <c r="G84" s="8">
        <v>2207.681884765625</v>
      </c>
      <c r="H84" s="8">
        <v>1724.6846923828125</v>
      </c>
      <c r="I84" s="8">
        <v>3.0160000324249268</v>
      </c>
      <c r="J84" s="8">
        <v>0.14400000870227814</v>
      </c>
      <c r="K84" s="8">
        <v>24.346000671386719</v>
      </c>
      <c r="L84" s="8">
        <v>2.0720000267028809</v>
      </c>
      <c r="M84" s="8">
        <v>0.45400002598762512</v>
      </c>
      <c r="N84" s="8">
        <v>0.65600001811981201</v>
      </c>
      <c r="O84" s="8">
        <v>45.200000762939453</v>
      </c>
      <c r="P84" s="8">
        <v>29.357385635375977</v>
      </c>
      <c r="Q84" s="8">
        <v>44.978981018066406</v>
      </c>
      <c r="R84" s="8">
        <v>229.80000305175781</v>
      </c>
      <c r="S84" s="8">
        <v>59.900002000000001</v>
      </c>
      <c r="T84" s="8">
        <v>59.900002000000001</v>
      </c>
      <c r="U84" s="8">
        <v>60.700001</v>
      </c>
      <c r="V84" s="8">
        <v>94.586082458496094</v>
      </c>
      <c r="W84" s="8">
        <v>52.499603271484375</v>
      </c>
      <c r="X84" s="8">
        <v>66.156478881835938</v>
      </c>
      <c r="Y84" s="8">
        <v>79.807945251464844</v>
      </c>
      <c r="Z84" s="8">
        <v>2.8594377040863037</v>
      </c>
      <c r="AA84" s="8">
        <v>545.21002197265625</v>
      </c>
      <c r="AB84" s="8">
        <v>501.41452026367188</v>
      </c>
      <c r="AC84" s="8">
        <v>4.4773125648498535</v>
      </c>
      <c r="AD84" s="8">
        <v>3.574312686920166</v>
      </c>
      <c r="AE84" s="8">
        <v>7799.1220703125</v>
      </c>
      <c r="AF84" s="8">
        <v>5557.62890625</v>
      </c>
      <c r="AG84" s="8">
        <v>1631.921875</v>
      </c>
      <c r="AH84" s="8">
        <v>1020.1796875</v>
      </c>
      <c r="AI84" s="8">
        <v>6167.2001953125</v>
      </c>
      <c r="AJ84" s="8">
        <v>4537.44921875</v>
      </c>
      <c r="AK84" s="8">
        <f>(data_cloud__26[[#This Row],[timestamp]]-BD82)*86400</f>
        <v>24.30399963632226</v>
      </c>
      <c r="AL84" s="8">
        <v>1.004</v>
      </c>
      <c r="AM84" s="8">
        <v>423.75900000000001</v>
      </c>
      <c r="AN84" s="8">
        <v>2053.64</v>
      </c>
      <c r="AO84" s="8">
        <v>5.7119999999999997</v>
      </c>
      <c r="AP84" s="6">
        <v>29.26</v>
      </c>
      <c r="AQ84" s="6">
        <v>1</v>
      </c>
      <c r="AR84" s="6">
        <v>1</v>
      </c>
      <c r="AS84" s="6">
        <f>_xlfn.XLOOKUP(data_cloud__26[[#This Row],[product_id]], manual_check_maarten!A:A,manual_check_maarten!F:F,  "")</f>
        <v>1</v>
      </c>
      <c r="AT84" s="6"/>
      <c r="AU84" s="6"/>
      <c r="AV84" s="6"/>
      <c r="AW84" s="6">
        <f>_xlfn.XLOOKUP(data_cloud__26[[#This Row],[product_id]], manual_check_maarten!A:A,manual_check_maarten!G:G,  "")</f>
        <v>0</v>
      </c>
      <c r="AX84" s="6" t="str">
        <f>_xlfn.XLOOKUP(data_cloud__26[[#This Row],[product_id]], manual_check_maarten!A:A,manual_check_maarten!H:H,  "")</f>
        <v/>
      </c>
      <c r="AY84" s="6"/>
      <c r="AZ84" s="6"/>
      <c r="BA84" s="6" t="s">
        <v>273</v>
      </c>
      <c r="BB84" s="6">
        <v>42</v>
      </c>
      <c r="BC84" s="6" t="s">
        <v>78</v>
      </c>
      <c r="BD84" s="6">
        <v>45566.698938090274</v>
      </c>
      <c r="BE84" s="6" t="s">
        <v>79</v>
      </c>
      <c r="BF84" s="6" t="s">
        <v>80</v>
      </c>
      <c r="BG84" s="6">
        <v>42</v>
      </c>
      <c r="BH84" s="6">
        <v>42</v>
      </c>
      <c r="BI84" s="6">
        <v>0</v>
      </c>
      <c r="BJ84" s="6" t="s">
        <v>274</v>
      </c>
      <c r="BK84" s="6" t="s">
        <v>82</v>
      </c>
      <c r="BL84" s="6">
        <v>14.449999809265137</v>
      </c>
      <c r="BM84" s="6">
        <v>110</v>
      </c>
      <c r="BN84" s="6" t="s">
        <v>82</v>
      </c>
      <c r="BO84" s="6" t="s">
        <v>82</v>
      </c>
      <c r="BP84" s="6">
        <v>0</v>
      </c>
      <c r="BQ84" s="6">
        <v>60</v>
      </c>
      <c r="BR84" s="6">
        <v>2.4190783500671387E-2</v>
      </c>
      <c r="BS84" s="6">
        <v>0.11439526081085205</v>
      </c>
      <c r="BT84" s="6" t="s">
        <v>275</v>
      </c>
      <c r="BU84" s="6" t="s">
        <v>273</v>
      </c>
      <c r="BV84" s="6">
        <v>40</v>
      </c>
      <c r="BW84" s="6">
        <v>20</v>
      </c>
      <c r="BX84" s="6">
        <v>45</v>
      </c>
      <c r="BY84" s="6">
        <v>892.95799999999997</v>
      </c>
      <c r="BZ84" s="6">
        <v>956.11800000000005</v>
      </c>
      <c r="CA84" s="6">
        <v>2.512</v>
      </c>
      <c r="CB84" s="6">
        <v>4.016</v>
      </c>
      <c r="CC84" s="6">
        <v>94.820999999999998</v>
      </c>
      <c r="CD84" s="6">
        <v>2053.64</v>
      </c>
      <c r="CE84" s="6">
        <v>869.16300000000001</v>
      </c>
      <c r="CF84" s="6">
        <v>1067.982</v>
      </c>
      <c r="CG84" s="6">
        <v>6.5720000000000001</v>
      </c>
      <c r="CH84" s="6">
        <v>98.424999999999997</v>
      </c>
      <c r="CR84" s="6"/>
      <c r="CS84" s="6"/>
      <c r="CT84" s="6"/>
      <c r="CU84" s="6"/>
      <c r="CV84" s="6"/>
      <c r="CY84" s="6"/>
      <c r="CZ84" s="6"/>
      <c r="DA84" s="6"/>
      <c r="DB84" s="6"/>
      <c r="DC84" s="6"/>
      <c r="DD84" s="6"/>
    </row>
    <row r="85" spans="1:108" x14ac:dyDescent="0.35">
      <c r="A85" s="8">
        <v>801.22869873046875</v>
      </c>
      <c r="B85" s="8">
        <v>119.90861511230469</v>
      </c>
      <c r="C85" s="8">
        <v>215.30000305175781</v>
      </c>
      <c r="D85" s="8">
        <v>215.10000610351563</v>
      </c>
      <c r="E85" s="8">
        <v>220.10000610351563</v>
      </c>
      <c r="F85" s="8">
        <v>225</v>
      </c>
      <c r="G85" s="8">
        <v>2207.681884765625</v>
      </c>
      <c r="H85" s="8">
        <v>1724.6846923828125</v>
      </c>
      <c r="I85" s="8">
        <v>3.0160000324249268</v>
      </c>
      <c r="J85" s="8">
        <v>0.14400000870227814</v>
      </c>
      <c r="K85" s="8">
        <v>24.346000671386719</v>
      </c>
      <c r="L85" s="8">
        <v>2.0720000267028809</v>
      </c>
      <c r="M85" s="8">
        <v>0.45400002598762512</v>
      </c>
      <c r="N85" s="8">
        <v>0.65600001811981201</v>
      </c>
      <c r="O85" s="8">
        <v>45.200000762939453</v>
      </c>
      <c r="P85" s="8">
        <v>29.357385635375977</v>
      </c>
      <c r="Q85" s="8">
        <v>44.978981018066406</v>
      </c>
      <c r="R85" s="8">
        <v>229.80000305175781</v>
      </c>
      <c r="S85" s="8">
        <v>59.900002000000001</v>
      </c>
      <c r="T85" s="8">
        <v>59.900002000000001</v>
      </c>
      <c r="U85" s="8">
        <v>60.700001</v>
      </c>
      <c r="V85" s="8">
        <v>137.79624938964844</v>
      </c>
      <c r="W85" s="8">
        <v>52.49993896484375</v>
      </c>
      <c r="X85" s="8">
        <v>66.555252075195313</v>
      </c>
      <c r="Y85" s="8">
        <v>82.722419738769531</v>
      </c>
      <c r="Z85" s="8">
        <v>1.2791875600814819</v>
      </c>
      <c r="AA85" s="8">
        <v>545.16375732421875</v>
      </c>
      <c r="AB85" s="8">
        <v>498.38516235351563</v>
      </c>
      <c r="AC85" s="8">
        <v>4.8535628318786621</v>
      </c>
      <c r="AD85" s="8">
        <v>3.8000626564025879</v>
      </c>
      <c r="AE85" s="8">
        <v>7957.75830078125</v>
      </c>
      <c r="AF85" s="8">
        <v>6113.5791015625</v>
      </c>
      <c r="AG85" s="8">
        <v>1839.48388671875</v>
      </c>
      <c r="AH85" s="8">
        <v>1144.26611328125</v>
      </c>
      <c r="AI85" s="8">
        <v>6118.2744140625</v>
      </c>
      <c r="AJ85" s="8">
        <v>4969.31298828125</v>
      </c>
      <c r="AK85" s="8">
        <f>(data_cloud__26[[#This Row],[timestamp]]-BD83)*86400</f>
        <v>24.30399963632226</v>
      </c>
      <c r="AL85" s="8">
        <v>1.0049999999999999</v>
      </c>
      <c r="AM85" s="8">
        <v>424.75400000000002</v>
      </c>
      <c r="AN85" s="8">
        <v>2056.3209999999999</v>
      </c>
      <c r="AO85" s="8">
        <v>24.66</v>
      </c>
      <c r="AP85" s="6">
        <v>24.672999999999998</v>
      </c>
      <c r="AQ85" s="6">
        <v>0</v>
      </c>
      <c r="AR85" s="6">
        <v>1</v>
      </c>
      <c r="AS85" s="6">
        <f>_xlfn.XLOOKUP(data_cloud__26[[#This Row],[product_id]], manual_check_maarten!A:A,manual_check_maarten!F:F,  "")</f>
        <v>0</v>
      </c>
      <c r="AT85" s="6"/>
      <c r="AU85" s="6"/>
      <c r="AV85" s="6"/>
      <c r="AW85" s="6">
        <f>_xlfn.XLOOKUP(data_cloud__26[[#This Row],[product_id]], manual_check_maarten!A:A,manual_check_maarten!G:G,  "")</f>
        <v>0</v>
      </c>
      <c r="AX85" s="6" t="str">
        <f>_xlfn.XLOOKUP(data_cloud__26[[#This Row],[product_id]], manual_check_maarten!A:A,manual_check_maarten!H:H,  "")</f>
        <v>Streaks</v>
      </c>
      <c r="AY85" s="6"/>
      <c r="AZ85" s="6"/>
      <c r="BA85" s="6" t="s">
        <v>276</v>
      </c>
      <c r="BB85" s="6">
        <v>42</v>
      </c>
      <c r="BC85" s="6" t="s">
        <v>85</v>
      </c>
      <c r="BD85" s="6">
        <v>45566.698938090274</v>
      </c>
      <c r="BE85" s="6" t="s">
        <v>79</v>
      </c>
      <c r="BF85" s="6" t="s">
        <v>80</v>
      </c>
      <c r="BG85" s="6">
        <v>42</v>
      </c>
      <c r="BH85" s="6">
        <v>42</v>
      </c>
      <c r="BI85" s="6">
        <v>0</v>
      </c>
      <c r="BJ85" s="6" t="s">
        <v>274</v>
      </c>
      <c r="BK85" s="6" t="s">
        <v>82</v>
      </c>
      <c r="BL85" s="6">
        <v>14.449999809265137</v>
      </c>
      <c r="BM85" s="6">
        <v>110</v>
      </c>
      <c r="BN85" s="6" t="s">
        <v>82</v>
      </c>
      <c r="BO85" s="6" t="s">
        <v>82</v>
      </c>
      <c r="BP85" s="6">
        <v>0</v>
      </c>
      <c r="BQ85" s="6">
        <v>60</v>
      </c>
      <c r="BR85" s="6"/>
      <c r="BS85" s="6"/>
      <c r="BT85" s="6" t="s">
        <v>277</v>
      </c>
      <c r="BU85" s="6" t="s">
        <v>276</v>
      </c>
      <c r="BV85" s="6">
        <v>40</v>
      </c>
      <c r="BW85" s="6">
        <v>20</v>
      </c>
      <c r="BX85" s="6">
        <v>45</v>
      </c>
      <c r="BY85" s="6">
        <v>1235.4559999999999</v>
      </c>
      <c r="BZ85" s="6">
        <v>936.79600000000005</v>
      </c>
      <c r="CA85" s="6">
        <v>-1.627</v>
      </c>
      <c r="CB85" s="6">
        <v>4.101</v>
      </c>
      <c r="CC85" s="6">
        <v>90.682000000000002</v>
      </c>
      <c r="CD85" s="6">
        <v>2056.3209999999999</v>
      </c>
      <c r="CE85" s="6">
        <v>1229.202</v>
      </c>
      <c r="CF85" s="6">
        <v>1244.6220000000001</v>
      </c>
      <c r="CG85" s="6">
        <v>-178.30600000000001</v>
      </c>
      <c r="CH85" s="6">
        <v>99.998999999999995</v>
      </c>
      <c r="CR85" s="6"/>
      <c r="CS85" s="6"/>
      <c r="CT85" s="6"/>
      <c r="CU85" s="6"/>
      <c r="CV85" s="6"/>
      <c r="CY85" s="6"/>
      <c r="CZ85" s="6"/>
      <c r="DA85" s="6"/>
      <c r="DB85" s="6"/>
      <c r="DC85" s="6"/>
      <c r="DD85" s="6"/>
    </row>
    <row r="86" spans="1:108" x14ac:dyDescent="0.35">
      <c r="A86" s="8">
        <v>801.59759521484375</v>
      </c>
      <c r="B86" s="8">
        <v>119.90861511230469</v>
      </c>
      <c r="C86" s="8">
        <v>215.10000610351563</v>
      </c>
      <c r="D86" s="8">
        <v>215.10000610351563</v>
      </c>
      <c r="E86" s="8">
        <v>220.10000610351563</v>
      </c>
      <c r="F86" s="8">
        <v>224.80000305175781</v>
      </c>
      <c r="G86" s="8">
        <v>2201.464599609375</v>
      </c>
      <c r="H86" s="8">
        <v>1705.1588134765625</v>
      </c>
      <c r="I86" s="8">
        <v>3.7020001411437988</v>
      </c>
      <c r="J86" s="8">
        <v>0.15400001406669617</v>
      </c>
      <c r="K86" s="8">
        <v>24.50200080871582</v>
      </c>
      <c r="L86" s="8">
        <v>2.0840001106262207</v>
      </c>
      <c r="M86" s="8">
        <v>0.45400002598762512</v>
      </c>
      <c r="N86" s="8">
        <v>0.65800005197525024</v>
      </c>
      <c r="O86" s="8">
        <v>45.200000762939453</v>
      </c>
      <c r="P86" s="8">
        <v>29.62751579284668</v>
      </c>
      <c r="Q86" s="8">
        <v>44.948402404785156</v>
      </c>
      <c r="R86" s="8">
        <v>229.80000305175781</v>
      </c>
      <c r="S86" s="8">
        <v>60</v>
      </c>
      <c r="T86" s="8">
        <v>60</v>
      </c>
      <c r="U86" s="8">
        <v>60.700001</v>
      </c>
      <c r="V86" s="8">
        <v>94.586082458496094</v>
      </c>
      <c r="W86" s="8">
        <v>52.499603271484375</v>
      </c>
      <c r="X86" s="8">
        <v>66.03570556640625</v>
      </c>
      <c r="Y86" s="8">
        <v>79.88458251953125</v>
      </c>
      <c r="Z86" s="8">
        <v>3.0851876735687256</v>
      </c>
      <c r="AA86" s="8">
        <v>544.79132080078125</v>
      </c>
      <c r="AB86" s="8">
        <v>500.87539672851563</v>
      </c>
      <c r="AC86" s="8">
        <v>4.5149378776550293</v>
      </c>
      <c r="AD86" s="8">
        <v>3.574312686920166</v>
      </c>
      <c r="AE86" s="8">
        <v>7812.6044921875</v>
      </c>
      <c r="AF86" s="8">
        <v>5530.3662109375</v>
      </c>
      <c r="AG86" s="8">
        <v>1660.7490234375</v>
      </c>
      <c r="AH86" s="8">
        <v>1029.24560546875</v>
      </c>
      <c r="AI86" s="8">
        <v>6151.85546875</v>
      </c>
      <c r="AJ86" s="8">
        <v>4501.12060546875</v>
      </c>
      <c r="AK86" s="8">
        <f>(data_cloud__26[[#This Row],[timestamp]]-BD84)*86400</f>
        <v>24.031000211834908</v>
      </c>
      <c r="AL86" s="8"/>
      <c r="AM86" s="8"/>
      <c r="AN86" s="8"/>
      <c r="AO86" s="8"/>
      <c r="AP86" s="6"/>
      <c r="AQ86" s="6"/>
      <c r="AR86" s="6"/>
      <c r="AS86" s="6" t="str">
        <f>_xlfn.XLOOKUP(data_cloud__26[[#This Row],[product_id]], manual_check_maarten!A:A,manual_check_maarten!F:F,  "")</f>
        <v/>
      </c>
      <c r="AT86" s="6"/>
      <c r="AU86" s="6"/>
      <c r="AV86" s="6"/>
      <c r="AW86" s="6" t="str">
        <f>_xlfn.XLOOKUP(data_cloud__26[[#This Row],[product_id]], manual_check_maarten!A:A,manual_check_maarten!G:G,  "")</f>
        <v/>
      </c>
      <c r="AX86" s="6" t="str">
        <f>_xlfn.XLOOKUP(data_cloud__26[[#This Row],[product_id]], manual_check_maarten!A:A,manual_check_maarten!H:H,  "")</f>
        <v/>
      </c>
      <c r="AY86" s="6"/>
      <c r="AZ86" s="6"/>
      <c r="BA86" s="6" t="s">
        <v>278</v>
      </c>
      <c r="BB86" s="6">
        <v>43</v>
      </c>
      <c r="BC86" s="6" t="s">
        <v>78</v>
      </c>
      <c r="BD86" s="6">
        <v>45566.699216226851</v>
      </c>
      <c r="BE86" s="6" t="s">
        <v>79</v>
      </c>
      <c r="BF86" s="6" t="s">
        <v>80</v>
      </c>
      <c r="BG86" s="6">
        <v>43</v>
      </c>
      <c r="BH86" s="6">
        <v>43</v>
      </c>
      <c r="BI86" s="6">
        <v>0</v>
      </c>
      <c r="BJ86" s="6" t="s">
        <v>279</v>
      </c>
      <c r="BK86" s="6" t="s">
        <v>82</v>
      </c>
      <c r="BL86" s="6">
        <v>14.449999809265137</v>
      </c>
      <c r="BM86" s="6">
        <v>110</v>
      </c>
      <c r="BN86" s="6" t="s">
        <v>82</v>
      </c>
      <c r="BO86" s="6" t="s">
        <v>82</v>
      </c>
      <c r="BP86" s="6">
        <v>0</v>
      </c>
      <c r="BQ86" s="6">
        <v>60</v>
      </c>
      <c r="BR86" s="6">
        <v>5.1542520523071289E-3</v>
      </c>
      <c r="BS86" s="6">
        <v>0.13233590126037598</v>
      </c>
      <c r="BT86" s="6"/>
      <c r="BX86" s="6"/>
      <c r="BY86" s="6"/>
      <c r="BZ86" s="6"/>
      <c r="CA86" s="6"/>
      <c r="CB86" s="6"/>
      <c r="CC86" s="6"/>
      <c r="CD86" s="6"/>
      <c r="CR86" s="6"/>
      <c r="CS86" s="6"/>
      <c r="CT86" s="6"/>
      <c r="CU86" s="6"/>
      <c r="CV86" s="6"/>
      <c r="CY86" s="6"/>
      <c r="CZ86" s="6"/>
      <c r="DA86" s="6"/>
      <c r="DB86" s="6"/>
      <c r="DC86" s="6"/>
      <c r="DD86" s="6"/>
    </row>
    <row r="87" spans="1:108" x14ac:dyDescent="0.35">
      <c r="A87" s="8">
        <v>801.59759521484375</v>
      </c>
      <c r="B87" s="8">
        <v>119.90861511230469</v>
      </c>
      <c r="C87" s="8">
        <v>215.10000610351563</v>
      </c>
      <c r="D87" s="8">
        <v>215.10000610351563</v>
      </c>
      <c r="E87" s="8">
        <v>220.10000610351563</v>
      </c>
      <c r="F87" s="8">
        <v>224.80000305175781</v>
      </c>
      <c r="G87" s="8">
        <v>2201.464599609375</v>
      </c>
      <c r="H87" s="8">
        <v>1705.1588134765625</v>
      </c>
      <c r="I87" s="8">
        <v>3.7020001411437988</v>
      </c>
      <c r="J87" s="8">
        <v>0.15400001406669617</v>
      </c>
      <c r="K87" s="8">
        <v>24.50200080871582</v>
      </c>
      <c r="L87" s="8">
        <v>2.0840001106262207</v>
      </c>
      <c r="M87" s="8">
        <v>0.45400002598762512</v>
      </c>
      <c r="N87" s="8">
        <v>0.65800005197525024</v>
      </c>
      <c r="O87" s="8">
        <v>45.200000762939453</v>
      </c>
      <c r="P87" s="8">
        <v>29.62751579284668</v>
      </c>
      <c r="Q87" s="8">
        <v>44.948402404785156</v>
      </c>
      <c r="R87" s="8">
        <v>229.80000305175781</v>
      </c>
      <c r="S87" s="8">
        <v>60</v>
      </c>
      <c r="T87" s="8">
        <v>60</v>
      </c>
      <c r="U87" s="8">
        <v>60.700001</v>
      </c>
      <c r="V87" s="8">
        <v>137.79624938964844</v>
      </c>
      <c r="W87" s="8">
        <v>52.49993896484375</v>
      </c>
      <c r="X87" s="8">
        <v>66.548973083496094</v>
      </c>
      <c r="Y87" s="8">
        <v>82.678718566894531</v>
      </c>
      <c r="Z87" s="8">
        <v>1.3168125152587891</v>
      </c>
      <c r="AA87" s="8">
        <v>546.4407958984375</v>
      </c>
      <c r="AB87" s="8">
        <v>500.55618286132813</v>
      </c>
      <c r="AC87" s="8">
        <v>4.7783126831054688</v>
      </c>
      <c r="AD87" s="8">
        <v>3.8000626564025879</v>
      </c>
      <c r="AE87" s="8">
        <v>7985.0400390625</v>
      </c>
      <c r="AF87" s="8">
        <v>6194.623046875</v>
      </c>
      <c r="AG87" s="8">
        <v>1819.07080078125</v>
      </c>
      <c r="AH87" s="8">
        <v>1165.76171875</v>
      </c>
      <c r="AI87" s="8">
        <v>6165.96923828125</v>
      </c>
      <c r="AJ87" s="8">
        <v>5028.861328125</v>
      </c>
      <c r="AK87" s="8">
        <f>(data_cloud__26[[#This Row],[timestamp]]-BD85)*86400</f>
        <v>24.031000211834908</v>
      </c>
      <c r="AL87" s="8">
        <v>1.0049999999999999</v>
      </c>
      <c r="AM87" s="8">
        <v>424.827</v>
      </c>
      <c r="AN87" s="8">
        <v>2056.596</v>
      </c>
      <c r="AO87" s="8">
        <v>7.0960000000000001</v>
      </c>
      <c r="AP87" s="6">
        <v>28.95</v>
      </c>
      <c r="AQ87" s="6">
        <v>1</v>
      </c>
      <c r="AR87" s="6">
        <v>1</v>
      </c>
      <c r="AS87" s="6">
        <f>_xlfn.XLOOKUP(data_cloud__26[[#This Row],[product_id]], manual_check_maarten!A:A,manual_check_maarten!F:F,  "")</f>
        <v>1</v>
      </c>
      <c r="AT87" s="6"/>
      <c r="AU87" s="6"/>
      <c r="AV87" s="6"/>
      <c r="AW87" s="6">
        <f>_xlfn.XLOOKUP(data_cloud__26[[#This Row],[product_id]], manual_check_maarten!A:A,manual_check_maarten!G:G,  "")</f>
        <v>0</v>
      </c>
      <c r="AX87" s="6" t="str">
        <f>_xlfn.XLOOKUP(data_cloud__26[[#This Row],[product_id]], manual_check_maarten!A:A,manual_check_maarten!H:H,  "")</f>
        <v/>
      </c>
      <c r="AY87" s="6"/>
      <c r="AZ87" s="6"/>
      <c r="BA87" s="6" t="s">
        <v>280</v>
      </c>
      <c r="BB87" s="6">
        <v>43</v>
      </c>
      <c r="BC87" s="6" t="s">
        <v>85</v>
      </c>
      <c r="BD87" s="6">
        <v>45566.699216226851</v>
      </c>
      <c r="BE87" s="6" t="s">
        <v>79</v>
      </c>
      <c r="BF87" s="6" t="s">
        <v>80</v>
      </c>
      <c r="BG87" s="6">
        <v>43</v>
      </c>
      <c r="BH87" s="6">
        <v>43</v>
      </c>
      <c r="BI87" s="6">
        <v>0</v>
      </c>
      <c r="BJ87" s="6" t="s">
        <v>279</v>
      </c>
      <c r="BK87" s="6" t="s">
        <v>82</v>
      </c>
      <c r="BL87" s="6">
        <v>14.449999809265137</v>
      </c>
      <c r="BM87" s="6">
        <v>110</v>
      </c>
      <c r="BN87" s="6" t="s">
        <v>82</v>
      </c>
      <c r="BO87" s="6" t="s">
        <v>82</v>
      </c>
      <c r="BP87" s="6">
        <v>0</v>
      </c>
      <c r="BQ87" s="6">
        <v>60</v>
      </c>
      <c r="BR87" s="6"/>
      <c r="BS87" s="6"/>
      <c r="BT87" s="6" t="s">
        <v>281</v>
      </c>
      <c r="BU87" s="6" t="s">
        <v>280</v>
      </c>
      <c r="BV87" s="6">
        <v>40</v>
      </c>
      <c r="BW87" s="6">
        <v>20</v>
      </c>
      <c r="BX87" s="6">
        <v>45</v>
      </c>
      <c r="BY87" s="6">
        <v>1236.7059999999999</v>
      </c>
      <c r="BZ87" s="6">
        <v>880.10400000000004</v>
      </c>
      <c r="CA87" s="6">
        <v>-1.843</v>
      </c>
      <c r="CB87" s="6">
        <v>4.01</v>
      </c>
      <c r="CC87" s="6">
        <v>90.465999999999994</v>
      </c>
      <c r="CD87" s="6">
        <v>2056.596</v>
      </c>
      <c r="CE87" s="6">
        <v>1230.557</v>
      </c>
      <c r="CF87" s="6">
        <v>1186.5160000000001</v>
      </c>
      <c r="CG87" s="6">
        <v>-178.375</v>
      </c>
      <c r="CH87" s="6">
        <v>99.998999999999995</v>
      </c>
      <c r="CR87" s="6"/>
      <c r="CS87" s="6"/>
      <c r="CT87" s="6"/>
      <c r="CU87" s="6"/>
      <c r="CV87" s="6"/>
      <c r="CY87" s="6"/>
      <c r="CZ87" s="6"/>
      <c r="DA87" s="6"/>
      <c r="DB87" s="6"/>
      <c r="DC87" s="6"/>
      <c r="DD87" s="6"/>
    </row>
    <row r="88" spans="1:108" x14ac:dyDescent="0.35">
      <c r="A88" s="8">
        <v>801.22869873046875</v>
      </c>
      <c r="B88" s="8">
        <v>119.90861511230469</v>
      </c>
      <c r="C88" s="8">
        <v>214.60000610351563</v>
      </c>
      <c r="D88" s="8">
        <v>215</v>
      </c>
      <c r="E88" s="8">
        <v>220.10000610351563</v>
      </c>
      <c r="F88" s="8">
        <v>225</v>
      </c>
      <c r="G88" s="8">
        <v>2203.407470703125</v>
      </c>
      <c r="H88" s="8">
        <v>1724.004638671875</v>
      </c>
      <c r="I88" s="8">
        <v>2.9600000381469727</v>
      </c>
      <c r="J88" s="8">
        <v>0.15000000596046448</v>
      </c>
      <c r="K88" s="8">
        <v>24.340002059936523</v>
      </c>
      <c r="L88" s="8">
        <v>2.0540001392364502</v>
      </c>
      <c r="M88" s="8">
        <v>0.45400002598762512</v>
      </c>
      <c r="N88" s="8">
        <v>0.65800005197525024</v>
      </c>
      <c r="O88" s="8">
        <v>45.5</v>
      </c>
      <c r="P88" s="8">
        <v>29.336999893188477</v>
      </c>
      <c r="Q88" s="8">
        <v>44.989173889160156</v>
      </c>
      <c r="R88" s="8">
        <v>229.80000305175781</v>
      </c>
      <c r="S88" s="8">
        <v>60.099997999999999</v>
      </c>
      <c r="T88" s="8">
        <v>60.099997999999999</v>
      </c>
      <c r="U88" s="8">
        <v>60.700001</v>
      </c>
      <c r="V88" s="8">
        <v>94.586082458496094</v>
      </c>
      <c r="W88" s="8">
        <v>52.499603271484375</v>
      </c>
      <c r="X88" s="8">
        <v>65.972633361816406</v>
      </c>
      <c r="Y88" s="8">
        <v>79.777275085449219</v>
      </c>
      <c r="Z88" s="8">
        <v>3.2733125686645508</v>
      </c>
      <c r="AA88" s="8">
        <v>544.77105712890625</v>
      </c>
      <c r="AB88" s="8">
        <v>502.14129638671875</v>
      </c>
      <c r="AC88" s="8">
        <v>4.5149378776550293</v>
      </c>
      <c r="AD88" s="8">
        <v>3.6495625972747803</v>
      </c>
      <c r="AE88" s="8">
        <v>7790.71826171875</v>
      </c>
      <c r="AF88" s="8">
        <v>5585.2685546875</v>
      </c>
      <c r="AG88" s="8">
        <v>1652.8056640625</v>
      </c>
      <c r="AH88" s="8">
        <v>1061.662109375</v>
      </c>
      <c r="AI88" s="8">
        <v>6137.91259765625</v>
      </c>
      <c r="AJ88" s="8">
        <v>4523.6064453125</v>
      </c>
      <c r="AK88" s="8">
        <f>(data_cloud__26[[#This Row],[timestamp]]-BD86)*86400</f>
        <v>24.628000217489898</v>
      </c>
      <c r="AL88" s="8">
        <v>1.004</v>
      </c>
      <c r="AM88" s="8">
        <v>423.702</v>
      </c>
      <c r="AN88" s="8">
        <v>2052.163</v>
      </c>
      <c r="AO88" s="8">
        <v>18.215</v>
      </c>
      <c r="AP88" s="6">
        <v>37.951999999999998</v>
      </c>
      <c r="AQ88" s="6">
        <v>1</v>
      </c>
      <c r="AR88" s="6">
        <v>1</v>
      </c>
      <c r="AS88" s="6">
        <f>_xlfn.XLOOKUP(data_cloud__26[[#This Row],[product_id]], manual_check_maarten!A:A,manual_check_maarten!F:F,  "")</f>
        <v>1</v>
      </c>
      <c r="AT88" s="6"/>
      <c r="AU88" s="6"/>
      <c r="AV88" s="6"/>
      <c r="AW88" s="6">
        <f>_xlfn.XLOOKUP(data_cloud__26[[#This Row],[product_id]], manual_check_maarten!A:A,manual_check_maarten!G:G,  "")</f>
        <v>0</v>
      </c>
      <c r="AX88" s="6" t="str">
        <f>_xlfn.XLOOKUP(data_cloud__26[[#This Row],[product_id]], manual_check_maarten!A:A,manual_check_maarten!H:H,  "")</f>
        <v/>
      </c>
      <c r="AY88" s="6"/>
      <c r="AZ88" s="6"/>
      <c r="BA88" s="6" t="s">
        <v>282</v>
      </c>
      <c r="BB88" s="6">
        <v>44</v>
      </c>
      <c r="BC88" s="6" t="s">
        <v>78</v>
      </c>
      <c r="BD88" s="6">
        <v>45566.69950127315</v>
      </c>
      <c r="BE88" s="6" t="s">
        <v>79</v>
      </c>
      <c r="BF88" s="6" t="s">
        <v>80</v>
      </c>
      <c r="BG88" s="6">
        <v>44</v>
      </c>
      <c r="BH88" s="6">
        <v>44</v>
      </c>
      <c r="BI88" s="6">
        <v>0</v>
      </c>
      <c r="BJ88" s="6" t="s">
        <v>283</v>
      </c>
      <c r="BK88" s="6" t="s">
        <v>82</v>
      </c>
      <c r="BL88" s="6">
        <v>14.460000038146973</v>
      </c>
      <c r="BM88" s="6">
        <v>110</v>
      </c>
      <c r="BN88" s="6" t="s">
        <v>82</v>
      </c>
      <c r="BO88" s="6" t="s">
        <v>82</v>
      </c>
      <c r="BP88" s="6">
        <v>0</v>
      </c>
      <c r="BQ88" s="6">
        <v>60</v>
      </c>
      <c r="BR88" s="6">
        <v>1.7220735549926758E-2</v>
      </c>
      <c r="BS88" s="6">
        <v>0.12460994720458984</v>
      </c>
      <c r="BT88" s="6" t="s">
        <v>284</v>
      </c>
      <c r="BU88" s="6" t="s">
        <v>282</v>
      </c>
      <c r="BV88" s="6">
        <v>40</v>
      </c>
      <c r="BW88" s="6">
        <v>20</v>
      </c>
      <c r="BX88" s="6">
        <v>45</v>
      </c>
      <c r="BY88" s="6">
        <v>893.56299999999999</v>
      </c>
      <c r="BZ88" s="6">
        <v>938.30499999999995</v>
      </c>
      <c r="CA88" s="6">
        <v>2.512</v>
      </c>
      <c r="CB88" s="6">
        <v>4.0890000000000004</v>
      </c>
      <c r="CC88" s="6">
        <v>94.820999999999998</v>
      </c>
      <c r="CD88" s="6">
        <v>2052.163</v>
      </c>
      <c r="CE88" s="6">
        <v>868.99300000000005</v>
      </c>
      <c r="CF88" s="6">
        <v>1050.3340000000001</v>
      </c>
      <c r="CG88" s="6">
        <v>6.5890000000000004</v>
      </c>
      <c r="CH88" s="6">
        <v>99.998999999999995</v>
      </c>
      <c r="CR88" s="6"/>
      <c r="CS88" s="6"/>
      <c r="CT88" s="6"/>
      <c r="CU88" s="6"/>
      <c r="CV88" s="6"/>
      <c r="CY88" s="6"/>
      <c r="CZ88" s="6"/>
      <c r="DA88" s="6"/>
      <c r="DB88" s="6"/>
      <c r="DC88" s="6"/>
      <c r="DD88" s="6"/>
    </row>
    <row r="89" spans="1:108" x14ac:dyDescent="0.35">
      <c r="A89" s="8">
        <v>801.22869873046875</v>
      </c>
      <c r="B89" s="8">
        <v>119.90861511230469</v>
      </c>
      <c r="C89" s="8">
        <v>214.60000610351563</v>
      </c>
      <c r="D89" s="8">
        <v>215</v>
      </c>
      <c r="E89" s="8">
        <v>220.10000610351563</v>
      </c>
      <c r="F89" s="8">
        <v>225</v>
      </c>
      <c r="G89" s="8">
        <v>2203.407470703125</v>
      </c>
      <c r="H89" s="8">
        <v>1724.004638671875</v>
      </c>
      <c r="I89" s="8">
        <v>2.9600000381469727</v>
      </c>
      <c r="J89" s="8">
        <v>0.15000000596046448</v>
      </c>
      <c r="K89" s="8">
        <v>24.340002059936523</v>
      </c>
      <c r="L89" s="8">
        <v>2.0540001392364502</v>
      </c>
      <c r="M89" s="8">
        <v>0.45400002598762512</v>
      </c>
      <c r="N89" s="8">
        <v>0.65800005197525024</v>
      </c>
      <c r="O89" s="8">
        <v>45.5</v>
      </c>
      <c r="P89" s="8">
        <v>29.336999893188477</v>
      </c>
      <c r="Q89" s="8">
        <v>44.989173889160156</v>
      </c>
      <c r="R89" s="8">
        <v>229.80000305175781</v>
      </c>
      <c r="S89" s="8">
        <v>60.099997999999999</v>
      </c>
      <c r="T89" s="8">
        <v>60.099997999999999</v>
      </c>
      <c r="U89" s="8">
        <v>60.700001</v>
      </c>
      <c r="V89" s="8">
        <v>137.79624938964844</v>
      </c>
      <c r="W89" s="8">
        <v>52.49993896484375</v>
      </c>
      <c r="X89" s="8">
        <v>66.557121276855469</v>
      </c>
      <c r="Y89" s="8">
        <v>82.571823120117188</v>
      </c>
      <c r="Z89" s="8">
        <v>1.3544375896453857</v>
      </c>
      <c r="AA89" s="8">
        <v>546.3890380859375</v>
      </c>
      <c r="AB89" s="8">
        <v>500.49655151367188</v>
      </c>
      <c r="AC89" s="8">
        <v>4.7783126831054688</v>
      </c>
      <c r="AD89" s="8">
        <v>3.8000626564025879</v>
      </c>
      <c r="AE89" s="8">
        <v>7964.07666015625</v>
      </c>
      <c r="AF89" s="8">
        <v>6182.2998046875</v>
      </c>
      <c r="AG89" s="8">
        <v>1807.7099609375</v>
      </c>
      <c r="AH89" s="8">
        <v>1153.95166015625</v>
      </c>
      <c r="AI89" s="8">
        <v>6156.36669921875</v>
      </c>
      <c r="AJ89" s="8">
        <v>5028.34814453125</v>
      </c>
      <c r="AK89" s="8">
        <f>(data_cloud__26[[#This Row],[timestamp]]-BD87)*86400</f>
        <v>24.628000217489898</v>
      </c>
      <c r="AL89" s="8">
        <v>1.0049999999999999</v>
      </c>
      <c r="AM89" s="8">
        <v>424.68</v>
      </c>
      <c r="AN89" s="8">
        <v>2055.3380000000002</v>
      </c>
      <c r="AO89" s="8">
        <v>10.544</v>
      </c>
      <c r="AP89" s="6">
        <v>22.73</v>
      </c>
      <c r="AQ89" s="6">
        <v>1</v>
      </c>
      <c r="AR89" s="6">
        <v>1</v>
      </c>
      <c r="AS89" s="6">
        <f>_xlfn.XLOOKUP(data_cloud__26[[#This Row],[product_id]], manual_check_maarten!A:A,manual_check_maarten!F:F,  "")</f>
        <v>1</v>
      </c>
      <c r="AT89" s="6"/>
      <c r="AU89" s="6"/>
      <c r="AV89" s="6"/>
      <c r="AW89" s="6">
        <f>_xlfn.XLOOKUP(data_cloud__26[[#This Row],[product_id]], manual_check_maarten!A:A,manual_check_maarten!G:G,  "")</f>
        <v>0</v>
      </c>
      <c r="AX89" s="6" t="str">
        <f>_xlfn.XLOOKUP(data_cloud__26[[#This Row],[product_id]], manual_check_maarten!A:A,manual_check_maarten!H:H,  "")</f>
        <v/>
      </c>
      <c r="AY89" s="6"/>
      <c r="AZ89" s="6"/>
      <c r="BA89" s="6" t="s">
        <v>285</v>
      </c>
      <c r="BB89" s="6">
        <v>44</v>
      </c>
      <c r="BC89" s="6" t="s">
        <v>85</v>
      </c>
      <c r="BD89" s="6">
        <v>45566.69950127315</v>
      </c>
      <c r="BE89" s="6" t="s">
        <v>79</v>
      </c>
      <c r="BF89" s="6" t="s">
        <v>80</v>
      </c>
      <c r="BG89" s="6">
        <v>44</v>
      </c>
      <c r="BH89" s="6">
        <v>44</v>
      </c>
      <c r="BI89" s="6">
        <v>0</v>
      </c>
      <c r="BJ89" s="6" t="s">
        <v>283</v>
      </c>
      <c r="BK89" s="6" t="s">
        <v>82</v>
      </c>
      <c r="BL89" s="6">
        <v>14.460000038146973</v>
      </c>
      <c r="BM89" s="6">
        <v>110</v>
      </c>
      <c r="BN89" s="6" t="s">
        <v>82</v>
      </c>
      <c r="BO89" s="6" t="s">
        <v>82</v>
      </c>
      <c r="BP89" s="6">
        <v>0</v>
      </c>
      <c r="BQ89" s="6">
        <v>60</v>
      </c>
      <c r="BR89" s="6"/>
      <c r="BS89" s="6"/>
      <c r="BT89" s="6" t="s">
        <v>286</v>
      </c>
      <c r="BU89" s="6" t="s">
        <v>285</v>
      </c>
      <c r="BV89" s="6">
        <v>40</v>
      </c>
      <c r="BW89" s="6">
        <v>20</v>
      </c>
      <c r="BX89" s="6">
        <v>45</v>
      </c>
      <c r="BY89" s="6">
        <v>1232.7180000000001</v>
      </c>
      <c r="BZ89" s="6">
        <v>1042.7329999999999</v>
      </c>
      <c r="CA89" s="6">
        <v>-1.627</v>
      </c>
      <c r="CB89" s="6">
        <v>4.101</v>
      </c>
      <c r="CC89" s="6">
        <v>90.682000000000002</v>
      </c>
      <c r="CD89" s="6">
        <v>2055.3380000000002</v>
      </c>
      <c r="CE89" s="6">
        <v>1226.231</v>
      </c>
      <c r="CF89" s="6">
        <v>1348.6189999999999</v>
      </c>
      <c r="CG89" s="6">
        <v>-178.29300000000001</v>
      </c>
      <c r="CH89" s="6">
        <v>98.424999999999997</v>
      </c>
      <c r="CR89" s="6"/>
      <c r="CS89" s="6"/>
      <c r="CT89" s="6"/>
      <c r="CU89" s="6"/>
      <c r="CV89" s="6"/>
      <c r="CY89" s="6"/>
      <c r="CZ89" s="6"/>
      <c r="DA89" s="6"/>
      <c r="DB89" s="6"/>
      <c r="DC89" s="6"/>
      <c r="DD89" s="6"/>
    </row>
    <row r="90" spans="1:108" x14ac:dyDescent="0.35">
      <c r="A90" s="8">
        <v>801.22869873046875</v>
      </c>
      <c r="B90" s="8">
        <v>119.90861511230469</v>
      </c>
      <c r="C90" s="8">
        <v>214.60000610351563</v>
      </c>
      <c r="D90" s="8">
        <v>214.80000305175781</v>
      </c>
      <c r="E90" s="8">
        <v>220</v>
      </c>
      <c r="F90" s="8">
        <v>224.80000305175781</v>
      </c>
      <c r="G90" s="8">
        <v>2195.927490234375</v>
      </c>
      <c r="H90" s="8">
        <v>1718.273193359375</v>
      </c>
      <c r="I90" s="8">
        <v>2.8020000457763672</v>
      </c>
      <c r="J90" s="8">
        <v>0.14800000190734863</v>
      </c>
      <c r="K90" s="8">
        <v>24.340002059936523</v>
      </c>
      <c r="L90" s="8">
        <v>2.0820000171661377</v>
      </c>
      <c r="M90" s="8">
        <v>0.45400002598762512</v>
      </c>
      <c r="N90" s="8">
        <v>0.65800005197525024</v>
      </c>
      <c r="O90" s="8">
        <v>45.5</v>
      </c>
      <c r="P90" s="8">
        <v>29.535774230957031</v>
      </c>
      <c r="Q90" s="8">
        <v>44.963691711425781</v>
      </c>
      <c r="R90" s="8">
        <v>230</v>
      </c>
      <c r="S90" s="8">
        <v>60</v>
      </c>
      <c r="T90" s="8">
        <v>60</v>
      </c>
      <c r="U90" s="8">
        <v>60.700001</v>
      </c>
      <c r="V90" s="8">
        <v>94.586082458496094</v>
      </c>
      <c r="W90" s="8">
        <v>52.499603271484375</v>
      </c>
      <c r="X90" s="8">
        <v>66.133193969726563</v>
      </c>
      <c r="Y90" s="8">
        <v>79.857246398925781</v>
      </c>
      <c r="Z90" s="8">
        <v>2.821812629699707</v>
      </c>
      <c r="AA90" s="8">
        <v>546.45574951171875</v>
      </c>
      <c r="AB90" s="8">
        <v>502.79379272460938</v>
      </c>
      <c r="AC90" s="8">
        <v>4.5149378776550293</v>
      </c>
      <c r="AD90" s="8">
        <v>3.6119377613067627</v>
      </c>
      <c r="AE90" s="8">
        <v>7825.16357421875</v>
      </c>
      <c r="AF90" s="8">
        <v>5595.00439453125</v>
      </c>
      <c r="AG90" s="8">
        <v>1662.232421875</v>
      </c>
      <c r="AH90" s="8">
        <v>1048.59228515625</v>
      </c>
      <c r="AI90" s="8">
        <v>6162.93115234375</v>
      </c>
      <c r="AJ90" s="8">
        <v>4546.412109375</v>
      </c>
      <c r="AK90" s="8">
        <f>(data_cloud__26[[#This Row],[timestamp]]-BD88)*86400</f>
        <v>23.976999800652266</v>
      </c>
      <c r="AL90" s="8">
        <v>1.0029999999999999</v>
      </c>
      <c r="AM90" s="8">
        <v>423.39499999999998</v>
      </c>
      <c r="AN90" s="8">
        <v>2055.4360000000001</v>
      </c>
      <c r="AO90" s="8">
        <v>8.23</v>
      </c>
      <c r="AP90" s="6">
        <v>25.684000000000001</v>
      </c>
      <c r="AQ90" s="6">
        <v>1</v>
      </c>
      <c r="AR90" s="6">
        <v>1</v>
      </c>
      <c r="AS90" s="6">
        <f>_xlfn.XLOOKUP(data_cloud__26[[#This Row],[product_id]], manual_check_maarten!A:A,manual_check_maarten!F:F,  "")</f>
        <v>1</v>
      </c>
      <c r="AT90" s="6"/>
      <c r="AU90" s="6"/>
      <c r="AV90" s="6"/>
      <c r="AW90" s="6">
        <f>_xlfn.XLOOKUP(data_cloud__26[[#This Row],[product_id]], manual_check_maarten!A:A,manual_check_maarten!G:G,  "")</f>
        <v>0</v>
      </c>
      <c r="AX90" s="6" t="str">
        <f>_xlfn.XLOOKUP(data_cloud__26[[#This Row],[product_id]], manual_check_maarten!A:A,manual_check_maarten!H:H,  "")</f>
        <v/>
      </c>
      <c r="AY90" s="6"/>
      <c r="AZ90" s="6"/>
      <c r="BA90" s="6" t="s">
        <v>287</v>
      </c>
      <c r="BB90" s="6">
        <v>45</v>
      </c>
      <c r="BC90" s="6" t="s">
        <v>78</v>
      </c>
      <c r="BD90" s="6">
        <v>45566.699778784721</v>
      </c>
      <c r="BE90" s="6" t="s">
        <v>79</v>
      </c>
      <c r="BF90" s="6" t="s">
        <v>80</v>
      </c>
      <c r="BG90" s="6">
        <v>45</v>
      </c>
      <c r="BH90" s="6">
        <v>45</v>
      </c>
      <c r="BI90" s="6">
        <v>0</v>
      </c>
      <c r="BJ90" s="6" t="s">
        <v>288</v>
      </c>
      <c r="BK90" s="6" t="s">
        <v>82</v>
      </c>
      <c r="BL90" s="6">
        <v>14.460000038146973</v>
      </c>
      <c r="BM90" s="6">
        <v>110</v>
      </c>
      <c r="BN90" s="6" t="s">
        <v>82</v>
      </c>
      <c r="BO90" s="6" t="s">
        <v>82</v>
      </c>
      <c r="BP90" s="6">
        <v>0</v>
      </c>
      <c r="BQ90" s="6">
        <v>60</v>
      </c>
      <c r="BR90" s="6">
        <v>6.7625045776367188E-3</v>
      </c>
      <c r="BS90" s="6">
        <v>0.12849581241607666</v>
      </c>
      <c r="BT90" s="6" t="s">
        <v>289</v>
      </c>
      <c r="BU90" s="6" t="s">
        <v>287</v>
      </c>
      <c r="BV90" s="6">
        <v>40</v>
      </c>
      <c r="BW90" s="6">
        <v>20</v>
      </c>
      <c r="BX90" s="6">
        <v>45</v>
      </c>
      <c r="BY90" s="6">
        <v>825.28800000000001</v>
      </c>
      <c r="BZ90" s="6">
        <v>1254.8779999999999</v>
      </c>
      <c r="CA90" s="6">
        <v>0.38500000000000001</v>
      </c>
      <c r="CB90" s="6">
        <v>4.2069999999999999</v>
      </c>
      <c r="CC90" s="6">
        <v>92.694000000000003</v>
      </c>
      <c r="CD90" s="6">
        <v>2055.4360000000001</v>
      </c>
      <c r="CE90" s="6">
        <v>808.02800000000002</v>
      </c>
      <c r="CF90" s="6">
        <v>1362.4369999999999</v>
      </c>
      <c r="CG90" s="6">
        <v>3.3239999999999998</v>
      </c>
      <c r="CH90" s="6">
        <v>96.063000000000002</v>
      </c>
      <c r="CR90" s="6"/>
      <c r="CS90" s="6"/>
      <c r="CT90" s="6"/>
      <c r="CU90" s="6"/>
      <c r="CV90" s="6"/>
      <c r="CY90" s="6"/>
      <c r="CZ90" s="6"/>
      <c r="DA90" s="6"/>
      <c r="DB90" s="6"/>
      <c r="DC90" s="6"/>
      <c r="DD90" s="6"/>
    </row>
    <row r="91" spans="1:108" x14ac:dyDescent="0.35">
      <c r="A91" s="8">
        <v>801.22869873046875</v>
      </c>
      <c r="B91" s="8">
        <v>119.90861511230469</v>
      </c>
      <c r="C91" s="8">
        <v>214.60000610351563</v>
      </c>
      <c r="D91" s="8">
        <v>214.80000305175781</v>
      </c>
      <c r="E91" s="8">
        <v>220</v>
      </c>
      <c r="F91" s="8">
        <v>224.80000305175781</v>
      </c>
      <c r="G91" s="8">
        <v>2195.927490234375</v>
      </c>
      <c r="H91" s="8">
        <v>1718.273193359375</v>
      </c>
      <c r="I91" s="8">
        <v>2.8020000457763672</v>
      </c>
      <c r="J91" s="8">
        <v>0.14800000190734863</v>
      </c>
      <c r="K91" s="8">
        <v>24.340002059936523</v>
      </c>
      <c r="L91" s="8">
        <v>2.0820000171661377</v>
      </c>
      <c r="M91" s="8">
        <v>0.45400002598762512</v>
      </c>
      <c r="N91" s="8">
        <v>0.65800005197525024</v>
      </c>
      <c r="O91" s="8">
        <v>45.5</v>
      </c>
      <c r="P91" s="8">
        <v>29.535774230957031</v>
      </c>
      <c r="Q91" s="8">
        <v>44.963691711425781</v>
      </c>
      <c r="R91" s="8">
        <v>230</v>
      </c>
      <c r="S91" s="8">
        <v>60</v>
      </c>
      <c r="T91" s="8">
        <v>60</v>
      </c>
      <c r="U91" s="8">
        <v>60.700001</v>
      </c>
      <c r="V91" s="8">
        <v>137.79624938964844</v>
      </c>
      <c r="W91" s="8">
        <v>52.49993896484375</v>
      </c>
      <c r="X91" s="8">
        <v>66.740638732910156</v>
      </c>
      <c r="Y91" s="8">
        <v>82.516326904296875</v>
      </c>
      <c r="Z91" s="8">
        <v>1.9940625429153442</v>
      </c>
      <c r="AA91" s="8">
        <v>548.72467041015625</v>
      </c>
      <c r="AB91" s="8">
        <v>501.87435913085938</v>
      </c>
      <c r="AC91" s="8">
        <v>4.8159375190734863</v>
      </c>
      <c r="AD91" s="8">
        <v>3.8000626564025879</v>
      </c>
      <c r="AE91" s="8">
        <v>8015.40283203125</v>
      </c>
      <c r="AF91" s="8">
        <v>6222.05078125</v>
      </c>
      <c r="AG91" s="8">
        <v>1842.05322265625</v>
      </c>
      <c r="AH91" s="8">
        <v>1163.8251953125</v>
      </c>
      <c r="AI91" s="8">
        <v>6173.349609375</v>
      </c>
      <c r="AJ91" s="8">
        <v>5058.2255859375</v>
      </c>
      <c r="AK91" s="8">
        <f>(data_cloud__26[[#This Row],[timestamp]]-BD89)*86400</f>
        <v>23.976999800652266</v>
      </c>
      <c r="AL91" s="8">
        <v>1.0049999999999999</v>
      </c>
      <c r="AM91" s="8">
        <v>424.726</v>
      </c>
      <c r="AN91" s="8">
        <v>2056.0830000000001</v>
      </c>
      <c r="AO91" s="8">
        <v>11.352</v>
      </c>
      <c r="AP91" s="6">
        <v>26.561</v>
      </c>
      <c r="AQ91" s="6">
        <v>1</v>
      </c>
      <c r="AR91" s="6">
        <v>1</v>
      </c>
      <c r="AS91" s="6">
        <f>_xlfn.XLOOKUP(data_cloud__26[[#This Row],[product_id]], manual_check_maarten!A:A,manual_check_maarten!F:F,  "")</f>
        <v>1</v>
      </c>
      <c r="AT91" s="6"/>
      <c r="AU91" s="6"/>
      <c r="AV91" s="6"/>
      <c r="AW91" s="6">
        <f>_xlfn.XLOOKUP(data_cloud__26[[#This Row],[product_id]], manual_check_maarten!A:A,manual_check_maarten!G:G,  "")</f>
        <v>0</v>
      </c>
      <c r="AX91" s="6"/>
      <c r="AY91" s="6"/>
      <c r="AZ91" s="6"/>
      <c r="BA91" s="6" t="s">
        <v>290</v>
      </c>
      <c r="BB91" s="6">
        <v>45</v>
      </c>
      <c r="BC91" s="6" t="s">
        <v>85</v>
      </c>
      <c r="BD91" s="6">
        <v>45566.699778784721</v>
      </c>
      <c r="BE91" s="6" t="s">
        <v>79</v>
      </c>
      <c r="BF91" s="6" t="s">
        <v>80</v>
      </c>
      <c r="BG91" s="6">
        <v>45</v>
      </c>
      <c r="BH91" s="6">
        <v>45</v>
      </c>
      <c r="BI91" s="6">
        <v>0</v>
      </c>
      <c r="BJ91" s="6" t="s">
        <v>288</v>
      </c>
      <c r="BK91" s="6" t="s">
        <v>82</v>
      </c>
      <c r="BL91" s="6">
        <v>14.460000038146973</v>
      </c>
      <c r="BM91" s="6">
        <v>110</v>
      </c>
      <c r="BN91" s="6" t="s">
        <v>82</v>
      </c>
      <c r="BO91" s="6" t="s">
        <v>82</v>
      </c>
      <c r="BP91" s="6">
        <v>0</v>
      </c>
      <c r="BQ91" s="6">
        <v>60</v>
      </c>
      <c r="BR91" s="6"/>
      <c r="BS91" s="6"/>
      <c r="BT91" s="6" t="s">
        <v>291</v>
      </c>
      <c r="BU91" s="6" t="s">
        <v>290</v>
      </c>
      <c r="BV91" s="6">
        <v>40</v>
      </c>
      <c r="BW91" s="6">
        <v>20</v>
      </c>
      <c r="BX91" s="6">
        <v>45</v>
      </c>
      <c r="BY91" s="6">
        <v>1235.81</v>
      </c>
      <c r="BZ91" s="6">
        <v>947.10500000000002</v>
      </c>
      <c r="CA91" s="6">
        <v>-1.627</v>
      </c>
      <c r="CB91" s="6">
        <v>4.1040000000000001</v>
      </c>
      <c r="CC91" s="6">
        <v>90.682000000000002</v>
      </c>
      <c r="CD91" s="6">
        <v>2056.0830000000001</v>
      </c>
      <c r="CE91" s="6">
        <v>1229.6020000000001</v>
      </c>
      <c r="CF91" s="6">
        <v>1254.623</v>
      </c>
      <c r="CG91" s="6">
        <v>-178.30799999999999</v>
      </c>
      <c r="CH91" s="6">
        <v>98.424999999999997</v>
      </c>
      <c r="CR91" s="6"/>
      <c r="CS91" s="6"/>
      <c r="CT91" s="6"/>
      <c r="CU91" s="6"/>
      <c r="CV91" s="6"/>
      <c r="CY91" s="6"/>
      <c r="CZ91" s="6"/>
      <c r="DA91" s="6"/>
      <c r="DB91" s="6"/>
      <c r="DC91" s="6"/>
      <c r="DD91" s="6"/>
    </row>
    <row r="92" spans="1:108" x14ac:dyDescent="0.35">
      <c r="A92" s="8">
        <v>801.41314697265625</v>
      </c>
      <c r="B92" s="8">
        <v>119.90861511230469</v>
      </c>
      <c r="C92" s="8">
        <v>215.10000610351563</v>
      </c>
      <c r="D92" s="8">
        <v>215</v>
      </c>
      <c r="E92" s="8">
        <v>220</v>
      </c>
      <c r="F92" s="8">
        <v>225</v>
      </c>
      <c r="G92" s="8">
        <v>2202.921875</v>
      </c>
      <c r="H92" s="8">
        <v>1717.107421875</v>
      </c>
      <c r="I92" s="8">
        <v>2.694000244140625</v>
      </c>
      <c r="J92" s="8">
        <v>0.14600001275539398</v>
      </c>
      <c r="K92" s="8">
        <v>24.340002059936523</v>
      </c>
      <c r="L92" s="8">
        <v>2.0540001392364502</v>
      </c>
      <c r="M92" s="8">
        <v>0.45400002598762512</v>
      </c>
      <c r="N92" s="8">
        <v>0.65600001811981201</v>
      </c>
      <c r="O92" s="8">
        <v>45.700000762939453</v>
      </c>
      <c r="P92" s="8">
        <v>29.347192764282227</v>
      </c>
      <c r="Q92" s="8">
        <v>44.943305969238281</v>
      </c>
      <c r="R92" s="8">
        <v>230</v>
      </c>
      <c r="S92" s="8">
        <v>60</v>
      </c>
      <c r="T92" s="8">
        <v>60</v>
      </c>
      <c r="U92" s="8">
        <v>60.700001</v>
      </c>
      <c r="V92" s="8">
        <v>94.586082458496094</v>
      </c>
      <c r="W92" s="8">
        <v>52.499603271484375</v>
      </c>
      <c r="X92" s="8">
        <v>65.945655822753906</v>
      </c>
      <c r="Y92" s="8">
        <v>79.928466796875</v>
      </c>
      <c r="Z92" s="8">
        <v>3.1980626583099365</v>
      </c>
      <c r="AA92" s="8">
        <v>546.3360595703125</v>
      </c>
      <c r="AB92" s="8">
        <v>503.035400390625</v>
      </c>
      <c r="AC92" s="8">
        <v>4.5525627136230469</v>
      </c>
      <c r="AD92" s="8">
        <v>3.574312686920166</v>
      </c>
      <c r="AE92" s="8">
        <v>7828.607421875</v>
      </c>
      <c r="AF92" s="8">
        <v>5593.21484375</v>
      </c>
      <c r="AG92" s="8">
        <v>1680.80029296875</v>
      </c>
      <c r="AH92" s="8">
        <v>1028.341796875</v>
      </c>
      <c r="AI92" s="8">
        <v>6147.80712890625</v>
      </c>
      <c r="AJ92" s="8">
        <v>4564.873046875</v>
      </c>
      <c r="AK92" s="8">
        <f>(data_cloud__26[[#This Row],[timestamp]]-BD90)*86400</f>
        <v>24.986999854445457</v>
      </c>
      <c r="AL92" s="8">
        <v>1.0029999999999999</v>
      </c>
      <c r="AM92" s="8">
        <v>423.87200000000001</v>
      </c>
      <c r="AN92" s="8">
        <v>2054.0410000000002</v>
      </c>
      <c r="AO92" s="8">
        <v>54.259</v>
      </c>
      <c r="AP92" s="6">
        <v>23.516999999999999</v>
      </c>
      <c r="AQ92" s="6">
        <v>0</v>
      </c>
      <c r="AR92" s="6">
        <v>1</v>
      </c>
      <c r="AS92" s="6">
        <f>_xlfn.XLOOKUP(data_cloud__26[[#This Row],[product_id]], manual_check_maarten!A:A,manual_check_maarten!F:F,  "")</f>
        <v>1</v>
      </c>
      <c r="AT92" s="6"/>
      <c r="AU92" s="6"/>
      <c r="AV92" s="6"/>
      <c r="AW92" s="6" t="str">
        <f>_xlfn.XLOOKUP(data_cloud__26[[#This Row],[product_id]], manual_check_maarten!A:A,manual_check_maarten!G:G,  "")</f>
        <v>anomaly due to conveyor belt error in detection ROI</v>
      </c>
      <c r="AX92" s="6" t="str">
        <f>_xlfn.XLOOKUP(data_cloud__26[[#This Row],[product_id]], manual_check_maarten!A:A,manual_check_maarten!H:H,  "")</f>
        <v/>
      </c>
      <c r="AY92" s="6"/>
      <c r="AZ92" s="6"/>
      <c r="BA92" s="6" t="s">
        <v>292</v>
      </c>
      <c r="BB92" s="6">
        <v>46</v>
      </c>
      <c r="BC92" s="6" t="s">
        <v>78</v>
      </c>
      <c r="BD92" s="6">
        <v>45566.700067986108</v>
      </c>
      <c r="BE92" s="6" t="s">
        <v>79</v>
      </c>
      <c r="BF92" s="6" t="s">
        <v>80</v>
      </c>
      <c r="BG92" s="6">
        <v>46</v>
      </c>
      <c r="BH92" s="6">
        <v>46</v>
      </c>
      <c r="BI92" s="6">
        <v>0</v>
      </c>
      <c r="BJ92" s="6" t="s">
        <v>293</v>
      </c>
      <c r="BK92" s="6" t="s">
        <v>82</v>
      </c>
      <c r="BL92" s="6">
        <v>14.469999313354492</v>
      </c>
      <c r="BM92" s="6">
        <v>110</v>
      </c>
      <c r="BN92" s="6" t="s">
        <v>82</v>
      </c>
      <c r="BO92" s="6" t="s">
        <v>82</v>
      </c>
      <c r="BP92" s="6">
        <v>0</v>
      </c>
      <c r="BQ92" s="6">
        <v>60</v>
      </c>
      <c r="BR92" s="6">
        <v>2.3096799850463867E-2</v>
      </c>
      <c r="BS92" s="6">
        <v>0.11530792713165283</v>
      </c>
      <c r="BT92" s="6" t="s">
        <v>294</v>
      </c>
      <c r="BU92" s="6" t="s">
        <v>292</v>
      </c>
      <c r="BV92" s="6">
        <v>40</v>
      </c>
      <c r="BW92" s="6">
        <v>20</v>
      </c>
      <c r="BX92" s="6">
        <v>45</v>
      </c>
      <c r="BY92" s="6">
        <v>889.89</v>
      </c>
      <c r="BZ92" s="6">
        <v>1015.903</v>
      </c>
      <c r="CA92" s="6">
        <v>3.1960000000000002</v>
      </c>
      <c r="CB92" s="6">
        <v>4.0629999999999997</v>
      </c>
      <c r="CC92" s="6">
        <v>95.504999999999995</v>
      </c>
      <c r="CD92" s="6">
        <v>2054.0410000000002</v>
      </c>
      <c r="CE92" s="6">
        <v>866.74</v>
      </c>
      <c r="CF92" s="6">
        <v>1125.702</v>
      </c>
      <c r="CG92" s="6">
        <v>6.5469999999999997</v>
      </c>
      <c r="CH92" s="6">
        <v>99.998999999999995</v>
      </c>
      <c r="CR92" s="6"/>
      <c r="CS92" s="6"/>
      <c r="CT92" s="6"/>
      <c r="CU92" s="6"/>
      <c r="CV92" s="6"/>
      <c r="CY92" s="6"/>
      <c r="CZ92" s="6"/>
      <c r="DA92" s="6"/>
      <c r="DB92" s="6"/>
      <c r="DC92" s="6"/>
      <c r="DD92" s="6"/>
    </row>
    <row r="93" spans="1:108" x14ac:dyDescent="0.35">
      <c r="A93" s="8">
        <v>801.41314697265625</v>
      </c>
      <c r="B93" s="8">
        <v>119.90861511230469</v>
      </c>
      <c r="C93" s="8">
        <v>215.10000610351563</v>
      </c>
      <c r="D93" s="8">
        <v>215</v>
      </c>
      <c r="E93" s="8">
        <v>220</v>
      </c>
      <c r="F93" s="8">
        <v>225</v>
      </c>
      <c r="G93" s="8">
        <v>2202.921875</v>
      </c>
      <c r="H93" s="8">
        <v>1717.107421875</v>
      </c>
      <c r="I93" s="8">
        <v>2.694000244140625</v>
      </c>
      <c r="J93" s="8">
        <v>0.14600001275539398</v>
      </c>
      <c r="K93" s="8">
        <v>24.340002059936523</v>
      </c>
      <c r="L93" s="8">
        <v>2.0540001392364502</v>
      </c>
      <c r="M93" s="8">
        <v>0.45400002598762512</v>
      </c>
      <c r="N93" s="8">
        <v>0.65600001811981201</v>
      </c>
      <c r="O93" s="8">
        <v>45.700000762939453</v>
      </c>
      <c r="P93" s="8">
        <v>29.347192764282227</v>
      </c>
      <c r="Q93" s="8">
        <v>44.943305969238281</v>
      </c>
      <c r="R93" s="8">
        <v>230</v>
      </c>
      <c r="S93" s="8">
        <v>60</v>
      </c>
      <c r="T93" s="8">
        <v>60</v>
      </c>
      <c r="U93" s="8">
        <v>60.700001</v>
      </c>
      <c r="V93" s="8">
        <v>137.79624938964844</v>
      </c>
      <c r="W93" s="8">
        <v>52.49993896484375</v>
      </c>
      <c r="X93" s="8">
        <v>66.762565612792969</v>
      </c>
      <c r="Y93" s="8">
        <v>82.809364318847656</v>
      </c>
      <c r="Z93" s="8">
        <v>1.2791875600814819</v>
      </c>
      <c r="AA93" s="8">
        <v>546.222412109375</v>
      </c>
      <c r="AB93" s="8">
        <v>499.78457641601563</v>
      </c>
      <c r="AC93" s="8">
        <v>4.8159375190734863</v>
      </c>
      <c r="AD93" s="8">
        <v>3.8000626564025879</v>
      </c>
      <c r="AE93" s="8">
        <v>7974.22509765625</v>
      </c>
      <c r="AF93" s="8">
        <v>6145.537109375</v>
      </c>
      <c r="AG93" s="8">
        <v>1827.30908203125</v>
      </c>
      <c r="AH93" s="8">
        <v>1152.103515625</v>
      </c>
      <c r="AI93" s="8">
        <v>6146.916015625</v>
      </c>
      <c r="AJ93" s="8">
        <v>4993.43359375</v>
      </c>
      <c r="AK93" s="8">
        <f>(data_cloud__26[[#This Row],[timestamp]]-BD91)*86400</f>
        <v>24.986999854445457</v>
      </c>
      <c r="AL93" s="8">
        <v>1.0049999999999999</v>
      </c>
      <c r="AM93" s="8">
        <v>424.62799999999999</v>
      </c>
      <c r="AN93" s="8">
        <v>2054.7950000000001</v>
      </c>
      <c r="AO93" s="8">
        <v>5.032</v>
      </c>
      <c r="AP93" s="6">
        <v>23.315000000000001</v>
      </c>
      <c r="AQ93" s="6">
        <v>1</v>
      </c>
      <c r="AR93" s="6">
        <v>1</v>
      </c>
      <c r="AS93" s="6">
        <f>_xlfn.XLOOKUP(data_cloud__26[[#This Row],[product_id]], manual_check_maarten!A:A,manual_check_maarten!F:F,  "")</f>
        <v>1</v>
      </c>
      <c r="AT93" s="6"/>
      <c r="AU93" s="6"/>
      <c r="AV93" s="6"/>
      <c r="AW93" s="6">
        <f>_xlfn.XLOOKUP(data_cloud__26[[#This Row],[product_id]], manual_check_maarten!A:A,manual_check_maarten!G:G,  "")</f>
        <v>0</v>
      </c>
      <c r="AX93" s="6" t="str">
        <f>_xlfn.XLOOKUP(data_cloud__26[[#This Row],[product_id]], manual_check_maarten!A:A,manual_check_maarten!H:H,  "")</f>
        <v/>
      </c>
      <c r="AY93" s="6"/>
      <c r="AZ93" s="6"/>
      <c r="BA93" s="6" t="s">
        <v>295</v>
      </c>
      <c r="BB93" s="6">
        <v>46</v>
      </c>
      <c r="BC93" s="6" t="s">
        <v>85</v>
      </c>
      <c r="BD93" s="6">
        <v>45566.700067986108</v>
      </c>
      <c r="BE93" s="6" t="s">
        <v>79</v>
      </c>
      <c r="BF93" s="6" t="s">
        <v>80</v>
      </c>
      <c r="BG93" s="6">
        <v>46</v>
      </c>
      <c r="BH93" s="6">
        <v>46</v>
      </c>
      <c r="BI93" s="6">
        <v>0</v>
      </c>
      <c r="BJ93" s="6" t="s">
        <v>293</v>
      </c>
      <c r="BK93" s="6" t="s">
        <v>82</v>
      </c>
      <c r="BL93" s="6">
        <v>14.469999313354492</v>
      </c>
      <c r="BM93" s="6">
        <v>110</v>
      </c>
      <c r="BN93" s="6" t="s">
        <v>82</v>
      </c>
      <c r="BO93" s="6" t="s">
        <v>82</v>
      </c>
      <c r="BP93" s="6">
        <v>0</v>
      </c>
      <c r="BQ93" s="6">
        <v>60</v>
      </c>
      <c r="BR93" s="6"/>
      <c r="BS93" s="6"/>
      <c r="BT93" s="6" t="s">
        <v>296</v>
      </c>
      <c r="BU93" s="6" t="s">
        <v>295</v>
      </c>
      <c r="BV93" s="6">
        <v>40</v>
      </c>
      <c r="BW93" s="6">
        <v>20</v>
      </c>
      <c r="BX93" s="6">
        <v>45</v>
      </c>
      <c r="BY93" s="6">
        <v>1225.3040000000001</v>
      </c>
      <c r="BZ93" s="6">
        <v>1063.5129999999999</v>
      </c>
      <c r="CA93" s="6">
        <v>-1.635</v>
      </c>
      <c r="CB93" s="6">
        <v>4.1550000000000002</v>
      </c>
      <c r="CC93" s="6">
        <v>90.674000000000007</v>
      </c>
      <c r="CD93" s="6">
        <v>2054.7950000000001</v>
      </c>
      <c r="CE93" s="6">
        <v>1220.3</v>
      </c>
      <c r="CF93" s="6">
        <v>1369.3109999999999</v>
      </c>
      <c r="CG93" s="6">
        <v>-178.61199999999999</v>
      </c>
      <c r="CH93" s="6">
        <v>99.998999999999995</v>
      </c>
      <c r="CR93" s="6"/>
      <c r="CS93" s="6"/>
      <c r="CT93" s="6"/>
      <c r="CU93" s="6"/>
      <c r="CV93" s="6"/>
      <c r="CY93" s="6"/>
      <c r="CZ93" s="6"/>
      <c r="DA93" s="6"/>
      <c r="DB93" s="6"/>
      <c r="DC93" s="6"/>
      <c r="DD93" s="6"/>
    </row>
    <row r="94" spans="1:108" x14ac:dyDescent="0.35">
      <c r="A94" s="8">
        <v>801.59759521484375</v>
      </c>
      <c r="B94" s="8">
        <v>119.90861511230469</v>
      </c>
      <c r="C94" s="8">
        <v>215.30000305175781</v>
      </c>
      <c r="D94" s="8">
        <v>215.10000610351563</v>
      </c>
      <c r="E94" s="8">
        <v>220.10000610351563</v>
      </c>
      <c r="F94" s="8">
        <v>225</v>
      </c>
      <c r="G94" s="8">
        <v>2194.373291015625</v>
      </c>
      <c r="H94" s="8">
        <v>1717.107421875</v>
      </c>
      <c r="I94" s="8">
        <v>3.2080001831054688</v>
      </c>
      <c r="J94" s="8">
        <v>0.14600001275539398</v>
      </c>
      <c r="K94" s="8">
        <v>24.356000900268555</v>
      </c>
      <c r="L94" s="8">
        <v>2.0880000591278076</v>
      </c>
      <c r="M94" s="8">
        <v>0.45200002193450928</v>
      </c>
      <c r="N94" s="8">
        <v>0.65600001811981201</v>
      </c>
      <c r="O94" s="8">
        <v>45.700000762939453</v>
      </c>
      <c r="P94" s="8">
        <v>29.775321960449219</v>
      </c>
      <c r="Q94" s="8">
        <v>44.968788146972656</v>
      </c>
      <c r="R94" s="8">
        <v>229.80000305175781</v>
      </c>
      <c r="S94" s="8">
        <v>60</v>
      </c>
      <c r="T94" s="8">
        <v>60</v>
      </c>
      <c r="U94" s="8">
        <v>60.700001</v>
      </c>
      <c r="V94" s="8">
        <v>94.586082458496094</v>
      </c>
      <c r="W94" s="8">
        <v>52.499603271484375</v>
      </c>
      <c r="X94" s="8">
        <v>66.206893920898438</v>
      </c>
      <c r="Y94" s="8">
        <v>79.988502502441406</v>
      </c>
      <c r="Z94" s="8">
        <v>2.7089376449584961</v>
      </c>
      <c r="AA94" s="8">
        <v>544.98406982421875</v>
      </c>
      <c r="AB94" s="8">
        <v>501.96945190429688</v>
      </c>
      <c r="AC94" s="8">
        <v>4.5901875495910645</v>
      </c>
      <c r="AD94" s="8">
        <v>3.574312686920166</v>
      </c>
      <c r="AE94" s="8">
        <v>7804.03515625</v>
      </c>
      <c r="AF94" s="8">
        <v>5573.35595703125</v>
      </c>
      <c r="AG94" s="8">
        <v>1705.716796875</v>
      </c>
      <c r="AH94" s="8">
        <v>1034.783203125</v>
      </c>
      <c r="AI94" s="8">
        <v>6098.318359375</v>
      </c>
      <c r="AJ94" s="8">
        <v>4538.57275390625</v>
      </c>
      <c r="AK94" s="8">
        <f>(data_cloud__26[[#This Row],[timestamp]]-BD92)*86400</f>
        <v>23.995000356808305</v>
      </c>
      <c r="AL94" s="8"/>
      <c r="AM94" s="8"/>
      <c r="AN94" s="8"/>
      <c r="AO94" s="8"/>
      <c r="AP94" s="6"/>
      <c r="AQ94" s="6"/>
      <c r="AR94" s="6"/>
      <c r="AS94" s="6" t="str">
        <f>_xlfn.XLOOKUP(data_cloud__26[[#This Row],[product_id]], manual_check_maarten!A:A,manual_check_maarten!F:F,  "")</f>
        <v/>
      </c>
      <c r="AT94" s="6"/>
      <c r="AU94" s="6"/>
      <c r="AV94" s="6"/>
      <c r="AW94" s="6" t="str">
        <f>_xlfn.XLOOKUP(data_cloud__26[[#This Row],[product_id]], manual_check_maarten!A:A,manual_check_maarten!G:G,  "")</f>
        <v/>
      </c>
      <c r="AX94" s="6" t="str">
        <f>_xlfn.XLOOKUP(data_cloud__26[[#This Row],[product_id]], manual_check_maarten!A:A,manual_check_maarten!H:H,  "")</f>
        <v/>
      </c>
      <c r="AY94" s="6"/>
      <c r="AZ94" s="6"/>
      <c r="BA94" s="6" t="s">
        <v>297</v>
      </c>
      <c r="BB94" s="6">
        <v>47</v>
      </c>
      <c r="BC94" s="6" t="s">
        <v>78</v>
      </c>
      <c r="BD94" s="6">
        <v>45566.70034570602</v>
      </c>
      <c r="BE94" s="6" t="s">
        <v>79</v>
      </c>
      <c r="BF94" s="6" t="s">
        <v>80</v>
      </c>
      <c r="BG94" s="6">
        <v>47</v>
      </c>
      <c r="BH94" s="6">
        <v>47</v>
      </c>
      <c r="BI94" s="6">
        <v>0</v>
      </c>
      <c r="BJ94" s="6" t="s">
        <v>298</v>
      </c>
      <c r="BK94" s="6" t="s">
        <v>82</v>
      </c>
      <c r="BL94" s="6">
        <v>14.469999313354492</v>
      </c>
      <c r="BM94" s="6">
        <v>110</v>
      </c>
      <c r="BN94" s="6" t="s">
        <v>82</v>
      </c>
      <c r="BO94" s="6" t="s">
        <v>82</v>
      </c>
      <c r="BP94" s="6">
        <v>0</v>
      </c>
      <c r="BQ94" s="6">
        <v>60</v>
      </c>
      <c r="BR94" s="6">
        <v>8.6435079574584961E-3</v>
      </c>
      <c r="BS94" s="6">
        <v>0.1321941614151001</v>
      </c>
      <c r="BT94" s="6"/>
      <c r="BX94" s="6"/>
      <c r="BY94" s="6"/>
      <c r="BZ94" s="6"/>
      <c r="CA94" s="6"/>
      <c r="CB94" s="6"/>
      <c r="CC94" s="6"/>
      <c r="CD94" s="6"/>
      <c r="CR94" s="6"/>
      <c r="CS94" s="6"/>
      <c r="CT94" s="6"/>
      <c r="CU94" s="6"/>
      <c r="CV94" s="6"/>
      <c r="CY94" s="6"/>
      <c r="CZ94" s="6"/>
      <c r="DA94" s="6"/>
      <c r="DB94" s="6"/>
      <c r="DC94" s="6"/>
      <c r="DD94" s="6"/>
    </row>
    <row r="95" spans="1:108" x14ac:dyDescent="0.35">
      <c r="A95" s="8">
        <v>801.59759521484375</v>
      </c>
      <c r="B95" s="8">
        <v>119.90861511230469</v>
      </c>
      <c r="C95" s="8">
        <v>215.30000305175781</v>
      </c>
      <c r="D95" s="8">
        <v>215.10000610351563</v>
      </c>
      <c r="E95" s="8">
        <v>220.10000610351563</v>
      </c>
      <c r="F95" s="8">
        <v>225</v>
      </c>
      <c r="G95" s="8">
        <v>2194.373291015625</v>
      </c>
      <c r="H95" s="8">
        <v>1717.107421875</v>
      </c>
      <c r="I95" s="8">
        <v>3.2080001831054688</v>
      </c>
      <c r="J95" s="8">
        <v>0.14600001275539398</v>
      </c>
      <c r="K95" s="8">
        <v>24.356000900268555</v>
      </c>
      <c r="L95" s="8">
        <v>2.0880000591278076</v>
      </c>
      <c r="M95" s="8">
        <v>0.45200002193450928</v>
      </c>
      <c r="N95" s="8">
        <v>0.65600001811981201</v>
      </c>
      <c r="O95" s="8">
        <v>45.700000762939453</v>
      </c>
      <c r="P95" s="8">
        <v>29.775321960449219</v>
      </c>
      <c r="Q95" s="8">
        <v>44.968788146972656</v>
      </c>
      <c r="R95" s="8">
        <v>229.80000305175781</v>
      </c>
      <c r="S95" s="8">
        <v>60</v>
      </c>
      <c r="T95" s="8">
        <v>60</v>
      </c>
      <c r="U95" s="8">
        <v>60.700001</v>
      </c>
      <c r="V95" s="8">
        <v>137.79624938964844</v>
      </c>
      <c r="W95" s="8">
        <v>52.49993896484375</v>
      </c>
      <c r="X95" s="8">
        <v>66.941261291503906</v>
      </c>
      <c r="Y95" s="8">
        <v>82.254981994628906</v>
      </c>
      <c r="Z95" s="8">
        <v>1.8059375286102295</v>
      </c>
      <c r="AA95" s="8">
        <v>546.0140380859375</v>
      </c>
      <c r="AB95" s="8">
        <v>500.32369995117188</v>
      </c>
      <c r="AC95" s="8">
        <v>4.8159375190734863</v>
      </c>
      <c r="AD95" s="8">
        <v>3.8000626564025879</v>
      </c>
      <c r="AE95" s="8">
        <v>7973.1728515625</v>
      </c>
      <c r="AF95" s="8">
        <v>6194.7431640625</v>
      </c>
      <c r="AG95" s="8">
        <v>1840.05322265625</v>
      </c>
      <c r="AH95" s="8">
        <v>1167.48046875</v>
      </c>
      <c r="AI95" s="8">
        <v>6133.11962890625</v>
      </c>
      <c r="AJ95" s="8">
        <v>5027.2626953125</v>
      </c>
      <c r="AK95" s="8">
        <f>(data_cloud__26[[#This Row],[timestamp]]-BD93)*86400</f>
        <v>23.995000356808305</v>
      </c>
      <c r="AL95" s="8">
        <v>1.0049999999999999</v>
      </c>
      <c r="AM95" s="8">
        <v>424.73599999999999</v>
      </c>
      <c r="AN95" s="8">
        <v>2056.4360000000001</v>
      </c>
      <c r="AO95" s="8">
        <v>32.307000000000002</v>
      </c>
      <c r="AP95" s="6">
        <v>19.696999999999999</v>
      </c>
      <c r="AQ95" s="6">
        <v>0</v>
      </c>
      <c r="AR95" s="6">
        <v>1</v>
      </c>
      <c r="AS95" s="6">
        <f>_xlfn.XLOOKUP(data_cloud__26[[#This Row],[product_id]], manual_check_maarten!A:A,manual_check_maarten!F:F,  "")</f>
        <v>0</v>
      </c>
      <c r="AT95" s="6"/>
      <c r="AU95" s="6"/>
      <c r="AV95" s="6"/>
      <c r="AW95" s="6">
        <f>_xlfn.XLOOKUP(data_cloud__26[[#This Row],[product_id]], manual_check_maarten!A:A,manual_check_maarten!G:G,  "")</f>
        <v>0</v>
      </c>
      <c r="AX95" s="6" t="str">
        <f>_xlfn.XLOOKUP(data_cloud__26[[#This Row],[product_id]], manual_check_maarten!A:A,manual_check_maarten!H:H,  "")</f>
        <v>Streaks</v>
      </c>
      <c r="AY95" s="6"/>
      <c r="AZ95" s="6"/>
      <c r="BA95" s="6" t="s">
        <v>299</v>
      </c>
      <c r="BB95" s="6">
        <v>47</v>
      </c>
      <c r="BC95" s="6" t="s">
        <v>85</v>
      </c>
      <c r="BD95" s="6">
        <v>45566.70034570602</v>
      </c>
      <c r="BE95" s="6" t="s">
        <v>79</v>
      </c>
      <c r="BF95" s="6" t="s">
        <v>80</v>
      </c>
      <c r="BG95" s="6">
        <v>47</v>
      </c>
      <c r="BH95" s="6">
        <v>47</v>
      </c>
      <c r="BI95" s="6">
        <v>0</v>
      </c>
      <c r="BJ95" s="6" t="s">
        <v>298</v>
      </c>
      <c r="BK95" s="6" t="s">
        <v>82</v>
      </c>
      <c r="BL95" s="6">
        <v>14.469999313354492</v>
      </c>
      <c r="BM95" s="6">
        <v>110</v>
      </c>
      <c r="BN95" s="6" t="s">
        <v>82</v>
      </c>
      <c r="BO95" s="6" t="s">
        <v>82</v>
      </c>
      <c r="BP95" s="6">
        <v>0</v>
      </c>
      <c r="BQ95" s="6">
        <v>60</v>
      </c>
      <c r="BR95" s="6"/>
      <c r="BS95" s="6"/>
      <c r="BT95" s="6" t="s">
        <v>300</v>
      </c>
      <c r="BU95" s="6" t="s">
        <v>299</v>
      </c>
      <c r="BV95" s="6">
        <v>40</v>
      </c>
      <c r="BW95" s="6">
        <v>20</v>
      </c>
      <c r="BX95" s="6">
        <v>45</v>
      </c>
      <c r="BY95" s="6">
        <v>1225.471</v>
      </c>
      <c r="BZ95" s="6">
        <v>860.01900000000001</v>
      </c>
      <c r="CA95" s="6">
        <v>-2.3090000000000002</v>
      </c>
      <c r="CB95" s="6">
        <v>4.08</v>
      </c>
      <c r="CC95" s="6">
        <v>90</v>
      </c>
      <c r="CD95" s="6">
        <v>2056.4360000000001</v>
      </c>
      <c r="CE95" s="6">
        <v>1222.021</v>
      </c>
      <c r="CF95" s="6">
        <v>1169.5219999999999</v>
      </c>
      <c r="CG95" s="6">
        <v>-178.92500000000001</v>
      </c>
      <c r="CH95" s="6">
        <v>99.998999999999995</v>
      </c>
      <c r="CR95" s="6"/>
      <c r="CS95" s="6"/>
      <c r="CT95" s="6"/>
      <c r="CU95" s="6"/>
      <c r="CV95" s="6"/>
      <c r="CY95" s="6"/>
      <c r="CZ95" s="6"/>
      <c r="DA95" s="6"/>
      <c r="DB95" s="6"/>
      <c r="DC95" s="6"/>
      <c r="DD95" s="6"/>
    </row>
    <row r="96" spans="1:108" x14ac:dyDescent="0.35">
      <c r="A96" s="8">
        <v>801.59759521484375</v>
      </c>
      <c r="B96" s="8">
        <v>119.90861511230469</v>
      </c>
      <c r="C96" s="8">
        <v>215.30000305175781</v>
      </c>
      <c r="D96" s="8">
        <v>215.10000610351563</v>
      </c>
      <c r="E96" s="8">
        <v>220.10000610351563</v>
      </c>
      <c r="F96" s="8">
        <v>225</v>
      </c>
      <c r="G96" s="8">
        <v>2206.32177734375</v>
      </c>
      <c r="H96" s="8">
        <v>1712.7359619140625</v>
      </c>
      <c r="I96" s="8">
        <v>2.8900001049041748</v>
      </c>
      <c r="J96" s="8">
        <v>0.14600001275539398</v>
      </c>
      <c r="K96" s="8">
        <v>24.340002059936523</v>
      </c>
      <c r="L96" s="8">
        <v>2.0520000457763672</v>
      </c>
      <c r="M96" s="8">
        <v>0.45400002598762512</v>
      </c>
      <c r="N96" s="8">
        <v>0.65600001811981201</v>
      </c>
      <c r="O96" s="8">
        <v>45.900001525878906</v>
      </c>
      <c r="P96" s="8">
        <v>29.413450241088867</v>
      </c>
      <c r="Q96" s="8">
        <v>44.978981018066406</v>
      </c>
      <c r="R96" s="8">
        <v>229.80000305175781</v>
      </c>
      <c r="S96" s="8">
        <v>59.900002000000001</v>
      </c>
      <c r="T96" s="8">
        <v>59.900002000000001</v>
      </c>
      <c r="U96" s="8">
        <v>60.700001</v>
      </c>
      <c r="V96" s="8">
        <v>94.586082458496094</v>
      </c>
      <c r="W96" s="8">
        <v>52.499603271484375</v>
      </c>
      <c r="X96" s="8">
        <v>66.178138732910156</v>
      </c>
      <c r="Y96" s="8">
        <v>79.901939392089844</v>
      </c>
      <c r="Z96" s="8">
        <v>2.8594377040863037</v>
      </c>
      <c r="AA96" s="8">
        <v>543.23675537109375</v>
      </c>
      <c r="AB96" s="8">
        <v>499.68704223632813</v>
      </c>
      <c r="AC96" s="8">
        <v>4.5149378776550293</v>
      </c>
      <c r="AD96" s="8">
        <v>3.574312686920166</v>
      </c>
      <c r="AE96" s="8">
        <v>7770.4306640625</v>
      </c>
      <c r="AF96" s="8">
        <v>5501.18994140625</v>
      </c>
      <c r="AG96" s="8">
        <v>1648.6455078125</v>
      </c>
      <c r="AH96" s="8">
        <v>1018.62353515625</v>
      </c>
      <c r="AI96" s="8">
        <v>6121.78515625</v>
      </c>
      <c r="AJ96" s="8">
        <v>4482.56640625</v>
      </c>
      <c r="AK96" s="8">
        <f>(data_cloud__26[[#This Row],[timestamp]]-BD94)*86400</f>
        <v>24.071000120602548</v>
      </c>
      <c r="AL96" s="8">
        <v>1.0029999999999999</v>
      </c>
      <c r="AM96" s="8">
        <v>423.64100000000002</v>
      </c>
      <c r="AN96" s="8">
        <v>2055.5120000000002</v>
      </c>
      <c r="AO96" s="8">
        <v>5.2249999999999996</v>
      </c>
      <c r="AP96" s="6">
        <v>22.788</v>
      </c>
      <c r="AQ96" s="6">
        <v>1</v>
      </c>
      <c r="AR96" s="6">
        <v>1</v>
      </c>
      <c r="AS96" s="6">
        <f>_xlfn.XLOOKUP(data_cloud__26[[#This Row],[product_id]], manual_check_maarten!A:A,manual_check_maarten!F:F,  "")</f>
        <v>1</v>
      </c>
      <c r="AT96" s="6"/>
      <c r="AU96" s="6"/>
      <c r="AV96" s="6"/>
      <c r="AW96" s="6">
        <f>_xlfn.XLOOKUP(data_cloud__26[[#This Row],[product_id]], manual_check_maarten!A:A,manual_check_maarten!G:G,  "")</f>
        <v>0</v>
      </c>
      <c r="AX96" s="6" t="str">
        <f>_xlfn.XLOOKUP(data_cloud__26[[#This Row],[product_id]], manual_check_maarten!A:A,manual_check_maarten!H:H,  "")</f>
        <v/>
      </c>
      <c r="AY96" s="6"/>
      <c r="AZ96" s="6"/>
      <c r="BA96" s="6" t="s">
        <v>301</v>
      </c>
      <c r="BB96" s="6">
        <v>48</v>
      </c>
      <c r="BC96" s="6" t="s">
        <v>78</v>
      </c>
      <c r="BD96" s="6">
        <v>45566.700624305558</v>
      </c>
      <c r="BE96" s="6" t="s">
        <v>79</v>
      </c>
      <c r="BF96" s="6" t="s">
        <v>80</v>
      </c>
      <c r="BG96" s="6">
        <v>48</v>
      </c>
      <c r="BH96" s="6">
        <v>48</v>
      </c>
      <c r="BI96" s="6">
        <v>0</v>
      </c>
      <c r="BJ96" s="6" t="s">
        <v>302</v>
      </c>
      <c r="BK96" s="6" t="s">
        <v>82</v>
      </c>
      <c r="BL96" s="6">
        <v>14.479999542236328</v>
      </c>
      <c r="BM96" s="6">
        <v>110</v>
      </c>
      <c r="BN96" s="6" t="s">
        <v>82</v>
      </c>
      <c r="BO96" s="6" t="s">
        <v>82</v>
      </c>
      <c r="BP96" s="6">
        <v>0</v>
      </c>
      <c r="BQ96" s="6">
        <v>60</v>
      </c>
      <c r="BR96" s="6">
        <v>3.5835504531860352E-3</v>
      </c>
      <c r="BS96" s="6">
        <v>0.13988149166107178</v>
      </c>
      <c r="BT96" s="6" t="s">
        <v>303</v>
      </c>
      <c r="BU96" s="6" t="s">
        <v>301</v>
      </c>
      <c r="BV96" s="6">
        <v>40</v>
      </c>
      <c r="BW96" s="6">
        <v>20</v>
      </c>
      <c r="BX96" s="6">
        <v>45</v>
      </c>
      <c r="BY96" s="6">
        <v>864.63800000000003</v>
      </c>
      <c r="BZ96" s="6">
        <v>1211.1189999999999</v>
      </c>
      <c r="CA96" s="6">
        <v>1.8260000000000001</v>
      </c>
      <c r="CB96" s="6">
        <v>4.09</v>
      </c>
      <c r="CC96" s="6">
        <v>94.135000000000005</v>
      </c>
      <c r="CD96" s="6">
        <v>2055.5120000000002</v>
      </c>
      <c r="CE96" s="6">
        <v>842.67399999999998</v>
      </c>
      <c r="CF96" s="6">
        <v>1318.93</v>
      </c>
      <c r="CG96" s="6">
        <v>5.452</v>
      </c>
      <c r="CH96" s="6">
        <v>98.424999999999997</v>
      </c>
      <c r="CR96" s="6"/>
      <c r="CS96" s="6"/>
      <c r="CT96" s="6"/>
      <c r="CU96" s="6"/>
      <c r="CV96" s="6"/>
      <c r="CY96" s="6"/>
      <c r="CZ96" s="6"/>
      <c r="DA96" s="6"/>
      <c r="DB96" s="6"/>
      <c r="DC96" s="6"/>
      <c r="DD96" s="6"/>
    </row>
    <row r="97" spans="1:108" x14ac:dyDescent="0.35">
      <c r="A97" s="8">
        <v>801.59759521484375</v>
      </c>
      <c r="B97" s="8">
        <v>119.90861511230469</v>
      </c>
      <c r="C97" s="8">
        <v>215.30000305175781</v>
      </c>
      <c r="D97" s="8">
        <v>215.10000610351563</v>
      </c>
      <c r="E97" s="8">
        <v>220.10000610351563</v>
      </c>
      <c r="F97" s="8">
        <v>225</v>
      </c>
      <c r="G97" s="8">
        <v>2206.32177734375</v>
      </c>
      <c r="H97" s="8">
        <v>1712.7359619140625</v>
      </c>
      <c r="I97" s="8">
        <v>2.8900001049041748</v>
      </c>
      <c r="J97" s="8">
        <v>0.14600001275539398</v>
      </c>
      <c r="K97" s="8">
        <v>24.340002059936523</v>
      </c>
      <c r="L97" s="8">
        <v>2.0520000457763672</v>
      </c>
      <c r="M97" s="8">
        <v>0.45400002598762512</v>
      </c>
      <c r="N97" s="8">
        <v>0.65600001811981201</v>
      </c>
      <c r="O97" s="8">
        <v>45.900001525878906</v>
      </c>
      <c r="P97" s="8">
        <v>29.413450241088867</v>
      </c>
      <c r="Q97" s="8">
        <v>44.978981018066406</v>
      </c>
      <c r="R97" s="8">
        <v>229.80000305175781</v>
      </c>
      <c r="S97" s="8">
        <v>59.900002000000001</v>
      </c>
      <c r="T97" s="8">
        <v>59.900002000000001</v>
      </c>
      <c r="U97" s="8">
        <v>60.700001</v>
      </c>
      <c r="V97" s="8">
        <v>137.79624938964844</v>
      </c>
      <c r="W97" s="8">
        <v>52.49993896484375</v>
      </c>
      <c r="X97" s="8">
        <v>66.642753601074219</v>
      </c>
      <c r="Y97" s="8">
        <v>82.241920471191406</v>
      </c>
      <c r="Z97" s="8">
        <v>2.5208125114440918</v>
      </c>
      <c r="AA97" s="8">
        <v>545.93798828125</v>
      </c>
      <c r="AB97" s="8">
        <v>499.861328125</v>
      </c>
      <c r="AC97" s="8">
        <v>4.8159375190734863</v>
      </c>
      <c r="AD97" s="8">
        <v>3.8376877307891846</v>
      </c>
      <c r="AE97" s="8">
        <v>7961.43798828125</v>
      </c>
      <c r="AF97" s="8">
        <v>6172.94482421875</v>
      </c>
      <c r="AG97" s="8">
        <v>1830.68701171875</v>
      </c>
      <c r="AH97" s="8">
        <v>1175.1396484375</v>
      </c>
      <c r="AI97" s="8">
        <v>6130.7509765625</v>
      </c>
      <c r="AJ97" s="8">
        <v>4997.80517578125</v>
      </c>
      <c r="AK97" s="8">
        <f>(data_cloud__26[[#This Row],[timestamp]]-BD95)*86400</f>
        <v>24.071000120602548</v>
      </c>
      <c r="AL97" s="8">
        <v>1.0049999999999999</v>
      </c>
      <c r="AM97" s="8">
        <v>424.77300000000002</v>
      </c>
      <c r="AN97" s="8">
        <v>2055.614</v>
      </c>
      <c r="AO97" s="8">
        <v>8.4870000000000001</v>
      </c>
      <c r="AP97" s="6">
        <v>40.225999999999999</v>
      </c>
      <c r="AQ97" s="6">
        <v>1</v>
      </c>
      <c r="AR97" s="6">
        <v>0</v>
      </c>
      <c r="AS97" s="6">
        <f>_xlfn.XLOOKUP(data_cloud__26[[#This Row],[product_id]], manual_check_maarten!A:A,manual_check_maarten!F:F,  "")</f>
        <v>1</v>
      </c>
      <c r="AT97" s="6"/>
      <c r="AU97" s="6"/>
      <c r="AV97" s="6"/>
      <c r="AW97" s="6">
        <f>_xlfn.XLOOKUP(data_cloud__26[[#This Row],[product_id]], manual_check_maarten!A:A,manual_check_maarten!G:G,  "")</f>
        <v>0</v>
      </c>
      <c r="AX97" s="6" t="str">
        <f>_xlfn.XLOOKUP(data_cloud__26[[#This Row],[product_id]], manual_check_maarten!A:A,manual_check_maarten!H:H,  "")</f>
        <v/>
      </c>
      <c r="AY97" s="6"/>
      <c r="AZ97" s="6"/>
      <c r="BA97" s="6" t="s">
        <v>304</v>
      </c>
      <c r="BB97" s="6">
        <v>48</v>
      </c>
      <c r="BC97" s="6" t="s">
        <v>85</v>
      </c>
      <c r="BD97" s="6">
        <v>45566.700624305558</v>
      </c>
      <c r="BE97" s="6" t="s">
        <v>79</v>
      </c>
      <c r="BF97" s="6" t="s">
        <v>80</v>
      </c>
      <c r="BG97" s="6">
        <v>48</v>
      </c>
      <c r="BH97" s="6">
        <v>48</v>
      </c>
      <c r="BI97" s="6">
        <v>0</v>
      </c>
      <c r="BJ97" s="6" t="s">
        <v>302</v>
      </c>
      <c r="BK97" s="6" t="s">
        <v>82</v>
      </c>
      <c r="BL97" s="6">
        <v>14.479999542236328</v>
      </c>
      <c r="BM97" s="6">
        <v>110</v>
      </c>
      <c r="BN97" s="6" t="s">
        <v>82</v>
      </c>
      <c r="BO97" s="6" t="s">
        <v>82</v>
      </c>
      <c r="BP97" s="6">
        <v>0</v>
      </c>
      <c r="BQ97" s="6">
        <v>60</v>
      </c>
      <c r="BR97" s="6"/>
      <c r="BS97" s="6"/>
      <c r="BT97" s="6" t="s">
        <v>305</v>
      </c>
      <c r="BU97" s="6" t="s">
        <v>304</v>
      </c>
      <c r="BV97" s="6">
        <v>40</v>
      </c>
      <c r="BW97" s="6">
        <v>20</v>
      </c>
      <c r="BX97" s="6">
        <v>45</v>
      </c>
      <c r="BY97" s="6">
        <v>1217.4280000000001</v>
      </c>
      <c r="BZ97" s="6">
        <v>1009.3630000000001</v>
      </c>
      <c r="CA97" s="6">
        <v>-2.3090000000000002</v>
      </c>
      <c r="CB97" s="6">
        <v>4.0599999999999996</v>
      </c>
      <c r="CC97" s="6">
        <v>90</v>
      </c>
      <c r="CD97" s="6">
        <v>2055.614</v>
      </c>
      <c r="CE97" s="6">
        <v>1215.1949999999999</v>
      </c>
      <c r="CF97" s="6">
        <v>1316.8620000000001</v>
      </c>
      <c r="CG97" s="6">
        <v>-179.054</v>
      </c>
      <c r="CH97" s="6">
        <v>99.998999999999995</v>
      </c>
      <c r="CR97" s="6"/>
      <c r="CS97" s="6"/>
      <c r="CT97" s="6"/>
      <c r="CU97" s="6"/>
      <c r="CV97" s="6"/>
      <c r="CY97" s="6"/>
      <c r="CZ97" s="6"/>
      <c r="DA97" s="6"/>
      <c r="DB97" s="6"/>
      <c r="DC97" s="6"/>
      <c r="DD97" s="6"/>
    </row>
    <row r="98" spans="1:108" x14ac:dyDescent="0.35">
      <c r="A98" s="8">
        <v>801.22869873046875</v>
      </c>
      <c r="B98" s="8">
        <v>119.90861511230469</v>
      </c>
      <c r="C98" s="8">
        <v>214.60000610351563</v>
      </c>
      <c r="D98" s="8">
        <v>215</v>
      </c>
      <c r="E98" s="8">
        <v>220.10000610351563</v>
      </c>
      <c r="F98" s="8">
        <v>225</v>
      </c>
      <c r="G98" s="8">
        <v>2201.270263671875</v>
      </c>
      <c r="H98" s="8">
        <v>1724.101806640625</v>
      </c>
      <c r="I98" s="8">
        <v>2.8700001239776611</v>
      </c>
      <c r="J98" s="8">
        <v>0.14600001275539398</v>
      </c>
      <c r="K98" s="8">
        <v>24.340002059936523</v>
      </c>
      <c r="L98" s="8">
        <v>2.0760002136230469</v>
      </c>
      <c r="M98" s="8">
        <v>0.45400002598762512</v>
      </c>
      <c r="N98" s="8">
        <v>0.65200001001358032</v>
      </c>
      <c r="O98" s="8">
        <v>46</v>
      </c>
      <c r="P98" s="8">
        <v>29.510290145874023</v>
      </c>
      <c r="Q98" s="8">
        <v>44.943305969238281</v>
      </c>
      <c r="R98" s="8">
        <v>229.80000305175781</v>
      </c>
      <c r="S98" s="8">
        <v>60</v>
      </c>
      <c r="T98" s="8">
        <v>60</v>
      </c>
      <c r="U98" s="8">
        <v>60.700001</v>
      </c>
      <c r="V98" s="8">
        <v>94.586082458496094</v>
      </c>
      <c r="W98" s="8">
        <v>52.499603271484375</v>
      </c>
      <c r="X98" s="8">
        <v>65.961601257324219</v>
      </c>
      <c r="Y98" s="8">
        <v>79.803947448730469</v>
      </c>
      <c r="Z98" s="8">
        <v>2.6713125705718994</v>
      </c>
      <c r="AA98" s="8">
        <v>545.39178466796875</v>
      </c>
      <c r="AB98" s="8">
        <v>501.94134521484375</v>
      </c>
      <c r="AC98" s="8">
        <v>4.4773125648498535</v>
      </c>
      <c r="AD98" s="8">
        <v>3.574312686920166</v>
      </c>
      <c r="AE98" s="8">
        <v>7805.88916015625</v>
      </c>
      <c r="AF98" s="8">
        <v>5562.7763671875</v>
      </c>
      <c r="AG98" s="8">
        <v>1638.63720703125</v>
      </c>
      <c r="AH98" s="8">
        <v>1027.7734375</v>
      </c>
      <c r="AI98" s="8">
        <v>6167.251953125</v>
      </c>
      <c r="AJ98" s="8">
        <v>4535.0029296875</v>
      </c>
      <c r="AK98" s="8">
        <f>(data_cloud__26[[#This Row],[timestamp]]-BD96)*86400</f>
        <v>24.98299980070442</v>
      </c>
      <c r="AL98" s="8">
        <v>1.004</v>
      </c>
      <c r="AM98" s="8">
        <v>424.03800000000001</v>
      </c>
      <c r="AN98" s="8">
        <v>2055.328</v>
      </c>
      <c r="AO98" s="8">
        <v>17.663</v>
      </c>
      <c r="AP98" s="6">
        <v>24.202000000000002</v>
      </c>
      <c r="AQ98" s="6">
        <v>1</v>
      </c>
      <c r="AR98" s="6">
        <v>1</v>
      </c>
      <c r="AS98" s="6">
        <f>_xlfn.XLOOKUP(data_cloud__26[[#This Row],[product_id]], manual_check_maarten!A:A,manual_check_maarten!F:F,  "")</f>
        <v>1</v>
      </c>
      <c r="AT98" s="6"/>
      <c r="AU98" s="6"/>
      <c r="AV98" s="6"/>
      <c r="AW98" s="6">
        <f>_xlfn.XLOOKUP(data_cloud__26[[#This Row],[product_id]], manual_check_maarten!A:A,manual_check_maarten!G:G,  "")</f>
        <v>0</v>
      </c>
      <c r="AX98" s="6" t="str">
        <f>_xlfn.XLOOKUP(data_cloud__26[[#This Row],[product_id]], manual_check_maarten!A:A,manual_check_maarten!H:H,  "")</f>
        <v/>
      </c>
      <c r="AY98" s="6"/>
      <c r="AZ98" s="6"/>
      <c r="BA98" s="6" t="s">
        <v>306</v>
      </c>
      <c r="BB98" s="6">
        <v>49</v>
      </c>
      <c r="BC98" s="6" t="s">
        <v>78</v>
      </c>
      <c r="BD98" s="6">
        <v>45566.700913460649</v>
      </c>
      <c r="BE98" s="6" t="s">
        <v>79</v>
      </c>
      <c r="BF98" s="6" t="s">
        <v>80</v>
      </c>
      <c r="BG98" s="6">
        <v>49</v>
      </c>
      <c r="BH98" s="6">
        <v>49</v>
      </c>
      <c r="BI98" s="6">
        <v>0</v>
      </c>
      <c r="BJ98" s="6" t="s">
        <v>307</v>
      </c>
      <c r="BK98" s="6" t="s">
        <v>82</v>
      </c>
      <c r="BL98" s="6">
        <v>14.479999542236328</v>
      </c>
      <c r="BM98" s="6">
        <v>110</v>
      </c>
      <c r="BN98" s="6" t="s">
        <v>82</v>
      </c>
      <c r="BO98" s="6" t="s">
        <v>82</v>
      </c>
      <c r="BP98" s="6">
        <v>0</v>
      </c>
      <c r="BQ98" s="6">
        <v>60</v>
      </c>
      <c r="BR98" s="6">
        <v>7.752537727355957E-3</v>
      </c>
      <c r="BS98" s="6">
        <v>0.13053524494171143</v>
      </c>
      <c r="BT98" s="6" t="s">
        <v>308</v>
      </c>
      <c r="BU98" s="6" t="s">
        <v>306</v>
      </c>
      <c r="BV98" s="6">
        <v>40</v>
      </c>
      <c r="BW98" s="6">
        <v>20</v>
      </c>
      <c r="BX98" s="6">
        <v>45</v>
      </c>
      <c r="BY98" s="6">
        <v>887.95600000000002</v>
      </c>
      <c r="BZ98" s="6">
        <v>1092.144</v>
      </c>
      <c r="CA98" s="6">
        <v>3.1309999999999998</v>
      </c>
      <c r="CB98" s="6">
        <v>4.173</v>
      </c>
      <c r="CC98" s="6">
        <v>95.44</v>
      </c>
      <c r="CD98" s="6">
        <v>2055.328</v>
      </c>
      <c r="CE98" s="6">
        <v>864.524</v>
      </c>
      <c r="CF98" s="6">
        <v>1200.8920000000001</v>
      </c>
      <c r="CG98" s="6">
        <v>6.5860000000000003</v>
      </c>
      <c r="CH98" s="6">
        <v>97.244</v>
      </c>
      <c r="CR98" s="6"/>
      <c r="CS98" s="6"/>
      <c r="CT98" s="6"/>
      <c r="CU98" s="6"/>
      <c r="CV98" s="6"/>
      <c r="CY98" s="6"/>
      <c r="CZ98" s="6"/>
      <c r="DA98" s="6"/>
      <c r="DB98" s="6"/>
      <c r="DC98" s="6"/>
      <c r="DD98" s="6"/>
    </row>
    <row r="99" spans="1:108" x14ac:dyDescent="0.35">
      <c r="A99" s="8">
        <v>801.22869873046875</v>
      </c>
      <c r="B99" s="8">
        <v>119.90861511230469</v>
      </c>
      <c r="C99" s="8">
        <v>214.60000610351563</v>
      </c>
      <c r="D99" s="8">
        <v>215</v>
      </c>
      <c r="E99" s="8">
        <v>220.10000610351563</v>
      </c>
      <c r="F99" s="8">
        <v>225</v>
      </c>
      <c r="G99" s="8">
        <v>2201.270263671875</v>
      </c>
      <c r="H99" s="8">
        <v>1724.101806640625</v>
      </c>
      <c r="I99" s="8">
        <v>2.8700001239776611</v>
      </c>
      <c r="J99" s="8">
        <v>0.14600001275539398</v>
      </c>
      <c r="K99" s="8">
        <v>24.340002059936523</v>
      </c>
      <c r="L99" s="8">
        <v>2.0760002136230469</v>
      </c>
      <c r="M99" s="8">
        <v>0.45400002598762512</v>
      </c>
      <c r="N99" s="8">
        <v>0.65200001001358032</v>
      </c>
      <c r="O99" s="8">
        <v>46</v>
      </c>
      <c r="P99" s="8">
        <v>29.510290145874023</v>
      </c>
      <c r="Q99" s="8">
        <v>44.943305969238281</v>
      </c>
      <c r="R99" s="8">
        <v>229.80000305175781</v>
      </c>
      <c r="S99" s="8">
        <v>60</v>
      </c>
      <c r="T99" s="8">
        <v>60</v>
      </c>
      <c r="U99" s="8">
        <v>60.700001</v>
      </c>
      <c r="V99" s="8">
        <v>137.79624938964844</v>
      </c>
      <c r="W99" s="8">
        <v>52.49993896484375</v>
      </c>
      <c r="X99" s="8">
        <v>66.797195434570313</v>
      </c>
      <c r="Y99" s="8">
        <v>82.693458557128906</v>
      </c>
      <c r="Z99" s="8">
        <v>1.3168125152587891</v>
      </c>
      <c r="AA99" s="8">
        <v>547.9847412109375</v>
      </c>
      <c r="AB99" s="8">
        <v>501.22396850585938</v>
      </c>
      <c r="AC99" s="8">
        <v>4.7783126831054688</v>
      </c>
      <c r="AD99" s="8">
        <v>3.8376877307891846</v>
      </c>
      <c r="AE99" s="8">
        <v>8003.26220703125</v>
      </c>
      <c r="AF99" s="8">
        <v>6212.97998046875</v>
      </c>
      <c r="AG99" s="8">
        <v>1818.1708984375</v>
      </c>
      <c r="AH99" s="8">
        <v>1180.515625</v>
      </c>
      <c r="AI99" s="8">
        <v>6185.09130859375</v>
      </c>
      <c r="AJ99" s="8">
        <v>5032.46435546875</v>
      </c>
      <c r="AK99" s="8">
        <f>(data_cloud__26[[#This Row],[timestamp]]-BD97)*86400</f>
        <v>24.98299980070442</v>
      </c>
      <c r="AL99" s="8">
        <v>1.004</v>
      </c>
      <c r="AM99" s="8">
        <v>424.60899999999998</v>
      </c>
      <c r="AN99" s="8">
        <v>2053.6959999999999</v>
      </c>
      <c r="AO99" s="8">
        <v>6.4530000000000003</v>
      </c>
      <c r="AP99" s="6">
        <v>26.193999999999999</v>
      </c>
      <c r="AQ99" s="6">
        <v>1</v>
      </c>
      <c r="AR99" s="6">
        <v>1</v>
      </c>
      <c r="AS99" s="6">
        <f>_xlfn.XLOOKUP(data_cloud__26[[#This Row],[product_id]], manual_check_maarten!A:A,manual_check_maarten!F:F,  "")</f>
        <v>1</v>
      </c>
      <c r="AT99" s="6"/>
      <c r="AU99" s="6"/>
      <c r="AV99" s="6"/>
      <c r="AW99" s="6">
        <f>_xlfn.XLOOKUP(data_cloud__26[[#This Row],[product_id]], manual_check_maarten!A:A,manual_check_maarten!G:G,  "")</f>
        <v>0</v>
      </c>
      <c r="AX99" s="6" t="str">
        <f>_xlfn.XLOOKUP(data_cloud__26[[#This Row],[product_id]], manual_check_maarten!A:A,manual_check_maarten!H:H,  "")</f>
        <v/>
      </c>
      <c r="AY99" s="6"/>
      <c r="AZ99" s="6"/>
      <c r="BA99" s="6" t="s">
        <v>309</v>
      </c>
      <c r="BB99" s="6">
        <v>49</v>
      </c>
      <c r="BC99" s="6" t="s">
        <v>85</v>
      </c>
      <c r="BD99" s="6">
        <v>45566.700913460649</v>
      </c>
      <c r="BE99" s="6" t="s">
        <v>79</v>
      </c>
      <c r="BF99" s="6" t="s">
        <v>80</v>
      </c>
      <c r="BG99" s="6">
        <v>49</v>
      </c>
      <c r="BH99" s="6">
        <v>49</v>
      </c>
      <c r="BI99" s="6">
        <v>0</v>
      </c>
      <c r="BJ99" s="6" t="s">
        <v>307</v>
      </c>
      <c r="BK99" s="6" t="s">
        <v>82</v>
      </c>
      <c r="BL99" s="6">
        <v>14.479999542236328</v>
      </c>
      <c r="BM99" s="6">
        <v>110</v>
      </c>
      <c r="BN99" s="6" t="s">
        <v>82</v>
      </c>
      <c r="BO99" s="6" t="s">
        <v>82</v>
      </c>
      <c r="BP99" s="6">
        <v>0</v>
      </c>
      <c r="BQ99" s="6">
        <v>60</v>
      </c>
      <c r="BR99" s="6"/>
      <c r="BS99" s="6"/>
      <c r="BT99" s="6" t="s">
        <v>310</v>
      </c>
      <c r="BU99" s="6" t="s">
        <v>309</v>
      </c>
      <c r="BV99" s="6">
        <v>40</v>
      </c>
      <c r="BW99" s="6">
        <v>20</v>
      </c>
      <c r="BX99" s="6">
        <v>45</v>
      </c>
      <c r="BY99" s="6">
        <v>1230.49</v>
      </c>
      <c r="BZ99" s="6">
        <v>1127.4169999999999</v>
      </c>
      <c r="CA99" s="6">
        <v>-1.627</v>
      </c>
      <c r="CB99" s="6">
        <v>4.101</v>
      </c>
      <c r="CC99" s="6">
        <v>90.682000000000002</v>
      </c>
      <c r="CD99" s="6">
        <v>2053.6959999999999</v>
      </c>
      <c r="CE99" s="6">
        <v>1224.0989999999999</v>
      </c>
      <c r="CF99" s="6">
        <v>1432.364</v>
      </c>
      <c r="CG99" s="6">
        <v>-178.244</v>
      </c>
      <c r="CH99" s="6">
        <v>99.998999999999995</v>
      </c>
      <c r="CR99" s="6"/>
      <c r="CS99" s="6"/>
      <c r="CT99" s="6"/>
      <c r="CU99" s="6"/>
      <c r="CV99" s="6"/>
      <c r="CY99" s="6"/>
      <c r="CZ99" s="6"/>
      <c r="DA99" s="6"/>
      <c r="DB99" s="6"/>
      <c r="DC99" s="6"/>
      <c r="DD99" s="6"/>
    </row>
    <row r="100" spans="1:108" x14ac:dyDescent="0.35">
      <c r="A100" s="8">
        <v>801.41314697265625</v>
      </c>
      <c r="B100" s="8">
        <v>119.90861511230469</v>
      </c>
      <c r="C100" s="8">
        <v>215</v>
      </c>
      <c r="D100" s="8">
        <v>214.80000305175781</v>
      </c>
      <c r="E100" s="8">
        <v>220</v>
      </c>
      <c r="F100" s="8">
        <v>225</v>
      </c>
      <c r="G100" s="8">
        <v>2208.6533203125</v>
      </c>
      <c r="H100" s="8">
        <v>1713.6103515625</v>
      </c>
      <c r="I100" s="8">
        <v>2.8560001850128174</v>
      </c>
      <c r="J100" s="8">
        <v>0.15200001001358032</v>
      </c>
      <c r="K100" s="8">
        <v>24.340002059936523</v>
      </c>
      <c r="L100" s="8">
        <v>2.0600001811981201</v>
      </c>
      <c r="M100" s="8">
        <v>0.45400002598762512</v>
      </c>
      <c r="N100" s="8">
        <v>0.65600001811981201</v>
      </c>
      <c r="O100" s="8">
        <v>46.200000762939453</v>
      </c>
      <c r="P100" s="8">
        <v>29.500095367431641</v>
      </c>
      <c r="Q100" s="8">
        <v>44.943305969238281</v>
      </c>
      <c r="R100" s="8">
        <v>229.80000305175781</v>
      </c>
      <c r="S100" s="8">
        <v>60.099997999999999</v>
      </c>
      <c r="T100" s="8">
        <v>60.099997999999999</v>
      </c>
      <c r="U100" s="8">
        <v>60.700001</v>
      </c>
      <c r="V100" s="8">
        <v>94.586082458496094</v>
      </c>
      <c r="W100" s="8">
        <v>52.499603271484375</v>
      </c>
      <c r="X100" s="8">
        <v>66.07305908203125</v>
      </c>
      <c r="Y100" s="8">
        <v>79.94921875</v>
      </c>
      <c r="Z100" s="8">
        <v>3.3485627174377441</v>
      </c>
      <c r="AA100" s="8">
        <v>545.37945556640625</v>
      </c>
      <c r="AB100" s="8">
        <v>501.86383056640625</v>
      </c>
      <c r="AC100" s="8">
        <v>4.5525627136230469</v>
      </c>
      <c r="AD100" s="8">
        <v>3.574312686920166</v>
      </c>
      <c r="AE100" s="8">
        <v>7813.09228515625</v>
      </c>
      <c r="AF100" s="8">
        <v>5559.15869140625</v>
      </c>
      <c r="AG100" s="8">
        <v>1679.22021484375</v>
      </c>
      <c r="AH100" s="8">
        <v>1027.64990234375</v>
      </c>
      <c r="AI100" s="8">
        <v>6133.8720703125</v>
      </c>
      <c r="AJ100" s="8">
        <v>4531.5087890625</v>
      </c>
      <c r="AK100" s="8">
        <f>(data_cloud__26[[#This Row],[timestamp]]-BD98)*86400</f>
        <v>23.990999674424529</v>
      </c>
      <c r="AL100" s="8"/>
      <c r="AM100" s="8"/>
      <c r="AN100" s="8"/>
      <c r="AO100" s="8"/>
      <c r="AP100" s="6"/>
      <c r="AQ100" s="6"/>
      <c r="AR100" s="6"/>
      <c r="AS100" s="6" t="str">
        <f>_xlfn.XLOOKUP(data_cloud__26[[#This Row],[product_id]], manual_check_maarten!A:A,manual_check_maarten!F:F,  "")</f>
        <v/>
      </c>
      <c r="AT100" s="6"/>
      <c r="AU100" s="6"/>
      <c r="AV100" s="6"/>
      <c r="AW100" s="6" t="str">
        <f>_xlfn.XLOOKUP(data_cloud__26[[#This Row],[product_id]], manual_check_maarten!A:A,manual_check_maarten!G:G,  "")</f>
        <v/>
      </c>
      <c r="AX100" s="6" t="str">
        <f>_xlfn.XLOOKUP(data_cloud__26[[#This Row],[product_id]], manual_check_maarten!A:A,manual_check_maarten!H:H,  "")</f>
        <v/>
      </c>
      <c r="AY100" s="6"/>
      <c r="AZ100" s="6"/>
      <c r="BA100" s="6" t="s">
        <v>311</v>
      </c>
      <c r="BB100" s="6">
        <v>50</v>
      </c>
      <c r="BC100" s="6" t="s">
        <v>78</v>
      </c>
      <c r="BD100" s="6">
        <v>45566.701191134256</v>
      </c>
      <c r="BE100" s="6" t="s">
        <v>79</v>
      </c>
      <c r="BF100" s="6" t="s">
        <v>80</v>
      </c>
      <c r="BG100" s="6">
        <v>50</v>
      </c>
      <c r="BH100" s="6">
        <v>50</v>
      </c>
      <c r="BI100" s="6">
        <v>0</v>
      </c>
      <c r="BJ100" s="6" t="s">
        <v>312</v>
      </c>
      <c r="BK100" s="6" t="s">
        <v>82</v>
      </c>
      <c r="BL100" s="6">
        <v>14.479999542236328</v>
      </c>
      <c r="BM100" s="6">
        <v>110</v>
      </c>
      <c r="BN100" s="6" t="s">
        <v>82</v>
      </c>
      <c r="BO100" s="6" t="s">
        <v>82</v>
      </c>
      <c r="BP100" s="6">
        <v>0</v>
      </c>
      <c r="BQ100" s="6">
        <v>60</v>
      </c>
      <c r="BR100" s="6">
        <v>6.7958831787109375E-3</v>
      </c>
      <c r="BS100" s="6">
        <v>0.1268230676651001</v>
      </c>
      <c r="BT100" s="6"/>
      <c r="BX100" s="6"/>
      <c r="BY100" s="6"/>
      <c r="BZ100" s="6"/>
      <c r="CA100" s="6"/>
      <c r="CB100" s="6"/>
      <c r="CC100" s="6"/>
      <c r="CD100" s="6"/>
      <c r="CR100" s="6"/>
      <c r="CS100" s="6"/>
      <c r="CT100" s="6"/>
      <c r="CU100" s="6"/>
      <c r="CV100" s="6"/>
      <c r="CY100" s="6"/>
      <c r="CZ100" s="6"/>
      <c r="DA100" s="6"/>
      <c r="DB100" s="6"/>
      <c r="DC100" s="6"/>
      <c r="DD100" s="6"/>
    </row>
    <row r="101" spans="1:108" x14ac:dyDescent="0.35">
      <c r="A101" s="8">
        <v>801.41314697265625</v>
      </c>
      <c r="B101" s="8">
        <v>119.90861511230469</v>
      </c>
      <c r="C101" s="8">
        <v>215</v>
      </c>
      <c r="D101" s="8">
        <v>214.80000305175781</v>
      </c>
      <c r="E101" s="8">
        <v>220</v>
      </c>
      <c r="F101" s="8">
        <v>225</v>
      </c>
      <c r="G101" s="8">
        <v>2208.6533203125</v>
      </c>
      <c r="H101" s="8">
        <v>1713.6103515625</v>
      </c>
      <c r="I101" s="8">
        <v>2.8560001850128174</v>
      </c>
      <c r="J101" s="8">
        <v>0.15200001001358032</v>
      </c>
      <c r="K101" s="8">
        <v>24.340002059936523</v>
      </c>
      <c r="L101" s="8">
        <v>2.0600001811981201</v>
      </c>
      <c r="M101" s="8">
        <v>0.45400002598762512</v>
      </c>
      <c r="N101" s="8">
        <v>0.65600001811981201</v>
      </c>
      <c r="O101" s="8">
        <v>46.200000762939453</v>
      </c>
      <c r="P101" s="8">
        <v>29.500095367431641</v>
      </c>
      <c r="Q101" s="8">
        <v>44.943305969238281</v>
      </c>
      <c r="R101" s="8">
        <v>229.80000305175781</v>
      </c>
      <c r="S101" s="8">
        <v>60.099997999999999</v>
      </c>
      <c r="T101" s="8">
        <v>60.099997999999999</v>
      </c>
      <c r="U101" s="8">
        <v>60.700001</v>
      </c>
      <c r="V101" s="8">
        <v>137.79624938964844</v>
      </c>
      <c r="W101" s="8">
        <v>52.49993896484375</v>
      </c>
      <c r="X101" s="8">
        <v>66.680580139160156</v>
      </c>
      <c r="Y101" s="8">
        <v>82.216651916503906</v>
      </c>
      <c r="Z101" s="8">
        <v>2.4079375267028809</v>
      </c>
      <c r="AA101" s="8">
        <v>546.857177734375</v>
      </c>
      <c r="AB101" s="8">
        <v>500.21859741210938</v>
      </c>
      <c r="AC101" s="8">
        <v>4.8159375190734863</v>
      </c>
      <c r="AD101" s="8">
        <v>3.8376877307891846</v>
      </c>
      <c r="AE101" s="8">
        <v>7987.0087890625</v>
      </c>
      <c r="AF101" s="8">
        <v>6201.095703125</v>
      </c>
      <c r="AG101" s="8">
        <v>1835.166015625</v>
      </c>
      <c r="AH101" s="8">
        <v>1177.45556640625</v>
      </c>
      <c r="AI101" s="8">
        <v>6151.8427734375</v>
      </c>
      <c r="AJ101" s="8">
        <v>5023.64013671875</v>
      </c>
      <c r="AK101" s="8">
        <f>(data_cloud__26[[#This Row],[timestamp]]-BD99)*86400</f>
        <v>23.990999674424529</v>
      </c>
      <c r="AL101" s="8">
        <v>1.0049999999999999</v>
      </c>
      <c r="AM101" s="8">
        <v>424.72</v>
      </c>
      <c r="AN101" s="8">
        <v>2056.4690000000001</v>
      </c>
      <c r="AO101" s="8">
        <v>9.0039999999999996</v>
      </c>
      <c r="AP101" s="6">
        <v>30.492000000000001</v>
      </c>
      <c r="AQ101" s="6">
        <v>1</v>
      </c>
      <c r="AR101" s="6">
        <v>1</v>
      </c>
      <c r="AS101" s="6">
        <f>_xlfn.XLOOKUP(data_cloud__26[[#This Row],[product_id]], manual_check_maarten!A:A,manual_check_maarten!F:F,  "")</f>
        <v>1</v>
      </c>
      <c r="AT101" s="6"/>
      <c r="AU101" s="6"/>
      <c r="AV101" s="6"/>
      <c r="AW101" s="6">
        <f>_xlfn.XLOOKUP(data_cloud__26[[#This Row],[product_id]], manual_check_maarten!A:A,manual_check_maarten!G:G,  "")</f>
        <v>0</v>
      </c>
      <c r="AX101" s="6" t="str">
        <f>_xlfn.XLOOKUP(data_cloud__26[[#This Row],[product_id]], manual_check_maarten!A:A,manual_check_maarten!H:H,  "")</f>
        <v/>
      </c>
      <c r="AY101" s="6"/>
      <c r="AZ101" s="6"/>
      <c r="BA101" s="6" t="s">
        <v>313</v>
      </c>
      <c r="BB101" s="6">
        <v>50</v>
      </c>
      <c r="BC101" s="6" t="s">
        <v>85</v>
      </c>
      <c r="BD101" s="6">
        <v>45566.701191134256</v>
      </c>
      <c r="BE101" s="6" t="s">
        <v>79</v>
      </c>
      <c r="BF101" s="6" t="s">
        <v>80</v>
      </c>
      <c r="BG101" s="6">
        <v>50</v>
      </c>
      <c r="BH101" s="6">
        <v>50</v>
      </c>
      <c r="BI101" s="6">
        <v>0</v>
      </c>
      <c r="BJ101" s="6" t="s">
        <v>312</v>
      </c>
      <c r="BK101" s="6" t="s">
        <v>82</v>
      </c>
      <c r="BL101" s="6">
        <v>14.479999542236328</v>
      </c>
      <c r="BM101" s="6">
        <v>110</v>
      </c>
      <c r="BN101" s="6" t="s">
        <v>82</v>
      </c>
      <c r="BO101" s="6" t="s">
        <v>82</v>
      </c>
      <c r="BP101" s="6">
        <v>0</v>
      </c>
      <c r="BQ101" s="6">
        <v>60</v>
      </c>
      <c r="BR101" s="6"/>
      <c r="BS101" s="6"/>
      <c r="BT101" s="6" t="s">
        <v>314</v>
      </c>
      <c r="BU101" s="6" t="s">
        <v>313</v>
      </c>
      <c r="BV101" s="6">
        <v>40</v>
      </c>
      <c r="BW101" s="6">
        <v>20</v>
      </c>
      <c r="BX101" s="6">
        <v>45</v>
      </c>
      <c r="BY101" s="6">
        <v>1238.8119999999999</v>
      </c>
      <c r="BZ101" s="6">
        <v>782.95500000000004</v>
      </c>
      <c r="CA101" s="6">
        <v>-1.8540000000000001</v>
      </c>
      <c r="CB101" s="6">
        <v>4.0910000000000002</v>
      </c>
      <c r="CC101" s="6">
        <v>90.454999999999998</v>
      </c>
      <c r="CD101" s="6">
        <v>2056.4690000000001</v>
      </c>
      <c r="CE101" s="6">
        <v>1233.1410000000001</v>
      </c>
      <c r="CF101" s="6">
        <v>1094.4860000000001</v>
      </c>
      <c r="CG101" s="6">
        <v>-178.447</v>
      </c>
      <c r="CH101" s="6">
        <v>99.998999999999995</v>
      </c>
      <c r="CR101" s="6"/>
      <c r="CS101" s="6"/>
      <c r="CT101" s="6"/>
      <c r="CU101" s="6"/>
      <c r="CV101" s="6"/>
      <c r="CY101" s="6"/>
      <c r="CZ101" s="6"/>
      <c r="DA101" s="6"/>
      <c r="DB101" s="6"/>
      <c r="DC101" s="6"/>
      <c r="DD101" s="6"/>
    </row>
    <row r="102" spans="1:108" x14ac:dyDescent="0.35">
      <c r="A102" s="8">
        <v>801.78204345703125</v>
      </c>
      <c r="B102" s="8">
        <v>119.90861511230469</v>
      </c>
      <c r="C102" s="8">
        <v>215.10000610351563</v>
      </c>
      <c r="D102" s="8">
        <v>214.80000305175781</v>
      </c>
      <c r="E102" s="8">
        <v>219.80000305175781</v>
      </c>
      <c r="F102" s="8">
        <v>225</v>
      </c>
      <c r="G102" s="8">
        <v>2190.001708984375</v>
      </c>
      <c r="H102" s="8">
        <v>1710.307373046875</v>
      </c>
      <c r="I102" s="8">
        <v>3.3420002460479736</v>
      </c>
      <c r="J102" s="8">
        <v>0.15000000596046448</v>
      </c>
      <c r="K102" s="8">
        <v>24.354001998901367</v>
      </c>
      <c r="L102" s="8">
        <v>2.0380001068115234</v>
      </c>
      <c r="M102" s="8">
        <v>0.45400002598762512</v>
      </c>
      <c r="N102" s="8">
        <v>0.65400004386901855</v>
      </c>
      <c r="O102" s="8">
        <v>46.400001525878906</v>
      </c>
      <c r="P102" s="8">
        <v>29.092353820800781</v>
      </c>
      <c r="Q102" s="8">
        <v>44.943305969238281</v>
      </c>
      <c r="R102" s="8">
        <v>229.80000305175781</v>
      </c>
      <c r="S102" s="8">
        <v>60.200001</v>
      </c>
      <c r="T102" s="8">
        <v>60.200001</v>
      </c>
      <c r="U102" s="8">
        <v>60.799999</v>
      </c>
      <c r="V102" s="8">
        <v>94.586082458496094</v>
      </c>
      <c r="W102" s="8">
        <v>52.499603271484375</v>
      </c>
      <c r="X102" s="8">
        <v>66.152122497558594</v>
      </c>
      <c r="Y102" s="8">
        <v>79.921073913574219</v>
      </c>
      <c r="Z102" s="8">
        <v>3.0475625991821289</v>
      </c>
      <c r="AA102" s="8">
        <v>544.50885009765625</v>
      </c>
      <c r="AB102" s="8">
        <v>499.60177612304688</v>
      </c>
      <c r="AC102" s="8">
        <v>4.5525627136230469</v>
      </c>
      <c r="AD102" s="8">
        <v>3.6119377613067627</v>
      </c>
      <c r="AE102" s="8">
        <v>7798.4384765625</v>
      </c>
      <c r="AF102" s="8">
        <v>5505.0439453125</v>
      </c>
      <c r="AG102" s="8">
        <v>1663.80615234375</v>
      </c>
      <c r="AH102" s="8">
        <v>1028.2080078125</v>
      </c>
      <c r="AI102" s="8">
        <v>6134.63232421875</v>
      </c>
      <c r="AJ102" s="8">
        <v>4476.8359375</v>
      </c>
      <c r="AK102" s="8">
        <f>(data_cloud__26[[#This Row],[timestamp]]-BD100)*86400</f>
        <v>23.969000321812928</v>
      </c>
      <c r="AL102" s="8">
        <v>1.0029999999999999</v>
      </c>
      <c r="AM102" s="8">
        <v>423.34899999999999</v>
      </c>
      <c r="AN102" s="8">
        <v>2055.2460000000001</v>
      </c>
      <c r="AO102" s="8">
        <v>5.593</v>
      </c>
      <c r="AP102" s="6">
        <v>23.873999999999999</v>
      </c>
      <c r="AQ102" s="6">
        <v>1</v>
      </c>
      <c r="AR102" s="6">
        <v>1</v>
      </c>
      <c r="AS102" s="6">
        <f>_xlfn.XLOOKUP(data_cloud__26[[#This Row],[product_id]], manual_check_maarten!A:A,manual_check_maarten!F:F,  "")</f>
        <v>1</v>
      </c>
      <c r="AT102" s="6"/>
      <c r="AU102" s="6"/>
      <c r="AV102" s="6"/>
      <c r="AW102" s="6">
        <f>_xlfn.XLOOKUP(data_cloud__26[[#This Row],[product_id]], manual_check_maarten!A:A,manual_check_maarten!G:G,  "")</f>
        <v>0</v>
      </c>
      <c r="AX102" s="6" t="str">
        <f>_xlfn.XLOOKUP(data_cloud__26[[#This Row],[product_id]], manual_check_maarten!A:A,manual_check_maarten!H:H,  "")</f>
        <v/>
      </c>
      <c r="AY102" s="6"/>
      <c r="AZ102" s="6"/>
      <c r="BA102" s="6" t="s">
        <v>315</v>
      </c>
      <c r="BB102" s="6">
        <v>51</v>
      </c>
      <c r="BC102" s="6" t="s">
        <v>78</v>
      </c>
      <c r="BD102" s="6">
        <v>45566.701468553241</v>
      </c>
      <c r="BE102" s="6" t="s">
        <v>79</v>
      </c>
      <c r="BF102" s="6" t="s">
        <v>80</v>
      </c>
      <c r="BG102" s="6">
        <v>51</v>
      </c>
      <c r="BH102" s="6">
        <v>51</v>
      </c>
      <c r="BI102" s="6">
        <v>0</v>
      </c>
      <c r="BJ102" s="6" t="s">
        <v>316</v>
      </c>
      <c r="BK102" s="6" t="s">
        <v>82</v>
      </c>
      <c r="BL102" s="6">
        <v>14.489999771118164</v>
      </c>
      <c r="BM102" s="6">
        <v>110</v>
      </c>
      <c r="BN102" s="6" t="s">
        <v>82</v>
      </c>
      <c r="BO102" s="6" t="s">
        <v>82</v>
      </c>
      <c r="BP102" s="6">
        <v>0</v>
      </c>
      <c r="BQ102" s="6">
        <v>60</v>
      </c>
      <c r="BR102" s="6">
        <v>1.0065317153930664E-2</v>
      </c>
      <c r="BS102" s="6">
        <v>0.1365056037902832</v>
      </c>
      <c r="BT102" s="6" t="s">
        <v>317</v>
      </c>
      <c r="BU102" s="6" t="s">
        <v>315</v>
      </c>
      <c r="BV102" s="6">
        <v>40</v>
      </c>
      <c r="BW102" s="6">
        <v>20</v>
      </c>
      <c r="BX102" s="6">
        <v>45</v>
      </c>
      <c r="BY102" s="6">
        <v>828.17700000000002</v>
      </c>
      <c r="BZ102" s="6">
        <v>1231.4100000000001</v>
      </c>
      <c r="CA102" s="6">
        <v>-0.94499999999999995</v>
      </c>
      <c r="CB102" s="6">
        <v>4.1050000000000004</v>
      </c>
      <c r="CC102" s="6">
        <v>91.364000000000004</v>
      </c>
      <c r="CD102" s="6">
        <v>2055.2460000000001</v>
      </c>
      <c r="CE102" s="6">
        <v>812.51599999999996</v>
      </c>
      <c r="CF102" s="6">
        <v>1338.54</v>
      </c>
      <c r="CG102" s="6">
        <v>2.5750000000000002</v>
      </c>
      <c r="CH102" s="6">
        <v>97.244</v>
      </c>
      <c r="CR102" s="6"/>
      <c r="CS102" s="6"/>
      <c r="CT102" s="6"/>
      <c r="CU102" s="6"/>
      <c r="CV102" s="6"/>
      <c r="CY102" s="6"/>
      <c r="CZ102" s="6"/>
      <c r="DA102" s="6"/>
      <c r="DB102" s="6"/>
      <c r="DC102" s="6"/>
      <c r="DD102" s="6"/>
    </row>
    <row r="103" spans="1:108" x14ac:dyDescent="0.35">
      <c r="A103" s="8">
        <v>801.78204345703125</v>
      </c>
      <c r="B103" s="8">
        <v>119.90861511230469</v>
      </c>
      <c r="C103" s="8">
        <v>215.10000610351563</v>
      </c>
      <c r="D103" s="8">
        <v>214.80000305175781</v>
      </c>
      <c r="E103" s="8">
        <v>219.80000305175781</v>
      </c>
      <c r="F103" s="8">
        <v>225</v>
      </c>
      <c r="G103" s="8">
        <v>2190.001708984375</v>
      </c>
      <c r="H103" s="8">
        <v>1710.307373046875</v>
      </c>
      <c r="I103" s="8">
        <v>3.3420002460479736</v>
      </c>
      <c r="J103" s="8">
        <v>0.15000000596046448</v>
      </c>
      <c r="K103" s="8">
        <v>24.354001998901367</v>
      </c>
      <c r="L103" s="8">
        <v>2.0380001068115234</v>
      </c>
      <c r="M103" s="8">
        <v>0.45400002598762512</v>
      </c>
      <c r="N103" s="8">
        <v>0.65400004386901855</v>
      </c>
      <c r="O103" s="8">
        <v>46.400001525878906</v>
      </c>
      <c r="P103" s="8">
        <v>29.092353820800781</v>
      </c>
      <c r="Q103" s="8">
        <v>44.943305969238281</v>
      </c>
      <c r="R103" s="8">
        <v>229.80000305175781</v>
      </c>
      <c r="S103" s="8">
        <v>60.200001</v>
      </c>
      <c r="T103" s="8">
        <v>60.200001</v>
      </c>
      <c r="U103" s="8">
        <v>60.799999</v>
      </c>
      <c r="V103" s="8">
        <v>137.79624938964844</v>
      </c>
      <c r="W103" s="8">
        <v>52.49993896484375</v>
      </c>
      <c r="X103" s="8">
        <v>66.614547729492188</v>
      </c>
      <c r="Y103" s="8">
        <v>82.721054077148438</v>
      </c>
      <c r="Z103" s="8">
        <v>1.2791875600814819</v>
      </c>
      <c r="AA103" s="8">
        <v>545.774658203125</v>
      </c>
      <c r="AB103" s="8">
        <v>498.63119506835938</v>
      </c>
      <c r="AC103" s="8">
        <v>4.7783126831054688</v>
      </c>
      <c r="AD103" s="8">
        <v>3.8000626564025879</v>
      </c>
      <c r="AE103" s="8">
        <v>7955.84521484375</v>
      </c>
      <c r="AF103" s="8">
        <v>6125.10498046875</v>
      </c>
      <c r="AG103" s="8">
        <v>1800.19580078125</v>
      </c>
      <c r="AH103" s="8">
        <v>1144.8115234375</v>
      </c>
      <c r="AI103" s="8">
        <v>6155.6494140625</v>
      </c>
      <c r="AJ103" s="8">
        <v>4980.29345703125</v>
      </c>
      <c r="AK103" s="8">
        <f>(data_cloud__26[[#This Row],[timestamp]]-BD101)*86400</f>
        <v>23.969000321812928</v>
      </c>
      <c r="AL103" s="8">
        <v>1.0049999999999999</v>
      </c>
      <c r="AM103" s="8">
        <v>424.70600000000002</v>
      </c>
      <c r="AN103" s="8">
        <v>2054.931</v>
      </c>
      <c r="AO103" s="8">
        <v>14.747</v>
      </c>
      <c r="AP103" s="6">
        <v>27.981000000000002</v>
      </c>
      <c r="AQ103" s="6">
        <v>1</v>
      </c>
      <c r="AR103" s="6">
        <v>1</v>
      </c>
      <c r="AS103" s="6">
        <f>_xlfn.XLOOKUP(data_cloud__26[[#This Row],[product_id]], manual_check_maarten!A:A,manual_check_maarten!F:F,  "")</f>
        <v>0</v>
      </c>
      <c r="AT103" s="6"/>
      <c r="AU103" s="6"/>
      <c r="AV103" s="6"/>
      <c r="AW103" s="6">
        <f>_xlfn.XLOOKUP(data_cloud__26[[#This Row],[product_id]], manual_check_maarten!A:A,manual_check_maarten!G:G,  "")</f>
        <v>0</v>
      </c>
      <c r="AX103" s="6" t="str">
        <f>_xlfn.XLOOKUP(data_cloud__26[[#This Row],[product_id]], manual_check_maarten!A:A,manual_check_maarten!H:H,  "")</f>
        <v>Streaks</v>
      </c>
      <c r="AY103" s="6"/>
      <c r="AZ103" s="6"/>
      <c r="BA103" s="6" t="s">
        <v>318</v>
      </c>
      <c r="BB103" s="6">
        <v>51</v>
      </c>
      <c r="BC103" s="6" t="s">
        <v>85</v>
      </c>
      <c r="BD103" s="6">
        <v>45566.701468553241</v>
      </c>
      <c r="BE103" s="6" t="s">
        <v>79</v>
      </c>
      <c r="BF103" s="6" t="s">
        <v>80</v>
      </c>
      <c r="BG103" s="6">
        <v>51</v>
      </c>
      <c r="BH103" s="6">
        <v>51</v>
      </c>
      <c r="BI103" s="6">
        <v>0</v>
      </c>
      <c r="BJ103" s="6" t="s">
        <v>316</v>
      </c>
      <c r="BK103" s="6" t="s">
        <v>82</v>
      </c>
      <c r="BL103" s="6">
        <v>14.489999771118164</v>
      </c>
      <c r="BM103" s="6">
        <v>110</v>
      </c>
      <c r="BN103" s="6" t="s">
        <v>82</v>
      </c>
      <c r="BO103" s="6" t="s">
        <v>82</v>
      </c>
      <c r="BP103" s="6">
        <v>0</v>
      </c>
      <c r="BQ103" s="6">
        <v>60</v>
      </c>
      <c r="BR103" s="6"/>
      <c r="BS103" s="6"/>
      <c r="BT103" s="6" t="s">
        <v>319</v>
      </c>
      <c r="BU103" s="6" t="s">
        <v>318</v>
      </c>
      <c r="BV103" s="6">
        <v>40</v>
      </c>
      <c r="BW103" s="6">
        <v>20</v>
      </c>
      <c r="BX103" s="6">
        <v>45</v>
      </c>
      <c r="BY103" s="6">
        <v>1232.242</v>
      </c>
      <c r="BZ103" s="6">
        <v>1061.518</v>
      </c>
      <c r="CA103" s="6">
        <v>-1.619</v>
      </c>
      <c r="CB103" s="6">
        <v>4.056</v>
      </c>
      <c r="CC103" s="6">
        <v>90.69</v>
      </c>
      <c r="CD103" s="6">
        <v>2054.931</v>
      </c>
      <c r="CE103" s="6">
        <v>1225.6510000000001</v>
      </c>
      <c r="CF103" s="6">
        <v>1367.252</v>
      </c>
      <c r="CG103" s="6">
        <v>-178.286</v>
      </c>
      <c r="CH103" s="6">
        <v>99.998999999999995</v>
      </c>
      <c r="CR103" s="6"/>
      <c r="CS103" s="6"/>
      <c r="CT103" s="6"/>
      <c r="CU103" s="6"/>
      <c r="CV103" s="6"/>
      <c r="CY103" s="6"/>
      <c r="CZ103" s="6"/>
      <c r="DA103" s="6"/>
      <c r="DB103" s="6"/>
      <c r="DC103" s="6"/>
      <c r="DD103" s="6"/>
    </row>
    <row r="104" spans="1:108" x14ac:dyDescent="0.35">
      <c r="A104" s="8">
        <v>801.78204345703125</v>
      </c>
      <c r="B104" s="8">
        <v>119.90861511230469</v>
      </c>
      <c r="C104" s="8">
        <v>215.30000305175781</v>
      </c>
      <c r="D104" s="8">
        <v>215.10000610351563</v>
      </c>
      <c r="E104" s="8">
        <v>220</v>
      </c>
      <c r="F104" s="8">
        <v>225</v>
      </c>
      <c r="G104" s="8">
        <v>2200.8818359375</v>
      </c>
      <c r="H104" s="8">
        <v>1723.7132568359375</v>
      </c>
      <c r="I104" s="8">
        <v>3.5180001258850098</v>
      </c>
      <c r="J104" s="8">
        <v>0.15400001406669617</v>
      </c>
      <c r="K104" s="8">
        <v>24.340002059936523</v>
      </c>
      <c r="L104" s="8">
        <v>2.0780000686645508</v>
      </c>
      <c r="M104" s="8">
        <v>0.45400002598762512</v>
      </c>
      <c r="N104" s="8">
        <v>0.65600001811981201</v>
      </c>
      <c r="O104" s="8">
        <v>46.5</v>
      </c>
      <c r="P104" s="8">
        <v>29.331903457641602</v>
      </c>
      <c r="Q104" s="8">
        <v>44.989173889160156</v>
      </c>
      <c r="R104" s="8">
        <v>229.80000305175781</v>
      </c>
      <c r="S104" s="8">
        <v>60</v>
      </c>
      <c r="T104" s="8">
        <v>60</v>
      </c>
      <c r="U104" s="8">
        <v>60.799999</v>
      </c>
      <c r="V104" s="8">
        <v>94.586082458496094</v>
      </c>
      <c r="W104" s="8">
        <v>52.499603271484375</v>
      </c>
      <c r="X104" s="8">
        <v>66.097404479980469</v>
      </c>
      <c r="Y104" s="8">
        <v>79.96820068359375</v>
      </c>
      <c r="Z104" s="8">
        <v>2.9723126888275146</v>
      </c>
      <c r="AA104" s="8">
        <v>544.9122314453125</v>
      </c>
      <c r="AB104" s="8">
        <v>501.30404663085938</v>
      </c>
      <c r="AC104" s="8">
        <v>4.5525627136230469</v>
      </c>
      <c r="AD104" s="8">
        <v>3.6495625972747803</v>
      </c>
      <c r="AE104" s="8">
        <v>7789.537109375</v>
      </c>
      <c r="AF104" s="8">
        <v>5545.71533203125</v>
      </c>
      <c r="AG104" s="8">
        <v>1670.7998046875</v>
      </c>
      <c r="AH104" s="8">
        <v>1056.8857421875</v>
      </c>
      <c r="AI104" s="8">
        <v>6118.7373046875</v>
      </c>
      <c r="AJ104" s="8">
        <v>4488.82958984375</v>
      </c>
      <c r="AK104" s="8">
        <f>(data_cloud__26[[#This Row],[timestamp]]-BD102)*86400</f>
        <v>24.985000141896307</v>
      </c>
      <c r="AL104" s="8">
        <v>1.0029999999999999</v>
      </c>
      <c r="AM104" s="8">
        <v>423.61200000000002</v>
      </c>
      <c r="AN104" s="8">
        <v>2051.9259999999999</v>
      </c>
      <c r="AO104" s="8">
        <v>18.574000000000002</v>
      </c>
      <c r="AP104" s="6">
        <v>61.274000000000001</v>
      </c>
      <c r="AQ104" s="6">
        <v>1</v>
      </c>
      <c r="AR104" s="6">
        <v>0</v>
      </c>
      <c r="AS104" s="6">
        <f>_xlfn.XLOOKUP(data_cloud__26[[#This Row],[product_id]], manual_check_maarten!A:A,manual_check_maarten!F:F,  "")</f>
        <v>1</v>
      </c>
      <c r="AT104" s="6"/>
      <c r="AU104" s="6"/>
      <c r="AV104" s="6"/>
      <c r="AW104" s="6" t="str">
        <f>_xlfn.XLOOKUP(data_cloud__26[[#This Row],[product_id]], manual_check_maarten!A:A,manual_check_maarten!G:G,  "")</f>
        <v>anomaly due to position against the edge of the FOV</v>
      </c>
      <c r="AX104" s="6" t="str">
        <f>_xlfn.XLOOKUP(data_cloud__26[[#This Row],[product_id]], manual_check_maarten!A:A,manual_check_maarten!H:H,  "")</f>
        <v/>
      </c>
      <c r="AY104" s="6"/>
      <c r="AZ104" s="6"/>
      <c r="BA104" s="6" t="s">
        <v>320</v>
      </c>
      <c r="BB104" s="6">
        <v>52</v>
      </c>
      <c r="BC104" s="6" t="s">
        <v>78</v>
      </c>
      <c r="BD104" s="6">
        <v>45566.701757731484</v>
      </c>
      <c r="BE104" s="6" t="s">
        <v>79</v>
      </c>
      <c r="BF104" s="6" t="s">
        <v>80</v>
      </c>
      <c r="BG104" s="6">
        <v>52</v>
      </c>
      <c r="BH104" s="6">
        <v>52</v>
      </c>
      <c r="BI104" s="6">
        <v>0</v>
      </c>
      <c r="BJ104" s="6" t="s">
        <v>321</v>
      </c>
      <c r="BK104" s="6" t="s">
        <v>82</v>
      </c>
      <c r="BL104" s="6">
        <v>14.489999771118164</v>
      </c>
      <c r="BM104" s="6">
        <v>110</v>
      </c>
      <c r="BN104" s="6" t="s">
        <v>82</v>
      </c>
      <c r="BO104" s="6" t="s">
        <v>82</v>
      </c>
      <c r="BP104" s="6">
        <v>0</v>
      </c>
      <c r="BQ104" s="6">
        <v>60</v>
      </c>
      <c r="BR104" s="6">
        <v>1.3325214385986328E-3</v>
      </c>
      <c r="BS104" s="6">
        <v>0.13829720020294189</v>
      </c>
      <c r="BT104" s="6" t="s">
        <v>322</v>
      </c>
      <c r="BU104" s="6" t="s">
        <v>320</v>
      </c>
      <c r="BV104" s="6">
        <v>40</v>
      </c>
      <c r="BW104" s="6">
        <v>20</v>
      </c>
      <c r="BX104" s="6">
        <v>45</v>
      </c>
      <c r="BY104" s="6">
        <v>874.07399999999996</v>
      </c>
      <c r="BZ104" s="6">
        <v>930.82799999999997</v>
      </c>
      <c r="CA104" s="6">
        <v>1.7769999999999999</v>
      </c>
      <c r="CB104" s="6">
        <v>4.1589999999999998</v>
      </c>
      <c r="CC104" s="6">
        <v>94.085999999999999</v>
      </c>
      <c r="CD104" s="6">
        <v>2051.9259999999999</v>
      </c>
      <c r="CE104" s="6">
        <v>852.77200000000005</v>
      </c>
      <c r="CF104" s="6">
        <v>1042.8330000000001</v>
      </c>
      <c r="CG104" s="6">
        <v>5.5019999999999998</v>
      </c>
      <c r="CH104" s="6">
        <v>97.244</v>
      </c>
      <c r="CR104" s="6"/>
      <c r="CS104" s="6"/>
      <c r="CT104" s="6"/>
      <c r="CU104" s="6"/>
      <c r="CV104" s="6"/>
      <c r="CY104" s="6"/>
      <c r="CZ104" s="6"/>
      <c r="DA104" s="6"/>
      <c r="DB104" s="6"/>
      <c r="DC104" s="6"/>
      <c r="DD104" s="6"/>
    </row>
    <row r="105" spans="1:108" x14ac:dyDescent="0.35">
      <c r="A105" s="8">
        <v>801.78204345703125</v>
      </c>
      <c r="B105" s="8">
        <v>119.90861511230469</v>
      </c>
      <c r="C105" s="8">
        <v>215.30000305175781</v>
      </c>
      <c r="D105" s="8">
        <v>215.10000610351563</v>
      </c>
      <c r="E105" s="8">
        <v>220</v>
      </c>
      <c r="F105" s="8">
        <v>225</v>
      </c>
      <c r="G105" s="8">
        <v>2200.8818359375</v>
      </c>
      <c r="H105" s="8">
        <v>1723.7132568359375</v>
      </c>
      <c r="I105" s="8">
        <v>3.5180001258850098</v>
      </c>
      <c r="J105" s="8">
        <v>0.15400001406669617</v>
      </c>
      <c r="K105" s="8">
        <v>24.340002059936523</v>
      </c>
      <c r="L105" s="8">
        <v>2.0780000686645508</v>
      </c>
      <c r="M105" s="8">
        <v>0.45400002598762512</v>
      </c>
      <c r="N105" s="8">
        <v>0.65600001811981201</v>
      </c>
      <c r="O105" s="8">
        <v>46.5</v>
      </c>
      <c r="P105" s="8">
        <v>29.331903457641602</v>
      </c>
      <c r="Q105" s="8">
        <v>44.989173889160156</v>
      </c>
      <c r="R105" s="8">
        <v>229.80000305175781</v>
      </c>
      <c r="S105" s="8">
        <v>60</v>
      </c>
      <c r="T105" s="8">
        <v>60</v>
      </c>
      <c r="U105" s="8">
        <v>60.799999</v>
      </c>
      <c r="V105" s="8">
        <v>137.79624938964844</v>
      </c>
      <c r="W105" s="8">
        <v>52.49993896484375</v>
      </c>
      <c r="X105" s="8">
        <v>66.796188354492188</v>
      </c>
      <c r="Y105" s="8">
        <v>82.722419738769531</v>
      </c>
      <c r="Z105" s="8">
        <v>1.3168125152587891</v>
      </c>
      <c r="AA105" s="8">
        <v>547.5809326171875</v>
      </c>
      <c r="AB105" s="8">
        <v>500.05703735351563</v>
      </c>
      <c r="AC105" s="8">
        <v>4.8535628318786621</v>
      </c>
      <c r="AD105" s="8">
        <v>3.8376877307891846</v>
      </c>
      <c r="AE105" s="8">
        <v>7980.3447265625</v>
      </c>
      <c r="AF105" s="8">
        <v>6181.185546875</v>
      </c>
      <c r="AG105" s="8">
        <v>1852.6748046875</v>
      </c>
      <c r="AH105" s="8">
        <v>1171.54638671875</v>
      </c>
      <c r="AI105" s="8">
        <v>6127.669921875</v>
      </c>
      <c r="AJ105" s="8">
        <v>5009.63916015625</v>
      </c>
      <c r="AK105" s="8">
        <f>(data_cloud__26[[#This Row],[timestamp]]-BD103)*86400</f>
        <v>24.985000141896307</v>
      </c>
      <c r="AL105" s="8">
        <v>1.0049999999999999</v>
      </c>
      <c r="AM105" s="8">
        <v>424.767</v>
      </c>
      <c r="AN105" s="8">
        <v>2055.0549999999998</v>
      </c>
      <c r="AO105" s="8">
        <v>7.0209999999999999</v>
      </c>
      <c r="AP105" s="6">
        <v>26.311</v>
      </c>
      <c r="AQ105" s="6">
        <v>1</v>
      </c>
      <c r="AR105" s="6">
        <v>1</v>
      </c>
      <c r="AS105" s="6">
        <f>_xlfn.XLOOKUP(data_cloud__26[[#This Row],[product_id]], manual_check_maarten!A:A,manual_check_maarten!F:F,  "")</f>
        <v>1</v>
      </c>
      <c r="AT105" s="6"/>
      <c r="AU105" s="6"/>
      <c r="AV105" s="6"/>
      <c r="AW105" s="6">
        <f>_xlfn.XLOOKUP(data_cloud__26[[#This Row],[product_id]], manual_check_maarten!A:A,manual_check_maarten!G:G,  "")</f>
        <v>0</v>
      </c>
      <c r="AX105" s="6" t="str">
        <f>_xlfn.XLOOKUP(data_cloud__26[[#This Row],[product_id]], manual_check_maarten!A:A,manual_check_maarten!H:H,  "")</f>
        <v/>
      </c>
      <c r="AY105" s="6"/>
      <c r="AZ105" s="6"/>
      <c r="BA105" s="6" t="s">
        <v>323</v>
      </c>
      <c r="BB105" s="6">
        <v>52</v>
      </c>
      <c r="BC105" s="6" t="s">
        <v>85</v>
      </c>
      <c r="BD105" s="6">
        <v>45566.701757731484</v>
      </c>
      <c r="BE105" s="6" t="s">
        <v>79</v>
      </c>
      <c r="BF105" s="6" t="s">
        <v>80</v>
      </c>
      <c r="BG105" s="6">
        <v>52</v>
      </c>
      <c r="BH105" s="6">
        <v>52</v>
      </c>
      <c r="BI105" s="6">
        <v>0</v>
      </c>
      <c r="BJ105" s="6" t="s">
        <v>321</v>
      </c>
      <c r="BK105" s="6" t="s">
        <v>82</v>
      </c>
      <c r="BL105" s="6">
        <v>14.489999771118164</v>
      </c>
      <c r="BM105" s="6">
        <v>110</v>
      </c>
      <c r="BN105" s="6" t="s">
        <v>82</v>
      </c>
      <c r="BO105" s="6" t="s">
        <v>82</v>
      </c>
      <c r="BP105" s="6">
        <v>0</v>
      </c>
      <c r="BQ105" s="6">
        <v>60</v>
      </c>
      <c r="BR105" s="6"/>
      <c r="BS105" s="6"/>
      <c r="BT105" s="6" t="s">
        <v>324</v>
      </c>
      <c r="BU105" s="6" t="s">
        <v>323</v>
      </c>
      <c r="BV105" s="6">
        <v>40</v>
      </c>
      <c r="BW105" s="6">
        <v>20</v>
      </c>
      <c r="BX105" s="6">
        <v>45</v>
      </c>
      <c r="BY105" s="6">
        <v>1203.4849999999999</v>
      </c>
      <c r="BZ105" s="6">
        <v>1030.721</v>
      </c>
      <c r="CA105" s="6">
        <v>-2.3090000000000002</v>
      </c>
      <c r="CB105" s="6">
        <v>4.181</v>
      </c>
      <c r="CC105" s="6">
        <v>90</v>
      </c>
      <c r="CD105" s="6">
        <v>2055.0549999999998</v>
      </c>
      <c r="CE105" s="6">
        <v>1204.7529999999999</v>
      </c>
      <c r="CF105" s="6">
        <v>1337.7149999999999</v>
      </c>
      <c r="CG105" s="6">
        <v>-179.64699999999999</v>
      </c>
      <c r="CH105" s="6">
        <v>99.998999999999995</v>
      </c>
      <c r="CR105" s="6"/>
      <c r="CS105" s="6"/>
      <c r="CT105" s="6"/>
      <c r="CU105" s="6"/>
      <c r="CV105" s="6"/>
      <c r="CY105" s="6"/>
      <c r="CZ105" s="6"/>
      <c r="DA105" s="6"/>
      <c r="DB105" s="6"/>
      <c r="DC105" s="6"/>
      <c r="DD105" s="6"/>
    </row>
    <row r="106" spans="1:108" x14ac:dyDescent="0.35">
      <c r="A106" s="8">
        <v>801.22869873046875</v>
      </c>
      <c r="B106" s="8">
        <v>119.90861511230469</v>
      </c>
      <c r="C106" s="8">
        <v>215.10000610351563</v>
      </c>
      <c r="D106" s="8">
        <v>215.10000610351563</v>
      </c>
      <c r="E106" s="8">
        <v>220.10000610351563</v>
      </c>
      <c r="F106" s="8">
        <v>225</v>
      </c>
      <c r="G106" s="8">
        <v>2215.356201171875</v>
      </c>
      <c r="H106" s="8">
        <v>1710.1131591796875</v>
      </c>
      <c r="I106" s="8">
        <v>2.8320000171661377</v>
      </c>
      <c r="J106" s="8">
        <v>0.15200001001358032</v>
      </c>
      <c r="K106" s="8">
        <v>24.340002059936523</v>
      </c>
      <c r="L106" s="8">
        <v>2.0659999847412109</v>
      </c>
      <c r="M106" s="8">
        <v>0.45400002598762512</v>
      </c>
      <c r="N106" s="8">
        <v>0.65600001811981201</v>
      </c>
      <c r="O106" s="8">
        <v>46.5</v>
      </c>
      <c r="P106" s="8">
        <v>29.398160934448242</v>
      </c>
      <c r="Q106" s="8">
        <v>44.994274139404297</v>
      </c>
      <c r="R106" s="8">
        <v>229.80000305175781</v>
      </c>
      <c r="S106" s="8">
        <v>60</v>
      </c>
      <c r="T106" s="8">
        <v>60</v>
      </c>
      <c r="U106" s="8">
        <v>60.799999</v>
      </c>
      <c r="V106" s="8">
        <v>94.586082458496094</v>
      </c>
      <c r="W106" s="8">
        <v>52.499603271484375</v>
      </c>
      <c r="X106" s="8">
        <v>66.309188842773438</v>
      </c>
      <c r="Y106" s="8">
        <v>79.949172973632813</v>
      </c>
      <c r="Z106" s="8">
        <v>2.934687614440918</v>
      </c>
      <c r="AA106" s="8">
        <v>543.73223876953125</v>
      </c>
      <c r="AB106" s="8">
        <v>498.64950561523438</v>
      </c>
      <c r="AC106" s="8">
        <v>4.5901875495910645</v>
      </c>
      <c r="AD106" s="8">
        <v>3.574312686920166</v>
      </c>
      <c r="AE106" s="8">
        <v>7790.91748046875</v>
      </c>
      <c r="AF106" s="8">
        <v>5483.1943359375</v>
      </c>
      <c r="AG106" s="8">
        <v>1686.5302734375</v>
      </c>
      <c r="AH106" s="8">
        <v>1012.21435546875</v>
      </c>
      <c r="AI106" s="8">
        <v>6104.38720703125</v>
      </c>
      <c r="AJ106" s="8">
        <v>4470.97998046875</v>
      </c>
      <c r="AK106" s="8">
        <f>(data_cloud__26[[#This Row],[timestamp]]-BD104)*86400</f>
        <v>23.979999683797359</v>
      </c>
      <c r="AL106" s="8"/>
      <c r="AM106" s="8"/>
      <c r="AN106" s="8"/>
      <c r="AO106" s="8"/>
      <c r="AP106" s="6"/>
      <c r="AQ106" s="6"/>
      <c r="AR106" s="6"/>
      <c r="AS106" s="6" t="str">
        <f>_xlfn.XLOOKUP(data_cloud__26[[#This Row],[product_id]], manual_check_maarten!A:A,manual_check_maarten!F:F,  "")</f>
        <v/>
      </c>
      <c r="AT106" s="6"/>
      <c r="AU106" s="6"/>
      <c r="AV106" s="6"/>
      <c r="AW106" s="6" t="str">
        <f>_xlfn.XLOOKUP(data_cloud__26[[#This Row],[product_id]], manual_check_maarten!A:A,manual_check_maarten!G:G,  "")</f>
        <v/>
      </c>
      <c r="AX106" s="6" t="str">
        <f>_xlfn.XLOOKUP(data_cloud__26[[#This Row],[product_id]], manual_check_maarten!A:A,manual_check_maarten!H:H,  "")</f>
        <v/>
      </c>
      <c r="AY106" s="6"/>
      <c r="AZ106" s="6"/>
      <c r="BA106" s="6" t="s">
        <v>325</v>
      </c>
      <c r="BB106" s="6">
        <v>53</v>
      </c>
      <c r="BC106" s="6" t="s">
        <v>78</v>
      </c>
      <c r="BD106" s="6">
        <v>45566.702035277776</v>
      </c>
      <c r="BE106" s="6" t="s">
        <v>79</v>
      </c>
      <c r="BF106" s="6" t="s">
        <v>80</v>
      </c>
      <c r="BG106" s="6">
        <v>53</v>
      </c>
      <c r="BH106" s="6">
        <v>53</v>
      </c>
      <c r="BI106" s="6">
        <v>0</v>
      </c>
      <c r="BJ106" s="6" t="s">
        <v>326</v>
      </c>
      <c r="BK106" s="6" t="s">
        <v>82</v>
      </c>
      <c r="BL106" s="6">
        <v>14.5</v>
      </c>
      <c r="BM106" s="6">
        <v>110</v>
      </c>
      <c r="BN106" s="6" t="s">
        <v>82</v>
      </c>
      <c r="BO106" s="6" t="s">
        <v>82</v>
      </c>
      <c r="BP106" s="6">
        <v>0</v>
      </c>
      <c r="BQ106" s="6">
        <v>60</v>
      </c>
      <c r="BR106" s="6">
        <v>2.684473991394043E-3</v>
      </c>
      <c r="BS106" s="6">
        <v>0.14719724655151367</v>
      </c>
      <c r="BT106" s="6"/>
      <c r="BX106" s="6"/>
      <c r="BY106" s="6"/>
      <c r="BZ106" s="6"/>
      <c r="CA106" s="6"/>
      <c r="CB106" s="6"/>
      <c r="CC106" s="6"/>
      <c r="CD106" s="6"/>
      <c r="CR106" s="6"/>
      <c r="CS106" s="6"/>
      <c r="CT106" s="6"/>
      <c r="CU106" s="6"/>
      <c r="CV106" s="6"/>
      <c r="CY106" s="6"/>
      <c r="CZ106" s="6"/>
      <c r="DA106" s="6"/>
      <c r="DB106" s="6"/>
      <c r="DC106" s="6"/>
      <c r="DD106" s="6"/>
    </row>
    <row r="107" spans="1:108" x14ac:dyDescent="0.35">
      <c r="A107" s="8">
        <v>801.22869873046875</v>
      </c>
      <c r="B107" s="8">
        <v>119.90861511230469</v>
      </c>
      <c r="C107" s="8">
        <v>215.10000610351563</v>
      </c>
      <c r="D107" s="8">
        <v>215.10000610351563</v>
      </c>
      <c r="E107" s="8">
        <v>220.10000610351563</v>
      </c>
      <c r="F107" s="8">
        <v>225</v>
      </c>
      <c r="G107" s="8">
        <v>2215.356201171875</v>
      </c>
      <c r="H107" s="8">
        <v>1710.1131591796875</v>
      </c>
      <c r="I107" s="8">
        <v>2.8320000171661377</v>
      </c>
      <c r="J107" s="8">
        <v>0.15200001001358032</v>
      </c>
      <c r="K107" s="8">
        <v>24.340002059936523</v>
      </c>
      <c r="L107" s="8">
        <v>2.0659999847412109</v>
      </c>
      <c r="M107" s="8">
        <v>0.45400002598762512</v>
      </c>
      <c r="N107" s="8">
        <v>0.65600001811981201</v>
      </c>
      <c r="O107" s="8">
        <v>46.5</v>
      </c>
      <c r="P107" s="8">
        <v>29.398160934448242</v>
      </c>
      <c r="Q107" s="8">
        <v>44.994274139404297</v>
      </c>
      <c r="R107" s="8">
        <v>229.80000305175781</v>
      </c>
      <c r="S107" s="8">
        <v>60</v>
      </c>
      <c r="T107" s="8">
        <v>60</v>
      </c>
      <c r="U107" s="8">
        <v>60.799999</v>
      </c>
      <c r="V107" s="8">
        <v>137.79624938964844</v>
      </c>
      <c r="W107" s="8">
        <v>52.49993896484375</v>
      </c>
      <c r="X107" s="8">
        <v>66.727066040039063</v>
      </c>
      <c r="Y107" s="8">
        <v>82.303138732910156</v>
      </c>
      <c r="Z107" s="8">
        <v>2.0316874980926514</v>
      </c>
      <c r="AA107" s="8">
        <v>544.361083984375</v>
      </c>
      <c r="AB107" s="8">
        <v>497.530029296875</v>
      </c>
      <c r="AC107" s="8">
        <v>4.8159375190734863</v>
      </c>
      <c r="AD107" s="8">
        <v>3.7624375820159912</v>
      </c>
      <c r="AE107" s="8">
        <v>7943.81396484375</v>
      </c>
      <c r="AF107" s="8">
        <v>6114.6728515625</v>
      </c>
      <c r="AG107" s="8">
        <v>1823.30078125</v>
      </c>
      <c r="AH107" s="8">
        <v>1131.138671875</v>
      </c>
      <c r="AI107" s="8">
        <v>6120.51318359375</v>
      </c>
      <c r="AJ107" s="8">
        <v>4983.5341796875</v>
      </c>
      <c r="AK107" s="8">
        <f>(data_cloud__26[[#This Row],[timestamp]]-BD105)*86400</f>
        <v>23.979999683797359</v>
      </c>
      <c r="AL107" s="8">
        <v>1.0049999999999999</v>
      </c>
      <c r="AM107" s="8">
        <v>424.666</v>
      </c>
      <c r="AN107" s="8">
        <v>2055.9499999999998</v>
      </c>
      <c r="AO107" s="8">
        <v>14.276</v>
      </c>
      <c r="AP107" s="6">
        <v>25.138999999999999</v>
      </c>
      <c r="AQ107" s="6">
        <v>1</v>
      </c>
      <c r="AR107" s="6">
        <v>1</v>
      </c>
      <c r="AS107" s="6">
        <f>_xlfn.XLOOKUP(data_cloud__26[[#This Row],[product_id]], manual_check_maarten!A:A,manual_check_maarten!F:F,  "")</f>
        <v>1</v>
      </c>
      <c r="AT107" s="6"/>
      <c r="AU107" s="6"/>
      <c r="AV107" s="6"/>
      <c r="AW107" s="6">
        <f>_xlfn.XLOOKUP(data_cloud__26[[#This Row],[product_id]], manual_check_maarten!A:A,manual_check_maarten!G:G,  "")</f>
        <v>0</v>
      </c>
      <c r="AX107" s="6" t="str">
        <f>_xlfn.XLOOKUP(data_cloud__26[[#This Row],[product_id]], manual_check_maarten!A:A,manual_check_maarten!H:H,  "")</f>
        <v/>
      </c>
      <c r="AY107" s="6"/>
      <c r="AZ107" s="6"/>
      <c r="BA107" s="6" t="s">
        <v>327</v>
      </c>
      <c r="BB107" s="6">
        <v>53</v>
      </c>
      <c r="BC107" s="6" t="s">
        <v>85</v>
      </c>
      <c r="BD107" s="6">
        <v>45566.702035277776</v>
      </c>
      <c r="BE107" s="6" t="s">
        <v>79</v>
      </c>
      <c r="BF107" s="6" t="s">
        <v>80</v>
      </c>
      <c r="BG107" s="6">
        <v>53</v>
      </c>
      <c r="BH107" s="6">
        <v>53</v>
      </c>
      <c r="BI107" s="6">
        <v>0</v>
      </c>
      <c r="BJ107" s="6" t="s">
        <v>326</v>
      </c>
      <c r="BK107" s="6" t="s">
        <v>82</v>
      </c>
      <c r="BL107" s="6">
        <v>14.5</v>
      </c>
      <c r="BM107" s="6">
        <v>110</v>
      </c>
      <c r="BN107" s="6" t="s">
        <v>82</v>
      </c>
      <c r="BO107" s="6" t="s">
        <v>82</v>
      </c>
      <c r="BP107" s="6">
        <v>0</v>
      </c>
      <c r="BQ107" s="6">
        <v>60</v>
      </c>
      <c r="BR107" s="6"/>
      <c r="BS107" s="6"/>
      <c r="BT107" s="6" t="s">
        <v>328</v>
      </c>
      <c r="BU107" s="6" t="s">
        <v>327</v>
      </c>
      <c r="BV107" s="6">
        <v>40</v>
      </c>
      <c r="BW107" s="6">
        <v>20</v>
      </c>
      <c r="BX107" s="6">
        <v>45</v>
      </c>
      <c r="BY107" s="6">
        <v>1227.595</v>
      </c>
      <c r="BZ107" s="6">
        <v>995.14</v>
      </c>
      <c r="CA107" s="6">
        <v>-1.8580000000000001</v>
      </c>
      <c r="CB107" s="6">
        <v>4.1639999999999997</v>
      </c>
      <c r="CC107" s="6">
        <v>90.450999999999993</v>
      </c>
      <c r="CD107" s="6">
        <v>2055.9499999999998</v>
      </c>
      <c r="CE107" s="6">
        <v>1222.5309999999999</v>
      </c>
      <c r="CF107" s="6">
        <v>1301.912</v>
      </c>
      <c r="CG107" s="6">
        <v>-178.57499999999999</v>
      </c>
      <c r="CH107" s="6">
        <v>99.998999999999995</v>
      </c>
      <c r="CR107" s="6"/>
      <c r="CS107" s="6"/>
      <c r="CT107" s="6"/>
      <c r="CU107" s="6"/>
      <c r="CV107" s="6"/>
      <c r="CY107" s="6"/>
      <c r="CZ107" s="6"/>
      <c r="DA107" s="6"/>
      <c r="DB107" s="6"/>
      <c r="DC107" s="6"/>
      <c r="DD107" s="6"/>
    </row>
    <row r="108" spans="1:108" x14ac:dyDescent="0.35">
      <c r="A108" s="8">
        <v>801.78204345703125</v>
      </c>
      <c r="B108" s="8">
        <v>119.90861511230469</v>
      </c>
      <c r="C108" s="8">
        <v>214.60000610351563</v>
      </c>
      <c r="D108" s="8">
        <v>215.10000610351563</v>
      </c>
      <c r="E108" s="8">
        <v>220.10000610351563</v>
      </c>
      <c r="F108" s="8">
        <v>225</v>
      </c>
      <c r="G108" s="8">
        <v>2182.424560546875</v>
      </c>
      <c r="H108" s="8">
        <v>1720.313232421875</v>
      </c>
      <c r="I108" s="8">
        <v>3.0740001201629639</v>
      </c>
      <c r="J108" s="8">
        <v>0.15000000596046448</v>
      </c>
      <c r="K108" s="8">
        <v>24.36400032043457</v>
      </c>
      <c r="L108" s="8">
        <v>2.0780000686645508</v>
      </c>
      <c r="M108" s="8">
        <v>0.45200002193450928</v>
      </c>
      <c r="N108" s="8">
        <v>0.65800005197525024</v>
      </c>
      <c r="O108" s="8">
        <v>46.700000762939453</v>
      </c>
      <c r="P108" s="8">
        <v>29.551063537597656</v>
      </c>
      <c r="Q108" s="8">
        <v>44.984077453613281</v>
      </c>
      <c r="R108" s="8">
        <v>229.80000305175781</v>
      </c>
      <c r="S108" s="8">
        <v>60.099997999999999</v>
      </c>
      <c r="T108" s="8">
        <v>60.099997999999999</v>
      </c>
      <c r="U108" s="8">
        <v>60.799999</v>
      </c>
      <c r="V108" s="8">
        <v>94.586082458496094</v>
      </c>
      <c r="W108" s="8">
        <v>52.499603271484375</v>
      </c>
      <c r="X108" s="8">
        <v>66.182441711425781</v>
      </c>
      <c r="Y108" s="8">
        <v>79.972602844238281</v>
      </c>
      <c r="Z108" s="8">
        <v>2.934687614440918</v>
      </c>
      <c r="AA108" s="8">
        <v>543.751220703125</v>
      </c>
      <c r="AB108" s="8">
        <v>500.60342407226563</v>
      </c>
      <c r="AC108" s="8">
        <v>4.5149378776550293</v>
      </c>
      <c r="AD108" s="8">
        <v>3.574312686920166</v>
      </c>
      <c r="AE108" s="8">
        <v>7774.84375</v>
      </c>
      <c r="AF108" s="8">
        <v>5525.44580078125</v>
      </c>
      <c r="AG108" s="8">
        <v>1654.453125</v>
      </c>
      <c r="AH108" s="8">
        <v>1025.6669921875</v>
      </c>
      <c r="AI108" s="8">
        <v>6120.390625</v>
      </c>
      <c r="AJ108" s="8">
        <v>4499.77880859375</v>
      </c>
      <c r="AK108" s="8">
        <f>(data_cloud__26[[#This Row],[timestamp]]-BD106)*86400</f>
        <v>24.076999886892736</v>
      </c>
      <c r="AL108" s="8">
        <v>1.004</v>
      </c>
      <c r="AM108" s="8">
        <v>423.89699999999999</v>
      </c>
      <c r="AN108" s="8">
        <v>2055.8919999999998</v>
      </c>
      <c r="AO108" s="8">
        <v>8.4960000000000004</v>
      </c>
      <c r="AP108" s="6">
        <v>35.445</v>
      </c>
      <c r="AQ108" s="6">
        <v>1</v>
      </c>
      <c r="AR108" s="6">
        <v>1</v>
      </c>
      <c r="AS108" s="6">
        <f>_xlfn.XLOOKUP(data_cloud__26[[#This Row],[product_id]], manual_check_maarten!A:A,manual_check_maarten!F:F,  "")</f>
        <v>1</v>
      </c>
      <c r="AT108" s="6"/>
      <c r="AU108" s="6"/>
      <c r="AV108" s="6"/>
      <c r="AW108" s="6">
        <f>_xlfn.XLOOKUP(data_cloud__26[[#This Row],[product_id]], manual_check_maarten!A:A,manual_check_maarten!G:G,  "")</f>
        <v>0</v>
      </c>
      <c r="AX108" s="6" t="str">
        <f>_xlfn.XLOOKUP(data_cloud__26[[#This Row],[product_id]], manual_check_maarten!A:A,manual_check_maarten!H:H,  "")</f>
        <v/>
      </c>
      <c r="AY108" s="6"/>
      <c r="AZ108" s="6"/>
      <c r="BA108" s="6" t="s">
        <v>329</v>
      </c>
      <c r="BB108" s="6">
        <v>54</v>
      </c>
      <c r="BC108" s="6" t="s">
        <v>78</v>
      </c>
      <c r="BD108" s="6">
        <v>45566.702313946756</v>
      </c>
      <c r="BE108" s="6" t="s">
        <v>79</v>
      </c>
      <c r="BF108" s="6" t="s">
        <v>80</v>
      </c>
      <c r="BG108" s="6">
        <v>54</v>
      </c>
      <c r="BH108" s="6">
        <v>54</v>
      </c>
      <c r="BI108" s="6">
        <v>0</v>
      </c>
      <c r="BJ108" s="6" t="s">
        <v>330</v>
      </c>
      <c r="BK108" s="6" t="s">
        <v>82</v>
      </c>
      <c r="BL108" s="6">
        <v>14.5</v>
      </c>
      <c r="BM108" s="6">
        <v>110</v>
      </c>
      <c r="BN108" s="6" t="s">
        <v>82</v>
      </c>
      <c r="BO108" s="6" t="s">
        <v>82</v>
      </c>
      <c r="BP108" s="6">
        <v>0</v>
      </c>
      <c r="BQ108" s="6">
        <v>60</v>
      </c>
      <c r="BR108" s="6">
        <v>6.9371461868286133E-3</v>
      </c>
      <c r="BS108" s="6">
        <v>0.14966440200805664</v>
      </c>
      <c r="BT108" s="6" t="s">
        <v>331</v>
      </c>
      <c r="BU108" s="6" t="s">
        <v>329</v>
      </c>
      <c r="BV108" s="6">
        <v>40</v>
      </c>
      <c r="BW108" s="6">
        <v>20</v>
      </c>
      <c r="BX108" s="6">
        <v>45</v>
      </c>
      <c r="BY108" s="6">
        <v>885.23400000000004</v>
      </c>
      <c r="BZ108" s="6">
        <v>1190.3389999999999</v>
      </c>
      <c r="CA108" s="6">
        <v>3.88</v>
      </c>
      <c r="CB108" s="6">
        <v>4.2050000000000001</v>
      </c>
      <c r="CC108" s="6">
        <v>96.188999999999993</v>
      </c>
      <c r="CD108" s="6">
        <v>2055.8919999999998</v>
      </c>
      <c r="CE108" s="6">
        <v>861.452</v>
      </c>
      <c r="CF108" s="6">
        <v>1297.3399999999999</v>
      </c>
      <c r="CG108" s="6">
        <v>6.5369999999999999</v>
      </c>
      <c r="CH108" s="6">
        <v>98.424999999999997</v>
      </c>
      <c r="CR108" s="6"/>
      <c r="CS108" s="6"/>
      <c r="CT108" s="6"/>
      <c r="CU108" s="6"/>
      <c r="CV108" s="6"/>
      <c r="CY108" s="6"/>
      <c r="CZ108" s="6"/>
      <c r="DA108" s="6"/>
      <c r="DB108" s="6"/>
      <c r="DC108" s="6"/>
      <c r="DD108" s="6"/>
    </row>
    <row r="109" spans="1:108" x14ac:dyDescent="0.35">
      <c r="A109" s="8">
        <v>801.78204345703125</v>
      </c>
      <c r="B109" s="8">
        <v>119.90861511230469</v>
      </c>
      <c r="C109" s="8">
        <v>214.60000610351563</v>
      </c>
      <c r="D109" s="8">
        <v>215.10000610351563</v>
      </c>
      <c r="E109" s="8">
        <v>220.10000610351563</v>
      </c>
      <c r="F109" s="8">
        <v>225</v>
      </c>
      <c r="G109" s="8">
        <v>2182.424560546875</v>
      </c>
      <c r="H109" s="8">
        <v>1720.313232421875</v>
      </c>
      <c r="I109" s="8">
        <v>3.0740001201629639</v>
      </c>
      <c r="J109" s="8">
        <v>0.15000000596046448</v>
      </c>
      <c r="K109" s="8">
        <v>24.36400032043457</v>
      </c>
      <c r="L109" s="8">
        <v>2.0780000686645508</v>
      </c>
      <c r="M109" s="8">
        <v>0.45200002193450928</v>
      </c>
      <c r="N109" s="8">
        <v>0.65800005197525024</v>
      </c>
      <c r="O109" s="8">
        <v>46.700000762939453</v>
      </c>
      <c r="P109" s="8">
        <v>29.551063537597656</v>
      </c>
      <c r="Q109" s="8">
        <v>44.984077453613281</v>
      </c>
      <c r="R109" s="8">
        <v>229.80000305175781</v>
      </c>
      <c r="S109" s="8">
        <v>60.099997999999999</v>
      </c>
      <c r="T109" s="8">
        <v>60.099997999999999</v>
      </c>
      <c r="U109" s="8">
        <v>60.799999</v>
      </c>
      <c r="V109" s="8">
        <v>137.79624938964844</v>
      </c>
      <c r="W109" s="8">
        <v>52.49993896484375</v>
      </c>
      <c r="X109" s="8">
        <v>66.998382568359375</v>
      </c>
      <c r="Y109" s="8">
        <v>82.54052734375</v>
      </c>
      <c r="Z109" s="8">
        <v>1.4296876192092896</v>
      </c>
      <c r="AA109" s="8">
        <v>547.46612548828125</v>
      </c>
      <c r="AB109" s="8">
        <v>500.95086669921875</v>
      </c>
      <c r="AC109" s="8">
        <v>4.7783126831054688</v>
      </c>
      <c r="AD109" s="8">
        <v>3.8000626564025879</v>
      </c>
      <c r="AE109" s="8">
        <v>7984.4033203125</v>
      </c>
      <c r="AF109" s="8">
        <v>6228.48681640625</v>
      </c>
      <c r="AG109" s="8">
        <v>1822.34716796875</v>
      </c>
      <c r="AH109" s="8">
        <v>1166.9716796875</v>
      </c>
      <c r="AI109" s="8">
        <v>6162.05615234375</v>
      </c>
      <c r="AJ109" s="8">
        <v>5061.51513671875</v>
      </c>
      <c r="AK109" s="8">
        <f>(data_cloud__26[[#This Row],[timestamp]]-BD107)*86400</f>
        <v>24.076999886892736</v>
      </c>
      <c r="AL109" s="8">
        <v>1.0049999999999999</v>
      </c>
      <c r="AM109" s="8">
        <v>424.887</v>
      </c>
      <c r="AN109" s="8">
        <v>2056.2109999999998</v>
      </c>
      <c r="AO109" s="8">
        <v>23.599</v>
      </c>
      <c r="AP109" s="6">
        <v>29.349</v>
      </c>
      <c r="AQ109" s="6">
        <v>0</v>
      </c>
      <c r="AR109" s="6">
        <v>1</v>
      </c>
      <c r="AS109" s="6">
        <f>_xlfn.XLOOKUP(data_cloud__26[[#This Row],[product_id]], manual_check_maarten!A:A,manual_check_maarten!F:F,  "")</f>
        <v>0</v>
      </c>
      <c r="AT109" s="6"/>
      <c r="AU109" s="6"/>
      <c r="AV109" s="6"/>
      <c r="AW109" s="6">
        <f>_xlfn.XLOOKUP(data_cloud__26[[#This Row],[product_id]], manual_check_maarten!A:A,manual_check_maarten!G:G,  "")</f>
        <v>0</v>
      </c>
      <c r="AX109" s="6" t="str">
        <f>_xlfn.XLOOKUP(data_cloud__26[[#This Row],[product_id]], manual_check_maarten!A:A,manual_check_maarten!H:H,  "")</f>
        <v>Streaks</v>
      </c>
      <c r="AY109" s="6"/>
      <c r="AZ109" s="6"/>
      <c r="BA109" s="6" t="s">
        <v>332</v>
      </c>
      <c r="BB109" s="6">
        <v>54</v>
      </c>
      <c r="BC109" s="6" t="s">
        <v>85</v>
      </c>
      <c r="BD109" s="6">
        <v>45566.702313946756</v>
      </c>
      <c r="BE109" s="6" t="s">
        <v>79</v>
      </c>
      <c r="BF109" s="6" t="s">
        <v>80</v>
      </c>
      <c r="BG109" s="6">
        <v>54</v>
      </c>
      <c r="BH109" s="6">
        <v>54</v>
      </c>
      <c r="BI109" s="6">
        <v>0</v>
      </c>
      <c r="BJ109" s="6" t="s">
        <v>330</v>
      </c>
      <c r="BK109" s="6" t="s">
        <v>82</v>
      </c>
      <c r="BL109" s="6">
        <v>14.5</v>
      </c>
      <c r="BM109" s="6">
        <v>110</v>
      </c>
      <c r="BN109" s="6" t="s">
        <v>82</v>
      </c>
      <c r="BO109" s="6" t="s">
        <v>82</v>
      </c>
      <c r="BP109" s="6">
        <v>0</v>
      </c>
      <c r="BQ109" s="6">
        <v>60</v>
      </c>
      <c r="BR109" s="6"/>
      <c r="BS109" s="6"/>
      <c r="BT109" s="6" t="s">
        <v>333</v>
      </c>
      <c r="BU109" s="6" t="s">
        <v>332</v>
      </c>
      <c r="BV109" s="6">
        <v>40</v>
      </c>
      <c r="BW109" s="6">
        <v>20</v>
      </c>
      <c r="BX109" s="6">
        <v>45</v>
      </c>
      <c r="BY109" s="6">
        <v>1199.085</v>
      </c>
      <c r="BZ109" s="6">
        <v>927.51900000000001</v>
      </c>
      <c r="CA109" s="6">
        <v>-3.2330000000000001</v>
      </c>
      <c r="CB109" s="6">
        <v>4.0650000000000004</v>
      </c>
      <c r="CC109" s="6">
        <v>89.075999999999993</v>
      </c>
      <c r="CD109" s="6">
        <v>2056.2109999999998</v>
      </c>
      <c r="CE109" s="6">
        <v>1202.1189999999999</v>
      </c>
      <c r="CF109" s="6">
        <v>1236.4179999999999</v>
      </c>
      <c r="CG109" s="6">
        <v>179.98</v>
      </c>
      <c r="CH109" s="6">
        <v>99.998999999999995</v>
      </c>
      <c r="CR109" s="6"/>
      <c r="CS109" s="6"/>
      <c r="CT109" s="6"/>
      <c r="CU109" s="6"/>
      <c r="CV109" s="6"/>
      <c r="CY109" s="6"/>
      <c r="CZ109" s="6"/>
      <c r="DA109" s="6"/>
      <c r="DB109" s="6"/>
      <c r="DC109" s="6"/>
      <c r="DD109" s="6"/>
    </row>
    <row r="110" spans="1:108" x14ac:dyDescent="0.35">
      <c r="A110" s="8">
        <v>801.96649169921875</v>
      </c>
      <c r="B110" s="8">
        <v>119.90861511230469</v>
      </c>
      <c r="C110" s="8">
        <v>214.80000305175781</v>
      </c>
      <c r="D110" s="8">
        <v>215.10000610351563</v>
      </c>
      <c r="E110" s="8">
        <v>220</v>
      </c>
      <c r="F110" s="8">
        <v>225</v>
      </c>
      <c r="G110" s="8">
        <v>2198.453125</v>
      </c>
      <c r="H110" s="8">
        <v>1700.3988037109375</v>
      </c>
      <c r="I110" s="8">
        <v>3.380000114440918</v>
      </c>
      <c r="J110" s="8">
        <v>0.14600001275539398</v>
      </c>
      <c r="K110" s="8">
        <v>24.338001251220703</v>
      </c>
      <c r="L110" s="8">
        <v>2.0880000591278076</v>
      </c>
      <c r="M110" s="8">
        <v>0.45200002193450928</v>
      </c>
      <c r="N110" s="8">
        <v>0.65600001811981201</v>
      </c>
      <c r="O110" s="8">
        <v>46.700000762939453</v>
      </c>
      <c r="P110" s="8">
        <v>29.872159957885742</v>
      </c>
      <c r="Q110" s="8">
        <v>44.943305969238281</v>
      </c>
      <c r="R110" s="8">
        <v>229.80000305175781</v>
      </c>
      <c r="S110" s="8">
        <v>59.900002000000001</v>
      </c>
      <c r="T110" s="8">
        <v>59.900002000000001</v>
      </c>
      <c r="U110" s="8">
        <v>60.799999</v>
      </c>
      <c r="V110" s="8">
        <v>94.586082458496094</v>
      </c>
      <c r="W110" s="8">
        <v>52.499603271484375</v>
      </c>
      <c r="X110" s="8">
        <v>65.979721069335938</v>
      </c>
      <c r="Y110" s="8">
        <v>79.893135070800781</v>
      </c>
      <c r="Z110" s="8">
        <v>3.2733125686645508</v>
      </c>
      <c r="AA110" s="8">
        <v>547.45465087890625</v>
      </c>
      <c r="AB110" s="8">
        <v>505.614990234375</v>
      </c>
      <c r="AC110" s="8">
        <v>4.5149378776550293</v>
      </c>
      <c r="AD110" s="8">
        <v>3.574312686920166</v>
      </c>
      <c r="AE110" s="8">
        <v>7859.54833984375</v>
      </c>
      <c r="AF110" s="8">
        <v>5654.03955078125</v>
      </c>
      <c r="AG110" s="8">
        <v>1682.40380859375</v>
      </c>
      <c r="AH110" s="8">
        <v>1053.7490234375</v>
      </c>
      <c r="AI110" s="8">
        <v>6177.14453125</v>
      </c>
      <c r="AJ110" s="8">
        <v>4600.29052734375</v>
      </c>
      <c r="AK110" s="8">
        <f>(data_cloud__26[[#This Row],[timestamp]]-BD108)*86400</f>
        <v>24.989000195637345</v>
      </c>
      <c r="AL110" s="8">
        <v>1.004</v>
      </c>
      <c r="AM110" s="8">
        <v>423.89800000000002</v>
      </c>
      <c r="AN110" s="8">
        <v>2055.5729999999999</v>
      </c>
      <c r="AO110" s="8">
        <v>6.2530000000000001</v>
      </c>
      <c r="AP110" s="6">
        <v>21.009</v>
      </c>
      <c r="AQ110" s="6">
        <v>1</v>
      </c>
      <c r="AR110" s="6">
        <v>1</v>
      </c>
      <c r="AS110" s="6">
        <f>_xlfn.XLOOKUP(data_cloud__26[[#This Row],[product_id]], manual_check_maarten!A:A,manual_check_maarten!F:F,  "")</f>
        <v>1</v>
      </c>
      <c r="AT110" s="6"/>
      <c r="AU110" s="6"/>
      <c r="AV110" s="6"/>
      <c r="AW110" s="6">
        <f>_xlfn.XLOOKUP(data_cloud__26[[#This Row],[product_id]], manual_check_maarten!A:A,manual_check_maarten!G:G,  "")</f>
        <v>0</v>
      </c>
      <c r="AX110" s="6" t="str">
        <f>_xlfn.XLOOKUP(data_cloud__26[[#This Row],[product_id]], manual_check_maarten!A:A,manual_check_maarten!H:H,  "")</f>
        <v/>
      </c>
      <c r="AY110" s="6"/>
      <c r="AZ110" s="6"/>
      <c r="BA110" s="6" t="s">
        <v>334</v>
      </c>
      <c r="BB110" s="6">
        <v>55</v>
      </c>
      <c r="BC110" s="6" t="s">
        <v>78</v>
      </c>
      <c r="BD110" s="6">
        <v>45566.702603171296</v>
      </c>
      <c r="BE110" s="6" t="s">
        <v>79</v>
      </c>
      <c r="BF110" s="6" t="s">
        <v>80</v>
      </c>
      <c r="BG110" s="6">
        <v>55</v>
      </c>
      <c r="BH110" s="6">
        <v>55</v>
      </c>
      <c r="BI110" s="6">
        <v>0</v>
      </c>
      <c r="BJ110" s="6" t="s">
        <v>335</v>
      </c>
      <c r="BK110" s="6" t="s">
        <v>82</v>
      </c>
      <c r="BL110" s="6">
        <v>14.5</v>
      </c>
      <c r="BM110" s="6">
        <v>110</v>
      </c>
      <c r="BN110" s="6" t="s">
        <v>82</v>
      </c>
      <c r="BO110" s="6" t="s">
        <v>82</v>
      </c>
      <c r="BP110" s="6">
        <v>0</v>
      </c>
      <c r="BQ110" s="6">
        <v>60</v>
      </c>
      <c r="BR110" s="6">
        <v>2.3413777351379395E-2</v>
      </c>
      <c r="BS110" s="6">
        <v>0.10327744483947754</v>
      </c>
      <c r="BT110" s="6" t="s">
        <v>336</v>
      </c>
      <c r="BU110" s="6" t="s">
        <v>334</v>
      </c>
      <c r="BV110" s="6">
        <v>40</v>
      </c>
      <c r="BW110" s="6">
        <v>20</v>
      </c>
      <c r="BX110" s="6">
        <v>45</v>
      </c>
      <c r="BY110" s="6">
        <v>885.26499999999999</v>
      </c>
      <c r="BZ110" s="6">
        <v>1158.328</v>
      </c>
      <c r="CA110" s="6">
        <v>3.1309999999999998</v>
      </c>
      <c r="CB110" s="6">
        <v>4.1429999999999998</v>
      </c>
      <c r="CC110" s="6">
        <v>95.44</v>
      </c>
      <c r="CD110" s="6">
        <v>2055.5729999999999</v>
      </c>
      <c r="CE110" s="6">
        <v>862.10699999999997</v>
      </c>
      <c r="CF110" s="6">
        <v>1265.74</v>
      </c>
      <c r="CG110" s="6">
        <v>6.5369999999999999</v>
      </c>
      <c r="CH110" s="6">
        <v>98.424999999999997</v>
      </c>
      <c r="CR110" s="6"/>
      <c r="CS110" s="6"/>
      <c r="CT110" s="6"/>
      <c r="CU110" s="6"/>
      <c r="CV110" s="6"/>
      <c r="CY110" s="6"/>
      <c r="CZ110" s="6"/>
      <c r="DA110" s="6"/>
      <c r="DB110" s="6"/>
      <c r="DC110" s="6"/>
      <c r="DD110" s="6"/>
    </row>
    <row r="111" spans="1:108" x14ac:dyDescent="0.35">
      <c r="A111" s="8">
        <v>801.96649169921875</v>
      </c>
      <c r="B111" s="8">
        <v>119.90861511230469</v>
      </c>
      <c r="C111" s="8">
        <v>214.80000305175781</v>
      </c>
      <c r="D111" s="8">
        <v>215.10000610351563</v>
      </c>
      <c r="E111" s="8">
        <v>220</v>
      </c>
      <c r="F111" s="8">
        <v>225</v>
      </c>
      <c r="G111" s="8">
        <v>2198.453125</v>
      </c>
      <c r="H111" s="8">
        <v>1700.3988037109375</v>
      </c>
      <c r="I111" s="8">
        <v>3.380000114440918</v>
      </c>
      <c r="J111" s="8">
        <v>0.14600001275539398</v>
      </c>
      <c r="K111" s="8">
        <v>24.338001251220703</v>
      </c>
      <c r="L111" s="8">
        <v>2.0880000591278076</v>
      </c>
      <c r="M111" s="8">
        <v>0.45200002193450928</v>
      </c>
      <c r="N111" s="8">
        <v>0.65600001811981201</v>
      </c>
      <c r="O111" s="8">
        <v>46.700000762939453</v>
      </c>
      <c r="P111" s="8">
        <v>29.872159957885742</v>
      </c>
      <c r="Q111" s="8">
        <v>44.943305969238281</v>
      </c>
      <c r="R111" s="8">
        <v>229.80000305175781</v>
      </c>
      <c r="S111" s="8">
        <v>59.900002000000001</v>
      </c>
      <c r="T111" s="8">
        <v>59.900002000000001</v>
      </c>
      <c r="U111" s="8">
        <v>60.799999</v>
      </c>
      <c r="V111" s="8">
        <v>137.79624938964844</v>
      </c>
      <c r="W111" s="8">
        <v>52.49993896484375</v>
      </c>
      <c r="X111" s="8">
        <v>66.895286560058594</v>
      </c>
      <c r="Y111" s="8">
        <v>82.830024719238281</v>
      </c>
      <c r="Z111" s="8">
        <v>1.3544375896453857</v>
      </c>
      <c r="AA111" s="8">
        <v>547.1590576171875</v>
      </c>
      <c r="AB111" s="8">
        <v>501.55416870117188</v>
      </c>
      <c r="AC111" s="8">
        <v>4.8159375190734863</v>
      </c>
      <c r="AD111" s="8">
        <v>3.7624375820159912</v>
      </c>
      <c r="AE111" s="8">
        <v>7997.14453125</v>
      </c>
      <c r="AF111" s="8">
        <v>6217.64501953125</v>
      </c>
      <c r="AG111" s="8">
        <v>1847.38525390625</v>
      </c>
      <c r="AH111" s="8">
        <v>1154.755859375</v>
      </c>
      <c r="AI111" s="8">
        <v>6149.75927734375</v>
      </c>
      <c r="AJ111" s="8">
        <v>5062.88916015625</v>
      </c>
      <c r="AK111" s="8">
        <f>(data_cloud__26[[#This Row],[timestamp]]-BD109)*86400</f>
        <v>24.989000195637345</v>
      </c>
      <c r="AL111" s="8">
        <v>1.0049999999999999</v>
      </c>
      <c r="AM111" s="8">
        <v>424.81200000000001</v>
      </c>
      <c r="AN111" s="8">
        <v>2053.7269999999999</v>
      </c>
      <c r="AO111" s="8">
        <v>8.5500000000000007</v>
      </c>
      <c r="AP111" s="6">
        <v>30.04</v>
      </c>
      <c r="AQ111" s="6">
        <v>1</v>
      </c>
      <c r="AR111" s="6">
        <v>1</v>
      </c>
      <c r="AS111" s="6">
        <f>_xlfn.XLOOKUP(data_cloud__26[[#This Row],[product_id]], manual_check_maarten!A:A,manual_check_maarten!F:F,  "")</f>
        <v>1</v>
      </c>
      <c r="AT111" s="6"/>
      <c r="AU111" s="6"/>
      <c r="AV111" s="6"/>
      <c r="AW111" s="6">
        <f>_xlfn.XLOOKUP(data_cloud__26[[#This Row],[product_id]], manual_check_maarten!A:A,manual_check_maarten!G:G,  "")</f>
        <v>0</v>
      </c>
      <c r="AX111" s="6" t="str">
        <f>_xlfn.XLOOKUP(data_cloud__26[[#This Row],[product_id]], manual_check_maarten!A:A,manual_check_maarten!H:H,  "")</f>
        <v/>
      </c>
      <c r="AY111" s="6"/>
      <c r="AZ111" s="6"/>
      <c r="BA111" s="6" t="s">
        <v>337</v>
      </c>
      <c r="BB111" s="6">
        <v>55</v>
      </c>
      <c r="BC111" s="6" t="s">
        <v>85</v>
      </c>
      <c r="BD111" s="6">
        <v>45566.702603171296</v>
      </c>
      <c r="BE111" s="6" t="s">
        <v>79</v>
      </c>
      <c r="BF111" s="6" t="s">
        <v>80</v>
      </c>
      <c r="BG111" s="6">
        <v>55</v>
      </c>
      <c r="BH111" s="6">
        <v>55</v>
      </c>
      <c r="BI111" s="6">
        <v>0</v>
      </c>
      <c r="BJ111" s="6" t="s">
        <v>335</v>
      </c>
      <c r="BK111" s="6" t="s">
        <v>82</v>
      </c>
      <c r="BL111" s="6">
        <v>14.5</v>
      </c>
      <c r="BM111" s="6">
        <v>110</v>
      </c>
      <c r="BN111" s="6" t="s">
        <v>82</v>
      </c>
      <c r="BO111" s="6" t="s">
        <v>82</v>
      </c>
      <c r="BP111" s="6">
        <v>0</v>
      </c>
      <c r="BQ111" s="6">
        <v>60</v>
      </c>
      <c r="BR111" s="6"/>
      <c r="BS111" s="6"/>
      <c r="BT111" s="6" t="s">
        <v>338</v>
      </c>
      <c r="BU111" s="6" t="s">
        <v>337</v>
      </c>
      <c r="BV111" s="6">
        <v>40</v>
      </c>
      <c r="BW111" s="6">
        <v>20</v>
      </c>
      <c r="BX111" s="6">
        <v>45</v>
      </c>
      <c r="BY111" s="6">
        <v>1185.123</v>
      </c>
      <c r="BZ111" s="6">
        <v>1129.0250000000001</v>
      </c>
      <c r="CA111" s="6">
        <v>-3.6619999999999999</v>
      </c>
      <c r="CB111" s="6">
        <v>4.1680000000000001</v>
      </c>
      <c r="CC111" s="6">
        <v>88.647000000000006</v>
      </c>
      <c r="CD111" s="6">
        <v>2053.7269999999999</v>
      </c>
      <c r="CE111" s="6">
        <v>1189.78</v>
      </c>
      <c r="CF111" s="6">
        <v>1434.11</v>
      </c>
      <c r="CG111" s="6">
        <v>179.608</v>
      </c>
      <c r="CH111" s="6">
        <v>99.998999999999995</v>
      </c>
      <c r="CR111" s="6"/>
      <c r="CS111" s="6"/>
      <c r="CT111" s="6"/>
      <c r="CU111" s="6"/>
      <c r="CV111" s="6"/>
      <c r="CY111" s="6"/>
      <c r="CZ111" s="6"/>
      <c r="DA111" s="6"/>
      <c r="DB111" s="6"/>
      <c r="DC111" s="6"/>
      <c r="DD111" s="6"/>
    </row>
    <row r="112" spans="1:108" x14ac:dyDescent="0.35">
      <c r="A112" s="8">
        <v>801.59759521484375</v>
      </c>
      <c r="B112" s="8">
        <v>119.90861511230469</v>
      </c>
      <c r="C112" s="8">
        <v>215.30000305175781</v>
      </c>
      <c r="D112" s="8">
        <v>215</v>
      </c>
      <c r="E112" s="8">
        <v>219.80000305175781</v>
      </c>
      <c r="F112" s="8">
        <v>225</v>
      </c>
      <c r="G112" s="8">
        <v>2198.064697265625</v>
      </c>
      <c r="H112" s="8">
        <v>1685.341552734375</v>
      </c>
      <c r="I112" s="8">
        <v>2.8340001106262207</v>
      </c>
      <c r="J112" s="8">
        <v>0.14600001275539398</v>
      </c>
      <c r="K112" s="8">
        <v>24.378000259399414</v>
      </c>
      <c r="L112" s="8">
        <v>2.0800001621246338</v>
      </c>
      <c r="M112" s="8">
        <v>0.45200002193450928</v>
      </c>
      <c r="N112" s="8">
        <v>0.65800005197525024</v>
      </c>
      <c r="O112" s="8">
        <v>47</v>
      </c>
      <c r="P112" s="8">
        <v>30.11170768737793</v>
      </c>
      <c r="Q112" s="8">
        <v>44.973884582519531</v>
      </c>
      <c r="R112" s="8">
        <v>229.80000305175781</v>
      </c>
      <c r="S112" s="8">
        <v>60</v>
      </c>
      <c r="T112" s="8">
        <v>60</v>
      </c>
      <c r="U112" s="8">
        <v>60.799999</v>
      </c>
      <c r="V112" s="8">
        <v>94.586082458496094</v>
      </c>
      <c r="W112" s="8">
        <v>52.499603271484375</v>
      </c>
      <c r="X112" s="8">
        <v>66.205520629882813</v>
      </c>
      <c r="Y112" s="8">
        <v>80.078804016113281</v>
      </c>
      <c r="Z112" s="8">
        <v>2.821812629699707</v>
      </c>
      <c r="AA112" s="8">
        <v>546.18194580078125</v>
      </c>
      <c r="AB112" s="8">
        <v>502.92556762695313</v>
      </c>
      <c r="AC112" s="8">
        <v>4.5149378776550293</v>
      </c>
      <c r="AD112" s="8">
        <v>3.5366876125335693</v>
      </c>
      <c r="AE112" s="8">
        <v>7844.74462890625</v>
      </c>
      <c r="AF112" s="8">
        <v>5601.27783203125</v>
      </c>
      <c r="AG112" s="8">
        <v>1677.41748046875</v>
      </c>
      <c r="AH112" s="8">
        <v>1028.57373046875</v>
      </c>
      <c r="AI112" s="8">
        <v>6167.3271484375</v>
      </c>
      <c r="AJ112" s="8">
        <v>4572.7041015625</v>
      </c>
      <c r="AK112" s="8">
        <f>(data_cloud__26[[#This Row],[timestamp]]-BD110)*86400</f>
        <v>23.979000141844153</v>
      </c>
      <c r="AL112" s="8"/>
      <c r="AM112" s="8"/>
      <c r="AN112" s="8"/>
      <c r="AO112" s="8"/>
      <c r="AP112" s="6"/>
      <c r="AQ112" s="6"/>
      <c r="AR112" s="6"/>
      <c r="AS112" s="6" t="str">
        <f>_xlfn.XLOOKUP(data_cloud__26[[#This Row],[product_id]], manual_check_maarten!A:A,manual_check_maarten!F:F,  "")</f>
        <v/>
      </c>
      <c r="AT112" s="6"/>
      <c r="AU112" s="6"/>
      <c r="AV112" s="6"/>
      <c r="AW112" s="6" t="str">
        <f>_xlfn.XLOOKUP(data_cloud__26[[#This Row],[product_id]], manual_check_maarten!A:A,manual_check_maarten!G:G,  "")</f>
        <v/>
      </c>
      <c r="AX112" s="6" t="str">
        <f>_xlfn.XLOOKUP(data_cloud__26[[#This Row],[product_id]], manual_check_maarten!A:A,manual_check_maarten!H:H,  "")</f>
        <v/>
      </c>
      <c r="AY112" s="6"/>
      <c r="AZ112" s="6"/>
      <c r="BA112" s="6" t="s">
        <v>339</v>
      </c>
      <c r="BB112" s="6">
        <v>56</v>
      </c>
      <c r="BC112" s="6" t="s">
        <v>78</v>
      </c>
      <c r="BD112" s="6">
        <v>45566.70288070602</v>
      </c>
      <c r="BE112" s="6" t="s">
        <v>79</v>
      </c>
      <c r="BF112" s="6" t="s">
        <v>80</v>
      </c>
      <c r="BG112" s="6">
        <v>56</v>
      </c>
      <c r="BH112" s="6">
        <v>56</v>
      </c>
      <c r="BI112" s="6">
        <v>0</v>
      </c>
      <c r="BJ112" s="6" t="s">
        <v>340</v>
      </c>
      <c r="BK112" s="6" t="s">
        <v>82</v>
      </c>
      <c r="BL112" s="6">
        <v>14.50999927520752</v>
      </c>
      <c r="BM112" s="6">
        <v>110</v>
      </c>
      <c r="BN112" s="6" t="s">
        <v>82</v>
      </c>
      <c r="BO112" s="6" t="s">
        <v>82</v>
      </c>
      <c r="BP112" s="6">
        <v>0</v>
      </c>
      <c r="BQ112" s="6">
        <v>60</v>
      </c>
      <c r="BR112" s="6">
        <v>4.4560432434082031E-4</v>
      </c>
      <c r="BS112" s="6">
        <v>0.12835752964019775</v>
      </c>
      <c r="BT112" s="6"/>
      <c r="BX112" s="6"/>
      <c r="BY112" s="6"/>
      <c r="BZ112" s="6"/>
      <c r="CA112" s="6"/>
      <c r="CB112" s="6"/>
      <c r="CC112" s="6"/>
      <c r="CD112" s="6"/>
      <c r="CR112" s="6"/>
      <c r="CS112" s="6"/>
      <c r="CT112" s="6"/>
      <c r="CU112" s="6"/>
      <c r="CV112" s="6"/>
      <c r="CY112" s="6"/>
      <c r="CZ112" s="6"/>
      <c r="DA112" s="6"/>
      <c r="DB112" s="6"/>
      <c r="DC112" s="6"/>
      <c r="DD112" s="6"/>
    </row>
    <row r="113" spans="1:108" x14ac:dyDescent="0.35">
      <c r="A113" s="8">
        <v>801.59759521484375</v>
      </c>
      <c r="B113" s="8">
        <v>119.90861511230469</v>
      </c>
      <c r="C113" s="8">
        <v>215.30000305175781</v>
      </c>
      <c r="D113" s="8">
        <v>215</v>
      </c>
      <c r="E113" s="8">
        <v>219.80000305175781</v>
      </c>
      <c r="F113" s="8">
        <v>225</v>
      </c>
      <c r="G113" s="8">
        <v>2198.064697265625</v>
      </c>
      <c r="H113" s="8">
        <v>1685.341552734375</v>
      </c>
      <c r="I113" s="8">
        <v>2.8340001106262207</v>
      </c>
      <c r="J113" s="8">
        <v>0.14600001275539398</v>
      </c>
      <c r="K113" s="8">
        <v>24.378000259399414</v>
      </c>
      <c r="L113" s="8">
        <v>2.0800001621246338</v>
      </c>
      <c r="M113" s="8">
        <v>0.45200002193450928</v>
      </c>
      <c r="N113" s="8">
        <v>0.65800005197525024</v>
      </c>
      <c r="O113" s="8">
        <v>47</v>
      </c>
      <c r="P113" s="8">
        <v>30.11170768737793</v>
      </c>
      <c r="Q113" s="8">
        <v>44.973884582519531</v>
      </c>
      <c r="R113" s="8">
        <v>229.80000305175781</v>
      </c>
      <c r="S113" s="8">
        <v>60</v>
      </c>
      <c r="T113" s="8">
        <v>60</v>
      </c>
      <c r="U113" s="8">
        <v>60.799999</v>
      </c>
      <c r="V113" s="8">
        <v>137.79624938964844</v>
      </c>
      <c r="W113" s="8">
        <v>52.49993896484375</v>
      </c>
      <c r="X113" s="8">
        <v>66.816741943359375</v>
      </c>
      <c r="Y113" s="8">
        <v>82.881423950195313</v>
      </c>
      <c r="Z113" s="8">
        <v>1.3168125152587891</v>
      </c>
      <c r="AA113" s="8">
        <v>547.33087158203125</v>
      </c>
      <c r="AB113" s="8">
        <v>500.15151977539063</v>
      </c>
      <c r="AC113" s="8">
        <v>4.7783126831054688</v>
      </c>
      <c r="AD113" s="8">
        <v>3.8000626564025879</v>
      </c>
      <c r="AE113" s="8">
        <v>8009.31982421875</v>
      </c>
      <c r="AF113" s="8">
        <v>6207.02392578125</v>
      </c>
      <c r="AG113" s="8">
        <v>1833.0302734375</v>
      </c>
      <c r="AH113" s="8">
        <v>1176.533203125</v>
      </c>
      <c r="AI113" s="8">
        <v>6176.28955078125</v>
      </c>
      <c r="AJ113" s="8">
        <v>5030.49072265625</v>
      </c>
      <c r="AK113" s="8">
        <f>(data_cloud__26[[#This Row],[timestamp]]-BD111)*86400</f>
        <v>23.979000141844153</v>
      </c>
      <c r="AL113" s="8">
        <v>1.0049999999999999</v>
      </c>
      <c r="AM113" s="8">
        <v>424.65600000000001</v>
      </c>
      <c r="AN113" s="8">
        <v>2056.5610000000001</v>
      </c>
      <c r="AO113" s="8">
        <v>9.1790000000000003</v>
      </c>
      <c r="AP113" s="6">
        <v>17.372</v>
      </c>
      <c r="AQ113" s="6">
        <v>1</v>
      </c>
      <c r="AR113" s="6">
        <v>1</v>
      </c>
      <c r="AS113" s="6">
        <f>_xlfn.XLOOKUP(data_cloud__26[[#This Row],[product_id]], manual_check_maarten!A:A,manual_check_maarten!F:F,  "")</f>
        <v>1</v>
      </c>
      <c r="AT113" s="6"/>
      <c r="AU113" s="6"/>
      <c r="AV113" s="6"/>
      <c r="AW113" s="6">
        <f>_xlfn.XLOOKUP(data_cloud__26[[#This Row],[product_id]], manual_check_maarten!A:A,manual_check_maarten!G:G,  "")</f>
        <v>0</v>
      </c>
      <c r="AX113" s="6" t="str">
        <f>_xlfn.XLOOKUP(data_cloud__26[[#This Row],[product_id]], manual_check_maarten!A:A,manual_check_maarten!H:H,  "")</f>
        <v/>
      </c>
      <c r="AY113" s="6"/>
      <c r="AZ113" s="6"/>
      <c r="BA113" s="6" t="s">
        <v>341</v>
      </c>
      <c r="BB113" s="6">
        <v>56</v>
      </c>
      <c r="BC113" s="6" t="s">
        <v>85</v>
      </c>
      <c r="BD113" s="6">
        <v>45566.70288070602</v>
      </c>
      <c r="BE113" s="6" t="s">
        <v>79</v>
      </c>
      <c r="BF113" s="6" t="s">
        <v>80</v>
      </c>
      <c r="BG113" s="6">
        <v>56</v>
      </c>
      <c r="BH113" s="6">
        <v>56</v>
      </c>
      <c r="BI113" s="6">
        <v>0</v>
      </c>
      <c r="BJ113" s="6" t="s">
        <v>340</v>
      </c>
      <c r="BK113" s="6" t="s">
        <v>82</v>
      </c>
      <c r="BL113" s="6">
        <v>14.50999927520752</v>
      </c>
      <c r="BM113" s="6">
        <v>110</v>
      </c>
      <c r="BN113" s="6" t="s">
        <v>82</v>
      </c>
      <c r="BO113" s="6" t="s">
        <v>82</v>
      </c>
      <c r="BP113" s="6">
        <v>0</v>
      </c>
      <c r="BQ113" s="6">
        <v>60</v>
      </c>
      <c r="BR113" s="6"/>
      <c r="BS113" s="6"/>
      <c r="BT113" s="6" t="s">
        <v>342</v>
      </c>
      <c r="BU113" s="6" t="s">
        <v>341</v>
      </c>
      <c r="BV113" s="6">
        <v>40</v>
      </c>
      <c r="BW113" s="6">
        <v>20</v>
      </c>
      <c r="BX113" s="6">
        <v>45</v>
      </c>
      <c r="BY113" s="6">
        <v>1239.557</v>
      </c>
      <c r="BZ113" s="6">
        <v>822.846</v>
      </c>
      <c r="CA113" s="6">
        <v>-1.619</v>
      </c>
      <c r="CB113" s="6">
        <v>4.077</v>
      </c>
      <c r="CC113" s="6">
        <v>90.69</v>
      </c>
      <c r="CD113" s="6">
        <v>2056.5610000000001</v>
      </c>
      <c r="CE113" s="6">
        <v>1233.7940000000001</v>
      </c>
      <c r="CF113" s="6">
        <v>1133.797</v>
      </c>
      <c r="CG113" s="6">
        <v>-178.28899999999999</v>
      </c>
      <c r="CH113" s="6">
        <v>98.424999999999997</v>
      </c>
      <c r="CR113" s="6"/>
      <c r="CS113" s="6"/>
      <c r="CT113" s="6"/>
      <c r="CU113" s="6"/>
      <c r="CV113" s="6"/>
      <c r="CY113" s="6"/>
      <c r="CZ113" s="6"/>
      <c r="DA113" s="6"/>
      <c r="DB113" s="6"/>
      <c r="DC113" s="6"/>
      <c r="DD113" s="6"/>
    </row>
    <row r="114" spans="1:108" x14ac:dyDescent="0.35">
      <c r="A114" s="8">
        <v>801.59759521484375</v>
      </c>
      <c r="B114" s="8">
        <v>119.90861511230469</v>
      </c>
      <c r="C114" s="8">
        <v>215.30000305175781</v>
      </c>
      <c r="D114" s="8">
        <v>215.10000610351563</v>
      </c>
      <c r="E114" s="8">
        <v>219.80000305175781</v>
      </c>
      <c r="F114" s="8">
        <v>225</v>
      </c>
      <c r="G114" s="8">
        <v>2180.190185546875</v>
      </c>
      <c r="H114" s="8">
        <v>1688.0615234375</v>
      </c>
      <c r="I114" s="8">
        <v>3.0680000782012939</v>
      </c>
      <c r="J114" s="8">
        <v>0.15400001406669617</v>
      </c>
      <c r="K114" s="8">
        <v>24.338001251220703</v>
      </c>
      <c r="L114" s="8">
        <v>2.0500001907348633</v>
      </c>
      <c r="M114" s="8">
        <v>0.45200002193450928</v>
      </c>
      <c r="N114" s="8">
        <v>0.65600001811981201</v>
      </c>
      <c r="O114" s="8">
        <v>47</v>
      </c>
      <c r="P114" s="8">
        <v>29.800806045532227</v>
      </c>
      <c r="Q114" s="8">
        <v>44.978981018066406</v>
      </c>
      <c r="R114" s="8">
        <v>229.80000305175781</v>
      </c>
      <c r="S114" s="8">
        <v>60.099997999999999</v>
      </c>
      <c r="T114" s="8">
        <v>60.099997999999999</v>
      </c>
      <c r="U114" s="8">
        <v>60.799999</v>
      </c>
      <c r="V114" s="8">
        <v>94.586082458496094</v>
      </c>
      <c r="W114" s="8">
        <v>52.499603271484375</v>
      </c>
      <c r="X114" s="8">
        <v>66.06591796875</v>
      </c>
      <c r="Y114" s="8">
        <v>80.030715942382813</v>
      </c>
      <c r="Z114" s="8">
        <v>3.0099375247955322</v>
      </c>
      <c r="AA114" s="8">
        <v>543.98272705078125</v>
      </c>
      <c r="AB114" s="8">
        <v>500.17156982421875</v>
      </c>
      <c r="AC114" s="8">
        <v>4.5525627136230469</v>
      </c>
      <c r="AD114" s="8">
        <v>3.574312686920166</v>
      </c>
      <c r="AE114" s="8">
        <v>7795.50341796875</v>
      </c>
      <c r="AF114" s="8">
        <v>5517.5341796875</v>
      </c>
      <c r="AG114" s="8">
        <v>1680.005859375</v>
      </c>
      <c r="AH114" s="8">
        <v>1029.7890625</v>
      </c>
      <c r="AI114" s="8">
        <v>6115.49755859375</v>
      </c>
      <c r="AJ114" s="8">
        <v>4487.7451171875</v>
      </c>
      <c r="AK114" s="8">
        <f>(data_cloud__26[[#This Row],[timestamp]]-BD112)*86400</f>
        <v>23.982000024989247</v>
      </c>
      <c r="AL114" s="8">
        <v>1.004</v>
      </c>
      <c r="AM114" s="8">
        <v>423.98399999999998</v>
      </c>
      <c r="AN114" s="8">
        <v>2055.3319999999999</v>
      </c>
      <c r="AO114" s="8">
        <v>5.407</v>
      </c>
      <c r="AP114" s="6">
        <v>19.158999999999999</v>
      </c>
      <c r="AQ114" s="6">
        <v>1</v>
      </c>
      <c r="AR114" s="6">
        <v>1</v>
      </c>
      <c r="AS114" s="6">
        <f>_xlfn.XLOOKUP(data_cloud__26[[#This Row],[product_id]], manual_check_maarten!A:A,manual_check_maarten!F:F,  "")</f>
        <v>1</v>
      </c>
      <c r="AT114" s="6"/>
      <c r="AU114" s="6"/>
      <c r="AV114" s="6"/>
      <c r="AW114" s="6">
        <f>_xlfn.XLOOKUP(data_cloud__26[[#This Row],[product_id]], manual_check_maarten!A:A,manual_check_maarten!G:G,  "")</f>
        <v>0</v>
      </c>
      <c r="AX114" s="6" t="str">
        <f>_xlfn.XLOOKUP(data_cloud__26[[#This Row],[product_id]], manual_check_maarten!A:A,manual_check_maarten!H:H,  "")</f>
        <v/>
      </c>
      <c r="AY114" s="6"/>
      <c r="AZ114" s="6"/>
      <c r="BA114" s="6" t="s">
        <v>343</v>
      </c>
      <c r="BB114" s="6">
        <v>57</v>
      </c>
      <c r="BC114" s="6" t="s">
        <v>78</v>
      </c>
      <c r="BD114" s="6">
        <v>45566.703158275464</v>
      </c>
      <c r="BE114" s="6" t="s">
        <v>79</v>
      </c>
      <c r="BF114" s="6" t="s">
        <v>80</v>
      </c>
      <c r="BG114" s="6">
        <v>57</v>
      </c>
      <c r="BH114" s="6">
        <v>57</v>
      </c>
      <c r="BI114" s="6">
        <v>0</v>
      </c>
      <c r="BJ114" s="6" t="s">
        <v>344</v>
      </c>
      <c r="BK114" s="6" t="s">
        <v>82</v>
      </c>
      <c r="BL114" s="6">
        <v>14.50999927520752</v>
      </c>
      <c r="BM114" s="6">
        <v>110</v>
      </c>
      <c r="BN114" s="6" t="s">
        <v>82</v>
      </c>
      <c r="BO114" s="6" t="s">
        <v>82</v>
      </c>
      <c r="BP114" s="6">
        <v>0</v>
      </c>
      <c r="BQ114" s="6">
        <v>60</v>
      </c>
      <c r="BR114" s="6">
        <v>8.6152553558349609E-4</v>
      </c>
      <c r="BS114" s="6">
        <v>0.13690364360809326</v>
      </c>
      <c r="BT114" s="6" t="s">
        <v>345</v>
      </c>
      <c r="BU114" s="6" t="s">
        <v>343</v>
      </c>
      <c r="BV114" s="6">
        <v>40</v>
      </c>
      <c r="BW114" s="6">
        <v>20</v>
      </c>
      <c r="BX114" s="6">
        <v>45</v>
      </c>
      <c r="BY114" s="6">
        <v>887.46799999999996</v>
      </c>
      <c r="BZ114" s="6">
        <v>1104.2650000000001</v>
      </c>
      <c r="CA114" s="6">
        <v>3.88</v>
      </c>
      <c r="CB114" s="6">
        <v>4.1779999999999999</v>
      </c>
      <c r="CC114" s="6">
        <v>96.188999999999993</v>
      </c>
      <c r="CD114" s="6">
        <v>2055.3319999999999</v>
      </c>
      <c r="CE114" s="6">
        <v>864.01400000000001</v>
      </c>
      <c r="CF114" s="6">
        <v>1211.893</v>
      </c>
      <c r="CG114" s="6">
        <v>6.5250000000000004</v>
      </c>
      <c r="CH114" s="6">
        <v>98.424999999999997</v>
      </c>
      <c r="CR114" s="6"/>
      <c r="CS114" s="6"/>
      <c r="CT114" s="6"/>
      <c r="CU114" s="6"/>
      <c r="CV114" s="6"/>
      <c r="CY114" s="6"/>
      <c r="CZ114" s="6"/>
      <c r="DA114" s="6"/>
      <c r="DB114" s="6"/>
      <c r="DC114" s="6"/>
      <c r="DD114" s="6"/>
    </row>
    <row r="115" spans="1:108" x14ac:dyDescent="0.35">
      <c r="A115" s="8">
        <v>801.59759521484375</v>
      </c>
      <c r="B115" s="8">
        <v>119.90861511230469</v>
      </c>
      <c r="C115" s="8">
        <v>215.30000305175781</v>
      </c>
      <c r="D115" s="8">
        <v>215.10000610351563</v>
      </c>
      <c r="E115" s="8">
        <v>219.80000305175781</v>
      </c>
      <c r="F115" s="8">
        <v>225</v>
      </c>
      <c r="G115" s="8">
        <v>2180.190185546875</v>
      </c>
      <c r="H115" s="8">
        <v>1688.0615234375</v>
      </c>
      <c r="I115" s="8">
        <v>3.0680000782012939</v>
      </c>
      <c r="J115" s="8">
        <v>0.15400001406669617</v>
      </c>
      <c r="K115" s="8">
        <v>24.338001251220703</v>
      </c>
      <c r="L115" s="8">
        <v>2.0500001907348633</v>
      </c>
      <c r="M115" s="8">
        <v>0.45200002193450928</v>
      </c>
      <c r="N115" s="8">
        <v>0.65600001811981201</v>
      </c>
      <c r="O115" s="8">
        <v>47</v>
      </c>
      <c r="P115" s="8">
        <v>29.800806045532227</v>
      </c>
      <c r="Q115" s="8">
        <v>44.978981018066406</v>
      </c>
      <c r="R115" s="8">
        <v>229.80000305175781</v>
      </c>
      <c r="S115" s="8">
        <v>60.099997999999999</v>
      </c>
      <c r="T115" s="8">
        <v>60.099997999999999</v>
      </c>
      <c r="U115" s="8">
        <v>60.799999</v>
      </c>
      <c r="V115" s="8">
        <v>137.79624938964844</v>
      </c>
      <c r="W115" s="8">
        <v>52.49993896484375</v>
      </c>
      <c r="X115" s="8">
        <v>66.742156982421875</v>
      </c>
      <c r="Y115" s="8">
        <v>82.843650817871094</v>
      </c>
      <c r="Z115" s="8">
        <v>1.2791875600814819</v>
      </c>
      <c r="AA115" s="8">
        <v>545.96160888671875</v>
      </c>
      <c r="AB115" s="8">
        <v>499.06454467773438</v>
      </c>
      <c r="AC115" s="8">
        <v>4.7783126831054688</v>
      </c>
      <c r="AD115" s="8">
        <v>3.8000626564025879</v>
      </c>
      <c r="AE115" s="8">
        <v>7971.66845703125</v>
      </c>
      <c r="AF115" s="8">
        <v>6162.60400390625</v>
      </c>
      <c r="AG115" s="8">
        <v>1818.4541015625</v>
      </c>
      <c r="AH115" s="8">
        <v>1163.63720703125</v>
      </c>
      <c r="AI115" s="8">
        <v>6153.21435546875</v>
      </c>
      <c r="AJ115" s="8">
        <v>4998.966796875</v>
      </c>
      <c r="AK115" s="8">
        <f>(data_cloud__26[[#This Row],[timestamp]]-BD113)*86400</f>
        <v>23.982000024989247</v>
      </c>
      <c r="AL115" s="8">
        <v>1.0049999999999999</v>
      </c>
      <c r="AM115" s="8">
        <v>424.834</v>
      </c>
      <c r="AN115" s="8">
        <v>2056.5120000000002</v>
      </c>
      <c r="AO115" s="8">
        <v>8.85</v>
      </c>
      <c r="AP115" s="6">
        <v>26.187000000000001</v>
      </c>
      <c r="AQ115" s="6">
        <v>1</v>
      </c>
      <c r="AR115" s="6">
        <v>1</v>
      </c>
      <c r="AS115" s="6">
        <f>_xlfn.XLOOKUP(data_cloud__26[[#This Row],[product_id]], manual_check_maarten!A:A,manual_check_maarten!F:F,  "")</f>
        <v>1</v>
      </c>
      <c r="AT115" s="6"/>
      <c r="AU115" s="6"/>
      <c r="AV115" s="6"/>
      <c r="AW115" s="6">
        <f>_xlfn.XLOOKUP(data_cloud__26[[#This Row],[product_id]], manual_check_maarten!A:A,manual_check_maarten!G:G,  "")</f>
        <v>0</v>
      </c>
      <c r="AX115" s="6" t="str">
        <f>_xlfn.XLOOKUP(data_cloud__26[[#This Row],[product_id]], manual_check_maarten!A:A,manual_check_maarten!H:H,  "")</f>
        <v/>
      </c>
      <c r="AY115" s="6"/>
      <c r="AZ115" s="6"/>
      <c r="BA115" s="6" t="s">
        <v>346</v>
      </c>
      <c r="BB115" s="6">
        <v>57</v>
      </c>
      <c r="BC115" s="6" t="s">
        <v>85</v>
      </c>
      <c r="BD115" s="6">
        <v>45566.703158275464</v>
      </c>
      <c r="BE115" s="6" t="s">
        <v>79</v>
      </c>
      <c r="BF115" s="6" t="s">
        <v>80</v>
      </c>
      <c r="BG115" s="6">
        <v>57</v>
      </c>
      <c r="BH115" s="6">
        <v>57</v>
      </c>
      <c r="BI115" s="6">
        <v>0</v>
      </c>
      <c r="BJ115" s="6" t="s">
        <v>344</v>
      </c>
      <c r="BK115" s="6" t="s">
        <v>82</v>
      </c>
      <c r="BL115" s="6">
        <v>14.50999927520752</v>
      </c>
      <c r="BM115" s="6">
        <v>110</v>
      </c>
      <c r="BN115" s="6" t="s">
        <v>82</v>
      </c>
      <c r="BO115" s="6" t="s">
        <v>82</v>
      </c>
      <c r="BP115" s="6">
        <v>0</v>
      </c>
      <c r="BQ115" s="6">
        <v>60</v>
      </c>
      <c r="BR115" s="6"/>
      <c r="BS115" s="6"/>
      <c r="BT115" s="6" t="s">
        <v>347</v>
      </c>
      <c r="BU115" s="6" t="s">
        <v>346</v>
      </c>
      <c r="BV115" s="6">
        <v>40</v>
      </c>
      <c r="BW115" s="6">
        <v>20</v>
      </c>
      <c r="BX115" s="6">
        <v>45</v>
      </c>
      <c r="BY115" s="6">
        <v>1201.6110000000001</v>
      </c>
      <c r="BZ115" s="6">
        <v>911.73699999999997</v>
      </c>
      <c r="CA115" s="6">
        <v>-3.226</v>
      </c>
      <c r="CB115" s="6">
        <v>4.048</v>
      </c>
      <c r="CC115" s="6">
        <v>89.082999999999998</v>
      </c>
      <c r="CD115" s="6">
        <v>2056.5120000000002</v>
      </c>
      <c r="CE115" s="6">
        <v>1204.43</v>
      </c>
      <c r="CF115" s="6">
        <v>1220.9369999999999</v>
      </c>
      <c r="CG115" s="6">
        <v>-179.95500000000001</v>
      </c>
      <c r="CH115" s="6">
        <v>98.424999999999997</v>
      </c>
      <c r="CR115" s="6"/>
      <c r="CS115" s="6"/>
      <c r="CT115" s="6"/>
      <c r="CU115" s="6"/>
      <c r="CV115" s="6"/>
      <c r="CY115" s="6"/>
      <c r="CZ115" s="6"/>
      <c r="DA115" s="6"/>
      <c r="DB115" s="6"/>
      <c r="DC115" s="6"/>
      <c r="DD115" s="6"/>
    </row>
    <row r="116" spans="1:108" x14ac:dyDescent="0.35">
      <c r="A116" s="8">
        <v>801.96649169921875</v>
      </c>
      <c r="B116" s="8">
        <v>119.90861511230469</v>
      </c>
      <c r="C116" s="8">
        <v>215.10000610351563</v>
      </c>
      <c r="D116" s="8">
        <v>215.10000610351563</v>
      </c>
      <c r="E116" s="8">
        <v>220</v>
      </c>
      <c r="F116" s="8">
        <v>224.80000305175781</v>
      </c>
      <c r="G116" s="8">
        <v>2198.6474609375</v>
      </c>
      <c r="H116" s="8">
        <v>1731.1932373046875</v>
      </c>
      <c r="I116" s="8">
        <v>3.320000171661377</v>
      </c>
      <c r="J116" s="8">
        <v>0.14600001275539398</v>
      </c>
      <c r="K116" s="8">
        <v>24.340002059936523</v>
      </c>
      <c r="L116" s="8">
        <v>2.0360000133514404</v>
      </c>
      <c r="M116" s="8">
        <v>0.45400002598762512</v>
      </c>
      <c r="N116" s="8">
        <v>0.65600001811981201</v>
      </c>
      <c r="O116" s="8">
        <v>47.200000762939453</v>
      </c>
      <c r="P116" s="8">
        <v>29.311515808105469</v>
      </c>
      <c r="Q116" s="8">
        <v>44.958595275878906</v>
      </c>
      <c r="R116" s="8">
        <v>229.80000305175781</v>
      </c>
      <c r="S116" s="8">
        <v>59.900002000000001</v>
      </c>
      <c r="T116" s="8">
        <v>59.900002000000001</v>
      </c>
      <c r="U116" s="8">
        <v>60.799999</v>
      </c>
      <c r="V116" s="8">
        <v>94.586082458496094</v>
      </c>
      <c r="W116" s="8">
        <v>52.499603271484375</v>
      </c>
      <c r="X116" s="8">
        <v>66.136787414550781</v>
      </c>
      <c r="Y116" s="8">
        <v>79.894454956054688</v>
      </c>
      <c r="Z116" s="8">
        <v>2.6713125705718994</v>
      </c>
      <c r="AA116" s="8">
        <v>546.26849365234375</v>
      </c>
      <c r="AB116" s="8">
        <v>502.64004516601563</v>
      </c>
      <c r="AC116" s="8">
        <v>4.5901875495910645</v>
      </c>
      <c r="AD116" s="8">
        <v>3.6119377613067627</v>
      </c>
      <c r="AE116" s="8">
        <v>7808.5498046875</v>
      </c>
      <c r="AF116" s="8">
        <v>5588.701171875</v>
      </c>
      <c r="AG116" s="8">
        <v>1694.8974609375</v>
      </c>
      <c r="AH116" s="8">
        <v>1039.59814453125</v>
      </c>
      <c r="AI116" s="8">
        <v>6113.65234375</v>
      </c>
      <c r="AJ116" s="8">
        <v>4549.10302734375</v>
      </c>
      <c r="AK116" s="8">
        <f>(data_cloud__26[[#This Row],[timestamp]]-BD114)*86400</f>
        <v>24.98299980070442</v>
      </c>
      <c r="AL116" s="8">
        <v>1.0029999999999999</v>
      </c>
      <c r="AM116" s="8">
        <v>423.70400000000001</v>
      </c>
      <c r="AN116" s="8">
        <v>2055.7220000000002</v>
      </c>
      <c r="AO116" s="8">
        <v>8.6340000000000003</v>
      </c>
      <c r="AP116" s="6">
        <v>28.152999999999999</v>
      </c>
      <c r="AQ116" s="6">
        <v>1</v>
      </c>
      <c r="AR116" s="6">
        <v>1</v>
      </c>
      <c r="AS116" s="6">
        <f>_xlfn.XLOOKUP(data_cloud__26[[#This Row],[product_id]], manual_check_maarten!A:A,manual_check_maarten!F:F,  "")</f>
        <v>0</v>
      </c>
      <c r="AT116" s="6"/>
      <c r="AU116" s="6"/>
      <c r="AV116" s="6"/>
      <c r="AW116" s="6">
        <f>_xlfn.XLOOKUP(data_cloud__26[[#This Row],[product_id]], manual_check_maarten!A:A,manual_check_maarten!G:G,  "")</f>
        <v>0</v>
      </c>
      <c r="AX116" s="6" t="str">
        <f>_xlfn.XLOOKUP(data_cloud__26[[#This Row],[product_id]], manual_check_maarten!A:A,manual_check_maarten!H:H,  "")</f>
        <v>Circ section</v>
      </c>
      <c r="AY116" s="6"/>
      <c r="AZ116" s="6"/>
      <c r="BA116" s="6" t="s">
        <v>348</v>
      </c>
      <c r="BB116" s="6">
        <v>58</v>
      </c>
      <c r="BC116" s="6" t="s">
        <v>78</v>
      </c>
      <c r="BD116" s="6">
        <v>45566.703447430555</v>
      </c>
      <c r="BE116" s="6" t="s">
        <v>79</v>
      </c>
      <c r="BF116" s="6" t="s">
        <v>80</v>
      </c>
      <c r="BG116" s="6">
        <v>58</v>
      </c>
      <c r="BH116" s="6">
        <v>58</v>
      </c>
      <c r="BI116" s="6">
        <v>0</v>
      </c>
      <c r="BJ116" s="6" t="s">
        <v>349</v>
      </c>
      <c r="BK116" s="6" t="s">
        <v>82</v>
      </c>
      <c r="BL116" s="6">
        <v>14.519999504089355</v>
      </c>
      <c r="BM116" s="6">
        <v>110</v>
      </c>
      <c r="BN116" s="6" t="s">
        <v>82</v>
      </c>
      <c r="BO116" s="6" t="s">
        <v>82</v>
      </c>
      <c r="BP116" s="6">
        <v>0</v>
      </c>
      <c r="BQ116" s="6">
        <v>60</v>
      </c>
      <c r="BR116" s="6">
        <v>1.1793255805969238E-2</v>
      </c>
      <c r="BS116" s="6">
        <v>0.14004993438720703</v>
      </c>
      <c r="BT116" s="6" t="s">
        <v>350</v>
      </c>
      <c r="BU116" s="6" t="s">
        <v>348</v>
      </c>
      <c r="BV116" s="6">
        <v>40</v>
      </c>
      <c r="BW116" s="6">
        <v>20</v>
      </c>
      <c r="BX116" s="6">
        <v>45</v>
      </c>
      <c r="BY116" s="6">
        <v>862.77700000000004</v>
      </c>
      <c r="BZ116" s="6">
        <v>1242.7360000000001</v>
      </c>
      <c r="CA116" s="6">
        <v>1.7769999999999999</v>
      </c>
      <c r="CB116" s="6">
        <v>4.1310000000000002</v>
      </c>
      <c r="CC116" s="6">
        <v>94.085999999999999</v>
      </c>
      <c r="CD116" s="6">
        <v>2055.7220000000002</v>
      </c>
      <c r="CE116" s="6">
        <v>841.72199999999998</v>
      </c>
      <c r="CF116" s="6">
        <v>1347.9680000000001</v>
      </c>
      <c r="CG116" s="6">
        <v>5.407</v>
      </c>
      <c r="CH116" s="6">
        <v>94.882000000000005</v>
      </c>
      <c r="CR116" s="6"/>
      <c r="CS116" s="6"/>
      <c r="CT116" s="6"/>
      <c r="CU116" s="6"/>
      <c r="CV116" s="6"/>
      <c r="CY116" s="6"/>
      <c r="CZ116" s="6"/>
      <c r="DA116" s="6"/>
      <c r="DB116" s="6"/>
      <c r="DC116" s="6"/>
      <c r="DD116" s="6"/>
    </row>
    <row r="117" spans="1:108" x14ac:dyDescent="0.35">
      <c r="A117" s="8">
        <v>801.96649169921875</v>
      </c>
      <c r="B117" s="8">
        <v>119.90861511230469</v>
      </c>
      <c r="C117" s="8">
        <v>215.10000610351563</v>
      </c>
      <c r="D117" s="8">
        <v>215.10000610351563</v>
      </c>
      <c r="E117" s="8">
        <v>220</v>
      </c>
      <c r="F117" s="8">
        <v>224.80000305175781</v>
      </c>
      <c r="G117" s="8">
        <v>2198.6474609375</v>
      </c>
      <c r="H117" s="8">
        <v>1731.1932373046875</v>
      </c>
      <c r="I117" s="8">
        <v>3.320000171661377</v>
      </c>
      <c r="J117" s="8">
        <v>0.14600001275539398</v>
      </c>
      <c r="K117" s="8">
        <v>24.340002059936523</v>
      </c>
      <c r="L117" s="8">
        <v>2.0360000133514404</v>
      </c>
      <c r="M117" s="8">
        <v>0.45400002598762512</v>
      </c>
      <c r="N117" s="8">
        <v>0.65600001811981201</v>
      </c>
      <c r="O117" s="8">
        <v>47.200000762939453</v>
      </c>
      <c r="P117" s="8">
        <v>29.311515808105469</v>
      </c>
      <c r="Q117" s="8">
        <v>44.958595275878906</v>
      </c>
      <c r="R117" s="8">
        <v>229.80000305175781</v>
      </c>
      <c r="S117" s="8">
        <v>59.900002000000001</v>
      </c>
      <c r="T117" s="8">
        <v>59.900002000000001</v>
      </c>
      <c r="U117" s="8">
        <v>60.799999</v>
      </c>
      <c r="V117" s="8">
        <v>137.79624938964844</v>
      </c>
      <c r="W117" s="8">
        <v>52.49993896484375</v>
      </c>
      <c r="X117" s="8">
        <v>66.767677307128906</v>
      </c>
      <c r="Y117" s="8">
        <v>82.920364379882813</v>
      </c>
      <c r="Z117" s="8">
        <v>1.2791875600814819</v>
      </c>
      <c r="AA117" s="8">
        <v>546.20172119140625</v>
      </c>
      <c r="AB117" s="8">
        <v>499.9080810546875</v>
      </c>
      <c r="AC117" s="8">
        <v>4.8159375190734863</v>
      </c>
      <c r="AD117" s="8">
        <v>3.7624375820159912</v>
      </c>
      <c r="AE117" s="8">
        <v>7958.75390625</v>
      </c>
      <c r="AF117" s="8">
        <v>6171.07275390625</v>
      </c>
      <c r="AG117" s="8">
        <v>1826.228515625</v>
      </c>
      <c r="AH117" s="8">
        <v>1133.08544921875</v>
      </c>
      <c r="AI117" s="8">
        <v>6132.525390625</v>
      </c>
      <c r="AJ117" s="8">
        <v>5037.9873046875</v>
      </c>
      <c r="AK117" s="8">
        <f>(data_cloud__26[[#This Row],[timestamp]]-BD115)*86400</f>
        <v>24.98299980070442</v>
      </c>
      <c r="AL117" s="8">
        <v>1.004</v>
      </c>
      <c r="AM117" s="8">
        <v>424.57100000000003</v>
      </c>
      <c r="AN117" s="8">
        <v>2056.3980000000001</v>
      </c>
      <c r="AO117" s="8">
        <v>25.777000000000001</v>
      </c>
      <c r="AP117" s="6">
        <v>342.73399999999998</v>
      </c>
      <c r="AQ117" s="6">
        <v>0</v>
      </c>
      <c r="AR117" s="6">
        <v>0</v>
      </c>
      <c r="AS117" s="6">
        <f>_xlfn.XLOOKUP(data_cloud__26[[#This Row],[product_id]], manual_check_maarten!A:A,manual_check_maarten!F:F,  "")</f>
        <v>1</v>
      </c>
      <c r="AT117" s="6"/>
      <c r="AU117" s="6"/>
      <c r="AV117" s="6"/>
      <c r="AW117" s="6" t="str">
        <f>_xlfn.XLOOKUP(data_cloud__26[[#This Row],[product_id]], manual_check_maarten!A:A,manual_check_maarten!G:G,  "")</f>
        <v>anomaly due to position against the edge of the FOV</v>
      </c>
      <c r="AX117" s="6" t="str">
        <f>_xlfn.XLOOKUP(data_cloud__26[[#This Row],[product_id]], manual_check_maarten!A:A,manual_check_maarten!H:H,  "")</f>
        <v/>
      </c>
      <c r="AY117" s="6"/>
      <c r="AZ117" s="6"/>
      <c r="BA117" s="6" t="s">
        <v>351</v>
      </c>
      <c r="BB117" s="6">
        <v>58</v>
      </c>
      <c r="BC117" s="6" t="s">
        <v>85</v>
      </c>
      <c r="BD117" s="6">
        <v>45566.703447430555</v>
      </c>
      <c r="BE117" s="6" t="s">
        <v>79</v>
      </c>
      <c r="BF117" s="6" t="s">
        <v>80</v>
      </c>
      <c r="BG117" s="6">
        <v>58</v>
      </c>
      <c r="BH117" s="6">
        <v>58</v>
      </c>
      <c r="BI117" s="6">
        <v>0</v>
      </c>
      <c r="BJ117" s="6" t="s">
        <v>349</v>
      </c>
      <c r="BK117" s="6" t="s">
        <v>82</v>
      </c>
      <c r="BL117" s="6">
        <v>14.519999504089355</v>
      </c>
      <c r="BM117" s="6">
        <v>110</v>
      </c>
      <c r="BN117" s="6" t="s">
        <v>82</v>
      </c>
      <c r="BO117" s="6" t="s">
        <v>82</v>
      </c>
      <c r="BP117" s="6">
        <v>0</v>
      </c>
      <c r="BQ117" s="6">
        <v>60</v>
      </c>
      <c r="BR117" s="6"/>
      <c r="BS117" s="6"/>
      <c r="BT117" s="6" t="s">
        <v>352</v>
      </c>
      <c r="BU117" s="6" t="s">
        <v>351</v>
      </c>
      <c r="BV117" s="6">
        <v>40</v>
      </c>
      <c r="BW117" s="6">
        <v>20</v>
      </c>
      <c r="BX117" s="6">
        <v>45</v>
      </c>
      <c r="BY117" s="6">
        <v>1243.9639999999999</v>
      </c>
      <c r="BZ117" s="6">
        <v>740.298</v>
      </c>
      <c r="CA117" s="6">
        <v>-1.3919999999999999</v>
      </c>
      <c r="CB117" s="6">
        <v>4.0609999999999999</v>
      </c>
      <c r="CC117" s="6">
        <v>90.917000000000002</v>
      </c>
      <c r="CD117" s="6">
        <v>2056.3980000000001</v>
      </c>
      <c r="CE117" s="6">
        <v>1236.8879999999999</v>
      </c>
      <c r="CF117" s="6">
        <v>1052.1469999999999</v>
      </c>
      <c r="CG117" s="6">
        <v>-178.261</v>
      </c>
      <c r="CH117" s="6">
        <v>98.424999999999997</v>
      </c>
      <c r="CR117" s="6"/>
      <c r="CS117" s="6"/>
      <c r="CT117" s="6"/>
      <c r="CU117" s="6"/>
      <c r="CV117" s="6"/>
      <c r="CY117" s="6"/>
      <c r="CZ117" s="6"/>
      <c r="DA117" s="6"/>
      <c r="DB117" s="6"/>
      <c r="DC117" s="6"/>
      <c r="DD117" s="6"/>
    </row>
    <row r="118" spans="1:108" x14ac:dyDescent="0.35">
      <c r="A118" s="8">
        <v>801.59759521484375</v>
      </c>
      <c r="B118" s="8">
        <v>119.90861511230469</v>
      </c>
      <c r="C118" s="8">
        <v>215.10000610351563</v>
      </c>
      <c r="D118" s="8">
        <v>215.10000610351563</v>
      </c>
      <c r="E118" s="8">
        <v>220</v>
      </c>
      <c r="F118" s="8">
        <v>224.80000305175781</v>
      </c>
      <c r="G118" s="8">
        <v>2181.064453125</v>
      </c>
      <c r="H118" s="8">
        <v>1732.1646728515625</v>
      </c>
      <c r="I118" s="8">
        <v>3.2080001831054688</v>
      </c>
      <c r="J118" s="8">
        <v>0.15200001001358032</v>
      </c>
      <c r="K118" s="8">
        <v>24.338001251220703</v>
      </c>
      <c r="L118" s="8">
        <v>2.0580000877380371</v>
      </c>
      <c r="M118" s="8">
        <v>0.45200002193450928</v>
      </c>
      <c r="N118" s="8">
        <v>0.65600001811981201</v>
      </c>
      <c r="O118" s="8">
        <v>47.5</v>
      </c>
      <c r="P118" s="8">
        <v>29.321708679199219</v>
      </c>
      <c r="Q118" s="8">
        <v>44.973884582519531</v>
      </c>
      <c r="R118" s="8">
        <v>230</v>
      </c>
      <c r="S118" s="8">
        <v>60</v>
      </c>
      <c r="T118" s="8">
        <v>60</v>
      </c>
      <c r="U118" s="8">
        <v>60.799999</v>
      </c>
      <c r="V118" s="8">
        <v>94.586082458496094</v>
      </c>
      <c r="W118" s="8">
        <v>52.499603271484375</v>
      </c>
      <c r="X118" s="8">
        <v>66.223945617675781</v>
      </c>
      <c r="Y118" s="8">
        <v>79.932113647460938</v>
      </c>
      <c r="Z118" s="8">
        <v>3.4990627765655518</v>
      </c>
      <c r="AA118" s="8">
        <v>544.7022705078125</v>
      </c>
      <c r="AB118" s="8">
        <v>501.98980712890625</v>
      </c>
      <c r="AC118" s="8">
        <v>4.5525627136230469</v>
      </c>
      <c r="AD118" s="8">
        <v>3.574312686920166</v>
      </c>
      <c r="AE118" s="8">
        <v>7786.9580078125</v>
      </c>
      <c r="AF118" s="8">
        <v>5569.962890625</v>
      </c>
      <c r="AG118" s="8">
        <v>1676.3994140625</v>
      </c>
      <c r="AH118" s="8">
        <v>1027.27734375</v>
      </c>
      <c r="AI118" s="8">
        <v>6110.55859375</v>
      </c>
      <c r="AJ118" s="8">
        <v>4542.685546875</v>
      </c>
      <c r="AK118" s="8">
        <f>(data_cloud__26[[#This Row],[timestamp]]-BD116)*86400</f>
        <v>24.080999940633774</v>
      </c>
      <c r="AL118" s="8">
        <v>1.0029999999999999</v>
      </c>
      <c r="AM118" s="8">
        <v>423.88299999999998</v>
      </c>
      <c r="AN118" s="8">
        <v>2054.6419999999998</v>
      </c>
      <c r="AO118" s="8">
        <v>11.066000000000001</v>
      </c>
      <c r="AP118" s="6">
        <v>24.765999999999998</v>
      </c>
      <c r="AQ118" s="6">
        <v>1</v>
      </c>
      <c r="AR118" s="6">
        <v>1</v>
      </c>
      <c r="AS118" s="6">
        <f>_xlfn.XLOOKUP(data_cloud__26[[#This Row],[product_id]], manual_check_maarten!A:A,manual_check_maarten!F:F,  "")</f>
        <v>1</v>
      </c>
      <c r="AT118" s="6"/>
      <c r="AU118" s="6"/>
      <c r="AV118" s="6"/>
      <c r="AW118" s="6">
        <f>_xlfn.XLOOKUP(data_cloud__26[[#This Row],[product_id]], manual_check_maarten!A:A,manual_check_maarten!G:G,  "")</f>
        <v>0</v>
      </c>
      <c r="AX118" s="6" t="str">
        <f>_xlfn.XLOOKUP(data_cloud__26[[#This Row],[product_id]], manual_check_maarten!A:A,manual_check_maarten!H:H,  "")</f>
        <v/>
      </c>
      <c r="AY118" s="6"/>
      <c r="AZ118" s="6"/>
      <c r="BA118" s="6" t="s">
        <v>353</v>
      </c>
      <c r="BB118" s="6">
        <v>59</v>
      </c>
      <c r="BC118" s="6" t="s">
        <v>78</v>
      </c>
      <c r="BD118" s="6">
        <v>45566.703726145832</v>
      </c>
      <c r="BE118" s="6" t="s">
        <v>79</v>
      </c>
      <c r="BF118" s="6" t="s">
        <v>80</v>
      </c>
      <c r="BG118" s="6">
        <v>59</v>
      </c>
      <c r="BH118" s="6">
        <v>59</v>
      </c>
      <c r="BI118" s="6">
        <v>0</v>
      </c>
      <c r="BJ118" s="6" t="s">
        <v>354</v>
      </c>
      <c r="BK118" s="6" t="s">
        <v>82</v>
      </c>
      <c r="BL118" s="6">
        <v>14.519999504089355</v>
      </c>
      <c r="BM118" s="6">
        <v>110</v>
      </c>
      <c r="BN118" s="6" t="s">
        <v>82</v>
      </c>
      <c r="BO118" s="6" t="s">
        <v>82</v>
      </c>
      <c r="BP118" s="6">
        <v>0</v>
      </c>
      <c r="BQ118" s="6">
        <v>60</v>
      </c>
      <c r="BR118" s="6">
        <v>2.0625829696655273E-2</v>
      </c>
      <c r="BS118" s="6">
        <v>0.10050904750823975</v>
      </c>
      <c r="BT118" s="6" t="s">
        <v>355</v>
      </c>
      <c r="BU118" s="6" t="s">
        <v>353</v>
      </c>
      <c r="BV118" s="6">
        <v>40</v>
      </c>
      <c r="BW118" s="6">
        <v>20</v>
      </c>
      <c r="BX118" s="6">
        <v>45</v>
      </c>
      <c r="BY118" s="6">
        <v>890.17700000000002</v>
      </c>
      <c r="BZ118" s="6">
        <v>1027.3789999999999</v>
      </c>
      <c r="CA118" s="6">
        <v>3.1309999999999998</v>
      </c>
      <c r="CB118" s="6">
        <v>4.1360000000000001</v>
      </c>
      <c r="CC118" s="6">
        <v>95.44</v>
      </c>
      <c r="CD118" s="6">
        <v>2054.6419999999998</v>
      </c>
      <c r="CE118" s="6">
        <v>866.42899999999997</v>
      </c>
      <c r="CF118" s="6">
        <v>1136.4960000000001</v>
      </c>
      <c r="CG118" s="6">
        <v>6.5819999999999999</v>
      </c>
      <c r="CH118" s="6">
        <v>98.424999999999997</v>
      </c>
      <c r="CR118" s="6"/>
      <c r="CS118" s="6"/>
      <c r="CT118" s="6"/>
      <c r="CU118" s="6"/>
      <c r="CV118" s="6"/>
      <c r="CY118" s="6"/>
      <c r="CZ118" s="6"/>
      <c r="DA118" s="6"/>
      <c r="DB118" s="6"/>
      <c r="DC118" s="6"/>
      <c r="DD118" s="6"/>
    </row>
    <row r="119" spans="1:108" x14ac:dyDescent="0.35">
      <c r="A119" s="8">
        <v>801.59759521484375</v>
      </c>
      <c r="B119" s="8">
        <v>119.90861511230469</v>
      </c>
      <c r="C119" s="8">
        <v>215.10000610351563</v>
      </c>
      <c r="D119" s="8">
        <v>215.10000610351563</v>
      </c>
      <c r="E119" s="8">
        <v>220</v>
      </c>
      <c r="F119" s="8">
        <v>224.80000305175781</v>
      </c>
      <c r="G119" s="8">
        <v>2181.064453125</v>
      </c>
      <c r="H119" s="8">
        <v>1732.1646728515625</v>
      </c>
      <c r="I119" s="8">
        <v>3.2080001831054688</v>
      </c>
      <c r="J119" s="8">
        <v>0.15200001001358032</v>
      </c>
      <c r="K119" s="8">
        <v>24.338001251220703</v>
      </c>
      <c r="L119" s="8">
        <v>2.0580000877380371</v>
      </c>
      <c r="M119" s="8">
        <v>0.45200002193450928</v>
      </c>
      <c r="N119" s="8">
        <v>0.65600001811981201</v>
      </c>
      <c r="O119" s="8">
        <v>47.5</v>
      </c>
      <c r="P119" s="8">
        <v>29.321708679199219</v>
      </c>
      <c r="Q119" s="8">
        <v>44.973884582519531</v>
      </c>
      <c r="R119" s="8">
        <v>230</v>
      </c>
      <c r="S119" s="8">
        <v>60</v>
      </c>
      <c r="T119" s="8">
        <v>60</v>
      </c>
      <c r="U119" s="8">
        <v>60.799999</v>
      </c>
      <c r="V119" s="8">
        <v>137.79624938964844</v>
      </c>
      <c r="W119" s="8">
        <v>52.49993896484375</v>
      </c>
      <c r="X119" s="8">
        <v>66.970985412597656</v>
      </c>
      <c r="Y119" s="8">
        <v>82.705558776855469</v>
      </c>
      <c r="Z119" s="8">
        <v>1.3168125152587891</v>
      </c>
      <c r="AA119" s="8">
        <v>545.3016357421875</v>
      </c>
      <c r="AB119" s="8">
        <v>498.55606079101563</v>
      </c>
      <c r="AC119" s="8">
        <v>4.7783126831054688</v>
      </c>
      <c r="AD119" s="8">
        <v>3.7624375820159912</v>
      </c>
      <c r="AE119" s="8">
        <v>7934.26025390625</v>
      </c>
      <c r="AF119" s="8">
        <v>6120.8671875</v>
      </c>
      <c r="AG119" s="8">
        <v>1802.59912109375</v>
      </c>
      <c r="AH119" s="8">
        <v>1128.52587890625</v>
      </c>
      <c r="AI119" s="8">
        <v>6131.6611328125</v>
      </c>
      <c r="AJ119" s="8">
        <v>4992.34130859375</v>
      </c>
      <c r="AK119" s="8">
        <f>(data_cloud__26[[#This Row],[timestamp]]-BD117)*86400</f>
        <v>24.080999940633774</v>
      </c>
      <c r="AL119" s="8">
        <v>1.0049999999999999</v>
      </c>
      <c r="AM119" s="8">
        <v>424.73500000000001</v>
      </c>
      <c r="AN119" s="8">
        <v>2054.9549999999999</v>
      </c>
      <c r="AO119" s="8">
        <v>13.423</v>
      </c>
      <c r="AP119" s="6">
        <v>21.457000000000001</v>
      </c>
      <c r="AQ119" s="6">
        <v>1</v>
      </c>
      <c r="AR119" s="6">
        <v>1</v>
      </c>
      <c r="AS119" s="6">
        <f>_xlfn.XLOOKUP(data_cloud__26[[#This Row],[product_id]], manual_check_maarten!A:A,manual_check_maarten!F:F,  "")</f>
        <v>1</v>
      </c>
      <c r="AT119" s="6"/>
      <c r="AU119" s="6"/>
      <c r="AV119" s="6"/>
      <c r="AW119" s="6">
        <f>_xlfn.XLOOKUP(data_cloud__26[[#This Row],[product_id]], manual_check_maarten!A:A,manual_check_maarten!G:G,  "")</f>
        <v>0</v>
      </c>
      <c r="AX119" s="6" t="str">
        <f>_xlfn.XLOOKUP(data_cloud__26[[#This Row],[product_id]], manual_check_maarten!A:A,manual_check_maarten!H:H,  "")</f>
        <v/>
      </c>
      <c r="AY119" s="6"/>
      <c r="AZ119" s="6"/>
      <c r="BA119" s="6" t="s">
        <v>356</v>
      </c>
      <c r="BB119" s="6">
        <v>59</v>
      </c>
      <c r="BC119" s="6" t="s">
        <v>85</v>
      </c>
      <c r="BD119" s="6">
        <v>45566.703726145832</v>
      </c>
      <c r="BE119" s="6" t="s">
        <v>79</v>
      </c>
      <c r="BF119" s="6" t="s">
        <v>80</v>
      </c>
      <c r="BG119" s="6">
        <v>59</v>
      </c>
      <c r="BH119" s="6">
        <v>59</v>
      </c>
      <c r="BI119" s="6">
        <v>0</v>
      </c>
      <c r="BJ119" s="6" t="s">
        <v>354</v>
      </c>
      <c r="BK119" s="6" t="s">
        <v>82</v>
      </c>
      <c r="BL119" s="6">
        <v>14.519999504089355</v>
      </c>
      <c r="BM119" s="6">
        <v>110</v>
      </c>
      <c r="BN119" s="6" t="s">
        <v>82</v>
      </c>
      <c r="BO119" s="6" t="s">
        <v>82</v>
      </c>
      <c r="BP119" s="6">
        <v>0</v>
      </c>
      <c r="BQ119" s="6">
        <v>60</v>
      </c>
      <c r="BR119" s="6"/>
      <c r="BS119" s="6"/>
      <c r="BT119" s="6" t="s">
        <v>357</v>
      </c>
      <c r="BU119" s="6" t="s">
        <v>356</v>
      </c>
      <c r="BV119" s="6">
        <v>40</v>
      </c>
      <c r="BW119" s="6">
        <v>20</v>
      </c>
      <c r="BX119" s="6">
        <v>45</v>
      </c>
      <c r="BY119" s="6">
        <v>1227.5070000000001</v>
      </c>
      <c r="BZ119" s="6">
        <v>1037.3620000000001</v>
      </c>
      <c r="CA119" s="6">
        <v>-2.3090000000000002</v>
      </c>
      <c r="CB119" s="6">
        <v>4.1050000000000004</v>
      </c>
      <c r="CC119" s="6">
        <v>90</v>
      </c>
      <c r="CD119" s="6">
        <v>2054.9549999999999</v>
      </c>
      <c r="CE119" s="6">
        <v>1222.6510000000001</v>
      </c>
      <c r="CF119" s="6">
        <v>1344.4559999999999</v>
      </c>
      <c r="CG119" s="6">
        <v>-178.52099999999999</v>
      </c>
      <c r="CH119" s="6">
        <v>99.998999999999995</v>
      </c>
      <c r="CR119" s="6"/>
      <c r="CS119" s="6"/>
      <c r="CT119" s="6"/>
      <c r="CU119" s="6"/>
      <c r="CV119" s="6"/>
      <c r="CY119" s="6"/>
      <c r="CZ119" s="6"/>
      <c r="DA119" s="6"/>
      <c r="DB119" s="6"/>
      <c r="DC119" s="6"/>
      <c r="DD119" s="6"/>
    </row>
    <row r="120" spans="1:108" x14ac:dyDescent="0.35">
      <c r="A120" s="8">
        <v>801.78204345703125</v>
      </c>
      <c r="B120" s="8">
        <v>119.90861511230469</v>
      </c>
      <c r="C120" s="8">
        <v>215</v>
      </c>
      <c r="D120" s="8">
        <v>215</v>
      </c>
      <c r="E120" s="8">
        <v>220</v>
      </c>
      <c r="F120" s="8">
        <v>224.80000305175781</v>
      </c>
      <c r="G120" s="8">
        <v>2206.71044921875</v>
      </c>
      <c r="H120" s="8">
        <v>1705.2559814453125</v>
      </c>
      <c r="I120" s="8">
        <v>3.004000186920166</v>
      </c>
      <c r="J120" s="8">
        <v>0.15200001001358032</v>
      </c>
      <c r="K120" s="8">
        <v>24.340002059936523</v>
      </c>
      <c r="L120" s="8">
        <v>2.0780000686645508</v>
      </c>
      <c r="M120" s="8">
        <v>0.45400002598762512</v>
      </c>
      <c r="N120" s="8">
        <v>0.65600001811981201</v>
      </c>
      <c r="O120" s="8">
        <v>47.5</v>
      </c>
      <c r="P120" s="8">
        <v>29.545967102050781</v>
      </c>
      <c r="Q120" s="8">
        <v>44.968788146972656</v>
      </c>
      <c r="R120" s="8">
        <v>229.80000305175781</v>
      </c>
      <c r="S120" s="8">
        <v>60.099997999999999</v>
      </c>
      <c r="T120" s="8">
        <v>60.099997999999999</v>
      </c>
      <c r="U120" s="8">
        <v>60.799999</v>
      </c>
      <c r="V120" s="8">
        <v>94.586082458496094</v>
      </c>
      <c r="W120" s="8">
        <v>52.499603271484375</v>
      </c>
      <c r="X120" s="8">
        <v>66.284080505371094</v>
      </c>
      <c r="Y120" s="8">
        <v>80.036537170410156</v>
      </c>
      <c r="Z120" s="8">
        <v>3.1228127479553223</v>
      </c>
      <c r="AA120" s="8">
        <v>544.476318359375</v>
      </c>
      <c r="AB120" s="8">
        <v>500.92257690429688</v>
      </c>
      <c r="AC120" s="8">
        <v>4.5149378776550293</v>
      </c>
      <c r="AD120" s="8">
        <v>3.574312686920166</v>
      </c>
      <c r="AE120" s="8">
        <v>7800.92333984375</v>
      </c>
      <c r="AF120" s="8">
        <v>5547.04833984375</v>
      </c>
      <c r="AG120" s="8">
        <v>1658.173828125</v>
      </c>
      <c r="AH120" s="8">
        <v>1028.5400390625</v>
      </c>
      <c r="AI120" s="8">
        <v>6142.74951171875</v>
      </c>
      <c r="AJ120" s="8">
        <v>4518.50830078125</v>
      </c>
      <c r="AK120" s="8">
        <f>(data_cloud__26[[#This Row],[timestamp]]-BD118)*86400</f>
        <v>23.979000141844153</v>
      </c>
      <c r="AL120" s="8"/>
      <c r="AM120" s="8"/>
      <c r="AN120" s="8"/>
      <c r="AO120" s="8"/>
      <c r="AP120" s="6"/>
      <c r="AQ120" s="6"/>
      <c r="AR120" s="6"/>
      <c r="AS120" s="6" t="str">
        <f>_xlfn.XLOOKUP(data_cloud__26[[#This Row],[product_id]], manual_check_maarten!A:A,manual_check_maarten!F:F,  "")</f>
        <v/>
      </c>
      <c r="AT120" s="6"/>
      <c r="AU120" s="6"/>
      <c r="AV120" s="6"/>
      <c r="AW120" s="6" t="str">
        <f>_xlfn.XLOOKUP(data_cloud__26[[#This Row],[product_id]], manual_check_maarten!A:A,manual_check_maarten!G:G,  "")</f>
        <v/>
      </c>
      <c r="AX120" s="6" t="str">
        <f>_xlfn.XLOOKUP(data_cloud__26[[#This Row],[product_id]], manual_check_maarten!A:A,manual_check_maarten!H:H,  "")</f>
        <v/>
      </c>
      <c r="AY120" s="6"/>
      <c r="AZ120" s="6"/>
      <c r="BA120" s="6" t="s">
        <v>358</v>
      </c>
      <c r="BB120" s="6">
        <v>60</v>
      </c>
      <c r="BC120" s="6" t="s">
        <v>78</v>
      </c>
      <c r="BD120" s="6">
        <v>45566.704003680556</v>
      </c>
      <c r="BE120" s="6" t="s">
        <v>79</v>
      </c>
      <c r="BF120" s="6" t="s">
        <v>80</v>
      </c>
      <c r="BG120" s="6">
        <v>60</v>
      </c>
      <c r="BH120" s="6">
        <v>60</v>
      </c>
      <c r="BI120" s="6">
        <v>0</v>
      </c>
      <c r="BJ120" s="6" t="s">
        <v>359</v>
      </c>
      <c r="BK120" s="6" t="s">
        <v>82</v>
      </c>
      <c r="BL120" s="6">
        <v>14.519999504089355</v>
      </c>
      <c r="BM120" s="6">
        <v>110</v>
      </c>
      <c r="BN120" s="6" t="s">
        <v>82</v>
      </c>
      <c r="BO120" s="6" t="s">
        <v>82</v>
      </c>
      <c r="BP120" s="6">
        <v>0</v>
      </c>
      <c r="BQ120" s="6">
        <v>60</v>
      </c>
      <c r="BR120" s="6">
        <v>6.2166452407836914E-3</v>
      </c>
      <c r="BS120" s="6">
        <v>0.12046647071838379</v>
      </c>
      <c r="BT120" s="6"/>
      <c r="BX120" s="6"/>
      <c r="BY120" s="6"/>
      <c r="BZ120" s="6"/>
      <c r="CA120" s="6"/>
      <c r="CB120" s="6"/>
      <c r="CC120" s="6"/>
      <c r="CD120" s="6"/>
      <c r="CR120" s="6"/>
      <c r="CS120" s="6"/>
      <c r="CT120" s="6"/>
      <c r="CU120" s="6"/>
      <c r="CV120" s="6"/>
      <c r="CY120" s="6"/>
      <c r="CZ120" s="6"/>
      <c r="DA120" s="6"/>
      <c r="DB120" s="6"/>
      <c r="DC120" s="6"/>
      <c r="DD120" s="6"/>
    </row>
    <row r="121" spans="1:108" x14ac:dyDescent="0.35">
      <c r="A121" s="8">
        <v>801.78204345703125</v>
      </c>
      <c r="B121" s="8">
        <v>119.90861511230469</v>
      </c>
      <c r="C121" s="8">
        <v>215</v>
      </c>
      <c r="D121" s="8">
        <v>215</v>
      </c>
      <c r="E121" s="8">
        <v>220</v>
      </c>
      <c r="F121" s="8">
        <v>224.80000305175781</v>
      </c>
      <c r="G121" s="8">
        <v>2206.71044921875</v>
      </c>
      <c r="H121" s="8">
        <v>1705.2559814453125</v>
      </c>
      <c r="I121" s="8">
        <v>3.004000186920166</v>
      </c>
      <c r="J121" s="8">
        <v>0.15200001001358032</v>
      </c>
      <c r="K121" s="8">
        <v>24.340002059936523</v>
      </c>
      <c r="L121" s="8">
        <v>2.0780000686645508</v>
      </c>
      <c r="M121" s="8">
        <v>0.45400002598762512</v>
      </c>
      <c r="N121" s="8">
        <v>0.65600001811981201</v>
      </c>
      <c r="O121" s="8">
        <v>47.5</v>
      </c>
      <c r="P121" s="8">
        <v>29.545967102050781</v>
      </c>
      <c r="Q121" s="8">
        <v>44.968788146972656</v>
      </c>
      <c r="R121" s="8">
        <v>229.80000305175781</v>
      </c>
      <c r="S121" s="8">
        <v>60.099997999999999</v>
      </c>
      <c r="T121" s="8">
        <v>60.099997999999999</v>
      </c>
      <c r="U121" s="8">
        <v>60.799999</v>
      </c>
      <c r="V121" s="8">
        <v>137.79624938964844</v>
      </c>
      <c r="W121" s="8">
        <v>52.49993896484375</v>
      </c>
      <c r="X121" s="8">
        <v>66.771881103515625</v>
      </c>
      <c r="Y121" s="8">
        <v>82.807243347167969</v>
      </c>
      <c r="Z121" s="8">
        <v>1.3544375896453857</v>
      </c>
      <c r="AA121" s="8">
        <v>545.7186279296875</v>
      </c>
      <c r="AB121" s="8">
        <v>498.73019409179688</v>
      </c>
      <c r="AC121" s="8">
        <v>4.7783126831054688</v>
      </c>
      <c r="AD121" s="8">
        <v>3.7624375820159912</v>
      </c>
      <c r="AE121" s="8">
        <v>7965.1552734375</v>
      </c>
      <c r="AF121" s="8">
        <v>6144.40185546875</v>
      </c>
      <c r="AG121" s="8">
        <v>1811.6552734375</v>
      </c>
      <c r="AH121" s="8">
        <v>1137.4375</v>
      </c>
      <c r="AI121" s="8">
        <v>6153.5</v>
      </c>
      <c r="AJ121" s="8">
        <v>5006.96435546875</v>
      </c>
      <c r="AK121" s="8">
        <f>(data_cloud__26[[#This Row],[timestamp]]-BD119)*86400</f>
        <v>23.979000141844153</v>
      </c>
      <c r="AL121" s="8">
        <v>1.0049999999999999</v>
      </c>
      <c r="AM121" s="8">
        <v>424.72699999999998</v>
      </c>
      <c r="AN121" s="8">
        <v>2056.3359999999998</v>
      </c>
      <c r="AO121" s="8">
        <v>13.551</v>
      </c>
      <c r="AP121" s="6">
        <v>18.744</v>
      </c>
      <c r="AQ121" s="6">
        <v>1</v>
      </c>
      <c r="AR121" s="6">
        <v>1</v>
      </c>
      <c r="AS121" s="6">
        <f>_xlfn.XLOOKUP(data_cloud__26[[#This Row],[product_id]], manual_check_maarten!A:A,manual_check_maarten!F:F,  "")</f>
        <v>1</v>
      </c>
      <c r="AT121" s="6"/>
      <c r="AU121" s="6"/>
      <c r="AV121" s="6"/>
      <c r="AW121" s="6">
        <f>_xlfn.XLOOKUP(data_cloud__26[[#This Row],[product_id]], manual_check_maarten!A:A,manual_check_maarten!G:G,  "")</f>
        <v>0</v>
      </c>
      <c r="AX121" s="6" t="str">
        <f>_xlfn.XLOOKUP(data_cloud__26[[#This Row],[product_id]], manual_check_maarten!A:A,manual_check_maarten!H:H,  "")</f>
        <v/>
      </c>
      <c r="AY121" s="6"/>
      <c r="AZ121" s="6"/>
      <c r="BA121" s="6" t="s">
        <v>360</v>
      </c>
      <c r="BB121" s="6">
        <v>60</v>
      </c>
      <c r="BC121" s="6" t="s">
        <v>85</v>
      </c>
      <c r="BD121" s="6">
        <v>45566.704003680556</v>
      </c>
      <c r="BE121" s="6" t="s">
        <v>79</v>
      </c>
      <c r="BF121" s="6" t="s">
        <v>80</v>
      </c>
      <c r="BG121" s="6">
        <v>60</v>
      </c>
      <c r="BH121" s="6">
        <v>60</v>
      </c>
      <c r="BI121" s="6">
        <v>0</v>
      </c>
      <c r="BJ121" s="6" t="s">
        <v>359</v>
      </c>
      <c r="BK121" s="6" t="s">
        <v>82</v>
      </c>
      <c r="BL121" s="6">
        <v>14.519999504089355</v>
      </c>
      <c r="BM121" s="6">
        <v>110</v>
      </c>
      <c r="BN121" s="6" t="s">
        <v>82</v>
      </c>
      <c r="BO121" s="6" t="s">
        <v>82</v>
      </c>
      <c r="BP121" s="6">
        <v>0</v>
      </c>
      <c r="BQ121" s="6">
        <v>60</v>
      </c>
      <c r="BR121" s="6"/>
      <c r="BS121" s="6"/>
      <c r="BT121" s="6" t="s">
        <v>361</v>
      </c>
      <c r="BU121" s="6" t="s">
        <v>360</v>
      </c>
      <c r="BV121" s="6">
        <v>40</v>
      </c>
      <c r="BW121" s="6">
        <v>20</v>
      </c>
      <c r="BX121" s="6">
        <v>45</v>
      </c>
      <c r="BY121" s="6">
        <v>1238.0989999999999</v>
      </c>
      <c r="BZ121" s="6">
        <v>882.66</v>
      </c>
      <c r="CA121" s="6">
        <v>-1.627</v>
      </c>
      <c r="CB121" s="6">
        <v>4.1040000000000001</v>
      </c>
      <c r="CC121" s="6">
        <v>90.682000000000002</v>
      </c>
      <c r="CD121" s="6">
        <v>2056.3359999999998</v>
      </c>
      <c r="CE121" s="6">
        <v>1231.5550000000001</v>
      </c>
      <c r="CF121" s="6">
        <v>1191.8779999999999</v>
      </c>
      <c r="CG121" s="6">
        <v>-178.297</v>
      </c>
      <c r="CH121" s="6">
        <v>99.998999999999995</v>
      </c>
      <c r="CR121" s="6"/>
      <c r="CS121" s="6"/>
      <c r="CT121" s="6"/>
      <c r="CU121" s="6"/>
      <c r="CV121" s="6"/>
      <c r="CY121" s="6"/>
      <c r="CZ121" s="6"/>
      <c r="DA121" s="6"/>
      <c r="DB121" s="6"/>
      <c r="DC121" s="6"/>
      <c r="DD121" s="6"/>
    </row>
    <row r="122" spans="1:108" x14ac:dyDescent="0.35">
      <c r="A122" s="8">
        <v>801.96649169921875</v>
      </c>
      <c r="B122" s="8">
        <v>119.90861511230469</v>
      </c>
      <c r="C122" s="8">
        <v>215</v>
      </c>
      <c r="D122" s="8">
        <v>214.80000305175781</v>
      </c>
      <c r="E122" s="8">
        <v>219.80000305175781</v>
      </c>
      <c r="F122" s="8">
        <v>225</v>
      </c>
      <c r="G122" s="8">
        <v>2206.71044921875</v>
      </c>
      <c r="H122" s="8">
        <v>1700.01025390625</v>
      </c>
      <c r="I122" s="8">
        <v>3.2840001583099365</v>
      </c>
      <c r="J122" s="8">
        <v>0.15000000596046448</v>
      </c>
      <c r="K122" s="8">
        <v>24.342000961303711</v>
      </c>
      <c r="L122" s="8">
        <v>2.0720000267028809</v>
      </c>
      <c r="M122" s="8">
        <v>0.45400002598762512</v>
      </c>
      <c r="N122" s="8">
        <v>0.65600001811981201</v>
      </c>
      <c r="O122" s="8">
        <v>47.700000762939453</v>
      </c>
      <c r="P122" s="8">
        <v>29.719257354736328</v>
      </c>
      <c r="Q122" s="8">
        <v>44.984077453613281</v>
      </c>
      <c r="R122" s="8">
        <v>229.80000305175781</v>
      </c>
      <c r="S122" s="8">
        <v>59.900002000000001</v>
      </c>
      <c r="T122" s="8">
        <v>59.900002000000001</v>
      </c>
      <c r="U122" s="8">
        <v>60.799999</v>
      </c>
      <c r="V122" s="8">
        <v>94.586082458496094</v>
      </c>
      <c r="W122" s="8">
        <v>52.499603271484375</v>
      </c>
      <c r="X122" s="8">
        <v>66.233314514160156</v>
      </c>
      <c r="Y122" s="8">
        <v>79.886604309082031</v>
      </c>
      <c r="Z122" s="8">
        <v>2.7089376449584961</v>
      </c>
      <c r="AA122" s="8">
        <v>546.31085205078125</v>
      </c>
      <c r="AB122" s="8">
        <v>502.9578857421875</v>
      </c>
      <c r="AC122" s="8">
        <v>4.5149378776550293</v>
      </c>
      <c r="AD122" s="8">
        <v>3.574312686920166</v>
      </c>
      <c r="AE122" s="8">
        <v>7840.38525390625</v>
      </c>
      <c r="AF122" s="8">
        <v>5590.42919921875</v>
      </c>
      <c r="AG122" s="8">
        <v>1668.4365234375</v>
      </c>
      <c r="AH122" s="8">
        <v>1036.56396484375</v>
      </c>
      <c r="AI122" s="8">
        <v>6171.94873046875</v>
      </c>
      <c r="AJ122" s="8">
        <v>4553.865234375</v>
      </c>
      <c r="AK122" s="8">
        <f>(data_cloud__26[[#This Row],[timestamp]]-BD120)*86400</f>
        <v>24.985000141896307</v>
      </c>
      <c r="AL122" s="8">
        <v>1.0029999999999999</v>
      </c>
      <c r="AM122" s="8">
        <v>423.60700000000003</v>
      </c>
      <c r="AN122" s="8">
        <v>2055.8470000000002</v>
      </c>
      <c r="AO122" s="8">
        <v>10.576000000000001</v>
      </c>
      <c r="AP122" s="6">
        <v>27.11</v>
      </c>
      <c r="AQ122" s="6">
        <v>1</v>
      </c>
      <c r="AR122" s="6">
        <v>1</v>
      </c>
      <c r="AS122" s="6">
        <f>_xlfn.XLOOKUP(data_cloud__26[[#This Row],[product_id]], manual_check_maarten!A:A,manual_check_maarten!F:F,  "")</f>
        <v>0</v>
      </c>
      <c r="AT122" s="6"/>
      <c r="AU122" s="6"/>
      <c r="AV122" s="6"/>
      <c r="AW122" s="6">
        <f>_xlfn.XLOOKUP(data_cloud__26[[#This Row],[product_id]], manual_check_maarten!A:A,manual_check_maarten!G:G,  "")</f>
        <v>0</v>
      </c>
      <c r="AX122" s="6" t="str">
        <f>_xlfn.XLOOKUP(data_cloud__26[[#This Row],[product_id]], manual_check_maarten!A:A,manual_check_maarten!H:H,  "")</f>
        <v>Circ section</v>
      </c>
      <c r="AY122" s="6"/>
      <c r="AZ122" s="6"/>
      <c r="BA122" s="6" t="s">
        <v>362</v>
      </c>
      <c r="BB122" s="6">
        <v>61</v>
      </c>
      <c r="BC122" s="6" t="s">
        <v>78</v>
      </c>
      <c r="BD122" s="6">
        <v>45566.704292858798</v>
      </c>
      <c r="BE122" s="6" t="s">
        <v>79</v>
      </c>
      <c r="BF122" s="6" t="s">
        <v>80</v>
      </c>
      <c r="BG122" s="6">
        <v>61</v>
      </c>
      <c r="BH122" s="6">
        <v>61</v>
      </c>
      <c r="BI122" s="6">
        <v>0</v>
      </c>
      <c r="BJ122" s="6" t="s">
        <v>363</v>
      </c>
      <c r="BK122" s="6" t="s">
        <v>82</v>
      </c>
      <c r="BL122" s="6">
        <v>14.529999732971191</v>
      </c>
      <c r="BM122" s="6">
        <v>110</v>
      </c>
      <c r="BN122" s="6" t="s">
        <v>82</v>
      </c>
      <c r="BO122" s="6" t="s">
        <v>82</v>
      </c>
      <c r="BP122" s="6">
        <v>0</v>
      </c>
      <c r="BQ122" s="6">
        <v>60</v>
      </c>
      <c r="BR122" s="6">
        <v>1.1476755142211914E-2</v>
      </c>
      <c r="BS122" s="6">
        <v>0.1341322660446167</v>
      </c>
      <c r="BT122" s="6" t="s">
        <v>364</v>
      </c>
      <c r="BU122" s="6" t="s">
        <v>362</v>
      </c>
      <c r="BV122" s="6">
        <v>40</v>
      </c>
      <c r="BW122" s="6">
        <v>20</v>
      </c>
      <c r="BX122" s="6">
        <v>45</v>
      </c>
      <c r="BY122" s="6">
        <v>860.87699999999995</v>
      </c>
      <c r="BZ122" s="6">
        <v>1258.99</v>
      </c>
      <c r="CA122" s="6">
        <v>2.2909999999999999</v>
      </c>
      <c r="CB122" s="6">
        <v>4.2809999999999997</v>
      </c>
      <c r="CC122" s="6">
        <v>94.6</v>
      </c>
      <c r="CD122" s="6">
        <v>2055.8470000000002</v>
      </c>
      <c r="CE122" s="6">
        <v>839.52300000000002</v>
      </c>
      <c r="CF122" s="6">
        <v>1366.047</v>
      </c>
      <c r="CG122" s="6">
        <v>5.319</v>
      </c>
      <c r="CH122" s="6">
        <v>94.882000000000005</v>
      </c>
      <c r="CR122" s="6"/>
      <c r="CS122" s="6"/>
      <c r="CT122" s="6"/>
      <c r="CU122" s="6"/>
      <c r="CV122" s="6"/>
      <c r="CY122" s="6"/>
      <c r="CZ122" s="6"/>
      <c r="DA122" s="6"/>
      <c r="DB122" s="6"/>
      <c r="DC122" s="6"/>
      <c r="DD122" s="6"/>
    </row>
    <row r="123" spans="1:108" x14ac:dyDescent="0.35">
      <c r="A123" s="8">
        <v>801.96649169921875</v>
      </c>
      <c r="B123" s="8">
        <v>119.90861511230469</v>
      </c>
      <c r="C123" s="8">
        <v>215</v>
      </c>
      <c r="D123" s="8">
        <v>214.80000305175781</v>
      </c>
      <c r="E123" s="8">
        <v>219.80000305175781</v>
      </c>
      <c r="F123" s="8">
        <v>225</v>
      </c>
      <c r="G123" s="8">
        <v>2206.71044921875</v>
      </c>
      <c r="H123" s="8">
        <v>1700.01025390625</v>
      </c>
      <c r="I123" s="8">
        <v>3.2840001583099365</v>
      </c>
      <c r="J123" s="8">
        <v>0.15000000596046448</v>
      </c>
      <c r="K123" s="8">
        <v>24.342000961303711</v>
      </c>
      <c r="L123" s="8">
        <v>2.0720000267028809</v>
      </c>
      <c r="M123" s="8">
        <v>0.45400002598762512</v>
      </c>
      <c r="N123" s="8">
        <v>0.65600001811981201</v>
      </c>
      <c r="O123" s="8">
        <v>47.700000762939453</v>
      </c>
      <c r="P123" s="8">
        <v>29.719257354736328</v>
      </c>
      <c r="Q123" s="8">
        <v>44.984077453613281</v>
      </c>
      <c r="R123" s="8">
        <v>229.80000305175781</v>
      </c>
      <c r="S123" s="8">
        <v>59.900002000000001</v>
      </c>
      <c r="T123" s="8">
        <v>59.900002000000001</v>
      </c>
      <c r="U123" s="8">
        <v>60.799999</v>
      </c>
      <c r="V123" s="8">
        <v>137.79624938964844</v>
      </c>
      <c r="W123" s="8">
        <v>52.49993896484375</v>
      </c>
      <c r="X123" s="8">
        <v>66.788032531738281</v>
      </c>
      <c r="Y123" s="8">
        <v>82.760910034179688</v>
      </c>
      <c r="Z123" s="8">
        <v>1.2415626049041748</v>
      </c>
      <c r="AA123" s="8">
        <v>546.93902587890625</v>
      </c>
      <c r="AB123" s="8">
        <v>501.07049560546875</v>
      </c>
      <c r="AC123" s="8">
        <v>4.7030625343322754</v>
      </c>
      <c r="AD123" s="8">
        <v>3.8000626564025879</v>
      </c>
      <c r="AE123" s="8">
        <v>7993.865234375</v>
      </c>
      <c r="AF123" s="8">
        <v>6198.576171875</v>
      </c>
      <c r="AG123" s="8">
        <v>1781.427734375</v>
      </c>
      <c r="AH123" s="8">
        <v>1169.81298828125</v>
      </c>
      <c r="AI123" s="8">
        <v>6212.4375</v>
      </c>
      <c r="AJ123" s="8">
        <v>5028.76318359375</v>
      </c>
      <c r="AK123" s="8">
        <f>(data_cloud__26[[#This Row],[timestamp]]-BD121)*86400</f>
        <v>24.985000141896307</v>
      </c>
      <c r="AL123" s="8">
        <v>1.0049999999999999</v>
      </c>
      <c r="AM123" s="8">
        <v>424.79599999999999</v>
      </c>
      <c r="AN123" s="8">
        <v>2056.4450000000002</v>
      </c>
      <c r="AO123" s="8">
        <v>8.5609999999999999</v>
      </c>
      <c r="AP123" s="6">
        <v>31.706</v>
      </c>
      <c r="AQ123" s="6">
        <v>1</v>
      </c>
      <c r="AR123" s="6">
        <v>1</v>
      </c>
      <c r="AS123" s="6">
        <f>_xlfn.XLOOKUP(data_cloud__26[[#This Row],[product_id]], manual_check_maarten!A:A,manual_check_maarten!F:F,  "")</f>
        <v>1</v>
      </c>
      <c r="AT123" s="6"/>
      <c r="AU123" s="6"/>
      <c r="AV123" s="6"/>
      <c r="AW123" s="6">
        <f>_xlfn.XLOOKUP(data_cloud__26[[#This Row],[product_id]], manual_check_maarten!A:A,manual_check_maarten!G:G,  "")</f>
        <v>0</v>
      </c>
      <c r="AX123" s="6" t="str">
        <f>_xlfn.XLOOKUP(data_cloud__26[[#This Row],[product_id]], manual_check_maarten!A:A,manual_check_maarten!H:H,  "")</f>
        <v/>
      </c>
      <c r="AY123" s="6"/>
      <c r="AZ123" s="6"/>
      <c r="BA123" s="6" t="s">
        <v>365</v>
      </c>
      <c r="BB123" s="6">
        <v>61</v>
      </c>
      <c r="BC123" s="6" t="s">
        <v>85</v>
      </c>
      <c r="BD123" s="6">
        <v>45566.704292858798</v>
      </c>
      <c r="BE123" s="6" t="s">
        <v>79</v>
      </c>
      <c r="BF123" s="6" t="s">
        <v>80</v>
      </c>
      <c r="BG123" s="6">
        <v>61</v>
      </c>
      <c r="BH123" s="6">
        <v>61</v>
      </c>
      <c r="BI123" s="6">
        <v>0</v>
      </c>
      <c r="BJ123" s="6" t="s">
        <v>363</v>
      </c>
      <c r="BK123" s="6" t="s">
        <v>82</v>
      </c>
      <c r="BL123" s="6">
        <v>14.529999732971191</v>
      </c>
      <c r="BM123" s="6">
        <v>110</v>
      </c>
      <c r="BN123" s="6" t="s">
        <v>82</v>
      </c>
      <c r="BO123" s="6" t="s">
        <v>82</v>
      </c>
      <c r="BP123" s="6">
        <v>0</v>
      </c>
      <c r="BQ123" s="6">
        <v>60</v>
      </c>
      <c r="BR123" s="6"/>
      <c r="BS123" s="6"/>
      <c r="BT123" s="6" t="s">
        <v>366</v>
      </c>
      <c r="BU123" s="6" t="s">
        <v>365</v>
      </c>
      <c r="BV123" s="6">
        <v>40</v>
      </c>
      <c r="BW123" s="6">
        <v>20</v>
      </c>
      <c r="BX123" s="6">
        <v>45</v>
      </c>
      <c r="BY123" s="6">
        <v>1233.624</v>
      </c>
      <c r="BZ123" s="6">
        <v>818.798</v>
      </c>
      <c r="CA123" s="6">
        <v>-2.3090000000000002</v>
      </c>
      <c r="CB123" s="6">
        <v>4.0780000000000003</v>
      </c>
      <c r="CC123" s="6">
        <v>90</v>
      </c>
      <c r="CD123" s="6">
        <v>2056.4450000000002</v>
      </c>
      <c r="CE123" s="6">
        <v>1229.279</v>
      </c>
      <c r="CF123" s="6">
        <v>1128.8309999999999</v>
      </c>
      <c r="CG123" s="6">
        <v>-178.61199999999999</v>
      </c>
      <c r="CH123" s="6">
        <v>99.998999999999995</v>
      </c>
      <c r="CR123" s="6"/>
      <c r="CS123" s="6"/>
      <c r="CT123" s="6"/>
      <c r="CU123" s="6"/>
      <c r="CV123" s="6"/>
      <c r="CY123" s="6"/>
      <c r="CZ123" s="6"/>
      <c r="DA123" s="6"/>
      <c r="DB123" s="6"/>
      <c r="DC123" s="6"/>
      <c r="DD123" s="6"/>
    </row>
    <row r="124" spans="1:108" x14ac:dyDescent="0.35">
      <c r="A124" s="8">
        <v>801.78204345703125</v>
      </c>
      <c r="B124" s="8">
        <v>119.90861511230469</v>
      </c>
      <c r="C124" s="8">
        <v>215.10000610351563</v>
      </c>
      <c r="D124" s="8">
        <v>215</v>
      </c>
      <c r="E124" s="8">
        <v>220.10000610351563</v>
      </c>
      <c r="F124" s="8">
        <v>225</v>
      </c>
      <c r="G124" s="8">
        <v>2184.464599609375</v>
      </c>
      <c r="H124" s="8">
        <v>1696.5130615234375</v>
      </c>
      <c r="I124" s="8">
        <v>2.7940001487731934</v>
      </c>
      <c r="J124" s="8">
        <v>0.14600001275539398</v>
      </c>
      <c r="K124" s="8">
        <v>24.338001251220703</v>
      </c>
      <c r="L124" s="8">
        <v>2.064000129699707</v>
      </c>
      <c r="M124" s="8">
        <v>0.45200002193450928</v>
      </c>
      <c r="N124" s="8">
        <v>0.65600001811981201</v>
      </c>
      <c r="O124" s="8">
        <v>47.700000762939453</v>
      </c>
      <c r="P124" s="8">
        <v>29.734546661376953</v>
      </c>
      <c r="Q124" s="8">
        <v>44.948402404785156</v>
      </c>
      <c r="R124" s="8">
        <v>229.80000305175781</v>
      </c>
      <c r="S124" s="8">
        <v>60</v>
      </c>
      <c r="T124" s="8">
        <v>60</v>
      </c>
      <c r="U124" s="8">
        <v>60.799999</v>
      </c>
      <c r="V124" s="8">
        <v>94.586082458496094</v>
      </c>
      <c r="W124" s="8">
        <v>52.499603271484375</v>
      </c>
      <c r="X124" s="8">
        <v>66.192314147949219</v>
      </c>
      <c r="Y124" s="8">
        <v>79.957672119140625</v>
      </c>
      <c r="Z124" s="8">
        <v>2.5960626602172852</v>
      </c>
      <c r="AA124" s="8">
        <v>544.640869140625</v>
      </c>
      <c r="AB124" s="8">
        <v>501.57247924804688</v>
      </c>
      <c r="AC124" s="8">
        <v>4.5525627136230469</v>
      </c>
      <c r="AD124" s="8">
        <v>3.574312686920166</v>
      </c>
      <c r="AE124" s="8">
        <v>7796.18798828125</v>
      </c>
      <c r="AF124" s="8">
        <v>5565.11962890625</v>
      </c>
      <c r="AG124" s="8">
        <v>1684.0556640625</v>
      </c>
      <c r="AH124" s="8">
        <v>1034.13525390625</v>
      </c>
      <c r="AI124" s="8">
        <v>6112.13232421875</v>
      </c>
      <c r="AJ124" s="8">
        <v>4530.984375</v>
      </c>
      <c r="AK124" s="8">
        <f>(data_cloud__26[[#This Row],[timestamp]]-BD122)*86400</f>
        <v>23.999999952502549</v>
      </c>
      <c r="AL124" s="8">
        <v>1.0029999999999999</v>
      </c>
      <c r="AM124" s="8">
        <v>423.77600000000001</v>
      </c>
      <c r="AN124" s="8">
        <v>2053.6309999999999</v>
      </c>
      <c r="AO124" s="8">
        <v>7.1310000000000002</v>
      </c>
      <c r="AP124" s="6">
        <v>22.995999999999999</v>
      </c>
      <c r="AQ124" s="6">
        <v>1</v>
      </c>
      <c r="AR124" s="6">
        <v>1</v>
      </c>
      <c r="AS124" s="6">
        <f>_xlfn.XLOOKUP(data_cloud__26[[#This Row],[product_id]], manual_check_maarten!A:A,manual_check_maarten!F:F,  "")</f>
        <v>1</v>
      </c>
      <c r="AT124" s="6"/>
      <c r="AU124" s="6"/>
      <c r="AV124" s="6"/>
      <c r="AW124" s="6">
        <f>_xlfn.XLOOKUP(data_cloud__26[[#This Row],[product_id]], manual_check_maarten!A:A,manual_check_maarten!G:G,  "")</f>
        <v>0</v>
      </c>
      <c r="AX124" s="6" t="str">
        <f>_xlfn.XLOOKUP(data_cloud__26[[#This Row],[product_id]], manual_check_maarten!A:A,manual_check_maarten!H:H,  "")</f>
        <v/>
      </c>
      <c r="AY124" s="6"/>
      <c r="AZ124" s="6"/>
      <c r="BA124" s="6" t="s">
        <v>367</v>
      </c>
      <c r="BB124" s="6">
        <v>62</v>
      </c>
      <c r="BC124" s="6" t="s">
        <v>78</v>
      </c>
      <c r="BD124" s="6">
        <v>45566.704570636575</v>
      </c>
      <c r="BE124" s="6" t="s">
        <v>79</v>
      </c>
      <c r="BF124" s="6" t="s">
        <v>80</v>
      </c>
      <c r="BG124" s="6">
        <v>62</v>
      </c>
      <c r="BH124" s="6">
        <v>62</v>
      </c>
      <c r="BI124" s="6">
        <v>0</v>
      </c>
      <c r="BJ124" s="6" t="s">
        <v>368</v>
      </c>
      <c r="BK124" s="6" t="s">
        <v>82</v>
      </c>
      <c r="BL124" s="6">
        <v>14.529999732971191</v>
      </c>
      <c r="BM124" s="6">
        <v>110</v>
      </c>
      <c r="BN124" s="6" t="s">
        <v>82</v>
      </c>
      <c r="BO124" s="6" t="s">
        <v>82</v>
      </c>
      <c r="BP124" s="6">
        <v>0</v>
      </c>
      <c r="BQ124" s="6">
        <v>60</v>
      </c>
      <c r="BR124" s="6">
        <v>6.1786174774169922E-3</v>
      </c>
      <c r="BS124" s="6">
        <v>0.13238656520843506</v>
      </c>
      <c r="BT124" s="6" t="s">
        <v>369</v>
      </c>
      <c r="BU124" s="6" t="s">
        <v>367</v>
      </c>
      <c r="BV124" s="6">
        <v>40</v>
      </c>
      <c r="BW124" s="6">
        <v>20</v>
      </c>
      <c r="BX124" s="6">
        <v>45</v>
      </c>
      <c r="BY124" s="6">
        <v>890.774</v>
      </c>
      <c r="BZ124" s="6">
        <v>997.09</v>
      </c>
      <c r="CA124" s="6">
        <v>3.88</v>
      </c>
      <c r="CB124" s="6">
        <v>4.1779999999999999</v>
      </c>
      <c r="CC124" s="6">
        <v>96.188999999999993</v>
      </c>
      <c r="CD124" s="6">
        <v>2053.6309999999999</v>
      </c>
      <c r="CE124" s="6">
        <v>867.53800000000001</v>
      </c>
      <c r="CF124" s="6">
        <v>1104.8409999999999</v>
      </c>
      <c r="CG124" s="6">
        <v>6.548</v>
      </c>
      <c r="CH124" s="6">
        <v>98.424999999999997</v>
      </c>
      <c r="CR124" s="6"/>
      <c r="CS124" s="6"/>
      <c r="CT124" s="6"/>
      <c r="CU124" s="6"/>
      <c r="CV124" s="6"/>
      <c r="CY124" s="6"/>
      <c r="CZ124" s="6"/>
      <c r="DA124" s="6"/>
      <c r="DB124" s="6"/>
      <c r="DC124" s="6"/>
      <c r="DD124" s="6"/>
    </row>
    <row r="125" spans="1:108" x14ac:dyDescent="0.35">
      <c r="A125" s="8">
        <v>801.78204345703125</v>
      </c>
      <c r="B125" s="8">
        <v>119.90861511230469</v>
      </c>
      <c r="C125" s="8">
        <v>215.10000610351563</v>
      </c>
      <c r="D125" s="8">
        <v>215</v>
      </c>
      <c r="E125" s="8">
        <v>220.10000610351563</v>
      </c>
      <c r="F125" s="8">
        <v>225</v>
      </c>
      <c r="G125" s="8">
        <v>2184.464599609375</v>
      </c>
      <c r="H125" s="8">
        <v>1696.5130615234375</v>
      </c>
      <c r="I125" s="8">
        <v>2.7940001487731934</v>
      </c>
      <c r="J125" s="8">
        <v>0.14600001275539398</v>
      </c>
      <c r="K125" s="8">
        <v>24.338001251220703</v>
      </c>
      <c r="L125" s="8">
        <v>2.064000129699707</v>
      </c>
      <c r="M125" s="8">
        <v>0.45200002193450928</v>
      </c>
      <c r="N125" s="8">
        <v>0.65600001811981201</v>
      </c>
      <c r="O125" s="8">
        <v>47.700000762939453</v>
      </c>
      <c r="P125" s="8">
        <v>29.734546661376953</v>
      </c>
      <c r="Q125" s="8">
        <v>44.948402404785156</v>
      </c>
      <c r="R125" s="8">
        <v>229.80000305175781</v>
      </c>
      <c r="S125" s="8">
        <v>60</v>
      </c>
      <c r="T125" s="8">
        <v>60</v>
      </c>
      <c r="U125" s="8">
        <v>60.799999</v>
      </c>
      <c r="V125" s="8">
        <v>137.79624938964844</v>
      </c>
      <c r="W125" s="8">
        <v>52.49993896484375</v>
      </c>
      <c r="X125" s="8">
        <v>66.712882995605469</v>
      </c>
      <c r="Y125" s="8">
        <v>82.360359191894531</v>
      </c>
      <c r="Z125" s="8">
        <v>1.7683125734329224</v>
      </c>
      <c r="AA125" s="8">
        <v>546.8251953125</v>
      </c>
      <c r="AB125" s="8">
        <v>500.10348510742188</v>
      </c>
      <c r="AC125" s="8">
        <v>4.7783126831054688</v>
      </c>
      <c r="AD125" s="8">
        <v>3.8376877307891846</v>
      </c>
      <c r="AE125" s="8">
        <v>7983.873046875</v>
      </c>
      <c r="AF125" s="8">
        <v>6201.138671875</v>
      </c>
      <c r="AG125" s="8">
        <v>1820.9541015625</v>
      </c>
      <c r="AH125" s="8">
        <v>1184.71533203125</v>
      </c>
      <c r="AI125" s="8">
        <v>6162.9189453125</v>
      </c>
      <c r="AJ125" s="8">
        <v>5016.42333984375</v>
      </c>
      <c r="AK125" s="8">
        <f>(data_cloud__26[[#This Row],[timestamp]]-BD123)*86400</f>
        <v>23.999999952502549</v>
      </c>
      <c r="AL125" s="8">
        <v>1.0049999999999999</v>
      </c>
      <c r="AM125" s="8">
        <v>424.80700000000002</v>
      </c>
      <c r="AN125" s="8">
        <v>2056.1019999999999</v>
      </c>
      <c r="AO125" s="8">
        <v>9.7100000000000009</v>
      </c>
      <c r="AP125" s="6">
        <v>30.457000000000001</v>
      </c>
      <c r="AQ125" s="6">
        <v>1</v>
      </c>
      <c r="AR125" s="6">
        <v>1</v>
      </c>
      <c r="AS125" s="6">
        <f>_xlfn.XLOOKUP(data_cloud__26[[#This Row],[product_id]], manual_check_maarten!A:A,manual_check_maarten!F:F,  "")</f>
        <v>1</v>
      </c>
      <c r="AT125" s="6"/>
      <c r="AU125" s="6"/>
      <c r="AV125" s="6"/>
      <c r="AW125" s="6">
        <f>_xlfn.XLOOKUP(data_cloud__26[[#This Row],[product_id]], manual_check_maarten!A:A,manual_check_maarten!G:G,  "")</f>
        <v>0</v>
      </c>
      <c r="AX125" s="6" t="str">
        <f>_xlfn.XLOOKUP(data_cloud__26[[#This Row],[product_id]], manual_check_maarten!A:A,manual_check_maarten!H:H,  "")</f>
        <v/>
      </c>
      <c r="AY125" s="6"/>
      <c r="AZ125" s="6"/>
      <c r="BA125" s="6" t="s">
        <v>370</v>
      </c>
      <c r="BB125" s="6">
        <v>62</v>
      </c>
      <c r="BC125" s="6" t="s">
        <v>85</v>
      </c>
      <c r="BD125" s="6">
        <v>45566.704570636575</v>
      </c>
      <c r="BE125" s="6" t="s">
        <v>79</v>
      </c>
      <c r="BF125" s="6" t="s">
        <v>80</v>
      </c>
      <c r="BG125" s="6">
        <v>62</v>
      </c>
      <c r="BH125" s="6">
        <v>62</v>
      </c>
      <c r="BI125" s="6">
        <v>0</v>
      </c>
      <c r="BJ125" s="6" t="s">
        <v>368</v>
      </c>
      <c r="BK125" s="6" t="s">
        <v>82</v>
      </c>
      <c r="BL125" s="6">
        <v>14.529999732971191</v>
      </c>
      <c r="BM125" s="6">
        <v>110</v>
      </c>
      <c r="BN125" s="6" t="s">
        <v>82</v>
      </c>
      <c r="BO125" s="6" t="s">
        <v>82</v>
      </c>
      <c r="BP125" s="6">
        <v>0</v>
      </c>
      <c r="BQ125" s="6">
        <v>60</v>
      </c>
      <c r="BR125" s="6"/>
      <c r="BS125" s="6"/>
      <c r="BT125" s="6" t="s">
        <v>371</v>
      </c>
      <c r="BU125" s="6" t="s">
        <v>370</v>
      </c>
      <c r="BV125" s="6">
        <v>40</v>
      </c>
      <c r="BW125" s="6">
        <v>20</v>
      </c>
      <c r="BX125" s="6">
        <v>45</v>
      </c>
      <c r="BY125" s="6">
        <v>1190.454</v>
      </c>
      <c r="BZ125" s="6">
        <v>976.82299999999998</v>
      </c>
      <c r="CA125" s="6">
        <v>-3.673</v>
      </c>
      <c r="CB125" s="6">
        <v>4.0990000000000002</v>
      </c>
      <c r="CC125" s="6">
        <v>88.635999999999996</v>
      </c>
      <c r="CD125" s="6">
        <v>2056.1019999999999</v>
      </c>
      <c r="CE125" s="6">
        <v>1194.9570000000001</v>
      </c>
      <c r="CF125" s="6">
        <v>1284.404</v>
      </c>
      <c r="CG125" s="6">
        <v>179.58099999999999</v>
      </c>
      <c r="CH125" s="6">
        <v>99.998999999999995</v>
      </c>
      <c r="CR125" s="6"/>
      <c r="CS125" s="6"/>
      <c r="CT125" s="6"/>
      <c r="CU125" s="6"/>
      <c r="CV125" s="6"/>
      <c r="CY125" s="6"/>
      <c r="CZ125" s="6"/>
      <c r="DA125" s="6"/>
      <c r="DB125" s="6"/>
      <c r="DC125" s="6"/>
      <c r="DD125" s="6"/>
    </row>
    <row r="126" spans="1:108" x14ac:dyDescent="0.35">
      <c r="A126" s="8">
        <v>801.78204345703125</v>
      </c>
      <c r="B126" s="8">
        <v>119.90861511230469</v>
      </c>
      <c r="C126" s="8">
        <v>214.80000305175781</v>
      </c>
      <c r="D126" s="8">
        <v>215.10000610351563</v>
      </c>
      <c r="E126" s="8">
        <v>220</v>
      </c>
      <c r="F126" s="8">
        <v>225</v>
      </c>
      <c r="G126" s="8">
        <v>2218.56201171875</v>
      </c>
      <c r="H126" s="8">
        <v>1699.5245361328125</v>
      </c>
      <c r="I126" s="8">
        <v>2.7900002002716064</v>
      </c>
      <c r="J126" s="8">
        <v>0.14600001275539398</v>
      </c>
      <c r="K126" s="8">
        <v>24.340002059936523</v>
      </c>
      <c r="L126" s="8">
        <v>2.0900001525878906</v>
      </c>
      <c r="M126" s="8">
        <v>0.45400002598762512</v>
      </c>
      <c r="N126" s="8">
        <v>0.65800005197525024</v>
      </c>
      <c r="O126" s="8">
        <v>47.900001525878906</v>
      </c>
      <c r="P126" s="8">
        <v>30.14738655090332</v>
      </c>
      <c r="Q126" s="8">
        <v>44.984077453613281</v>
      </c>
      <c r="R126" s="8">
        <v>229.80000305175781</v>
      </c>
      <c r="S126" s="8">
        <v>60.099997999999999</v>
      </c>
      <c r="T126" s="8">
        <v>60.099997999999999</v>
      </c>
      <c r="U126" s="8">
        <v>60.799999</v>
      </c>
      <c r="V126" s="8">
        <v>94.586082458496094</v>
      </c>
      <c r="W126" s="8">
        <v>52.499603271484375</v>
      </c>
      <c r="X126" s="8">
        <v>66.07958984375</v>
      </c>
      <c r="Y126" s="8">
        <v>80.069488525390625</v>
      </c>
      <c r="Z126" s="8">
        <v>2.8970625400543213</v>
      </c>
      <c r="AA126" s="8">
        <v>546.0665283203125</v>
      </c>
      <c r="AB126" s="8">
        <v>503.6917724609375</v>
      </c>
      <c r="AC126" s="8">
        <v>4.4396877288818359</v>
      </c>
      <c r="AD126" s="8">
        <v>3.574312686920166</v>
      </c>
      <c r="AE126" s="8">
        <v>7828.421875</v>
      </c>
      <c r="AF126" s="8">
        <v>5604.740234375</v>
      </c>
      <c r="AG126" s="8">
        <v>1637.06201171875</v>
      </c>
      <c r="AH126" s="8">
        <v>1049.61181640625</v>
      </c>
      <c r="AI126" s="8">
        <v>6191.35986328125</v>
      </c>
      <c r="AJ126" s="8">
        <v>4555.12841796875</v>
      </c>
      <c r="AK126" s="8">
        <f>(data_cloud__26[[#This Row],[timestamp]]-BD124)*86400</f>
        <v>23.962999926880002</v>
      </c>
      <c r="AL126" s="8"/>
      <c r="AM126" s="8"/>
      <c r="AN126" s="8"/>
      <c r="AO126" s="8"/>
      <c r="AP126" s="6"/>
      <c r="AQ126" s="6"/>
      <c r="AR126" s="6"/>
      <c r="AS126" s="6" t="str">
        <f>_xlfn.XLOOKUP(data_cloud__26[[#This Row],[product_id]], manual_check_maarten!A:A,manual_check_maarten!F:F,  "")</f>
        <v/>
      </c>
      <c r="AT126" s="6"/>
      <c r="AU126" s="6"/>
      <c r="AV126" s="6"/>
      <c r="AW126" s="6" t="str">
        <f>_xlfn.XLOOKUP(data_cloud__26[[#This Row],[product_id]], manual_check_maarten!A:A,manual_check_maarten!G:G,  "")</f>
        <v/>
      </c>
      <c r="AX126" s="6" t="str">
        <f>_xlfn.XLOOKUP(data_cloud__26[[#This Row],[product_id]], manual_check_maarten!A:A,manual_check_maarten!H:H,  "")</f>
        <v/>
      </c>
      <c r="AY126" s="6"/>
      <c r="AZ126" s="6"/>
      <c r="BA126" s="6" t="s">
        <v>372</v>
      </c>
      <c r="BB126" s="6">
        <v>63</v>
      </c>
      <c r="BC126" s="6" t="s">
        <v>78</v>
      </c>
      <c r="BD126" s="6">
        <v>45566.704847986111</v>
      </c>
      <c r="BE126" s="6" t="s">
        <v>79</v>
      </c>
      <c r="BF126" s="6" t="s">
        <v>80</v>
      </c>
      <c r="BG126" s="6">
        <v>63</v>
      </c>
      <c r="BH126" s="6">
        <v>63</v>
      </c>
      <c r="BI126" s="6">
        <v>0</v>
      </c>
      <c r="BJ126" s="6" t="s">
        <v>373</v>
      </c>
      <c r="BK126" s="6" t="s">
        <v>82</v>
      </c>
      <c r="BL126" s="6">
        <v>14.539999961853027</v>
      </c>
      <c r="BM126" s="6">
        <v>110</v>
      </c>
      <c r="BN126" s="6" t="s">
        <v>82</v>
      </c>
      <c r="BO126" s="6" t="s">
        <v>82</v>
      </c>
      <c r="BP126" s="6">
        <v>0</v>
      </c>
      <c r="BQ126" s="6">
        <v>60</v>
      </c>
      <c r="BR126" s="6">
        <v>1.5326738357543945E-3</v>
      </c>
      <c r="BS126" s="6">
        <v>0.13256728649139404</v>
      </c>
      <c r="BT126" s="6"/>
      <c r="BX126" s="6"/>
      <c r="BY126" s="6"/>
      <c r="BZ126" s="6"/>
      <c r="CA126" s="6"/>
      <c r="CB126" s="6"/>
      <c r="CC126" s="6"/>
      <c r="CD126" s="6"/>
      <c r="CR126" s="6"/>
      <c r="CS126" s="6"/>
      <c r="CT126" s="6"/>
      <c r="CU126" s="6"/>
      <c r="CV126" s="6"/>
      <c r="CY126" s="6"/>
      <c r="CZ126" s="6"/>
      <c r="DA126" s="6"/>
      <c r="DB126" s="6"/>
      <c r="DC126" s="6"/>
      <c r="DD126" s="6"/>
    </row>
    <row r="127" spans="1:108" x14ac:dyDescent="0.35">
      <c r="A127" s="8">
        <v>801.78204345703125</v>
      </c>
      <c r="B127" s="8">
        <v>119.90861511230469</v>
      </c>
      <c r="C127" s="8">
        <v>214.80000305175781</v>
      </c>
      <c r="D127" s="8">
        <v>215.10000610351563</v>
      </c>
      <c r="E127" s="8">
        <v>220</v>
      </c>
      <c r="F127" s="8">
        <v>225</v>
      </c>
      <c r="G127" s="8">
        <v>2218.56201171875</v>
      </c>
      <c r="H127" s="8">
        <v>1699.5245361328125</v>
      </c>
      <c r="I127" s="8">
        <v>2.7900002002716064</v>
      </c>
      <c r="J127" s="8">
        <v>0.14600001275539398</v>
      </c>
      <c r="K127" s="8">
        <v>24.340002059936523</v>
      </c>
      <c r="L127" s="8">
        <v>2.0900001525878906</v>
      </c>
      <c r="M127" s="8">
        <v>0.45400002598762512</v>
      </c>
      <c r="N127" s="8">
        <v>0.65800005197525024</v>
      </c>
      <c r="O127" s="8">
        <v>47.900001525878906</v>
      </c>
      <c r="P127" s="8">
        <v>30.14738655090332</v>
      </c>
      <c r="Q127" s="8">
        <v>44.984077453613281</v>
      </c>
      <c r="R127" s="8">
        <v>229.80000305175781</v>
      </c>
      <c r="S127" s="8">
        <v>60.099997999999999</v>
      </c>
      <c r="T127" s="8">
        <v>60.099997999999999</v>
      </c>
      <c r="U127" s="8">
        <v>60.799999</v>
      </c>
      <c r="V127" s="8">
        <v>137.79624938964844</v>
      </c>
      <c r="W127" s="8">
        <v>52.49993896484375</v>
      </c>
      <c r="X127" s="8">
        <v>66.872093200683594</v>
      </c>
      <c r="Y127" s="8">
        <v>82.774322509765625</v>
      </c>
      <c r="Z127" s="8">
        <v>1.2415626049041748</v>
      </c>
      <c r="AA127" s="8">
        <v>547.59423828125</v>
      </c>
      <c r="AB127" s="8">
        <v>502.1484375</v>
      </c>
      <c r="AC127" s="8">
        <v>4.7406878471374512</v>
      </c>
      <c r="AD127" s="8">
        <v>3.8000626564025879</v>
      </c>
      <c r="AE127" s="8">
        <v>7999.5078125</v>
      </c>
      <c r="AF127" s="8">
        <v>6245.8232421875</v>
      </c>
      <c r="AG127" s="8">
        <v>1814.85595703125</v>
      </c>
      <c r="AH127" s="8">
        <v>1182.2041015625</v>
      </c>
      <c r="AI127" s="8">
        <v>6184.65185546875</v>
      </c>
      <c r="AJ127" s="8">
        <v>5063.619140625</v>
      </c>
      <c r="AK127" s="8">
        <f>(data_cloud__26[[#This Row],[timestamp]]-BD125)*86400</f>
        <v>23.962999926880002</v>
      </c>
      <c r="AL127" s="8">
        <v>1.0049999999999999</v>
      </c>
      <c r="AM127" s="8">
        <v>424.827</v>
      </c>
      <c r="AN127" s="8">
        <v>2056.473</v>
      </c>
      <c r="AO127" s="8">
        <v>30.321999999999999</v>
      </c>
      <c r="AP127" s="6">
        <v>23.34</v>
      </c>
      <c r="AQ127" s="6">
        <v>0</v>
      </c>
      <c r="AR127" s="6">
        <v>1</v>
      </c>
      <c r="AS127" s="6">
        <f>_xlfn.XLOOKUP(data_cloud__26[[#This Row],[product_id]], manual_check_maarten!A:A,manual_check_maarten!F:F,  "")</f>
        <v>0</v>
      </c>
      <c r="AT127" s="6"/>
      <c r="AU127" s="6"/>
      <c r="AV127" s="6"/>
      <c r="AW127" s="6">
        <f>_xlfn.XLOOKUP(data_cloud__26[[#This Row],[product_id]], manual_check_maarten!A:A,manual_check_maarten!G:G,  "")</f>
        <v>0</v>
      </c>
      <c r="AX127" s="6" t="str">
        <f>_xlfn.XLOOKUP(data_cloud__26[[#This Row],[product_id]], manual_check_maarten!A:A,manual_check_maarten!H:H,  "")</f>
        <v>Streaks</v>
      </c>
      <c r="AY127" s="6"/>
      <c r="AZ127" s="6"/>
      <c r="BA127" s="6" t="s">
        <v>374</v>
      </c>
      <c r="BB127" s="6">
        <v>63</v>
      </c>
      <c r="BC127" s="6" t="s">
        <v>85</v>
      </c>
      <c r="BD127" s="6">
        <v>45566.704847986111</v>
      </c>
      <c r="BE127" s="6" t="s">
        <v>79</v>
      </c>
      <c r="BF127" s="6" t="s">
        <v>80</v>
      </c>
      <c r="BG127" s="6">
        <v>63</v>
      </c>
      <c r="BH127" s="6">
        <v>63</v>
      </c>
      <c r="BI127" s="6">
        <v>0</v>
      </c>
      <c r="BJ127" s="6" t="s">
        <v>373</v>
      </c>
      <c r="BK127" s="6" t="s">
        <v>82</v>
      </c>
      <c r="BL127" s="6">
        <v>14.539999961853027</v>
      </c>
      <c r="BM127" s="6">
        <v>110</v>
      </c>
      <c r="BN127" s="6" t="s">
        <v>82</v>
      </c>
      <c r="BO127" s="6" t="s">
        <v>82</v>
      </c>
      <c r="BP127" s="6">
        <v>0</v>
      </c>
      <c r="BQ127" s="6">
        <v>60</v>
      </c>
      <c r="BR127" s="6"/>
      <c r="BS127" s="6"/>
      <c r="BT127" s="6" t="s">
        <v>375</v>
      </c>
      <c r="BU127" s="6" t="s">
        <v>374</v>
      </c>
      <c r="BV127" s="6">
        <v>40</v>
      </c>
      <c r="BW127" s="6">
        <v>20</v>
      </c>
      <c r="BX127" s="6">
        <v>45</v>
      </c>
      <c r="BY127" s="6">
        <v>1190.8599999999999</v>
      </c>
      <c r="BZ127" s="6">
        <v>889.06200000000001</v>
      </c>
      <c r="CA127" s="6">
        <v>-3.673</v>
      </c>
      <c r="CB127" s="6">
        <v>4.0819999999999999</v>
      </c>
      <c r="CC127" s="6">
        <v>88.635999999999996</v>
      </c>
      <c r="CD127" s="6">
        <v>2056.473</v>
      </c>
      <c r="CE127" s="6">
        <v>1196.77</v>
      </c>
      <c r="CF127" s="6">
        <v>1197.942</v>
      </c>
      <c r="CG127" s="6">
        <v>179.53800000000001</v>
      </c>
      <c r="CH127" s="6">
        <v>99.998999999999995</v>
      </c>
      <c r="CR127" s="6"/>
      <c r="CS127" s="6"/>
      <c r="CT127" s="6"/>
      <c r="CU127" s="6"/>
      <c r="CV127" s="6"/>
      <c r="CY127" s="6"/>
      <c r="CZ127" s="6"/>
      <c r="DA127" s="6"/>
      <c r="DB127" s="6"/>
      <c r="DC127" s="6"/>
      <c r="DD127" s="6"/>
    </row>
    <row r="128" spans="1:108" x14ac:dyDescent="0.35">
      <c r="A128" s="8">
        <v>801.78204345703125</v>
      </c>
      <c r="B128" s="8">
        <v>119.90861511230469</v>
      </c>
      <c r="C128" s="8">
        <v>215.10000610351563</v>
      </c>
      <c r="D128" s="8">
        <v>215.10000610351563</v>
      </c>
      <c r="E128" s="8">
        <v>220.10000610351563</v>
      </c>
      <c r="F128" s="8">
        <v>225</v>
      </c>
      <c r="G128" s="8">
        <v>2178.052978515625</v>
      </c>
      <c r="H128" s="8">
        <v>1705.8388671875</v>
      </c>
      <c r="I128" s="8">
        <v>2.7040002346038818</v>
      </c>
      <c r="J128" s="8">
        <v>0.14600001275539398</v>
      </c>
      <c r="K128" s="8">
        <v>24.338001251220703</v>
      </c>
      <c r="L128" s="8">
        <v>2.0340001583099365</v>
      </c>
      <c r="M128" s="8">
        <v>0.45200002193450928</v>
      </c>
      <c r="N128" s="8">
        <v>0.65600001811981201</v>
      </c>
      <c r="O128" s="8">
        <v>47.900001525878906</v>
      </c>
      <c r="P128" s="8">
        <v>29.622419357299805</v>
      </c>
      <c r="Q128" s="8">
        <v>44.948402404785156</v>
      </c>
      <c r="R128" s="8">
        <v>229.80000305175781</v>
      </c>
      <c r="S128" s="8">
        <v>59.900002000000001</v>
      </c>
      <c r="T128" s="8">
        <v>59.900002000000001</v>
      </c>
      <c r="U128" s="8">
        <v>60.799999</v>
      </c>
      <c r="V128" s="8">
        <v>94.586082458496094</v>
      </c>
      <c r="W128" s="8">
        <v>52.499603271484375</v>
      </c>
      <c r="X128" s="8">
        <v>66.255081176757813</v>
      </c>
      <c r="Y128" s="8">
        <v>80.138175964355469</v>
      </c>
      <c r="Z128" s="8">
        <v>3.6119377613067627</v>
      </c>
      <c r="AA128" s="8">
        <v>543.3349609375</v>
      </c>
      <c r="AB128" s="8">
        <v>500.03103637695313</v>
      </c>
      <c r="AC128" s="8">
        <v>4.5525627136230469</v>
      </c>
      <c r="AD128" s="8">
        <v>3.574312686920166</v>
      </c>
      <c r="AE128" s="8">
        <v>7770.14453125</v>
      </c>
      <c r="AF128" s="8">
        <v>5528.20849609375</v>
      </c>
      <c r="AG128" s="8">
        <v>1676.771484375</v>
      </c>
      <c r="AH128" s="8">
        <v>1027.513671875</v>
      </c>
      <c r="AI128" s="8">
        <v>6093.373046875</v>
      </c>
      <c r="AJ128" s="8">
        <v>4500.69482421875</v>
      </c>
      <c r="AK128" s="8">
        <f>(data_cloud__26[[#This Row],[timestamp]]-BD126)*86400</f>
        <v>25.067999842576683</v>
      </c>
      <c r="AL128" s="8">
        <v>1.0029999999999999</v>
      </c>
      <c r="AM128" s="8">
        <v>423.67399999999998</v>
      </c>
      <c r="AN128" s="8">
        <v>2051.8969999999999</v>
      </c>
      <c r="AO128" s="8">
        <v>87.986999999999995</v>
      </c>
      <c r="AP128" s="6">
        <v>305.63499999999999</v>
      </c>
      <c r="AQ128" s="6">
        <v>0</v>
      </c>
      <c r="AR128" s="6">
        <v>0</v>
      </c>
      <c r="AS128" s="6">
        <f>_xlfn.XLOOKUP(data_cloud__26[[#This Row],[product_id]], manual_check_maarten!A:A,manual_check_maarten!F:F,  "")</f>
        <v>1</v>
      </c>
      <c r="AT128" s="6"/>
      <c r="AU128" s="6"/>
      <c r="AV128" s="6"/>
      <c r="AW128" s="6" t="str">
        <f>_xlfn.XLOOKUP(data_cloud__26[[#This Row],[product_id]], manual_check_maarten!A:A,manual_check_maarten!G:G,  "")</f>
        <v>anomaly due to position against the edge of the FOV</v>
      </c>
      <c r="AX128" s="6" t="str">
        <f>_xlfn.XLOOKUP(data_cloud__26[[#This Row],[product_id]], manual_check_maarten!A:A,manual_check_maarten!H:H,  "")</f>
        <v/>
      </c>
      <c r="AY128" s="6"/>
      <c r="AZ128" s="6"/>
      <c r="BA128" s="6" t="s">
        <v>376</v>
      </c>
      <c r="BB128" s="6">
        <v>64</v>
      </c>
      <c r="BC128" s="6" t="s">
        <v>78</v>
      </c>
      <c r="BD128" s="6">
        <v>45566.705138124998</v>
      </c>
      <c r="BE128" s="6" t="s">
        <v>79</v>
      </c>
      <c r="BF128" s="6" t="s">
        <v>80</v>
      </c>
      <c r="BG128" s="6">
        <v>64</v>
      </c>
      <c r="BH128" s="6">
        <v>64</v>
      </c>
      <c r="BI128" s="6">
        <v>0</v>
      </c>
      <c r="BJ128" s="6" t="s">
        <v>377</v>
      </c>
      <c r="BK128" s="6" t="s">
        <v>82</v>
      </c>
      <c r="BL128" s="6">
        <v>14.539999961853027</v>
      </c>
      <c r="BM128" s="6">
        <v>110</v>
      </c>
      <c r="BN128" s="6" t="s">
        <v>82</v>
      </c>
      <c r="BO128" s="6" t="s">
        <v>82</v>
      </c>
      <c r="BP128" s="6">
        <v>0</v>
      </c>
      <c r="BQ128" s="6">
        <v>60</v>
      </c>
      <c r="BR128" s="6">
        <v>5.0537586212158203E-3</v>
      </c>
      <c r="BS128" s="6">
        <v>0.12448906898498535</v>
      </c>
      <c r="BT128" s="6" t="s">
        <v>378</v>
      </c>
      <c r="BU128" s="6" t="s">
        <v>376</v>
      </c>
      <c r="BV128" s="6">
        <v>40</v>
      </c>
      <c r="BW128" s="6">
        <v>20</v>
      </c>
      <c r="BX128" s="6">
        <v>45</v>
      </c>
      <c r="BY128" s="6">
        <v>894.26700000000005</v>
      </c>
      <c r="BZ128" s="6">
        <v>919.14499999999998</v>
      </c>
      <c r="CA128" s="6">
        <v>3.806</v>
      </c>
      <c r="CB128" s="6">
        <v>4.1440000000000001</v>
      </c>
      <c r="CC128" s="6">
        <v>96.114999999999995</v>
      </c>
      <c r="CD128" s="6">
        <v>2051.8969999999999</v>
      </c>
      <c r="CE128" s="6">
        <v>870.03300000000002</v>
      </c>
      <c r="CF128" s="6">
        <v>1032.3989999999999</v>
      </c>
      <c r="CG128" s="6">
        <v>6.5979999999999999</v>
      </c>
      <c r="CH128" s="6">
        <v>98.424999999999997</v>
      </c>
      <c r="CR128" s="6"/>
      <c r="CS128" s="6"/>
      <c r="CT128" s="6"/>
      <c r="CU128" s="6"/>
      <c r="CV128" s="6"/>
      <c r="CY128" s="6"/>
      <c r="CZ128" s="6"/>
      <c r="DA128" s="6"/>
      <c r="DB128" s="6"/>
      <c r="DC128" s="6"/>
      <c r="DD128" s="6"/>
    </row>
    <row r="129" spans="1:108" x14ac:dyDescent="0.35">
      <c r="A129" s="8">
        <v>801.78204345703125</v>
      </c>
      <c r="B129" s="8">
        <v>119.90861511230469</v>
      </c>
      <c r="C129" s="8">
        <v>215.10000610351563</v>
      </c>
      <c r="D129" s="8">
        <v>215.10000610351563</v>
      </c>
      <c r="E129" s="8">
        <v>220.10000610351563</v>
      </c>
      <c r="F129" s="8">
        <v>225</v>
      </c>
      <c r="G129" s="8">
        <v>2178.052978515625</v>
      </c>
      <c r="H129" s="8">
        <v>1705.8388671875</v>
      </c>
      <c r="I129" s="8">
        <v>2.7040002346038818</v>
      </c>
      <c r="J129" s="8">
        <v>0.14600001275539398</v>
      </c>
      <c r="K129" s="8">
        <v>24.338001251220703</v>
      </c>
      <c r="L129" s="8">
        <v>2.0340001583099365</v>
      </c>
      <c r="M129" s="8">
        <v>0.45200002193450928</v>
      </c>
      <c r="N129" s="8">
        <v>0.65600001811981201</v>
      </c>
      <c r="O129" s="8">
        <v>47.900001525878906</v>
      </c>
      <c r="P129" s="8">
        <v>29.622419357299805</v>
      </c>
      <c r="Q129" s="8">
        <v>44.948402404785156</v>
      </c>
      <c r="R129" s="8">
        <v>229.80000305175781</v>
      </c>
      <c r="S129" s="8">
        <v>59.900002000000001</v>
      </c>
      <c r="T129" s="8">
        <v>59.900002000000001</v>
      </c>
      <c r="U129" s="8">
        <v>60.799999</v>
      </c>
      <c r="V129" s="8">
        <v>137.79624938964844</v>
      </c>
      <c r="W129" s="8">
        <v>52.49993896484375</v>
      </c>
      <c r="X129" s="8">
        <v>66.851333618164063</v>
      </c>
      <c r="Y129" s="8">
        <v>82.426902770996094</v>
      </c>
      <c r="Z129" s="8">
        <v>2.1445624828338623</v>
      </c>
      <c r="AA129" s="8">
        <v>545.89532470703125</v>
      </c>
      <c r="AB129" s="8">
        <v>499.1380615234375</v>
      </c>
      <c r="AC129" s="8">
        <v>4.7783126831054688</v>
      </c>
      <c r="AD129" s="8">
        <v>3.8000626564025879</v>
      </c>
      <c r="AE129" s="8">
        <v>7960.7763671875</v>
      </c>
      <c r="AF129" s="8">
        <v>6171.1044921875</v>
      </c>
      <c r="AG129" s="8">
        <v>1814.31640625</v>
      </c>
      <c r="AH129" s="8">
        <v>1159.41845703125</v>
      </c>
      <c r="AI129" s="8">
        <v>6146.4599609375</v>
      </c>
      <c r="AJ129" s="8">
        <v>5011.68603515625</v>
      </c>
      <c r="AK129" s="8">
        <f>(data_cloud__26[[#This Row],[timestamp]]-BD127)*86400</f>
        <v>25.067999842576683</v>
      </c>
      <c r="AL129" s="8">
        <v>1.0049999999999999</v>
      </c>
      <c r="AM129" s="8">
        <v>424.79</v>
      </c>
      <c r="AN129" s="8">
        <v>2055.279</v>
      </c>
      <c r="AO129" s="8">
        <v>5.9550000000000001</v>
      </c>
      <c r="AP129" s="6">
        <v>26.763000000000002</v>
      </c>
      <c r="AQ129" s="6">
        <v>1</v>
      </c>
      <c r="AR129" s="6">
        <v>1</v>
      </c>
      <c r="AS129" s="6">
        <f>_xlfn.XLOOKUP(data_cloud__26[[#This Row],[product_id]], manual_check_maarten!A:A,manual_check_maarten!F:F,  "")</f>
        <v>1</v>
      </c>
      <c r="AT129" s="6"/>
      <c r="AU129" s="6"/>
      <c r="AV129" s="6"/>
      <c r="AW129" s="6">
        <f>_xlfn.XLOOKUP(data_cloud__26[[#This Row],[product_id]], manual_check_maarten!A:A,manual_check_maarten!G:G,  "")</f>
        <v>0</v>
      </c>
      <c r="AX129" s="6" t="str">
        <f>_xlfn.XLOOKUP(data_cloud__26[[#This Row],[product_id]], manual_check_maarten!A:A,manual_check_maarten!H:H,  "")</f>
        <v/>
      </c>
      <c r="AY129" s="6"/>
      <c r="AZ129" s="6"/>
      <c r="BA129" s="6" t="s">
        <v>379</v>
      </c>
      <c r="BB129" s="6">
        <v>64</v>
      </c>
      <c r="BC129" s="6" t="s">
        <v>85</v>
      </c>
      <c r="BD129" s="6">
        <v>45566.705138124998</v>
      </c>
      <c r="BE129" s="6" t="s">
        <v>79</v>
      </c>
      <c r="BF129" s="6" t="s">
        <v>80</v>
      </c>
      <c r="BG129" s="6">
        <v>64</v>
      </c>
      <c r="BH129" s="6">
        <v>64</v>
      </c>
      <c r="BI129" s="6">
        <v>0</v>
      </c>
      <c r="BJ129" s="6" t="s">
        <v>377</v>
      </c>
      <c r="BK129" s="6" t="s">
        <v>82</v>
      </c>
      <c r="BL129" s="6">
        <v>14.539999961853027</v>
      </c>
      <c r="BM129" s="6">
        <v>110</v>
      </c>
      <c r="BN129" s="6" t="s">
        <v>82</v>
      </c>
      <c r="BO129" s="6" t="s">
        <v>82</v>
      </c>
      <c r="BP129" s="6">
        <v>0</v>
      </c>
      <c r="BQ129" s="6">
        <v>60</v>
      </c>
      <c r="BR129" s="6"/>
      <c r="BS129" s="6"/>
      <c r="BT129" s="6" t="s">
        <v>380</v>
      </c>
      <c r="BU129" s="6" t="s">
        <v>379</v>
      </c>
      <c r="BV129" s="6">
        <v>40</v>
      </c>
      <c r="BW129" s="6">
        <v>20</v>
      </c>
      <c r="BX129" s="6">
        <v>45</v>
      </c>
      <c r="BY129" s="6">
        <v>1205.2080000000001</v>
      </c>
      <c r="BZ129" s="6">
        <v>1041.9770000000001</v>
      </c>
      <c r="CA129" s="6">
        <v>-2.9990000000000001</v>
      </c>
      <c r="CB129" s="6">
        <v>4.0060000000000002</v>
      </c>
      <c r="CC129" s="6">
        <v>89.31</v>
      </c>
      <c r="CD129" s="6">
        <v>2055.279</v>
      </c>
      <c r="CE129" s="6">
        <v>1206.1569999999999</v>
      </c>
      <c r="CF129" s="6">
        <v>1348.5609999999999</v>
      </c>
      <c r="CG129" s="6">
        <v>-179.547</v>
      </c>
      <c r="CH129" s="6">
        <v>99.998999999999995</v>
      </c>
      <c r="CR129" s="6"/>
      <c r="CS129" s="6"/>
      <c r="CT129" s="6"/>
      <c r="CU129" s="6"/>
      <c r="CV129" s="6"/>
      <c r="CY129" s="6"/>
      <c r="CZ129" s="6"/>
      <c r="DA129" s="6"/>
      <c r="DB129" s="6"/>
      <c r="DC129" s="6"/>
      <c r="DD129" s="6"/>
    </row>
    <row r="130" spans="1:108" x14ac:dyDescent="0.35">
      <c r="A130" s="8">
        <v>801.59759521484375</v>
      </c>
      <c r="B130" s="8">
        <v>119.90861511230469</v>
      </c>
      <c r="C130" s="8">
        <v>215.10000610351563</v>
      </c>
      <c r="D130" s="8">
        <v>215.10000610351563</v>
      </c>
      <c r="E130" s="8">
        <v>220.10000610351563</v>
      </c>
      <c r="F130" s="8">
        <v>225</v>
      </c>
      <c r="G130" s="8">
        <v>2202.24169921875</v>
      </c>
      <c r="H130" s="8">
        <v>1708.753173828125</v>
      </c>
      <c r="I130" s="8">
        <v>2.6120002269744873</v>
      </c>
      <c r="J130" s="8">
        <v>0.14600001275539398</v>
      </c>
      <c r="K130" s="8">
        <v>24.354001998901367</v>
      </c>
      <c r="L130" s="8">
        <v>2.0740001201629639</v>
      </c>
      <c r="M130" s="8">
        <v>0.45400002598762512</v>
      </c>
      <c r="N130" s="8">
        <v>0.65600001811981201</v>
      </c>
      <c r="O130" s="8">
        <v>48</v>
      </c>
      <c r="P130" s="8">
        <v>29.795707702636719</v>
      </c>
      <c r="Q130" s="8">
        <v>44.984077453613281</v>
      </c>
      <c r="R130" s="8">
        <v>229.80000305175781</v>
      </c>
      <c r="S130" s="8">
        <v>60</v>
      </c>
      <c r="T130" s="8">
        <v>60</v>
      </c>
      <c r="U130" s="8">
        <v>60.799999</v>
      </c>
      <c r="V130" s="8">
        <v>94.586082458496094</v>
      </c>
      <c r="W130" s="8">
        <v>52.499603271484375</v>
      </c>
      <c r="X130" s="8">
        <v>66.115676879882813</v>
      </c>
      <c r="Y130" s="8">
        <v>79.941421508789063</v>
      </c>
      <c r="Z130" s="8">
        <v>3.0099375247955322</v>
      </c>
      <c r="AA130" s="8">
        <v>544.3492431640625</v>
      </c>
      <c r="AB130" s="8">
        <v>500.4512939453125</v>
      </c>
      <c r="AC130" s="8">
        <v>4.5525627136230469</v>
      </c>
      <c r="AD130" s="8">
        <v>3.6119377613067627</v>
      </c>
      <c r="AE130" s="8">
        <v>7798.220703125</v>
      </c>
      <c r="AF130" s="8">
        <v>5538.876953125</v>
      </c>
      <c r="AG130" s="8">
        <v>1680.8115234375</v>
      </c>
      <c r="AH130" s="8">
        <v>1048.654296875</v>
      </c>
      <c r="AI130" s="8">
        <v>6117.4091796875</v>
      </c>
      <c r="AJ130" s="8">
        <v>4490.22265625</v>
      </c>
      <c r="AK130" s="8">
        <f>(data_cloud__26[[#This Row],[timestamp]]-BD128)*86400</f>
        <v>23.993000015616417</v>
      </c>
      <c r="AL130" s="8">
        <v>1.0029999999999999</v>
      </c>
      <c r="AM130" s="8">
        <v>423.678</v>
      </c>
      <c r="AN130" s="8">
        <v>2051.9870000000001</v>
      </c>
      <c r="AO130" s="8">
        <v>14.196999999999999</v>
      </c>
      <c r="AP130" s="6">
        <v>128.56700000000001</v>
      </c>
      <c r="AQ130" s="6">
        <v>1</v>
      </c>
      <c r="AR130" s="6">
        <v>0</v>
      </c>
      <c r="AS130" s="6">
        <f>_xlfn.XLOOKUP(data_cloud__26[[#This Row],[product_id]], manual_check_maarten!A:A,manual_check_maarten!F:F,  "")</f>
        <v>1</v>
      </c>
      <c r="AT130" s="6"/>
      <c r="AU130" s="6"/>
      <c r="AV130" s="6"/>
      <c r="AW130" s="6" t="str">
        <f>_xlfn.XLOOKUP(data_cloud__26[[#This Row],[product_id]], manual_check_maarten!A:A,manual_check_maarten!G:G,  "")</f>
        <v>anomaly due to position against the edge of the FOV</v>
      </c>
      <c r="AX130" s="6" t="str">
        <f>_xlfn.XLOOKUP(data_cloud__26[[#This Row],[product_id]], manual_check_maarten!A:A,manual_check_maarten!H:H,  "")</f>
        <v/>
      </c>
      <c r="AY130" s="6"/>
      <c r="AZ130" s="6"/>
      <c r="BA130" s="6" t="s">
        <v>381</v>
      </c>
      <c r="BB130" s="6">
        <v>65</v>
      </c>
      <c r="BC130" s="6" t="s">
        <v>78</v>
      </c>
      <c r="BD130" s="6">
        <v>45566.705415821758</v>
      </c>
      <c r="BE130" s="6" t="s">
        <v>79</v>
      </c>
      <c r="BF130" s="6" t="s">
        <v>80</v>
      </c>
      <c r="BG130" s="6">
        <v>65</v>
      </c>
      <c r="BH130" s="6">
        <v>65</v>
      </c>
      <c r="BI130" s="6">
        <v>0</v>
      </c>
      <c r="BJ130" s="6" t="s">
        <v>382</v>
      </c>
      <c r="BK130" s="6" t="s">
        <v>82</v>
      </c>
      <c r="BL130" s="6">
        <v>14.539999961853027</v>
      </c>
      <c r="BM130" s="6">
        <v>110</v>
      </c>
      <c r="BN130" s="6" t="s">
        <v>82</v>
      </c>
      <c r="BO130" s="6" t="s">
        <v>82</v>
      </c>
      <c r="BP130" s="6">
        <v>0</v>
      </c>
      <c r="BQ130" s="6">
        <v>60</v>
      </c>
      <c r="BR130" s="6">
        <v>2.1783113479614258E-3</v>
      </c>
      <c r="BS130" s="6">
        <v>0.1342616081237793</v>
      </c>
      <c r="BT130" s="6" t="s">
        <v>383</v>
      </c>
      <c r="BU130" s="6" t="s">
        <v>381</v>
      </c>
      <c r="BV130" s="6">
        <v>40</v>
      </c>
      <c r="BW130" s="6">
        <v>20</v>
      </c>
      <c r="BX130" s="6">
        <v>45</v>
      </c>
      <c r="BY130" s="6">
        <v>893.75599999999997</v>
      </c>
      <c r="BZ130" s="6">
        <v>927.83500000000004</v>
      </c>
      <c r="CA130" s="6">
        <v>3.88</v>
      </c>
      <c r="CB130" s="6">
        <v>4.1500000000000004</v>
      </c>
      <c r="CC130" s="6">
        <v>96.188999999999993</v>
      </c>
      <c r="CD130" s="6">
        <v>2051.9870000000001</v>
      </c>
      <c r="CE130" s="6">
        <v>869.61800000000005</v>
      </c>
      <c r="CF130" s="6">
        <v>1039.704</v>
      </c>
      <c r="CG130" s="6">
        <v>6.5979999999999999</v>
      </c>
      <c r="CH130" s="6">
        <v>97.244</v>
      </c>
      <c r="CR130" s="6"/>
      <c r="CS130" s="6"/>
      <c r="CT130" s="6"/>
      <c r="CU130" s="6"/>
      <c r="CV130" s="6"/>
      <c r="CY130" s="6"/>
      <c r="CZ130" s="6"/>
      <c r="DA130" s="6"/>
      <c r="DB130" s="6"/>
      <c r="DC130" s="6"/>
      <c r="DD130" s="6"/>
    </row>
    <row r="131" spans="1:108" x14ac:dyDescent="0.35">
      <c r="A131" s="8">
        <v>801.59759521484375</v>
      </c>
      <c r="B131" s="8">
        <v>119.90861511230469</v>
      </c>
      <c r="C131" s="8">
        <v>215.10000610351563</v>
      </c>
      <c r="D131" s="8">
        <v>215.10000610351563</v>
      </c>
      <c r="E131" s="8">
        <v>220.10000610351563</v>
      </c>
      <c r="F131" s="8">
        <v>225</v>
      </c>
      <c r="G131" s="8">
        <v>2202.24169921875</v>
      </c>
      <c r="H131" s="8">
        <v>1708.753173828125</v>
      </c>
      <c r="I131" s="8">
        <v>2.6120002269744873</v>
      </c>
      <c r="J131" s="8">
        <v>0.14600001275539398</v>
      </c>
      <c r="K131" s="8">
        <v>24.354001998901367</v>
      </c>
      <c r="L131" s="8">
        <v>2.0740001201629639</v>
      </c>
      <c r="M131" s="8">
        <v>0.45400002598762512</v>
      </c>
      <c r="N131" s="8">
        <v>0.65600001811981201</v>
      </c>
      <c r="O131" s="8">
        <v>48</v>
      </c>
      <c r="P131" s="8">
        <v>29.795707702636719</v>
      </c>
      <c r="Q131" s="8">
        <v>44.984077453613281</v>
      </c>
      <c r="R131" s="8">
        <v>229.80000305175781</v>
      </c>
      <c r="S131" s="8">
        <v>60</v>
      </c>
      <c r="T131" s="8">
        <v>60</v>
      </c>
      <c r="U131" s="8">
        <v>60.799999</v>
      </c>
      <c r="V131" s="8">
        <v>137.79624938964844</v>
      </c>
      <c r="W131" s="8">
        <v>52.49993896484375</v>
      </c>
      <c r="X131" s="8">
        <v>66.800949096679688</v>
      </c>
      <c r="Y131" s="8">
        <v>82.789009094238281</v>
      </c>
      <c r="Z131" s="8">
        <v>1.5049375295639038</v>
      </c>
      <c r="AA131" s="8">
        <v>545.27154541015625</v>
      </c>
      <c r="AB131" s="8">
        <v>499.02200317382813</v>
      </c>
      <c r="AC131" s="8">
        <v>4.7783126831054688</v>
      </c>
      <c r="AD131" s="8">
        <v>3.7624375820159912</v>
      </c>
      <c r="AE131" s="8">
        <v>7963.0947265625</v>
      </c>
      <c r="AF131" s="8">
        <v>6163.3671875</v>
      </c>
      <c r="AG131" s="8">
        <v>1815.73046875</v>
      </c>
      <c r="AH131" s="8">
        <v>1144.72705078125</v>
      </c>
      <c r="AI131" s="8">
        <v>6147.3642578125</v>
      </c>
      <c r="AJ131" s="8">
        <v>5018.64013671875</v>
      </c>
      <c r="AK131" s="8">
        <f>(data_cloud__26[[#This Row],[timestamp]]-BD129)*86400</f>
        <v>23.993000015616417</v>
      </c>
      <c r="AL131" s="8">
        <v>1.0049999999999999</v>
      </c>
      <c r="AM131" s="8">
        <v>424.81</v>
      </c>
      <c r="AN131" s="8">
        <v>2055.5320000000002</v>
      </c>
      <c r="AO131" s="8">
        <v>21.794</v>
      </c>
      <c r="AP131" s="6">
        <v>24.869</v>
      </c>
      <c r="AQ131" s="6">
        <v>0</v>
      </c>
      <c r="AR131" s="6">
        <v>1</v>
      </c>
      <c r="AS131" s="6">
        <f>_xlfn.XLOOKUP(data_cloud__26[[#This Row],[product_id]], manual_check_maarten!A:A,manual_check_maarten!F:F,  "")</f>
        <v>0</v>
      </c>
      <c r="AT131" s="6"/>
      <c r="AU131" s="6"/>
      <c r="AV131" s="6"/>
      <c r="AW131" s="6">
        <f>_xlfn.XLOOKUP(data_cloud__26[[#This Row],[product_id]], manual_check_maarten!A:A,manual_check_maarten!G:G,  "")</f>
        <v>0</v>
      </c>
      <c r="AX131" s="6" t="str">
        <f>_xlfn.XLOOKUP(data_cloud__26[[#This Row],[product_id]], manual_check_maarten!A:A,manual_check_maarten!H:H,  "")</f>
        <v>Streaks</v>
      </c>
      <c r="AY131" s="6"/>
      <c r="AZ131" s="6"/>
      <c r="BA131" s="6" t="s">
        <v>384</v>
      </c>
      <c r="BB131" s="6">
        <v>65</v>
      </c>
      <c r="BC131" s="6" t="s">
        <v>85</v>
      </c>
      <c r="BD131" s="6">
        <v>45566.705415821758</v>
      </c>
      <c r="BE131" s="6" t="s">
        <v>79</v>
      </c>
      <c r="BF131" s="6" t="s">
        <v>80</v>
      </c>
      <c r="BG131" s="6">
        <v>65</v>
      </c>
      <c r="BH131" s="6">
        <v>65</v>
      </c>
      <c r="BI131" s="6">
        <v>0</v>
      </c>
      <c r="BJ131" s="6" t="s">
        <v>382</v>
      </c>
      <c r="BK131" s="6" t="s">
        <v>82</v>
      </c>
      <c r="BL131" s="6">
        <v>14.539999961853027</v>
      </c>
      <c r="BM131" s="6">
        <v>110</v>
      </c>
      <c r="BN131" s="6" t="s">
        <v>82</v>
      </c>
      <c r="BO131" s="6" t="s">
        <v>82</v>
      </c>
      <c r="BP131" s="6">
        <v>0</v>
      </c>
      <c r="BQ131" s="6">
        <v>60</v>
      </c>
      <c r="BR131" s="6"/>
      <c r="BS131" s="6"/>
      <c r="BT131" s="6" t="s">
        <v>385</v>
      </c>
      <c r="BU131" s="6" t="s">
        <v>384</v>
      </c>
      <c r="BV131" s="6">
        <v>40</v>
      </c>
      <c r="BW131" s="6">
        <v>20</v>
      </c>
      <c r="BX131" s="6">
        <v>45</v>
      </c>
      <c r="BY131" s="6">
        <v>1186.992</v>
      </c>
      <c r="BZ131" s="6">
        <v>1039.375</v>
      </c>
      <c r="CA131" s="6">
        <v>-3.6890000000000001</v>
      </c>
      <c r="CB131" s="6">
        <v>4.0330000000000004</v>
      </c>
      <c r="CC131" s="6">
        <v>88.62</v>
      </c>
      <c r="CD131" s="6">
        <v>2055.5320000000002</v>
      </c>
      <c r="CE131" s="6">
        <v>1192.6389999999999</v>
      </c>
      <c r="CF131" s="6">
        <v>1345.251</v>
      </c>
      <c r="CG131" s="6">
        <v>179.59399999999999</v>
      </c>
      <c r="CH131" s="6">
        <v>98.424999999999997</v>
      </c>
      <c r="CR131" s="6"/>
      <c r="CS131" s="6"/>
      <c r="CT131" s="6"/>
      <c r="CU131" s="6"/>
      <c r="CV131" s="6"/>
      <c r="CY131" s="6"/>
      <c r="CZ131" s="6"/>
      <c r="DA131" s="6"/>
      <c r="DB131" s="6"/>
      <c r="DC131" s="6"/>
      <c r="DD131" s="6"/>
    </row>
    <row r="132" spans="1:108" x14ac:dyDescent="0.35">
      <c r="A132" s="8">
        <v>801.96649169921875</v>
      </c>
      <c r="B132" s="8">
        <v>119.90861511230469</v>
      </c>
      <c r="C132" s="8">
        <v>215.10000610351563</v>
      </c>
      <c r="D132" s="8">
        <v>214.80000305175781</v>
      </c>
      <c r="E132" s="8">
        <v>220</v>
      </c>
      <c r="F132" s="8">
        <v>225</v>
      </c>
      <c r="G132" s="8">
        <v>2201.853271484375</v>
      </c>
      <c r="H132" s="8">
        <v>1696.4158935546875</v>
      </c>
      <c r="I132" s="8">
        <v>3.1620001792907715</v>
      </c>
      <c r="J132" s="8">
        <v>0.14800000190734863</v>
      </c>
      <c r="K132" s="8">
        <v>24.386001586914063</v>
      </c>
      <c r="L132" s="8">
        <v>2.0540001392364502</v>
      </c>
      <c r="M132" s="8">
        <v>0.45400002598762512</v>
      </c>
      <c r="N132" s="8">
        <v>0.65600001811981201</v>
      </c>
      <c r="O132" s="8">
        <v>48.200000762939453</v>
      </c>
      <c r="P132" s="8">
        <v>29.734546661376953</v>
      </c>
      <c r="Q132" s="8">
        <v>44.958595275878906</v>
      </c>
      <c r="R132" s="8">
        <v>229.80000305175781</v>
      </c>
      <c r="S132" s="8">
        <v>60.099997999999999</v>
      </c>
      <c r="T132" s="8">
        <v>60.099997999999999</v>
      </c>
      <c r="U132" s="8">
        <v>60.799999</v>
      </c>
      <c r="V132" s="8">
        <v>94.586082458496094</v>
      </c>
      <c r="W132" s="8">
        <v>52.499603271484375</v>
      </c>
      <c r="X132" s="8">
        <v>66.196212768554688</v>
      </c>
      <c r="Y132" s="8">
        <v>80.117622375488281</v>
      </c>
      <c r="Z132" s="8">
        <v>3.0099375247955322</v>
      </c>
      <c r="AA132" s="8">
        <v>545.798828125</v>
      </c>
      <c r="AB132" s="8">
        <v>501.60638427734375</v>
      </c>
      <c r="AC132" s="8">
        <v>4.5901875495910645</v>
      </c>
      <c r="AD132" s="8">
        <v>3.574312686920166</v>
      </c>
      <c r="AE132" s="8">
        <v>7824.13623046875</v>
      </c>
      <c r="AF132" s="8">
        <v>5566.38232421875</v>
      </c>
      <c r="AG132" s="8">
        <v>1704.23046875</v>
      </c>
      <c r="AH132" s="8">
        <v>1030.8720703125</v>
      </c>
      <c r="AI132" s="8">
        <v>6119.90576171875</v>
      </c>
      <c r="AJ132" s="8">
        <v>4535.51025390625</v>
      </c>
      <c r="AK132" s="8">
        <f>(data_cloud__26[[#This Row],[timestamp]]-BD130)*86400</f>
        <v>25.030999816954136</v>
      </c>
      <c r="AL132" s="8">
        <v>1.0029999999999999</v>
      </c>
      <c r="AM132" s="8">
        <v>423.67399999999998</v>
      </c>
      <c r="AN132" s="8">
        <v>2055.9290000000001</v>
      </c>
      <c r="AO132" s="8">
        <v>4.9089999999999998</v>
      </c>
      <c r="AP132" s="6">
        <v>23.861999999999998</v>
      </c>
      <c r="AQ132" s="6">
        <v>1</v>
      </c>
      <c r="AR132" s="6">
        <v>1</v>
      </c>
      <c r="AS132" s="6">
        <f>_xlfn.XLOOKUP(data_cloud__26[[#This Row],[product_id]], manual_check_maarten!A:A,manual_check_maarten!F:F,  "")</f>
        <v>1</v>
      </c>
      <c r="AT132" s="6"/>
      <c r="AU132" s="6"/>
      <c r="AV132" s="6"/>
      <c r="AW132" s="6">
        <f>_xlfn.XLOOKUP(data_cloud__26[[#This Row],[product_id]], manual_check_maarten!A:A,manual_check_maarten!G:G,  "")</f>
        <v>0</v>
      </c>
      <c r="AX132" s="6" t="str">
        <f>_xlfn.XLOOKUP(data_cloud__26[[#This Row],[product_id]], manual_check_maarten!A:A,manual_check_maarten!H:H,  "")</f>
        <v/>
      </c>
      <c r="AY132" s="6"/>
      <c r="AZ132" s="6"/>
      <c r="BA132" s="6" t="s">
        <v>386</v>
      </c>
      <c r="BB132" s="6">
        <v>66</v>
      </c>
      <c r="BC132" s="6" t="s">
        <v>78</v>
      </c>
      <c r="BD132" s="6">
        <v>45566.705705532404</v>
      </c>
      <c r="BE132" s="6" t="s">
        <v>79</v>
      </c>
      <c r="BF132" s="6" t="s">
        <v>80</v>
      </c>
      <c r="BG132" s="6">
        <v>66</v>
      </c>
      <c r="BH132" s="6">
        <v>66</v>
      </c>
      <c r="BI132" s="6">
        <v>0</v>
      </c>
      <c r="BJ132" s="6" t="s">
        <v>387</v>
      </c>
      <c r="BK132" s="6" t="s">
        <v>82</v>
      </c>
      <c r="BL132" s="6">
        <v>14.549999237060547</v>
      </c>
      <c r="BM132" s="6">
        <v>110</v>
      </c>
      <c r="BN132" s="6" t="s">
        <v>82</v>
      </c>
      <c r="BO132" s="6" t="s">
        <v>82</v>
      </c>
      <c r="BP132" s="6">
        <v>0</v>
      </c>
      <c r="BQ132" s="6">
        <v>60</v>
      </c>
      <c r="BR132" s="6">
        <v>5.4504871368408203E-3</v>
      </c>
      <c r="BS132" s="6">
        <v>0.13024890422821045</v>
      </c>
      <c r="BT132" s="6" t="s">
        <v>388</v>
      </c>
      <c r="BU132" s="6" t="s">
        <v>386</v>
      </c>
      <c r="BV132" s="6">
        <v>40</v>
      </c>
      <c r="BW132" s="6">
        <v>20</v>
      </c>
      <c r="BX132" s="6">
        <v>45</v>
      </c>
      <c r="BY132" s="6">
        <v>863.59500000000003</v>
      </c>
      <c r="BZ132" s="6">
        <v>1228.7940000000001</v>
      </c>
      <c r="CA132" s="6">
        <v>2.4550000000000001</v>
      </c>
      <c r="CB132" s="6">
        <v>4.1420000000000003</v>
      </c>
      <c r="CC132" s="6">
        <v>94.763999999999996</v>
      </c>
      <c r="CD132" s="6">
        <v>2055.9290000000001</v>
      </c>
      <c r="CE132" s="6">
        <v>842.52300000000002</v>
      </c>
      <c r="CF132" s="6">
        <v>1335.155</v>
      </c>
      <c r="CG132" s="6">
        <v>5.452</v>
      </c>
      <c r="CH132" s="6">
        <v>96.063000000000002</v>
      </c>
      <c r="CR132" s="6"/>
      <c r="CS132" s="6"/>
      <c r="CT132" s="6"/>
      <c r="CU132" s="6"/>
      <c r="CV132" s="6"/>
      <c r="CY132" s="6"/>
      <c r="CZ132" s="6"/>
      <c r="DA132" s="6"/>
      <c r="DB132" s="6"/>
      <c r="DC132" s="6"/>
      <c r="DD132" s="6"/>
    </row>
    <row r="133" spans="1:108" x14ac:dyDescent="0.35">
      <c r="A133" s="8">
        <v>801.96649169921875</v>
      </c>
      <c r="B133" s="8">
        <v>119.90861511230469</v>
      </c>
      <c r="C133" s="8">
        <v>215.10000610351563</v>
      </c>
      <c r="D133" s="8">
        <v>214.80000305175781</v>
      </c>
      <c r="E133" s="8">
        <v>220</v>
      </c>
      <c r="F133" s="8">
        <v>225</v>
      </c>
      <c r="G133" s="8">
        <v>2201.853271484375</v>
      </c>
      <c r="H133" s="8">
        <v>1696.4158935546875</v>
      </c>
      <c r="I133" s="8">
        <v>3.1620001792907715</v>
      </c>
      <c r="J133" s="8">
        <v>0.14800000190734863</v>
      </c>
      <c r="K133" s="8">
        <v>24.386001586914063</v>
      </c>
      <c r="L133" s="8">
        <v>2.0540001392364502</v>
      </c>
      <c r="M133" s="8">
        <v>0.45400002598762512</v>
      </c>
      <c r="N133" s="8">
        <v>0.65600001811981201</v>
      </c>
      <c r="O133" s="8">
        <v>48.200000762939453</v>
      </c>
      <c r="P133" s="8">
        <v>29.734546661376953</v>
      </c>
      <c r="Q133" s="8">
        <v>44.958595275878906</v>
      </c>
      <c r="R133" s="8">
        <v>229.80000305175781</v>
      </c>
      <c r="S133" s="8">
        <v>60.099997999999999</v>
      </c>
      <c r="T133" s="8">
        <v>60.099997999999999</v>
      </c>
      <c r="U133" s="8">
        <v>60.799999</v>
      </c>
      <c r="V133" s="8">
        <v>137.79624938964844</v>
      </c>
      <c r="W133" s="8">
        <v>52.49993896484375</v>
      </c>
      <c r="X133" s="8">
        <v>66.873458862304688</v>
      </c>
      <c r="Y133" s="8">
        <v>82.401832580566406</v>
      </c>
      <c r="Z133" s="8">
        <v>2.4455626010894775</v>
      </c>
      <c r="AA133" s="8">
        <v>547.37322998046875</v>
      </c>
      <c r="AB133" s="8">
        <v>500.71258544921875</v>
      </c>
      <c r="AC133" s="8">
        <v>4.8159375190734863</v>
      </c>
      <c r="AD133" s="8">
        <v>3.8000626564025879</v>
      </c>
      <c r="AE133" s="8">
        <v>7995.4521484375</v>
      </c>
      <c r="AF133" s="8">
        <v>6209.0732421875</v>
      </c>
      <c r="AG133" s="8">
        <v>1841.9033203125</v>
      </c>
      <c r="AH133" s="8">
        <v>1165.5703125</v>
      </c>
      <c r="AI133" s="8">
        <v>6153.548828125</v>
      </c>
      <c r="AJ133" s="8">
        <v>5043.5029296875</v>
      </c>
      <c r="AK133" s="8">
        <f>(data_cloud__26[[#This Row],[timestamp]]-BD131)*86400</f>
        <v>25.030999816954136</v>
      </c>
      <c r="AL133" s="8">
        <v>1.0049999999999999</v>
      </c>
      <c r="AM133" s="8">
        <v>424.76900000000001</v>
      </c>
      <c r="AN133" s="8">
        <v>2056.3710000000001</v>
      </c>
      <c r="AO133" s="8">
        <v>8</v>
      </c>
      <c r="AP133" s="6">
        <v>22.972000000000001</v>
      </c>
      <c r="AQ133" s="6">
        <v>1</v>
      </c>
      <c r="AR133" s="6">
        <v>1</v>
      </c>
      <c r="AS133" s="6">
        <f>_xlfn.XLOOKUP(data_cloud__26[[#This Row],[product_id]], manual_check_maarten!A:A,manual_check_maarten!F:F,  "")</f>
        <v>1</v>
      </c>
      <c r="AT133" s="6"/>
      <c r="AU133" s="6"/>
      <c r="AV133" s="6"/>
      <c r="AW133" s="6">
        <f>_xlfn.XLOOKUP(data_cloud__26[[#This Row],[product_id]], manual_check_maarten!A:A,manual_check_maarten!G:G,  "")</f>
        <v>0</v>
      </c>
      <c r="AX133" s="6" t="str">
        <f>_xlfn.XLOOKUP(data_cloud__26[[#This Row],[product_id]], manual_check_maarten!A:A,manual_check_maarten!H:H,  "")</f>
        <v/>
      </c>
      <c r="AY133" s="6"/>
      <c r="AZ133" s="6"/>
      <c r="BA133" s="6" t="s">
        <v>389</v>
      </c>
      <c r="BB133" s="6">
        <v>66</v>
      </c>
      <c r="BC133" s="6" t="s">
        <v>85</v>
      </c>
      <c r="BD133" s="6">
        <v>45566.705705532404</v>
      </c>
      <c r="BE133" s="6" t="s">
        <v>79</v>
      </c>
      <c r="BF133" s="6" t="s">
        <v>80</v>
      </c>
      <c r="BG133" s="6">
        <v>66</v>
      </c>
      <c r="BH133" s="6">
        <v>66</v>
      </c>
      <c r="BI133" s="6">
        <v>0</v>
      </c>
      <c r="BJ133" s="6" t="s">
        <v>387</v>
      </c>
      <c r="BK133" s="6" t="s">
        <v>82</v>
      </c>
      <c r="BL133" s="6">
        <v>14.549999237060547</v>
      </c>
      <c r="BM133" s="6">
        <v>110</v>
      </c>
      <c r="BN133" s="6" t="s">
        <v>82</v>
      </c>
      <c r="BO133" s="6" t="s">
        <v>82</v>
      </c>
      <c r="BP133" s="6">
        <v>0</v>
      </c>
      <c r="BQ133" s="6">
        <v>60</v>
      </c>
      <c r="BR133" s="6"/>
      <c r="BS133" s="6"/>
      <c r="BT133" s="6" t="s">
        <v>390</v>
      </c>
      <c r="BU133" s="6" t="s">
        <v>389</v>
      </c>
      <c r="BV133" s="6">
        <v>40</v>
      </c>
      <c r="BW133" s="6">
        <v>20</v>
      </c>
      <c r="BX133" s="6">
        <v>45</v>
      </c>
      <c r="BY133" s="6">
        <v>1238.1690000000001</v>
      </c>
      <c r="BZ133" s="6">
        <v>967.03200000000004</v>
      </c>
      <c r="CA133" s="6">
        <v>-1.619</v>
      </c>
      <c r="CB133" s="6">
        <v>3.976</v>
      </c>
      <c r="CC133" s="6">
        <v>90.69</v>
      </c>
      <c r="CD133" s="6">
        <v>2056.3710000000001</v>
      </c>
      <c r="CE133" s="6">
        <v>1231.491</v>
      </c>
      <c r="CF133" s="6">
        <v>1275.319</v>
      </c>
      <c r="CG133" s="6">
        <v>-178.14500000000001</v>
      </c>
      <c r="CH133" s="6">
        <v>98.424999999999997</v>
      </c>
      <c r="CR133" s="6"/>
      <c r="CS133" s="6"/>
      <c r="CT133" s="6"/>
      <c r="CU133" s="6"/>
      <c r="CV133" s="6"/>
      <c r="CY133" s="6"/>
      <c r="CZ133" s="6"/>
      <c r="DA133" s="6"/>
      <c r="DB133" s="6"/>
      <c r="DC133" s="6"/>
      <c r="DD133" s="6"/>
    </row>
    <row r="134" spans="1:108" x14ac:dyDescent="0.35">
      <c r="A134" s="8">
        <v>801.78204345703125</v>
      </c>
      <c r="B134" s="8">
        <v>119.90861511230469</v>
      </c>
      <c r="C134" s="8">
        <v>215</v>
      </c>
      <c r="D134" s="8">
        <v>215</v>
      </c>
      <c r="E134" s="8">
        <v>220.10000610351563</v>
      </c>
      <c r="F134" s="8">
        <v>225</v>
      </c>
      <c r="G134" s="8">
        <v>2183.00732421875</v>
      </c>
      <c r="H134" s="8">
        <v>1701.953125</v>
      </c>
      <c r="I134" s="8">
        <v>3.2980000972747803</v>
      </c>
      <c r="J134" s="8">
        <v>0.15000000596046448</v>
      </c>
      <c r="K134" s="8">
        <v>24.336000442504883</v>
      </c>
      <c r="L134" s="8">
        <v>2.0740001201629639</v>
      </c>
      <c r="M134" s="8">
        <v>0.45000001788139343</v>
      </c>
      <c r="N134" s="8">
        <v>0.65600001811981201</v>
      </c>
      <c r="O134" s="8">
        <v>48.200000762939453</v>
      </c>
      <c r="P134" s="8">
        <v>29.892547607421875</v>
      </c>
      <c r="Q134" s="8">
        <v>44.999370574951172</v>
      </c>
      <c r="R134" s="8">
        <v>229.80000305175781</v>
      </c>
      <c r="S134" s="8">
        <v>59.900002000000001</v>
      </c>
      <c r="T134" s="8">
        <v>59.900002000000001</v>
      </c>
      <c r="U134" s="8">
        <v>60.799999</v>
      </c>
      <c r="V134" s="8">
        <v>94.586082458496094</v>
      </c>
      <c r="W134" s="8">
        <v>52.499603271484375</v>
      </c>
      <c r="X134" s="8">
        <v>66.033477783203125</v>
      </c>
      <c r="Y134" s="8">
        <v>80.008140563964844</v>
      </c>
      <c r="Z134" s="8">
        <v>2.9723126888275146</v>
      </c>
      <c r="AA134" s="8">
        <v>547.25390625</v>
      </c>
      <c r="AB134" s="8">
        <v>504.2586669921875</v>
      </c>
      <c r="AC134" s="8">
        <v>4.5149378776550293</v>
      </c>
      <c r="AD134" s="8">
        <v>3.574312686920166</v>
      </c>
      <c r="AE134" s="8">
        <v>7847.912109375</v>
      </c>
      <c r="AF134" s="8">
        <v>5632.65283203125</v>
      </c>
      <c r="AG134" s="8">
        <v>1675.7724609375</v>
      </c>
      <c r="AH134" s="8">
        <v>1045.2822265625</v>
      </c>
      <c r="AI134" s="8">
        <v>6172.1396484375</v>
      </c>
      <c r="AJ134" s="8">
        <v>4587.37060546875</v>
      </c>
      <c r="AK134" s="8">
        <f>(data_cloud__26[[#This Row],[timestamp]]-BD132)*86400</f>
        <v>23.970000492408872</v>
      </c>
      <c r="AL134" s="8"/>
      <c r="AM134" s="8"/>
      <c r="AN134" s="8"/>
      <c r="AO134" s="8"/>
      <c r="AP134" s="6"/>
      <c r="AQ134" s="6"/>
      <c r="AR134" s="6"/>
      <c r="AS134" s="6" t="str">
        <f>_xlfn.XLOOKUP(data_cloud__26[[#This Row],[product_id]], manual_check_maarten!A:A,manual_check_maarten!F:F,  "")</f>
        <v/>
      </c>
      <c r="AT134" s="6"/>
      <c r="AU134" s="6"/>
      <c r="AV134" s="6"/>
      <c r="AW134" s="6" t="str">
        <f>_xlfn.XLOOKUP(data_cloud__26[[#This Row],[product_id]], manual_check_maarten!A:A,manual_check_maarten!G:G,  "")</f>
        <v/>
      </c>
      <c r="AX134" s="6" t="str">
        <f>_xlfn.XLOOKUP(data_cloud__26[[#This Row],[product_id]], manual_check_maarten!A:A,manual_check_maarten!H:H,  "")</f>
        <v/>
      </c>
      <c r="AY134" s="6"/>
      <c r="AZ134" s="6"/>
      <c r="BA134" s="6" t="s">
        <v>391</v>
      </c>
      <c r="BB134" s="6">
        <v>67</v>
      </c>
      <c r="BC134" s="6" t="s">
        <v>78</v>
      </c>
      <c r="BD134" s="6">
        <v>45566.705982962965</v>
      </c>
      <c r="BE134" s="6" t="s">
        <v>79</v>
      </c>
      <c r="BF134" s="6" t="s">
        <v>80</v>
      </c>
      <c r="BG134" s="6">
        <v>67</v>
      </c>
      <c r="BH134" s="6">
        <v>67</v>
      </c>
      <c r="BI134" s="6">
        <v>0</v>
      </c>
      <c r="BJ134" s="6" t="s">
        <v>392</v>
      </c>
      <c r="BK134" s="6" t="s">
        <v>82</v>
      </c>
      <c r="BL134" s="6">
        <v>14.549999237060547</v>
      </c>
      <c r="BM134" s="6">
        <v>110</v>
      </c>
      <c r="BN134" s="6" t="s">
        <v>82</v>
      </c>
      <c r="BO134" s="6" t="s">
        <v>82</v>
      </c>
      <c r="BP134" s="6">
        <v>0</v>
      </c>
      <c r="BQ134" s="6">
        <v>60</v>
      </c>
      <c r="BR134" s="6">
        <v>5.1707029342651367E-3</v>
      </c>
      <c r="BS134" s="6">
        <v>0.12640082836151123</v>
      </c>
      <c r="BT134" s="6"/>
      <c r="BX134" s="6"/>
      <c r="BY134" s="6"/>
      <c r="BZ134" s="6"/>
      <c r="CA134" s="6"/>
      <c r="CB134" s="6"/>
      <c r="CC134" s="6"/>
      <c r="CD134" s="6"/>
      <c r="CR134" s="6"/>
      <c r="CS134" s="6"/>
      <c r="CT134" s="6"/>
      <c r="CU134" s="6"/>
      <c r="CV134" s="6"/>
      <c r="CY134" s="6"/>
      <c r="CZ134" s="6"/>
      <c r="DA134" s="6"/>
      <c r="DB134" s="6"/>
      <c r="DC134" s="6"/>
      <c r="DD134" s="6"/>
    </row>
    <row r="135" spans="1:108" x14ac:dyDescent="0.35">
      <c r="A135" s="8">
        <v>801.78204345703125</v>
      </c>
      <c r="B135" s="8">
        <v>119.90861511230469</v>
      </c>
      <c r="C135" s="8">
        <v>215</v>
      </c>
      <c r="D135" s="8">
        <v>215</v>
      </c>
      <c r="E135" s="8">
        <v>220.10000610351563</v>
      </c>
      <c r="F135" s="8">
        <v>225</v>
      </c>
      <c r="G135" s="8">
        <v>2183.00732421875</v>
      </c>
      <c r="H135" s="8">
        <v>1701.953125</v>
      </c>
      <c r="I135" s="8">
        <v>3.2980000972747803</v>
      </c>
      <c r="J135" s="8">
        <v>0.15000000596046448</v>
      </c>
      <c r="K135" s="8">
        <v>24.336000442504883</v>
      </c>
      <c r="L135" s="8">
        <v>2.0740001201629639</v>
      </c>
      <c r="M135" s="8">
        <v>0.45000001788139343</v>
      </c>
      <c r="N135" s="8">
        <v>0.65600001811981201</v>
      </c>
      <c r="O135" s="8">
        <v>48.200000762939453</v>
      </c>
      <c r="P135" s="8">
        <v>29.892547607421875</v>
      </c>
      <c r="Q135" s="8">
        <v>44.999370574951172</v>
      </c>
      <c r="R135" s="8">
        <v>229.80000305175781</v>
      </c>
      <c r="S135" s="8">
        <v>59.900002000000001</v>
      </c>
      <c r="T135" s="8">
        <v>59.900002000000001</v>
      </c>
      <c r="U135" s="8">
        <v>60.799999</v>
      </c>
      <c r="V135" s="8">
        <v>137.79624938964844</v>
      </c>
      <c r="W135" s="8">
        <v>52.49993896484375</v>
      </c>
      <c r="X135" s="8">
        <v>66.952255249023438</v>
      </c>
      <c r="Y135" s="8">
        <v>82.728096008300781</v>
      </c>
      <c r="Z135" s="8">
        <v>1.2791875600814819</v>
      </c>
      <c r="AA135" s="8">
        <v>547.62530517578125</v>
      </c>
      <c r="AB135" s="8">
        <v>501.58834838867188</v>
      </c>
      <c r="AC135" s="8">
        <v>4.8159375190734863</v>
      </c>
      <c r="AD135" s="8">
        <v>3.8000626564025879</v>
      </c>
      <c r="AE135" s="8">
        <v>8000.96826171875</v>
      </c>
      <c r="AF135" s="8">
        <v>6238.4013671875</v>
      </c>
      <c r="AG135" s="8">
        <v>1847.51513671875</v>
      </c>
      <c r="AH135" s="8">
        <v>1172.62548828125</v>
      </c>
      <c r="AI135" s="8">
        <v>6153.453125</v>
      </c>
      <c r="AJ135" s="8">
        <v>5065.77587890625</v>
      </c>
      <c r="AK135" s="8">
        <f>(data_cloud__26[[#This Row],[timestamp]]-BD133)*86400</f>
        <v>23.970000492408872</v>
      </c>
      <c r="AL135" s="8">
        <v>1.0049999999999999</v>
      </c>
      <c r="AM135" s="8">
        <v>424.74</v>
      </c>
      <c r="AN135" s="8">
        <v>2054.7959999999998</v>
      </c>
      <c r="AO135" s="8">
        <v>13.151</v>
      </c>
      <c r="AP135" s="6">
        <v>24.530999999999999</v>
      </c>
      <c r="AQ135" s="6">
        <v>1</v>
      </c>
      <c r="AR135" s="6">
        <v>1</v>
      </c>
      <c r="AS135" s="6">
        <f>_xlfn.XLOOKUP(data_cloud__26[[#This Row],[product_id]], manual_check_maarten!A:A,manual_check_maarten!F:F,  "")</f>
        <v>1</v>
      </c>
      <c r="AT135" s="6"/>
      <c r="AU135" s="6"/>
      <c r="AV135" s="6"/>
      <c r="AW135" s="6">
        <f>_xlfn.XLOOKUP(data_cloud__26[[#This Row],[product_id]], manual_check_maarten!A:A,manual_check_maarten!G:G,  "")</f>
        <v>0</v>
      </c>
      <c r="AX135" s="6" t="str">
        <f>_xlfn.XLOOKUP(data_cloud__26[[#This Row],[product_id]], manual_check_maarten!A:A,manual_check_maarten!H:H,  "")</f>
        <v/>
      </c>
      <c r="AY135" s="6"/>
      <c r="AZ135" s="6"/>
      <c r="BA135" s="6" t="s">
        <v>393</v>
      </c>
      <c r="BB135" s="6">
        <v>67</v>
      </c>
      <c r="BC135" s="6" t="s">
        <v>85</v>
      </c>
      <c r="BD135" s="6">
        <v>45566.705982962965</v>
      </c>
      <c r="BE135" s="6" t="s">
        <v>79</v>
      </c>
      <c r="BF135" s="6" t="s">
        <v>80</v>
      </c>
      <c r="BG135" s="6">
        <v>67</v>
      </c>
      <c r="BH135" s="6">
        <v>67</v>
      </c>
      <c r="BI135" s="6">
        <v>0</v>
      </c>
      <c r="BJ135" s="6" t="s">
        <v>392</v>
      </c>
      <c r="BK135" s="6" t="s">
        <v>82</v>
      </c>
      <c r="BL135" s="6">
        <v>14.549999237060547</v>
      </c>
      <c r="BM135" s="6">
        <v>110</v>
      </c>
      <c r="BN135" s="6" t="s">
        <v>82</v>
      </c>
      <c r="BO135" s="6" t="s">
        <v>82</v>
      </c>
      <c r="BP135" s="6">
        <v>0</v>
      </c>
      <c r="BQ135" s="6">
        <v>60</v>
      </c>
      <c r="BR135" s="6"/>
      <c r="BS135" s="6"/>
      <c r="BT135" s="6" t="s">
        <v>394</v>
      </c>
      <c r="BU135" s="6" t="s">
        <v>393</v>
      </c>
      <c r="BV135" s="6">
        <v>40</v>
      </c>
      <c r="BW135" s="6">
        <v>20</v>
      </c>
      <c r="BX135" s="6">
        <v>45</v>
      </c>
      <c r="BY135" s="6">
        <v>1232.0219999999999</v>
      </c>
      <c r="BZ135" s="6">
        <v>1046.403</v>
      </c>
      <c r="CA135" s="6">
        <v>-1.4</v>
      </c>
      <c r="CB135" s="6">
        <v>4.0609999999999999</v>
      </c>
      <c r="CC135" s="6">
        <v>90.909000000000006</v>
      </c>
      <c r="CD135" s="6">
        <v>2054.7959999999998</v>
      </c>
      <c r="CE135" s="6">
        <v>1226.1130000000001</v>
      </c>
      <c r="CF135" s="6">
        <v>1354.3140000000001</v>
      </c>
      <c r="CG135" s="6">
        <v>-178.30199999999999</v>
      </c>
      <c r="CH135" s="6">
        <v>97.244</v>
      </c>
      <c r="CR135" s="6"/>
      <c r="CS135" s="6"/>
      <c r="CT135" s="6"/>
      <c r="CU135" s="6"/>
      <c r="CV135" s="6"/>
      <c r="CY135" s="6"/>
      <c r="CZ135" s="6"/>
      <c r="DA135" s="6"/>
      <c r="DB135" s="6"/>
      <c r="DC135" s="6"/>
      <c r="DD135" s="6"/>
    </row>
    <row r="136" spans="1:108" x14ac:dyDescent="0.35">
      <c r="A136" s="8">
        <v>801.78204345703125</v>
      </c>
      <c r="B136" s="8">
        <v>119.90861511230469</v>
      </c>
      <c r="C136" s="8">
        <v>215.10000610351563</v>
      </c>
      <c r="D136" s="8">
        <v>215.10000610351563</v>
      </c>
      <c r="E136" s="8">
        <v>220.10000610351563</v>
      </c>
      <c r="F136" s="8">
        <v>225</v>
      </c>
      <c r="G136" s="8">
        <v>2184.85302734375</v>
      </c>
      <c r="H136" s="8">
        <v>1692.5301513671875</v>
      </c>
      <c r="I136" s="8">
        <v>3.0960001945495605</v>
      </c>
      <c r="J136" s="8">
        <v>0.15200001001358032</v>
      </c>
      <c r="K136" s="8">
        <v>24.338001251220703</v>
      </c>
      <c r="L136" s="8">
        <v>2.0940001010894775</v>
      </c>
      <c r="M136" s="8">
        <v>0.45200002193450928</v>
      </c>
      <c r="N136" s="8">
        <v>0.65800005197525024</v>
      </c>
      <c r="O136" s="8">
        <v>48.200000762939453</v>
      </c>
      <c r="P136" s="8">
        <v>30.37164306640625</v>
      </c>
      <c r="Q136" s="8">
        <v>44.978981018066406</v>
      </c>
      <c r="R136" s="8">
        <v>229.80000305175781</v>
      </c>
      <c r="S136" s="8">
        <v>60</v>
      </c>
      <c r="T136" s="8">
        <v>60</v>
      </c>
      <c r="U136" s="8">
        <v>60.799999</v>
      </c>
      <c r="V136" s="8">
        <v>94.586082458496094</v>
      </c>
      <c r="W136" s="8">
        <v>52.499603271484375</v>
      </c>
      <c r="X136" s="8">
        <v>66.280792236328125</v>
      </c>
      <c r="Y136" s="8">
        <v>80.132705688476563</v>
      </c>
      <c r="Z136" s="8">
        <v>3.0475625991821289</v>
      </c>
      <c r="AA136" s="8">
        <v>546.759033203125</v>
      </c>
      <c r="AB136" s="8">
        <v>504.92889404296875</v>
      </c>
      <c r="AC136" s="8">
        <v>4.4773125648498535</v>
      </c>
      <c r="AD136" s="8">
        <v>3.574312686920166</v>
      </c>
      <c r="AE136" s="8">
        <v>7841.51611328125</v>
      </c>
      <c r="AF136" s="8">
        <v>5654.9501953125</v>
      </c>
      <c r="AG136" s="8">
        <v>1668.30078125</v>
      </c>
      <c r="AH136" s="8">
        <v>1061.41943359375</v>
      </c>
      <c r="AI136" s="8">
        <v>6173.21533203125</v>
      </c>
      <c r="AJ136" s="8">
        <v>4593.53076171875</v>
      </c>
      <c r="AK136" s="8">
        <f>(data_cloud__26[[#This Row],[timestamp]]-BD134)*86400</f>
        <v>24.023000104352832</v>
      </c>
      <c r="AL136" s="8">
        <v>1.004</v>
      </c>
      <c r="AM136" s="8">
        <v>423.74400000000003</v>
      </c>
      <c r="AN136" s="8">
        <v>2055.3690000000001</v>
      </c>
      <c r="AO136" s="8">
        <v>10.262</v>
      </c>
      <c r="AP136" s="6">
        <v>26.696999999999999</v>
      </c>
      <c r="AQ136" s="6">
        <v>1</v>
      </c>
      <c r="AR136" s="6">
        <v>1</v>
      </c>
      <c r="AS136" s="6">
        <f>_xlfn.XLOOKUP(data_cloud__26[[#This Row],[product_id]], manual_check_maarten!A:A,manual_check_maarten!F:F,  "")</f>
        <v>1</v>
      </c>
      <c r="AT136" s="6"/>
      <c r="AU136" s="6"/>
      <c r="AV136" s="6"/>
      <c r="AW136" s="6">
        <f>_xlfn.XLOOKUP(data_cloud__26[[#This Row],[product_id]], manual_check_maarten!A:A,manual_check_maarten!G:G,  "")</f>
        <v>0</v>
      </c>
      <c r="AX136" s="6" t="str">
        <f>_xlfn.XLOOKUP(data_cloud__26[[#This Row],[product_id]], manual_check_maarten!A:A,manual_check_maarten!H:H,  "")</f>
        <v/>
      </c>
      <c r="AY136" s="6"/>
      <c r="AZ136" s="6"/>
      <c r="BA136" s="6" t="s">
        <v>395</v>
      </c>
      <c r="BB136" s="6">
        <v>68</v>
      </c>
      <c r="BC136" s="6" t="s">
        <v>78</v>
      </c>
      <c r="BD136" s="6">
        <v>45566.706261006948</v>
      </c>
      <c r="BE136" s="6" t="s">
        <v>79</v>
      </c>
      <c r="BF136" s="6" t="s">
        <v>80</v>
      </c>
      <c r="BG136" s="6">
        <v>68</v>
      </c>
      <c r="BH136" s="6">
        <v>68</v>
      </c>
      <c r="BI136" s="6">
        <v>0</v>
      </c>
      <c r="BJ136" s="6" t="s">
        <v>396</v>
      </c>
      <c r="BK136" s="6" t="s">
        <v>82</v>
      </c>
      <c r="BL136" s="6">
        <v>14.559999465942383</v>
      </c>
      <c r="BM136" s="6">
        <v>110</v>
      </c>
      <c r="BN136" s="6" t="s">
        <v>82</v>
      </c>
      <c r="BO136" s="6" t="s">
        <v>82</v>
      </c>
      <c r="BP136" s="6">
        <v>0</v>
      </c>
      <c r="BQ136" s="6">
        <v>60</v>
      </c>
      <c r="BR136" s="6">
        <v>5.6824684143066406E-3</v>
      </c>
      <c r="BS136" s="6">
        <v>0.11894142627716064</v>
      </c>
      <c r="BT136" s="6" t="s">
        <v>397</v>
      </c>
      <c r="BU136" s="6" t="s">
        <v>395</v>
      </c>
      <c r="BV136" s="6">
        <v>40</v>
      </c>
      <c r="BW136" s="6">
        <v>20</v>
      </c>
      <c r="BX136" s="6">
        <v>45</v>
      </c>
      <c r="BY136" s="6">
        <v>863.92600000000004</v>
      </c>
      <c r="BZ136" s="6">
        <v>1164.2260000000001</v>
      </c>
      <c r="CA136" s="6">
        <v>1.1379999999999999</v>
      </c>
      <c r="CB136" s="6">
        <v>4.0839999999999996</v>
      </c>
      <c r="CC136" s="6">
        <v>93.447000000000003</v>
      </c>
      <c r="CD136" s="6">
        <v>2055.3690000000001</v>
      </c>
      <c r="CE136" s="6">
        <v>842.50199999999995</v>
      </c>
      <c r="CF136" s="6">
        <v>1272.873</v>
      </c>
      <c r="CG136" s="6">
        <v>5.298</v>
      </c>
      <c r="CH136" s="6">
        <v>97.244</v>
      </c>
      <c r="CR136" s="6"/>
      <c r="CS136" s="6"/>
      <c r="CT136" s="6"/>
      <c r="CU136" s="6"/>
      <c r="CV136" s="6"/>
      <c r="CY136" s="6"/>
      <c r="CZ136" s="6"/>
      <c r="DA136" s="6"/>
      <c r="DB136" s="6"/>
      <c r="DC136" s="6"/>
      <c r="DD136" s="6"/>
    </row>
    <row r="137" spans="1:108" x14ac:dyDescent="0.35">
      <c r="A137" s="8">
        <v>801.78204345703125</v>
      </c>
      <c r="B137" s="8">
        <v>119.90861511230469</v>
      </c>
      <c r="C137" s="8">
        <v>215.10000610351563</v>
      </c>
      <c r="D137" s="8">
        <v>215.10000610351563</v>
      </c>
      <c r="E137" s="8">
        <v>220.10000610351563</v>
      </c>
      <c r="F137" s="8">
        <v>225</v>
      </c>
      <c r="G137" s="8">
        <v>2184.85302734375</v>
      </c>
      <c r="H137" s="8">
        <v>1692.5301513671875</v>
      </c>
      <c r="I137" s="8">
        <v>3.0960001945495605</v>
      </c>
      <c r="J137" s="8">
        <v>0.15200001001358032</v>
      </c>
      <c r="K137" s="8">
        <v>24.338001251220703</v>
      </c>
      <c r="L137" s="8">
        <v>2.0940001010894775</v>
      </c>
      <c r="M137" s="8">
        <v>0.45200002193450928</v>
      </c>
      <c r="N137" s="8">
        <v>0.65800005197525024</v>
      </c>
      <c r="O137" s="8">
        <v>48.200000762939453</v>
      </c>
      <c r="P137" s="8">
        <v>30.37164306640625</v>
      </c>
      <c r="Q137" s="8">
        <v>44.978981018066406</v>
      </c>
      <c r="R137" s="8">
        <v>229.80000305175781</v>
      </c>
      <c r="S137" s="8">
        <v>60</v>
      </c>
      <c r="T137" s="8">
        <v>60</v>
      </c>
      <c r="U137" s="8">
        <v>60.799999</v>
      </c>
      <c r="V137" s="8">
        <v>137.79624938964844</v>
      </c>
      <c r="W137" s="8">
        <v>52.49993896484375</v>
      </c>
      <c r="X137" s="8">
        <v>66.968048095703125</v>
      </c>
      <c r="Y137" s="8">
        <v>82.44451904296875</v>
      </c>
      <c r="Z137" s="8">
        <v>2.0316874980926514</v>
      </c>
      <c r="AA137" s="8">
        <v>547.683837890625</v>
      </c>
      <c r="AB137" s="8">
        <v>502.19357299804688</v>
      </c>
      <c r="AC137" s="8">
        <v>4.7783126831054688</v>
      </c>
      <c r="AD137" s="8">
        <v>3.7248127460479736</v>
      </c>
      <c r="AE137" s="8">
        <v>8006.9248046875</v>
      </c>
      <c r="AF137" s="8">
        <v>6267.93603515625</v>
      </c>
      <c r="AG137" s="8">
        <v>1841.64501953125</v>
      </c>
      <c r="AH137" s="8">
        <v>1150.49072265625</v>
      </c>
      <c r="AI137" s="8">
        <v>6165.27978515625</v>
      </c>
      <c r="AJ137" s="8">
        <v>5117.4453125</v>
      </c>
      <c r="AK137" s="8">
        <f>(data_cloud__26[[#This Row],[timestamp]]-BD135)*86400</f>
        <v>24.023000104352832</v>
      </c>
      <c r="AL137" s="8">
        <v>1.004</v>
      </c>
      <c r="AM137" s="8">
        <v>424.68099999999998</v>
      </c>
      <c r="AN137" s="8">
        <v>2056.44</v>
      </c>
      <c r="AO137" s="8">
        <v>30.416</v>
      </c>
      <c r="AP137" s="6">
        <v>705.77499999999998</v>
      </c>
      <c r="AQ137" s="6">
        <v>0</v>
      </c>
      <c r="AR137" s="6">
        <v>0</v>
      </c>
      <c r="AS137" s="6">
        <f>_xlfn.XLOOKUP(data_cloud__26[[#This Row],[product_id]], manual_check_maarten!A:A,manual_check_maarten!F:F,  "")</f>
        <v>1</v>
      </c>
      <c r="AT137" s="6"/>
      <c r="AU137" s="6"/>
      <c r="AV137" s="6"/>
      <c r="AW137" s="6" t="str">
        <f>_xlfn.XLOOKUP(data_cloud__26[[#This Row],[product_id]], manual_check_maarten!A:A,manual_check_maarten!G:G,  "")</f>
        <v>anomaly due to position against the edge of the FOV</v>
      </c>
      <c r="AX137" s="6" t="str">
        <f>_xlfn.XLOOKUP(data_cloud__26[[#This Row],[product_id]], manual_check_maarten!A:A,manual_check_maarten!H:H,  "")</f>
        <v/>
      </c>
      <c r="AY137" s="6"/>
      <c r="AZ137" s="6"/>
      <c r="BA137" s="6" t="s">
        <v>398</v>
      </c>
      <c r="BB137" s="6">
        <v>68</v>
      </c>
      <c r="BC137" s="6" t="s">
        <v>85</v>
      </c>
      <c r="BD137" s="6">
        <v>45566.706261006948</v>
      </c>
      <c r="BE137" s="6" t="s">
        <v>79</v>
      </c>
      <c r="BF137" s="6" t="s">
        <v>80</v>
      </c>
      <c r="BG137" s="6">
        <v>68</v>
      </c>
      <c r="BH137" s="6">
        <v>68</v>
      </c>
      <c r="BI137" s="6">
        <v>0</v>
      </c>
      <c r="BJ137" s="6" t="s">
        <v>396</v>
      </c>
      <c r="BK137" s="6" t="s">
        <v>82</v>
      </c>
      <c r="BL137" s="6">
        <v>14.559999465942383</v>
      </c>
      <c r="BM137" s="6">
        <v>110</v>
      </c>
      <c r="BN137" s="6" t="s">
        <v>82</v>
      </c>
      <c r="BO137" s="6" t="s">
        <v>82</v>
      </c>
      <c r="BP137" s="6">
        <v>0</v>
      </c>
      <c r="BQ137" s="6">
        <v>60</v>
      </c>
      <c r="BR137" s="6"/>
      <c r="BS137" s="6"/>
      <c r="BT137" s="6" t="s">
        <v>399</v>
      </c>
      <c r="BU137" s="6" t="s">
        <v>398</v>
      </c>
      <c r="BV137" s="6">
        <v>40</v>
      </c>
      <c r="BW137" s="6">
        <v>20</v>
      </c>
      <c r="BX137" s="6">
        <v>45</v>
      </c>
      <c r="BY137" s="6">
        <v>1242.0329999999999</v>
      </c>
      <c r="BZ137" s="6">
        <v>726.14400000000001</v>
      </c>
      <c r="CA137" s="6">
        <v>-1.627</v>
      </c>
      <c r="CB137" s="6">
        <v>4.077</v>
      </c>
      <c r="CC137" s="6">
        <v>90.682000000000002</v>
      </c>
      <c r="CD137" s="6">
        <v>2056.44</v>
      </c>
      <c r="CE137" s="6">
        <v>1236.327</v>
      </c>
      <c r="CF137" s="6">
        <v>1039.944</v>
      </c>
      <c r="CG137" s="6">
        <v>-178.303</v>
      </c>
      <c r="CH137" s="6">
        <v>99.998999999999995</v>
      </c>
      <c r="CR137" s="6"/>
      <c r="CS137" s="6"/>
      <c r="CT137" s="6"/>
      <c r="CU137" s="6"/>
      <c r="CV137" s="6"/>
      <c r="CY137" s="6"/>
      <c r="CZ137" s="6"/>
      <c r="DA137" s="6"/>
      <c r="DB137" s="6"/>
      <c r="DC137" s="6"/>
      <c r="DD137" s="6"/>
    </row>
    <row r="138" spans="1:108" x14ac:dyDescent="0.35">
      <c r="A138" s="8">
        <v>802.33538818359375</v>
      </c>
      <c r="B138" s="8">
        <v>119.90861511230469</v>
      </c>
      <c r="C138" s="8">
        <v>214.80000305175781</v>
      </c>
      <c r="D138" s="8">
        <v>215.10000610351563</v>
      </c>
      <c r="E138" s="8">
        <v>220.10000610351563</v>
      </c>
      <c r="F138" s="8">
        <v>225</v>
      </c>
      <c r="G138" s="8">
        <v>2199.521728515625</v>
      </c>
      <c r="H138" s="8">
        <v>1695.93017578125</v>
      </c>
      <c r="I138" s="8">
        <v>3.3500001430511475</v>
      </c>
      <c r="J138" s="8">
        <v>0.15200001001358032</v>
      </c>
      <c r="K138" s="8">
        <v>24.338001251220703</v>
      </c>
      <c r="L138" s="8">
        <v>2.0580000877380371</v>
      </c>
      <c r="M138" s="8">
        <v>0.45200002193450928</v>
      </c>
      <c r="N138" s="8">
        <v>0.65400004386901855</v>
      </c>
      <c r="O138" s="8">
        <v>48</v>
      </c>
      <c r="P138" s="8">
        <v>30.198352813720703</v>
      </c>
      <c r="Q138" s="8">
        <v>44.968788146972656</v>
      </c>
      <c r="R138" s="8">
        <v>229.80000305175781</v>
      </c>
      <c r="S138" s="8">
        <v>60</v>
      </c>
      <c r="T138" s="8">
        <v>60</v>
      </c>
      <c r="U138" s="8">
        <v>60.799999</v>
      </c>
      <c r="V138" s="8">
        <v>94.586082458496094</v>
      </c>
      <c r="W138" s="8">
        <v>52.499603271484375</v>
      </c>
      <c r="X138" s="8">
        <v>66.195198059082031</v>
      </c>
      <c r="Y138" s="8">
        <v>80.16455078125</v>
      </c>
      <c r="Z138" s="8">
        <v>2.5960626602172852</v>
      </c>
      <c r="AA138" s="8">
        <v>545.41693115234375</v>
      </c>
      <c r="AB138" s="8">
        <v>503.26959228515625</v>
      </c>
      <c r="AC138" s="8">
        <v>4.5525627136230469</v>
      </c>
      <c r="AD138" s="8">
        <v>3.574312686920166</v>
      </c>
      <c r="AE138" s="8">
        <v>7813.3115234375</v>
      </c>
      <c r="AF138" s="8">
        <v>5606.69921875</v>
      </c>
      <c r="AG138" s="8">
        <v>1697.92578125</v>
      </c>
      <c r="AH138" s="8">
        <v>1050.5517578125</v>
      </c>
      <c r="AI138" s="8">
        <v>6115.3857421875</v>
      </c>
      <c r="AJ138" s="8">
        <v>4556.1474609375</v>
      </c>
      <c r="AK138" s="8">
        <f>(data_cloud__26[[#This Row],[timestamp]]-BD136)*86400</f>
        <v>25.023999880068004</v>
      </c>
      <c r="AL138" s="8">
        <v>1.004</v>
      </c>
      <c r="AM138" s="8">
        <v>423.88</v>
      </c>
      <c r="AN138" s="8">
        <v>2055.348</v>
      </c>
      <c r="AO138" s="8">
        <v>8.9979999999999993</v>
      </c>
      <c r="AP138" s="6">
        <v>22.222000000000001</v>
      </c>
      <c r="AQ138" s="6">
        <v>1</v>
      </c>
      <c r="AR138" s="6">
        <v>1</v>
      </c>
      <c r="AS138" s="6">
        <f>_xlfn.XLOOKUP(data_cloud__26[[#This Row],[product_id]], manual_check_maarten!A:A,manual_check_maarten!F:F,  "")</f>
        <v>1</v>
      </c>
      <c r="AT138" s="6"/>
      <c r="AU138" s="6"/>
      <c r="AV138" s="6"/>
      <c r="AW138" s="6">
        <f>_xlfn.XLOOKUP(data_cloud__26[[#This Row],[product_id]], manual_check_maarten!A:A,manual_check_maarten!G:G,  "")</f>
        <v>0</v>
      </c>
      <c r="AX138" s="6" t="str">
        <f>_xlfn.XLOOKUP(data_cloud__26[[#This Row],[product_id]], manual_check_maarten!A:A,manual_check_maarten!H:H,  "")</f>
        <v/>
      </c>
      <c r="AY138" s="6"/>
      <c r="AZ138" s="6"/>
      <c r="BA138" s="6" t="s">
        <v>400</v>
      </c>
      <c r="BB138" s="6">
        <v>69</v>
      </c>
      <c r="BC138" s="6" t="s">
        <v>78</v>
      </c>
      <c r="BD138" s="6">
        <v>45566.706550636576</v>
      </c>
      <c r="BE138" s="6" t="s">
        <v>79</v>
      </c>
      <c r="BF138" s="6" t="s">
        <v>80</v>
      </c>
      <c r="BG138" s="6">
        <v>69</v>
      </c>
      <c r="BH138" s="6">
        <v>69</v>
      </c>
      <c r="BI138" s="6">
        <v>0</v>
      </c>
      <c r="BJ138" s="6" t="s">
        <v>401</v>
      </c>
      <c r="BK138" s="6" t="s">
        <v>82</v>
      </c>
      <c r="BL138" s="6">
        <v>14.559999465942383</v>
      </c>
      <c r="BM138" s="6">
        <v>110</v>
      </c>
      <c r="BN138" s="6" t="s">
        <v>82</v>
      </c>
      <c r="BO138" s="6" t="s">
        <v>82</v>
      </c>
      <c r="BP138" s="6">
        <v>0</v>
      </c>
      <c r="BQ138" s="6">
        <v>60</v>
      </c>
      <c r="BR138" s="6">
        <v>1.0690689086914063E-3</v>
      </c>
      <c r="BS138" s="6">
        <v>0.12525999546051025</v>
      </c>
      <c r="BT138" s="6" t="s">
        <v>402</v>
      </c>
      <c r="BU138" s="6" t="s">
        <v>400</v>
      </c>
      <c r="BV138" s="6">
        <v>40</v>
      </c>
      <c r="BW138" s="6">
        <v>20</v>
      </c>
      <c r="BX138" s="6">
        <v>45</v>
      </c>
      <c r="BY138" s="6">
        <v>887.63400000000001</v>
      </c>
      <c r="BZ138" s="6">
        <v>1132.2829999999999</v>
      </c>
      <c r="CA138" s="6">
        <v>3.806</v>
      </c>
      <c r="CB138" s="6">
        <v>4.1959999999999997</v>
      </c>
      <c r="CC138" s="6">
        <v>96.114999999999995</v>
      </c>
      <c r="CD138" s="6">
        <v>2055.348</v>
      </c>
      <c r="CE138" s="6">
        <v>863.26</v>
      </c>
      <c r="CF138" s="6">
        <v>1240.509</v>
      </c>
      <c r="CG138" s="6">
        <v>6.5519999999999996</v>
      </c>
      <c r="CH138" s="6">
        <v>99.998999999999995</v>
      </c>
      <c r="CR138" s="6"/>
      <c r="CS138" s="6"/>
      <c r="CT138" s="6"/>
      <c r="CU138" s="6"/>
      <c r="CV138" s="6"/>
      <c r="CY138" s="6"/>
      <c r="CZ138" s="6"/>
      <c r="DA138" s="6"/>
      <c r="DB138" s="6"/>
      <c r="DC138" s="6"/>
      <c r="DD138" s="6"/>
    </row>
    <row r="139" spans="1:108" x14ac:dyDescent="0.35">
      <c r="A139" s="8">
        <v>802.33538818359375</v>
      </c>
      <c r="B139" s="8">
        <v>119.90861511230469</v>
      </c>
      <c r="C139" s="8">
        <v>214.80000305175781</v>
      </c>
      <c r="D139" s="8">
        <v>215.10000610351563</v>
      </c>
      <c r="E139" s="8">
        <v>220.10000610351563</v>
      </c>
      <c r="F139" s="8">
        <v>225</v>
      </c>
      <c r="G139" s="8">
        <v>2199.521728515625</v>
      </c>
      <c r="H139" s="8">
        <v>1695.93017578125</v>
      </c>
      <c r="I139" s="8">
        <v>3.3500001430511475</v>
      </c>
      <c r="J139" s="8">
        <v>0.15200001001358032</v>
      </c>
      <c r="K139" s="8">
        <v>24.338001251220703</v>
      </c>
      <c r="L139" s="8">
        <v>2.0580000877380371</v>
      </c>
      <c r="M139" s="8">
        <v>0.45200002193450928</v>
      </c>
      <c r="N139" s="8">
        <v>0.65400004386901855</v>
      </c>
      <c r="O139" s="8">
        <v>48</v>
      </c>
      <c r="P139" s="8">
        <v>30.198352813720703</v>
      </c>
      <c r="Q139" s="8">
        <v>44.968788146972656</v>
      </c>
      <c r="R139" s="8">
        <v>229.80000305175781</v>
      </c>
      <c r="S139" s="8">
        <v>60</v>
      </c>
      <c r="T139" s="8">
        <v>60</v>
      </c>
      <c r="U139" s="8">
        <v>60.799999</v>
      </c>
      <c r="V139" s="8">
        <v>137.79624938964844</v>
      </c>
      <c r="W139" s="8">
        <v>52.49993896484375</v>
      </c>
      <c r="X139" s="8">
        <v>66.86328125</v>
      </c>
      <c r="Y139" s="8">
        <v>83.032020568847656</v>
      </c>
      <c r="Z139" s="8">
        <v>1.2415626049041748</v>
      </c>
      <c r="AA139" s="8">
        <v>547.61981201171875</v>
      </c>
      <c r="AB139" s="8">
        <v>501.43710327148438</v>
      </c>
      <c r="AC139" s="8">
        <v>4.7783126831054688</v>
      </c>
      <c r="AD139" s="8">
        <v>3.7624375820159912</v>
      </c>
      <c r="AE139" s="8">
        <v>8002.373046875</v>
      </c>
      <c r="AF139" s="8">
        <v>6253.13916015625</v>
      </c>
      <c r="AG139" s="8">
        <v>1835.37451171875</v>
      </c>
      <c r="AH139" s="8">
        <v>1161.8603515625</v>
      </c>
      <c r="AI139" s="8">
        <v>6166.99853515625</v>
      </c>
      <c r="AJ139" s="8">
        <v>5091.27880859375</v>
      </c>
      <c r="AK139" s="8">
        <f>(data_cloud__26[[#This Row],[timestamp]]-BD137)*86400</f>
        <v>25.023999880068004</v>
      </c>
      <c r="AL139" s="8">
        <v>1.0049999999999999</v>
      </c>
      <c r="AM139" s="8">
        <v>424.63900000000001</v>
      </c>
      <c r="AN139" s="8">
        <v>2054.1210000000001</v>
      </c>
      <c r="AO139" s="8">
        <v>6.8070000000000004</v>
      </c>
      <c r="AP139" s="6">
        <v>28.724</v>
      </c>
      <c r="AQ139" s="6">
        <v>1</v>
      </c>
      <c r="AR139" s="6">
        <v>1</v>
      </c>
      <c r="AS139" s="6">
        <f>_xlfn.XLOOKUP(data_cloud__26[[#This Row],[product_id]], manual_check_maarten!A:A,manual_check_maarten!F:F,  "")</f>
        <v>1</v>
      </c>
      <c r="AT139" s="6"/>
      <c r="AU139" s="6"/>
      <c r="AV139" s="6"/>
      <c r="AW139" s="6">
        <f>_xlfn.XLOOKUP(data_cloud__26[[#This Row],[product_id]], manual_check_maarten!A:A,manual_check_maarten!G:G,  "")</f>
        <v>0</v>
      </c>
      <c r="AX139" s="6" t="str">
        <f>_xlfn.XLOOKUP(data_cloud__26[[#This Row],[product_id]], manual_check_maarten!A:A,manual_check_maarten!H:H,  "")</f>
        <v/>
      </c>
      <c r="AY139" s="6"/>
      <c r="AZ139" s="6"/>
      <c r="BA139" s="6" t="s">
        <v>403</v>
      </c>
      <c r="BB139" s="6">
        <v>69</v>
      </c>
      <c r="BC139" s="6" t="s">
        <v>85</v>
      </c>
      <c r="BD139" s="6">
        <v>45566.706550636576</v>
      </c>
      <c r="BE139" s="6" t="s">
        <v>79</v>
      </c>
      <c r="BF139" s="6" t="s">
        <v>80</v>
      </c>
      <c r="BG139" s="6">
        <v>69</v>
      </c>
      <c r="BH139" s="6">
        <v>69</v>
      </c>
      <c r="BI139" s="6">
        <v>0</v>
      </c>
      <c r="BJ139" s="6" t="s">
        <v>401</v>
      </c>
      <c r="BK139" s="6" t="s">
        <v>82</v>
      </c>
      <c r="BL139" s="6">
        <v>14.559999465942383</v>
      </c>
      <c r="BM139" s="6">
        <v>110</v>
      </c>
      <c r="BN139" s="6" t="s">
        <v>82</v>
      </c>
      <c r="BO139" s="6" t="s">
        <v>82</v>
      </c>
      <c r="BP139" s="6">
        <v>0</v>
      </c>
      <c r="BQ139" s="6">
        <v>60</v>
      </c>
      <c r="BR139" s="6"/>
      <c r="BS139" s="6"/>
      <c r="BT139" s="6" t="s">
        <v>404</v>
      </c>
      <c r="BU139" s="6" t="s">
        <v>403</v>
      </c>
      <c r="BV139" s="6">
        <v>40</v>
      </c>
      <c r="BW139" s="6">
        <v>20</v>
      </c>
      <c r="BX139" s="6">
        <v>45</v>
      </c>
      <c r="BY139" s="6">
        <v>1231.6199999999999</v>
      </c>
      <c r="BZ139" s="6">
        <v>1107.0409999999999</v>
      </c>
      <c r="CA139" s="6">
        <v>-1.635</v>
      </c>
      <c r="CB139" s="6">
        <v>4.101</v>
      </c>
      <c r="CC139" s="6">
        <v>90.674000000000007</v>
      </c>
      <c r="CD139" s="6">
        <v>2054.1210000000001</v>
      </c>
      <c r="CE139" s="6">
        <v>1225.3230000000001</v>
      </c>
      <c r="CF139" s="6">
        <v>1413.3309999999999</v>
      </c>
      <c r="CG139" s="6">
        <v>-178.221</v>
      </c>
      <c r="CH139" s="6">
        <v>98.424999999999997</v>
      </c>
      <c r="CR139" s="6"/>
      <c r="CS139" s="6"/>
      <c r="CT139" s="6"/>
      <c r="CU139" s="6"/>
      <c r="CV139" s="6"/>
      <c r="CY139" s="6"/>
      <c r="CZ139" s="6"/>
      <c r="DA139" s="6"/>
      <c r="DB139" s="6"/>
      <c r="DC139" s="6"/>
      <c r="DD139" s="6"/>
    </row>
    <row r="140" spans="1:108" x14ac:dyDescent="0.35">
      <c r="A140" s="8">
        <v>801.78204345703125</v>
      </c>
      <c r="B140" s="8">
        <v>119.90861511230469</v>
      </c>
      <c r="C140" s="8">
        <v>214.80000305175781</v>
      </c>
      <c r="D140" s="8">
        <v>215.10000610351563</v>
      </c>
      <c r="E140" s="8">
        <v>220.10000610351563</v>
      </c>
      <c r="F140" s="8">
        <v>225</v>
      </c>
      <c r="G140" s="8">
        <v>2207.196044921875</v>
      </c>
      <c r="H140" s="8">
        <v>1689.6158447265625</v>
      </c>
      <c r="I140" s="8">
        <v>3.0240001678466797</v>
      </c>
      <c r="J140" s="8">
        <v>0.15200001001358032</v>
      </c>
      <c r="K140" s="8">
        <v>24.340002059936523</v>
      </c>
      <c r="L140" s="8">
        <v>2.0540001392364502</v>
      </c>
      <c r="M140" s="8">
        <v>0.45400002598762512</v>
      </c>
      <c r="N140" s="8">
        <v>0.65400004386901855</v>
      </c>
      <c r="O140" s="8">
        <v>48</v>
      </c>
      <c r="P140" s="8">
        <v>29.953708648681641</v>
      </c>
      <c r="Q140" s="8">
        <v>44.953498840332031</v>
      </c>
      <c r="R140" s="8">
        <v>229.80000305175781</v>
      </c>
      <c r="S140" s="8">
        <v>59.900002000000001</v>
      </c>
      <c r="T140" s="8">
        <v>59.900002000000001</v>
      </c>
      <c r="U140" s="8">
        <v>60.900002000000001</v>
      </c>
      <c r="V140" s="8">
        <v>94.586082458496094</v>
      </c>
      <c r="W140" s="8">
        <v>52.499603271484375</v>
      </c>
      <c r="X140" s="8">
        <v>66.173385620117188</v>
      </c>
      <c r="Y140" s="8">
        <v>80.032081604003906</v>
      </c>
      <c r="Z140" s="8">
        <v>2.8970625400543213</v>
      </c>
      <c r="AA140" s="8">
        <v>544.11102294921875</v>
      </c>
      <c r="AB140" s="8">
        <v>500.69967651367188</v>
      </c>
      <c r="AC140" s="8">
        <v>4.5525627136230469</v>
      </c>
      <c r="AD140" s="8">
        <v>3.574312686920166</v>
      </c>
      <c r="AE140" s="8">
        <v>7800.2734375</v>
      </c>
      <c r="AF140" s="8">
        <v>5547.5859375</v>
      </c>
      <c r="AG140" s="8">
        <v>1684.91845703125</v>
      </c>
      <c r="AH140" s="8">
        <v>1035.33740234375</v>
      </c>
      <c r="AI140" s="8">
        <v>6115.35498046875</v>
      </c>
      <c r="AJ140" s="8">
        <v>4512.24853515625</v>
      </c>
      <c r="AK140" s="8">
        <f>(data_cloud__26[[#This Row],[timestamp]]-BD138)*86400</f>
        <v>23.961999756284058</v>
      </c>
      <c r="AL140" s="8"/>
      <c r="AM140" s="8"/>
      <c r="AN140" s="8"/>
      <c r="AO140" s="8"/>
      <c r="AP140" s="6"/>
      <c r="AQ140" s="6"/>
      <c r="AR140" s="6"/>
      <c r="AS140" s="6" t="str">
        <f>_xlfn.XLOOKUP(data_cloud__26[[#This Row],[product_id]], manual_check_maarten!A:A,manual_check_maarten!F:F,  "")</f>
        <v/>
      </c>
      <c r="AT140" s="6"/>
      <c r="AU140" s="6"/>
      <c r="AV140" s="6"/>
      <c r="AW140" s="6" t="str">
        <f>_xlfn.XLOOKUP(data_cloud__26[[#This Row],[product_id]], manual_check_maarten!A:A,manual_check_maarten!G:G,  "")</f>
        <v/>
      </c>
      <c r="AX140" s="6" t="str">
        <f>_xlfn.XLOOKUP(data_cloud__26[[#This Row],[product_id]], manual_check_maarten!A:A,manual_check_maarten!H:H,  "")</f>
        <v/>
      </c>
      <c r="AY140" s="6"/>
      <c r="AZ140" s="6"/>
      <c r="BA140" s="6" t="s">
        <v>405</v>
      </c>
      <c r="BB140" s="6">
        <v>70</v>
      </c>
      <c r="BC140" s="6" t="s">
        <v>78</v>
      </c>
      <c r="BD140" s="6">
        <v>45566.706827974536</v>
      </c>
      <c r="BE140" s="6" t="s">
        <v>79</v>
      </c>
      <c r="BF140" s="6" t="s">
        <v>80</v>
      </c>
      <c r="BG140" s="6">
        <v>70</v>
      </c>
      <c r="BH140" s="6">
        <v>70</v>
      </c>
      <c r="BI140" s="6">
        <v>0</v>
      </c>
      <c r="BJ140" s="6" t="s">
        <v>406</v>
      </c>
      <c r="BK140" s="6" t="s">
        <v>82</v>
      </c>
      <c r="BL140" s="6">
        <v>14.559999465942383</v>
      </c>
      <c r="BM140" s="6">
        <v>110</v>
      </c>
      <c r="BN140" s="6" t="s">
        <v>82</v>
      </c>
      <c r="BO140" s="6" t="s">
        <v>82</v>
      </c>
      <c r="BP140" s="6">
        <v>0</v>
      </c>
      <c r="BQ140" s="6">
        <v>60</v>
      </c>
      <c r="BR140" s="6">
        <v>4.1077136993408203E-3</v>
      </c>
      <c r="BS140" s="6">
        <v>0.13252484798431396</v>
      </c>
      <c r="BT140" s="6"/>
      <c r="BX140" s="6"/>
      <c r="BY140" s="6"/>
      <c r="BZ140" s="6"/>
      <c r="CA140" s="6"/>
      <c r="CB140" s="6"/>
      <c r="CC140" s="6"/>
      <c r="CD140" s="6"/>
      <c r="CR140" s="6"/>
      <c r="CS140" s="6"/>
      <c r="CT140" s="6"/>
      <c r="CU140" s="6"/>
      <c r="CV140" s="6"/>
      <c r="CY140" s="6"/>
      <c r="CZ140" s="6"/>
      <c r="DA140" s="6"/>
      <c r="DB140" s="6"/>
      <c r="DC140" s="6"/>
      <c r="DD140" s="6"/>
    </row>
    <row r="141" spans="1:108" x14ac:dyDescent="0.35">
      <c r="A141" s="8">
        <v>801.78204345703125</v>
      </c>
      <c r="B141" s="8">
        <v>119.90861511230469</v>
      </c>
      <c r="C141" s="8">
        <v>214.80000305175781</v>
      </c>
      <c r="D141" s="8">
        <v>215.10000610351563</v>
      </c>
      <c r="E141" s="8">
        <v>220.10000610351563</v>
      </c>
      <c r="F141" s="8">
        <v>225</v>
      </c>
      <c r="G141" s="8">
        <v>2207.196044921875</v>
      </c>
      <c r="H141" s="8">
        <v>1689.6158447265625</v>
      </c>
      <c r="I141" s="8">
        <v>3.0240001678466797</v>
      </c>
      <c r="J141" s="8">
        <v>0.15200001001358032</v>
      </c>
      <c r="K141" s="8">
        <v>24.340002059936523</v>
      </c>
      <c r="L141" s="8">
        <v>2.0540001392364502</v>
      </c>
      <c r="M141" s="8">
        <v>0.45400002598762512</v>
      </c>
      <c r="N141" s="8">
        <v>0.65400004386901855</v>
      </c>
      <c r="O141" s="8">
        <v>48</v>
      </c>
      <c r="P141" s="8">
        <v>29.953708648681641</v>
      </c>
      <c r="Q141" s="8">
        <v>44.953498840332031</v>
      </c>
      <c r="R141" s="8">
        <v>229.80000305175781</v>
      </c>
      <c r="S141" s="8">
        <v>59.900002000000001</v>
      </c>
      <c r="T141" s="8">
        <v>59.900002000000001</v>
      </c>
      <c r="U141" s="8">
        <v>60.900002000000001</v>
      </c>
      <c r="V141" s="8">
        <v>137.79624938964844</v>
      </c>
      <c r="W141" s="8">
        <v>52.49993896484375</v>
      </c>
      <c r="X141" s="8">
        <v>66.754714965820313</v>
      </c>
      <c r="Y141" s="8">
        <v>82.816658020019531</v>
      </c>
      <c r="Z141" s="8">
        <v>1.7306876182556152</v>
      </c>
      <c r="AA141" s="8">
        <v>544.435791015625</v>
      </c>
      <c r="AB141" s="8">
        <v>498.17266845703125</v>
      </c>
      <c r="AC141" s="8">
        <v>4.7783126831054688</v>
      </c>
      <c r="AD141" s="8">
        <v>3.8000626564025879</v>
      </c>
      <c r="AE141" s="8">
        <v>7959.21630859375</v>
      </c>
      <c r="AF141" s="8">
        <v>6148.677734375</v>
      </c>
      <c r="AG141" s="8">
        <v>1815.876953125</v>
      </c>
      <c r="AH141" s="8">
        <v>1164.38330078125</v>
      </c>
      <c r="AI141" s="8">
        <v>6143.33935546875</v>
      </c>
      <c r="AJ141" s="8">
        <v>4984.29443359375</v>
      </c>
      <c r="AK141" s="8">
        <f>(data_cloud__26[[#This Row],[timestamp]]-BD139)*86400</f>
        <v>23.961999756284058</v>
      </c>
      <c r="AL141" s="8">
        <v>1.004</v>
      </c>
      <c r="AM141" s="8">
        <v>424.63499999999999</v>
      </c>
      <c r="AN141" s="8">
        <v>2056.6959999999999</v>
      </c>
      <c r="AO141" s="8">
        <v>62.576000000000001</v>
      </c>
      <c r="AP141" s="6">
        <v>41.625999999999998</v>
      </c>
      <c r="AQ141" s="6">
        <v>0</v>
      </c>
      <c r="AR141" s="6">
        <v>0</v>
      </c>
      <c r="AS141" s="6">
        <f>_xlfn.XLOOKUP(data_cloud__26[[#This Row],[product_id]], manual_check_maarten!A:A,manual_check_maarten!F:F,  "")</f>
        <v>0</v>
      </c>
      <c r="AT141" s="6"/>
      <c r="AU141" s="6"/>
      <c r="AV141" s="6"/>
      <c r="AW141" s="6">
        <f>_xlfn.XLOOKUP(data_cloud__26[[#This Row],[product_id]], manual_check_maarten!A:A,manual_check_maarten!G:G,  "")</f>
        <v>0</v>
      </c>
      <c r="AX141" s="6" t="str">
        <f>_xlfn.XLOOKUP(data_cloud__26[[#This Row],[product_id]], manual_check_maarten!A:A,manual_check_maarten!H:H,  "")</f>
        <v>Streaks</v>
      </c>
      <c r="AY141" s="6"/>
      <c r="AZ141" s="6"/>
      <c r="BA141" s="6" t="s">
        <v>407</v>
      </c>
      <c r="BB141" s="6">
        <v>70</v>
      </c>
      <c r="BC141" s="6" t="s">
        <v>85</v>
      </c>
      <c r="BD141" s="6">
        <v>45566.706827974536</v>
      </c>
      <c r="BE141" s="6" t="s">
        <v>79</v>
      </c>
      <c r="BF141" s="6" t="s">
        <v>80</v>
      </c>
      <c r="BG141" s="6">
        <v>70</v>
      </c>
      <c r="BH141" s="6">
        <v>70</v>
      </c>
      <c r="BI141" s="6">
        <v>0</v>
      </c>
      <c r="BJ141" s="6" t="s">
        <v>406</v>
      </c>
      <c r="BK141" s="6" t="s">
        <v>82</v>
      </c>
      <c r="BL141" s="6">
        <v>14.559999465942383</v>
      </c>
      <c r="BM141" s="6">
        <v>110</v>
      </c>
      <c r="BN141" s="6" t="s">
        <v>82</v>
      </c>
      <c r="BO141" s="6" t="s">
        <v>82</v>
      </c>
      <c r="BP141" s="6">
        <v>0</v>
      </c>
      <c r="BQ141" s="6">
        <v>60</v>
      </c>
      <c r="BR141" s="6"/>
      <c r="BS141" s="6"/>
      <c r="BT141" s="6" t="s">
        <v>408</v>
      </c>
      <c r="BU141" s="6" t="s">
        <v>407</v>
      </c>
      <c r="BV141" s="6">
        <v>40</v>
      </c>
      <c r="BW141" s="6">
        <v>20</v>
      </c>
      <c r="BX141" s="6">
        <v>45</v>
      </c>
      <c r="BY141" s="6">
        <v>1240.107</v>
      </c>
      <c r="BZ141" s="6">
        <v>811.90599999999995</v>
      </c>
      <c r="CA141" s="6">
        <v>-1.627</v>
      </c>
      <c r="CB141" s="6">
        <v>4.0529999999999999</v>
      </c>
      <c r="CC141" s="6">
        <v>90.682000000000002</v>
      </c>
      <c r="CD141" s="6">
        <v>2056.6959999999999</v>
      </c>
      <c r="CE141" s="6">
        <v>1233.749</v>
      </c>
      <c r="CF141" s="6">
        <v>1124.1590000000001</v>
      </c>
      <c r="CG141" s="6">
        <v>-178.28800000000001</v>
      </c>
      <c r="CH141" s="6">
        <v>99.998999999999995</v>
      </c>
      <c r="CR141" s="6"/>
      <c r="CS141" s="6"/>
      <c r="CT141" s="6"/>
      <c r="CU141" s="6"/>
      <c r="CV141" s="6"/>
      <c r="CY141" s="6"/>
      <c r="CZ141" s="6"/>
      <c r="DA141" s="6"/>
      <c r="DB141" s="6"/>
      <c r="DC141" s="6"/>
      <c r="DD141" s="6"/>
    </row>
    <row r="142" spans="1:108" x14ac:dyDescent="0.35">
      <c r="A142" s="8">
        <v>801.78204345703125</v>
      </c>
      <c r="B142" s="8">
        <v>119.90861511230469</v>
      </c>
      <c r="C142" s="8">
        <v>214.80000305175781</v>
      </c>
      <c r="D142" s="8">
        <v>214.80000305175781</v>
      </c>
      <c r="E142" s="8">
        <v>220</v>
      </c>
      <c r="F142" s="8">
        <v>225</v>
      </c>
      <c r="G142" s="8">
        <v>2195.538818359375</v>
      </c>
      <c r="H142" s="8">
        <v>1702.2445068359375</v>
      </c>
      <c r="I142" s="8">
        <v>2.7620000839233398</v>
      </c>
      <c r="J142" s="8">
        <v>0.15000000596046448</v>
      </c>
      <c r="K142" s="8">
        <v>24.338001251220703</v>
      </c>
      <c r="L142" s="8">
        <v>2.0540001392364502</v>
      </c>
      <c r="M142" s="8">
        <v>0.45200002193450928</v>
      </c>
      <c r="N142" s="8">
        <v>0.65800005197525024</v>
      </c>
      <c r="O142" s="8">
        <v>47.700000762939453</v>
      </c>
      <c r="P142" s="8">
        <v>29.795707702636719</v>
      </c>
      <c r="Q142" s="8">
        <v>44.989173889160156</v>
      </c>
      <c r="R142" s="8">
        <v>229.80000305175781</v>
      </c>
      <c r="S142" s="8">
        <v>60.099997999999999</v>
      </c>
      <c r="T142" s="8">
        <v>60.099997999999999</v>
      </c>
      <c r="U142" s="8">
        <v>60.799999</v>
      </c>
      <c r="V142" s="8">
        <v>94.586082458496094</v>
      </c>
      <c r="W142" s="8">
        <v>52.499603271484375</v>
      </c>
      <c r="X142" s="8">
        <v>66.118110656738281</v>
      </c>
      <c r="Y142" s="8">
        <v>80.136154174804688</v>
      </c>
      <c r="Z142" s="8">
        <v>3.1604375839233398</v>
      </c>
      <c r="AA142" s="8">
        <v>546.62518310546875</v>
      </c>
      <c r="AB142" s="8">
        <v>502.35546875</v>
      </c>
      <c r="AC142" s="8">
        <v>4.5525627136230469</v>
      </c>
      <c r="AD142" s="8">
        <v>3.574312686920166</v>
      </c>
      <c r="AE142" s="8">
        <v>7850.84130859375</v>
      </c>
      <c r="AF142" s="8">
        <v>5587.17626953125</v>
      </c>
      <c r="AG142" s="8">
        <v>1689.236328125</v>
      </c>
      <c r="AH142" s="8">
        <v>1035.2138671875</v>
      </c>
      <c r="AI142" s="8">
        <v>6161.60498046875</v>
      </c>
      <c r="AJ142" s="8">
        <v>4551.96240234375</v>
      </c>
      <c r="AK142" s="8">
        <f>(data_cloud__26[[#This Row],[timestamp]]-BD140)*86400</f>
        <v>24.032999924384058</v>
      </c>
      <c r="AL142" s="8">
        <v>1.0029999999999999</v>
      </c>
      <c r="AM142" s="8">
        <v>423.89400000000001</v>
      </c>
      <c r="AN142" s="8">
        <v>2191.8789999999999</v>
      </c>
      <c r="AO142" s="8">
        <v>9.7149999999999999</v>
      </c>
      <c r="AP142" s="6">
        <v>25.878</v>
      </c>
      <c r="AQ142" s="6">
        <v>1</v>
      </c>
      <c r="AR142" s="6">
        <v>1</v>
      </c>
      <c r="AS142" s="6">
        <f>_xlfn.XLOOKUP(data_cloud__26[[#This Row],[product_id]], manual_check_maarten!A:A,manual_check_maarten!F:F,  "")</f>
        <v>1</v>
      </c>
      <c r="AT142" s="6"/>
      <c r="AU142" s="6"/>
      <c r="AV142" s="6"/>
      <c r="AW142" s="6">
        <f>_xlfn.XLOOKUP(data_cloud__26[[#This Row],[product_id]], manual_check_maarten!A:A,manual_check_maarten!G:G,  "")</f>
        <v>0</v>
      </c>
      <c r="AX142" s="6" t="str">
        <f>_xlfn.XLOOKUP(data_cloud__26[[#This Row],[product_id]], manual_check_maarten!A:A,manual_check_maarten!H:H,  "")</f>
        <v/>
      </c>
      <c r="AY142" s="6"/>
      <c r="AZ142" s="6"/>
      <c r="BA142" s="6" t="s">
        <v>409</v>
      </c>
      <c r="BB142" s="6">
        <v>71</v>
      </c>
      <c r="BC142" s="6" t="s">
        <v>78</v>
      </c>
      <c r="BD142" s="6">
        <v>45566.707106134258</v>
      </c>
      <c r="BE142" s="6" t="s">
        <v>79</v>
      </c>
      <c r="BF142" s="6" t="s">
        <v>80</v>
      </c>
      <c r="BG142" s="6">
        <v>71</v>
      </c>
      <c r="BH142" s="6">
        <v>71</v>
      </c>
      <c r="BI142" s="6">
        <v>0</v>
      </c>
      <c r="BJ142" s="6" t="s">
        <v>410</v>
      </c>
      <c r="BK142" s="6" t="s">
        <v>82</v>
      </c>
      <c r="BL142" s="6">
        <v>14.569999694824219</v>
      </c>
      <c r="BM142" s="6">
        <v>110</v>
      </c>
      <c r="BN142" s="6" t="s">
        <v>82</v>
      </c>
      <c r="BO142" s="6" t="s">
        <v>82</v>
      </c>
      <c r="BP142" s="6">
        <v>0</v>
      </c>
      <c r="BQ142" s="6">
        <v>60</v>
      </c>
      <c r="BR142" s="6">
        <v>1.6020655632019043E-2</v>
      </c>
      <c r="BS142" s="6">
        <v>0.11316049098968506</v>
      </c>
      <c r="BT142" s="6" t="s">
        <v>411</v>
      </c>
      <c r="BU142" s="6" t="s">
        <v>409</v>
      </c>
      <c r="BV142" s="6">
        <v>40</v>
      </c>
      <c r="BW142" s="6">
        <v>20</v>
      </c>
      <c r="BX142" s="6">
        <v>45</v>
      </c>
      <c r="BY142" s="6">
        <v>891.21299999999997</v>
      </c>
      <c r="BZ142" s="6">
        <v>1034.44</v>
      </c>
      <c r="CA142" s="6">
        <v>3.0680000000000001</v>
      </c>
      <c r="CB142" s="6">
        <v>4.1859999999999999</v>
      </c>
      <c r="CC142" s="6">
        <v>95.376999999999995</v>
      </c>
      <c r="CD142" s="6">
        <v>2191.8789999999999</v>
      </c>
      <c r="CE142" s="6">
        <v>866.64200000000005</v>
      </c>
      <c r="CF142" s="6">
        <v>1145.4570000000001</v>
      </c>
      <c r="CG142" s="6">
        <v>6.5410000000000004</v>
      </c>
      <c r="CH142" s="6">
        <v>99.998999999999995</v>
      </c>
      <c r="CR142" s="6"/>
      <c r="CS142" s="6"/>
      <c r="CT142" s="6"/>
      <c r="CU142" s="6"/>
      <c r="CV142" s="6"/>
      <c r="CY142" s="6"/>
      <c r="CZ142" s="6"/>
      <c r="DA142" s="6"/>
      <c r="DB142" s="6"/>
      <c r="DC142" s="6"/>
      <c r="DD142" s="6"/>
    </row>
    <row r="143" spans="1:108" x14ac:dyDescent="0.35">
      <c r="A143" s="8">
        <v>801.78204345703125</v>
      </c>
      <c r="B143" s="8">
        <v>119.90861511230469</v>
      </c>
      <c r="C143" s="8">
        <v>214.80000305175781</v>
      </c>
      <c r="D143" s="8">
        <v>214.80000305175781</v>
      </c>
      <c r="E143" s="8">
        <v>220</v>
      </c>
      <c r="F143" s="8">
        <v>225</v>
      </c>
      <c r="G143" s="8">
        <v>2195.538818359375</v>
      </c>
      <c r="H143" s="8">
        <v>1702.2445068359375</v>
      </c>
      <c r="I143" s="8">
        <v>2.7620000839233398</v>
      </c>
      <c r="J143" s="8">
        <v>0.15000000596046448</v>
      </c>
      <c r="K143" s="8">
        <v>24.338001251220703</v>
      </c>
      <c r="L143" s="8">
        <v>2.0540001392364502</v>
      </c>
      <c r="M143" s="8">
        <v>0.45200002193450928</v>
      </c>
      <c r="N143" s="8">
        <v>0.65800005197525024</v>
      </c>
      <c r="O143" s="8">
        <v>47.700000762939453</v>
      </c>
      <c r="P143" s="8">
        <v>29.795707702636719</v>
      </c>
      <c r="Q143" s="8">
        <v>44.989173889160156</v>
      </c>
      <c r="R143" s="8">
        <v>229.80000305175781</v>
      </c>
      <c r="S143" s="8">
        <v>60.099997999999999</v>
      </c>
      <c r="T143" s="8">
        <v>60.099997999999999</v>
      </c>
      <c r="U143" s="8">
        <v>60.799999</v>
      </c>
      <c r="V143" s="8">
        <v>137.79624938964844</v>
      </c>
      <c r="W143" s="8">
        <v>52.49993896484375</v>
      </c>
      <c r="X143" s="8">
        <v>66.752128601074219</v>
      </c>
      <c r="Y143" s="8">
        <v>82.652847290039063</v>
      </c>
      <c r="Z143" s="8">
        <v>1.2791875600814819</v>
      </c>
      <c r="AA143" s="8">
        <v>546.70318603515625</v>
      </c>
      <c r="AB143" s="8">
        <v>499.7200927734375</v>
      </c>
      <c r="AC143" s="8">
        <v>4.8159375190734863</v>
      </c>
      <c r="AD143" s="8">
        <v>3.7624375820159912</v>
      </c>
      <c r="AE143" s="8">
        <v>7981.7177734375</v>
      </c>
      <c r="AF143" s="8">
        <v>6170.21826171875</v>
      </c>
      <c r="AG143" s="8">
        <v>1839.1923828125</v>
      </c>
      <c r="AH143" s="8">
        <v>1143.046875</v>
      </c>
      <c r="AI143" s="8">
        <v>6142.525390625</v>
      </c>
      <c r="AJ143" s="8">
        <v>5027.17138671875</v>
      </c>
      <c r="AK143" s="8">
        <f>(data_cloud__26[[#This Row],[timestamp]]-BD141)*86400</f>
        <v>24.032999924384058</v>
      </c>
      <c r="AL143" s="8">
        <v>1.0049999999999999</v>
      </c>
      <c r="AM143" s="8">
        <v>424.76400000000001</v>
      </c>
      <c r="AN143" s="8">
        <v>2056.241</v>
      </c>
      <c r="AO143" s="8">
        <v>15.798999999999999</v>
      </c>
      <c r="AP143" s="6">
        <v>29.276</v>
      </c>
      <c r="AQ143" s="6">
        <v>1</v>
      </c>
      <c r="AR143" s="6">
        <v>1</v>
      </c>
      <c r="AS143" s="6">
        <f>_xlfn.XLOOKUP(data_cloud__26[[#This Row],[product_id]], manual_check_maarten!A:A,manual_check_maarten!F:F,  "")</f>
        <v>1</v>
      </c>
      <c r="AT143" s="6"/>
      <c r="AU143" s="6"/>
      <c r="AV143" s="6"/>
      <c r="AW143" s="6">
        <f>_xlfn.XLOOKUP(data_cloud__26[[#This Row],[product_id]], manual_check_maarten!A:A,manual_check_maarten!G:G,  "")</f>
        <v>0</v>
      </c>
      <c r="AX143" s="6" t="str">
        <f>_xlfn.XLOOKUP(data_cloud__26[[#This Row],[product_id]], manual_check_maarten!A:A,manual_check_maarten!H:H,  "")</f>
        <v/>
      </c>
      <c r="AY143" s="6"/>
      <c r="AZ143" s="6"/>
      <c r="BA143" s="6" t="s">
        <v>412</v>
      </c>
      <c r="BB143" s="6">
        <v>71</v>
      </c>
      <c r="BC143" s="6" t="s">
        <v>85</v>
      </c>
      <c r="BD143" s="6">
        <v>45566.707106134258</v>
      </c>
      <c r="BE143" s="6" t="s">
        <v>79</v>
      </c>
      <c r="BF143" s="6" t="s">
        <v>80</v>
      </c>
      <c r="BG143" s="6">
        <v>71</v>
      </c>
      <c r="BH143" s="6">
        <v>71</v>
      </c>
      <c r="BI143" s="6">
        <v>0</v>
      </c>
      <c r="BJ143" s="6" t="s">
        <v>410</v>
      </c>
      <c r="BK143" s="6" t="s">
        <v>82</v>
      </c>
      <c r="BL143" s="6">
        <v>14.569999694824219</v>
      </c>
      <c r="BM143" s="6">
        <v>110</v>
      </c>
      <c r="BN143" s="6" t="s">
        <v>82</v>
      </c>
      <c r="BO143" s="6" t="s">
        <v>82</v>
      </c>
      <c r="BP143" s="6">
        <v>0</v>
      </c>
      <c r="BQ143" s="6">
        <v>60</v>
      </c>
      <c r="BR143" s="6"/>
      <c r="BS143" s="6"/>
      <c r="BT143" s="6" t="s">
        <v>413</v>
      </c>
      <c r="BU143" s="6" t="s">
        <v>412</v>
      </c>
      <c r="BV143" s="6">
        <v>40</v>
      </c>
      <c r="BW143" s="6">
        <v>20</v>
      </c>
      <c r="BX143" s="6">
        <v>45</v>
      </c>
      <c r="BY143" s="6">
        <v>1236.635</v>
      </c>
      <c r="BZ143" s="6">
        <v>961.78700000000003</v>
      </c>
      <c r="CA143" s="6">
        <v>-2.3090000000000002</v>
      </c>
      <c r="CB143" s="6">
        <v>4.0279999999999996</v>
      </c>
      <c r="CC143" s="6">
        <v>90</v>
      </c>
      <c r="CD143" s="6">
        <v>2056.241</v>
      </c>
      <c r="CE143" s="6">
        <v>1230.1849999999999</v>
      </c>
      <c r="CF143" s="6">
        <v>1271.1179999999999</v>
      </c>
      <c r="CG143" s="6">
        <v>-178.239</v>
      </c>
      <c r="CH143" s="6">
        <v>99.998999999999995</v>
      </c>
      <c r="CR143" s="6"/>
      <c r="CS143" s="6"/>
      <c r="CT143" s="6"/>
      <c r="CU143" s="6"/>
      <c r="CV143" s="6"/>
      <c r="CY143" s="6"/>
      <c r="CZ143" s="6"/>
      <c r="DA143" s="6"/>
      <c r="DB143" s="6"/>
      <c r="DC143" s="6"/>
      <c r="DD143" s="6"/>
    </row>
    <row r="144" spans="1:108" x14ac:dyDescent="0.35">
      <c r="A144" s="8">
        <v>802.15093994140625</v>
      </c>
      <c r="B144" s="8">
        <v>119.90861511230469</v>
      </c>
      <c r="C144" s="8">
        <v>214.80000305175781</v>
      </c>
      <c r="D144" s="8">
        <v>214.80000305175781</v>
      </c>
      <c r="E144" s="8">
        <v>220</v>
      </c>
      <c r="F144" s="8">
        <v>225</v>
      </c>
      <c r="G144" s="8">
        <v>2182.327392578125</v>
      </c>
      <c r="H144" s="8">
        <v>1717.5931396484375</v>
      </c>
      <c r="I144" s="8">
        <v>3.1080000400543213</v>
      </c>
      <c r="J144" s="8">
        <v>0.15000000596046448</v>
      </c>
      <c r="K144" s="8">
        <v>24.338001251220703</v>
      </c>
      <c r="L144" s="8">
        <v>2.0720000267028809</v>
      </c>
      <c r="M144" s="8">
        <v>0.45200002193450928</v>
      </c>
      <c r="N144" s="8">
        <v>0.65400004386901855</v>
      </c>
      <c r="O144" s="8">
        <v>47.200000762939453</v>
      </c>
      <c r="P144" s="8">
        <v>29.846675872802734</v>
      </c>
      <c r="Q144" s="8">
        <v>44.978981018066406</v>
      </c>
      <c r="R144" s="8">
        <v>230</v>
      </c>
      <c r="S144" s="8">
        <v>60</v>
      </c>
      <c r="T144" s="8">
        <v>60</v>
      </c>
      <c r="U144" s="8">
        <v>60.900002000000001</v>
      </c>
      <c r="V144" s="8">
        <v>94.586082458496094</v>
      </c>
      <c r="W144" s="8">
        <v>52.499603271484375</v>
      </c>
      <c r="X144" s="8">
        <v>66.301849365234375</v>
      </c>
      <c r="Y144" s="8">
        <v>80.05596923828125</v>
      </c>
      <c r="Z144" s="8">
        <v>3.0475625991821289</v>
      </c>
      <c r="AA144" s="8">
        <v>547.65667724609375</v>
      </c>
      <c r="AB144" s="8">
        <v>504.73736572265625</v>
      </c>
      <c r="AC144" s="8">
        <v>4.5525627136230469</v>
      </c>
      <c r="AD144" s="8">
        <v>3.5366876125335693</v>
      </c>
      <c r="AE144" s="8">
        <v>7851.42919921875</v>
      </c>
      <c r="AF144" s="8">
        <v>5637.3505859375</v>
      </c>
      <c r="AG144" s="8">
        <v>1696.41455078125</v>
      </c>
      <c r="AH144" s="8">
        <v>1025.013671875</v>
      </c>
      <c r="AI144" s="8">
        <v>6155.0146484375</v>
      </c>
      <c r="AJ144" s="8">
        <v>4612.3369140625</v>
      </c>
      <c r="AK144" s="8">
        <f>(data_cloud__26[[#This Row],[timestamp]]-BD142)*86400</f>
        <v>25.112999975681305</v>
      </c>
      <c r="AL144" s="8">
        <v>1.0029999999999999</v>
      </c>
      <c r="AM144" s="8">
        <v>423.70800000000003</v>
      </c>
      <c r="AN144" s="8">
        <v>2055.8069999999998</v>
      </c>
      <c r="AO144" s="8">
        <v>7.9720000000000004</v>
      </c>
      <c r="AP144" s="6">
        <v>26.099</v>
      </c>
      <c r="AQ144" s="6">
        <v>1</v>
      </c>
      <c r="AR144" s="6">
        <v>1</v>
      </c>
      <c r="AS144" s="6">
        <f>_xlfn.XLOOKUP(data_cloud__26[[#This Row],[product_id]], manual_check_maarten!A:A,manual_check_maarten!F:F,  "")</f>
        <v>1</v>
      </c>
      <c r="AT144" s="6"/>
      <c r="AU144" s="6"/>
      <c r="AV144" s="6"/>
      <c r="AW144" s="6">
        <f>_xlfn.XLOOKUP(data_cloud__26[[#This Row],[product_id]], manual_check_maarten!A:A,manual_check_maarten!G:G,  "")</f>
        <v>0</v>
      </c>
      <c r="AX144" s="6" t="str">
        <f>_xlfn.XLOOKUP(data_cloud__26[[#This Row],[product_id]], manual_check_maarten!A:A,manual_check_maarten!H:H,  "")</f>
        <v/>
      </c>
      <c r="AY144" s="6"/>
      <c r="AZ144" s="6"/>
      <c r="BA144" s="6" t="s">
        <v>414</v>
      </c>
      <c r="BB144" s="6">
        <v>72</v>
      </c>
      <c r="BC144" s="6" t="s">
        <v>78</v>
      </c>
      <c r="BD144" s="6">
        <v>45566.70739679398</v>
      </c>
      <c r="BE144" s="6" t="s">
        <v>79</v>
      </c>
      <c r="BF144" s="6" t="s">
        <v>80</v>
      </c>
      <c r="BG144" s="6">
        <v>72</v>
      </c>
      <c r="BH144" s="6">
        <v>72</v>
      </c>
      <c r="BI144" s="6">
        <v>0</v>
      </c>
      <c r="BJ144" s="6" t="s">
        <v>415</v>
      </c>
      <c r="BK144" s="6" t="s">
        <v>82</v>
      </c>
      <c r="BL144" s="6">
        <v>14.569999694824219</v>
      </c>
      <c r="BM144" s="6">
        <v>110</v>
      </c>
      <c r="BN144" s="6" t="s">
        <v>82</v>
      </c>
      <c r="BO144" s="6" t="s">
        <v>82</v>
      </c>
      <c r="BP144" s="6">
        <v>0</v>
      </c>
      <c r="BQ144" s="6">
        <v>60</v>
      </c>
      <c r="BR144" s="6">
        <v>5.2448511123657227E-3</v>
      </c>
      <c r="BS144" s="6">
        <v>0.13114786148071289</v>
      </c>
      <c r="BT144" s="6" t="s">
        <v>416</v>
      </c>
      <c r="BU144" s="6" t="s">
        <v>414</v>
      </c>
      <c r="BV144" s="6">
        <v>40</v>
      </c>
      <c r="BW144" s="6">
        <v>20</v>
      </c>
      <c r="BX144" s="6">
        <v>45</v>
      </c>
      <c r="BY144" s="6">
        <v>871.39499999999998</v>
      </c>
      <c r="BZ144" s="6">
        <v>1205.357</v>
      </c>
      <c r="CA144" s="6">
        <v>2.4550000000000001</v>
      </c>
      <c r="CB144" s="6">
        <v>4.1669999999999998</v>
      </c>
      <c r="CC144" s="6">
        <v>94.763999999999996</v>
      </c>
      <c r="CD144" s="6">
        <v>2055.8069999999998</v>
      </c>
      <c r="CE144" s="6">
        <v>849.20600000000002</v>
      </c>
      <c r="CF144" s="6">
        <v>1313.5940000000001</v>
      </c>
      <c r="CG144" s="6">
        <v>5.7859999999999996</v>
      </c>
      <c r="CH144" s="6">
        <v>97.244</v>
      </c>
      <c r="CR144" s="6"/>
      <c r="CS144" s="6"/>
      <c r="CT144" s="6"/>
      <c r="CU144" s="6"/>
      <c r="CV144" s="6"/>
      <c r="CY144" s="6"/>
      <c r="CZ144" s="6"/>
      <c r="DA144" s="6"/>
      <c r="DB144" s="6"/>
      <c r="DC144" s="6"/>
      <c r="DD144" s="6"/>
    </row>
    <row r="145" spans="1:108" x14ac:dyDescent="0.35">
      <c r="A145" s="8">
        <v>802.15093994140625</v>
      </c>
      <c r="B145" s="8">
        <v>119.90861511230469</v>
      </c>
      <c r="C145" s="8">
        <v>214.80000305175781</v>
      </c>
      <c r="D145" s="8">
        <v>214.80000305175781</v>
      </c>
      <c r="E145" s="8">
        <v>220</v>
      </c>
      <c r="F145" s="8">
        <v>225</v>
      </c>
      <c r="G145" s="8">
        <v>2182.327392578125</v>
      </c>
      <c r="H145" s="8">
        <v>1717.5931396484375</v>
      </c>
      <c r="I145" s="8">
        <v>3.1080000400543213</v>
      </c>
      <c r="J145" s="8">
        <v>0.15000000596046448</v>
      </c>
      <c r="K145" s="8">
        <v>24.338001251220703</v>
      </c>
      <c r="L145" s="8">
        <v>2.0720000267028809</v>
      </c>
      <c r="M145" s="8">
        <v>0.45200002193450928</v>
      </c>
      <c r="N145" s="8">
        <v>0.65400004386901855</v>
      </c>
      <c r="O145" s="8">
        <v>47.200000762939453</v>
      </c>
      <c r="P145" s="8">
        <v>29.846675872802734</v>
      </c>
      <c r="Q145" s="8">
        <v>44.978981018066406</v>
      </c>
      <c r="R145" s="8">
        <v>230</v>
      </c>
      <c r="S145" s="8">
        <v>60</v>
      </c>
      <c r="T145" s="8">
        <v>60</v>
      </c>
      <c r="U145" s="8">
        <v>60.900002000000001</v>
      </c>
      <c r="V145" s="8">
        <v>137.79624938964844</v>
      </c>
      <c r="W145" s="8">
        <v>52.49993896484375</v>
      </c>
      <c r="X145" s="8">
        <v>66.960456848144531</v>
      </c>
      <c r="Y145" s="8">
        <v>82.615325927734375</v>
      </c>
      <c r="Z145" s="8">
        <v>1.3168125152587891</v>
      </c>
      <c r="AA145" s="8">
        <v>549.33941650390625</v>
      </c>
      <c r="AB145" s="8">
        <v>503.05319213867188</v>
      </c>
      <c r="AC145" s="8">
        <v>4.7783126831054688</v>
      </c>
      <c r="AD145" s="8">
        <v>3.8000626564025879</v>
      </c>
      <c r="AE145" s="8">
        <v>8020.43017578125</v>
      </c>
      <c r="AF145" s="8">
        <v>6273.677734375</v>
      </c>
      <c r="AG145" s="8">
        <v>1831.64794921875</v>
      </c>
      <c r="AH145" s="8">
        <v>1175.12890625</v>
      </c>
      <c r="AI145" s="8">
        <v>6188.7822265625</v>
      </c>
      <c r="AJ145" s="8">
        <v>5098.548828125</v>
      </c>
      <c r="AK145" s="8">
        <f>(data_cloud__26[[#This Row],[timestamp]]-BD143)*86400</f>
        <v>25.112999975681305</v>
      </c>
      <c r="AL145" s="8">
        <v>1.0049999999999999</v>
      </c>
      <c r="AM145" s="8">
        <v>424.887</v>
      </c>
      <c r="AN145" s="8">
        <v>2056.5790000000002</v>
      </c>
      <c r="AO145" s="8">
        <v>6.6719999999999997</v>
      </c>
      <c r="AP145" s="6">
        <v>21.826000000000001</v>
      </c>
      <c r="AQ145" s="6">
        <v>1</v>
      </c>
      <c r="AR145" s="6">
        <v>1</v>
      </c>
      <c r="AS145" s="6">
        <f>_xlfn.XLOOKUP(data_cloud__26[[#This Row],[product_id]], manual_check_maarten!A:A,manual_check_maarten!F:F,  "")</f>
        <v>1</v>
      </c>
      <c r="AT145" s="6"/>
      <c r="AU145" s="6"/>
      <c r="AV145" s="6"/>
      <c r="AW145" s="6">
        <f>_xlfn.XLOOKUP(data_cloud__26[[#This Row],[product_id]], manual_check_maarten!A:A,manual_check_maarten!G:G,  "")</f>
        <v>0</v>
      </c>
      <c r="AX145" s="6" t="str">
        <f>_xlfn.XLOOKUP(data_cloud__26[[#This Row],[product_id]], manual_check_maarten!A:A,manual_check_maarten!H:H,  "")</f>
        <v/>
      </c>
      <c r="AY145" s="6"/>
      <c r="AZ145" s="6"/>
      <c r="BA145" s="6" t="s">
        <v>417</v>
      </c>
      <c r="BB145" s="6">
        <v>72</v>
      </c>
      <c r="BC145" s="6" t="s">
        <v>85</v>
      </c>
      <c r="BD145" s="6">
        <v>45566.70739679398</v>
      </c>
      <c r="BE145" s="6" t="s">
        <v>79</v>
      </c>
      <c r="BF145" s="6" t="s">
        <v>80</v>
      </c>
      <c r="BG145" s="6">
        <v>72</v>
      </c>
      <c r="BH145" s="6">
        <v>72</v>
      </c>
      <c r="BI145" s="6">
        <v>0</v>
      </c>
      <c r="BJ145" s="6" t="s">
        <v>415</v>
      </c>
      <c r="BK145" s="6" t="s">
        <v>82</v>
      </c>
      <c r="BL145" s="6">
        <v>14.569999694824219</v>
      </c>
      <c r="BM145" s="6">
        <v>110</v>
      </c>
      <c r="BN145" s="6" t="s">
        <v>82</v>
      </c>
      <c r="BO145" s="6" t="s">
        <v>82</v>
      </c>
      <c r="BP145" s="6">
        <v>0</v>
      </c>
      <c r="BQ145" s="6">
        <v>60</v>
      </c>
      <c r="BR145" s="6"/>
      <c r="BS145" s="6"/>
      <c r="BT145" s="6" t="s">
        <v>418</v>
      </c>
      <c r="BU145" s="6" t="s">
        <v>417</v>
      </c>
      <c r="BV145" s="6">
        <v>40</v>
      </c>
      <c r="BW145" s="6">
        <v>20</v>
      </c>
      <c r="BX145" s="6">
        <v>45</v>
      </c>
      <c r="BY145" s="6">
        <v>1190.248</v>
      </c>
      <c r="BZ145" s="6">
        <v>910.74599999999998</v>
      </c>
      <c r="CA145" s="6">
        <v>-3.673</v>
      </c>
      <c r="CB145" s="6">
        <v>4.0819999999999999</v>
      </c>
      <c r="CC145" s="6">
        <v>88.635999999999996</v>
      </c>
      <c r="CD145" s="6">
        <v>2056.5790000000002</v>
      </c>
      <c r="CE145" s="6">
        <v>1196.0260000000001</v>
      </c>
      <c r="CF145" s="6">
        <v>1219.7650000000001</v>
      </c>
      <c r="CG145" s="6">
        <v>179.54</v>
      </c>
      <c r="CH145" s="6">
        <v>98.424999999999997</v>
      </c>
      <c r="CR145" s="6"/>
      <c r="CS145" s="6"/>
      <c r="CT145" s="6"/>
      <c r="CU145" s="6"/>
      <c r="CV145" s="6"/>
      <c r="CY145" s="6"/>
      <c r="CZ145" s="6"/>
      <c r="DA145" s="6"/>
      <c r="DB145" s="6"/>
      <c r="DC145" s="6"/>
      <c r="DD145" s="6"/>
    </row>
    <row r="146" spans="1:108" x14ac:dyDescent="0.35">
      <c r="A146" s="8">
        <v>802.15093994140625</v>
      </c>
      <c r="B146" s="8">
        <v>119.90861511230469</v>
      </c>
      <c r="C146" s="8">
        <v>214.80000305175781</v>
      </c>
      <c r="D146" s="8">
        <v>214.80000305175781</v>
      </c>
      <c r="E146" s="8">
        <v>220</v>
      </c>
      <c r="F146" s="8">
        <v>224.80000305175781</v>
      </c>
      <c r="G146" s="8">
        <v>2177.1787109375</v>
      </c>
      <c r="H146" s="8">
        <v>1708.558837890625</v>
      </c>
      <c r="I146" s="8">
        <v>3.2500002384185791</v>
      </c>
      <c r="J146" s="8">
        <v>0.15000000596046448</v>
      </c>
      <c r="K146" s="8">
        <v>24.338001251220703</v>
      </c>
      <c r="L146" s="8">
        <v>2.064000129699707</v>
      </c>
      <c r="M146" s="8">
        <v>0.45200002193450928</v>
      </c>
      <c r="N146" s="8">
        <v>0.65600001811981201</v>
      </c>
      <c r="O146" s="8">
        <v>46.5</v>
      </c>
      <c r="P146" s="8">
        <v>29.882352828979492</v>
      </c>
      <c r="Q146" s="8">
        <v>44.953498840332031</v>
      </c>
      <c r="R146" s="8">
        <v>230</v>
      </c>
      <c r="S146" s="8">
        <v>60</v>
      </c>
      <c r="T146" s="8">
        <v>60</v>
      </c>
      <c r="U146" s="8">
        <v>60.900002000000001</v>
      </c>
      <c r="V146" s="8">
        <v>94.586082458496094</v>
      </c>
      <c r="W146" s="8">
        <v>52.499603271484375</v>
      </c>
      <c r="X146" s="8">
        <v>66.169891357421875</v>
      </c>
      <c r="Y146" s="8">
        <v>80.179374694824219</v>
      </c>
      <c r="Z146" s="8">
        <v>3.1980626583099365</v>
      </c>
      <c r="AA146" s="8">
        <v>544.5113525390625</v>
      </c>
      <c r="AB146" s="8">
        <v>501.34344482421875</v>
      </c>
      <c r="AC146" s="8">
        <v>4.5901875495910645</v>
      </c>
      <c r="AD146" s="8">
        <v>3.6119377613067627</v>
      </c>
      <c r="AE146" s="8">
        <v>7791.390625</v>
      </c>
      <c r="AF146" s="8">
        <v>5581.5029296875</v>
      </c>
      <c r="AG146" s="8">
        <v>1703.15380859375</v>
      </c>
      <c r="AH146" s="8">
        <v>1052.994140625</v>
      </c>
      <c r="AI146" s="8">
        <v>6088.23681640625</v>
      </c>
      <c r="AJ146" s="8">
        <v>4528.5087890625</v>
      </c>
      <c r="AK146" s="8">
        <f>(data_cloud__26[[#This Row],[timestamp]]-BD144)*86400</f>
        <v>23.958000331185758</v>
      </c>
      <c r="AL146" s="8"/>
      <c r="AM146" s="8"/>
      <c r="AN146" s="8"/>
      <c r="AO146" s="8"/>
      <c r="AP146" s="6"/>
      <c r="AQ146" s="6"/>
      <c r="AR146" s="6"/>
      <c r="AS146" s="6" t="str">
        <f>_xlfn.XLOOKUP(data_cloud__26[[#This Row],[product_id]], manual_check_maarten!A:A,manual_check_maarten!F:F,  "")</f>
        <v/>
      </c>
      <c r="AT146" s="6"/>
      <c r="AU146" s="6"/>
      <c r="AV146" s="6"/>
      <c r="AW146" s="6" t="str">
        <f>_xlfn.XLOOKUP(data_cloud__26[[#This Row],[product_id]], manual_check_maarten!A:A,manual_check_maarten!G:G,  "")</f>
        <v/>
      </c>
      <c r="AX146" s="6" t="str">
        <f>_xlfn.XLOOKUP(data_cloud__26[[#This Row],[product_id]], manual_check_maarten!A:A,manual_check_maarten!H:H,  "")</f>
        <v/>
      </c>
      <c r="AY146" s="6"/>
      <c r="AZ146" s="6"/>
      <c r="BA146" s="6" t="s">
        <v>419</v>
      </c>
      <c r="BB146" s="6">
        <v>73</v>
      </c>
      <c r="BC146" s="6" t="s">
        <v>78</v>
      </c>
      <c r="BD146" s="6">
        <v>45566.70767408565</v>
      </c>
      <c r="BE146" s="6" t="s">
        <v>79</v>
      </c>
      <c r="BF146" s="6" t="s">
        <v>80</v>
      </c>
      <c r="BG146" s="6">
        <v>73</v>
      </c>
      <c r="BH146" s="6">
        <v>73</v>
      </c>
      <c r="BI146" s="6">
        <v>0</v>
      </c>
      <c r="BJ146" s="6" t="s">
        <v>420</v>
      </c>
      <c r="BK146" s="6" t="s">
        <v>82</v>
      </c>
      <c r="BL146" s="6">
        <v>14.579999923706055</v>
      </c>
      <c r="BM146" s="6">
        <v>110</v>
      </c>
      <c r="BN146" s="6" t="s">
        <v>82</v>
      </c>
      <c r="BO146" s="6" t="s">
        <v>82</v>
      </c>
      <c r="BP146" s="6">
        <v>0</v>
      </c>
      <c r="BQ146" s="6">
        <v>60</v>
      </c>
      <c r="BR146" s="6">
        <v>3.4047365188598633E-3</v>
      </c>
      <c r="BS146" s="6">
        <v>0.14092493057250977</v>
      </c>
      <c r="BT146" s="6"/>
      <c r="BX146" s="6"/>
      <c r="BY146" s="6"/>
      <c r="BZ146" s="6"/>
      <c r="CA146" s="6"/>
      <c r="CB146" s="6"/>
      <c r="CC146" s="6"/>
      <c r="CD146" s="6"/>
      <c r="CR146" s="6"/>
      <c r="CS146" s="6"/>
      <c r="CT146" s="6"/>
      <c r="CU146" s="6"/>
      <c r="CV146" s="6"/>
      <c r="CY146" s="6"/>
      <c r="CZ146" s="6"/>
      <c r="DA146" s="6"/>
      <c r="DB146" s="6"/>
      <c r="DC146" s="6"/>
      <c r="DD146" s="6"/>
    </row>
    <row r="147" spans="1:108" x14ac:dyDescent="0.35">
      <c r="A147" s="8">
        <v>802.15093994140625</v>
      </c>
      <c r="B147" s="8">
        <v>119.90861511230469</v>
      </c>
      <c r="C147" s="8">
        <v>214.80000305175781</v>
      </c>
      <c r="D147" s="8">
        <v>214.80000305175781</v>
      </c>
      <c r="E147" s="8">
        <v>220</v>
      </c>
      <c r="F147" s="8">
        <v>224.80000305175781</v>
      </c>
      <c r="G147" s="8">
        <v>2177.1787109375</v>
      </c>
      <c r="H147" s="8">
        <v>1708.558837890625</v>
      </c>
      <c r="I147" s="8">
        <v>3.2500002384185791</v>
      </c>
      <c r="J147" s="8">
        <v>0.15000000596046448</v>
      </c>
      <c r="K147" s="8">
        <v>24.338001251220703</v>
      </c>
      <c r="L147" s="8">
        <v>2.064000129699707</v>
      </c>
      <c r="M147" s="8">
        <v>0.45200002193450928</v>
      </c>
      <c r="N147" s="8">
        <v>0.65600001811981201</v>
      </c>
      <c r="O147" s="8">
        <v>46.5</v>
      </c>
      <c r="P147" s="8">
        <v>29.882352828979492</v>
      </c>
      <c r="Q147" s="8">
        <v>44.953498840332031</v>
      </c>
      <c r="R147" s="8">
        <v>230</v>
      </c>
      <c r="S147" s="8">
        <v>60</v>
      </c>
      <c r="T147" s="8">
        <v>60</v>
      </c>
      <c r="U147" s="8">
        <v>60.900002000000001</v>
      </c>
      <c r="V147" s="8">
        <v>137.79624938964844</v>
      </c>
      <c r="W147" s="8">
        <v>52.49993896484375</v>
      </c>
      <c r="X147" s="8">
        <v>66.82257080078125</v>
      </c>
      <c r="Y147" s="8">
        <v>82.593597412109375</v>
      </c>
      <c r="Z147" s="8">
        <v>2.3326876163482666</v>
      </c>
      <c r="AA147" s="8">
        <v>548.34613037109375</v>
      </c>
      <c r="AB147" s="8">
        <v>501.82147216796875</v>
      </c>
      <c r="AC147" s="8">
        <v>4.7783126831054688</v>
      </c>
      <c r="AD147" s="8">
        <v>3.8000626564025879</v>
      </c>
      <c r="AE147" s="8">
        <v>7996.69287109375</v>
      </c>
      <c r="AF147" s="8">
        <v>6270.828125</v>
      </c>
      <c r="AG147" s="8">
        <v>1828.173828125</v>
      </c>
      <c r="AH147" s="8">
        <v>1172.814453125</v>
      </c>
      <c r="AI147" s="8">
        <v>6168.51904296875</v>
      </c>
      <c r="AJ147" s="8">
        <v>5098.013671875</v>
      </c>
      <c r="AK147" s="8">
        <f>(data_cloud__26[[#This Row],[timestamp]]-BD145)*86400</f>
        <v>23.958000331185758</v>
      </c>
      <c r="AL147" s="8">
        <v>1.0049999999999999</v>
      </c>
      <c r="AM147" s="8">
        <v>424.74</v>
      </c>
      <c r="AN147" s="8">
        <v>2054.4989999999998</v>
      </c>
      <c r="AO147" s="8">
        <v>7.3010000000000002</v>
      </c>
      <c r="AP147" s="6">
        <v>17.742000000000001</v>
      </c>
      <c r="AQ147" s="6">
        <v>1</v>
      </c>
      <c r="AR147" s="6">
        <v>1</v>
      </c>
      <c r="AS147" s="6">
        <f>_xlfn.XLOOKUP(data_cloud__26[[#This Row],[product_id]], manual_check_maarten!A:A,manual_check_maarten!F:F,  "")</f>
        <v>1</v>
      </c>
      <c r="AT147" s="6"/>
      <c r="AU147" s="6"/>
      <c r="AV147" s="6"/>
      <c r="AW147" s="6">
        <f>_xlfn.XLOOKUP(data_cloud__26[[#This Row],[product_id]], manual_check_maarten!A:A,manual_check_maarten!G:G,  "")</f>
        <v>0</v>
      </c>
      <c r="AX147" s="6" t="str">
        <f>_xlfn.XLOOKUP(data_cloud__26[[#This Row],[product_id]], manual_check_maarten!A:A,manual_check_maarten!H:H,  "")</f>
        <v/>
      </c>
      <c r="AY147" s="6"/>
      <c r="AZ147" s="6"/>
      <c r="BA147" s="6" t="s">
        <v>421</v>
      </c>
      <c r="BB147" s="6">
        <v>73</v>
      </c>
      <c r="BC147" s="6" t="s">
        <v>85</v>
      </c>
      <c r="BD147" s="6">
        <v>45566.70767408565</v>
      </c>
      <c r="BE147" s="6" t="s">
        <v>79</v>
      </c>
      <c r="BF147" s="6" t="s">
        <v>80</v>
      </c>
      <c r="BG147" s="6">
        <v>73</v>
      </c>
      <c r="BH147" s="6">
        <v>73</v>
      </c>
      <c r="BI147" s="6">
        <v>0</v>
      </c>
      <c r="BJ147" s="6" t="s">
        <v>420</v>
      </c>
      <c r="BK147" s="6" t="s">
        <v>82</v>
      </c>
      <c r="BL147" s="6">
        <v>14.579999923706055</v>
      </c>
      <c r="BM147" s="6">
        <v>110</v>
      </c>
      <c r="BN147" s="6" t="s">
        <v>82</v>
      </c>
      <c r="BO147" s="6" t="s">
        <v>82</v>
      </c>
      <c r="BP147" s="6">
        <v>0</v>
      </c>
      <c r="BQ147" s="6">
        <v>60</v>
      </c>
      <c r="BR147" s="6"/>
      <c r="BS147" s="6"/>
      <c r="BT147" s="6" t="s">
        <v>422</v>
      </c>
      <c r="BU147" s="6" t="s">
        <v>421</v>
      </c>
      <c r="BV147" s="6">
        <v>40</v>
      </c>
      <c r="BW147" s="6">
        <v>20</v>
      </c>
      <c r="BX147" s="6">
        <v>45</v>
      </c>
      <c r="BY147" s="6">
        <v>1234.242</v>
      </c>
      <c r="BZ147" s="6">
        <v>1070.1079999999999</v>
      </c>
      <c r="CA147" s="6">
        <v>-1.407</v>
      </c>
      <c r="CB147" s="6">
        <v>4.1479999999999997</v>
      </c>
      <c r="CC147" s="6">
        <v>90.902000000000001</v>
      </c>
      <c r="CD147" s="6">
        <v>2054.4989999999998</v>
      </c>
      <c r="CE147" s="6">
        <v>1226.7750000000001</v>
      </c>
      <c r="CF147" s="6">
        <v>1376.2170000000001</v>
      </c>
      <c r="CG147" s="6">
        <v>-178.18100000000001</v>
      </c>
      <c r="CH147" s="6">
        <v>99.998999999999995</v>
      </c>
      <c r="CR147" s="6"/>
      <c r="CS147" s="6"/>
      <c r="CT147" s="6"/>
      <c r="CU147" s="6"/>
      <c r="CV147" s="6"/>
      <c r="CY147" s="6"/>
      <c r="CZ147" s="6"/>
      <c r="DA147" s="6"/>
      <c r="DB147" s="6"/>
      <c r="DC147" s="6"/>
      <c r="DD147" s="6"/>
    </row>
    <row r="148" spans="1:108" x14ac:dyDescent="0.35">
      <c r="A148" s="8">
        <v>801.96649169921875</v>
      </c>
      <c r="B148" s="8">
        <v>119.90861511230469</v>
      </c>
      <c r="C148" s="8">
        <v>215.10000610351563</v>
      </c>
      <c r="D148" s="8">
        <v>215.10000610351563</v>
      </c>
      <c r="E148" s="8">
        <v>220</v>
      </c>
      <c r="F148" s="8">
        <v>225</v>
      </c>
      <c r="G148" s="8">
        <v>2214.967529296875</v>
      </c>
      <c r="H148" s="8">
        <v>1732.4561767578125</v>
      </c>
      <c r="I148" s="8">
        <v>2.8240001201629639</v>
      </c>
      <c r="J148" s="8">
        <v>0.15000000596046448</v>
      </c>
      <c r="K148" s="8">
        <v>24.340002059936523</v>
      </c>
      <c r="L148" s="8">
        <v>2.0380001068115234</v>
      </c>
      <c r="M148" s="8">
        <v>0.45400002598762512</v>
      </c>
      <c r="N148" s="8">
        <v>0.65600001811981201</v>
      </c>
      <c r="O148" s="8">
        <v>45.900001525878906</v>
      </c>
      <c r="P148" s="8">
        <v>29.474611282348633</v>
      </c>
      <c r="Q148" s="8">
        <v>44.973884582519531</v>
      </c>
      <c r="R148" s="8">
        <v>229.80000305175781</v>
      </c>
      <c r="S148" s="8">
        <v>60.099997999999999</v>
      </c>
      <c r="T148" s="8">
        <v>60.099997999999999</v>
      </c>
      <c r="U148" s="8">
        <v>60.799999</v>
      </c>
      <c r="V148" s="8">
        <v>94.586082458496094</v>
      </c>
      <c r="W148" s="8">
        <v>52.499603271484375</v>
      </c>
      <c r="X148" s="8">
        <v>66.213066101074219</v>
      </c>
      <c r="Y148" s="8">
        <v>80.071311950683594</v>
      </c>
      <c r="Z148" s="8">
        <v>3.3485627174377441</v>
      </c>
      <c r="AA148" s="8">
        <v>545.8651123046875</v>
      </c>
      <c r="AB148" s="8">
        <v>502.617431640625</v>
      </c>
      <c r="AC148" s="8">
        <v>4.6278128623962402</v>
      </c>
      <c r="AD148" s="8">
        <v>3.6119377613067627</v>
      </c>
      <c r="AE148" s="8">
        <v>7805.5244140625</v>
      </c>
      <c r="AF148" s="8">
        <v>5610.7763671875</v>
      </c>
      <c r="AG148" s="8">
        <v>1717.291015625</v>
      </c>
      <c r="AH148" s="8">
        <v>1043.8955078125</v>
      </c>
      <c r="AI148" s="8">
        <v>6088.2333984375</v>
      </c>
      <c r="AJ148" s="8">
        <v>4566.880859375</v>
      </c>
      <c r="AK148" s="8">
        <f>(data_cloud__26[[#This Row],[timestamp]]-BD146)*86400</f>
        <v>23.973999917507172</v>
      </c>
      <c r="AL148" s="8">
        <v>1.004</v>
      </c>
      <c r="AM148" s="8">
        <v>423.875</v>
      </c>
      <c r="AN148" s="8">
        <v>2055.681</v>
      </c>
      <c r="AO148" s="8">
        <v>6.2149999999999999</v>
      </c>
      <c r="AP148" s="6">
        <v>30.667000000000002</v>
      </c>
      <c r="AQ148" s="6">
        <v>1</v>
      </c>
      <c r="AR148" s="6">
        <v>1</v>
      </c>
      <c r="AS148" s="6">
        <f>_xlfn.XLOOKUP(data_cloud__26[[#This Row],[product_id]], manual_check_maarten!A:A,manual_check_maarten!F:F,  "")</f>
        <v>1</v>
      </c>
      <c r="AT148" s="6"/>
      <c r="AU148" s="6"/>
      <c r="AV148" s="6"/>
      <c r="AW148" s="6">
        <f>_xlfn.XLOOKUP(data_cloud__26[[#This Row],[product_id]], manual_check_maarten!A:A,manual_check_maarten!G:G,  "")</f>
        <v>0</v>
      </c>
      <c r="AX148" s="6" t="str">
        <f>_xlfn.XLOOKUP(data_cloud__26[[#This Row],[product_id]], manual_check_maarten!A:A,manual_check_maarten!H:H,  "")</f>
        <v/>
      </c>
      <c r="AY148" s="6"/>
      <c r="AZ148" s="6"/>
      <c r="BA148" s="6" t="s">
        <v>423</v>
      </c>
      <c r="BB148" s="6">
        <v>74</v>
      </c>
      <c r="BC148" s="6" t="s">
        <v>78</v>
      </c>
      <c r="BD148" s="6">
        <v>45566.707951562501</v>
      </c>
      <c r="BE148" s="6" t="s">
        <v>79</v>
      </c>
      <c r="BF148" s="6" t="s">
        <v>80</v>
      </c>
      <c r="BG148" s="6">
        <v>74</v>
      </c>
      <c r="BH148" s="6">
        <v>74</v>
      </c>
      <c r="BI148" s="6">
        <v>0</v>
      </c>
      <c r="BJ148" s="6" t="s">
        <v>424</v>
      </c>
      <c r="BK148" s="6" t="s">
        <v>82</v>
      </c>
      <c r="BL148" s="6">
        <v>14.579999923706055</v>
      </c>
      <c r="BM148" s="6">
        <v>110</v>
      </c>
      <c r="BN148" s="6" t="s">
        <v>82</v>
      </c>
      <c r="BO148" s="6" t="s">
        <v>82</v>
      </c>
      <c r="BP148" s="6">
        <v>0</v>
      </c>
      <c r="BQ148" s="6">
        <v>60</v>
      </c>
      <c r="BR148" s="6">
        <v>1.1865973472595215E-2</v>
      </c>
      <c r="BS148" s="6">
        <v>0.13109982013702393</v>
      </c>
      <c r="BT148" s="6" t="s">
        <v>425</v>
      </c>
      <c r="BU148" s="6" t="s">
        <v>423</v>
      </c>
      <c r="BV148" s="6">
        <v>40</v>
      </c>
      <c r="BW148" s="6">
        <v>20</v>
      </c>
      <c r="BX148" s="6">
        <v>45</v>
      </c>
      <c r="BY148" s="6">
        <v>885.37599999999998</v>
      </c>
      <c r="BZ148" s="6">
        <v>1174.886</v>
      </c>
      <c r="CA148" s="6">
        <v>3.7349999999999999</v>
      </c>
      <c r="CB148" s="6">
        <v>4.274</v>
      </c>
      <c r="CC148" s="6">
        <v>96.043999999999997</v>
      </c>
      <c r="CD148" s="6">
        <v>2055.681</v>
      </c>
      <c r="CE148" s="6">
        <v>861.76300000000003</v>
      </c>
      <c r="CF148" s="6">
        <v>1280.5930000000001</v>
      </c>
      <c r="CG148" s="6">
        <v>6.5609999999999999</v>
      </c>
      <c r="CH148" s="6">
        <v>98.424999999999997</v>
      </c>
      <c r="CR148" s="6"/>
      <c r="CS148" s="6"/>
      <c r="CT148" s="6"/>
      <c r="CU148" s="6"/>
      <c r="CV148" s="6"/>
      <c r="CY148" s="6"/>
      <c r="CZ148" s="6"/>
      <c r="DA148" s="6"/>
      <c r="DB148" s="6"/>
      <c r="DC148" s="6"/>
      <c r="DD148" s="6"/>
    </row>
    <row r="149" spans="1:108" x14ac:dyDescent="0.35">
      <c r="A149" s="8">
        <v>801.96649169921875</v>
      </c>
      <c r="B149" s="8">
        <v>119.90861511230469</v>
      </c>
      <c r="C149" s="8">
        <v>215.10000610351563</v>
      </c>
      <c r="D149" s="8">
        <v>215.10000610351563</v>
      </c>
      <c r="E149" s="8">
        <v>220</v>
      </c>
      <c r="F149" s="8">
        <v>225</v>
      </c>
      <c r="G149" s="8">
        <v>2214.967529296875</v>
      </c>
      <c r="H149" s="8">
        <v>1732.4561767578125</v>
      </c>
      <c r="I149" s="8">
        <v>2.8240001201629639</v>
      </c>
      <c r="J149" s="8">
        <v>0.15000000596046448</v>
      </c>
      <c r="K149" s="8">
        <v>24.340002059936523</v>
      </c>
      <c r="L149" s="8">
        <v>2.0380001068115234</v>
      </c>
      <c r="M149" s="8">
        <v>0.45400002598762512</v>
      </c>
      <c r="N149" s="8">
        <v>0.65600001811981201</v>
      </c>
      <c r="O149" s="8">
        <v>45.900001525878906</v>
      </c>
      <c r="P149" s="8">
        <v>29.474611282348633</v>
      </c>
      <c r="Q149" s="8">
        <v>44.973884582519531</v>
      </c>
      <c r="R149" s="8">
        <v>229.80000305175781</v>
      </c>
      <c r="S149" s="8">
        <v>60.099997999999999</v>
      </c>
      <c r="T149" s="8">
        <v>60.099997999999999</v>
      </c>
      <c r="U149" s="8">
        <v>60.799999</v>
      </c>
      <c r="V149" s="8">
        <v>137.79624938964844</v>
      </c>
      <c r="W149" s="8">
        <v>52.49993896484375</v>
      </c>
      <c r="X149" s="8">
        <v>66.771522521972656</v>
      </c>
      <c r="Y149" s="8">
        <v>83.180595397949219</v>
      </c>
      <c r="Z149" s="8">
        <v>1.2415626049041748</v>
      </c>
      <c r="AA149" s="8">
        <v>547.66961669921875</v>
      </c>
      <c r="AB149" s="8">
        <v>500.12509155273438</v>
      </c>
      <c r="AC149" s="8">
        <v>4.8911876678466797</v>
      </c>
      <c r="AD149" s="8">
        <v>3.8376877307891846</v>
      </c>
      <c r="AE149" s="8">
        <v>7977.4541015625</v>
      </c>
      <c r="AF149" s="8">
        <v>6191.560546875</v>
      </c>
      <c r="AG149" s="8">
        <v>1873.75146484375</v>
      </c>
      <c r="AH149" s="8">
        <v>1173.0537109375</v>
      </c>
      <c r="AI149" s="8">
        <v>6103.70263671875</v>
      </c>
      <c r="AJ149" s="8">
        <v>5018.5068359375</v>
      </c>
      <c r="AK149" s="8">
        <f>(data_cloud__26[[#This Row],[timestamp]]-BD147)*86400</f>
        <v>23.973999917507172</v>
      </c>
      <c r="AL149" s="8">
        <v>1.0049999999999999</v>
      </c>
      <c r="AM149" s="8">
        <v>424.68</v>
      </c>
      <c r="AN149" s="8">
        <v>2056.5230000000001</v>
      </c>
      <c r="AO149" s="8">
        <v>105.651</v>
      </c>
      <c r="AP149" s="6">
        <v>37.963999999999999</v>
      </c>
      <c r="AQ149" s="6">
        <v>0</v>
      </c>
      <c r="AR149" s="6">
        <v>1</v>
      </c>
      <c r="AS149" s="6">
        <f>_xlfn.XLOOKUP(data_cloud__26[[#This Row],[product_id]], manual_check_maarten!A:A,manual_check_maarten!F:F,  "")</f>
        <v>0</v>
      </c>
      <c r="AT149" s="6"/>
      <c r="AU149" s="6"/>
      <c r="AV149" s="6"/>
      <c r="AW149" s="6">
        <f>_xlfn.XLOOKUP(data_cloud__26[[#This Row],[product_id]], manual_check_maarten!A:A,manual_check_maarten!G:G,  "")</f>
        <v>0</v>
      </c>
      <c r="AX149" s="6" t="str">
        <f>_xlfn.XLOOKUP(data_cloud__26[[#This Row],[product_id]], manual_check_maarten!A:A,manual_check_maarten!H:H,  "")</f>
        <v>Streaks</v>
      </c>
      <c r="AY149" s="6"/>
      <c r="AZ149" s="6"/>
      <c r="BA149" s="6" t="s">
        <v>426</v>
      </c>
      <c r="BB149" s="6">
        <v>74</v>
      </c>
      <c r="BC149" s="6" t="s">
        <v>85</v>
      </c>
      <c r="BD149" s="6">
        <v>45566.707951562501</v>
      </c>
      <c r="BE149" s="6" t="s">
        <v>79</v>
      </c>
      <c r="BF149" s="6" t="s">
        <v>80</v>
      </c>
      <c r="BG149" s="6">
        <v>74</v>
      </c>
      <c r="BH149" s="6">
        <v>74</v>
      </c>
      <c r="BI149" s="6">
        <v>0</v>
      </c>
      <c r="BJ149" s="6" t="s">
        <v>424</v>
      </c>
      <c r="BK149" s="6" t="s">
        <v>82</v>
      </c>
      <c r="BL149" s="6">
        <v>14.579999923706055</v>
      </c>
      <c r="BM149" s="6">
        <v>110</v>
      </c>
      <c r="BN149" s="6" t="s">
        <v>82</v>
      </c>
      <c r="BO149" s="6" t="s">
        <v>82</v>
      </c>
      <c r="BP149" s="6">
        <v>0</v>
      </c>
      <c r="BQ149" s="6">
        <v>60</v>
      </c>
      <c r="BR149" s="6"/>
      <c r="BS149" s="6"/>
      <c r="BT149" s="6" t="s">
        <v>427</v>
      </c>
      <c r="BU149" s="6" t="s">
        <v>426</v>
      </c>
      <c r="BV149" s="6">
        <v>40</v>
      </c>
      <c r="BW149" s="6">
        <v>20</v>
      </c>
      <c r="BX149" s="6">
        <v>45</v>
      </c>
      <c r="BY149" s="6">
        <v>1240.182</v>
      </c>
      <c r="BZ149" s="6">
        <v>813.64400000000001</v>
      </c>
      <c r="CA149" s="6">
        <v>-1.627</v>
      </c>
      <c r="CB149" s="6">
        <v>4.1040000000000001</v>
      </c>
      <c r="CC149" s="6">
        <v>90.682000000000002</v>
      </c>
      <c r="CD149" s="6">
        <v>2056.5230000000001</v>
      </c>
      <c r="CE149" s="6">
        <v>1233.749</v>
      </c>
      <c r="CF149" s="6">
        <v>1125.28</v>
      </c>
      <c r="CG149" s="6">
        <v>-178.28899999999999</v>
      </c>
      <c r="CH149" s="6">
        <v>99.998999999999995</v>
      </c>
      <c r="CR149" s="6"/>
      <c r="CS149" s="6"/>
      <c r="CT149" s="6"/>
      <c r="CU149" s="6"/>
      <c r="CV149" s="6"/>
      <c r="CY149" s="6"/>
      <c r="CZ149" s="6"/>
      <c r="DA149" s="6"/>
      <c r="DB149" s="6"/>
      <c r="DC149" s="6"/>
      <c r="DD149" s="6"/>
    </row>
    <row r="150" spans="1:108" x14ac:dyDescent="0.35">
      <c r="A150" s="8">
        <v>801.96649169921875</v>
      </c>
      <c r="B150" s="8">
        <v>119.90861511230469</v>
      </c>
      <c r="C150" s="8">
        <v>215.10000610351563</v>
      </c>
      <c r="D150" s="8">
        <v>215.10000610351563</v>
      </c>
      <c r="E150" s="8">
        <v>220</v>
      </c>
      <c r="F150" s="8">
        <v>225</v>
      </c>
      <c r="G150" s="8">
        <v>2202.047607421875</v>
      </c>
      <c r="H150" s="8">
        <v>1717.9818115234375</v>
      </c>
      <c r="I150" s="8">
        <v>3.2000000476837158</v>
      </c>
      <c r="J150" s="8">
        <v>0.14800000190734863</v>
      </c>
      <c r="K150" s="8">
        <v>24.340002059936523</v>
      </c>
      <c r="L150" s="8">
        <v>2.0600001811981201</v>
      </c>
      <c r="M150" s="8">
        <v>0.45400002598762512</v>
      </c>
      <c r="N150" s="8">
        <v>0.65800005197525024</v>
      </c>
      <c r="O150" s="8">
        <v>44.700000762939453</v>
      </c>
      <c r="P150" s="8">
        <v>29.403257369995117</v>
      </c>
      <c r="Q150" s="8">
        <v>44.948402404785156</v>
      </c>
      <c r="R150" s="8">
        <v>229.80000305175781</v>
      </c>
      <c r="S150" s="8">
        <v>60</v>
      </c>
      <c r="T150" s="8">
        <v>60</v>
      </c>
      <c r="U150" s="8">
        <v>60.900002000000001</v>
      </c>
      <c r="V150" s="8">
        <v>94.586082458496094</v>
      </c>
      <c r="W150" s="8">
        <v>52.499603271484375</v>
      </c>
      <c r="X150" s="8">
        <v>66.273246765136719</v>
      </c>
      <c r="Y150" s="8">
        <v>80.088569641113281</v>
      </c>
      <c r="Z150" s="8">
        <v>2.7465627193450928</v>
      </c>
      <c r="AA150" s="8">
        <v>543.085693359375</v>
      </c>
      <c r="AB150" s="8">
        <v>499.29620361328125</v>
      </c>
      <c r="AC150" s="8">
        <v>4.4773125648498535</v>
      </c>
      <c r="AD150" s="8">
        <v>3.6119377613067627</v>
      </c>
      <c r="AE150" s="8">
        <v>7759.140625</v>
      </c>
      <c r="AF150" s="8">
        <v>5518.7646484375</v>
      </c>
      <c r="AG150" s="8">
        <v>1622.55078125</v>
      </c>
      <c r="AH150" s="8">
        <v>1031.88525390625</v>
      </c>
      <c r="AI150" s="8">
        <v>6136.58984375</v>
      </c>
      <c r="AJ150" s="8">
        <v>4486.87939453125</v>
      </c>
      <c r="AK150" s="8">
        <f>(data_cloud__26[[#This Row],[timestamp]]-BD148)*86400</f>
        <v>25.053999968804419</v>
      </c>
      <c r="AL150" s="8">
        <v>1.0029999999999999</v>
      </c>
      <c r="AM150" s="8">
        <v>423.50700000000001</v>
      </c>
      <c r="AN150" s="8">
        <v>2055.4389999999999</v>
      </c>
      <c r="AO150" s="8">
        <v>7.9580000000000002</v>
      </c>
      <c r="AP150" s="6">
        <v>24.588999999999999</v>
      </c>
      <c r="AQ150" s="6">
        <v>1</v>
      </c>
      <c r="AR150" s="6">
        <v>1</v>
      </c>
      <c r="AS150" s="6">
        <f>_xlfn.XLOOKUP(data_cloud__26[[#This Row],[product_id]], manual_check_maarten!A:A,manual_check_maarten!F:F,  "")</f>
        <v>1</v>
      </c>
      <c r="AT150" s="6"/>
      <c r="AU150" s="6"/>
      <c r="AV150" s="6"/>
      <c r="AW150" s="6">
        <f>_xlfn.XLOOKUP(data_cloud__26[[#This Row],[product_id]], manual_check_maarten!A:A,manual_check_maarten!G:G,  "")</f>
        <v>0</v>
      </c>
      <c r="AX150" s="6" t="str">
        <f>_xlfn.XLOOKUP(data_cloud__26[[#This Row],[product_id]], manual_check_maarten!A:A,manual_check_maarten!H:H,  "")</f>
        <v/>
      </c>
      <c r="AY150" s="6"/>
      <c r="AZ150" s="6"/>
      <c r="BA150" s="6" t="s">
        <v>428</v>
      </c>
      <c r="BB150" s="6">
        <v>75</v>
      </c>
      <c r="BC150" s="6" t="s">
        <v>78</v>
      </c>
      <c r="BD150" s="6">
        <v>45566.708241539352</v>
      </c>
      <c r="BE150" s="6" t="s">
        <v>79</v>
      </c>
      <c r="BF150" s="6" t="s">
        <v>80</v>
      </c>
      <c r="BG150" s="6">
        <v>75</v>
      </c>
      <c r="BH150" s="6">
        <v>75</v>
      </c>
      <c r="BI150" s="6">
        <v>0</v>
      </c>
      <c r="BJ150" s="6" t="s">
        <v>429</v>
      </c>
      <c r="BK150" s="6" t="s">
        <v>82</v>
      </c>
      <c r="BL150" s="6">
        <v>14.579999923706055</v>
      </c>
      <c r="BM150" s="6">
        <v>110</v>
      </c>
      <c r="BN150" s="6" t="s">
        <v>82</v>
      </c>
      <c r="BO150" s="6" t="s">
        <v>82</v>
      </c>
      <c r="BP150" s="6">
        <v>0</v>
      </c>
      <c r="BQ150" s="6">
        <v>60</v>
      </c>
      <c r="BR150" s="6">
        <v>4.9610137939453125E-3</v>
      </c>
      <c r="BS150" s="6">
        <v>0.1404881477355957</v>
      </c>
      <c r="BT150" s="6" t="s">
        <v>430</v>
      </c>
      <c r="BU150" s="6" t="s">
        <v>428</v>
      </c>
      <c r="BV150" s="6">
        <v>40</v>
      </c>
      <c r="BW150" s="6">
        <v>20</v>
      </c>
      <c r="BX150" s="6">
        <v>45</v>
      </c>
      <c r="BY150" s="6">
        <v>845.65300000000002</v>
      </c>
      <c r="BZ150" s="6">
        <v>1213.8140000000001</v>
      </c>
      <c r="CA150" s="6">
        <v>-1.619</v>
      </c>
      <c r="CB150" s="6">
        <v>4.1340000000000003</v>
      </c>
      <c r="CC150" s="6">
        <v>90.69</v>
      </c>
      <c r="CD150" s="6">
        <v>2055.4389999999999</v>
      </c>
      <c r="CE150" s="6">
        <v>831.75199999999995</v>
      </c>
      <c r="CF150" s="6">
        <v>1323.5989999999999</v>
      </c>
      <c r="CG150" s="6">
        <v>1.42</v>
      </c>
      <c r="CH150" s="6">
        <v>98.424999999999997</v>
      </c>
      <c r="CR150" s="6"/>
      <c r="CS150" s="6"/>
      <c r="CT150" s="6"/>
      <c r="CU150" s="6"/>
      <c r="CV150" s="6"/>
      <c r="CY150" s="6"/>
      <c r="CZ150" s="6"/>
      <c r="DA150" s="6"/>
      <c r="DB150" s="6"/>
      <c r="DC150" s="6"/>
      <c r="DD150" s="6"/>
    </row>
    <row r="151" spans="1:108" x14ac:dyDescent="0.35">
      <c r="A151" s="8">
        <v>801.96649169921875</v>
      </c>
      <c r="B151" s="8">
        <v>119.90861511230469</v>
      </c>
      <c r="C151" s="8">
        <v>215.10000610351563</v>
      </c>
      <c r="D151" s="8">
        <v>215.10000610351563</v>
      </c>
      <c r="E151" s="8">
        <v>220</v>
      </c>
      <c r="F151" s="8">
        <v>225</v>
      </c>
      <c r="G151" s="8">
        <v>2202.047607421875</v>
      </c>
      <c r="H151" s="8">
        <v>1717.9818115234375</v>
      </c>
      <c r="I151" s="8">
        <v>3.2000000476837158</v>
      </c>
      <c r="J151" s="8">
        <v>0.14800000190734863</v>
      </c>
      <c r="K151" s="8">
        <v>24.340002059936523</v>
      </c>
      <c r="L151" s="8">
        <v>2.0600001811981201</v>
      </c>
      <c r="M151" s="8">
        <v>0.45400002598762512</v>
      </c>
      <c r="N151" s="8">
        <v>0.65800005197525024</v>
      </c>
      <c r="O151" s="8">
        <v>44.700000762939453</v>
      </c>
      <c r="P151" s="8">
        <v>29.403257369995117</v>
      </c>
      <c r="Q151" s="8">
        <v>44.948402404785156</v>
      </c>
      <c r="R151" s="8">
        <v>229.80000305175781</v>
      </c>
      <c r="S151" s="8">
        <v>60</v>
      </c>
      <c r="T151" s="8">
        <v>60</v>
      </c>
      <c r="U151" s="8">
        <v>60.900002000000001</v>
      </c>
      <c r="V151" s="8">
        <v>137.79624938964844</v>
      </c>
      <c r="W151" s="8">
        <v>52.49993896484375</v>
      </c>
      <c r="X151" s="8">
        <v>66.932197570800781</v>
      </c>
      <c r="Y151" s="8">
        <v>82.764251708984375</v>
      </c>
      <c r="Z151" s="8">
        <v>1.8435626029968262</v>
      </c>
      <c r="AA151" s="8">
        <v>545.75067138671875</v>
      </c>
      <c r="AB151" s="8">
        <v>498.9088134765625</v>
      </c>
      <c r="AC151" s="8">
        <v>4.8159375190734863</v>
      </c>
      <c r="AD151" s="8">
        <v>3.8376877307891846</v>
      </c>
      <c r="AE151" s="8">
        <v>7950.88232421875</v>
      </c>
      <c r="AF151" s="8">
        <v>6162.05517578125</v>
      </c>
      <c r="AG151" s="8">
        <v>1823.6962890625</v>
      </c>
      <c r="AH151" s="8">
        <v>1167.6943359375</v>
      </c>
      <c r="AI151" s="8">
        <v>6127.18603515625</v>
      </c>
      <c r="AJ151" s="8">
        <v>4994.36083984375</v>
      </c>
      <c r="AK151" s="8">
        <f>(data_cloud__26[[#This Row],[timestamp]]-BD149)*86400</f>
        <v>25.053999968804419</v>
      </c>
      <c r="AL151" s="8">
        <v>1.0049999999999999</v>
      </c>
      <c r="AM151" s="8">
        <v>424.625</v>
      </c>
      <c r="AN151" s="8">
        <v>2056.1590000000001</v>
      </c>
      <c r="AO151" s="8">
        <v>9.4440000000000008</v>
      </c>
      <c r="AP151" s="6">
        <v>39.027999999999999</v>
      </c>
      <c r="AQ151" s="6">
        <v>1</v>
      </c>
      <c r="AR151" s="6">
        <v>1</v>
      </c>
      <c r="AS151" s="6">
        <f>_xlfn.XLOOKUP(data_cloud__26[[#This Row],[product_id]], manual_check_maarten!A:A,manual_check_maarten!F:F,  "")</f>
        <v>1</v>
      </c>
      <c r="AT151" s="6"/>
      <c r="AU151" s="6"/>
      <c r="AV151" s="6"/>
      <c r="AW151" s="6">
        <f>_xlfn.XLOOKUP(data_cloud__26[[#This Row],[product_id]], manual_check_maarten!A:A,manual_check_maarten!G:G,  "")</f>
        <v>0</v>
      </c>
      <c r="AX151" s="6" t="str">
        <f>_xlfn.XLOOKUP(data_cloud__26[[#This Row],[product_id]], manual_check_maarten!A:A,manual_check_maarten!H:H,  "")</f>
        <v/>
      </c>
      <c r="AY151" s="6"/>
      <c r="AZ151" s="6"/>
      <c r="BA151" s="6" t="s">
        <v>431</v>
      </c>
      <c r="BB151" s="6">
        <v>75</v>
      </c>
      <c r="BC151" s="6" t="s">
        <v>85</v>
      </c>
      <c r="BD151" s="6">
        <v>45566.708241539352</v>
      </c>
      <c r="BE151" s="6" t="s">
        <v>79</v>
      </c>
      <c r="BF151" s="6" t="s">
        <v>80</v>
      </c>
      <c r="BG151" s="6">
        <v>75</v>
      </c>
      <c r="BH151" s="6">
        <v>75</v>
      </c>
      <c r="BI151" s="6">
        <v>0</v>
      </c>
      <c r="BJ151" s="6" t="s">
        <v>429</v>
      </c>
      <c r="BK151" s="6" t="s">
        <v>82</v>
      </c>
      <c r="BL151" s="6">
        <v>14.579999923706055</v>
      </c>
      <c r="BM151" s="6">
        <v>110</v>
      </c>
      <c r="BN151" s="6" t="s">
        <v>82</v>
      </c>
      <c r="BO151" s="6" t="s">
        <v>82</v>
      </c>
      <c r="BP151" s="6">
        <v>0</v>
      </c>
      <c r="BQ151" s="6">
        <v>60</v>
      </c>
      <c r="BR151" s="6"/>
      <c r="BS151" s="6"/>
      <c r="BT151" s="6" t="s">
        <v>432</v>
      </c>
      <c r="BU151" s="6" t="s">
        <v>431</v>
      </c>
      <c r="BV151" s="6">
        <v>40</v>
      </c>
      <c r="BW151" s="6">
        <v>20</v>
      </c>
      <c r="BX151" s="6">
        <v>45</v>
      </c>
      <c r="BY151" s="6">
        <v>1244.2449999999999</v>
      </c>
      <c r="BZ151" s="6">
        <v>763.96199999999999</v>
      </c>
      <c r="CA151" s="6">
        <v>-1.8540000000000001</v>
      </c>
      <c r="CB151" s="6">
        <v>4.0609999999999999</v>
      </c>
      <c r="CC151" s="6">
        <v>90.454999999999998</v>
      </c>
      <c r="CD151" s="6">
        <v>2056.1590000000001</v>
      </c>
      <c r="CE151" s="6">
        <v>1236.8820000000001</v>
      </c>
      <c r="CF151" s="6">
        <v>1076.654</v>
      </c>
      <c r="CG151" s="6">
        <v>-178.21199999999999</v>
      </c>
      <c r="CH151" s="6">
        <v>99.998999999999995</v>
      </c>
      <c r="CR151" s="6"/>
      <c r="CS151" s="6"/>
      <c r="CT151" s="6"/>
      <c r="CU151" s="6"/>
      <c r="CV151" s="6"/>
      <c r="CY151" s="6"/>
      <c r="CZ151" s="6"/>
      <c r="DA151" s="6"/>
      <c r="DB151" s="6"/>
      <c r="DC151" s="6"/>
      <c r="DD151" s="6"/>
    </row>
    <row r="152" spans="1:108" x14ac:dyDescent="0.35">
      <c r="A152" s="8">
        <v>802.15093994140625</v>
      </c>
      <c r="B152" s="8">
        <v>119.90861511230469</v>
      </c>
      <c r="C152" s="8">
        <v>215</v>
      </c>
      <c r="D152" s="8">
        <v>215.10000610351563</v>
      </c>
      <c r="E152" s="8">
        <v>220</v>
      </c>
      <c r="F152" s="8">
        <v>225</v>
      </c>
      <c r="G152" s="8">
        <v>2195.44189453125</v>
      </c>
      <c r="H152" s="8">
        <v>1729.4447021484375</v>
      </c>
      <c r="I152" s="8">
        <v>3.7700002193450928</v>
      </c>
      <c r="J152" s="8">
        <v>0.14600001275539398</v>
      </c>
      <c r="K152" s="8">
        <v>24.338001251220703</v>
      </c>
      <c r="L152" s="8">
        <v>2.0460000038146973</v>
      </c>
      <c r="M152" s="8">
        <v>0.45200002193450928</v>
      </c>
      <c r="N152" s="8">
        <v>0.65600001811981201</v>
      </c>
      <c r="O152" s="8">
        <v>43.5</v>
      </c>
      <c r="P152" s="8">
        <v>29.133129119873047</v>
      </c>
      <c r="Q152" s="8">
        <v>44.994274139404297</v>
      </c>
      <c r="R152" s="8">
        <v>229.80000305175781</v>
      </c>
      <c r="S152" s="8">
        <v>60</v>
      </c>
      <c r="T152" s="8">
        <v>60</v>
      </c>
      <c r="U152" s="8">
        <v>60.900002000000001</v>
      </c>
      <c r="V152" s="8">
        <v>94.586082458496094</v>
      </c>
      <c r="W152" s="8">
        <v>52.499603271484375</v>
      </c>
      <c r="X152" s="8">
        <v>66.136833190917969</v>
      </c>
      <c r="Y152" s="8">
        <v>79.987236022949219</v>
      </c>
      <c r="Z152" s="8">
        <v>2.7841875553131104</v>
      </c>
      <c r="AA152" s="8">
        <v>544.44134521484375</v>
      </c>
      <c r="AB152" s="8">
        <v>501.09085083007813</v>
      </c>
      <c r="AC152" s="8">
        <v>4.4773125648498535</v>
      </c>
      <c r="AD152" s="8">
        <v>3.6119377613067627</v>
      </c>
      <c r="AE152" s="8">
        <v>7778.0302734375</v>
      </c>
      <c r="AF152" s="8">
        <v>5551.126953125</v>
      </c>
      <c r="AG152" s="8">
        <v>1624.92333984375</v>
      </c>
      <c r="AH152" s="8">
        <v>1033.3046875</v>
      </c>
      <c r="AI152" s="8">
        <v>6153.10693359375</v>
      </c>
      <c r="AJ152" s="8">
        <v>4517.822265625</v>
      </c>
      <c r="AK152" s="8">
        <f>(data_cloud__26[[#This Row],[timestamp]]-BD150)*86400</f>
        <v>24.071000120602548</v>
      </c>
      <c r="AL152" s="8">
        <v>1.0029999999999999</v>
      </c>
      <c r="AM152" s="8">
        <v>423.67</v>
      </c>
      <c r="AN152" s="8">
        <v>2053.7640000000001</v>
      </c>
      <c r="AO152" s="8">
        <v>10.170999999999999</v>
      </c>
      <c r="AP152" s="6">
        <v>27.552</v>
      </c>
      <c r="AQ152" s="6">
        <v>1</v>
      </c>
      <c r="AR152" s="6">
        <v>1</v>
      </c>
      <c r="AS152" s="6">
        <f>_xlfn.XLOOKUP(data_cloud__26[[#This Row],[product_id]], manual_check_maarten!A:A,manual_check_maarten!F:F,  "")</f>
        <v>1</v>
      </c>
      <c r="AT152" s="6"/>
      <c r="AU152" s="6"/>
      <c r="AV152" s="6"/>
      <c r="AW152" s="6">
        <f>_xlfn.XLOOKUP(data_cloud__26[[#This Row],[product_id]], manual_check_maarten!A:A,manual_check_maarten!G:G,  "")</f>
        <v>0</v>
      </c>
      <c r="AX152" s="6" t="str">
        <f>_xlfn.XLOOKUP(data_cloud__26[[#This Row],[product_id]], manual_check_maarten!A:A,manual_check_maarten!H:H,  "")</f>
        <v/>
      </c>
      <c r="AY152" s="6"/>
      <c r="AZ152" s="6"/>
      <c r="BA152" s="6" t="s">
        <v>433</v>
      </c>
      <c r="BB152" s="6">
        <v>76</v>
      </c>
      <c r="BC152" s="6" t="s">
        <v>78</v>
      </c>
      <c r="BD152" s="6">
        <v>45566.708520138891</v>
      </c>
      <c r="BE152" s="6" t="s">
        <v>79</v>
      </c>
      <c r="BF152" s="6" t="s">
        <v>80</v>
      </c>
      <c r="BG152" s="6">
        <v>76</v>
      </c>
      <c r="BH152" s="6">
        <v>76</v>
      </c>
      <c r="BI152" s="6">
        <v>0</v>
      </c>
      <c r="BJ152" s="6" t="s">
        <v>434</v>
      </c>
      <c r="BK152" s="6" t="s">
        <v>82</v>
      </c>
      <c r="BL152" s="6">
        <v>14.589999198913574</v>
      </c>
      <c r="BM152" s="6">
        <v>110</v>
      </c>
      <c r="BN152" s="6" t="s">
        <v>82</v>
      </c>
      <c r="BO152" s="6" t="s">
        <v>82</v>
      </c>
      <c r="BP152" s="6">
        <v>0</v>
      </c>
      <c r="BQ152" s="6">
        <v>60</v>
      </c>
      <c r="BR152" s="6">
        <v>1.6624927520751953E-2</v>
      </c>
      <c r="BS152" s="6">
        <v>0.11147058010101318</v>
      </c>
      <c r="BT152" s="6" t="s">
        <v>435</v>
      </c>
      <c r="BU152" s="6" t="s">
        <v>433</v>
      </c>
      <c r="BV152" s="6">
        <v>40</v>
      </c>
      <c r="BW152" s="6">
        <v>20</v>
      </c>
      <c r="BX152" s="6">
        <v>45</v>
      </c>
      <c r="BY152" s="6">
        <v>884.80200000000002</v>
      </c>
      <c r="BZ152" s="6">
        <v>991.89499999999998</v>
      </c>
      <c r="CA152" s="6">
        <v>3.1309999999999998</v>
      </c>
      <c r="CB152" s="6">
        <v>4.17</v>
      </c>
      <c r="CC152" s="6">
        <v>95.44</v>
      </c>
      <c r="CD152" s="6">
        <v>2053.7640000000001</v>
      </c>
      <c r="CE152" s="6">
        <v>861.50099999999998</v>
      </c>
      <c r="CF152" s="6">
        <v>1102.3789999999999</v>
      </c>
      <c r="CG152" s="6">
        <v>6.1280000000000001</v>
      </c>
      <c r="CH152" s="6">
        <v>99.998999999999995</v>
      </c>
      <c r="CR152" s="6"/>
      <c r="CS152" s="6"/>
      <c r="CT152" s="6"/>
      <c r="CU152" s="6"/>
      <c r="CV152" s="6"/>
      <c r="CY152" s="6"/>
      <c r="CZ152" s="6"/>
      <c r="DA152" s="6"/>
      <c r="DB152" s="6"/>
      <c r="DC152" s="6"/>
      <c r="DD152" s="6"/>
    </row>
    <row r="153" spans="1:108" x14ac:dyDescent="0.35">
      <c r="A153" s="8">
        <v>802.15093994140625</v>
      </c>
      <c r="B153" s="8">
        <v>119.90861511230469</v>
      </c>
      <c r="C153" s="8">
        <v>215</v>
      </c>
      <c r="D153" s="8">
        <v>215.10000610351563</v>
      </c>
      <c r="E153" s="8">
        <v>220</v>
      </c>
      <c r="F153" s="8">
        <v>225</v>
      </c>
      <c r="G153" s="8">
        <v>2195.44189453125</v>
      </c>
      <c r="H153" s="8">
        <v>1729.4447021484375</v>
      </c>
      <c r="I153" s="8">
        <v>3.7700002193450928</v>
      </c>
      <c r="J153" s="8">
        <v>0.14600001275539398</v>
      </c>
      <c r="K153" s="8">
        <v>24.338001251220703</v>
      </c>
      <c r="L153" s="8">
        <v>2.0460000038146973</v>
      </c>
      <c r="M153" s="8">
        <v>0.45200002193450928</v>
      </c>
      <c r="N153" s="8">
        <v>0.65600001811981201</v>
      </c>
      <c r="O153" s="8">
        <v>43.5</v>
      </c>
      <c r="P153" s="8">
        <v>29.133129119873047</v>
      </c>
      <c r="Q153" s="8">
        <v>44.994274139404297</v>
      </c>
      <c r="R153" s="8">
        <v>229.80000305175781</v>
      </c>
      <c r="S153" s="8">
        <v>60</v>
      </c>
      <c r="T153" s="8">
        <v>60</v>
      </c>
      <c r="U153" s="8">
        <v>60.900002000000001</v>
      </c>
      <c r="V153" s="8">
        <v>137.79624938964844</v>
      </c>
      <c r="W153" s="8">
        <v>52.49993896484375</v>
      </c>
      <c r="X153" s="8">
        <v>66.81365966796875</v>
      </c>
      <c r="Y153" s="8">
        <v>83.053543090820313</v>
      </c>
      <c r="Z153" s="8">
        <v>1.3920625448226929</v>
      </c>
      <c r="AA153" s="8">
        <v>545.85003662109375</v>
      </c>
      <c r="AB153" s="8">
        <v>498.86883544921875</v>
      </c>
      <c r="AC153" s="8">
        <v>4.7783126831054688</v>
      </c>
      <c r="AD153" s="8">
        <v>3.8000626564025879</v>
      </c>
      <c r="AE153" s="8">
        <v>7937.12646484375</v>
      </c>
      <c r="AF153" s="8">
        <v>6133.31689453125</v>
      </c>
      <c r="AG153" s="8">
        <v>1797.19287109375</v>
      </c>
      <c r="AH153" s="8">
        <v>1140.09619140625</v>
      </c>
      <c r="AI153" s="8">
        <v>6139.93359375</v>
      </c>
      <c r="AJ153" s="8">
        <v>4993.220703125</v>
      </c>
      <c r="AK153" s="8">
        <f>(data_cloud__26[[#This Row],[timestamp]]-BD151)*86400</f>
        <v>24.071000120602548</v>
      </c>
      <c r="AL153" s="8">
        <v>1.0049999999999999</v>
      </c>
      <c r="AM153" s="8">
        <v>424.73500000000001</v>
      </c>
      <c r="AN153" s="8">
        <v>2055.7890000000002</v>
      </c>
      <c r="AO153" s="8">
        <v>7.1360000000000001</v>
      </c>
      <c r="AP153" s="6">
        <v>19.527999999999999</v>
      </c>
      <c r="AQ153" s="6">
        <v>1</v>
      </c>
      <c r="AR153" s="6">
        <v>1</v>
      </c>
      <c r="AS153" s="6">
        <f>_xlfn.XLOOKUP(data_cloud__26[[#This Row],[product_id]], manual_check_maarten!A:A,manual_check_maarten!F:F,  "")</f>
        <v>1</v>
      </c>
      <c r="AT153" s="6"/>
      <c r="AU153" s="6"/>
      <c r="AV153" s="6"/>
      <c r="AW153" s="6">
        <f>_xlfn.XLOOKUP(data_cloud__26[[#This Row],[product_id]], manual_check_maarten!A:A,manual_check_maarten!G:G,  "")</f>
        <v>0</v>
      </c>
      <c r="AX153" s="6" t="str">
        <f>_xlfn.XLOOKUP(data_cloud__26[[#This Row],[product_id]], manual_check_maarten!A:A,manual_check_maarten!H:H,  "")</f>
        <v/>
      </c>
      <c r="AY153" s="6"/>
      <c r="AZ153" s="6"/>
      <c r="BA153" s="6" t="s">
        <v>436</v>
      </c>
      <c r="BB153" s="6">
        <v>76</v>
      </c>
      <c r="BC153" s="6" t="s">
        <v>85</v>
      </c>
      <c r="BD153" s="6">
        <v>45566.708520138891</v>
      </c>
      <c r="BE153" s="6" t="s">
        <v>79</v>
      </c>
      <c r="BF153" s="6" t="s">
        <v>80</v>
      </c>
      <c r="BG153" s="6">
        <v>76</v>
      </c>
      <c r="BH153" s="6">
        <v>76</v>
      </c>
      <c r="BI153" s="6">
        <v>0</v>
      </c>
      <c r="BJ153" s="6" t="s">
        <v>434</v>
      </c>
      <c r="BK153" s="6" t="s">
        <v>82</v>
      </c>
      <c r="BL153" s="6">
        <v>14.589999198913574</v>
      </c>
      <c r="BM153" s="6">
        <v>110</v>
      </c>
      <c r="BN153" s="6" t="s">
        <v>82</v>
      </c>
      <c r="BO153" s="6" t="s">
        <v>82</v>
      </c>
      <c r="BP153" s="6">
        <v>0</v>
      </c>
      <c r="BQ153" s="6">
        <v>60</v>
      </c>
      <c r="BR153" s="6"/>
      <c r="BS153" s="6"/>
      <c r="BT153" s="6" t="s">
        <v>437</v>
      </c>
      <c r="BU153" s="6" t="s">
        <v>436</v>
      </c>
      <c r="BV153" s="6">
        <v>40</v>
      </c>
      <c r="BW153" s="6">
        <v>20</v>
      </c>
      <c r="BX153" s="6">
        <v>45</v>
      </c>
      <c r="BY153" s="6">
        <v>1234.74</v>
      </c>
      <c r="BZ153" s="6">
        <v>995.56899999999996</v>
      </c>
      <c r="CA153" s="6">
        <v>-1.61</v>
      </c>
      <c r="CB153" s="6">
        <v>3.9809999999999999</v>
      </c>
      <c r="CC153" s="6">
        <v>90.698999999999998</v>
      </c>
      <c r="CD153" s="6">
        <v>2055.7890000000002</v>
      </c>
      <c r="CE153" s="6">
        <v>1228.472</v>
      </c>
      <c r="CF153" s="6">
        <v>1302.01</v>
      </c>
      <c r="CG153" s="6">
        <v>-178.25700000000001</v>
      </c>
      <c r="CH153" s="6">
        <v>99.998999999999995</v>
      </c>
      <c r="CR153" s="6"/>
      <c r="CS153" s="6"/>
      <c r="CT153" s="6"/>
      <c r="CU153" s="6"/>
      <c r="CV153" s="6"/>
      <c r="CY153" s="6"/>
      <c r="CZ153" s="6"/>
      <c r="DA153" s="6"/>
      <c r="DB153" s="6"/>
      <c r="DC153" s="6"/>
      <c r="DD153" s="6"/>
    </row>
    <row r="154" spans="1:108" x14ac:dyDescent="0.35">
      <c r="A154" s="8">
        <v>801.78204345703125</v>
      </c>
      <c r="B154" s="8">
        <v>119.90861511230469</v>
      </c>
      <c r="C154" s="8">
        <v>215.10000610351563</v>
      </c>
      <c r="D154" s="8">
        <v>215.10000610351563</v>
      </c>
      <c r="E154" s="8">
        <v>220.10000610351563</v>
      </c>
      <c r="F154" s="8">
        <v>225</v>
      </c>
      <c r="G154" s="8">
        <v>2185.63037109375</v>
      </c>
      <c r="H154" s="8">
        <v>1748.5819091796875</v>
      </c>
      <c r="I154" s="8">
        <v>2.8900001049041748</v>
      </c>
      <c r="J154" s="8">
        <v>0.14600001275539398</v>
      </c>
      <c r="K154" s="8">
        <v>24.338001251220703</v>
      </c>
      <c r="L154" s="8">
        <v>2.0360000133514404</v>
      </c>
      <c r="M154" s="8">
        <v>0.45200002193450928</v>
      </c>
      <c r="N154" s="8">
        <v>0.65800005197525024</v>
      </c>
      <c r="O154" s="8">
        <v>42.700000762939453</v>
      </c>
      <c r="P154" s="8">
        <v>28.659130096435547</v>
      </c>
      <c r="Q154" s="8">
        <v>44.973884582519531</v>
      </c>
      <c r="R154" s="8">
        <v>229.80000305175781</v>
      </c>
      <c r="S154" s="8">
        <v>60.099997999999999</v>
      </c>
      <c r="T154" s="8">
        <v>60.099997999999999</v>
      </c>
      <c r="U154" s="8">
        <v>60.900002000000001</v>
      </c>
      <c r="V154" s="8">
        <v>94.586082458496094</v>
      </c>
      <c r="W154" s="8">
        <v>52.499603271484375</v>
      </c>
      <c r="X154" s="8">
        <v>66.146202087402344</v>
      </c>
      <c r="Y154" s="8">
        <v>80.087203979492188</v>
      </c>
      <c r="Z154" s="8">
        <v>3.3861875534057617</v>
      </c>
      <c r="AA154" s="8">
        <v>542.10089111328125</v>
      </c>
      <c r="AB154" s="8">
        <v>498.11944580078125</v>
      </c>
      <c r="AC154" s="8">
        <v>4.6278128623962402</v>
      </c>
      <c r="AD154" s="8">
        <v>3.6495625972747803</v>
      </c>
      <c r="AE154" s="8">
        <v>7723.47509765625</v>
      </c>
      <c r="AF154" s="8">
        <v>5472.1484375</v>
      </c>
      <c r="AG154" s="8">
        <v>1687.4150390625</v>
      </c>
      <c r="AH154" s="8">
        <v>1032.85498046875</v>
      </c>
      <c r="AI154" s="8">
        <v>6036.06005859375</v>
      </c>
      <c r="AJ154" s="8">
        <v>4439.29345703125</v>
      </c>
      <c r="AK154" s="8">
        <f>(data_cloud__26[[#This Row],[timestamp]]-BD152)*86400</f>
        <v>23.931999667547643</v>
      </c>
      <c r="AL154" s="8"/>
      <c r="AM154" s="8"/>
      <c r="AN154" s="8"/>
      <c r="AO154" s="8"/>
      <c r="AP154" s="6"/>
      <c r="AQ154" s="6"/>
      <c r="AR154" s="6"/>
      <c r="AS154" s="6" t="str">
        <f>_xlfn.XLOOKUP(data_cloud__26[[#This Row],[product_id]], manual_check_maarten!A:A,manual_check_maarten!F:F,  "")</f>
        <v/>
      </c>
      <c r="AT154" s="6"/>
      <c r="AU154" s="6"/>
      <c r="AV154" s="6"/>
      <c r="AW154" s="6" t="str">
        <f>_xlfn.XLOOKUP(data_cloud__26[[#This Row],[product_id]], manual_check_maarten!A:A,manual_check_maarten!G:G,  "")</f>
        <v/>
      </c>
      <c r="AX154" s="6" t="str">
        <f>_xlfn.XLOOKUP(data_cloud__26[[#This Row],[product_id]], manual_check_maarten!A:A,manual_check_maarten!H:H,  "")</f>
        <v/>
      </c>
      <c r="AY154" s="6"/>
      <c r="AZ154" s="6"/>
      <c r="BA154" s="6" t="s">
        <v>438</v>
      </c>
      <c r="BB154" s="6">
        <v>77</v>
      </c>
      <c r="BC154" s="6" t="s">
        <v>78</v>
      </c>
      <c r="BD154" s="6">
        <v>45566.708797129628</v>
      </c>
      <c r="BE154" s="6" t="s">
        <v>79</v>
      </c>
      <c r="BF154" s="6" t="s">
        <v>80</v>
      </c>
      <c r="BG154" s="6">
        <v>77</v>
      </c>
      <c r="BH154" s="6">
        <v>77</v>
      </c>
      <c r="BI154" s="6">
        <v>0</v>
      </c>
      <c r="BJ154" s="6" t="s">
        <v>439</v>
      </c>
      <c r="BK154" s="6" t="s">
        <v>82</v>
      </c>
      <c r="BL154" s="6">
        <v>14.589999198913574</v>
      </c>
      <c r="BM154" s="6">
        <v>110</v>
      </c>
      <c r="BN154" s="6" t="s">
        <v>82</v>
      </c>
      <c r="BO154" s="6" t="s">
        <v>82</v>
      </c>
      <c r="BP154" s="6">
        <v>0</v>
      </c>
      <c r="BQ154" s="6">
        <v>60</v>
      </c>
      <c r="BR154" s="6">
        <v>2.0609259605407715E-2</v>
      </c>
      <c r="BS154" s="6">
        <v>0.11421036720275879</v>
      </c>
      <c r="BT154" s="6"/>
      <c r="BX154" s="6"/>
      <c r="BY154" s="6"/>
      <c r="BZ154" s="6"/>
      <c r="CA154" s="6"/>
      <c r="CB154" s="6"/>
      <c r="CC154" s="6"/>
      <c r="CD154" s="6"/>
      <c r="CR154" s="6"/>
      <c r="CS154" s="6"/>
      <c r="CT154" s="6"/>
      <c r="CU154" s="6"/>
      <c r="CV154" s="6"/>
      <c r="CY154" s="6"/>
      <c r="CZ154" s="6"/>
      <c r="DA154" s="6"/>
      <c r="DB154" s="6"/>
      <c r="DC154" s="6"/>
      <c r="DD154" s="6"/>
    </row>
    <row r="155" spans="1:108" x14ac:dyDescent="0.35">
      <c r="A155" s="8">
        <v>801.78204345703125</v>
      </c>
      <c r="B155" s="8">
        <v>119.90861511230469</v>
      </c>
      <c r="C155" s="8">
        <v>215.10000610351563</v>
      </c>
      <c r="D155" s="8">
        <v>215.10000610351563</v>
      </c>
      <c r="E155" s="8">
        <v>220.10000610351563</v>
      </c>
      <c r="F155" s="8">
        <v>225</v>
      </c>
      <c r="G155" s="8">
        <v>2185.63037109375</v>
      </c>
      <c r="H155" s="8">
        <v>1748.5819091796875</v>
      </c>
      <c r="I155" s="8">
        <v>2.8900001049041748</v>
      </c>
      <c r="J155" s="8">
        <v>0.14600001275539398</v>
      </c>
      <c r="K155" s="8">
        <v>24.338001251220703</v>
      </c>
      <c r="L155" s="8">
        <v>2.0360000133514404</v>
      </c>
      <c r="M155" s="8">
        <v>0.45200002193450928</v>
      </c>
      <c r="N155" s="8">
        <v>0.65800005197525024</v>
      </c>
      <c r="O155" s="8">
        <v>42.700000762939453</v>
      </c>
      <c r="P155" s="8">
        <v>28.659130096435547</v>
      </c>
      <c r="Q155" s="8">
        <v>44.973884582519531</v>
      </c>
      <c r="R155" s="8">
        <v>229.80000305175781</v>
      </c>
      <c r="S155" s="8">
        <v>60.099997999999999</v>
      </c>
      <c r="T155" s="8">
        <v>60.099997999999999</v>
      </c>
      <c r="U155" s="8">
        <v>60.900002000000001</v>
      </c>
      <c r="V155" s="8">
        <v>137.79624938964844</v>
      </c>
      <c r="W155" s="8">
        <v>52.49993896484375</v>
      </c>
      <c r="X155" s="8">
        <v>66.831077575683594</v>
      </c>
      <c r="Y155" s="8">
        <v>82.967864990234375</v>
      </c>
      <c r="Z155" s="8">
        <v>1.3920625448226929</v>
      </c>
      <c r="AA155" s="8">
        <v>543.82757568359375</v>
      </c>
      <c r="AB155" s="8">
        <v>496.14288330078125</v>
      </c>
      <c r="AC155" s="8">
        <v>4.8535628318786621</v>
      </c>
      <c r="AD155" s="8">
        <v>3.8376877307891846</v>
      </c>
      <c r="AE155" s="8">
        <v>7893.5126953125</v>
      </c>
      <c r="AF155" s="8">
        <v>6045.7783203125</v>
      </c>
      <c r="AG155" s="8">
        <v>1817.3623046875</v>
      </c>
      <c r="AH155" s="8">
        <v>1138.66845703125</v>
      </c>
      <c r="AI155" s="8">
        <v>6076.150390625</v>
      </c>
      <c r="AJ155" s="8">
        <v>4907.10986328125</v>
      </c>
      <c r="AK155" s="8">
        <f>(data_cloud__26[[#This Row],[timestamp]]-BD153)*86400</f>
        <v>23.931999667547643</v>
      </c>
      <c r="AL155" s="8">
        <v>1.0049999999999999</v>
      </c>
      <c r="AM155" s="8">
        <v>424.72300000000001</v>
      </c>
      <c r="AN155" s="8">
        <v>2056.598</v>
      </c>
      <c r="AO155" s="8">
        <v>7.62</v>
      </c>
      <c r="AP155" s="6">
        <v>22.922000000000001</v>
      </c>
      <c r="AQ155" s="6">
        <v>1</v>
      </c>
      <c r="AR155" s="6">
        <v>1</v>
      </c>
      <c r="AS155" s="6">
        <f>_xlfn.XLOOKUP(data_cloud__26[[#This Row],[product_id]], manual_check_maarten!A:A,manual_check_maarten!F:F,  "")</f>
        <v>1</v>
      </c>
      <c r="AT155" s="6"/>
      <c r="AU155" s="6"/>
      <c r="AV155" s="6"/>
      <c r="AW155" s="6">
        <f>_xlfn.XLOOKUP(data_cloud__26[[#This Row],[product_id]], manual_check_maarten!A:A,manual_check_maarten!G:G,  "")</f>
        <v>0</v>
      </c>
      <c r="AX155" s="6" t="str">
        <f>_xlfn.XLOOKUP(data_cloud__26[[#This Row],[product_id]], manual_check_maarten!A:A,manual_check_maarten!H:H,  "")</f>
        <v/>
      </c>
      <c r="AY155" s="6"/>
      <c r="AZ155" s="6"/>
      <c r="BA155" s="6" t="s">
        <v>440</v>
      </c>
      <c r="BB155" s="6">
        <v>77</v>
      </c>
      <c r="BC155" s="6" t="s">
        <v>85</v>
      </c>
      <c r="BD155" s="6">
        <v>45566.708797129628</v>
      </c>
      <c r="BE155" s="6" t="s">
        <v>79</v>
      </c>
      <c r="BF155" s="6" t="s">
        <v>80</v>
      </c>
      <c r="BG155" s="6">
        <v>77</v>
      </c>
      <c r="BH155" s="6">
        <v>77</v>
      </c>
      <c r="BI155" s="6">
        <v>0</v>
      </c>
      <c r="BJ155" s="6" t="s">
        <v>439</v>
      </c>
      <c r="BK155" s="6" t="s">
        <v>82</v>
      </c>
      <c r="BL155" s="6">
        <v>14.589999198913574</v>
      </c>
      <c r="BM155" s="6">
        <v>110</v>
      </c>
      <c r="BN155" s="6" t="s">
        <v>82</v>
      </c>
      <c r="BO155" s="6" t="s">
        <v>82</v>
      </c>
      <c r="BP155" s="6">
        <v>0</v>
      </c>
      <c r="BQ155" s="6">
        <v>60</v>
      </c>
      <c r="BR155" s="6"/>
      <c r="BS155" s="6"/>
      <c r="BT155" s="6" t="s">
        <v>441</v>
      </c>
      <c r="BU155" s="6" t="s">
        <v>440</v>
      </c>
      <c r="BV155" s="6">
        <v>40</v>
      </c>
      <c r="BW155" s="6">
        <v>20</v>
      </c>
      <c r="BX155" s="6">
        <v>45</v>
      </c>
      <c r="BY155" s="6">
        <v>1238.2249999999999</v>
      </c>
      <c r="BZ155" s="6">
        <v>860.72400000000005</v>
      </c>
      <c r="CA155" s="6">
        <v>-1.635</v>
      </c>
      <c r="CB155" s="6">
        <v>4.181</v>
      </c>
      <c r="CC155" s="6">
        <v>90.674000000000007</v>
      </c>
      <c r="CD155" s="6">
        <v>2056.598</v>
      </c>
      <c r="CE155" s="6">
        <v>1231.6310000000001</v>
      </c>
      <c r="CF155" s="6">
        <v>1170.7449999999999</v>
      </c>
      <c r="CG155" s="6">
        <v>-178.29599999999999</v>
      </c>
      <c r="CH155" s="6">
        <v>99.998999999999995</v>
      </c>
      <c r="CR155" s="6"/>
      <c r="CS155" s="6"/>
      <c r="CT155" s="6"/>
      <c r="CU155" s="6"/>
      <c r="CV155" s="6"/>
      <c r="CY155" s="6"/>
      <c r="CZ155" s="6"/>
      <c r="DA155" s="6"/>
      <c r="DB155" s="6"/>
      <c r="DC155" s="6"/>
      <c r="DD155" s="6"/>
    </row>
    <row r="156" spans="1:108" x14ac:dyDescent="0.35">
      <c r="A156" s="8">
        <v>801.96649169921875</v>
      </c>
      <c r="B156" s="8">
        <v>119.90861511230469</v>
      </c>
      <c r="C156" s="8">
        <v>214.80000305175781</v>
      </c>
      <c r="D156" s="8">
        <v>215.10000610351563</v>
      </c>
      <c r="E156" s="8">
        <v>220</v>
      </c>
      <c r="F156" s="8">
        <v>225</v>
      </c>
      <c r="G156" s="8">
        <v>2187.37890625</v>
      </c>
      <c r="H156" s="8">
        <v>1741.490478515625</v>
      </c>
      <c r="I156" s="8">
        <v>3.1400001049041748</v>
      </c>
      <c r="J156" s="8">
        <v>0.14600001275539398</v>
      </c>
      <c r="K156" s="8">
        <v>24.338001251220703</v>
      </c>
      <c r="L156" s="8">
        <v>2.0659999847412109</v>
      </c>
      <c r="M156" s="8">
        <v>0.45200002193450928</v>
      </c>
      <c r="N156" s="8">
        <v>0.65800005197525024</v>
      </c>
      <c r="O156" s="8">
        <v>41.5</v>
      </c>
      <c r="P156" s="8">
        <v>28.597967147827148</v>
      </c>
      <c r="Q156" s="8">
        <v>44.963691711425781</v>
      </c>
      <c r="R156" s="8">
        <v>229.80000305175781</v>
      </c>
      <c r="S156" s="8">
        <v>59.900002000000001</v>
      </c>
      <c r="T156" s="8">
        <v>59.900002000000001</v>
      </c>
      <c r="U156" s="8">
        <v>60.900002000000001</v>
      </c>
      <c r="V156" s="8">
        <v>94.586082458496094</v>
      </c>
      <c r="W156" s="8">
        <v>52.499603271484375</v>
      </c>
      <c r="X156" s="8">
        <v>66.20294189453125</v>
      </c>
      <c r="Y156" s="8">
        <v>80.006217956542969</v>
      </c>
      <c r="Z156" s="8">
        <v>3.2733125686645508</v>
      </c>
      <c r="AA156" s="8">
        <v>541.88360595703125</v>
      </c>
      <c r="AB156" s="8">
        <v>497.33807373046875</v>
      </c>
      <c r="AC156" s="8">
        <v>4.6278128623962402</v>
      </c>
      <c r="AD156" s="8">
        <v>3.6495625972747803</v>
      </c>
      <c r="AE156" s="8">
        <v>7718.8056640625</v>
      </c>
      <c r="AF156" s="8">
        <v>5439.455078125</v>
      </c>
      <c r="AG156" s="8">
        <v>1682.7060546875</v>
      </c>
      <c r="AH156" s="8">
        <v>1026.884765625</v>
      </c>
      <c r="AI156" s="8">
        <v>6036.099609375</v>
      </c>
      <c r="AJ156" s="8">
        <v>4412.5703125</v>
      </c>
      <c r="AK156" s="8">
        <f>(data_cloud__26[[#This Row],[timestamp]]-BD154)*86400</f>
        <v>25.038999924436212</v>
      </c>
      <c r="AL156" s="8">
        <v>1.0029999999999999</v>
      </c>
      <c r="AM156" s="8">
        <v>423.78699999999998</v>
      </c>
      <c r="AN156" s="8">
        <v>2055.6770000000001</v>
      </c>
      <c r="AO156" s="8">
        <v>8.359</v>
      </c>
      <c r="AP156" s="6">
        <v>23.748000000000001</v>
      </c>
      <c r="AQ156" s="6">
        <v>1</v>
      </c>
      <c r="AR156" s="6">
        <v>1</v>
      </c>
      <c r="AS156" s="6">
        <f>_xlfn.XLOOKUP(data_cloud__26[[#This Row],[product_id]], manual_check_maarten!A:A,manual_check_maarten!F:F,  "")</f>
        <v>1</v>
      </c>
      <c r="AT156" s="6"/>
      <c r="AU156" s="6"/>
      <c r="AV156" s="6"/>
      <c r="AW156" s="6">
        <f>_xlfn.XLOOKUP(data_cloud__26[[#This Row],[product_id]], manual_check_maarten!A:A,manual_check_maarten!G:G,  "")</f>
        <v>0</v>
      </c>
      <c r="AX156" s="6" t="str">
        <f>_xlfn.XLOOKUP(data_cloud__26[[#This Row],[product_id]], manual_check_maarten!A:A,manual_check_maarten!H:H,  "")</f>
        <v/>
      </c>
      <c r="AY156" s="6"/>
      <c r="AZ156" s="6"/>
      <c r="BA156" s="6" t="s">
        <v>442</v>
      </c>
      <c r="BB156" s="6">
        <v>78</v>
      </c>
      <c r="BC156" s="6" t="s">
        <v>78</v>
      </c>
      <c r="BD156" s="6">
        <v>45566.709086932868</v>
      </c>
      <c r="BE156" s="6" t="s">
        <v>79</v>
      </c>
      <c r="BF156" s="6" t="s">
        <v>80</v>
      </c>
      <c r="BG156" s="6">
        <v>78</v>
      </c>
      <c r="BH156" s="6">
        <v>78</v>
      </c>
      <c r="BI156" s="6">
        <v>0</v>
      </c>
      <c r="BJ156" s="6" t="s">
        <v>443</v>
      </c>
      <c r="BK156" s="6" t="s">
        <v>82</v>
      </c>
      <c r="BL156" s="6">
        <v>15</v>
      </c>
      <c r="BM156" s="6">
        <v>110</v>
      </c>
      <c r="BN156" s="6" t="s">
        <v>82</v>
      </c>
      <c r="BO156" s="6" t="s">
        <v>82</v>
      </c>
      <c r="BP156" s="6">
        <v>0</v>
      </c>
      <c r="BQ156" s="6">
        <v>60</v>
      </c>
      <c r="BR156" s="6">
        <v>2.4465322494506836E-3</v>
      </c>
      <c r="BS156" s="6">
        <v>0.14190137386322021</v>
      </c>
      <c r="BT156" s="6" t="s">
        <v>444</v>
      </c>
      <c r="BU156" s="6" t="s">
        <v>442</v>
      </c>
      <c r="BV156" s="6">
        <v>40</v>
      </c>
      <c r="BW156" s="6">
        <v>20</v>
      </c>
      <c r="BX156" s="6">
        <v>45</v>
      </c>
      <c r="BY156" s="6">
        <v>867.08900000000006</v>
      </c>
      <c r="BZ156" s="6">
        <v>1190.4680000000001</v>
      </c>
      <c r="CA156" s="6">
        <v>1.7290000000000001</v>
      </c>
      <c r="CB156" s="6">
        <v>4.2320000000000002</v>
      </c>
      <c r="CC156" s="6">
        <v>94.037999999999997</v>
      </c>
      <c r="CD156" s="6">
        <v>2055.6770000000001</v>
      </c>
      <c r="CE156" s="6">
        <v>844.94100000000003</v>
      </c>
      <c r="CF156" s="6">
        <v>1299.4010000000001</v>
      </c>
      <c r="CG156" s="6">
        <v>5.516</v>
      </c>
      <c r="CH156" s="6">
        <v>98.424999999999997</v>
      </c>
      <c r="CR156" s="6"/>
      <c r="CS156" s="6"/>
      <c r="CT156" s="6"/>
      <c r="CU156" s="6"/>
      <c r="CV156" s="6"/>
      <c r="CY156" s="6"/>
      <c r="CZ156" s="6"/>
      <c r="DA156" s="6"/>
      <c r="DB156" s="6"/>
      <c r="DC156" s="6"/>
      <c r="DD156" s="6"/>
    </row>
    <row r="157" spans="1:108" x14ac:dyDescent="0.35">
      <c r="A157" s="8">
        <v>801.96649169921875</v>
      </c>
      <c r="B157" s="8">
        <v>119.90861511230469</v>
      </c>
      <c r="C157" s="8">
        <v>214.80000305175781</v>
      </c>
      <c r="D157" s="8">
        <v>215.10000610351563</v>
      </c>
      <c r="E157" s="8">
        <v>220</v>
      </c>
      <c r="F157" s="8">
        <v>225</v>
      </c>
      <c r="G157" s="8">
        <v>2187.37890625</v>
      </c>
      <c r="H157" s="8">
        <v>1741.490478515625</v>
      </c>
      <c r="I157" s="8">
        <v>3.1400001049041748</v>
      </c>
      <c r="J157" s="8">
        <v>0.14600001275539398</v>
      </c>
      <c r="K157" s="8">
        <v>24.338001251220703</v>
      </c>
      <c r="L157" s="8">
        <v>2.0659999847412109</v>
      </c>
      <c r="M157" s="8">
        <v>0.45200002193450928</v>
      </c>
      <c r="N157" s="8">
        <v>0.65800005197525024</v>
      </c>
      <c r="O157" s="8">
        <v>41.5</v>
      </c>
      <c r="P157" s="8">
        <v>28.597967147827148</v>
      </c>
      <c r="Q157" s="8">
        <v>44.963691711425781</v>
      </c>
      <c r="R157" s="8">
        <v>229.80000305175781</v>
      </c>
      <c r="S157" s="8">
        <v>59.900002000000001</v>
      </c>
      <c r="T157" s="8">
        <v>59.900002000000001</v>
      </c>
      <c r="U157" s="8">
        <v>60.900002000000001</v>
      </c>
      <c r="V157" s="8">
        <v>137.79624938964844</v>
      </c>
      <c r="W157" s="8">
        <v>52.49993896484375</v>
      </c>
      <c r="X157" s="8">
        <v>66.874374389648438</v>
      </c>
      <c r="Y157" s="8">
        <v>82.498954772949219</v>
      </c>
      <c r="Z157" s="8">
        <v>2.3703126907348633</v>
      </c>
      <c r="AA157" s="8">
        <v>545.1793212890625</v>
      </c>
      <c r="AB157" s="8">
        <v>497.69256591796875</v>
      </c>
      <c r="AC157" s="8">
        <v>4.8911876678466797</v>
      </c>
      <c r="AD157" s="8">
        <v>3.8376877307891846</v>
      </c>
      <c r="AE157" s="8">
        <v>7912.666015625</v>
      </c>
      <c r="AF157" s="8">
        <v>6109.69921875</v>
      </c>
      <c r="AG157" s="8">
        <v>1846.10546875</v>
      </c>
      <c r="AH157" s="8">
        <v>1145.92578125</v>
      </c>
      <c r="AI157" s="8">
        <v>6066.560546875</v>
      </c>
      <c r="AJ157" s="8">
        <v>4963.7734375</v>
      </c>
      <c r="AK157" s="8">
        <f>(data_cloud__26[[#This Row],[timestamp]]-BD155)*86400</f>
        <v>25.038999924436212</v>
      </c>
      <c r="AL157" s="8">
        <v>1.0049999999999999</v>
      </c>
      <c r="AM157" s="8">
        <v>424.57</v>
      </c>
      <c r="AN157" s="8">
        <v>2056.2179999999998</v>
      </c>
      <c r="AO157" s="8">
        <v>22.091999999999999</v>
      </c>
      <c r="AP157" s="6">
        <v>378.68200000000002</v>
      </c>
      <c r="AQ157" s="6">
        <v>0</v>
      </c>
      <c r="AR157" s="6">
        <v>0</v>
      </c>
      <c r="AS157" s="6">
        <f>_xlfn.XLOOKUP(data_cloud__26[[#This Row],[product_id]], manual_check_maarten!A:A,manual_check_maarten!F:F,  "")</f>
        <v>0</v>
      </c>
      <c r="AT157" s="6"/>
      <c r="AU157" s="6"/>
      <c r="AV157" s="6"/>
      <c r="AW157" s="6" t="str">
        <f>_xlfn.XLOOKUP(data_cloud__26[[#This Row],[product_id]], manual_check_maarten!A:A,manual_check_maarten!G:G,  "")</f>
        <v>anomaly due to position against the edge of the FOV;Streaks</v>
      </c>
      <c r="AX157" s="6" t="str">
        <f>_xlfn.XLOOKUP(data_cloud__26[[#This Row],[product_id]], manual_check_maarten!A:A,manual_check_maarten!H:H,  "")</f>
        <v>Streaks</v>
      </c>
      <c r="AY157" s="6"/>
      <c r="AZ157" s="6"/>
      <c r="BA157" s="6" t="s">
        <v>445</v>
      </c>
      <c r="BB157" s="6">
        <v>78</v>
      </c>
      <c r="BC157" s="6" t="s">
        <v>85</v>
      </c>
      <c r="BD157" s="6">
        <v>45566.709086932868</v>
      </c>
      <c r="BE157" s="6" t="s">
        <v>79</v>
      </c>
      <c r="BF157" s="6" t="s">
        <v>80</v>
      </c>
      <c r="BG157" s="6">
        <v>78</v>
      </c>
      <c r="BH157" s="6">
        <v>78</v>
      </c>
      <c r="BI157" s="6">
        <v>0</v>
      </c>
      <c r="BJ157" s="6" t="s">
        <v>443</v>
      </c>
      <c r="BK157" s="6" t="s">
        <v>82</v>
      </c>
      <c r="BL157" s="6">
        <v>15</v>
      </c>
      <c r="BM157" s="6">
        <v>110</v>
      </c>
      <c r="BN157" s="6" t="s">
        <v>82</v>
      </c>
      <c r="BO157" s="6" t="s">
        <v>82</v>
      </c>
      <c r="BP157" s="6">
        <v>0</v>
      </c>
      <c r="BQ157" s="6">
        <v>60</v>
      </c>
      <c r="BR157" s="6"/>
      <c r="BS157" s="6"/>
      <c r="BT157" s="6" t="s">
        <v>446</v>
      </c>
      <c r="BU157" s="6" t="s">
        <v>445</v>
      </c>
      <c r="BV157" s="6">
        <v>40</v>
      </c>
      <c r="BW157" s="6">
        <v>20</v>
      </c>
      <c r="BX157" s="6">
        <v>45</v>
      </c>
      <c r="BY157" s="6">
        <v>1244.42</v>
      </c>
      <c r="BZ157" s="6">
        <v>733.81799999999998</v>
      </c>
      <c r="CA157" s="6">
        <v>-1.847</v>
      </c>
      <c r="CB157" s="6">
        <v>4.0449999999999999</v>
      </c>
      <c r="CC157" s="6">
        <v>90.462000000000003</v>
      </c>
      <c r="CD157" s="6">
        <v>2056.2179999999998</v>
      </c>
      <c r="CE157" s="6">
        <v>1237.1120000000001</v>
      </c>
      <c r="CF157" s="6">
        <v>1046.6420000000001</v>
      </c>
      <c r="CG157" s="6">
        <v>-178.274</v>
      </c>
      <c r="CH157" s="6">
        <v>99.998999999999995</v>
      </c>
      <c r="CR157" s="6"/>
      <c r="CS157" s="6"/>
      <c r="CT157" s="6"/>
      <c r="CU157" s="6"/>
      <c r="CV157" s="6"/>
      <c r="CY157" s="6"/>
      <c r="CZ157" s="6"/>
      <c r="DA157" s="6"/>
      <c r="DB157" s="6"/>
      <c r="DC157" s="6"/>
      <c r="DD157" s="6"/>
    </row>
    <row r="158" spans="1:108" x14ac:dyDescent="0.35">
      <c r="A158" s="8">
        <v>801.59759521484375</v>
      </c>
      <c r="B158" s="8">
        <v>119.90861511230469</v>
      </c>
      <c r="C158" s="8">
        <v>214.60000610351563</v>
      </c>
      <c r="D158" s="8">
        <v>215</v>
      </c>
      <c r="E158" s="8">
        <v>220</v>
      </c>
      <c r="F158" s="8">
        <v>225</v>
      </c>
      <c r="G158" s="8">
        <v>2182.035888671875</v>
      </c>
      <c r="H158" s="8">
        <v>1762.667724609375</v>
      </c>
      <c r="I158" s="8">
        <v>3.5580000877380371</v>
      </c>
      <c r="J158" s="8">
        <v>0.14600001275539398</v>
      </c>
      <c r="K158" s="8">
        <v>24.338001251220703</v>
      </c>
      <c r="L158" s="8">
        <v>2.0160000324249268</v>
      </c>
      <c r="M158" s="8">
        <v>0.45200002193450928</v>
      </c>
      <c r="N158" s="8">
        <v>0.65800005197525024</v>
      </c>
      <c r="O158" s="8">
        <v>40.900001525878906</v>
      </c>
      <c r="P158" s="8">
        <v>27.986356735229492</v>
      </c>
      <c r="Q158" s="8">
        <v>44.989173889160156</v>
      </c>
      <c r="R158" s="8">
        <v>229.80000305175781</v>
      </c>
      <c r="S158" s="8">
        <v>60</v>
      </c>
      <c r="T158" s="8">
        <v>60</v>
      </c>
      <c r="U158" s="8">
        <v>60.900002000000001</v>
      </c>
      <c r="V158" s="8">
        <v>94.586082458496094</v>
      </c>
      <c r="W158" s="8">
        <v>52.499603271484375</v>
      </c>
      <c r="X158" s="8">
        <v>66.049064636230469</v>
      </c>
      <c r="Y158" s="8">
        <v>80.312149047851563</v>
      </c>
      <c r="Z158" s="8">
        <v>2.9723126888275146</v>
      </c>
      <c r="AA158" s="8">
        <v>539.7764892578125</v>
      </c>
      <c r="AB158" s="8">
        <v>494.33212280273438</v>
      </c>
      <c r="AC158" s="8">
        <v>4.7030625343322754</v>
      </c>
      <c r="AD158" s="8">
        <v>3.6495625972747803</v>
      </c>
      <c r="AE158" s="8">
        <v>7656.9443359375</v>
      </c>
      <c r="AF158" s="8">
        <v>5334.64892578125</v>
      </c>
      <c r="AG158" s="8">
        <v>1694.173828125</v>
      </c>
      <c r="AH158" s="8">
        <v>997.75244140625</v>
      </c>
      <c r="AI158" s="8">
        <v>5962.7705078125</v>
      </c>
      <c r="AJ158" s="8">
        <v>4336.896484375</v>
      </c>
      <c r="AK158" s="8">
        <f>(data_cloud__26[[#This Row],[timestamp]]-BD156)*86400</f>
        <v>23.972000204958022</v>
      </c>
      <c r="AL158" s="8">
        <v>1.0029999999999999</v>
      </c>
      <c r="AM158" s="8">
        <v>423.483</v>
      </c>
      <c r="AN158" s="8">
        <v>2052.7249999999999</v>
      </c>
      <c r="AO158" s="8">
        <v>13.099</v>
      </c>
      <c r="AP158" s="6">
        <v>23.138000000000002</v>
      </c>
      <c r="AQ158" s="6">
        <v>1</v>
      </c>
      <c r="AR158" s="6">
        <v>1</v>
      </c>
      <c r="AS158" s="6">
        <f>_xlfn.XLOOKUP(data_cloud__26[[#This Row],[product_id]], manual_check_maarten!A:A,manual_check_maarten!F:F,  "")</f>
        <v>1</v>
      </c>
      <c r="AT158" s="6"/>
      <c r="AU158" s="6"/>
      <c r="AV158" s="6"/>
      <c r="AW158" s="6">
        <f>_xlfn.XLOOKUP(data_cloud__26[[#This Row],[product_id]], manual_check_maarten!A:A,manual_check_maarten!G:G,  "")</f>
        <v>0</v>
      </c>
      <c r="AX158" s="6" t="str">
        <f>_xlfn.XLOOKUP(data_cloud__26[[#This Row],[product_id]], manual_check_maarten!A:A,manual_check_maarten!H:H,  "")</f>
        <v/>
      </c>
      <c r="AY158" s="6"/>
      <c r="AZ158" s="6"/>
      <c r="BA158" s="6" t="s">
        <v>447</v>
      </c>
      <c r="BB158" s="6">
        <v>79</v>
      </c>
      <c r="BC158" s="6" t="s">
        <v>78</v>
      </c>
      <c r="BD158" s="6">
        <v>45566.709364386574</v>
      </c>
      <c r="BE158" s="6" t="s">
        <v>79</v>
      </c>
      <c r="BF158" s="6" t="s">
        <v>80</v>
      </c>
      <c r="BG158" s="6">
        <v>79</v>
      </c>
      <c r="BH158" s="6">
        <v>79</v>
      </c>
      <c r="BI158" s="6">
        <v>0</v>
      </c>
      <c r="BJ158" s="6" t="s">
        <v>448</v>
      </c>
      <c r="BK158" s="6" t="s">
        <v>82</v>
      </c>
      <c r="BL158" s="6">
        <v>15</v>
      </c>
      <c r="BM158" s="6">
        <v>110</v>
      </c>
      <c r="BN158" s="6" t="s">
        <v>82</v>
      </c>
      <c r="BO158" s="6" t="s">
        <v>82</v>
      </c>
      <c r="BP158" s="6">
        <v>0</v>
      </c>
      <c r="BQ158" s="6">
        <v>60</v>
      </c>
      <c r="BR158" s="6">
        <v>1.9596099853515625E-2</v>
      </c>
      <c r="BS158" s="6">
        <v>0.16073596477508545</v>
      </c>
      <c r="BT158" s="6" t="s">
        <v>449</v>
      </c>
      <c r="BU158" s="6" t="s">
        <v>447</v>
      </c>
      <c r="BV158" s="6">
        <v>40</v>
      </c>
      <c r="BW158" s="6">
        <v>20</v>
      </c>
      <c r="BX158" s="6">
        <v>45</v>
      </c>
      <c r="BY158" s="6">
        <v>850.798</v>
      </c>
      <c r="BZ158" s="6">
        <v>976.69299999999998</v>
      </c>
      <c r="CA158" s="6">
        <v>-1.627</v>
      </c>
      <c r="CB158" s="6">
        <v>4.1319999999999997</v>
      </c>
      <c r="CC158" s="6">
        <v>90.682000000000002</v>
      </c>
      <c r="CD158" s="6">
        <v>2052.7249999999999</v>
      </c>
      <c r="CE158" s="6">
        <v>837.10299999999995</v>
      </c>
      <c r="CF158" s="6">
        <v>1089.6210000000001</v>
      </c>
      <c r="CG158" s="6">
        <v>1.5840000000000001</v>
      </c>
      <c r="CH158" s="6">
        <v>99.998999999999995</v>
      </c>
      <c r="CR158" s="6"/>
      <c r="CS158" s="6"/>
      <c r="CT158" s="6"/>
      <c r="CU158" s="6"/>
      <c r="CV158" s="6"/>
      <c r="CY158" s="6"/>
      <c r="CZ158" s="6"/>
      <c r="DA158" s="6"/>
      <c r="DB158" s="6"/>
      <c r="DC158" s="6"/>
      <c r="DD158" s="6"/>
    </row>
    <row r="159" spans="1:108" x14ac:dyDescent="0.35">
      <c r="A159" s="8">
        <v>801.59759521484375</v>
      </c>
      <c r="B159" s="8">
        <v>119.90861511230469</v>
      </c>
      <c r="C159" s="8">
        <v>214.60000610351563</v>
      </c>
      <c r="D159" s="8">
        <v>215</v>
      </c>
      <c r="E159" s="8">
        <v>220</v>
      </c>
      <c r="F159" s="8">
        <v>225</v>
      </c>
      <c r="G159" s="8">
        <v>2182.035888671875</v>
      </c>
      <c r="H159" s="8">
        <v>1762.667724609375</v>
      </c>
      <c r="I159" s="8">
        <v>3.5580000877380371</v>
      </c>
      <c r="J159" s="8">
        <v>0.14600001275539398</v>
      </c>
      <c r="K159" s="8">
        <v>24.338001251220703</v>
      </c>
      <c r="L159" s="8">
        <v>2.0160000324249268</v>
      </c>
      <c r="M159" s="8">
        <v>0.45200002193450928</v>
      </c>
      <c r="N159" s="8">
        <v>0.65800005197525024</v>
      </c>
      <c r="O159" s="8">
        <v>40.900001525878906</v>
      </c>
      <c r="P159" s="8">
        <v>27.986356735229492</v>
      </c>
      <c r="Q159" s="8">
        <v>44.989173889160156</v>
      </c>
      <c r="R159" s="8">
        <v>229.80000305175781</v>
      </c>
      <c r="S159" s="8">
        <v>60</v>
      </c>
      <c r="T159" s="8">
        <v>60</v>
      </c>
      <c r="U159" s="8">
        <v>60.900002000000001</v>
      </c>
      <c r="V159" s="8">
        <v>137.79624938964844</v>
      </c>
      <c r="W159" s="8">
        <v>52.49993896484375</v>
      </c>
      <c r="X159" s="8">
        <v>66.906478881835938</v>
      </c>
      <c r="Y159" s="8">
        <v>82.763084411621094</v>
      </c>
      <c r="Z159" s="8">
        <v>1.3920625448226929</v>
      </c>
      <c r="AA159" s="8">
        <v>544.74932861328125</v>
      </c>
      <c r="AB159" s="8">
        <v>496.64364624023438</v>
      </c>
      <c r="AC159" s="8">
        <v>4.8159375190734863</v>
      </c>
      <c r="AD159" s="8">
        <v>3.8753125667572021</v>
      </c>
      <c r="AE159" s="8">
        <v>7892.91552734375</v>
      </c>
      <c r="AF159" s="8">
        <v>6098.431640625</v>
      </c>
      <c r="AG159" s="8">
        <v>1787.9619140625</v>
      </c>
      <c r="AH159" s="8">
        <v>1146.43701171875</v>
      </c>
      <c r="AI159" s="8">
        <v>6104.95361328125</v>
      </c>
      <c r="AJ159" s="8">
        <v>4951.99462890625</v>
      </c>
      <c r="AK159" s="8">
        <f>(data_cloud__26[[#This Row],[timestamp]]-BD157)*86400</f>
        <v>23.972000204958022</v>
      </c>
      <c r="AL159" s="8">
        <v>1.0049999999999999</v>
      </c>
      <c r="AM159" s="8">
        <v>424.59</v>
      </c>
      <c r="AN159" s="8">
        <v>2054.2710000000002</v>
      </c>
      <c r="AO159" s="8">
        <v>15.576000000000001</v>
      </c>
      <c r="AP159" s="6">
        <v>31.753</v>
      </c>
      <c r="AQ159" s="6">
        <v>1</v>
      </c>
      <c r="AR159" s="6">
        <v>1</v>
      </c>
      <c r="AS159" s="6">
        <f>_xlfn.XLOOKUP(data_cloud__26[[#This Row],[product_id]], manual_check_maarten!A:A,manual_check_maarten!F:F,  "")</f>
        <v>0</v>
      </c>
      <c r="AT159" s="6"/>
      <c r="AU159" s="6"/>
      <c r="AV159" s="6"/>
      <c r="AW159" s="6">
        <f>_xlfn.XLOOKUP(data_cloud__26[[#This Row],[product_id]], manual_check_maarten!A:A,manual_check_maarten!G:G,  "")</f>
        <v>0</v>
      </c>
      <c r="AX159" s="6" t="str">
        <f>_xlfn.XLOOKUP(data_cloud__26[[#This Row],[product_id]], manual_check_maarten!A:A,manual_check_maarten!H:H,  "")</f>
        <v>Streaks</v>
      </c>
      <c r="AY159" s="6"/>
      <c r="AZ159" s="6"/>
      <c r="BA159" s="6" t="s">
        <v>450</v>
      </c>
      <c r="BB159" s="6">
        <v>79</v>
      </c>
      <c r="BC159" s="6" t="s">
        <v>85</v>
      </c>
      <c r="BD159" s="6">
        <v>45566.709364386574</v>
      </c>
      <c r="BE159" s="6" t="s">
        <v>79</v>
      </c>
      <c r="BF159" s="6" t="s">
        <v>80</v>
      </c>
      <c r="BG159" s="6">
        <v>79</v>
      </c>
      <c r="BH159" s="6">
        <v>79</v>
      </c>
      <c r="BI159" s="6">
        <v>0</v>
      </c>
      <c r="BJ159" s="6" t="s">
        <v>448</v>
      </c>
      <c r="BK159" s="6" t="s">
        <v>82</v>
      </c>
      <c r="BL159" s="6">
        <v>15</v>
      </c>
      <c r="BM159" s="6">
        <v>110</v>
      </c>
      <c r="BN159" s="6" t="s">
        <v>82</v>
      </c>
      <c r="BO159" s="6" t="s">
        <v>82</v>
      </c>
      <c r="BP159" s="6">
        <v>0</v>
      </c>
      <c r="BQ159" s="6">
        <v>60</v>
      </c>
      <c r="BR159" s="6"/>
      <c r="BS159" s="6"/>
      <c r="BT159" s="6" t="s">
        <v>451</v>
      </c>
      <c r="BU159" s="6" t="s">
        <v>450</v>
      </c>
      <c r="BV159" s="6">
        <v>40</v>
      </c>
      <c r="BW159" s="6">
        <v>20</v>
      </c>
      <c r="BX159" s="6">
        <v>45</v>
      </c>
      <c r="BY159" s="6">
        <v>1231.2860000000001</v>
      </c>
      <c r="BZ159" s="6">
        <v>1103.817</v>
      </c>
      <c r="CA159" s="6">
        <v>-1.627</v>
      </c>
      <c r="CB159" s="6">
        <v>4.1559999999999997</v>
      </c>
      <c r="CC159" s="6">
        <v>90.682000000000002</v>
      </c>
      <c r="CD159" s="6">
        <v>2054.2710000000002</v>
      </c>
      <c r="CE159" s="6">
        <v>1224.7049999999999</v>
      </c>
      <c r="CF159" s="6">
        <v>1409.12</v>
      </c>
      <c r="CG159" s="6">
        <v>-178.26599999999999</v>
      </c>
      <c r="CH159" s="6">
        <v>98.424999999999997</v>
      </c>
      <c r="CR159" s="6"/>
      <c r="CS159" s="6"/>
      <c r="CT159" s="6"/>
      <c r="CU159" s="6"/>
      <c r="CV159" s="6"/>
      <c r="CY159" s="6"/>
      <c r="CZ159" s="6"/>
      <c r="DA159" s="6"/>
      <c r="DB159" s="6"/>
      <c r="DC159" s="6"/>
      <c r="DD159" s="6"/>
    </row>
    <row r="160" spans="1:108" x14ac:dyDescent="0.35">
      <c r="A160" s="8">
        <v>801.59759521484375</v>
      </c>
      <c r="B160" s="8">
        <v>119.90861511230469</v>
      </c>
      <c r="C160" s="8">
        <v>214.60000610351563</v>
      </c>
      <c r="D160" s="8">
        <v>214.80000305175781</v>
      </c>
      <c r="E160" s="8">
        <v>220</v>
      </c>
      <c r="F160" s="8">
        <v>225</v>
      </c>
      <c r="G160" s="8">
        <v>2188.544677734375</v>
      </c>
      <c r="H160" s="8">
        <v>1786.4678955078125</v>
      </c>
      <c r="I160" s="8">
        <v>3.1880002021789551</v>
      </c>
      <c r="J160" s="8">
        <v>0.14600001275539398</v>
      </c>
      <c r="K160" s="8">
        <v>24.340002059936523</v>
      </c>
      <c r="L160" s="8">
        <v>2.0380001068115234</v>
      </c>
      <c r="M160" s="8">
        <v>0.45400002598762512</v>
      </c>
      <c r="N160" s="8">
        <v>0.65800005197525024</v>
      </c>
      <c r="O160" s="8">
        <v>40.200000762939453</v>
      </c>
      <c r="P160" s="8">
        <v>27.716226577758789</v>
      </c>
      <c r="Q160" s="8">
        <v>44.989173889160156</v>
      </c>
      <c r="R160" s="8">
        <v>229.80000305175781</v>
      </c>
      <c r="S160" s="8">
        <v>60.099997999999999</v>
      </c>
      <c r="T160" s="8">
        <v>60.099997999999999</v>
      </c>
      <c r="U160" s="8">
        <v>60.900002000000001</v>
      </c>
      <c r="V160" s="8">
        <v>94.586082458496094</v>
      </c>
      <c r="W160" s="8">
        <v>52.499603271484375</v>
      </c>
      <c r="X160" s="8">
        <v>66.349479675292969</v>
      </c>
      <c r="Y160" s="8">
        <v>80.013099670410156</v>
      </c>
      <c r="Z160" s="8">
        <v>2.934687614440918</v>
      </c>
      <c r="AA160" s="8">
        <v>540.33026123046875</v>
      </c>
      <c r="AB160" s="8">
        <v>494.76559448242188</v>
      </c>
      <c r="AC160" s="8">
        <v>4.6654376983642578</v>
      </c>
      <c r="AD160" s="8">
        <v>3.687187671661377</v>
      </c>
      <c r="AE160" s="8">
        <v>7670.7060546875</v>
      </c>
      <c r="AF160" s="8">
        <v>5356.037109375</v>
      </c>
      <c r="AG160" s="8">
        <v>1670.3427734375</v>
      </c>
      <c r="AH160" s="8">
        <v>1010.92529296875</v>
      </c>
      <c r="AI160" s="8">
        <v>6000.36328125</v>
      </c>
      <c r="AJ160" s="8">
        <v>4345.11181640625</v>
      </c>
      <c r="AK160" s="8">
        <f>(data_cloud__26[[#This Row],[timestamp]]-BD158)*86400</f>
        <v>24.056000076234341</v>
      </c>
      <c r="AL160" s="8"/>
      <c r="AM160" s="8"/>
      <c r="AN160" s="8"/>
      <c r="AO160" s="8"/>
      <c r="AP160" s="6"/>
      <c r="AQ160" s="6"/>
      <c r="AR160" s="6"/>
      <c r="AS160" s="6" t="str">
        <f>_xlfn.XLOOKUP(data_cloud__26[[#This Row],[product_id]], manual_check_maarten!A:A,manual_check_maarten!F:F,  "")</f>
        <v/>
      </c>
      <c r="AT160" s="6"/>
      <c r="AU160" s="6"/>
      <c r="AV160" s="6"/>
      <c r="AW160" s="6" t="str">
        <f>_xlfn.XLOOKUP(data_cloud__26[[#This Row],[product_id]], manual_check_maarten!A:A,manual_check_maarten!G:G,  "")</f>
        <v/>
      </c>
      <c r="AX160" s="6" t="str">
        <f>_xlfn.XLOOKUP(data_cloud__26[[#This Row],[product_id]], manual_check_maarten!A:A,manual_check_maarten!H:H,  "")</f>
        <v/>
      </c>
      <c r="AY160" s="6"/>
      <c r="AZ160" s="6"/>
      <c r="BA160" s="6" t="s">
        <v>452</v>
      </c>
      <c r="BB160" s="6">
        <v>80</v>
      </c>
      <c r="BC160" s="6" t="s">
        <v>78</v>
      </c>
      <c r="BD160" s="6">
        <v>45566.709642812501</v>
      </c>
      <c r="BE160" s="6" t="s">
        <v>79</v>
      </c>
      <c r="BF160" s="6" t="s">
        <v>80</v>
      </c>
      <c r="BG160" s="6">
        <v>80</v>
      </c>
      <c r="BH160" s="6">
        <v>80</v>
      </c>
      <c r="BI160" s="6">
        <v>0</v>
      </c>
      <c r="BJ160" s="6" t="s">
        <v>453</v>
      </c>
      <c r="BK160" s="6" t="s">
        <v>82</v>
      </c>
      <c r="BL160" s="6">
        <v>15.00999927520752</v>
      </c>
      <c r="BM160" s="6">
        <v>110</v>
      </c>
      <c r="BN160" s="6" t="s">
        <v>82</v>
      </c>
      <c r="BO160" s="6" t="s">
        <v>82</v>
      </c>
      <c r="BP160" s="6">
        <v>0</v>
      </c>
      <c r="BQ160" s="6">
        <v>60</v>
      </c>
      <c r="BR160" s="6">
        <v>1.2803912162780762E-2</v>
      </c>
      <c r="BS160" s="6">
        <v>0.13105142116546631</v>
      </c>
      <c r="BT160" s="6"/>
      <c r="BX160" s="6"/>
      <c r="BY160" s="6"/>
      <c r="BZ160" s="6"/>
      <c r="CA160" s="6"/>
      <c r="CB160" s="6"/>
      <c r="CC160" s="6"/>
      <c r="CD160" s="6"/>
      <c r="CR160" s="6"/>
      <c r="CS160" s="6"/>
      <c r="CT160" s="6"/>
      <c r="CU160" s="6"/>
      <c r="CV160" s="6"/>
      <c r="CY160" s="6"/>
      <c r="CZ160" s="6"/>
      <c r="DA160" s="6"/>
      <c r="DB160" s="6"/>
      <c r="DC160" s="6"/>
      <c r="DD160" s="6"/>
    </row>
    <row r="161" spans="1:108" x14ac:dyDescent="0.35">
      <c r="A161" s="8">
        <v>801.59759521484375</v>
      </c>
      <c r="B161" s="8">
        <v>119.90861511230469</v>
      </c>
      <c r="C161" s="8">
        <v>214.60000610351563</v>
      </c>
      <c r="D161" s="8">
        <v>214.80000305175781</v>
      </c>
      <c r="E161" s="8">
        <v>220</v>
      </c>
      <c r="F161" s="8">
        <v>225</v>
      </c>
      <c r="G161" s="8">
        <v>2188.544677734375</v>
      </c>
      <c r="H161" s="8">
        <v>1786.4678955078125</v>
      </c>
      <c r="I161" s="8">
        <v>3.1880002021789551</v>
      </c>
      <c r="J161" s="8">
        <v>0.14600001275539398</v>
      </c>
      <c r="K161" s="8">
        <v>24.340002059936523</v>
      </c>
      <c r="L161" s="8">
        <v>2.0380001068115234</v>
      </c>
      <c r="M161" s="8">
        <v>0.45400002598762512</v>
      </c>
      <c r="N161" s="8">
        <v>0.65800005197525024</v>
      </c>
      <c r="O161" s="8">
        <v>40.200000762939453</v>
      </c>
      <c r="P161" s="8">
        <v>27.716226577758789</v>
      </c>
      <c r="Q161" s="8">
        <v>44.989173889160156</v>
      </c>
      <c r="R161" s="8">
        <v>229.80000305175781</v>
      </c>
      <c r="S161" s="8">
        <v>60.099997999999999</v>
      </c>
      <c r="T161" s="8">
        <v>60.099997999999999</v>
      </c>
      <c r="U161" s="8">
        <v>60.900002000000001</v>
      </c>
      <c r="V161" s="8">
        <v>137.79624938964844</v>
      </c>
      <c r="W161" s="8">
        <v>52.49993896484375</v>
      </c>
      <c r="X161" s="8">
        <v>66.909561157226563</v>
      </c>
      <c r="Y161" s="8">
        <v>82.55780029296875</v>
      </c>
      <c r="Z161" s="8">
        <v>2.1445624828338623</v>
      </c>
      <c r="AA161" s="8">
        <v>542.09075927734375</v>
      </c>
      <c r="AB161" s="8">
        <v>493.8580322265625</v>
      </c>
      <c r="AC161" s="8">
        <v>4.8911876678466797</v>
      </c>
      <c r="AD161" s="8">
        <v>3.9129376411437988</v>
      </c>
      <c r="AE161" s="8">
        <v>7836.03857421875</v>
      </c>
      <c r="AF161" s="8">
        <v>5973.7900390625</v>
      </c>
      <c r="AG161" s="8">
        <v>1806.94384765625</v>
      </c>
      <c r="AH161" s="8">
        <v>1143.8984375</v>
      </c>
      <c r="AI161" s="8">
        <v>6029.0947265625</v>
      </c>
      <c r="AJ161" s="8">
        <v>4829.8916015625</v>
      </c>
      <c r="AK161" s="8">
        <f>(data_cloud__26[[#This Row],[timestamp]]-BD159)*86400</f>
        <v>24.056000076234341</v>
      </c>
      <c r="AL161" s="8">
        <v>1.0049999999999999</v>
      </c>
      <c r="AM161" s="8">
        <v>424.66</v>
      </c>
      <c r="AN161" s="8">
        <v>2056.0810000000001</v>
      </c>
      <c r="AO161" s="8">
        <v>11.762</v>
      </c>
      <c r="AP161" s="6">
        <v>23.367999999999999</v>
      </c>
      <c r="AQ161" s="6">
        <v>1</v>
      </c>
      <c r="AR161" s="6">
        <v>1</v>
      </c>
      <c r="AS161" s="6">
        <f>_xlfn.XLOOKUP(data_cloud__26[[#This Row],[product_id]], manual_check_maarten!A:A,manual_check_maarten!F:F,  "")</f>
        <v>1</v>
      </c>
      <c r="AT161" s="6"/>
      <c r="AU161" s="6"/>
      <c r="AV161" s="6"/>
      <c r="AW161" s="6">
        <f>_xlfn.XLOOKUP(data_cloud__26[[#This Row],[product_id]], manual_check_maarten!A:A,manual_check_maarten!G:G,  "")</f>
        <v>0</v>
      </c>
      <c r="AX161" s="6" t="str">
        <f>_xlfn.XLOOKUP(data_cloud__26[[#This Row],[product_id]], manual_check_maarten!A:A,manual_check_maarten!H:H,  "")</f>
        <v/>
      </c>
      <c r="AY161" s="6"/>
      <c r="AZ161" s="6"/>
      <c r="BA161" s="6" t="s">
        <v>454</v>
      </c>
      <c r="BB161" s="6">
        <v>80</v>
      </c>
      <c r="BC161" s="6" t="s">
        <v>85</v>
      </c>
      <c r="BD161" s="6">
        <v>45566.709642812501</v>
      </c>
      <c r="BE161" s="6" t="s">
        <v>79</v>
      </c>
      <c r="BF161" s="6" t="s">
        <v>80</v>
      </c>
      <c r="BG161" s="6">
        <v>80</v>
      </c>
      <c r="BH161" s="6">
        <v>80</v>
      </c>
      <c r="BI161" s="6">
        <v>0</v>
      </c>
      <c r="BJ161" s="6" t="s">
        <v>453</v>
      </c>
      <c r="BK161" s="6" t="s">
        <v>82</v>
      </c>
      <c r="BL161" s="6">
        <v>15.00999927520752</v>
      </c>
      <c r="BM161" s="6">
        <v>110</v>
      </c>
      <c r="BN161" s="6" t="s">
        <v>82</v>
      </c>
      <c r="BO161" s="6" t="s">
        <v>82</v>
      </c>
      <c r="BP161" s="6">
        <v>0</v>
      </c>
      <c r="BQ161" s="6">
        <v>60</v>
      </c>
      <c r="BR161" s="6"/>
      <c r="BS161" s="6"/>
      <c r="BT161" s="6" t="s">
        <v>455</v>
      </c>
      <c r="BU161" s="6" t="s">
        <v>454</v>
      </c>
      <c r="BV161" s="6">
        <v>40</v>
      </c>
      <c r="BW161" s="6">
        <v>20</v>
      </c>
      <c r="BX161" s="6">
        <v>45</v>
      </c>
      <c r="BY161" s="6">
        <v>1238.58</v>
      </c>
      <c r="BZ161" s="6">
        <v>937.56899999999996</v>
      </c>
      <c r="CA161" s="6">
        <v>-1.619</v>
      </c>
      <c r="CB161" s="6">
        <v>4.0819999999999999</v>
      </c>
      <c r="CC161" s="6">
        <v>90.69</v>
      </c>
      <c r="CD161" s="6">
        <v>2056.0810000000001</v>
      </c>
      <c r="CE161" s="6">
        <v>1231.645</v>
      </c>
      <c r="CF161" s="6">
        <v>1246.671</v>
      </c>
      <c r="CG161" s="6">
        <v>-178.18700000000001</v>
      </c>
      <c r="CH161" s="6">
        <v>99.998999999999995</v>
      </c>
      <c r="CR161" s="6"/>
      <c r="CS161" s="6"/>
      <c r="CT161" s="6"/>
      <c r="CU161" s="6"/>
      <c r="CV161" s="6"/>
      <c r="CY161" s="6"/>
      <c r="CZ161" s="6"/>
      <c r="DA161" s="6"/>
      <c r="DB161" s="6"/>
      <c r="DC161" s="6"/>
      <c r="DD161" s="6"/>
    </row>
    <row r="162" spans="1:108" x14ac:dyDescent="0.35">
      <c r="A162" s="8">
        <v>801.59759521484375</v>
      </c>
      <c r="B162" s="8">
        <v>119.90861511230469</v>
      </c>
      <c r="C162" s="8">
        <v>214.80000305175781</v>
      </c>
      <c r="D162" s="8">
        <v>214.80000305175781</v>
      </c>
      <c r="E162" s="8">
        <v>220</v>
      </c>
      <c r="F162" s="8">
        <v>225</v>
      </c>
      <c r="G162" s="8">
        <v>2217.590576171875</v>
      </c>
      <c r="H162" s="8">
        <v>1807.159423828125</v>
      </c>
      <c r="I162" s="8">
        <v>3.1020002365112305</v>
      </c>
      <c r="J162" s="8">
        <v>0.14600001275539398</v>
      </c>
      <c r="K162" s="8">
        <v>24.342000961303711</v>
      </c>
      <c r="L162" s="8">
        <v>2.0300002098083496</v>
      </c>
      <c r="M162" s="8">
        <v>0.45600003004074097</v>
      </c>
      <c r="N162" s="8">
        <v>0.65800005197525024</v>
      </c>
      <c r="O162" s="8">
        <v>39.700000762939453</v>
      </c>
      <c r="P162" s="8">
        <v>27.29829216003418</v>
      </c>
      <c r="Q162" s="8">
        <v>44.958595275878906</v>
      </c>
      <c r="R162" s="8">
        <v>229.80000305175781</v>
      </c>
      <c r="S162" s="8">
        <v>59.900002000000001</v>
      </c>
      <c r="T162" s="8">
        <v>59.900002000000001</v>
      </c>
      <c r="U162" s="8">
        <v>60.900002000000001</v>
      </c>
      <c r="V162" s="8">
        <v>94.586082458496094</v>
      </c>
      <c r="W162" s="8">
        <v>52.499603271484375</v>
      </c>
      <c r="X162" s="8">
        <v>66.20233154296875</v>
      </c>
      <c r="Y162" s="8">
        <v>79.934036254882813</v>
      </c>
      <c r="Z162" s="8">
        <v>2.934687614440918</v>
      </c>
      <c r="AA162" s="8">
        <v>540.98046875</v>
      </c>
      <c r="AB162" s="8">
        <v>495.16000366210938</v>
      </c>
      <c r="AC162" s="8">
        <v>4.7030625343322754</v>
      </c>
      <c r="AD162" s="8">
        <v>3.7248127460479736</v>
      </c>
      <c r="AE162" s="8">
        <v>7671.5009765625</v>
      </c>
      <c r="AF162" s="8">
        <v>5367.82958984375</v>
      </c>
      <c r="AG162" s="8">
        <v>1681.390625</v>
      </c>
      <c r="AH162" s="8">
        <v>1017.77783203125</v>
      </c>
      <c r="AI162" s="8">
        <v>5990.1103515625</v>
      </c>
      <c r="AJ162" s="8">
        <v>4350.0517578125</v>
      </c>
      <c r="AK162" s="8">
        <f>(data_cloud__26[[#This Row],[timestamp]]-BD160)*86400</f>
        <v>24.935999955050647</v>
      </c>
      <c r="AL162" s="8">
        <v>1.0029999999999999</v>
      </c>
      <c r="AM162" s="8">
        <v>423.78</v>
      </c>
      <c r="AN162" s="8">
        <v>2055.364</v>
      </c>
      <c r="AO162" s="8">
        <v>4.45</v>
      </c>
      <c r="AP162" s="6">
        <v>23.344999999999999</v>
      </c>
      <c r="AQ162" s="6">
        <v>1</v>
      </c>
      <c r="AR162" s="6">
        <v>1</v>
      </c>
      <c r="AS162" s="6">
        <f>_xlfn.XLOOKUP(data_cloud__26[[#This Row],[product_id]], manual_check_maarten!A:A,manual_check_maarten!F:F,  "")</f>
        <v>1</v>
      </c>
      <c r="AT162" s="6"/>
      <c r="AU162" s="6"/>
      <c r="AV162" s="6"/>
      <c r="AW162" s="6">
        <f>_xlfn.XLOOKUP(data_cloud__26[[#This Row],[product_id]], manual_check_maarten!A:A,manual_check_maarten!G:G,  "")</f>
        <v>0</v>
      </c>
      <c r="AX162" s="6" t="str">
        <f>_xlfn.XLOOKUP(data_cloud__26[[#This Row],[product_id]], manual_check_maarten!A:A,manual_check_maarten!H:H,  "")</f>
        <v/>
      </c>
      <c r="AY162" s="6"/>
      <c r="AZ162" s="6"/>
      <c r="BA162" s="6" t="s">
        <v>456</v>
      </c>
      <c r="BB162" s="6">
        <v>81</v>
      </c>
      <c r="BC162" s="6" t="s">
        <v>78</v>
      </c>
      <c r="BD162" s="6">
        <v>45566.709931423611</v>
      </c>
      <c r="BE162" s="6" t="s">
        <v>79</v>
      </c>
      <c r="BF162" s="6" t="s">
        <v>80</v>
      </c>
      <c r="BG162" s="6">
        <v>81</v>
      </c>
      <c r="BH162" s="6">
        <v>81</v>
      </c>
      <c r="BI162" s="6">
        <v>0</v>
      </c>
      <c r="BJ162" s="6" t="s">
        <v>457</v>
      </c>
      <c r="BK162" s="6" t="s">
        <v>82</v>
      </c>
      <c r="BL162" s="6">
        <v>15.00999927520752</v>
      </c>
      <c r="BM162" s="6">
        <v>110</v>
      </c>
      <c r="BN162" s="6" t="s">
        <v>82</v>
      </c>
      <c r="BO162" s="6" t="s">
        <v>82</v>
      </c>
      <c r="BP162" s="6">
        <v>0</v>
      </c>
      <c r="BQ162" s="6">
        <v>60</v>
      </c>
      <c r="BR162" s="6">
        <v>3.3028364181518555E-2</v>
      </c>
      <c r="BS162" s="6">
        <v>0.11434149742126465</v>
      </c>
      <c r="BT162" s="6" t="s">
        <v>458</v>
      </c>
      <c r="BU162" s="6" t="s">
        <v>456</v>
      </c>
      <c r="BV162" s="6">
        <v>40</v>
      </c>
      <c r="BW162" s="6">
        <v>20</v>
      </c>
      <c r="BX162" s="6">
        <v>45</v>
      </c>
      <c r="BY162" s="6">
        <v>885.83</v>
      </c>
      <c r="BZ162" s="6">
        <v>1141.124</v>
      </c>
      <c r="CA162" s="6">
        <v>3.1309999999999998</v>
      </c>
      <c r="CB162" s="6">
        <v>4.1360000000000001</v>
      </c>
      <c r="CC162" s="6">
        <v>95.44</v>
      </c>
      <c r="CD162" s="6">
        <v>2055.364</v>
      </c>
      <c r="CE162" s="6">
        <v>862.77599999999995</v>
      </c>
      <c r="CF162" s="6">
        <v>1248.367</v>
      </c>
      <c r="CG162" s="6">
        <v>6.5190000000000001</v>
      </c>
      <c r="CH162" s="6">
        <v>97.244</v>
      </c>
      <c r="CR162" s="6"/>
      <c r="CS162" s="6"/>
      <c r="CT162" s="6"/>
      <c r="CU162" s="6"/>
      <c r="CV162" s="6"/>
      <c r="CY162" s="6"/>
      <c r="CZ162" s="6"/>
      <c r="DA162" s="6"/>
      <c r="DB162" s="6"/>
      <c r="DC162" s="6"/>
      <c r="DD162" s="6"/>
    </row>
    <row r="163" spans="1:108" x14ac:dyDescent="0.35">
      <c r="A163" s="8">
        <v>801.59759521484375</v>
      </c>
      <c r="B163" s="8">
        <v>119.90861511230469</v>
      </c>
      <c r="C163" s="8">
        <v>214.80000305175781</v>
      </c>
      <c r="D163" s="8">
        <v>214.80000305175781</v>
      </c>
      <c r="E163" s="8">
        <v>220</v>
      </c>
      <c r="F163" s="8">
        <v>225</v>
      </c>
      <c r="G163" s="8">
        <v>2217.590576171875</v>
      </c>
      <c r="H163" s="8">
        <v>1807.159423828125</v>
      </c>
      <c r="I163" s="8">
        <v>3.1020002365112305</v>
      </c>
      <c r="J163" s="8">
        <v>0.14600001275539398</v>
      </c>
      <c r="K163" s="8">
        <v>24.342000961303711</v>
      </c>
      <c r="L163" s="8">
        <v>2.0300002098083496</v>
      </c>
      <c r="M163" s="8">
        <v>0.45600003004074097</v>
      </c>
      <c r="N163" s="8">
        <v>0.65800005197525024</v>
      </c>
      <c r="O163" s="8">
        <v>39.700000762939453</v>
      </c>
      <c r="P163" s="8">
        <v>27.29829216003418</v>
      </c>
      <c r="Q163" s="8">
        <v>44.958595275878906</v>
      </c>
      <c r="R163" s="8">
        <v>229.80000305175781</v>
      </c>
      <c r="S163" s="8">
        <v>59.900002000000001</v>
      </c>
      <c r="T163" s="8">
        <v>59.900002000000001</v>
      </c>
      <c r="U163" s="8">
        <v>60.900002000000001</v>
      </c>
      <c r="V163" s="8">
        <v>137.79624938964844</v>
      </c>
      <c r="W163" s="8">
        <v>52.49993896484375</v>
      </c>
      <c r="X163" s="8">
        <v>66.84722900390625</v>
      </c>
      <c r="Y163" s="8">
        <v>82.891151428222656</v>
      </c>
      <c r="Z163" s="8">
        <v>1.4296876192092896</v>
      </c>
      <c r="AA163" s="8">
        <v>541.12176513671875</v>
      </c>
      <c r="AB163" s="8">
        <v>492.60275268554688</v>
      </c>
      <c r="AC163" s="8">
        <v>4.8535628318786621</v>
      </c>
      <c r="AD163" s="8">
        <v>3.8753125667572021</v>
      </c>
      <c r="AE163" s="8">
        <v>7796.56982421875</v>
      </c>
      <c r="AF163" s="8">
        <v>5902.3935546875</v>
      </c>
      <c r="AG163" s="8">
        <v>1769.513671875</v>
      </c>
      <c r="AH163" s="8">
        <v>1107.89453125</v>
      </c>
      <c r="AI163" s="8">
        <v>6027.05615234375</v>
      </c>
      <c r="AJ163" s="8">
        <v>4794.4990234375</v>
      </c>
      <c r="AK163" s="8">
        <f>(data_cloud__26[[#This Row],[timestamp]]-BD161)*86400</f>
        <v>24.935999955050647</v>
      </c>
      <c r="AL163" s="8">
        <v>1.0049999999999999</v>
      </c>
      <c r="AM163" s="8">
        <v>424.70400000000001</v>
      </c>
      <c r="AN163" s="8">
        <v>2056.2489999999998</v>
      </c>
      <c r="AO163" s="8">
        <v>7.89</v>
      </c>
      <c r="AP163" s="6">
        <v>23.117000000000001</v>
      </c>
      <c r="AQ163" s="6">
        <v>1</v>
      </c>
      <c r="AR163" s="6">
        <v>1</v>
      </c>
      <c r="AS163" s="6">
        <f>_xlfn.XLOOKUP(data_cloud__26[[#This Row],[product_id]], manual_check_maarten!A:A,manual_check_maarten!F:F,  "")</f>
        <v>1</v>
      </c>
      <c r="AT163" s="6"/>
      <c r="AU163" s="6"/>
      <c r="AV163" s="6"/>
      <c r="AW163" s="6">
        <f>_xlfn.XLOOKUP(data_cloud__26[[#This Row],[product_id]], manual_check_maarten!A:A,manual_check_maarten!G:G,  "")</f>
        <v>0</v>
      </c>
      <c r="AX163" s="6" t="str">
        <f>_xlfn.XLOOKUP(data_cloud__26[[#This Row],[product_id]], manual_check_maarten!A:A,manual_check_maarten!H:H,  "")</f>
        <v/>
      </c>
      <c r="AY163" s="6"/>
      <c r="AZ163" s="6"/>
      <c r="BA163" s="6" t="s">
        <v>459</v>
      </c>
      <c r="BB163" s="6">
        <v>81</v>
      </c>
      <c r="BC163" s="6" t="s">
        <v>85</v>
      </c>
      <c r="BD163" s="6">
        <v>45566.709931423611</v>
      </c>
      <c r="BE163" s="6" t="s">
        <v>79</v>
      </c>
      <c r="BF163" s="6" t="s">
        <v>80</v>
      </c>
      <c r="BG163" s="6">
        <v>81</v>
      </c>
      <c r="BH163" s="6">
        <v>81</v>
      </c>
      <c r="BI163" s="6">
        <v>0</v>
      </c>
      <c r="BJ163" s="6" t="s">
        <v>457</v>
      </c>
      <c r="BK163" s="6" t="s">
        <v>82</v>
      </c>
      <c r="BL163" s="6">
        <v>15.00999927520752</v>
      </c>
      <c r="BM163" s="6">
        <v>110</v>
      </c>
      <c r="BN163" s="6" t="s">
        <v>82</v>
      </c>
      <c r="BO163" s="6" t="s">
        <v>82</v>
      </c>
      <c r="BP163" s="6">
        <v>0</v>
      </c>
      <c r="BQ163" s="6">
        <v>60</v>
      </c>
      <c r="BR163" s="6"/>
      <c r="BS163" s="6"/>
      <c r="BT163" s="6" t="s">
        <v>460</v>
      </c>
      <c r="BU163" s="6" t="s">
        <v>459</v>
      </c>
      <c r="BV163" s="6">
        <v>40</v>
      </c>
      <c r="BW163" s="6">
        <v>20</v>
      </c>
      <c r="BX163" s="6">
        <v>45</v>
      </c>
      <c r="BY163" s="6">
        <v>1235.027</v>
      </c>
      <c r="BZ163" s="6">
        <v>910.875</v>
      </c>
      <c r="CA163" s="6">
        <v>-1.8540000000000001</v>
      </c>
      <c r="CB163" s="6">
        <v>4.0259999999999998</v>
      </c>
      <c r="CC163" s="6">
        <v>90.454999999999998</v>
      </c>
      <c r="CD163" s="6">
        <v>2056.2489999999998</v>
      </c>
      <c r="CE163" s="6">
        <v>1229.037</v>
      </c>
      <c r="CF163" s="6">
        <v>1221.7829999999999</v>
      </c>
      <c r="CG163" s="6">
        <v>-178.37299999999999</v>
      </c>
      <c r="CH163" s="6">
        <v>96.063000000000002</v>
      </c>
      <c r="CR163" s="6"/>
      <c r="CS163" s="6"/>
      <c r="CT163" s="6"/>
      <c r="CU163" s="6"/>
      <c r="CV163" s="6"/>
      <c r="CY163" s="6"/>
      <c r="CZ163" s="6"/>
      <c r="DA163" s="6"/>
      <c r="DB163" s="6"/>
      <c r="DC163" s="6"/>
      <c r="DD163" s="6"/>
    </row>
    <row r="164" spans="1:108" x14ac:dyDescent="0.35">
      <c r="A164" s="8">
        <v>801.78204345703125</v>
      </c>
      <c r="B164" s="8">
        <v>119.90861511230469</v>
      </c>
      <c r="C164" s="8">
        <v>214.60000610351563</v>
      </c>
      <c r="D164" s="8">
        <v>214.80000305175781</v>
      </c>
      <c r="E164" s="8">
        <v>219.80000305175781</v>
      </c>
      <c r="F164" s="8">
        <v>224.80000305175781</v>
      </c>
      <c r="G164" s="8">
        <v>2201.367431640625</v>
      </c>
      <c r="H164" s="8">
        <v>1803.370849609375</v>
      </c>
      <c r="I164" s="8">
        <v>3.5280001163482666</v>
      </c>
      <c r="J164" s="8">
        <v>0.15000000596046448</v>
      </c>
      <c r="K164" s="8">
        <v>24.340002059936523</v>
      </c>
      <c r="L164" s="8">
        <v>2.062000036239624</v>
      </c>
      <c r="M164" s="8">
        <v>0.45400002598762512</v>
      </c>
      <c r="N164" s="8">
        <v>0.65600001811981201</v>
      </c>
      <c r="O164" s="8">
        <v>39.400001525878906</v>
      </c>
      <c r="P164" s="8">
        <v>27.405324935913086</v>
      </c>
      <c r="Q164" s="8">
        <v>44.958595275878906</v>
      </c>
      <c r="R164" s="8">
        <v>229.80000305175781</v>
      </c>
      <c r="S164" s="8">
        <v>60</v>
      </c>
      <c r="T164" s="8">
        <v>60</v>
      </c>
      <c r="U164" s="8">
        <v>60.900002000000001</v>
      </c>
      <c r="V164" s="8">
        <v>94.586082458496094</v>
      </c>
      <c r="W164" s="8">
        <v>52.499603271484375</v>
      </c>
      <c r="X164" s="8">
        <v>66.220909118652344</v>
      </c>
      <c r="Y164" s="8">
        <v>79.869140625</v>
      </c>
      <c r="Z164" s="8">
        <v>3.574312686920166</v>
      </c>
      <c r="AA164" s="8">
        <v>539.47991943359375</v>
      </c>
      <c r="AB164" s="8">
        <v>493.51553344726563</v>
      </c>
      <c r="AC164" s="8">
        <v>4.5901875495910645</v>
      </c>
      <c r="AD164" s="8">
        <v>3.687187671661377</v>
      </c>
      <c r="AE164" s="8">
        <v>7644.25</v>
      </c>
      <c r="AF164" s="8">
        <v>5316.8984375</v>
      </c>
      <c r="AG164" s="8">
        <v>1620.09912109375</v>
      </c>
      <c r="AH164" s="8">
        <v>1000.59326171875</v>
      </c>
      <c r="AI164" s="8">
        <v>6024.15087890625</v>
      </c>
      <c r="AJ164" s="8">
        <v>4316.30517578125</v>
      </c>
      <c r="AK164" s="8">
        <f>(data_cloud__26[[#This Row],[timestamp]]-BD162)*86400</f>
        <v>24.126000073738396</v>
      </c>
      <c r="AL164" s="8">
        <v>1.002</v>
      </c>
      <c r="AM164" s="8">
        <v>423.36799999999999</v>
      </c>
      <c r="AN164" s="8">
        <v>2051.489</v>
      </c>
      <c r="AO164" s="8">
        <v>14.271000000000001</v>
      </c>
      <c r="AP164" s="6">
        <v>153.005</v>
      </c>
      <c r="AQ164" s="6">
        <v>1</v>
      </c>
      <c r="AR164" s="6">
        <v>0</v>
      </c>
      <c r="AS164" s="6">
        <f>_xlfn.XLOOKUP(data_cloud__26[[#This Row],[product_id]], manual_check_maarten!A:A,manual_check_maarten!F:F,  "")</f>
        <v>1</v>
      </c>
      <c r="AT164" s="6"/>
      <c r="AU164" s="6"/>
      <c r="AV164" s="6"/>
      <c r="AW164" s="6" t="str">
        <f>_xlfn.XLOOKUP(data_cloud__26[[#This Row],[product_id]], manual_check_maarten!A:A,manual_check_maarten!G:G,  "")</f>
        <v>anomaly due to position against the edge of the FOV</v>
      </c>
      <c r="AX164" s="6" t="str">
        <f>_xlfn.XLOOKUP(data_cloud__26[[#This Row],[product_id]], manual_check_maarten!A:A,manual_check_maarten!H:H,  "")</f>
        <v/>
      </c>
      <c r="AY164" s="6"/>
      <c r="AZ164" s="6"/>
      <c r="BA164" s="6" t="s">
        <v>461</v>
      </c>
      <c r="BB164" s="6">
        <v>82</v>
      </c>
      <c r="BC164" s="6" t="s">
        <v>78</v>
      </c>
      <c r="BD164" s="6">
        <v>45566.710210659723</v>
      </c>
      <c r="BE164" s="6" t="s">
        <v>79</v>
      </c>
      <c r="BF164" s="6" t="s">
        <v>80</v>
      </c>
      <c r="BG164" s="6">
        <v>82</v>
      </c>
      <c r="BH164" s="6">
        <v>82</v>
      </c>
      <c r="BI164" s="6">
        <v>0</v>
      </c>
      <c r="BJ164" s="6" t="s">
        <v>462</v>
      </c>
      <c r="BK164" s="6" t="s">
        <v>82</v>
      </c>
      <c r="BL164" s="6">
        <v>15.00999927520752</v>
      </c>
      <c r="BM164" s="6">
        <v>110</v>
      </c>
      <c r="BN164" s="6" t="s">
        <v>82</v>
      </c>
      <c r="BO164" s="6" t="s">
        <v>82</v>
      </c>
      <c r="BP164" s="6">
        <v>0</v>
      </c>
      <c r="BQ164" s="6">
        <v>60</v>
      </c>
      <c r="BR164" s="6">
        <v>2.0837903022766113E-2</v>
      </c>
      <c r="BS164" s="6">
        <v>0.12812042236328125</v>
      </c>
      <c r="BT164" s="6" t="s">
        <v>463</v>
      </c>
      <c r="BU164" s="6" t="s">
        <v>461</v>
      </c>
      <c r="BV164" s="6">
        <v>40</v>
      </c>
      <c r="BW164" s="6">
        <v>20</v>
      </c>
      <c r="BX164" s="6">
        <v>45</v>
      </c>
      <c r="BY164" s="6">
        <v>871.11900000000003</v>
      </c>
      <c r="BZ164" s="6">
        <v>932.05</v>
      </c>
      <c r="CA164" s="6">
        <v>1.7769999999999999</v>
      </c>
      <c r="CB164" s="6">
        <v>4.1849999999999996</v>
      </c>
      <c r="CC164" s="6">
        <v>94.085999999999999</v>
      </c>
      <c r="CD164" s="6">
        <v>2051.489</v>
      </c>
      <c r="CE164" s="6">
        <v>849.779</v>
      </c>
      <c r="CF164" s="6">
        <v>1043.921</v>
      </c>
      <c r="CG164" s="6">
        <v>5.3129999999999997</v>
      </c>
      <c r="CH164" s="6">
        <v>99.998999999999995</v>
      </c>
      <c r="CR164" s="6"/>
      <c r="CS164" s="6"/>
      <c r="CT164" s="6"/>
      <c r="CU164" s="6"/>
      <c r="CV164" s="6"/>
      <c r="CY164" s="6"/>
      <c r="CZ164" s="6"/>
      <c r="DA164" s="6"/>
      <c r="DB164" s="6"/>
      <c r="DC164" s="6"/>
      <c r="DD164" s="6"/>
    </row>
    <row r="165" spans="1:108" x14ac:dyDescent="0.35">
      <c r="A165" s="8">
        <v>801.78204345703125</v>
      </c>
      <c r="B165" s="8">
        <v>119.90861511230469</v>
      </c>
      <c r="C165" s="8">
        <v>214.60000610351563</v>
      </c>
      <c r="D165" s="8">
        <v>214.80000305175781</v>
      </c>
      <c r="E165" s="8">
        <v>219.80000305175781</v>
      </c>
      <c r="F165" s="8">
        <v>224.80000305175781</v>
      </c>
      <c r="G165" s="8">
        <v>2201.367431640625</v>
      </c>
      <c r="H165" s="8">
        <v>1803.370849609375</v>
      </c>
      <c r="I165" s="8">
        <v>3.5280001163482666</v>
      </c>
      <c r="J165" s="8">
        <v>0.15000000596046448</v>
      </c>
      <c r="K165" s="8">
        <v>24.340002059936523</v>
      </c>
      <c r="L165" s="8">
        <v>2.062000036239624</v>
      </c>
      <c r="M165" s="8">
        <v>0.45400002598762512</v>
      </c>
      <c r="N165" s="8">
        <v>0.65600001811981201</v>
      </c>
      <c r="O165" s="8">
        <v>39.400001525878906</v>
      </c>
      <c r="P165" s="8">
        <v>27.405324935913086</v>
      </c>
      <c r="Q165" s="8">
        <v>44.958595275878906</v>
      </c>
      <c r="R165" s="8">
        <v>229.80000305175781</v>
      </c>
      <c r="S165" s="8">
        <v>60</v>
      </c>
      <c r="T165" s="8">
        <v>60</v>
      </c>
      <c r="U165" s="8">
        <v>60.900002000000001</v>
      </c>
      <c r="V165" s="8">
        <v>137.79624938964844</v>
      </c>
      <c r="W165" s="8">
        <v>52.49993896484375</v>
      </c>
      <c r="X165" s="8">
        <v>66.91204833984375</v>
      </c>
      <c r="Y165" s="8">
        <v>82.506248474121094</v>
      </c>
      <c r="Z165" s="8">
        <v>2.2198126316070557</v>
      </c>
      <c r="AA165" s="8">
        <v>540.4957275390625</v>
      </c>
      <c r="AB165" s="8">
        <v>491.83856201171875</v>
      </c>
      <c r="AC165" s="8">
        <v>4.8911876678466797</v>
      </c>
      <c r="AD165" s="8">
        <v>3.8753125667572021</v>
      </c>
      <c r="AE165" s="8">
        <v>7803.80712890625</v>
      </c>
      <c r="AF165" s="8">
        <v>5905.38623046875</v>
      </c>
      <c r="AG165" s="8">
        <v>1793.6630859375</v>
      </c>
      <c r="AH165" s="8">
        <v>1112.6669921875</v>
      </c>
      <c r="AI165" s="8">
        <v>6010.14404296875</v>
      </c>
      <c r="AJ165" s="8">
        <v>4792.71923828125</v>
      </c>
      <c r="AK165" s="8">
        <f>(data_cloud__26[[#This Row],[timestamp]]-BD163)*86400</f>
        <v>24.126000073738396</v>
      </c>
      <c r="AL165" s="8">
        <v>1.0049999999999999</v>
      </c>
      <c r="AM165" s="8">
        <v>424.70800000000003</v>
      </c>
      <c r="AN165" s="8">
        <v>2055.0279999999998</v>
      </c>
      <c r="AO165" s="8">
        <v>6.2850000000000001</v>
      </c>
      <c r="AP165" s="6">
        <v>27.710999999999999</v>
      </c>
      <c r="AQ165" s="6">
        <v>1</v>
      </c>
      <c r="AR165" s="6">
        <v>1</v>
      </c>
      <c r="AS165" s="6">
        <f>_xlfn.XLOOKUP(data_cloud__26[[#This Row],[product_id]], manual_check_maarten!A:A,manual_check_maarten!F:F,  "")</f>
        <v>1</v>
      </c>
      <c r="AT165" s="6"/>
      <c r="AU165" s="6"/>
      <c r="AV165" s="6"/>
      <c r="AW165" s="6">
        <f>_xlfn.XLOOKUP(data_cloud__26[[#This Row],[product_id]], manual_check_maarten!A:A,manual_check_maarten!G:G,  "")</f>
        <v>0</v>
      </c>
      <c r="AX165" s="6" t="str">
        <f>_xlfn.XLOOKUP(data_cloud__26[[#This Row],[product_id]], manual_check_maarten!A:A,manual_check_maarten!H:H,  "")</f>
        <v/>
      </c>
      <c r="AY165" s="6"/>
      <c r="AZ165" s="6"/>
      <c r="BA165" s="6" t="s">
        <v>464</v>
      </c>
      <c r="BB165" s="6">
        <v>82</v>
      </c>
      <c r="BC165" s="6" t="s">
        <v>85</v>
      </c>
      <c r="BD165" s="6">
        <v>45566.710210659723</v>
      </c>
      <c r="BE165" s="6" t="s">
        <v>79</v>
      </c>
      <c r="BF165" s="6" t="s">
        <v>80</v>
      </c>
      <c r="BG165" s="6">
        <v>82</v>
      </c>
      <c r="BH165" s="6">
        <v>82</v>
      </c>
      <c r="BI165" s="6">
        <v>0</v>
      </c>
      <c r="BJ165" s="6" t="s">
        <v>462</v>
      </c>
      <c r="BK165" s="6" t="s">
        <v>82</v>
      </c>
      <c r="BL165" s="6">
        <v>15.00999927520752</v>
      </c>
      <c r="BM165" s="6">
        <v>110</v>
      </c>
      <c r="BN165" s="6" t="s">
        <v>82</v>
      </c>
      <c r="BO165" s="6" t="s">
        <v>82</v>
      </c>
      <c r="BP165" s="6">
        <v>0</v>
      </c>
      <c r="BQ165" s="6">
        <v>60</v>
      </c>
      <c r="BR165" s="6"/>
      <c r="BS165" s="6"/>
      <c r="BT165" s="6" t="s">
        <v>465</v>
      </c>
      <c r="BU165" s="6" t="s">
        <v>464</v>
      </c>
      <c r="BV165" s="6">
        <v>40</v>
      </c>
      <c r="BW165" s="6">
        <v>20</v>
      </c>
      <c r="BX165" s="6">
        <v>45</v>
      </c>
      <c r="BY165" s="6">
        <v>1233.027</v>
      </c>
      <c r="BZ165" s="6">
        <v>1022.038</v>
      </c>
      <c r="CA165" s="6">
        <v>-2.3090000000000002</v>
      </c>
      <c r="CB165" s="6">
        <v>3.9769999999999999</v>
      </c>
      <c r="CC165" s="6">
        <v>90</v>
      </c>
      <c r="CD165" s="6">
        <v>2055.0279999999998</v>
      </c>
      <c r="CE165" s="6">
        <v>1226.8910000000001</v>
      </c>
      <c r="CF165" s="6">
        <v>1330.2449999999999</v>
      </c>
      <c r="CG165" s="6">
        <v>-178.26300000000001</v>
      </c>
      <c r="CH165" s="6">
        <v>98.424999999999997</v>
      </c>
      <c r="CR165" s="6"/>
      <c r="CS165" s="6"/>
      <c r="CT165" s="6"/>
      <c r="CU165" s="6"/>
      <c r="CV165" s="6"/>
      <c r="CY165" s="6"/>
      <c r="CZ165" s="6"/>
      <c r="DA165" s="6"/>
      <c r="DB165" s="6"/>
      <c r="DC165" s="6"/>
      <c r="DD165" s="6"/>
    </row>
    <row r="166" spans="1:108" x14ac:dyDescent="0.35">
      <c r="A166" s="8">
        <v>801.59759521484375</v>
      </c>
      <c r="B166" s="8">
        <v>119.90861511230469</v>
      </c>
      <c r="C166" s="8">
        <v>214.60000610351563</v>
      </c>
      <c r="D166" s="8">
        <v>214.80000305175781</v>
      </c>
      <c r="E166" s="8">
        <v>219.80000305175781</v>
      </c>
      <c r="F166" s="8">
        <v>225</v>
      </c>
      <c r="G166" s="8">
        <v>2206.030517578125</v>
      </c>
      <c r="H166" s="8">
        <v>1811.239501953125</v>
      </c>
      <c r="I166" s="8">
        <v>3.0140001773834229</v>
      </c>
      <c r="J166" s="8">
        <v>0.14800000190734863</v>
      </c>
      <c r="K166" s="8">
        <v>24.340002059936523</v>
      </c>
      <c r="L166" s="8">
        <v>2.004000186920166</v>
      </c>
      <c r="M166" s="8">
        <v>0.45400002598762512</v>
      </c>
      <c r="N166" s="8">
        <v>0.65800005197525024</v>
      </c>
      <c r="O166" s="8">
        <v>39.200000762939453</v>
      </c>
      <c r="P166" s="8">
        <v>26.681583404541016</v>
      </c>
      <c r="Q166" s="8">
        <v>44.958595275878906</v>
      </c>
      <c r="R166" s="8">
        <v>229.80000305175781</v>
      </c>
      <c r="S166" s="8">
        <v>60</v>
      </c>
      <c r="T166" s="8">
        <v>60</v>
      </c>
      <c r="U166" s="8">
        <v>60.900002000000001</v>
      </c>
      <c r="V166" s="8">
        <v>94.586082458496094</v>
      </c>
      <c r="W166" s="8">
        <v>52.499603271484375</v>
      </c>
      <c r="X166" s="8">
        <v>66.363655090332031</v>
      </c>
      <c r="Y166" s="8">
        <v>79.984703063964844</v>
      </c>
      <c r="Z166" s="8">
        <v>3.2356877326965332</v>
      </c>
      <c r="AA166" s="8">
        <v>538.06842041015625</v>
      </c>
      <c r="AB166" s="8">
        <v>489.79214477539063</v>
      </c>
      <c r="AC166" s="8">
        <v>4.6278128623962402</v>
      </c>
      <c r="AD166" s="8">
        <v>3.7248127460479736</v>
      </c>
      <c r="AE166" s="8">
        <v>7611.99755859375</v>
      </c>
      <c r="AF166" s="8">
        <v>5226.46044921875</v>
      </c>
      <c r="AG166" s="8">
        <v>1605.255859375</v>
      </c>
      <c r="AH166" s="8">
        <v>978.85009765625</v>
      </c>
      <c r="AI166" s="8">
        <v>6006.74169921875</v>
      </c>
      <c r="AJ166" s="8">
        <v>4247.6103515625</v>
      </c>
      <c r="AK166" s="8">
        <f>(data_cloud__26[[#This Row],[timestamp]]-BD164)*86400</f>
        <v>23.991999845020473</v>
      </c>
      <c r="AL166" s="8">
        <v>1.004</v>
      </c>
      <c r="AM166" s="8">
        <v>423.75700000000001</v>
      </c>
      <c r="AN166" s="8">
        <v>2056.0129999999999</v>
      </c>
      <c r="AO166" s="8">
        <v>5.4189999999999996</v>
      </c>
      <c r="AP166" s="6">
        <v>29.382000000000001</v>
      </c>
      <c r="AQ166" s="6">
        <v>1</v>
      </c>
      <c r="AR166" s="6">
        <v>1</v>
      </c>
      <c r="AS166" s="6">
        <f>_xlfn.XLOOKUP(data_cloud__26[[#This Row],[product_id]], manual_check_maarten!A:A,manual_check_maarten!F:F,  "")</f>
        <v>1</v>
      </c>
      <c r="AT166" s="6"/>
      <c r="AU166" s="6"/>
      <c r="AV166" s="6"/>
      <c r="AW166" s="6">
        <f>_xlfn.XLOOKUP(data_cloud__26[[#This Row],[product_id]], manual_check_maarten!A:A,manual_check_maarten!G:G,  "")</f>
        <v>0</v>
      </c>
      <c r="AX166" s="6" t="str">
        <f>_xlfn.XLOOKUP(data_cloud__26[[#This Row],[product_id]], manual_check_maarten!A:A,manual_check_maarten!H:H,  "")</f>
        <v/>
      </c>
      <c r="AY166" s="6"/>
      <c r="AZ166" s="6"/>
      <c r="BA166" s="6" t="s">
        <v>466</v>
      </c>
      <c r="BB166" s="6">
        <v>83</v>
      </c>
      <c r="BC166" s="6" t="s">
        <v>78</v>
      </c>
      <c r="BD166" s="6">
        <v>45566.710488344906</v>
      </c>
      <c r="BE166" s="6" t="s">
        <v>79</v>
      </c>
      <c r="BF166" s="6" t="s">
        <v>80</v>
      </c>
      <c r="BG166" s="6">
        <v>83</v>
      </c>
      <c r="BH166" s="6">
        <v>83</v>
      </c>
      <c r="BI166" s="6">
        <v>0</v>
      </c>
      <c r="BJ166" s="6" t="s">
        <v>467</v>
      </c>
      <c r="BK166" s="6" t="s">
        <v>82</v>
      </c>
      <c r="BL166" s="6">
        <v>15.019999504089355</v>
      </c>
      <c r="BM166" s="6">
        <v>110</v>
      </c>
      <c r="BN166" s="6" t="s">
        <v>82</v>
      </c>
      <c r="BO166" s="6" t="s">
        <v>82</v>
      </c>
      <c r="BP166" s="6">
        <v>0</v>
      </c>
      <c r="BQ166" s="6">
        <v>60</v>
      </c>
      <c r="BR166" s="6">
        <v>1.9184112548828125E-2</v>
      </c>
      <c r="BS166" s="6">
        <v>0.13870036602020264</v>
      </c>
      <c r="BT166" s="6" t="s">
        <v>468</v>
      </c>
      <c r="BU166" s="6" t="s">
        <v>466</v>
      </c>
      <c r="BV166" s="6">
        <v>40</v>
      </c>
      <c r="BW166" s="6">
        <v>20</v>
      </c>
      <c r="BX166" s="6">
        <v>45</v>
      </c>
      <c r="BY166" s="6">
        <v>885.07299999999998</v>
      </c>
      <c r="BZ166" s="6">
        <v>1192.559</v>
      </c>
      <c r="CA166" s="6">
        <v>3.1749999999999998</v>
      </c>
      <c r="CB166" s="6">
        <v>4.1219999999999999</v>
      </c>
      <c r="CC166" s="6">
        <v>95.483999999999995</v>
      </c>
      <c r="CD166" s="6">
        <v>2056.0129999999999</v>
      </c>
      <c r="CE166" s="6">
        <v>861.08100000000002</v>
      </c>
      <c r="CF166" s="6">
        <v>1301.451</v>
      </c>
      <c r="CG166" s="6">
        <v>6.5339999999999998</v>
      </c>
      <c r="CH166" s="6">
        <v>99.998999999999995</v>
      </c>
      <c r="CR166" s="6"/>
      <c r="CS166" s="6"/>
      <c r="CT166" s="6"/>
      <c r="CU166" s="6"/>
      <c r="CV166" s="6"/>
      <c r="CY166" s="6"/>
      <c r="CZ166" s="6"/>
      <c r="DA166" s="6"/>
      <c r="DB166" s="6"/>
      <c r="DC166" s="6"/>
      <c r="DD166" s="6"/>
    </row>
    <row r="167" spans="1:108" x14ac:dyDescent="0.35">
      <c r="A167" s="8">
        <v>801.59759521484375</v>
      </c>
      <c r="B167" s="8">
        <v>119.90861511230469</v>
      </c>
      <c r="C167" s="8">
        <v>214.60000610351563</v>
      </c>
      <c r="D167" s="8">
        <v>214.80000305175781</v>
      </c>
      <c r="E167" s="8">
        <v>219.80000305175781</v>
      </c>
      <c r="F167" s="8">
        <v>225</v>
      </c>
      <c r="G167" s="8">
        <v>2206.030517578125</v>
      </c>
      <c r="H167" s="8">
        <v>1811.239501953125</v>
      </c>
      <c r="I167" s="8">
        <v>3.0140001773834229</v>
      </c>
      <c r="J167" s="8">
        <v>0.14800000190734863</v>
      </c>
      <c r="K167" s="8">
        <v>24.340002059936523</v>
      </c>
      <c r="L167" s="8">
        <v>2.004000186920166</v>
      </c>
      <c r="M167" s="8">
        <v>0.45400002598762512</v>
      </c>
      <c r="N167" s="8">
        <v>0.65800005197525024</v>
      </c>
      <c r="O167" s="8">
        <v>39.200000762939453</v>
      </c>
      <c r="P167" s="8">
        <v>26.681583404541016</v>
      </c>
      <c r="Q167" s="8">
        <v>44.958595275878906</v>
      </c>
      <c r="R167" s="8">
        <v>229.80000305175781</v>
      </c>
      <c r="S167" s="8">
        <v>60</v>
      </c>
      <c r="T167" s="8">
        <v>60</v>
      </c>
      <c r="U167" s="8">
        <v>60.900002000000001</v>
      </c>
      <c r="V167" s="8">
        <v>137.79624938964844</v>
      </c>
      <c r="W167" s="8">
        <v>52.49993896484375</v>
      </c>
      <c r="X167" s="8">
        <v>66.957618713378906</v>
      </c>
      <c r="Y167" s="8">
        <v>82.5765380859375</v>
      </c>
      <c r="Z167" s="8">
        <v>2.4831876754760742</v>
      </c>
      <c r="AA167" s="8">
        <v>538.99609375</v>
      </c>
      <c r="AB167" s="8">
        <v>489.5762939453125</v>
      </c>
      <c r="AC167" s="8">
        <v>4.9288125038146973</v>
      </c>
      <c r="AD167" s="8">
        <v>3.9505627155303955</v>
      </c>
      <c r="AE167" s="8">
        <v>7754.13037109375</v>
      </c>
      <c r="AF167" s="8">
        <v>5832.5966796875</v>
      </c>
      <c r="AG167" s="8">
        <v>1779.564453125</v>
      </c>
      <c r="AH167" s="8">
        <v>1114.53662109375</v>
      </c>
      <c r="AI167" s="8">
        <v>5974.56591796875</v>
      </c>
      <c r="AJ167" s="8">
        <v>4718.06005859375</v>
      </c>
      <c r="AK167" s="8">
        <f>(data_cloud__26[[#This Row],[timestamp]]-BD165)*86400</f>
        <v>23.991999845020473</v>
      </c>
      <c r="AL167" s="8">
        <v>1.0049999999999999</v>
      </c>
      <c r="AM167" s="8">
        <v>424.58800000000002</v>
      </c>
      <c r="AN167" s="8">
        <v>2056.2910000000002</v>
      </c>
      <c r="AO167" s="8">
        <v>6.101</v>
      </c>
      <c r="AP167" s="6">
        <v>28.145</v>
      </c>
      <c r="AQ167" s="6">
        <v>1</v>
      </c>
      <c r="AR167" s="6">
        <v>1</v>
      </c>
      <c r="AS167" s="6">
        <f>_xlfn.XLOOKUP(data_cloud__26[[#This Row],[product_id]], manual_check_maarten!A:A,manual_check_maarten!F:F,  "")</f>
        <v>1</v>
      </c>
      <c r="AT167" s="6"/>
      <c r="AU167" s="6"/>
      <c r="AV167" s="6"/>
      <c r="AW167" s="6">
        <f>_xlfn.XLOOKUP(data_cloud__26[[#This Row],[product_id]], manual_check_maarten!A:A,manual_check_maarten!G:G,  "")</f>
        <v>0</v>
      </c>
      <c r="AX167" s="6" t="str">
        <f>_xlfn.XLOOKUP(data_cloud__26[[#This Row],[product_id]], manual_check_maarten!A:A,manual_check_maarten!H:H,  "")</f>
        <v/>
      </c>
      <c r="AY167" s="6"/>
      <c r="AZ167" s="6"/>
      <c r="BA167" s="6" t="s">
        <v>469</v>
      </c>
      <c r="BB167" s="6">
        <v>83</v>
      </c>
      <c r="BC167" s="6" t="s">
        <v>85</v>
      </c>
      <c r="BD167" s="6">
        <v>45566.710488344906</v>
      </c>
      <c r="BE167" s="6" t="s">
        <v>79</v>
      </c>
      <c r="BF167" s="6" t="s">
        <v>80</v>
      </c>
      <c r="BG167" s="6">
        <v>83</v>
      </c>
      <c r="BH167" s="6">
        <v>83</v>
      </c>
      <c r="BI167" s="6">
        <v>0</v>
      </c>
      <c r="BJ167" s="6" t="s">
        <v>467</v>
      </c>
      <c r="BK167" s="6" t="s">
        <v>82</v>
      </c>
      <c r="BL167" s="6">
        <v>15.019999504089355</v>
      </c>
      <c r="BM167" s="6">
        <v>110</v>
      </c>
      <c r="BN167" s="6" t="s">
        <v>82</v>
      </c>
      <c r="BO167" s="6" t="s">
        <v>82</v>
      </c>
      <c r="BP167" s="6">
        <v>0</v>
      </c>
      <c r="BQ167" s="6">
        <v>60</v>
      </c>
      <c r="BR167" s="6"/>
      <c r="BS167" s="6"/>
      <c r="BT167" s="6" t="s">
        <v>470</v>
      </c>
      <c r="BU167" s="6" t="s">
        <v>469</v>
      </c>
      <c r="BV167" s="6">
        <v>40</v>
      </c>
      <c r="BW167" s="6">
        <v>20</v>
      </c>
      <c r="BX167" s="6">
        <v>45</v>
      </c>
      <c r="BY167" s="6">
        <v>1238.5650000000001</v>
      </c>
      <c r="BZ167" s="6">
        <v>918.005</v>
      </c>
      <c r="CA167" s="6">
        <v>-1.627</v>
      </c>
      <c r="CB167" s="6">
        <v>4.1559999999999997</v>
      </c>
      <c r="CC167" s="6">
        <v>90.682000000000002</v>
      </c>
      <c r="CD167" s="6">
        <v>2056.2910000000002</v>
      </c>
      <c r="CE167" s="6">
        <v>1231.694</v>
      </c>
      <c r="CF167" s="6">
        <v>1227.0319999999999</v>
      </c>
      <c r="CG167" s="6">
        <v>-178.232</v>
      </c>
      <c r="CH167" s="6">
        <v>99.998999999999995</v>
      </c>
      <c r="CR167" s="6"/>
      <c r="CS167" s="6"/>
      <c r="CT167" s="6"/>
      <c r="CU167" s="6"/>
      <c r="CV167" s="6"/>
      <c r="CY167" s="6"/>
      <c r="CZ167" s="6"/>
      <c r="DA167" s="6"/>
      <c r="DB167" s="6"/>
      <c r="DC167" s="6"/>
      <c r="DD167" s="6"/>
    </row>
    <row r="168" spans="1:108" x14ac:dyDescent="0.35">
      <c r="A168" s="8">
        <v>801.59759521484375</v>
      </c>
      <c r="B168" s="8">
        <v>119.90861511230469</v>
      </c>
      <c r="C168" s="8">
        <v>214.60000610351563</v>
      </c>
      <c r="D168" s="8">
        <v>214.80000305175781</v>
      </c>
      <c r="E168" s="8">
        <v>219.80000305175781</v>
      </c>
      <c r="F168" s="8">
        <v>225</v>
      </c>
      <c r="G168" s="8">
        <v>2203.893310546875</v>
      </c>
      <c r="H168" s="8">
        <v>1824.3538818359375</v>
      </c>
      <c r="I168" s="8">
        <v>3.0360002517700195</v>
      </c>
      <c r="J168" s="8">
        <v>0.14600001275539398</v>
      </c>
      <c r="K168" s="8">
        <v>24.340002059936523</v>
      </c>
      <c r="L168" s="8">
        <v>2.0600001811981201</v>
      </c>
      <c r="M168" s="8">
        <v>0.45400002598762512</v>
      </c>
      <c r="N168" s="8">
        <v>0.65600001811981201</v>
      </c>
      <c r="O168" s="8">
        <v>39</v>
      </c>
      <c r="P168" s="8">
        <v>26.814098358154297</v>
      </c>
      <c r="Q168" s="8">
        <v>44.958595275878906</v>
      </c>
      <c r="R168" s="8">
        <v>229.80000305175781</v>
      </c>
      <c r="S168" s="8">
        <v>59.900002000000001</v>
      </c>
      <c r="T168" s="8">
        <v>59.900002000000001</v>
      </c>
      <c r="U168" s="8">
        <v>60.900002000000001</v>
      </c>
      <c r="V168" s="8">
        <v>94.586082458496094</v>
      </c>
      <c r="W168" s="8">
        <v>52.499603271484375</v>
      </c>
      <c r="X168" s="8">
        <v>66.10211181640625</v>
      </c>
      <c r="Y168" s="8">
        <v>80.027320861816406</v>
      </c>
      <c r="Z168" s="8">
        <v>3.0099375247955322</v>
      </c>
      <c r="AA168" s="8">
        <v>537.7239990234375</v>
      </c>
      <c r="AB168" s="8">
        <v>490.431396484375</v>
      </c>
      <c r="AC168" s="8">
        <v>4.6278128623962402</v>
      </c>
      <c r="AD168" s="8">
        <v>3.687187671661377</v>
      </c>
      <c r="AE168" s="8">
        <v>7600.62109375</v>
      </c>
      <c r="AF168" s="8">
        <v>5231.9306640625</v>
      </c>
      <c r="AG168" s="8">
        <v>1612.7822265625</v>
      </c>
      <c r="AH168" s="8">
        <v>970.525390625</v>
      </c>
      <c r="AI168" s="8">
        <v>5987.8388671875</v>
      </c>
      <c r="AJ168" s="8">
        <v>4261.4052734375</v>
      </c>
      <c r="AK168" s="8">
        <f>(data_cloud__26[[#This Row],[timestamp]]-BD166)*86400</f>
        <v>24.978000205010176</v>
      </c>
      <c r="AL168" s="8"/>
      <c r="AM168" s="8"/>
      <c r="AN168" s="8"/>
      <c r="AO168" s="8"/>
      <c r="AP168" s="6"/>
      <c r="AQ168" s="6"/>
      <c r="AR168" s="6"/>
      <c r="AS168" s="6" t="str">
        <f>_xlfn.XLOOKUP(data_cloud__26[[#This Row],[product_id]], manual_check_maarten!A:A,manual_check_maarten!F:F,  "")</f>
        <v/>
      </c>
      <c r="AT168" s="6"/>
      <c r="AU168" s="6"/>
      <c r="AV168" s="6"/>
      <c r="AW168" s="6" t="str">
        <f>_xlfn.XLOOKUP(data_cloud__26[[#This Row],[product_id]], manual_check_maarten!A:A,manual_check_maarten!G:G,  "")</f>
        <v/>
      </c>
      <c r="AX168" s="6" t="str">
        <f>_xlfn.XLOOKUP(data_cloud__26[[#This Row],[product_id]], manual_check_maarten!A:A,manual_check_maarten!H:H,  "")</f>
        <v/>
      </c>
      <c r="AY168" s="6"/>
      <c r="AZ168" s="6"/>
      <c r="BA168" s="6" t="s">
        <v>471</v>
      </c>
      <c r="BB168" s="6">
        <v>84</v>
      </c>
      <c r="BC168" s="6" t="s">
        <v>78</v>
      </c>
      <c r="BD168" s="6">
        <v>45566.710777442131</v>
      </c>
      <c r="BE168" s="6" t="s">
        <v>79</v>
      </c>
      <c r="BF168" s="6" t="s">
        <v>80</v>
      </c>
      <c r="BG168" s="6">
        <v>84</v>
      </c>
      <c r="BH168" s="6">
        <v>84</v>
      </c>
      <c r="BI168" s="6">
        <v>0</v>
      </c>
      <c r="BJ168" s="6" t="s">
        <v>472</v>
      </c>
      <c r="BK168" s="6" t="s">
        <v>82</v>
      </c>
      <c r="BL168" s="6">
        <v>15.019999504089355</v>
      </c>
      <c r="BM168" s="6">
        <v>110</v>
      </c>
      <c r="BN168" s="6" t="s">
        <v>82</v>
      </c>
      <c r="BO168" s="6" t="s">
        <v>82</v>
      </c>
      <c r="BP168" s="6">
        <v>0</v>
      </c>
      <c r="BQ168" s="6">
        <v>60</v>
      </c>
      <c r="BR168" s="6">
        <v>1.3710498809814453E-2</v>
      </c>
      <c r="BS168" s="6">
        <v>0.13317060470581055</v>
      </c>
      <c r="BT168" s="6"/>
      <c r="BX168" s="6"/>
      <c r="BY168" s="6"/>
      <c r="BZ168" s="6"/>
      <c r="CA168" s="6"/>
      <c r="CB168" s="6"/>
      <c r="CC168" s="6"/>
      <c r="CD168" s="6"/>
      <c r="CR168" s="6"/>
      <c r="CS168" s="6"/>
      <c r="CT168" s="6"/>
      <c r="CU168" s="6"/>
      <c r="CV168" s="6"/>
      <c r="CY168" s="6"/>
      <c r="CZ168" s="6"/>
      <c r="DA168" s="6"/>
      <c r="DB168" s="6"/>
      <c r="DC168" s="6"/>
      <c r="DD168" s="6"/>
    </row>
    <row r="169" spans="1:108" x14ac:dyDescent="0.35">
      <c r="A169" s="8">
        <v>801.59759521484375</v>
      </c>
      <c r="B169" s="8">
        <v>119.90861511230469</v>
      </c>
      <c r="C169" s="8">
        <v>214.60000610351563</v>
      </c>
      <c r="D169" s="8">
        <v>214.80000305175781</v>
      </c>
      <c r="E169" s="8">
        <v>219.80000305175781</v>
      </c>
      <c r="F169" s="8">
        <v>225</v>
      </c>
      <c r="G169" s="8">
        <v>2203.893310546875</v>
      </c>
      <c r="H169" s="8">
        <v>1824.3538818359375</v>
      </c>
      <c r="I169" s="8">
        <v>3.0360002517700195</v>
      </c>
      <c r="J169" s="8">
        <v>0.14600001275539398</v>
      </c>
      <c r="K169" s="8">
        <v>24.340002059936523</v>
      </c>
      <c r="L169" s="8">
        <v>2.0600001811981201</v>
      </c>
      <c r="M169" s="8">
        <v>0.45400002598762512</v>
      </c>
      <c r="N169" s="8">
        <v>0.65600001811981201</v>
      </c>
      <c r="O169" s="8">
        <v>39</v>
      </c>
      <c r="P169" s="8">
        <v>26.814098358154297</v>
      </c>
      <c r="Q169" s="8">
        <v>44.958595275878906</v>
      </c>
      <c r="R169" s="8">
        <v>229.80000305175781</v>
      </c>
      <c r="S169" s="8">
        <v>59.900002000000001</v>
      </c>
      <c r="T169" s="8">
        <v>59.900002000000001</v>
      </c>
      <c r="U169" s="8">
        <v>60.900002000000001</v>
      </c>
      <c r="V169" s="8">
        <v>137.79624938964844</v>
      </c>
      <c r="W169" s="8">
        <v>52.49993896484375</v>
      </c>
      <c r="X169" s="8">
        <v>66.905921936035156</v>
      </c>
      <c r="Y169" s="8">
        <v>82.901931762695313</v>
      </c>
      <c r="Z169" s="8">
        <v>1.4296876192092896</v>
      </c>
      <c r="AA169" s="8">
        <v>538.3150634765625</v>
      </c>
      <c r="AB169" s="8">
        <v>488.56832885742188</v>
      </c>
      <c r="AC169" s="8">
        <v>4.966437816619873</v>
      </c>
      <c r="AD169" s="8">
        <v>3.9129376411437988</v>
      </c>
      <c r="AE169" s="8">
        <v>7753.29736328125</v>
      </c>
      <c r="AF169" s="8">
        <v>5813.5302734375</v>
      </c>
      <c r="AG169" s="8">
        <v>1805.4580078125</v>
      </c>
      <c r="AH169" s="8">
        <v>1101.87451171875</v>
      </c>
      <c r="AI169" s="8">
        <v>5947.83935546875</v>
      </c>
      <c r="AJ169" s="8">
        <v>4711.65576171875</v>
      </c>
      <c r="AK169" s="8">
        <f>(data_cloud__26[[#This Row],[timestamp]]-BD167)*86400</f>
        <v>24.978000205010176</v>
      </c>
      <c r="AL169" s="8">
        <v>1.0049999999999999</v>
      </c>
      <c r="AM169" s="8">
        <v>424.56400000000002</v>
      </c>
      <c r="AN169" s="8">
        <v>2054.739</v>
      </c>
      <c r="AO169" s="8">
        <v>8.8550000000000004</v>
      </c>
      <c r="AP169" s="6">
        <v>23.89</v>
      </c>
      <c r="AQ169" s="6">
        <v>1</v>
      </c>
      <c r="AR169" s="6">
        <v>1</v>
      </c>
      <c r="AS169" s="6">
        <f>_xlfn.XLOOKUP(data_cloud__26[[#This Row],[product_id]], manual_check_maarten!A:A,manual_check_maarten!F:F,  "")</f>
        <v>1</v>
      </c>
      <c r="AT169" s="6"/>
      <c r="AU169" s="6"/>
      <c r="AV169" s="6"/>
      <c r="AW169" s="6">
        <f>_xlfn.XLOOKUP(data_cloud__26[[#This Row],[product_id]], manual_check_maarten!A:A,manual_check_maarten!G:G,  "")</f>
        <v>0</v>
      </c>
      <c r="AX169" s="6" t="str">
        <f>_xlfn.XLOOKUP(data_cloud__26[[#This Row],[product_id]], manual_check_maarten!A:A,manual_check_maarten!H:H,  "")</f>
        <v/>
      </c>
      <c r="AY169" s="6"/>
      <c r="AZ169" s="6"/>
      <c r="BA169" s="6" t="s">
        <v>473</v>
      </c>
      <c r="BB169" s="6">
        <v>84</v>
      </c>
      <c r="BC169" s="6" t="s">
        <v>85</v>
      </c>
      <c r="BD169" s="6">
        <v>45566.710777442131</v>
      </c>
      <c r="BE169" s="6" t="s">
        <v>79</v>
      </c>
      <c r="BF169" s="6" t="s">
        <v>80</v>
      </c>
      <c r="BG169" s="6">
        <v>84</v>
      </c>
      <c r="BH169" s="6">
        <v>84</v>
      </c>
      <c r="BI169" s="6">
        <v>0</v>
      </c>
      <c r="BJ169" s="6" t="s">
        <v>472</v>
      </c>
      <c r="BK169" s="6" t="s">
        <v>82</v>
      </c>
      <c r="BL169" s="6">
        <v>15.019999504089355</v>
      </c>
      <c r="BM169" s="6">
        <v>110</v>
      </c>
      <c r="BN169" s="6" t="s">
        <v>82</v>
      </c>
      <c r="BO169" s="6" t="s">
        <v>82</v>
      </c>
      <c r="BP169" s="6">
        <v>0</v>
      </c>
      <c r="BQ169" s="6">
        <v>60</v>
      </c>
      <c r="BR169" s="6"/>
      <c r="BS169" s="6"/>
      <c r="BT169" s="6" t="s">
        <v>474</v>
      </c>
      <c r="BU169" s="6" t="s">
        <v>473</v>
      </c>
      <c r="BV169" s="6">
        <v>40</v>
      </c>
      <c r="BW169" s="6">
        <v>20</v>
      </c>
      <c r="BX169" s="6">
        <v>45</v>
      </c>
      <c r="BY169" s="6">
        <v>1213.95</v>
      </c>
      <c r="BZ169" s="6">
        <v>1058.9110000000001</v>
      </c>
      <c r="CA169" s="6">
        <v>-2.3090000000000002</v>
      </c>
      <c r="CB169" s="6">
        <v>4.1070000000000002</v>
      </c>
      <c r="CC169" s="6">
        <v>90</v>
      </c>
      <c r="CD169" s="6">
        <v>2054.739</v>
      </c>
      <c r="CE169" s="6">
        <v>1212.33</v>
      </c>
      <c r="CF169" s="6">
        <v>1365.038</v>
      </c>
      <c r="CG169" s="6">
        <v>-179.11199999999999</v>
      </c>
      <c r="CH169" s="6">
        <v>99.998999999999995</v>
      </c>
      <c r="CR169" s="6"/>
      <c r="CS169" s="6"/>
      <c r="CT169" s="6"/>
      <c r="CU169" s="6"/>
      <c r="CV169" s="6"/>
      <c r="CY169" s="6"/>
      <c r="CZ169" s="6"/>
      <c r="DA169" s="6"/>
      <c r="DB169" s="6"/>
      <c r="DC169" s="6"/>
      <c r="DD169" s="6"/>
    </row>
    <row r="170" spans="1:108" x14ac:dyDescent="0.35">
      <c r="A170" s="8">
        <v>801.59759521484375</v>
      </c>
      <c r="B170" s="8">
        <v>119.90861511230469</v>
      </c>
      <c r="C170" s="8">
        <v>214.60000610351563</v>
      </c>
      <c r="D170" s="8">
        <v>214.80000305175781</v>
      </c>
      <c r="E170" s="8">
        <v>219.80000305175781</v>
      </c>
      <c r="F170" s="8">
        <v>225</v>
      </c>
      <c r="G170" s="8">
        <v>2201.270263671875</v>
      </c>
      <c r="H170" s="8">
        <v>1829.8909912109375</v>
      </c>
      <c r="I170" s="8">
        <v>3.1860001087188721</v>
      </c>
      <c r="J170" s="8">
        <v>0.14600001275539398</v>
      </c>
      <c r="K170" s="8">
        <v>24.342000961303711</v>
      </c>
      <c r="L170" s="8">
        <v>2.0500001907348633</v>
      </c>
      <c r="M170" s="8">
        <v>0.45400002598762512</v>
      </c>
      <c r="N170" s="8">
        <v>0.65800005197525024</v>
      </c>
      <c r="O170" s="8">
        <v>38.900001525878906</v>
      </c>
      <c r="P170" s="8">
        <v>26.701971054077148</v>
      </c>
      <c r="Q170" s="8">
        <v>44.989173889160156</v>
      </c>
      <c r="R170" s="8">
        <v>230</v>
      </c>
      <c r="S170" s="8">
        <v>60.099997999999999</v>
      </c>
      <c r="T170" s="8">
        <v>60.099997999999999</v>
      </c>
      <c r="U170" s="8">
        <v>60.900002000000001</v>
      </c>
      <c r="V170" s="8">
        <v>94.586082458496094</v>
      </c>
      <c r="W170" s="8">
        <v>52.499603271484375</v>
      </c>
      <c r="X170" s="8">
        <v>66.227951049804688</v>
      </c>
      <c r="Y170" s="8">
        <v>79.889289855957031</v>
      </c>
      <c r="Z170" s="8">
        <v>3.6119377613067627</v>
      </c>
      <c r="AA170" s="8">
        <v>538.00946044921875</v>
      </c>
      <c r="AB170" s="8">
        <v>490.61294555664063</v>
      </c>
      <c r="AC170" s="8">
        <v>4.6278128623962402</v>
      </c>
      <c r="AD170" s="8">
        <v>3.7624375820159912</v>
      </c>
      <c r="AE170" s="8">
        <v>7602.28271484375</v>
      </c>
      <c r="AF170" s="8">
        <v>5240.83154296875</v>
      </c>
      <c r="AG170" s="8">
        <v>1609.72802734375</v>
      </c>
      <c r="AH170" s="8">
        <v>1003.61572265625</v>
      </c>
      <c r="AI170" s="8">
        <v>5992.5546875</v>
      </c>
      <c r="AJ170" s="8">
        <v>4237.2158203125</v>
      </c>
      <c r="AK170" s="8">
        <f>(data_cloud__26[[#This Row],[timestamp]]-BD168)*86400</f>
        <v>23.700999864377081</v>
      </c>
      <c r="AL170" s="8">
        <v>1.0029999999999999</v>
      </c>
      <c r="AM170" s="8">
        <v>423.59699999999998</v>
      </c>
      <c r="AN170" s="8">
        <v>2055.8589999999999</v>
      </c>
      <c r="AO170" s="8">
        <v>4.6429999999999998</v>
      </c>
      <c r="AP170" s="6">
        <v>30.103000000000002</v>
      </c>
      <c r="AQ170" s="6">
        <v>1</v>
      </c>
      <c r="AR170" s="6">
        <v>1</v>
      </c>
      <c r="AS170" s="6">
        <f>_xlfn.XLOOKUP(data_cloud__26[[#This Row],[product_id]], manual_check_maarten!A:A,manual_check_maarten!F:F,  "")</f>
        <v>0</v>
      </c>
      <c r="AT170" s="6"/>
      <c r="AU170" s="6"/>
      <c r="AV170" s="6"/>
      <c r="AW170" s="6">
        <f>_xlfn.XLOOKUP(data_cloud__26[[#This Row],[product_id]], manual_check_maarten!A:A,manual_check_maarten!G:G,  "")</f>
        <v>0</v>
      </c>
      <c r="AX170" s="6" t="str">
        <f>_xlfn.XLOOKUP(data_cloud__26[[#This Row],[product_id]], manual_check_maarten!A:A,manual_check_maarten!H:H,  "")</f>
        <v>Circ section</v>
      </c>
      <c r="AY170" s="6"/>
      <c r="AZ170" s="6"/>
      <c r="BA170" s="6" t="s">
        <v>475</v>
      </c>
      <c r="BB170" s="6">
        <v>85</v>
      </c>
      <c r="BC170" s="6" t="s">
        <v>78</v>
      </c>
      <c r="BD170" s="6">
        <v>45566.711051759259</v>
      </c>
      <c r="BE170" s="6" t="s">
        <v>79</v>
      </c>
      <c r="BF170" s="6" t="s">
        <v>80</v>
      </c>
      <c r="BG170" s="6">
        <v>85</v>
      </c>
      <c r="BH170" s="6">
        <v>85</v>
      </c>
      <c r="BI170" s="6">
        <v>0</v>
      </c>
      <c r="BJ170" s="6" t="s">
        <v>476</v>
      </c>
      <c r="BK170" s="6" t="s">
        <v>82</v>
      </c>
      <c r="BL170" s="6">
        <v>15.029999732971191</v>
      </c>
      <c r="BM170" s="6">
        <v>110</v>
      </c>
      <c r="BN170" s="6" t="s">
        <v>82</v>
      </c>
      <c r="BO170" s="6" t="s">
        <v>82</v>
      </c>
      <c r="BP170" s="6">
        <v>0</v>
      </c>
      <c r="BQ170" s="6">
        <v>60</v>
      </c>
      <c r="BR170" s="6">
        <v>3.2905220985412598E-2</v>
      </c>
      <c r="BS170" s="6">
        <v>0.12185752391815186</v>
      </c>
      <c r="BT170" s="6" t="s">
        <v>477</v>
      </c>
      <c r="BU170" s="6" t="s">
        <v>475</v>
      </c>
      <c r="BV170" s="6">
        <v>40</v>
      </c>
      <c r="BW170" s="6">
        <v>20</v>
      </c>
      <c r="BX170" s="6">
        <v>45</v>
      </c>
      <c r="BY170" s="6">
        <v>863.63099999999997</v>
      </c>
      <c r="BZ170" s="6">
        <v>1266.0160000000001</v>
      </c>
      <c r="CA170" s="6">
        <v>2.512</v>
      </c>
      <c r="CB170" s="6">
        <v>4.1420000000000003</v>
      </c>
      <c r="CC170" s="6">
        <v>94.820999999999998</v>
      </c>
      <c r="CD170" s="6">
        <v>2055.8589999999999</v>
      </c>
      <c r="CE170" s="6">
        <v>841.99800000000005</v>
      </c>
      <c r="CF170" s="6">
        <v>1371.605</v>
      </c>
      <c r="CG170" s="6">
        <v>5.4859999999999998</v>
      </c>
      <c r="CH170" s="6">
        <v>94.882000000000005</v>
      </c>
      <c r="CR170" s="6"/>
      <c r="CS170" s="6"/>
      <c r="CT170" s="6"/>
      <c r="CU170" s="6"/>
      <c r="CV170" s="6"/>
      <c r="CY170" s="6"/>
      <c r="CZ170" s="6"/>
      <c r="DA170" s="6"/>
      <c r="DB170" s="6"/>
      <c r="DC170" s="6"/>
      <c r="DD170" s="6"/>
    </row>
    <row r="171" spans="1:108" x14ac:dyDescent="0.35">
      <c r="A171" s="8">
        <v>801.59759521484375</v>
      </c>
      <c r="B171" s="8">
        <v>119.90861511230469</v>
      </c>
      <c r="C171" s="8">
        <v>214.60000610351563</v>
      </c>
      <c r="D171" s="8">
        <v>214.80000305175781</v>
      </c>
      <c r="E171" s="8">
        <v>219.80000305175781</v>
      </c>
      <c r="F171" s="8">
        <v>225</v>
      </c>
      <c r="G171" s="8">
        <v>2201.270263671875</v>
      </c>
      <c r="H171" s="8">
        <v>1829.8909912109375</v>
      </c>
      <c r="I171" s="8">
        <v>3.1860001087188721</v>
      </c>
      <c r="J171" s="8">
        <v>0.14600001275539398</v>
      </c>
      <c r="K171" s="8">
        <v>24.342000961303711</v>
      </c>
      <c r="L171" s="8">
        <v>2.0500001907348633</v>
      </c>
      <c r="M171" s="8">
        <v>0.45400002598762512</v>
      </c>
      <c r="N171" s="8">
        <v>0.65800005197525024</v>
      </c>
      <c r="O171" s="8">
        <v>38.900001525878906</v>
      </c>
      <c r="P171" s="8">
        <v>26.701971054077148</v>
      </c>
      <c r="Q171" s="8">
        <v>44.989173889160156</v>
      </c>
      <c r="R171" s="8">
        <v>230</v>
      </c>
      <c r="S171" s="8">
        <v>60.099997999999999</v>
      </c>
      <c r="T171" s="8">
        <v>60.099997999999999</v>
      </c>
      <c r="U171" s="8">
        <v>60.900002000000001</v>
      </c>
      <c r="V171" s="8">
        <v>137.79624938964844</v>
      </c>
      <c r="W171" s="8">
        <v>52.49993896484375</v>
      </c>
      <c r="X171" s="8">
        <v>66.951995849609375</v>
      </c>
      <c r="Y171" s="8">
        <v>82.505134582519531</v>
      </c>
      <c r="Z171" s="8">
        <v>2.2198126316070557</v>
      </c>
      <c r="AA171" s="8">
        <v>536.935791015625</v>
      </c>
      <c r="AB171" s="8">
        <v>488.0894775390625</v>
      </c>
      <c r="AC171" s="8">
        <v>4.8535628318786621</v>
      </c>
      <c r="AD171" s="8">
        <v>3.9129376411437988</v>
      </c>
      <c r="AE171" s="8">
        <v>7712.18505859375</v>
      </c>
      <c r="AF171" s="8">
        <v>5780.208984375</v>
      </c>
      <c r="AG171" s="8">
        <v>1734.494140625</v>
      </c>
      <c r="AH171" s="8">
        <v>1094.1494140625</v>
      </c>
      <c r="AI171" s="8">
        <v>5977.69091796875</v>
      </c>
      <c r="AJ171" s="8">
        <v>4686.0595703125</v>
      </c>
      <c r="AK171" s="8">
        <f>(data_cloud__26[[#This Row],[timestamp]]-BD169)*86400</f>
        <v>23.700999864377081</v>
      </c>
      <c r="AL171" s="8">
        <v>1.0049999999999999</v>
      </c>
      <c r="AM171" s="8">
        <v>424.47300000000001</v>
      </c>
      <c r="AN171" s="8">
        <v>2056.5100000000002</v>
      </c>
      <c r="AO171" s="8">
        <v>5.68</v>
      </c>
      <c r="AP171" s="6">
        <v>27.448</v>
      </c>
      <c r="AQ171" s="6">
        <v>1</v>
      </c>
      <c r="AR171" s="6">
        <v>1</v>
      </c>
      <c r="AS171" s="6">
        <f>_xlfn.XLOOKUP(data_cloud__26[[#This Row],[product_id]], manual_check_maarten!A:A,manual_check_maarten!F:F,  "")</f>
        <v>1</v>
      </c>
      <c r="AT171" s="6"/>
      <c r="AU171" s="6"/>
      <c r="AV171" s="6"/>
      <c r="AW171" s="6">
        <f>_xlfn.XLOOKUP(data_cloud__26[[#This Row],[product_id]], manual_check_maarten!A:A,manual_check_maarten!G:G,  "")</f>
        <v>0</v>
      </c>
      <c r="AX171" s="6" t="str">
        <f>_xlfn.XLOOKUP(data_cloud__26[[#This Row],[product_id]], manual_check_maarten!A:A,manual_check_maarten!H:H,  "")</f>
        <v/>
      </c>
      <c r="AY171" s="6"/>
      <c r="AZ171" s="6"/>
      <c r="BA171" s="6" t="s">
        <v>478</v>
      </c>
      <c r="BB171" s="6">
        <v>85</v>
      </c>
      <c r="BC171" s="6" t="s">
        <v>85</v>
      </c>
      <c r="BD171" s="6">
        <v>45566.711051759259</v>
      </c>
      <c r="BE171" s="6" t="s">
        <v>79</v>
      </c>
      <c r="BF171" s="6" t="s">
        <v>80</v>
      </c>
      <c r="BG171" s="6">
        <v>85</v>
      </c>
      <c r="BH171" s="6">
        <v>85</v>
      </c>
      <c r="BI171" s="6">
        <v>0</v>
      </c>
      <c r="BJ171" s="6" t="s">
        <v>476</v>
      </c>
      <c r="BK171" s="6" t="s">
        <v>82</v>
      </c>
      <c r="BL171" s="6">
        <v>15.029999732971191</v>
      </c>
      <c r="BM171" s="6">
        <v>110</v>
      </c>
      <c r="BN171" s="6" t="s">
        <v>82</v>
      </c>
      <c r="BO171" s="6" t="s">
        <v>82</v>
      </c>
      <c r="BP171" s="6">
        <v>0</v>
      </c>
      <c r="BQ171" s="6">
        <v>60</v>
      </c>
      <c r="BR171" s="6"/>
      <c r="BS171" s="6"/>
      <c r="BT171" s="6" t="s">
        <v>479</v>
      </c>
      <c r="BU171" s="6" t="s">
        <v>478</v>
      </c>
      <c r="BV171" s="6">
        <v>40</v>
      </c>
      <c r="BW171" s="6">
        <v>20</v>
      </c>
      <c r="BX171" s="6">
        <v>45</v>
      </c>
      <c r="BY171" s="6">
        <v>1242.0550000000001</v>
      </c>
      <c r="BZ171" s="6">
        <v>793.53499999999997</v>
      </c>
      <c r="CA171" s="6">
        <v>-1.8580000000000001</v>
      </c>
      <c r="CB171" s="6">
        <v>4.1120000000000001</v>
      </c>
      <c r="CC171" s="6">
        <v>90.450999999999993</v>
      </c>
      <c r="CD171" s="6">
        <v>2056.5100000000002</v>
      </c>
      <c r="CE171" s="6">
        <v>1235.335</v>
      </c>
      <c r="CF171" s="6">
        <v>1105.048</v>
      </c>
      <c r="CG171" s="6">
        <v>-178.273</v>
      </c>
      <c r="CH171" s="6">
        <v>99.998999999999995</v>
      </c>
      <c r="CR171" s="6"/>
      <c r="CS171" s="6"/>
      <c r="CT171" s="6"/>
      <c r="CU171" s="6"/>
      <c r="CV171" s="6"/>
      <c r="CY171" s="6"/>
      <c r="CZ171" s="6"/>
      <c r="DA171" s="6"/>
      <c r="DB171" s="6"/>
      <c r="DC171" s="6"/>
      <c r="DD171" s="6"/>
    </row>
    <row r="172" spans="1:108" x14ac:dyDescent="0.35">
      <c r="A172" s="8">
        <v>801.41314697265625</v>
      </c>
      <c r="B172" s="8">
        <v>119.90861511230469</v>
      </c>
      <c r="C172" s="8">
        <v>214.5</v>
      </c>
      <c r="D172" s="8">
        <v>214.80000305175781</v>
      </c>
      <c r="E172" s="8">
        <v>219.80000305175781</v>
      </c>
      <c r="F172" s="8">
        <v>224.80000305175781</v>
      </c>
      <c r="G172" s="8">
        <v>2194.76171875</v>
      </c>
      <c r="H172" s="8">
        <v>1853.0111083984375</v>
      </c>
      <c r="I172" s="8">
        <v>2.8060002326965332</v>
      </c>
      <c r="J172" s="8">
        <v>0.15000000596046448</v>
      </c>
      <c r="K172" s="8">
        <v>24.340002059936523</v>
      </c>
      <c r="L172" s="8">
        <v>2.0400002002716064</v>
      </c>
      <c r="M172" s="8">
        <v>0.45400002598762512</v>
      </c>
      <c r="N172" s="8">
        <v>0.65600001811981201</v>
      </c>
      <c r="O172" s="8">
        <v>38.900001525878906</v>
      </c>
      <c r="P172" s="8">
        <v>26.513389587402344</v>
      </c>
      <c r="Q172" s="8">
        <v>44.963691711425781</v>
      </c>
      <c r="R172" s="8">
        <v>229.80000305175781</v>
      </c>
      <c r="S172" s="8">
        <v>60</v>
      </c>
      <c r="T172" s="8">
        <v>60</v>
      </c>
      <c r="U172" s="8">
        <v>60.900002000000001</v>
      </c>
      <c r="V172" s="8">
        <v>94.586082458496094</v>
      </c>
      <c r="W172" s="8">
        <v>52.499603271484375</v>
      </c>
      <c r="X172" s="8">
        <v>66.187049865722656</v>
      </c>
      <c r="Y172" s="8">
        <v>80.083808898925781</v>
      </c>
      <c r="Z172" s="8">
        <v>3.0099375247955322</v>
      </c>
      <c r="AA172" s="8">
        <v>538.96728515625</v>
      </c>
      <c r="AB172" s="8">
        <v>492.37692260742188</v>
      </c>
      <c r="AC172" s="8">
        <v>4.6278128623962402</v>
      </c>
      <c r="AD172" s="8">
        <v>3.7624375820159912</v>
      </c>
      <c r="AE172" s="8">
        <v>7610.83935546875</v>
      </c>
      <c r="AF172" s="8">
        <v>5268.19189453125</v>
      </c>
      <c r="AG172" s="8">
        <v>1611.6455078125</v>
      </c>
      <c r="AH172" s="8">
        <v>1006.71142578125</v>
      </c>
      <c r="AI172" s="8">
        <v>5999.19384765625</v>
      </c>
      <c r="AJ172" s="8">
        <v>4261.48046875</v>
      </c>
      <c r="AK172" s="8">
        <f>(data_cloud__26[[#This Row],[timestamp]]-BD170)*86400</f>
        <v>23.977999971248209</v>
      </c>
      <c r="AL172" s="8">
        <v>1.0029999999999999</v>
      </c>
      <c r="AM172" s="8">
        <v>423.71899999999999</v>
      </c>
      <c r="AN172" s="8">
        <v>2054.4580000000001</v>
      </c>
      <c r="AO172" s="8">
        <v>4.9969999999999999</v>
      </c>
      <c r="AP172" s="6">
        <v>22.786000000000001</v>
      </c>
      <c r="AQ172" s="6">
        <v>1</v>
      </c>
      <c r="AR172" s="6">
        <v>1</v>
      </c>
      <c r="AS172" s="6">
        <f>_xlfn.XLOOKUP(data_cloud__26[[#This Row],[product_id]], manual_check_maarten!A:A,manual_check_maarten!F:F,  "")</f>
        <v>1</v>
      </c>
      <c r="AT172" s="6"/>
      <c r="AU172" s="6"/>
      <c r="AV172" s="6"/>
      <c r="AW172" s="6">
        <f>_xlfn.XLOOKUP(data_cloud__26[[#This Row],[product_id]], manual_check_maarten!A:A,manual_check_maarten!G:G,  "")</f>
        <v>0</v>
      </c>
      <c r="AX172" s="6" t="str">
        <f>_xlfn.XLOOKUP(data_cloud__26[[#This Row],[product_id]], manual_check_maarten!A:A,manual_check_maarten!H:H,  "")</f>
        <v/>
      </c>
      <c r="AY172" s="6"/>
      <c r="AZ172" s="6"/>
      <c r="BA172" s="6" t="s">
        <v>480</v>
      </c>
      <c r="BB172" s="6">
        <v>86</v>
      </c>
      <c r="BC172" s="6" t="s">
        <v>78</v>
      </c>
      <c r="BD172" s="6">
        <v>45566.711329282407</v>
      </c>
      <c r="BE172" s="6" t="s">
        <v>79</v>
      </c>
      <c r="BF172" s="6" t="s">
        <v>80</v>
      </c>
      <c r="BG172" s="6">
        <v>86</v>
      </c>
      <c r="BH172" s="6">
        <v>86</v>
      </c>
      <c r="BI172" s="6">
        <v>0</v>
      </c>
      <c r="BJ172" s="6" t="s">
        <v>481</v>
      </c>
      <c r="BK172" s="6" t="s">
        <v>82</v>
      </c>
      <c r="BL172" s="6">
        <v>15.029999732971191</v>
      </c>
      <c r="BM172" s="6">
        <v>110</v>
      </c>
      <c r="BN172" s="6" t="s">
        <v>82</v>
      </c>
      <c r="BO172" s="6" t="s">
        <v>82</v>
      </c>
      <c r="BP172" s="6">
        <v>0</v>
      </c>
      <c r="BQ172" s="6">
        <v>60</v>
      </c>
      <c r="BR172" s="6">
        <v>2.3387432098388672E-2</v>
      </c>
      <c r="BS172" s="6">
        <v>0.12135052680969238</v>
      </c>
      <c r="BT172" s="6" t="s">
        <v>482</v>
      </c>
      <c r="BU172" s="6" t="s">
        <v>480</v>
      </c>
      <c r="BV172" s="6">
        <v>40</v>
      </c>
      <c r="BW172" s="6">
        <v>20</v>
      </c>
      <c r="BX172" s="6">
        <v>45</v>
      </c>
      <c r="BY172" s="6">
        <v>890.45899999999995</v>
      </c>
      <c r="BZ172" s="6">
        <v>1050.462</v>
      </c>
      <c r="CA172" s="6">
        <v>3.1309999999999998</v>
      </c>
      <c r="CB172" s="6">
        <v>4.1900000000000004</v>
      </c>
      <c r="CC172" s="6">
        <v>95.44</v>
      </c>
      <c r="CD172" s="6">
        <v>2054.4580000000001</v>
      </c>
      <c r="CE172" s="6">
        <v>865.66</v>
      </c>
      <c r="CF172" s="6">
        <v>1160.903</v>
      </c>
      <c r="CG172" s="6">
        <v>6.5449999999999999</v>
      </c>
      <c r="CH172" s="6">
        <v>98.424999999999997</v>
      </c>
      <c r="CR172" s="6"/>
      <c r="CS172" s="6"/>
      <c r="CT172" s="6"/>
      <c r="CU172" s="6"/>
      <c r="CV172" s="6"/>
      <c r="CY172" s="6"/>
      <c r="CZ172" s="6"/>
      <c r="DA172" s="6"/>
      <c r="DB172" s="6"/>
      <c r="DC172" s="6"/>
      <c r="DD172" s="6"/>
    </row>
    <row r="173" spans="1:108" x14ac:dyDescent="0.35">
      <c r="A173" s="8">
        <v>801.41314697265625</v>
      </c>
      <c r="B173" s="8">
        <v>119.90861511230469</v>
      </c>
      <c r="C173" s="8">
        <v>214.5</v>
      </c>
      <c r="D173" s="8">
        <v>214.80000305175781</v>
      </c>
      <c r="E173" s="8">
        <v>219.80000305175781</v>
      </c>
      <c r="F173" s="8">
        <v>224.80000305175781</v>
      </c>
      <c r="G173" s="8">
        <v>2194.76171875</v>
      </c>
      <c r="H173" s="8">
        <v>1853.0111083984375</v>
      </c>
      <c r="I173" s="8">
        <v>2.8060002326965332</v>
      </c>
      <c r="J173" s="8">
        <v>0.15000000596046448</v>
      </c>
      <c r="K173" s="8">
        <v>24.340002059936523</v>
      </c>
      <c r="L173" s="8">
        <v>2.0400002002716064</v>
      </c>
      <c r="M173" s="8">
        <v>0.45400002598762512</v>
      </c>
      <c r="N173" s="8">
        <v>0.65600001811981201</v>
      </c>
      <c r="O173" s="8">
        <v>38.900001525878906</v>
      </c>
      <c r="P173" s="8">
        <v>26.513389587402344</v>
      </c>
      <c r="Q173" s="8">
        <v>44.963691711425781</v>
      </c>
      <c r="R173" s="8">
        <v>229.80000305175781</v>
      </c>
      <c r="S173" s="8">
        <v>60</v>
      </c>
      <c r="T173" s="8">
        <v>60</v>
      </c>
      <c r="U173" s="8">
        <v>60.900002000000001</v>
      </c>
      <c r="V173" s="8">
        <v>137.79624938964844</v>
      </c>
      <c r="W173" s="8">
        <v>52.49993896484375</v>
      </c>
      <c r="X173" s="8">
        <v>66.966835021972656</v>
      </c>
      <c r="Y173" s="8">
        <v>82.526710510253906</v>
      </c>
      <c r="Z173" s="8">
        <v>2.4455626010894775</v>
      </c>
      <c r="AA173" s="8">
        <v>539.0631103515625</v>
      </c>
      <c r="AB173" s="8">
        <v>490.08511352539063</v>
      </c>
      <c r="AC173" s="8">
        <v>4.9288125038146973</v>
      </c>
      <c r="AD173" s="8">
        <v>3.9129376411437988</v>
      </c>
      <c r="AE173" s="8">
        <v>7739.19091796875</v>
      </c>
      <c r="AF173" s="8">
        <v>5837.9609375</v>
      </c>
      <c r="AG173" s="8">
        <v>1781.4541015625</v>
      </c>
      <c r="AH173" s="8">
        <v>1097.353515625</v>
      </c>
      <c r="AI173" s="8">
        <v>5957.73681640625</v>
      </c>
      <c r="AJ173" s="8">
        <v>4740.607421875</v>
      </c>
      <c r="AK173" s="8">
        <f>(data_cloud__26[[#This Row],[timestamp]]-BD171)*86400</f>
        <v>23.977999971248209</v>
      </c>
      <c r="AL173" s="8">
        <v>1.0049999999999999</v>
      </c>
      <c r="AM173" s="8">
        <v>424.49299999999999</v>
      </c>
      <c r="AN173" s="8">
        <v>2056.1660000000002</v>
      </c>
      <c r="AO173" s="8">
        <v>8.9760000000000009</v>
      </c>
      <c r="AP173" s="6">
        <v>30.207999999999998</v>
      </c>
      <c r="AQ173" s="6">
        <v>1</v>
      </c>
      <c r="AR173" s="6">
        <v>1</v>
      </c>
      <c r="AS173" s="6">
        <f>_xlfn.XLOOKUP(data_cloud__26[[#This Row],[product_id]], manual_check_maarten!A:A,manual_check_maarten!F:F,  "")</f>
        <v>1</v>
      </c>
      <c r="AT173" s="6"/>
      <c r="AU173" s="6"/>
      <c r="AV173" s="6"/>
      <c r="AW173" s="6">
        <f>_xlfn.XLOOKUP(data_cloud__26[[#This Row],[product_id]], manual_check_maarten!A:A,manual_check_maarten!G:G,  "")</f>
        <v>0</v>
      </c>
      <c r="AX173" s="6" t="str">
        <f>_xlfn.XLOOKUP(data_cloud__26[[#This Row],[product_id]], manual_check_maarten!A:A,manual_check_maarten!H:H,  "")</f>
        <v/>
      </c>
      <c r="AY173" s="6"/>
      <c r="AZ173" s="6"/>
      <c r="BA173" s="6" t="s">
        <v>483</v>
      </c>
      <c r="BB173" s="6">
        <v>86</v>
      </c>
      <c r="BC173" s="6" t="s">
        <v>85</v>
      </c>
      <c r="BD173" s="6">
        <v>45566.711329282407</v>
      </c>
      <c r="BE173" s="6" t="s">
        <v>79</v>
      </c>
      <c r="BF173" s="6" t="s">
        <v>80</v>
      </c>
      <c r="BG173" s="6">
        <v>86</v>
      </c>
      <c r="BH173" s="6">
        <v>86</v>
      </c>
      <c r="BI173" s="6">
        <v>0</v>
      </c>
      <c r="BJ173" s="6" t="s">
        <v>481</v>
      </c>
      <c r="BK173" s="6" t="s">
        <v>82</v>
      </c>
      <c r="BL173" s="6">
        <v>15.029999732971191</v>
      </c>
      <c r="BM173" s="6">
        <v>110</v>
      </c>
      <c r="BN173" s="6" t="s">
        <v>82</v>
      </c>
      <c r="BO173" s="6" t="s">
        <v>82</v>
      </c>
      <c r="BP173" s="6">
        <v>0</v>
      </c>
      <c r="BQ173" s="6">
        <v>60</v>
      </c>
      <c r="BR173" s="6"/>
      <c r="BS173" s="6"/>
      <c r="BT173" s="6" t="s">
        <v>484</v>
      </c>
      <c r="BU173" s="6" t="s">
        <v>483</v>
      </c>
      <c r="BV173" s="6">
        <v>40</v>
      </c>
      <c r="BW173" s="6">
        <v>20</v>
      </c>
      <c r="BX173" s="6">
        <v>45</v>
      </c>
      <c r="BY173" s="6">
        <v>1238.559</v>
      </c>
      <c r="BZ173" s="6">
        <v>936.06</v>
      </c>
      <c r="CA173" s="6">
        <v>-1.851</v>
      </c>
      <c r="CB173" s="6">
        <v>4.077</v>
      </c>
      <c r="CC173" s="6">
        <v>90.457999999999998</v>
      </c>
      <c r="CD173" s="6">
        <v>2056.1660000000002</v>
      </c>
      <c r="CE173" s="6">
        <v>1231.105</v>
      </c>
      <c r="CF173" s="6">
        <v>1243.2139999999999</v>
      </c>
      <c r="CG173" s="6">
        <v>-178.214</v>
      </c>
      <c r="CH173" s="6">
        <v>99.998999999999995</v>
      </c>
      <c r="CR173" s="6"/>
      <c r="CS173" s="6"/>
      <c r="CT173" s="6"/>
      <c r="CU173" s="6"/>
      <c r="CV173" s="6"/>
      <c r="CY173" s="6"/>
      <c r="CZ173" s="6"/>
      <c r="DA173" s="6"/>
      <c r="DB173" s="6"/>
      <c r="DC173" s="6"/>
      <c r="DD173" s="6"/>
    </row>
    <row r="174" spans="1:108" x14ac:dyDescent="0.35">
      <c r="A174" s="8">
        <v>801.41314697265625</v>
      </c>
      <c r="B174" s="8">
        <v>119.90861511230469</v>
      </c>
      <c r="C174" s="8">
        <v>214.30000305175781</v>
      </c>
      <c r="D174" s="8">
        <v>214.60000610351563</v>
      </c>
      <c r="E174" s="8">
        <v>219.80000305175781</v>
      </c>
      <c r="F174" s="8">
        <v>225</v>
      </c>
      <c r="G174" s="8">
        <v>2208.2646484375</v>
      </c>
      <c r="H174" s="8">
        <v>1846.69677734375</v>
      </c>
      <c r="I174" s="8">
        <v>3.7160000801086426</v>
      </c>
      <c r="J174" s="8">
        <v>0.14800000190734863</v>
      </c>
      <c r="K174" s="8">
        <v>24.340002059936523</v>
      </c>
      <c r="L174" s="8">
        <v>2.0380001068115234</v>
      </c>
      <c r="M174" s="8">
        <v>0.45400002598762512</v>
      </c>
      <c r="N174" s="8">
        <v>0.65600001811981201</v>
      </c>
      <c r="O174" s="8">
        <v>39</v>
      </c>
      <c r="P174" s="8">
        <v>26.222873687744141</v>
      </c>
      <c r="Q174" s="8">
        <v>44.984077453613281</v>
      </c>
      <c r="R174" s="8">
        <v>229.80000305175781</v>
      </c>
      <c r="S174" s="8">
        <v>60</v>
      </c>
      <c r="T174" s="8">
        <v>60</v>
      </c>
      <c r="U174" s="8">
        <v>60.900002000000001</v>
      </c>
      <c r="V174" s="8">
        <v>94.586082458496094</v>
      </c>
      <c r="W174" s="8">
        <v>52.499603271484375</v>
      </c>
      <c r="X174" s="8">
        <v>66.142959594726563</v>
      </c>
      <c r="Y174" s="8">
        <v>80.001663208007813</v>
      </c>
      <c r="Z174" s="8">
        <v>3.3109376430511475</v>
      </c>
      <c r="AA174" s="8">
        <v>536.72320556640625</v>
      </c>
      <c r="AB174" s="8">
        <v>489.04534912109375</v>
      </c>
      <c r="AC174" s="8">
        <v>4.7030625343322754</v>
      </c>
      <c r="AD174" s="8">
        <v>3.7624375820159912</v>
      </c>
      <c r="AE174" s="8">
        <v>7572.4345703125</v>
      </c>
      <c r="AF174" s="8">
        <v>5204.55517578125</v>
      </c>
      <c r="AG174" s="8">
        <v>1630.5</v>
      </c>
      <c r="AH174" s="8">
        <v>983.970703125</v>
      </c>
      <c r="AI174" s="8">
        <v>5941.9345703125</v>
      </c>
      <c r="AJ174" s="8">
        <v>4220.58447265625</v>
      </c>
      <c r="AK174" s="8">
        <f>(data_cloud__26[[#This Row],[timestamp]]-BD172)*86400</f>
        <v>24.990999908186495</v>
      </c>
      <c r="AL174" s="8"/>
      <c r="AM174" s="8"/>
      <c r="AN174" s="8"/>
      <c r="AO174" s="8"/>
      <c r="AP174" s="6"/>
      <c r="AQ174" s="6"/>
      <c r="AR174" s="6"/>
      <c r="AS174" s="6" t="str">
        <f>_xlfn.XLOOKUP(data_cloud__26[[#This Row],[product_id]], manual_check_maarten!A:A,manual_check_maarten!F:F,  "")</f>
        <v/>
      </c>
      <c r="AT174" s="6"/>
      <c r="AU174" s="6"/>
      <c r="AV174" s="6"/>
      <c r="AW174" s="6" t="str">
        <f>_xlfn.XLOOKUP(data_cloud__26[[#This Row],[product_id]], manual_check_maarten!A:A,manual_check_maarten!G:G,  "")</f>
        <v/>
      </c>
      <c r="AX174" s="6" t="str">
        <f>_xlfn.XLOOKUP(data_cloud__26[[#This Row],[product_id]], manual_check_maarten!A:A,manual_check_maarten!H:H,  "")</f>
        <v/>
      </c>
      <c r="AY174" s="6"/>
      <c r="AZ174" s="6"/>
      <c r="BA174" s="6" t="s">
        <v>485</v>
      </c>
      <c r="BB174" s="6">
        <v>87</v>
      </c>
      <c r="BC174" s="6" t="s">
        <v>78</v>
      </c>
      <c r="BD174" s="6">
        <v>45566.711618530091</v>
      </c>
      <c r="BE174" s="6" t="s">
        <v>79</v>
      </c>
      <c r="BF174" s="6" t="s">
        <v>80</v>
      </c>
      <c r="BG174" s="6">
        <v>87</v>
      </c>
      <c r="BH174" s="6">
        <v>87</v>
      </c>
      <c r="BI174" s="6">
        <v>0</v>
      </c>
      <c r="BJ174" s="6" t="s">
        <v>486</v>
      </c>
      <c r="BK174" s="6" t="s">
        <v>82</v>
      </c>
      <c r="BL174" s="6">
        <v>15.029999732971191</v>
      </c>
      <c r="BM174" s="6">
        <v>110</v>
      </c>
      <c r="BN174" s="6" t="s">
        <v>82</v>
      </c>
      <c r="BO174" s="6" t="s">
        <v>82</v>
      </c>
      <c r="BP174" s="6">
        <v>0</v>
      </c>
      <c r="BQ174" s="6">
        <v>60</v>
      </c>
      <c r="BR174" s="6">
        <v>3.5312056541442871E-2</v>
      </c>
      <c r="BS174" s="6">
        <v>0.11777400970458984</v>
      </c>
      <c r="BT174" s="6"/>
      <c r="BX174" s="6"/>
      <c r="BY174" s="6"/>
      <c r="BZ174" s="6"/>
      <c r="CA174" s="6"/>
      <c r="CB174" s="6"/>
      <c r="CC174" s="6"/>
      <c r="CD174" s="6"/>
      <c r="CR174" s="6"/>
      <c r="CS174" s="6"/>
      <c r="CT174" s="6"/>
      <c r="CU174" s="6"/>
      <c r="CV174" s="6"/>
      <c r="CY174" s="6"/>
      <c r="CZ174" s="6"/>
      <c r="DA174" s="6"/>
      <c r="DB174" s="6"/>
      <c r="DC174" s="6"/>
      <c r="DD174" s="6"/>
    </row>
    <row r="175" spans="1:108" x14ac:dyDescent="0.35">
      <c r="A175" s="8">
        <v>801.41314697265625</v>
      </c>
      <c r="B175" s="8">
        <v>119.90861511230469</v>
      </c>
      <c r="C175" s="8">
        <v>214.30000305175781</v>
      </c>
      <c r="D175" s="8">
        <v>214.60000610351563</v>
      </c>
      <c r="E175" s="8">
        <v>219.80000305175781</v>
      </c>
      <c r="F175" s="8">
        <v>225</v>
      </c>
      <c r="G175" s="8">
        <v>2208.2646484375</v>
      </c>
      <c r="H175" s="8">
        <v>1846.69677734375</v>
      </c>
      <c r="I175" s="8">
        <v>3.7160000801086426</v>
      </c>
      <c r="J175" s="8">
        <v>0.14800000190734863</v>
      </c>
      <c r="K175" s="8">
        <v>24.340002059936523</v>
      </c>
      <c r="L175" s="8">
        <v>2.0380001068115234</v>
      </c>
      <c r="M175" s="8">
        <v>0.45400002598762512</v>
      </c>
      <c r="N175" s="8">
        <v>0.65600001811981201</v>
      </c>
      <c r="O175" s="8">
        <v>39</v>
      </c>
      <c r="P175" s="8">
        <v>26.222873687744141</v>
      </c>
      <c r="Q175" s="8">
        <v>44.984077453613281</v>
      </c>
      <c r="R175" s="8">
        <v>229.80000305175781</v>
      </c>
      <c r="S175" s="8">
        <v>60</v>
      </c>
      <c r="T175" s="8">
        <v>60</v>
      </c>
      <c r="U175" s="8">
        <v>60.900002000000001</v>
      </c>
      <c r="V175" s="8">
        <v>137.79624938964844</v>
      </c>
      <c r="W175" s="8">
        <v>52.49993896484375</v>
      </c>
      <c r="X175" s="8">
        <v>67.011703491210938</v>
      </c>
      <c r="Y175" s="8">
        <v>82.712295532226563</v>
      </c>
      <c r="Z175" s="8">
        <v>1.5049375295639038</v>
      </c>
      <c r="AA175" s="8">
        <v>536.31365966796875</v>
      </c>
      <c r="AB175" s="8">
        <v>486.67523193359375</v>
      </c>
      <c r="AC175" s="8">
        <v>5.0040626525878906</v>
      </c>
      <c r="AD175" s="8">
        <v>3.9129376411437988</v>
      </c>
      <c r="AE175" s="8">
        <v>7696.158203125</v>
      </c>
      <c r="AF175" s="8">
        <v>5743.46240234375</v>
      </c>
      <c r="AG175" s="8">
        <v>1796.46728515625</v>
      </c>
      <c r="AH175" s="8">
        <v>1073.55322265625</v>
      </c>
      <c r="AI175" s="8">
        <v>5899.69091796875</v>
      </c>
      <c r="AJ175" s="8">
        <v>4669.9091796875</v>
      </c>
      <c r="AK175" s="8">
        <f>(data_cloud__26[[#This Row],[timestamp]]-BD173)*86400</f>
        <v>24.990999908186495</v>
      </c>
      <c r="AL175" s="8">
        <v>1.004</v>
      </c>
      <c r="AM175" s="8">
        <v>424.37700000000001</v>
      </c>
      <c r="AN175" s="8">
        <v>2056.4340000000002</v>
      </c>
      <c r="AO175" s="8">
        <v>10.066000000000001</v>
      </c>
      <c r="AP175" s="6">
        <v>86.563999999999993</v>
      </c>
      <c r="AQ175" s="6">
        <v>1</v>
      </c>
      <c r="AR175" s="6">
        <v>0</v>
      </c>
      <c r="AS175" s="6">
        <f>_xlfn.XLOOKUP(data_cloud__26[[#This Row],[product_id]], manual_check_maarten!A:A,manual_check_maarten!F:F,  "")</f>
        <v>1</v>
      </c>
      <c r="AT175" s="6"/>
      <c r="AU175" s="6"/>
      <c r="AV175" s="6"/>
      <c r="AW175" s="6" t="str">
        <f>_xlfn.XLOOKUP(data_cloud__26[[#This Row],[product_id]], manual_check_maarten!A:A,manual_check_maarten!G:G,  "")</f>
        <v>QR-code visible in shape image</v>
      </c>
      <c r="AX175" s="6" t="str">
        <f>_xlfn.XLOOKUP(data_cloud__26[[#This Row],[product_id]], manual_check_maarten!A:A,manual_check_maarten!H:H,  "")</f>
        <v/>
      </c>
      <c r="AY175" s="6"/>
      <c r="AZ175" s="6"/>
      <c r="BA175" s="6" t="s">
        <v>487</v>
      </c>
      <c r="BB175" s="6">
        <v>87</v>
      </c>
      <c r="BC175" s="6" t="s">
        <v>85</v>
      </c>
      <c r="BD175" s="6">
        <v>45566.711618530091</v>
      </c>
      <c r="BE175" s="6" t="s">
        <v>79</v>
      </c>
      <c r="BF175" s="6" t="s">
        <v>80</v>
      </c>
      <c r="BG175" s="6">
        <v>87</v>
      </c>
      <c r="BH175" s="6">
        <v>87</v>
      </c>
      <c r="BI175" s="6">
        <v>0</v>
      </c>
      <c r="BJ175" s="6" t="s">
        <v>486</v>
      </c>
      <c r="BK175" s="6" t="s">
        <v>82</v>
      </c>
      <c r="BL175" s="6">
        <v>15.029999732971191</v>
      </c>
      <c r="BM175" s="6">
        <v>110</v>
      </c>
      <c r="BN175" s="6" t="s">
        <v>82</v>
      </c>
      <c r="BO175" s="6" t="s">
        <v>82</v>
      </c>
      <c r="BP175" s="6">
        <v>0</v>
      </c>
      <c r="BQ175" s="6">
        <v>60</v>
      </c>
      <c r="BR175" s="6"/>
      <c r="BS175" s="6"/>
      <c r="BT175" s="6" t="s">
        <v>488</v>
      </c>
      <c r="BU175" s="6" t="s">
        <v>487</v>
      </c>
      <c r="BV175" s="6">
        <v>40</v>
      </c>
      <c r="BW175" s="6">
        <v>20</v>
      </c>
      <c r="BX175" s="6">
        <v>45</v>
      </c>
      <c r="BY175" s="6">
        <v>1243.7809999999999</v>
      </c>
      <c r="BZ175" s="6">
        <v>753.76900000000001</v>
      </c>
      <c r="CA175" s="6">
        <v>-1.61</v>
      </c>
      <c r="CB175" s="6">
        <v>4.0039999999999996</v>
      </c>
      <c r="CC175" s="6">
        <v>90.698999999999998</v>
      </c>
      <c r="CD175" s="6">
        <v>2056.4340000000002</v>
      </c>
      <c r="CE175" s="6">
        <v>1237.066</v>
      </c>
      <c r="CF175" s="6">
        <v>1065.502</v>
      </c>
      <c r="CG175" s="6">
        <v>-178.23599999999999</v>
      </c>
      <c r="CH175" s="6">
        <v>97.244</v>
      </c>
      <c r="CR175" s="6"/>
      <c r="CS175" s="6"/>
      <c r="CT175" s="6"/>
      <c r="CU175" s="6"/>
      <c r="CV175" s="6"/>
      <c r="CY175" s="6"/>
      <c r="CZ175" s="6"/>
      <c r="DA175" s="6"/>
      <c r="DB175" s="6"/>
      <c r="DC175" s="6"/>
      <c r="DD175" s="6"/>
    </row>
    <row r="176" spans="1:108" x14ac:dyDescent="0.35">
      <c r="A176" s="8">
        <v>801.41314697265625</v>
      </c>
      <c r="B176" s="8">
        <v>119.90861511230469</v>
      </c>
      <c r="C176" s="8">
        <v>214.60000610351563</v>
      </c>
      <c r="D176" s="8">
        <v>214.80000305175781</v>
      </c>
      <c r="E176" s="8">
        <v>219.80000305175781</v>
      </c>
      <c r="F176" s="8">
        <v>225</v>
      </c>
      <c r="G176" s="8">
        <v>2216.32763671875</v>
      </c>
      <c r="H176" s="8">
        <v>1855.634033203125</v>
      </c>
      <c r="I176" s="8">
        <v>2.7940001487731934</v>
      </c>
      <c r="J176" s="8">
        <v>0.14600001275539398</v>
      </c>
      <c r="K176" s="8">
        <v>24.342000961303711</v>
      </c>
      <c r="L176" s="8">
        <v>2.0340001583099365</v>
      </c>
      <c r="M176" s="8">
        <v>0.45600003004074097</v>
      </c>
      <c r="N176" s="8">
        <v>0.65400004386901855</v>
      </c>
      <c r="O176" s="8">
        <v>39.200000762939453</v>
      </c>
      <c r="P176" s="8">
        <v>25.89668083190918</v>
      </c>
      <c r="Q176" s="8">
        <v>44.984077453613281</v>
      </c>
      <c r="R176" s="8">
        <v>229.80000305175781</v>
      </c>
      <c r="S176" s="8">
        <v>60.099997999999999</v>
      </c>
      <c r="T176" s="8">
        <v>60.099997999999999</v>
      </c>
      <c r="U176" s="8">
        <v>60.900002000000001</v>
      </c>
      <c r="V176" s="8">
        <v>94.586082458496094</v>
      </c>
      <c r="W176" s="8">
        <v>52.499603271484375</v>
      </c>
      <c r="X176" s="8">
        <v>66.172119140625</v>
      </c>
      <c r="Y176" s="8">
        <v>79.863021850585938</v>
      </c>
      <c r="Z176" s="8">
        <v>3.4238126277923584</v>
      </c>
      <c r="AA176" s="8">
        <v>536.72259521484375</v>
      </c>
      <c r="AB176" s="8">
        <v>488.42291259765625</v>
      </c>
      <c r="AC176" s="8">
        <v>4.7406878471374512</v>
      </c>
      <c r="AD176" s="8">
        <v>3.8000626564025879</v>
      </c>
      <c r="AE176" s="8">
        <v>7561.59326171875</v>
      </c>
      <c r="AF176" s="8">
        <v>5187.95654296875</v>
      </c>
      <c r="AG176" s="8">
        <v>1640.9677734375</v>
      </c>
      <c r="AH176" s="8">
        <v>990.28955078125</v>
      </c>
      <c r="AI176" s="8">
        <v>5920.62548828125</v>
      </c>
      <c r="AJ176" s="8">
        <v>4197.6669921875</v>
      </c>
      <c r="AK176" s="8">
        <f>(data_cloud__26[[#This Row],[timestamp]]-BD174)*86400</f>
        <v>24.419000395573676</v>
      </c>
      <c r="AL176" s="8">
        <v>1.0029999999999999</v>
      </c>
      <c r="AM176" s="8">
        <v>423.60599999999999</v>
      </c>
      <c r="AN176" s="8">
        <v>2054.308</v>
      </c>
      <c r="AO176" s="8">
        <v>9.8469999999999995</v>
      </c>
      <c r="AP176" s="6">
        <v>26.716000000000001</v>
      </c>
      <c r="AQ176" s="6">
        <v>1</v>
      </c>
      <c r="AR176" s="6">
        <v>1</v>
      </c>
      <c r="AS176" s="6">
        <f>_xlfn.XLOOKUP(data_cloud__26[[#This Row],[product_id]], manual_check_maarten!A:A,manual_check_maarten!F:F,  "")</f>
        <v>1</v>
      </c>
      <c r="AT176" s="6"/>
      <c r="AU176" s="6"/>
      <c r="AV176" s="6"/>
      <c r="AW176" s="6">
        <f>_xlfn.XLOOKUP(data_cloud__26[[#This Row],[product_id]], manual_check_maarten!A:A,manual_check_maarten!G:G,  "")</f>
        <v>0</v>
      </c>
      <c r="AX176" s="6" t="str">
        <f>_xlfn.XLOOKUP(data_cloud__26[[#This Row],[product_id]], manual_check_maarten!A:A,manual_check_maarten!H:H,  "")</f>
        <v/>
      </c>
      <c r="AY176" s="6"/>
      <c r="AZ176" s="6"/>
      <c r="BA176" s="6" t="s">
        <v>489</v>
      </c>
      <c r="BB176" s="6">
        <v>88</v>
      </c>
      <c r="BC176" s="6" t="s">
        <v>78</v>
      </c>
      <c r="BD176" s="6">
        <v>45566.71190115741</v>
      </c>
      <c r="BE176" s="6" t="s">
        <v>79</v>
      </c>
      <c r="BF176" s="6" t="s">
        <v>80</v>
      </c>
      <c r="BG176" s="6">
        <v>88</v>
      </c>
      <c r="BH176" s="6">
        <v>88</v>
      </c>
      <c r="BI176" s="6">
        <v>0</v>
      </c>
      <c r="BJ176" s="6" t="s">
        <v>490</v>
      </c>
      <c r="BK176" s="6" t="s">
        <v>82</v>
      </c>
      <c r="BL176" s="6">
        <v>15.039999961853027</v>
      </c>
      <c r="BM176" s="6">
        <v>110</v>
      </c>
      <c r="BN176" s="6" t="s">
        <v>82</v>
      </c>
      <c r="BO176" s="6" t="s">
        <v>82</v>
      </c>
      <c r="BP176" s="6">
        <v>0</v>
      </c>
      <c r="BQ176" s="6">
        <v>60</v>
      </c>
      <c r="BR176" s="6">
        <v>3.4276247024536133E-2</v>
      </c>
      <c r="BS176" s="6">
        <v>0.12304222583770752</v>
      </c>
      <c r="BT176" s="6" t="s">
        <v>491</v>
      </c>
      <c r="BU176" s="6" t="s">
        <v>489</v>
      </c>
      <c r="BV176" s="6">
        <v>40</v>
      </c>
      <c r="BW176" s="6">
        <v>20</v>
      </c>
      <c r="BX176" s="6">
        <v>45</v>
      </c>
      <c r="BY176" s="6">
        <v>889.46699999999998</v>
      </c>
      <c r="BZ176" s="6">
        <v>1054.5170000000001</v>
      </c>
      <c r="CA176" s="6">
        <v>3.2629999999999999</v>
      </c>
      <c r="CB176" s="6">
        <v>4.0469999999999997</v>
      </c>
      <c r="CC176" s="6">
        <v>95.572000000000003</v>
      </c>
      <c r="CD176" s="6">
        <v>2054.308</v>
      </c>
      <c r="CE176" s="6">
        <v>865.68299999999999</v>
      </c>
      <c r="CF176" s="6">
        <v>1163.9290000000001</v>
      </c>
      <c r="CG176" s="6">
        <v>6.5670000000000002</v>
      </c>
      <c r="CH176" s="6">
        <v>96.063000000000002</v>
      </c>
      <c r="CR176" s="6"/>
      <c r="CS176" s="6"/>
      <c r="CT176" s="6"/>
      <c r="CU176" s="6"/>
      <c r="CV176" s="6"/>
      <c r="CY176" s="6"/>
      <c r="CZ176" s="6"/>
      <c r="DA176" s="6"/>
      <c r="DB176" s="6"/>
      <c r="DC176" s="6"/>
      <c r="DD176" s="6"/>
    </row>
    <row r="177" spans="1:108" x14ac:dyDescent="0.35">
      <c r="A177" s="8">
        <v>801.41314697265625</v>
      </c>
      <c r="B177" s="8">
        <v>119.90861511230469</v>
      </c>
      <c r="C177" s="8">
        <v>214.60000610351563</v>
      </c>
      <c r="D177" s="8">
        <v>214.80000305175781</v>
      </c>
      <c r="E177" s="8">
        <v>219.80000305175781</v>
      </c>
      <c r="F177" s="8">
        <v>225</v>
      </c>
      <c r="G177" s="8">
        <v>2216.32763671875</v>
      </c>
      <c r="H177" s="8">
        <v>1855.634033203125</v>
      </c>
      <c r="I177" s="8">
        <v>2.7940001487731934</v>
      </c>
      <c r="J177" s="8">
        <v>0.14600001275539398</v>
      </c>
      <c r="K177" s="8">
        <v>24.342000961303711</v>
      </c>
      <c r="L177" s="8">
        <v>2.0340001583099365</v>
      </c>
      <c r="M177" s="8">
        <v>0.45600003004074097</v>
      </c>
      <c r="N177" s="8">
        <v>0.65400004386901855</v>
      </c>
      <c r="O177" s="8">
        <v>39.200000762939453</v>
      </c>
      <c r="P177" s="8">
        <v>25.89668083190918</v>
      </c>
      <c r="Q177" s="8">
        <v>44.984077453613281</v>
      </c>
      <c r="R177" s="8">
        <v>229.80000305175781</v>
      </c>
      <c r="S177" s="8">
        <v>60.099997999999999</v>
      </c>
      <c r="T177" s="8">
        <v>60.099997999999999</v>
      </c>
      <c r="U177" s="8">
        <v>60.900002000000001</v>
      </c>
      <c r="V177" s="8">
        <v>137.79624938964844</v>
      </c>
      <c r="W177" s="8">
        <v>52.49993896484375</v>
      </c>
      <c r="X177" s="8">
        <v>66.936553955078125</v>
      </c>
      <c r="Y177" s="8">
        <v>82.720901489257813</v>
      </c>
      <c r="Z177" s="8">
        <v>1.6178126335144043</v>
      </c>
      <c r="AA177" s="8">
        <v>534.63739013671875</v>
      </c>
      <c r="AB177" s="8">
        <v>484.5235595703125</v>
      </c>
      <c r="AC177" s="8">
        <v>4.8911876678466797</v>
      </c>
      <c r="AD177" s="8">
        <v>3.9505627155303955</v>
      </c>
      <c r="AE177" s="8">
        <v>7659.62744140625</v>
      </c>
      <c r="AF177" s="8">
        <v>5663.81494140625</v>
      </c>
      <c r="AG177" s="8">
        <v>1719.0341796875</v>
      </c>
      <c r="AH177" s="8">
        <v>1075.71826171875</v>
      </c>
      <c r="AI177" s="8">
        <v>5940.59326171875</v>
      </c>
      <c r="AJ177" s="8">
        <v>4588.0966796875</v>
      </c>
      <c r="AK177" s="8">
        <f>(data_cloud__26[[#This Row],[timestamp]]-BD175)*86400</f>
        <v>24.419000395573676</v>
      </c>
      <c r="AL177" s="8">
        <v>1.0049999999999999</v>
      </c>
      <c r="AM177" s="8">
        <v>424.39699999999999</v>
      </c>
      <c r="AN177" s="8">
        <v>2056.3490000000002</v>
      </c>
      <c r="AO177" s="8">
        <v>6.9240000000000004</v>
      </c>
      <c r="AP177" s="6">
        <v>33.725999999999999</v>
      </c>
      <c r="AQ177" s="6">
        <v>1</v>
      </c>
      <c r="AR177" s="6">
        <v>1</v>
      </c>
      <c r="AS177" s="6">
        <f>_xlfn.XLOOKUP(data_cloud__26[[#This Row],[product_id]], manual_check_maarten!A:A,manual_check_maarten!F:F,  "")</f>
        <v>1</v>
      </c>
      <c r="AT177" s="6"/>
      <c r="AU177" s="6"/>
      <c r="AV177" s="6"/>
      <c r="AW177" s="6">
        <f>_xlfn.XLOOKUP(data_cloud__26[[#This Row],[product_id]], manual_check_maarten!A:A,manual_check_maarten!G:G,  "")</f>
        <v>0</v>
      </c>
      <c r="AX177" s="6" t="str">
        <f>_xlfn.XLOOKUP(data_cloud__26[[#This Row],[product_id]], manual_check_maarten!A:A,manual_check_maarten!H:H,  "")</f>
        <v/>
      </c>
      <c r="AY177" s="6"/>
      <c r="AZ177" s="6"/>
      <c r="BA177" s="6" t="s">
        <v>492</v>
      </c>
      <c r="BB177" s="6">
        <v>88</v>
      </c>
      <c r="BC177" s="6" t="s">
        <v>85</v>
      </c>
      <c r="BD177" s="6">
        <v>45566.71190115741</v>
      </c>
      <c r="BE177" s="6" t="s">
        <v>79</v>
      </c>
      <c r="BF177" s="6" t="s">
        <v>80</v>
      </c>
      <c r="BG177" s="6">
        <v>88</v>
      </c>
      <c r="BH177" s="6">
        <v>88</v>
      </c>
      <c r="BI177" s="6">
        <v>0</v>
      </c>
      <c r="BJ177" s="6" t="s">
        <v>490</v>
      </c>
      <c r="BK177" s="6" t="s">
        <v>82</v>
      </c>
      <c r="BL177" s="6">
        <v>15.039999961853027</v>
      </c>
      <c r="BM177" s="6">
        <v>110</v>
      </c>
      <c r="BN177" s="6" t="s">
        <v>82</v>
      </c>
      <c r="BO177" s="6" t="s">
        <v>82</v>
      </c>
      <c r="BP177" s="6">
        <v>0</v>
      </c>
      <c r="BQ177" s="6">
        <v>60</v>
      </c>
      <c r="BR177" s="6"/>
      <c r="BS177" s="6"/>
      <c r="BT177" s="6" t="s">
        <v>493</v>
      </c>
      <c r="BU177" s="6" t="s">
        <v>492</v>
      </c>
      <c r="BV177" s="6">
        <v>40</v>
      </c>
      <c r="BW177" s="6">
        <v>20</v>
      </c>
      <c r="BX177" s="6">
        <v>45</v>
      </c>
      <c r="BY177" s="6">
        <v>1240.6880000000001</v>
      </c>
      <c r="BZ177" s="6">
        <v>792.96600000000001</v>
      </c>
      <c r="CA177" s="6">
        <v>-1.851</v>
      </c>
      <c r="CB177" s="6">
        <v>4.0410000000000004</v>
      </c>
      <c r="CC177" s="6">
        <v>90.457999999999998</v>
      </c>
      <c r="CD177" s="6">
        <v>2056.3490000000002</v>
      </c>
      <c r="CE177" s="6">
        <v>1234.376</v>
      </c>
      <c r="CF177" s="6">
        <v>1103.7750000000001</v>
      </c>
      <c r="CG177" s="6">
        <v>-178.32</v>
      </c>
      <c r="CH177" s="6">
        <v>99.998999999999995</v>
      </c>
      <c r="CR177" s="6"/>
      <c r="CS177" s="6"/>
      <c r="CT177" s="6"/>
      <c r="CU177" s="6"/>
      <c r="CV177" s="6"/>
      <c r="CY177" s="6"/>
      <c r="CZ177" s="6"/>
      <c r="DA177" s="6"/>
      <c r="DB177" s="6"/>
      <c r="DC177" s="6"/>
      <c r="DD177" s="6"/>
    </row>
    <row r="178" spans="1:108" x14ac:dyDescent="0.35">
      <c r="A178" s="8">
        <v>801.22869873046875</v>
      </c>
      <c r="B178" s="8">
        <v>119.90861511230469</v>
      </c>
      <c r="C178" s="8">
        <v>214.60000610351563</v>
      </c>
      <c r="D178" s="8">
        <v>214.80000305175781</v>
      </c>
      <c r="E178" s="8">
        <v>219.80000305175781</v>
      </c>
      <c r="F178" s="8">
        <v>225</v>
      </c>
      <c r="G178" s="8">
        <v>2207.584716796875</v>
      </c>
      <c r="H178" s="8">
        <v>1841.839599609375</v>
      </c>
      <c r="I178" s="8">
        <v>2.9540002346038818</v>
      </c>
      <c r="J178" s="8">
        <v>0.15200001001358032</v>
      </c>
      <c r="K178" s="8">
        <v>24.340002059936523</v>
      </c>
      <c r="L178" s="8">
        <v>2.0420000553131104</v>
      </c>
      <c r="M178" s="8">
        <v>0.45400002598762512</v>
      </c>
      <c r="N178" s="8">
        <v>0.65800005197525024</v>
      </c>
      <c r="O178" s="8">
        <v>39.200000762939453</v>
      </c>
      <c r="P178" s="8">
        <v>25.830423355102539</v>
      </c>
      <c r="Q178" s="8">
        <v>44.984077453613281</v>
      </c>
      <c r="R178" s="8">
        <v>229.80000305175781</v>
      </c>
      <c r="S178" s="8">
        <v>59.900002000000001</v>
      </c>
      <c r="T178" s="8">
        <v>59.900002000000001</v>
      </c>
      <c r="U178" s="8">
        <v>60.900002000000001</v>
      </c>
      <c r="V178" s="8">
        <v>94.586082458496094</v>
      </c>
      <c r="W178" s="8">
        <v>52.499603271484375</v>
      </c>
      <c r="X178" s="8">
        <v>66.013023376464844</v>
      </c>
      <c r="Y178" s="8">
        <v>79.878555297851563</v>
      </c>
      <c r="Z178" s="8">
        <v>2.934687614440918</v>
      </c>
      <c r="AA178" s="8">
        <v>536.0699462890625</v>
      </c>
      <c r="AB178" s="8">
        <v>487.47357177734375</v>
      </c>
      <c r="AC178" s="8">
        <v>4.6654376983642578</v>
      </c>
      <c r="AD178" s="8">
        <v>3.8000626564025879</v>
      </c>
      <c r="AE178" s="8">
        <v>7554.47802734375</v>
      </c>
      <c r="AF178" s="8">
        <v>5148.69677734375</v>
      </c>
      <c r="AG178" s="8">
        <v>1596.80078125</v>
      </c>
      <c r="AH178" s="8">
        <v>986.4638671875</v>
      </c>
      <c r="AI178" s="8">
        <v>5957.67724609375</v>
      </c>
      <c r="AJ178" s="8">
        <v>4162.23291015625</v>
      </c>
      <c r="AK178" s="8">
        <f>(data_cloud__26[[#This Row],[timestamp]]-BD176)*86400</f>
        <v>24.651999911293387</v>
      </c>
      <c r="AL178" s="8">
        <v>1.0029999999999999</v>
      </c>
      <c r="AM178" s="8">
        <v>423.49900000000002</v>
      </c>
      <c r="AN178" s="8">
        <v>2055.4059999999999</v>
      </c>
      <c r="AO178" s="8">
        <v>5.98</v>
      </c>
      <c r="AP178" s="6">
        <v>24.622</v>
      </c>
      <c r="AQ178" s="6">
        <v>1</v>
      </c>
      <c r="AR178" s="6">
        <v>1</v>
      </c>
      <c r="AS178" s="6">
        <f>_xlfn.XLOOKUP(data_cloud__26[[#This Row],[product_id]], manual_check_maarten!A:A,manual_check_maarten!F:F,  "")</f>
        <v>1</v>
      </c>
      <c r="AT178" s="6"/>
      <c r="AU178" s="6"/>
      <c r="AV178" s="6"/>
      <c r="AW178" s="6">
        <f>_xlfn.XLOOKUP(data_cloud__26[[#This Row],[product_id]], manual_check_maarten!A:A,manual_check_maarten!G:G,  "")</f>
        <v>0</v>
      </c>
      <c r="AX178" s="6" t="str">
        <f>_xlfn.XLOOKUP(data_cloud__26[[#This Row],[product_id]], manual_check_maarten!A:A,manual_check_maarten!H:H,  "")</f>
        <v/>
      </c>
      <c r="AY178" s="6"/>
      <c r="AZ178" s="6"/>
      <c r="BA178" s="6" t="s">
        <v>494</v>
      </c>
      <c r="BB178" s="6">
        <v>89</v>
      </c>
      <c r="BC178" s="6" t="s">
        <v>78</v>
      </c>
      <c r="BD178" s="6">
        <v>45566.712186481484</v>
      </c>
      <c r="BE178" s="6" t="s">
        <v>79</v>
      </c>
      <c r="BF178" s="6" t="s">
        <v>80</v>
      </c>
      <c r="BG178" s="6">
        <v>89</v>
      </c>
      <c r="BH178" s="6">
        <v>89</v>
      </c>
      <c r="BI178" s="6">
        <v>0</v>
      </c>
      <c r="BJ178" s="6" t="s">
        <v>495</v>
      </c>
      <c r="BK178" s="6" t="s">
        <v>82</v>
      </c>
      <c r="BL178" s="6">
        <v>15.039999961853027</v>
      </c>
      <c r="BM178" s="6">
        <v>110</v>
      </c>
      <c r="BN178" s="6" t="s">
        <v>82</v>
      </c>
      <c r="BO178" s="6" t="s">
        <v>82</v>
      </c>
      <c r="BP178" s="6">
        <v>0</v>
      </c>
      <c r="BQ178" s="6">
        <v>60</v>
      </c>
      <c r="BR178" s="6">
        <v>3.8289189338684082E-2</v>
      </c>
      <c r="BS178" s="6">
        <v>0.1144866943359375</v>
      </c>
      <c r="BT178" s="6" t="s">
        <v>496</v>
      </c>
      <c r="BU178" s="6" t="s">
        <v>494</v>
      </c>
      <c r="BV178" s="6">
        <v>40</v>
      </c>
      <c r="BW178" s="6">
        <v>20</v>
      </c>
      <c r="BX178" s="6">
        <v>45</v>
      </c>
      <c r="BY178" s="6">
        <v>865.52599999999995</v>
      </c>
      <c r="BZ178" s="6">
        <v>1169.6369999999999</v>
      </c>
      <c r="CA178" s="6">
        <v>2.68</v>
      </c>
      <c r="CB178" s="6">
        <v>4.2050000000000001</v>
      </c>
      <c r="CC178" s="6">
        <v>94.989000000000004</v>
      </c>
      <c r="CD178" s="6">
        <v>2055.4059999999999</v>
      </c>
      <c r="CE178" s="6">
        <v>843.74800000000005</v>
      </c>
      <c r="CF178" s="6">
        <v>1276.807</v>
      </c>
      <c r="CG178" s="6">
        <v>5.4269999999999996</v>
      </c>
      <c r="CH178" s="6">
        <v>98.424999999999997</v>
      </c>
      <c r="CR178" s="6"/>
      <c r="CS178" s="6"/>
      <c r="CT178" s="6"/>
      <c r="CU178" s="6"/>
      <c r="CV178" s="6"/>
      <c r="CY178" s="6"/>
      <c r="CZ178" s="6"/>
      <c r="DA178" s="6"/>
      <c r="DB178" s="6"/>
      <c r="DC178" s="6"/>
      <c r="DD178" s="6"/>
    </row>
    <row r="179" spans="1:108" x14ac:dyDescent="0.35">
      <c r="A179" s="8">
        <v>801.22869873046875</v>
      </c>
      <c r="B179" s="8">
        <v>119.90861511230469</v>
      </c>
      <c r="C179" s="8">
        <v>214.60000610351563</v>
      </c>
      <c r="D179" s="8">
        <v>214.80000305175781</v>
      </c>
      <c r="E179" s="8">
        <v>219.80000305175781</v>
      </c>
      <c r="F179" s="8">
        <v>225</v>
      </c>
      <c r="G179" s="8">
        <v>2207.584716796875</v>
      </c>
      <c r="H179" s="8">
        <v>1841.839599609375</v>
      </c>
      <c r="I179" s="8">
        <v>2.9540002346038818</v>
      </c>
      <c r="J179" s="8">
        <v>0.15200001001358032</v>
      </c>
      <c r="K179" s="8">
        <v>24.340002059936523</v>
      </c>
      <c r="L179" s="8">
        <v>2.0420000553131104</v>
      </c>
      <c r="M179" s="8">
        <v>0.45400002598762512</v>
      </c>
      <c r="N179" s="8">
        <v>0.65800005197525024</v>
      </c>
      <c r="O179" s="8">
        <v>39.200000762939453</v>
      </c>
      <c r="P179" s="8">
        <v>25.830423355102539</v>
      </c>
      <c r="Q179" s="8">
        <v>44.984077453613281</v>
      </c>
      <c r="R179" s="8">
        <v>229.80000305175781</v>
      </c>
      <c r="S179" s="8">
        <v>59.900002000000001</v>
      </c>
      <c r="T179" s="8">
        <v>59.900002000000001</v>
      </c>
      <c r="U179" s="8">
        <v>60.900002000000001</v>
      </c>
      <c r="V179" s="8">
        <v>137.79624938964844</v>
      </c>
      <c r="W179" s="8">
        <v>52.49993896484375</v>
      </c>
      <c r="X179" s="8">
        <v>66.901458740234375</v>
      </c>
      <c r="Y179" s="8">
        <v>82.566764831542969</v>
      </c>
      <c r="Z179" s="8">
        <v>1.5049375295639038</v>
      </c>
      <c r="AA179" s="8">
        <v>535.21356201171875</v>
      </c>
      <c r="AB179" s="8">
        <v>483.98184204101563</v>
      </c>
      <c r="AC179" s="8">
        <v>4.9288125038146973</v>
      </c>
      <c r="AD179" s="8">
        <v>3.9505627155303955</v>
      </c>
      <c r="AE179" s="8">
        <v>7668.3369140625</v>
      </c>
      <c r="AF179" s="8">
        <v>5655.037109375</v>
      </c>
      <c r="AG179" s="8">
        <v>1738.88671875</v>
      </c>
      <c r="AH179" s="8">
        <v>1071.494140625</v>
      </c>
      <c r="AI179" s="8">
        <v>5929.4501953125</v>
      </c>
      <c r="AJ179" s="8">
        <v>4583.54296875</v>
      </c>
      <c r="AK179" s="8">
        <f>(data_cloud__26[[#This Row],[timestamp]]-BD177)*86400</f>
        <v>24.651999911293387</v>
      </c>
      <c r="AL179" s="8">
        <v>1.0049999999999999</v>
      </c>
      <c r="AM179" s="8">
        <v>424.48700000000002</v>
      </c>
      <c r="AN179" s="8">
        <v>2056.3319999999999</v>
      </c>
      <c r="AO179" s="8">
        <v>6.2709999999999999</v>
      </c>
      <c r="AP179" s="6">
        <v>29.266999999999999</v>
      </c>
      <c r="AQ179" s="6">
        <v>1</v>
      </c>
      <c r="AR179" s="6">
        <v>1</v>
      </c>
      <c r="AS179" s="6">
        <f>_xlfn.XLOOKUP(data_cloud__26[[#This Row],[product_id]], manual_check_maarten!A:A,manual_check_maarten!F:F,  "")</f>
        <v>1</v>
      </c>
      <c r="AT179" s="6"/>
      <c r="AU179" s="6"/>
      <c r="AV179" s="6"/>
      <c r="AW179" s="6">
        <f>_xlfn.XLOOKUP(data_cloud__26[[#This Row],[product_id]], manual_check_maarten!A:A,manual_check_maarten!G:G,  "")</f>
        <v>0</v>
      </c>
      <c r="AX179" s="6" t="str">
        <f>_xlfn.XLOOKUP(data_cloud__26[[#This Row],[product_id]], manual_check_maarten!A:A,manual_check_maarten!H:H,  "")</f>
        <v/>
      </c>
      <c r="AY179" s="6"/>
      <c r="AZ179" s="6"/>
      <c r="BA179" s="6" t="s">
        <v>497</v>
      </c>
      <c r="BB179" s="6">
        <v>89</v>
      </c>
      <c r="BC179" s="6" t="s">
        <v>85</v>
      </c>
      <c r="BD179" s="6">
        <v>45566.712186481484</v>
      </c>
      <c r="BE179" s="6" t="s">
        <v>79</v>
      </c>
      <c r="BF179" s="6" t="s">
        <v>80</v>
      </c>
      <c r="BG179" s="6">
        <v>89</v>
      </c>
      <c r="BH179" s="6">
        <v>89</v>
      </c>
      <c r="BI179" s="6">
        <v>0</v>
      </c>
      <c r="BJ179" s="6" t="s">
        <v>495</v>
      </c>
      <c r="BK179" s="6" t="s">
        <v>82</v>
      </c>
      <c r="BL179" s="6">
        <v>15.039999961853027</v>
      </c>
      <c r="BM179" s="6">
        <v>110</v>
      </c>
      <c r="BN179" s="6" t="s">
        <v>82</v>
      </c>
      <c r="BO179" s="6" t="s">
        <v>82</v>
      </c>
      <c r="BP179" s="6">
        <v>0</v>
      </c>
      <c r="BQ179" s="6">
        <v>60</v>
      </c>
      <c r="BR179" s="6"/>
      <c r="BS179" s="6"/>
      <c r="BT179" s="6" t="s">
        <v>498</v>
      </c>
      <c r="BU179" s="6" t="s">
        <v>497</v>
      </c>
      <c r="BV179" s="6">
        <v>40</v>
      </c>
      <c r="BW179" s="6">
        <v>20</v>
      </c>
      <c r="BX179" s="6">
        <v>45</v>
      </c>
      <c r="BY179" s="6">
        <v>1241.203</v>
      </c>
      <c r="BZ179" s="6">
        <v>807.65599999999995</v>
      </c>
      <c r="CA179" s="6">
        <v>-2.3090000000000002</v>
      </c>
      <c r="CB179" s="6">
        <v>4.0270000000000001</v>
      </c>
      <c r="CC179" s="6">
        <v>90</v>
      </c>
      <c r="CD179" s="6">
        <v>2056.3319999999999</v>
      </c>
      <c r="CE179" s="6">
        <v>1234.413</v>
      </c>
      <c r="CF179" s="6">
        <v>1118.1849999999999</v>
      </c>
      <c r="CG179" s="6">
        <v>-178.25800000000001</v>
      </c>
      <c r="CH179" s="6">
        <v>99.998999999999995</v>
      </c>
      <c r="CR179" s="6"/>
      <c r="CS179" s="6"/>
      <c r="CT179" s="6"/>
      <c r="CU179" s="6"/>
      <c r="CV179" s="6"/>
      <c r="CY179" s="6"/>
      <c r="CZ179" s="6"/>
      <c r="DA179" s="6"/>
      <c r="DB179" s="6"/>
      <c r="DC179" s="6"/>
      <c r="DD179" s="6"/>
    </row>
    <row r="180" spans="1:108" x14ac:dyDescent="0.35">
      <c r="A180" s="8">
        <v>801.59759521484375</v>
      </c>
      <c r="B180" s="8">
        <v>119.90861511230469</v>
      </c>
      <c r="C180" s="8">
        <v>214.5</v>
      </c>
      <c r="D180" s="8">
        <v>214.80000305175781</v>
      </c>
      <c r="E180" s="8">
        <v>219.80000305175781</v>
      </c>
      <c r="F180" s="8">
        <v>225</v>
      </c>
      <c r="G180" s="8">
        <v>2211.761962890625</v>
      </c>
      <c r="H180" s="8">
        <v>1835.42822265625</v>
      </c>
      <c r="I180" s="8">
        <v>3.132000207901001</v>
      </c>
      <c r="J180" s="8">
        <v>0.15000000596046448</v>
      </c>
      <c r="K180" s="8">
        <v>24.340002059936523</v>
      </c>
      <c r="L180" s="8">
        <v>2.0600001811981201</v>
      </c>
      <c r="M180" s="8">
        <v>0.45400002598762512</v>
      </c>
      <c r="N180" s="8">
        <v>0.6600000262260437</v>
      </c>
      <c r="O180" s="8">
        <v>39.700000762939453</v>
      </c>
      <c r="P180" s="8">
        <v>26.024099349975586</v>
      </c>
      <c r="Q180" s="8">
        <v>44.968788146972656</v>
      </c>
      <c r="R180" s="8">
        <v>229.80000305175781</v>
      </c>
      <c r="S180" s="8">
        <v>60</v>
      </c>
      <c r="T180" s="8">
        <v>60</v>
      </c>
      <c r="U180" s="8">
        <v>60.900002000000001</v>
      </c>
      <c r="V180" s="8">
        <v>94.586082458496094</v>
      </c>
      <c r="W180" s="8">
        <v>52.499603271484375</v>
      </c>
      <c r="X180" s="8">
        <v>66.232398986816406</v>
      </c>
      <c r="Y180" s="8">
        <v>79.766487121582031</v>
      </c>
      <c r="Z180" s="8">
        <v>2.8594377040863037</v>
      </c>
      <c r="AA180" s="8">
        <v>536.3560791015625</v>
      </c>
      <c r="AB180" s="8">
        <v>487.91091918945313</v>
      </c>
      <c r="AC180" s="8">
        <v>4.6654376983642578</v>
      </c>
      <c r="AD180" s="8">
        <v>3.7624375820159912</v>
      </c>
      <c r="AE180" s="8">
        <v>7564.005859375</v>
      </c>
      <c r="AF180" s="8">
        <v>5160.5029296875</v>
      </c>
      <c r="AG180" s="8">
        <v>1605.10205078125</v>
      </c>
      <c r="AH180" s="8">
        <v>976.958984375</v>
      </c>
      <c r="AI180" s="8">
        <v>5958.90380859375</v>
      </c>
      <c r="AJ180" s="8">
        <v>4183.5439453125</v>
      </c>
      <c r="AK180" s="8">
        <f>(data_cloud__26[[#This Row],[timestamp]]-BD178)*86400</f>
        <v>24.014999996870756</v>
      </c>
      <c r="AL180" s="8">
        <v>1.004</v>
      </c>
      <c r="AM180" s="8">
        <v>423.577</v>
      </c>
      <c r="AN180" s="8">
        <v>2056.0819999999999</v>
      </c>
      <c r="AO180" s="8">
        <v>9.4420000000000002</v>
      </c>
      <c r="AP180" s="6">
        <v>23.827000000000002</v>
      </c>
      <c r="AQ180" s="6">
        <v>1</v>
      </c>
      <c r="AR180" s="6">
        <v>1</v>
      </c>
      <c r="AS180" s="6">
        <f>_xlfn.XLOOKUP(data_cloud__26[[#This Row],[product_id]], manual_check_maarten!A:A,manual_check_maarten!F:F,  "")</f>
        <v>1</v>
      </c>
      <c r="AT180" s="6"/>
      <c r="AU180" s="6"/>
      <c r="AV180" s="6"/>
      <c r="AW180" s="6" t="str">
        <f>_xlfn.XLOOKUP(data_cloud__26[[#This Row],[product_id]], manual_check_maarten!A:A,manual_check_maarten!G:G,  "")</f>
        <v xml:space="preserve">Conveyor issue </v>
      </c>
      <c r="AX180" s="6" t="str">
        <f>_xlfn.XLOOKUP(data_cloud__26[[#This Row],[product_id]], manual_check_maarten!A:A,manual_check_maarten!H:H,  "")</f>
        <v/>
      </c>
      <c r="AY180" s="6"/>
      <c r="AZ180" s="6"/>
      <c r="BA180" s="6" t="s">
        <v>499</v>
      </c>
      <c r="BB180" s="6">
        <v>90</v>
      </c>
      <c r="BC180" s="6" t="s">
        <v>78</v>
      </c>
      <c r="BD180" s="6">
        <v>45566.712464432872</v>
      </c>
      <c r="BE180" s="6" t="s">
        <v>79</v>
      </c>
      <c r="BF180" s="6" t="s">
        <v>80</v>
      </c>
      <c r="BG180" s="6">
        <v>90</v>
      </c>
      <c r="BH180" s="6">
        <v>90</v>
      </c>
      <c r="BI180" s="6">
        <v>0</v>
      </c>
      <c r="BJ180" s="6" t="s">
        <v>500</v>
      </c>
      <c r="BK180" s="6" t="s">
        <v>82</v>
      </c>
      <c r="BL180" s="6">
        <v>15.049999237060547</v>
      </c>
      <c r="BM180" s="6">
        <v>110</v>
      </c>
      <c r="BN180" s="6" t="s">
        <v>82</v>
      </c>
      <c r="BO180" s="6" t="s">
        <v>82</v>
      </c>
      <c r="BP180" s="6">
        <v>0</v>
      </c>
      <c r="BQ180" s="6">
        <v>60</v>
      </c>
      <c r="BR180" s="6">
        <v>3.3689498901367188E-2</v>
      </c>
      <c r="BS180" s="6">
        <v>0.12318623065948486</v>
      </c>
      <c r="BT180" s="6" t="s">
        <v>501</v>
      </c>
      <c r="BU180" s="6" t="s">
        <v>499</v>
      </c>
      <c r="BV180" s="6">
        <v>40</v>
      </c>
      <c r="BW180" s="6">
        <v>20</v>
      </c>
      <c r="BX180" s="6">
        <v>45</v>
      </c>
      <c r="BY180" s="6">
        <v>865.75699999999995</v>
      </c>
      <c r="BZ180" s="6">
        <v>1191.2560000000001</v>
      </c>
      <c r="CA180" s="6">
        <v>2.4550000000000001</v>
      </c>
      <c r="CB180" s="6">
        <v>4.1970000000000001</v>
      </c>
      <c r="CC180" s="6">
        <v>94.763999999999996</v>
      </c>
      <c r="CD180" s="6">
        <v>2056.0819999999999</v>
      </c>
      <c r="CE180" s="6">
        <v>844.03099999999995</v>
      </c>
      <c r="CF180" s="6">
        <v>1299.2550000000001</v>
      </c>
      <c r="CG180" s="6">
        <v>5.4779999999999998</v>
      </c>
      <c r="CH180" s="6">
        <v>99.998999999999995</v>
      </c>
      <c r="CR180" s="6"/>
      <c r="CS180" s="6"/>
      <c r="CT180" s="6"/>
      <c r="CU180" s="6"/>
      <c r="CV180" s="6"/>
      <c r="CY180" s="6"/>
      <c r="CZ180" s="6"/>
      <c r="DA180" s="6"/>
      <c r="DB180" s="6"/>
      <c r="DC180" s="6"/>
      <c r="DD180" s="6"/>
    </row>
    <row r="181" spans="1:108" x14ac:dyDescent="0.35">
      <c r="A181" s="8">
        <v>801.59759521484375</v>
      </c>
      <c r="B181" s="8">
        <v>119.90861511230469</v>
      </c>
      <c r="C181" s="8">
        <v>214.5</v>
      </c>
      <c r="D181" s="8">
        <v>214.80000305175781</v>
      </c>
      <c r="E181" s="8">
        <v>219.80000305175781</v>
      </c>
      <c r="F181" s="8">
        <v>225</v>
      </c>
      <c r="G181" s="8">
        <v>2211.761962890625</v>
      </c>
      <c r="H181" s="8">
        <v>1835.42822265625</v>
      </c>
      <c r="I181" s="8">
        <v>3.132000207901001</v>
      </c>
      <c r="J181" s="8">
        <v>0.15000000596046448</v>
      </c>
      <c r="K181" s="8">
        <v>24.340002059936523</v>
      </c>
      <c r="L181" s="8">
        <v>2.0600001811981201</v>
      </c>
      <c r="M181" s="8">
        <v>0.45400002598762512</v>
      </c>
      <c r="N181" s="8">
        <v>0.6600000262260437</v>
      </c>
      <c r="O181" s="8">
        <v>39.700000762939453</v>
      </c>
      <c r="P181" s="8">
        <v>26.024099349975586</v>
      </c>
      <c r="Q181" s="8">
        <v>44.968788146972656</v>
      </c>
      <c r="R181" s="8">
        <v>229.80000305175781</v>
      </c>
      <c r="S181" s="8">
        <v>60</v>
      </c>
      <c r="T181" s="8">
        <v>60</v>
      </c>
      <c r="U181" s="8">
        <v>60.900002000000001</v>
      </c>
      <c r="V181" s="8">
        <v>137.79624938964844</v>
      </c>
      <c r="W181" s="8">
        <v>52.49993896484375</v>
      </c>
      <c r="X181" s="8">
        <v>66.836189270019531</v>
      </c>
      <c r="Y181" s="8">
        <v>82.500930786132813</v>
      </c>
      <c r="Z181" s="8">
        <v>2.3703126907348633</v>
      </c>
      <c r="AA181" s="8">
        <v>536.032470703125</v>
      </c>
      <c r="AB181" s="8">
        <v>486.1119384765625</v>
      </c>
      <c r="AC181" s="8">
        <v>4.966437816619873</v>
      </c>
      <c r="AD181" s="8">
        <v>3.9505627155303955</v>
      </c>
      <c r="AE181" s="8">
        <v>7685.4111328125</v>
      </c>
      <c r="AF181" s="8">
        <v>5706.93115234375</v>
      </c>
      <c r="AG181" s="8">
        <v>1772.9453125</v>
      </c>
      <c r="AH181" s="8">
        <v>1087.849609375</v>
      </c>
      <c r="AI181" s="8">
        <v>5912.4658203125</v>
      </c>
      <c r="AJ181" s="8">
        <v>4619.08154296875</v>
      </c>
      <c r="AK181" s="8">
        <f>(data_cloud__26[[#This Row],[timestamp]]-BD179)*86400</f>
        <v>24.014999996870756</v>
      </c>
      <c r="AL181" s="8">
        <v>1.004</v>
      </c>
      <c r="AM181" s="8">
        <v>424.54300000000001</v>
      </c>
      <c r="AN181" s="8">
        <v>2053.5149999999999</v>
      </c>
      <c r="AO181" s="8">
        <v>49.177999999999997</v>
      </c>
      <c r="AP181" s="6">
        <v>33.356000000000002</v>
      </c>
      <c r="AQ181" s="6">
        <v>0</v>
      </c>
      <c r="AR181" s="6">
        <v>1</v>
      </c>
      <c r="AS181" s="6">
        <f>_xlfn.XLOOKUP(data_cloud__26[[#This Row],[product_id]], manual_check_maarten!A:A,manual_check_maarten!F:F,  "")</f>
        <v>0</v>
      </c>
      <c r="AT181" s="6"/>
      <c r="AU181" s="6"/>
      <c r="AV181" s="6"/>
      <c r="AW181" s="6">
        <f>_xlfn.XLOOKUP(data_cloud__26[[#This Row],[product_id]], manual_check_maarten!A:A,manual_check_maarten!G:G,  "")</f>
        <v>0</v>
      </c>
      <c r="AX181" s="6" t="str">
        <f>_xlfn.XLOOKUP(data_cloud__26[[#This Row],[product_id]], manual_check_maarten!A:A,manual_check_maarten!H:H,  "")</f>
        <v>White mark</v>
      </c>
      <c r="AY181" s="6"/>
      <c r="AZ181" s="6"/>
      <c r="BA181" s="6" t="s">
        <v>502</v>
      </c>
      <c r="BB181" s="6">
        <v>90</v>
      </c>
      <c r="BC181" s="6" t="s">
        <v>85</v>
      </c>
      <c r="BD181" s="6">
        <v>45566.712464432872</v>
      </c>
      <c r="BE181" s="6" t="s">
        <v>79</v>
      </c>
      <c r="BF181" s="6" t="s">
        <v>80</v>
      </c>
      <c r="BG181" s="6">
        <v>90</v>
      </c>
      <c r="BH181" s="6">
        <v>90</v>
      </c>
      <c r="BI181" s="6">
        <v>0</v>
      </c>
      <c r="BJ181" s="6" t="s">
        <v>500</v>
      </c>
      <c r="BK181" s="6" t="s">
        <v>82</v>
      </c>
      <c r="BL181" s="6">
        <v>15.049999237060547</v>
      </c>
      <c r="BM181" s="6">
        <v>110</v>
      </c>
      <c r="BN181" s="6" t="s">
        <v>82</v>
      </c>
      <c r="BO181" s="6" t="s">
        <v>82</v>
      </c>
      <c r="BP181" s="6">
        <v>0</v>
      </c>
      <c r="BQ181" s="6">
        <v>60</v>
      </c>
      <c r="BR181" s="6"/>
      <c r="BS181" s="6"/>
      <c r="BT181" s="6" t="s">
        <v>503</v>
      </c>
      <c r="BU181" s="6" t="s">
        <v>502</v>
      </c>
      <c r="BV181" s="6">
        <v>40</v>
      </c>
      <c r="BW181" s="6">
        <v>20</v>
      </c>
      <c r="BX181" s="6">
        <v>45</v>
      </c>
      <c r="BY181" s="6">
        <v>1192.645</v>
      </c>
      <c r="BZ181" s="6">
        <v>1120.1310000000001</v>
      </c>
      <c r="CA181" s="6">
        <v>-3.673</v>
      </c>
      <c r="CB181" s="6">
        <v>4.0819999999999999</v>
      </c>
      <c r="CC181" s="6">
        <v>88.635999999999996</v>
      </c>
      <c r="CD181" s="6">
        <v>2053.5149999999999</v>
      </c>
      <c r="CE181" s="6">
        <v>1196.2629999999999</v>
      </c>
      <c r="CF181" s="6">
        <v>1426.7339999999999</v>
      </c>
      <c r="CG181" s="6">
        <v>179.94900000000001</v>
      </c>
      <c r="CH181" s="6">
        <v>97.244</v>
      </c>
      <c r="CR181" s="6"/>
      <c r="CS181" s="6"/>
      <c r="CT181" s="6"/>
      <c r="CU181" s="6"/>
      <c r="CV181" s="6"/>
      <c r="CY181" s="6"/>
      <c r="CZ181" s="6"/>
      <c r="DA181" s="6"/>
      <c r="DB181" s="6"/>
      <c r="DC181" s="6"/>
      <c r="DD181" s="6"/>
    </row>
    <row r="182" spans="1:108" x14ac:dyDescent="0.35">
      <c r="A182" s="8">
        <v>801.41314697265625</v>
      </c>
      <c r="B182" s="8">
        <v>119.90861511230469</v>
      </c>
      <c r="C182" s="8">
        <v>214.80000305175781</v>
      </c>
      <c r="D182" s="8">
        <v>214.60000610351563</v>
      </c>
      <c r="E182" s="8">
        <v>219.80000305175781</v>
      </c>
      <c r="F182" s="8">
        <v>225</v>
      </c>
      <c r="G182" s="8">
        <v>2207.098876953125</v>
      </c>
      <c r="H182" s="8">
        <v>1843.976806640625</v>
      </c>
      <c r="I182" s="8">
        <v>3.32200026512146</v>
      </c>
      <c r="J182" s="8">
        <v>0.15800000727176666</v>
      </c>
      <c r="K182" s="8">
        <v>24.340002059936523</v>
      </c>
      <c r="L182" s="8">
        <v>2.0460000038146973</v>
      </c>
      <c r="M182" s="8">
        <v>0.45400002598762512</v>
      </c>
      <c r="N182" s="8">
        <v>0.65600001811981201</v>
      </c>
      <c r="O182" s="8">
        <v>40</v>
      </c>
      <c r="P182" s="8">
        <v>25.917068481445313</v>
      </c>
      <c r="Q182" s="8">
        <v>44.999370574951172</v>
      </c>
      <c r="R182" s="8">
        <v>229.80000305175781</v>
      </c>
      <c r="S182" s="8">
        <v>60.099997999999999</v>
      </c>
      <c r="T182" s="8">
        <v>60.099997999999999</v>
      </c>
      <c r="U182" s="8">
        <v>60.900002000000001</v>
      </c>
      <c r="V182" s="8">
        <v>94.586082458496094</v>
      </c>
      <c r="W182" s="8">
        <v>52.499603271484375</v>
      </c>
      <c r="X182" s="8">
        <v>66.145393371582031</v>
      </c>
      <c r="Y182" s="8">
        <v>79.916770935058594</v>
      </c>
      <c r="Z182" s="8">
        <v>3.6119377613067627</v>
      </c>
      <c r="AA182" s="8">
        <v>535.51495361328125</v>
      </c>
      <c r="AB182" s="8">
        <v>486.86016845703125</v>
      </c>
      <c r="AC182" s="8">
        <v>4.6654376983642578</v>
      </c>
      <c r="AD182" s="8">
        <v>3.7248127460479736</v>
      </c>
      <c r="AE182" s="8">
        <v>7553.154296875</v>
      </c>
      <c r="AF182" s="8">
        <v>5137.1640625</v>
      </c>
      <c r="AG182" s="8">
        <v>1595.478515625</v>
      </c>
      <c r="AH182" s="8">
        <v>948.7421875</v>
      </c>
      <c r="AI182" s="8">
        <v>5957.67578125</v>
      </c>
      <c r="AJ182" s="8">
        <v>4188.421875</v>
      </c>
      <c r="AK182" s="8">
        <f>(data_cloud__26[[#This Row],[timestamp]]-BD180)*86400</f>
        <v>23.949999595060945</v>
      </c>
      <c r="AL182" s="8"/>
      <c r="AM182" s="8"/>
      <c r="AN182" s="8"/>
      <c r="AO182" s="8"/>
      <c r="AP182" s="6"/>
      <c r="AQ182" s="6"/>
      <c r="AR182" s="6"/>
      <c r="AS182" s="6" t="str">
        <f>_xlfn.XLOOKUP(data_cloud__26[[#This Row],[product_id]], manual_check_maarten!A:A,manual_check_maarten!F:F,  "")</f>
        <v/>
      </c>
      <c r="AT182" s="6"/>
      <c r="AU182" s="6"/>
      <c r="AV182" s="6"/>
      <c r="AW182" s="6" t="str">
        <f>_xlfn.XLOOKUP(data_cloud__26[[#This Row],[product_id]], manual_check_maarten!A:A,manual_check_maarten!G:G,  "")</f>
        <v/>
      </c>
      <c r="AX182" s="6" t="str">
        <f>_xlfn.XLOOKUP(data_cloud__26[[#This Row],[product_id]], manual_check_maarten!A:A,manual_check_maarten!H:H,  "")</f>
        <v/>
      </c>
      <c r="AY182" s="6"/>
      <c r="AZ182" s="6"/>
      <c r="BA182" s="6" t="s">
        <v>504</v>
      </c>
      <c r="BB182" s="6">
        <v>91</v>
      </c>
      <c r="BC182" s="6" t="s">
        <v>78</v>
      </c>
      <c r="BD182" s="6">
        <v>45566.712741631942</v>
      </c>
      <c r="BE182" s="6" t="s">
        <v>79</v>
      </c>
      <c r="BF182" s="6" t="s">
        <v>80</v>
      </c>
      <c r="BG182" s="6">
        <v>91</v>
      </c>
      <c r="BH182" s="6">
        <v>91</v>
      </c>
      <c r="BI182" s="6">
        <v>0</v>
      </c>
      <c r="BJ182" s="6" t="s">
        <v>505</v>
      </c>
      <c r="BK182" s="6" t="s">
        <v>82</v>
      </c>
      <c r="BL182" s="6">
        <v>15.049999237060547</v>
      </c>
      <c r="BM182" s="6">
        <v>110</v>
      </c>
      <c r="BN182" s="6" t="s">
        <v>82</v>
      </c>
      <c r="BO182" s="6" t="s">
        <v>82</v>
      </c>
      <c r="BP182" s="6">
        <v>0</v>
      </c>
      <c r="BQ182" s="6">
        <v>60</v>
      </c>
      <c r="BR182" s="6">
        <v>1.549232006072998E-2</v>
      </c>
      <c r="BS182" s="6">
        <v>0.14763367176055908</v>
      </c>
      <c r="BT182" s="6"/>
      <c r="BX182" s="6"/>
      <c r="BY182" s="6"/>
      <c r="BZ182" s="6"/>
      <c r="CA182" s="6"/>
      <c r="CB182" s="6"/>
      <c r="CC182" s="6"/>
      <c r="CD182" s="6"/>
      <c r="CR182" s="6"/>
      <c r="CS182" s="6"/>
      <c r="CT182" s="6"/>
      <c r="CU182" s="6"/>
      <c r="CV182" s="6"/>
      <c r="CY182" s="6"/>
      <c r="CZ182" s="6"/>
      <c r="DA182" s="6"/>
      <c r="DB182" s="6"/>
      <c r="DC182" s="6"/>
      <c r="DD182" s="6"/>
    </row>
    <row r="183" spans="1:108" x14ac:dyDescent="0.35">
      <c r="A183" s="8">
        <v>801.41314697265625</v>
      </c>
      <c r="B183" s="8">
        <v>119.90861511230469</v>
      </c>
      <c r="C183" s="8">
        <v>214.80000305175781</v>
      </c>
      <c r="D183" s="8">
        <v>214.60000610351563</v>
      </c>
      <c r="E183" s="8">
        <v>219.80000305175781</v>
      </c>
      <c r="F183" s="8">
        <v>225</v>
      </c>
      <c r="G183" s="8">
        <v>2207.098876953125</v>
      </c>
      <c r="H183" s="8">
        <v>1843.976806640625</v>
      </c>
      <c r="I183" s="8">
        <v>3.32200026512146</v>
      </c>
      <c r="J183" s="8">
        <v>0.15800000727176666</v>
      </c>
      <c r="K183" s="8">
        <v>24.340002059936523</v>
      </c>
      <c r="L183" s="8">
        <v>2.0460000038146973</v>
      </c>
      <c r="M183" s="8">
        <v>0.45400002598762512</v>
      </c>
      <c r="N183" s="8">
        <v>0.65600001811981201</v>
      </c>
      <c r="O183" s="8">
        <v>40</v>
      </c>
      <c r="P183" s="8">
        <v>25.917068481445313</v>
      </c>
      <c r="Q183" s="8">
        <v>44.999370574951172</v>
      </c>
      <c r="R183" s="8">
        <v>229.80000305175781</v>
      </c>
      <c r="S183" s="8">
        <v>60.099997999999999</v>
      </c>
      <c r="T183" s="8">
        <v>60.099997999999999</v>
      </c>
      <c r="U183" s="8">
        <v>60.900002000000001</v>
      </c>
      <c r="V183" s="8">
        <v>137.79624938964844</v>
      </c>
      <c r="W183" s="8">
        <v>52.49993896484375</v>
      </c>
      <c r="X183" s="8">
        <v>66.875076293945313</v>
      </c>
      <c r="Y183" s="8">
        <v>82.731941223144531</v>
      </c>
      <c r="Z183" s="8">
        <v>1.4673125743865967</v>
      </c>
      <c r="AA183" s="8">
        <v>537.09661865234375</v>
      </c>
      <c r="AB183" s="8">
        <v>486.7071533203125</v>
      </c>
      <c r="AC183" s="8">
        <v>4.9288125038146973</v>
      </c>
      <c r="AD183" s="8">
        <v>3.9505627155303955</v>
      </c>
      <c r="AE183" s="8">
        <v>7689.78369140625</v>
      </c>
      <c r="AF183" s="8">
        <v>5735.8642578125</v>
      </c>
      <c r="AG183" s="8">
        <v>1753.8857421875</v>
      </c>
      <c r="AH183" s="8">
        <v>1087.38671875</v>
      </c>
      <c r="AI183" s="8">
        <v>5935.89794921875</v>
      </c>
      <c r="AJ183" s="8">
        <v>4648.4775390625</v>
      </c>
      <c r="AK183" s="8">
        <f>(data_cloud__26[[#This Row],[timestamp]]-BD181)*86400</f>
        <v>23.949999595060945</v>
      </c>
      <c r="AL183" s="8">
        <v>1.006</v>
      </c>
      <c r="AM183" s="8">
        <v>424.36700000000002</v>
      </c>
      <c r="AN183" s="8">
        <v>0</v>
      </c>
      <c r="AO183" s="8">
        <v>639.94899999999996</v>
      </c>
      <c r="AP183" s="6">
        <v>767.48199999999997</v>
      </c>
      <c r="AQ183" s="6">
        <v>0</v>
      </c>
      <c r="AR183" s="6">
        <v>0</v>
      </c>
      <c r="AS183" s="6">
        <f>_xlfn.XLOOKUP(data_cloud__26[[#This Row],[product_id]], manual_check_maarten!A:A,manual_check_maarten!F:F,  "")</f>
        <v>0</v>
      </c>
      <c r="AT183" s="6"/>
      <c r="AU183" s="6"/>
      <c r="AV183" s="6"/>
      <c r="AW183" s="6" t="str">
        <f>_xlfn.XLOOKUP(data_cloud__26[[#This Row],[product_id]], manual_check_maarten!A:A,manual_check_maarten!G:G,  "")</f>
        <v>anomaly due to position against the edge of the FOV; errors</v>
      </c>
      <c r="AX183" s="6" t="str">
        <f>_xlfn.XLOOKUP(data_cloud__26[[#This Row],[product_id]], manual_check_maarten!A:A,manual_check_maarten!H:H,  "")</f>
        <v>Circ section</v>
      </c>
      <c r="AY183" s="6"/>
      <c r="AZ183" s="6"/>
      <c r="BA183" s="6" t="s">
        <v>506</v>
      </c>
      <c r="BB183" s="6">
        <v>91</v>
      </c>
      <c r="BC183" s="6" t="s">
        <v>85</v>
      </c>
      <c r="BD183" s="6">
        <v>45566.712741631942</v>
      </c>
      <c r="BE183" s="6" t="s">
        <v>79</v>
      </c>
      <c r="BF183" s="6" t="s">
        <v>80</v>
      </c>
      <c r="BG183" s="6">
        <v>91</v>
      </c>
      <c r="BH183" s="6">
        <v>91</v>
      </c>
      <c r="BI183" s="6">
        <v>0</v>
      </c>
      <c r="BJ183" s="6" t="s">
        <v>505</v>
      </c>
      <c r="BK183" s="6" t="s">
        <v>82</v>
      </c>
      <c r="BL183" s="6">
        <v>15.049999237060547</v>
      </c>
      <c r="BM183" s="6">
        <v>110</v>
      </c>
      <c r="BN183" s="6" t="s">
        <v>82</v>
      </c>
      <c r="BO183" s="6" t="s">
        <v>82</v>
      </c>
      <c r="BP183" s="6">
        <v>0</v>
      </c>
      <c r="BQ183" s="6">
        <v>60</v>
      </c>
      <c r="BR183" s="6"/>
      <c r="BS183" s="6"/>
      <c r="BT183" s="6" t="s">
        <v>507</v>
      </c>
      <c r="BU183" s="6" t="s">
        <v>506</v>
      </c>
      <c r="BV183" s="6">
        <v>40</v>
      </c>
      <c r="BW183" s="6">
        <v>20</v>
      </c>
      <c r="BX183" s="6">
        <v>45</v>
      </c>
      <c r="BY183" s="6">
        <v>1208.5260000000001</v>
      </c>
      <c r="BZ183" s="6">
        <v>688.072</v>
      </c>
      <c r="CA183" s="6">
        <v>-4.1420000000000003</v>
      </c>
      <c r="CB183" s="6">
        <v>4.0469999999999997</v>
      </c>
      <c r="CC183" s="6">
        <v>88.167000000000002</v>
      </c>
      <c r="CD183" s="6">
        <v>0</v>
      </c>
      <c r="CE183" s="6">
        <v>1210.9570000000001</v>
      </c>
      <c r="CF183" s="6">
        <v>997.06600000000003</v>
      </c>
      <c r="CG183" s="6">
        <v>179.982</v>
      </c>
      <c r="CH183" s="6">
        <v>88.582999999999998</v>
      </c>
      <c r="CR183" s="6"/>
      <c r="CS183" s="6"/>
      <c r="CT183" s="6"/>
      <c r="CU183" s="6"/>
      <c r="CV183" s="6"/>
      <c r="CY183" s="6"/>
      <c r="CZ183" s="6"/>
      <c r="DA183" s="6"/>
      <c r="DB183" s="6"/>
      <c r="DC183" s="6"/>
      <c r="DD183" s="6"/>
    </row>
    <row r="184" spans="1:108" x14ac:dyDescent="0.35">
      <c r="A184" s="8">
        <v>801.22869873046875</v>
      </c>
      <c r="B184" s="8">
        <v>119.90861511230469</v>
      </c>
      <c r="C184" s="8">
        <v>214.60000610351563</v>
      </c>
      <c r="D184" s="8">
        <v>214.80000305175781</v>
      </c>
      <c r="E184" s="8">
        <v>220</v>
      </c>
      <c r="F184" s="8">
        <v>225</v>
      </c>
      <c r="G184" s="8">
        <v>2206.4189453125</v>
      </c>
      <c r="H184" s="8">
        <v>1852.525390625</v>
      </c>
      <c r="I184" s="8">
        <v>3.06600022315979</v>
      </c>
      <c r="J184" s="8">
        <v>0.14600001275539398</v>
      </c>
      <c r="K184" s="8">
        <v>24.342000961303711</v>
      </c>
      <c r="L184" s="8">
        <v>2.0140001773834229</v>
      </c>
      <c r="M184" s="8">
        <v>0.45600003004074097</v>
      </c>
      <c r="N184" s="8">
        <v>0.65800005197525024</v>
      </c>
      <c r="O184" s="8">
        <v>40.200000762939453</v>
      </c>
      <c r="P184" s="8">
        <v>25.387002944946289</v>
      </c>
      <c r="Q184" s="8">
        <v>44.943305969238281</v>
      </c>
      <c r="R184" s="8">
        <v>229.80000305175781</v>
      </c>
      <c r="S184" s="8">
        <v>59.900002000000001</v>
      </c>
      <c r="T184" s="8">
        <v>59.900002000000001</v>
      </c>
      <c r="U184" s="8">
        <v>60.900002000000001</v>
      </c>
      <c r="V184" s="8">
        <v>94.586082458496094</v>
      </c>
      <c r="W184" s="8">
        <v>52.499603271484375</v>
      </c>
      <c r="X184" s="8">
        <v>66.091789245605469</v>
      </c>
      <c r="Y184" s="8">
        <v>79.864028930664063</v>
      </c>
      <c r="Z184" s="8">
        <v>3.3861875534057617</v>
      </c>
      <c r="AA184" s="8">
        <v>535.4013671875</v>
      </c>
      <c r="AB184" s="8">
        <v>485.882080078125</v>
      </c>
      <c r="AC184" s="8">
        <v>4.6654376983642578</v>
      </c>
      <c r="AD184" s="8">
        <v>3.8376877307891846</v>
      </c>
      <c r="AE184" s="8">
        <v>7534.81005859375</v>
      </c>
      <c r="AF184" s="8">
        <v>5105.09375</v>
      </c>
      <c r="AG184" s="8">
        <v>1581.3828125</v>
      </c>
      <c r="AH184" s="8">
        <v>987.29541015625</v>
      </c>
      <c r="AI184" s="8">
        <v>5953.42724609375</v>
      </c>
      <c r="AJ184" s="8">
        <v>4117.79833984375</v>
      </c>
      <c r="AK184" s="8">
        <f>(data_cloud__26[[#This Row],[timestamp]]-BD182)*86400</f>
        <v>24.0870003355667</v>
      </c>
      <c r="AL184" s="8">
        <v>1.0029999999999999</v>
      </c>
      <c r="AM184" s="8">
        <v>423.23200000000003</v>
      </c>
      <c r="AN184" s="8">
        <v>2055.2809999999999</v>
      </c>
      <c r="AO184" s="8">
        <v>6.1150000000000002</v>
      </c>
      <c r="AP184" s="6">
        <v>26.155000000000001</v>
      </c>
      <c r="AQ184" s="6">
        <v>1</v>
      </c>
      <c r="AR184" s="6">
        <v>1</v>
      </c>
      <c r="AS184" s="6">
        <f>_xlfn.XLOOKUP(data_cloud__26[[#This Row],[product_id]], manual_check_maarten!A:A,manual_check_maarten!F:F,  "")</f>
        <v>1</v>
      </c>
      <c r="AT184" s="6"/>
      <c r="AU184" s="6"/>
      <c r="AV184" s="6"/>
      <c r="AW184" s="6">
        <f>_xlfn.XLOOKUP(data_cloud__26[[#This Row],[product_id]], manual_check_maarten!A:A,manual_check_maarten!G:G,  "")</f>
        <v>0</v>
      </c>
      <c r="AX184" s="6" t="str">
        <f>_xlfn.XLOOKUP(data_cloud__26[[#This Row],[product_id]], manual_check_maarten!A:A,manual_check_maarten!H:H,  "")</f>
        <v/>
      </c>
      <c r="AY184" s="6"/>
      <c r="AZ184" s="6"/>
      <c r="BA184" s="6" t="s">
        <v>508</v>
      </c>
      <c r="BB184" s="6">
        <v>92</v>
      </c>
      <c r="BC184" s="6" t="s">
        <v>78</v>
      </c>
      <c r="BD184" s="6">
        <v>45566.713020416668</v>
      </c>
      <c r="BE184" s="6" t="s">
        <v>79</v>
      </c>
      <c r="BF184" s="6" t="s">
        <v>80</v>
      </c>
      <c r="BG184" s="6">
        <v>92</v>
      </c>
      <c r="BH184" s="6">
        <v>92</v>
      </c>
      <c r="BI184" s="6">
        <v>0</v>
      </c>
      <c r="BJ184" s="6" t="s">
        <v>509</v>
      </c>
      <c r="BK184" s="6" t="s">
        <v>82</v>
      </c>
      <c r="BL184" s="6">
        <v>15.049999237060547</v>
      </c>
      <c r="BM184" s="6">
        <v>110</v>
      </c>
      <c r="BN184" s="6" t="s">
        <v>82</v>
      </c>
      <c r="BO184" s="6" t="s">
        <v>82</v>
      </c>
      <c r="BP184" s="6">
        <v>0</v>
      </c>
      <c r="BQ184" s="6">
        <v>60</v>
      </c>
      <c r="BR184" s="6">
        <v>2.9458522796630859E-2</v>
      </c>
      <c r="BS184" s="6">
        <v>0.1322629451751709</v>
      </c>
      <c r="BT184" s="6" t="s">
        <v>510</v>
      </c>
      <c r="BU184" s="6" t="s">
        <v>508</v>
      </c>
      <c r="BV184" s="6">
        <v>40</v>
      </c>
      <c r="BW184" s="6">
        <v>20</v>
      </c>
      <c r="BX184" s="6">
        <v>45</v>
      </c>
      <c r="BY184" s="6">
        <v>823.89099999999996</v>
      </c>
      <c r="BZ184" s="6">
        <v>1179.819</v>
      </c>
      <c r="CA184" s="6">
        <v>0.41699999999999998</v>
      </c>
      <c r="CB184" s="6">
        <v>4.1870000000000003</v>
      </c>
      <c r="CC184" s="6">
        <v>92.725999999999999</v>
      </c>
      <c r="CD184" s="6">
        <v>2055.2809999999999</v>
      </c>
      <c r="CE184" s="6">
        <v>807.18499999999995</v>
      </c>
      <c r="CF184" s="6">
        <v>1287.3920000000001</v>
      </c>
      <c r="CG184" s="6">
        <v>3.1139999999999999</v>
      </c>
      <c r="CH184" s="6">
        <v>99.998999999999995</v>
      </c>
      <c r="CR184" s="6"/>
      <c r="CS184" s="6"/>
      <c r="CT184" s="6"/>
      <c r="CU184" s="6"/>
      <c r="CV184" s="6"/>
      <c r="CY184" s="6"/>
      <c r="CZ184" s="6"/>
      <c r="DA184" s="6"/>
      <c r="DB184" s="6"/>
      <c r="DC184" s="6"/>
      <c r="DD184" s="6"/>
    </row>
    <row r="185" spans="1:108" x14ac:dyDescent="0.35">
      <c r="A185" s="8">
        <v>801.22869873046875</v>
      </c>
      <c r="B185" s="8">
        <v>119.90861511230469</v>
      </c>
      <c r="C185" s="8">
        <v>214.60000610351563</v>
      </c>
      <c r="D185" s="8">
        <v>214.80000305175781</v>
      </c>
      <c r="E185" s="8">
        <v>220</v>
      </c>
      <c r="F185" s="8">
        <v>225</v>
      </c>
      <c r="G185" s="8">
        <v>2206.4189453125</v>
      </c>
      <c r="H185" s="8">
        <v>1852.525390625</v>
      </c>
      <c r="I185" s="8">
        <v>3.06600022315979</v>
      </c>
      <c r="J185" s="8">
        <v>0.14600001275539398</v>
      </c>
      <c r="K185" s="8">
        <v>24.342000961303711</v>
      </c>
      <c r="L185" s="8">
        <v>2.0140001773834229</v>
      </c>
      <c r="M185" s="8">
        <v>0.45600003004074097</v>
      </c>
      <c r="N185" s="8">
        <v>0.65800005197525024</v>
      </c>
      <c r="O185" s="8">
        <v>40.200000762939453</v>
      </c>
      <c r="P185" s="8">
        <v>25.387002944946289</v>
      </c>
      <c r="Q185" s="8">
        <v>44.943305969238281</v>
      </c>
      <c r="R185" s="8">
        <v>229.80000305175781</v>
      </c>
      <c r="S185" s="8">
        <v>59.900002000000001</v>
      </c>
      <c r="T185" s="8">
        <v>59.900002000000001</v>
      </c>
      <c r="U185" s="8">
        <v>60.900002000000001</v>
      </c>
      <c r="V185" s="8">
        <v>137.79624938964844</v>
      </c>
      <c r="W185" s="8">
        <v>52.49993896484375</v>
      </c>
      <c r="X185" s="8">
        <v>66.937515258789063</v>
      </c>
      <c r="Y185" s="8">
        <v>82.690162658691406</v>
      </c>
      <c r="Z185" s="8">
        <v>1.5801875591278076</v>
      </c>
      <c r="AA185" s="8">
        <v>534.303466796875</v>
      </c>
      <c r="AB185" s="8">
        <v>483.67037963867188</v>
      </c>
      <c r="AC185" s="8">
        <v>5.0040626525878906</v>
      </c>
      <c r="AD185" s="8">
        <v>3.9505627155303955</v>
      </c>
      <c r="AE185" s="8">
        <v>7644.60107421875</v>
      </c>
      <c r="AF185" s="8">
        <v>5632.56787109375</v>
      </c>
      <c r="AG185" s="8">
        <v>1765.53076171875</v>
      </c>
      <c r="AH185" s="8">
        <v>1060.802734375</v>
      </c>
      <c r="AI185" s="8">
        <v>5879.0703125</v>
      </c>
      <c r="AJ185" s="8">
        <v>4571.76513671875</v>
      </c>
      <c r="AK185" s="8">
        <f>(data_cloud__26[[#This Row],[timestamp]]-BD183)*86400</f>
        <v>24.0870003355667</v>
      </c>
      <c r="AL185" s="8">
        <v>1.0049999999999999</v>
      </c>
      <c r="AM185" s="8">
        <v>424.48099999999999</v>
      </c>
      <c r="AN185" s="8">
        <v>2056.3119999999999</v>
      </c>
      <c r="AO185" s="8">
        <v>7.0330000000000004</v>
      </c>
      <c r="AP185" s="6">
        <v>26.463999999999999</v>
      </c>
      <c r="AQ185" s="6">
        <v>1</v>
      </c>
      <c r="AR185" s="6">
        <v>1</v>
      </c>
      <c r="AS185" s="6">
        <f>_xlfn.XLOOKUP(data_cloud__26[[#This Row],[product_id]], manual_check_maarten!A:A,manual_check_maarten!F:F,  "")</f>
        <v>1</v>
      </c>
      <c r="AT185" s="6"/>
      <c r="AU185" s="6"/>
      <c r="AV185" s="6"/>
      <c r="AW185" s="6">
        <f>_xlfn.XLOOKUP(data_cloud__26[[#This Row],[product_id]], manual_check_maarten!A:A,manual_check_maarten!G:G,  "")</f>
        <v>0</v>
      </c>
      <c r="AX185" s="6" t="str">
        <f>_xlfn.XLOOKUP(data_cloud__26[[#This Row],[product_id]], manual_check_maarten!A:A,manual_check_maarten!H:H,  "")</f>
        <v/>
      </c>
      <c r="AY185" s="6"/>
      <c r="AZ185" s="6"/>
      <c r="BA185" s="6" t="s">
        <v>511</v>
      </c>
      <c r="BB185" s="6">
        <v>92</v>
      </c>
      <c r="BC185" s="6" t="s">
        <v>85</v>
      </c>
      <c r="BD185" s="6">
        <v>45566.713020416668</v>
      </c>
      <c r="BE185" s="6" t="s">
        <v>79</v>
      </c>
      <c r="BF185" s="6" t="s">
        <v>80</v>
      </c>
      <c r="BG185" s="6">
        <v>92</v>
      </c>
      <c r="BH185" s="6">
        <v>92</v>
      </c>
      <c r="BI185" s="6">
        <v>0</v>
      </c>
      <c r="BJ185" s="6" t="s">
        <v>509</v>
      </c>
      <c r="BK185" s="6" t="s">
        <v>82</v>
      </c>
      <c r="BL185" s="6">
        <v>15.049999237060547</v>
      </c>
      <c r="BM185" s="6">
        <v>110</v>
      </c>
      <c r="BN185" s="6" t="s">
        <v>82</v>
      </c>
      <c r="BO185" s="6" t="s">
        <v>82</v>
      </c>
      <c r="BP185" s="6">
        <v>0</v>
      </c>
      <c r="BQ185" s="6">
        <v>60</v>
      </c>
      <c r="BR185" s="6"/>
      <c r="BS185" s="6"/>
      <c r="BT185" s="6" t="s">
        <v>512</v>
      </c>
      <c r="BU185" s="6" t="s">
        <v>511</v>
      </c>
      <c r="BV185" s="6">
        <v>40</v>
      </c>
      <c r="BW185" s="6">
        <v>20</v>
      </c>
      <c r="BX185" s="6">
        <v>45</v>
      </c>
      <c r="BY185" s="6">
        <v>1236.1120000000001</v>
      </c>
      <c r="BZ185" s="6">
        <v>909.95799999999997</v>
      </c>
      <c r="CA185" s="6">
        <v>-1.847</v>
      </c>
      <c r="CB185" s="6">
        <v>4.0270000000000001</v>
      </c>
      <c r="CC185" s="6">
        <v>90.462000000000003</v>
      </c>
      <c r="CD185" s="6">
        <v>2056.3119999999999</v>
      </c>
      <c r="CE185" s="6">
        <v>1230.2529999999999</v>
      </c>
      <c r="CF185" s="6">
        <v>1219.423</v>
      </c>
      <c r="CG185" s="6">
        <v>-178.321</v>
      </c>
      <c r="CH185" s="6">
        <v>99.998999999999995</v>
      </c>
      <c r="CR185" s="6"/>
      <c r="CS185" s="6"/>
      <c r="CT185" s="6"/>
      <c r="CU185" s="6"/>
      <c r="CV185" s="6"/>
      <c r="CY185" s="6"/>
      <c r="CZ185" s="6"/>
      <c r="DA185" s="6"/>
      <c r="DB185" s="6"/>
      <c r="DC185" s="6"/>
      <c r="DD185" s="6"/>
    </row>
    <row r="186" spans="1:108" x14ac:dyDescent="0.35">
      <c r="A186" s="8">
        <v>801.22869873046875</v>
      </c>
      <c r="B186" s="8">
        <v>119.90861511230469</v>
      </c>
      <c r="C186" s="8">
        <v>214.60000610351563</v>
      </c>
      <c r="D186" s="8">
        <v>214.80000305175781</v>
      </c>
      <c r="E186" s="8">
        <v>219.80000305175781</v>
      </c>
      <c r="F186" s="8">
        <v>225</v>
      </c>
      <c r="G186" s="8">
        <v>2191.653076171875</v>
      </c>
      <c r="H186" s="8">
        <v>1869.136962890625</v>
      </c>
      <c r="I186" s="8">
        <v>3.0360002517700195</v>
      </c>
      <c r="J186" s="8">
        <v>0.15200001001358032</v>
      </c>
      <c r="K186" s="8">
        <v>24.338001251220703</v>
      </c>
      <c r="L186" s="8">
        <v>2.062000036239624</v>
      </c>
      <c r="M186" s="8">
        <v>0.45200002193450928</v>
      </c>
      <c r="N186" s="8">
        <v>0.65800005197525024</v>
      </c>
      <c r="O186" s="8">
        <v>40.5</v>
      </c>
      <c r="P186" s="8">
        <v>25.560293197631836</v>
      </c>
      <c r="Q186" s="8">
        <v>44.989173889160156</v>
      </c>
      <c r="R186" s="8">
        <v>229.80000305175781</v>
      </c>
      <c r="S186" s="8">
        <v>60</v>
      </c>
      <c r="T186" s="8">
        <v>60</v>
      </c>
      <c r="U186" s="8">
        <v>60.900002000000001</v>
      </c>
      <c r="V186" s="8">
        <v>94.586082458496094</v>
      </c>
      <c r="W186" s="8">
        <v>52.499603271484375</v>
      </c>
      <c r="X186" s="8">
        <v>66.264091491699219</v>
      </c>
      <c r="Y186" s="8">
        <v>80.024238586425781</v>
      </c>
      <c r="Z186" s="8">
        <v>3.9505627155303955</v>
      </c>
      <c r="AA186" s="8">
        <v>534.64190673828125</v>
      </c>
      <c r="AB186" s="8">
        <v>485.09100341796875</v>
      </c>
      <c r="AC186" s="8">
        <v>4.7030625343322754</v>
      </c>
      <c r="AD186" s="8">
        <v>3.7624375820159912</v>
      </c>
      <c r="AE186" s="8">
        <v>7535.06103515625</v>
      </c>
      <c r="AF186" s="8">
        <v>5071.81591796875</v>
      </c>
      <c r="AG186" s="8">
        <v>1600.79931640625</v>
      </c>
      <c r="AH186" s="8">
        <v>952.82763671875</v>
      </c>
      <c r="AI186" s="8">
        <v>5934.26171875</v>
      </c>
      <c r="AJ186" s="8">
        <v>4118.98828125</v>
      </c>
      <c r="AK186" s="8">
        <f>(data_cloud__26[[#This Row],[timestamp]]-BD184)*86400</f>
        <v>24.986999854445457</v>
      </c>
      <c r="AL186" s="8">
        <v>1.004</v>
      </c>
      <c r="AM186" s="8">
        <v>423.416</v>
      </c>
      <c r="AN186" s="8">
        <v>2038.8340000000001</v>
      </c>
      <c r="AO186" s="8">
        <v>266.16199999999998</v>
      </c>
      <c r="AP186" s="6">
        <v>487.9</v>
      </c>
      <c r="AQ186" s="6">
        <v>0</v>
      </c>
      <c r="AR186" s="6">
        <v>0</v>
      </c>
      <c r="AS186" s="6">
        <f>_xlfn.XLOOKUP(data_cloud__26[[#This Row],[product_id]], manual_check_maarten!A:A,manual_check_maarten!F:F,  "")</f>
        <v>1</v>
      </c>
      <c r="AT186" s="6"/>
      <c r="AU186" s="6"/>
      <c r="AV186" s="6"/>
      <c r="AW186" s="6" t="str">
        <f>_xlfn.XLOOKUP(data_cloud__26[[#This Row],[product_id]], manual_check_maarten!A:A,manual_check_maarten!G:G,  "")</f>
        <v>anomaly due to position against the edge of the FOV</v>
      </c>
      <c r="AX186" s="6" t="str">
        <f>_xlfn.XLOOKUP(data_cloud__26[[#This Row],[product_id]], manual_check_maarten!A:A,manual_check_maarten!H:H,  "")</f>
        <v/>
      </c>
      <c r="AY186" s="6"/>
      <c r="AZ186" s="6"/>
      <c r="BA186" s="6" t="s">
        <v>513</v>
      </c>
      <c r="BB186" s="6">
        <v>93</v>
      </c>
      <c r="BC186" s="6" t="s">
        <v>78</v>
      </c>
      <c r="BD186" s="6">
        <v>45566.713309618055</v>
      </c>
      <c r="BE186" s="6" t="s">
        <v>79</v>
      </c>
      <c r="BF186" s="6" t="s">
        <v>80</v>
      </c>
      <c r="BG186" s="6">
        <v>93</v>
      </c>
      <c r="BH186" s="6">
        <v>93</v>
      </c>
      <c r="BI186" s="6">
        <v>0</v>
      </c>
      <c r="BJ186" s="6" t="s">
        <v>514</v>
      </c>
      <c r="BK186" s="6" t="s">
        <v>82</v>
      </c>
      <c r="BL186" s="6">
        <v>15.059999465942383</v>
      </c>
      <c r="BM186" s="6">
        <v>110</v>
      </c>
      <c r="BN186" s="6" t="s">
        <v>82</v>
      </c>
      <c r="BO186" s="6" t="s">
        <v>82</v>
      </c>
      <c r="BP186" s="6">
        <v>0</v>
      </c>
      <c r="BQ186" s="6">
        <v>60</v>
      </c>
      <c r="BR186" s="6">
        <v>2.3190975189208984E-3</v>
      </c>
      <c r="BS186" s="6">
        <v>0.15660607814788818</v>
      </c>
      <c r="BT186" s="6" t="s">
        <v>515</v>
      </c>
      <c r="BU186" s="6" t="s">
        <v>513</v>
      </c>
      <c r="BV186" s="6">
        <v>40</v>
      </c>
      <c r="BW186" s="6">
        <v>20</v>
      </c>
      <c r="BX186" s="6">
        <v>45</v>
      </c>
      <c r="BY186" s="6">
        <v>890.101</v>
      </c>
      <c r="BZ186" s="6">
        <v>894.27099999999996</v>
      </c>
      <c r="CA186" s="6">
        <v>3.7349999999999999</v>
      </c>
      <c r="CB186" s="6">
        <v>4.274</v>
      </c>
      <c r="CC186" s="6">
        <v>96.043999999999997</v>
      </c>
      <c r="CD186" s="6">
        <v>2038.8340000000001</v>
      </c>
      <c r="CE186" s="6">
        <v>866.23900000000003</v>
      </c>
      <c r="CF186" s="6">
        <v>1007.903</v>
      </c>
      <c r="CG186" s="6">
        <v>6.3410000000000002</v>
      </c>
      <c r="CH186" s="6">
        <v>90.944999999999993</v>
      </c>
      <c r="CR186" s="6"/>
      <c r="CS186" s="6"/>
      <c r="CT186" s="6"/>
      <c r="CU186" s="6"/>
      <c r="CV186" s="6"/>
      <c r="CY186" s="6"/>
      <c r="CZ186" s="6"/>
      <c r="DA186" s="6"/>
      <c r="DB186" s="6"/>
      <c r="DC186" s="6"/>
      <c r="DD186" s="6"/>
    </row>
    <row r="187" spans="1:108" x14ac:dyDescent="0.35">
      <c r="A187" s="8">
        <v>801.22869873046875</v>
      </c>
      <c r="B187" s="8">
        <v>119.90861511230469</v>
      </c>
      <c r="C187" s="8">
        <v>214.60000610351563</v>
      </c>
      <c r="D187" s="8">
        <v>214.80000305175781</v>
      </c>
      <c r="E187" s="8">
        <v>219.80000305175781</v>
      </c>
      <c r="F187" s="8">
        <v>225</v>
      </c>
      <c r="G187" s="8">
        <v>2191.653076171875</v>
      </c>
      <c r="H187" s="8">
        <v>1869.136962890625</v>
      </c>
      <c r="I187" s="8">
        <v>3.0360002517700195</v>
      </c>
      <c r="J187" s="8">
        <v>0.15200001001358032</v>
      </c>
      <c r="K187" s="8">
        <v>24.338001251220703</v>
      </c>
      <c r="L187" s="8">
        <v>2.062000036239624</v>
      </c>
      <c r="M187" s="8">
        <v>0.45200002193450928</v>
      </c>
      <c r="N187" s="8">
        <v>0.65800005197525024</v>
      </c>
      <c r="O187" s="8">
        <v>40.5</v>
      </c>
      <c r="P187" s="8">
        <v>25.560293197631836</v>
      </c>
      <c r="Q187" s="8">
        <v>44.989173889160156</v>
      </c>
      <c r="R187" s="8">
        <v>229.80000305175781</v>
      </c>
      <c r="S187" s="8">
        <v>60</v>
      </c>
      <c r="T187" s="8">
        <v>60</v>
      </c>
      <c r="U187" s="8">
        <v>60.900002000000001</v>
      </c>
      <c r="V187" s="8">
        <v>137.79624938964844</v>
      </c>
      <c r="W187" s="8">
        <v>52.49993896484375</v>
      </c>
      <c r="X187" s="8">
        <v>66.757652282714844</v>
      </c>
      <c r="Y187" s="8">
        <v>82.288558959960938</v>
      </c>
      <c r="Z187" s="8">
        <v>2.4455626010894775</v>
      </c>
      <c r="AA187" s="8">
        <v>535.0838623046875</v>
      </c>
      <c r="AB187" s="8">
        <v>484.51358032226563</v>
      </c>
      <c r="AC187" s="8">
        <v>4.9288125038146973</v>
      </c>
      <c r="AD187" s="8">
        <v>4.0258126258850098</v>
      </c>
      <c r="AE187" s="8">
        <v>7675.87744140625</v>
      </c>
      <c r="AF187" s="8">
        <v>5697.7421875</v>
      </c>
      <c r="AG187" s="8">
        <v>1736.8916015625</v>
      </c>
      <c r="AH187" s="8">
        <v>1108.55029296875</v>
      </c>
      <c r="AI187" s="8">
        <v>5938.98583984375</v>
      </c>
      <c r="AJ187" s="8">
        <v>4589.19189453125</v>
      </c>
      <c r="AK187" s="8">
        <f>(data_cloud__26[[#This Row],[timestamp]]-BD185)*86400</f>
        <v>24.986999854445457</v>
      </c>
      <c r="AL187" s="8">
        <v>1.004</v>
      </c>
      <c r="AM187" s="8">
        <v>424.33199999999999</v>
      </c>
      <c r="AN187" s="8">
        <v>2053.828</v>
      </c>
      <c r="AO187" s="8">
        <v>11.162000000000001</v>
      </c>
      <c r="AP187" s="6">
        <v>29.558</v>
      </c>
      <c r="AQ187" s="6">
        <v>1</v>
      </c>
      <c r="AR187" s="6">
        <v>1</v>
      </c>
      <c r="AS187" s="6">
        <f>_xlfn.XLOOKUP(data_cloud__26[[#This Row],[product_id]], manual_check_maarten!A:A,manual_check_maarten!F:F,  "")</f>
        <v>1</v>
      </c>
      <c r="AT187" s="6"/>
      <c r="AU187" s="6"/>
      <c r="AV187" s="6"/>
      <c r="AW187" s="6">
        <f>_xlfn.XLOOKUP(data_cloud__26[[#This Row],[product_id]], manual_check_maarten!A:A,manual_check_maarten!G:G,  "")</f>
        <v>0</v>
      </c>
      <c r="AX187" s="6" t="str">
        <f>_xlfn.XLOOKUP(data_cloud__26[[#This Row],[product_id]], manual_check_maarten!A:A,manual_check_maarten!H:H,  "")</f>
        <v/>
      </c>
      <c r="AY187" s="6"/>
      <c r="AZ187" s="6"/>
      <c r="BA187" s="6" t="s">
        <v>516</v>
      </c>
      <c r="BB187" s="6">
        <v>93</v>
      </c>
      <c r="BC187" s="6" t="s">
        <v>85</v>
      </c>
      <c r="BD187" s="6">
        <v>45566.713309618055</v>
      </c>
      <c r="BE187" s="6" t="s">
        <v>79</v>
      </c>
      <c r="BF187" s="6" t="s">
        <v>80</v>
      </c>
      <c r="BG187" s="6">
        <v>93</v>
      </c>
      <c r="BH187" s="6">
        <v>93</v>
      </c>
      <c r="BI187" s="6">
        <v>0</v>
      </c>
      <c r="BJ187" s="6" t="s">
        <v>514</v>
      </c>
      <c r="BK187" s="6" t="s">
        <v>82</v>
      </c>
      <c r="BL187" s="6">
        <v>15.059999465942383</v>
      </c>
      <c r="BM187" s="6">
        <v>110</v>
      </c>
      <c r="BN187" s="6" t="s">
        <v>82</v>
      </c>
      <c r="BO187" s="6" t="s">
        <v>82</v>
      </c>
      <c r="BP187" s="6">
        <v>0</v>
      </c>
      <c r="BQ187" s="6">
        <v>60</v>
      </c>
      <c r="BR187" s="6"/>
      <c r="BS187" s="6"/>
      <c r="BT187" s="6" t="s">
        <v>517</v>
      </c>
      <c r="BU187" s="6" t="s">
        <v>516</v>
      </c>
      <c r="BV187" s="6">
        <v>40</v>
      </c>
      <c r="BW187" s="6">
        <v>20</v>
      </c>
      <c r="BX187" s="6">
        <v>45</v>
      </c>
      <c r="BY187" s="6">
        <v>1232.3009999999999</v>
      </c>
      <c r="BZ187" s="6">
        <v>1114.0229999999999</v>
      </c>
      <c r="CA187" s="6">
        <v>-1.627</v>
      </c>
      <c r="CB187" s="6">
        <v>4.1289999999999996</v>
      </c>
      <c r="CC187" s="6">
        <v>90.682000000000002</v>
      </c>
      <c r="CD187" s="6">
        <v>2053.828</v>
      </c>
      <c r="CE187" s="6">
        <v>1225.354</v>
      </c>
      <c r="CF187" s="6">
        <v>1419.623</v>
      </c>
      <c r="CG187" s="6">
        <v>-178.196</v>
      </c>
      <c r="CH187" s="6">
        <v>99.998999999999995</v>
      </c>
      <c r="CR187" s="6"/>
      <c r="CS187" s="6"/>
      <c r="CT187" s="6"/>
      <c r="CU187" s="6"/>
      <c r="CV187" s="6"/>
      <c r="CY187" s="6"/>
      <c r="CZ187" s="6"/>
      <c r="DA187" s="6"/>
      <c r="DB187" s="6"/>
      <c r="DC187" s="6"/>
      <c r="DD187" s="6"/>
    </row>
    <row r="188" spans="1:108" x14ac:dyDescent="0.35">
      <c r="A188" s="8">
        <v>801.0443115234375</v>
      </c>
      <c r="B188" s="8">
        <v>119.90861511230469</v>
      </c>
      <c r="C188" s="8">
        <v>214.80000305175781</v>
      </c>
      <c r="D188" s="8">
        <v>215</v>
      </c>
      <c r="E188" s="8">
        <v>220</v>
      </c>
      <c r="F188" s="8">
        <v>225</v>
      </c>
      <c r="G188" s="8">
        <v>2204.5732421875</v>
      </c>
      <c r="H188" s="8">
        <v>1861.9483642578125</v>
      </c>
      <c r="I188" s="8">
        <v>2.8420002460479736</v>
      </c>
      <c r="J188" s="8">
        <v>0.14400000870227814</v>
      </c>
      <c r="K188" s="8">
        <v>24.340002059936523</v>
      </c>
      <c r="L188" s="8">
        <v>2.0460000038146973</v>
      </c>
      <c r="M188" s="8">
        <v>0.45400002598762512</v>
      </c>
      <c r="N188" s="8">
        <v>0.65600001811981201</v>
      </c>
      <c r="O188" s="8">
        <v>40.5</v>
      </c>
      <c r="P188" s="8">
        <v>25.504230499267578</v>
      </c>
      <c r="Q188" s="8">
        <v>44.968788146972656</v>
      </c>
      <c r="R188" s="8">
        <v>229.80000305175781</v>
      </c>
      <c r="S188" s="8">
        <v>60.099997999999999</v>
      </c>
      <c r="T188" s="8">
        <v>60.099997999999999</v>
      </c>
      <c r="U188" s="8">
        <v>60.900002000000001</v>
      </c>
      <c r="V188" s="8">
        <v>94.586082458496094</v>
      </c>
      <c r="W188" s="8">
        <v>52.499603271484375</v>
      </c>
      <c r="X188" s="8">
        <v>66.228958129882813</v>
      </c>
      <c r="Y188" s="8">
        <v>79.831077575683594</v>
      </c>
      <c r="Z188" s="8">
        <v>3.3109376430511475</v>
      </c>
      <c r="AA188" s="8">
        <v>535.004150390625</v>
      </c>
      <c r="AB188" s="8">
        <v>485.5416259765625</v>
      </c>
      <c r="AC188" s="8">
        <v>4.7783126831054688</v>
      </c>
      <c r="AD188" s="8">
        <v>3.7624375820159912</v>
      </c>
      <c r="AE188" s="8">
        <v>7533.06005859375</v>
      </c>
      <c r="AF188" s="8">
        <v>5100.2138671875</v>
      </c>
      <c r="AG188" s="8">
        <v>1641.5732421875</v>
      </c>
      <c r="AH188" s="8">
        <v>951.3408203125</v>
      </c>
      <c r="AI188" s="8">
        <v>5891.48681640625</v>
      </c>
      <c r="AJ188" s="8">
        <v>4148.873046875</v>
      </c>
      <c r="AK188" s="8">
        <f>(data_cloud__26[[#This Row],[timestamp]]-BD186)*86400</f>
        <v>24.0160001674667</v>
      </c>
      <c r="AL188" s="8"/>
      <c r="AM188" s="8"/>
      <c r="AN188" s="8"/>
      <c r="AO188" s="8"/>
      <c r="AP188" s="6"/>
      <c r="AQ188" s="6"/>
      <c r="AR188" s="6"/>
      <c r="AS188" s="6" t="str">
        <f>_xlfn.XLOOKUP(data_cloud__26[[#This Row],[product_id]], manual_check_maarten!A:A,manual_check_maarten!F:F,  "")</f>
        <v/>
      </c>
      <c r="AT188" s="6"/>
      <c r="AU188" s="6"/>
      <c r="AV188" s="6"/>
      <c r="AW188" s="6" t="str">
        <f>_xlfn.XLOOKUP(data_cloud__26[[#This Row],[product_id]], manual_check_maarten!A:A,manual_check_maarten!G:G,  "")</f>
        <v/>
      </c>
      <c r="AX188" s="6" t="str">
        <f>_xlfn.XLOOKUP(data_cloud__26[[#This Row],[product_id]], manual_check_maarten!A:A,manual_check_maarten!H:H,  "")</f>
        <v/>
      </c>
      <c r="AY188" s="6"/>
      <c r="AZ188" s="6"/>
      <c r="BA188" s="6" t="s">
        <v>518</v>
      </c>
      <c r="BB188" s="6">
        <v>94</v>
      </c>
      <c r="BC188" s="6" t="s">
        <v>78</v>
      </c>
      <c r="BD188" s="6">
        <v>45566.71358758102</v>
      </c>
      <c r="BE188" s="6" t="s">
        <v>79</v>
      </c>
      <c r="BF188" s="6" t="s">
        <v>80</v>
      </c>
      <c r="BG188" s="6">
        <v>94</v>
      </c>
      <c r="BH188" s="6">
        <v>94</v>
      </c>
      <c r="BI188" s="6">
        <v>0</v>
      </c>
      <c r="BJ188" s="6" t="s">
        <v>519</v>
      </c>
      <c r="BK188" s="6" t="s">
        <v>82</v>
      </c>
      <c r="BL188" s="6">
        <v>15.059999465942383</v>
      </c>
      <c r="BM188" s="6">
        <v>110</v>
      </c>
      <c r="BN188" s="6" t="s">
        <v>82</v>
      </c>
      <c r="BO188" s="6" t="s">
        <v>82</v>
      </c>
      <c r="BP188" s="6">
        <v>0</v>
      </c>
      <c r="BQ188" s="6">
        <v>60</v>
      </c>
      <c r="BR188" s="6">
        <v>2.4142146110534668E-2</v>
      </c>
      <c r="BS188" s="6">
        <v>0.13716769218444824</v>
      </c>
      <c r="BT188" s="6"/>
      <c r="BX188" s="6"/>
      <c r="BY188" s="6"/>
      <c r="BZ188" s="6"/>
      <c r="CA188" s="6"/>
      <c r="CB188" s="6"/>
      <c r="CC188" s="6"/>
      <c r="CD188" s="6"/>
      <c r="CR188" s="6"/>
      <c r="CS188" s="6"/>
      <c r="CT188" s="6"/>
      <c r="CU188" s="6"/>
      <c r="CV188" s="6"/>
      <c r="CY188" s="6"/>
      <c r="CZ188" s="6"/>
      <c r="DA188" s="6"/>
      <c r="DB188" s="6"/>
      <c r="DC188" s="6"/>
      <c r="DD188" s="6"/>
    </row>
    <row r="189" spans="1:108" x14ac:dyDescent="0.35">
      <c r="A189" s="8">
        <v>801.0443115234375</v>
      </c>
      <c r="B189" s="8">
        <v>119.90861511230469</v>
      </c>
      <c r="C189" s="8">
        <v>214.80000305175781</v>
      </c>
      <c r="D189" s="8">
        <v>215</v>
      </c>
      <c r="E189" s="8">
        <v>220</v>
      </c>
      <c r="F189" s="8">
        <v>225</v>
      </c>
      <c r="G189" s="8">
        <v>2204.5732421875</v>
      </c>
      <c r="H189" s="8">
        <v>1861.9483642578125</v>
      </c>
      <c r="I189" s="8">
        <v>2.8420002460479736</v>
      </c>
      <c r="J189" s="8">
        <v>0.14400000870227814</v>
      </c>
      <c r="K189" s="8">
        <v>24.340002059936523</v>
      </c>
      <c r="L189" s="8">
        <v>2.0460000038146973</v>
      </c>
      <c r="M189" s="8">
        <v>0.45400002598762512</v>
      </c>
      <c r="N189" s="8">
        <v>0.65600001811981201</v>
      </c>
      <c r="O189" s="8">
        <v>40.5</v>
      </c>
      <c r="P189" s="8">
        <v>25.504230499267578</v>
      </c>
      <c r="Q189" s="8">
        <v>44.968788146972656</v>
      </c>
      <c r="R189" s="8">
        <v>229.80000305175781</v>
      </c>
      <c r="S189" s="8">
        <v>60.099997999999999</v>
      </c>
      <c r="T189" s="8">
        <v>60.099997999999999</v>
      </c>
      <c r="U189" s="8">
        <v>60.900002000000001</v>
      </c>
      <c r="V189" s="8">
        <v>137.79624938964844</v>
      </c>
      <c r="W189" s="8">
        <v>52.49993896484375</v>
      </c>
      <c r="X189" s="8">
        <v>66.969718933105469</v>
      </c>
      <c r="Y189" s="8">
        <v>82.564430236816406</v>
      </c>
      <c r="Z189" s="8">
        <v>2.3326876163482666</v>
      </c>
      <c r="AA189" s="8">
        <v>534.7276611328125</v>
      </c>
      <c r="AB189" s="8">
        <v>484.5938720703125</v>
      </c>
      <c r="AC189" s="8">
        <v>4.966437816619873</v>
      </c>
      <c r="AD189" s="8">
        <v>4.0258126258850098</v>
      </c>
      <c r="AE189" s="8">
        <v>7645.7275390625</v>
      </c>
      <c r="AF189" s="8">
        <v>5673.5703125</v>
      </c>
      <c r="AG189" s="8">
        <v>1750.0654296875</v>
      </c>
      <c r="AH189" s="8">
        <v>1102.53369140625</v>
      </c>
      <c r="AI189" s="8">
        <v>5895.662109375</v>
      </c>
      <c r="AJ189" s="8">
        <v>4571.03662109375</v>
      </c>
      <c r="AK189" s="8">
        <f>(data_cloud__26[[#This Row],[timestamp]]-BD187)*86400</f>
        <v>24.0160001674667</v>
      </c>
      <c r="AL189" s="8">
        <v>1.0049999999999999</v>
      </c>
      <c r="AM189" s="8">
        <v>424.452</v>
      </c>
      <c r="AN189" s="8">
        <v>2055.6379999999999</v>
      </c>
      <c r="AO189" s="8">
        <v>6.99</v>
      </c>
      <c r="AP189" s="6">
        <v>20.209</v>
      </c>
      <c r="AQ189" s="6">
        <v>1</v>
      </c>
      <c r="AR189" s="6">
        <v>1</v>
      </c>
      <c r="AS189" s="6">
        <f>_xlfn.XLOOKUP(data_cloud__26[[#This Row],[product_id]], manual_check_maarten!A:A,manual_check_maarten!F:F,  "")</f>
        <v>1</v>
      </c>
      <c r="AT189" s="6"/>
      <c r="AU189" s="6"/>
      <c r="AV189" s="6"/>
      <c r="AW189" s="6">
        <f>_xlfn.XLOOKUP(data_cloud__26[[#This Row],[product_id]], manual_check_maarten!A:A,manual_check_maarten!G:G,  "")</f>
        <v>0</v>
      </c>
      <c r="AX189" s="6" t="str">
        <f>_xlfn.XLOOKUP(data_cloud__26[[#This Row],[product_id]], manual_check_maarten!A:A,manual_check_maarten!H:H,  "")</f>
        <v/>
      </c>
      <c r="AY189" s="6"/>
      <c r="AZ189" s="6"/>
      <c r="BA189" s="6" t="s">
        <v>520</v>
      </c>
      <c r="BB189" s="6">
        <v>94</v>
      </c>
      <c r="BC189" s="6" t="s">
        <v>85</v>
      </c>
      <c r="BD189" s="6">
        <v>45566.71358758102</v>
      </c>
      <c r="BE189" s="6" t="s">
        <v>79</v>
      </c>
      <c r="BF189" s="6" t="s">
        <v>80</v>
      </c>
      <c r="BG189" s="6">
        <v>94</v>
      </c>
      <c r="BH189" s="6">
        <v>94</v>
      </c>
      <c r="BI189" s="6">
        <v>0</v>
      </c>
      <c r="BJ189" s="6" t="s">
        <v>519</v>
      </c>
      <c r="BK189" s="6" t="s">
        <v>82</v>
      </c>
      <c r="BL189" s="6">
        <v>15.059999465942383</v>
      </c>
      <c r="BM189" s="6">
        <v>110</v>
      </c>
      <c r="BN189" s="6" t="s">
        <v>82</v>
      </c>
      <c r="BO189" s="6" t="s">
        <v>82</v>
      </c>
      <c r="BP189" s="6">
        <v>0</v>
      </c>
      <c r="BQ189" s="6">
        <v>60</v>
      </c>
      <c r="BR189" s="6"/>
      <c r="BS189" s="6"/>
      <c r="BT189" s="6" t="s">
        <v>521</v>
      </c>
      <c r="BU189" s="6" t="s">
        <v>520</v>
      </c>
      <c r="BV189" s="6">
        <v>40</v>
      </c>
      <c r="BW189" s="6">
        <v>20</v>
      </c>
      <c r="BX189" s="6">
        <v>45</v>
      </c>
      <c r="BY189" s="6">
        <v>1236.748</v>
      </c>
      <c r="BZ189" s="6">
        <v>1007.056</v>
      </c>
      <c r="CA189" s="6">
        <v>-2.3090000000000002</v>
      </c>
      <c r="CB189" s="6">
        <v>3.9590000000000001</v>
      </c>
      <c r="CC189" s="6">
        <v>90</v>
      </c>
      <c r="CD189" s="6">
        <v>2055.6379999999999</v>
      </c>
      <c r="CE189" s="6">
        <v>1229.6969999999999</v>
      </c>
      <c r="CF189" s="6">
        <v>1314.8320000000001</v>
      </c>
      <c r="CG189" s="6">
        <v>-178.209</v>
      </c>
      <c r="CH189" s="6">
        <v>98.424999999999997</v>
      </c>
      <c r="CR189" s="6"/>
      <c r="CS189" s="6"/>
      <c r="CT189" s="6"/>
      <c r="CU189" s="6"/>
      <c r="CV189" s="6"/>
      <c r="CY189" s="6"/>
      <c r="CZ189" s="6"/>
      <c r="DA189" s="6"/>
      <c r="DB189" s="6"/>
      <c r="DC189" s="6"/>
      <c r="DD189" s="6"/>
    </row>
    <row r="190" spans="1:108" x14ac:dyDescent="0.35">
      <c r="A190" s="8">
        <v>801.59759521484375</v>
      </c>
      <c r="B190" s="8">
        <v>119.90861511230469</v>
      </c>
      <c r="C190" s="8">
        <v>214.80000305175781</v>
      </c>
      <c r="D190" s="8">
        <v>215.10000610351563</v>
      </c>
      <c r="E190" s="8">
        <v>220</v>
      </c>
      <c r="F190" s="8">
        <v>225</v>
      </c>
      <c r="G190" s="8">
        <v>2183.39599609375</v>
      </c>
      <c r="H190" s="8">
        <v>1859.0340576171875</v>
      </c>
      <c r="I190" s="8">
        <v>3.2220001220703125</v>
      </c>
      <c r="J190" s="8">
        <v>0.15000000596046448</v>
      </c>
      <c r="K190" s="8">
        <v>24.338001251220703</v>
      </c>
      <c r="L190" s="8">
        <v>2.0420000553131104</v>
      </c>
      <c r="M190" s="8">
        <v>0.45200002193450928</v>
      </c>
      <c r="N190" s="8">
        <v>0.65400004386901855</v>
      </c>
      <c r="O190" s="8">
        <v>40.900001525878906</v>
      </c>
      <c r="P190" s="8">
        <v>25.570487976074219</v>
      </c>
      <c r="Q190" s="8">
        <v>44.999370574951172</v>
      </c>
      <c r="R190" s="8">
        <v>229.80000305175781</v>
      </c>
      <c r="S190" s="8">
        <v>59.900002000000001</v>
      </c>
      <c r="T190" s="8">
        <v>59.900002000000001</v>
      </c>
      <c r="U190" s="8">
        <v>60.900002000000001</v>
      </c>
      <c r="V190" s="8">
        <v>94.586082458496094</v>
      </c>
      <c r="W190" s="8">
        <v>52.499603271484375</v>
      </c>
      <c r="X190" s="8">
        <v>66.174644470214844</v>
      </c>
      <c r="Y190" s="8">
        <v>79.87774658203125</v>
      </c>
      <c r="Z190" s="8">
        <v>3.2733125686645508</v>
      </c>
      <c r="AA190" s="8">
        <v>534.74871826171875</v>
      </c>
      <c r="AB190" s="8">
        <v>485.32681274414063</v>
      </c>
      <c r="AC190" s="8">
        <v>4.7406878471374512</v>
      </c>
      <c r="AD190" s="8">
        <v>3.8376877307891846</v>
      </c>
      <c r="AE190" s="8">
        <v>7530.09228515625</v>
      </c>
      <c r="AF190" s="8">
        <v>5085.02099609375</v>
      </c>
      <c r="AG190" s="8">
        <v>1621.35302734375</v>
      </c>
      <c r="AH190" s="8">
        <v>988.3828125</v>
      </c>
      <c r="AI190" s="8">
        <v>5908.7392578125</v>
      </c>
      <c r="AJ190" s="8">
        <v>4096.63818359375</v>
      </c>
      <c r="AK190" s="8">
        <f>(data_cloud__26[[#This Row],[timestamp]]-BD188)*86400</f>
        <v>24.867000128142536</v>
      </c>
      <c r="AL190" s="8">
        <v>1.0029999999999999</v>
      </c>
      <c r="AM190" s="8">
        <v>423.52100000000002</v>
      </c>
      <c r="AN190" s="8">
        <v>2053.4960000000001</v>
      </c>
      <c r="AO190" s="8">
        <v>10.388</v>
      </c>
      <c r="AP190" s="6">
        <v>19.55</v>
      </c>
      <c r="AQ190" s="6">
        <v>1</v>
      </c>
      <c r="AR190" s="6">
        <v>1</v>
      </c>
      <c r="AS190" s="6">
        <f>_xlfn.XLOOKUP(data_cloud__26[[#This Row],[product_id]], manual_check_maarten!A:A,manual_check_maarten!F:F,  "")</f>
        <v>1</v>
      </c>
      <c r="AT190" s="6"/>
      <c r="AU190" s="6"/>
      <c r="AV190" s="6"/>
      <c r="AW190" s="6">
        <f>_xlfn.XLOOKUP(data_cloud__26[[#This Row],[product_id]], manual_check_maarten!A:A,manual_check_maarten!G:G,  "")</f>
        <v>0</v>
      </c>
      <c r="AX190" s="6" t="str">
        <f>_xlfn.XLOOKUP(data_cloud__26[[#This Row],[product_id]], manual_check_maarten!A:A,manual_check_maarten!H:H,  "")</f>
        <v/>
      </c>
      <c r="AY190" s="6"/>
      <c r="AZ190" s="6"/>
      <c r="BA190" s="6" t="s">
        <v>522</v>
      </c>
      <c r="BB190" s="6">
        <v>95</v>
      </c>
      <c r="BC190" s="6" t="s">
        <v>78</v>
      </c>
      <c r="BD190" s="6">
        <v>45566.713875393521</v>
      </c>
      <c r="BE190" s="6" t="s">
        <v>79</v>
      </c>
      <c r="BF190" s="6" t="s">
        <v>80</v>
      </c>
      <c r="BG190" s="6">
        <v>95</v>
      </c>
      <c r="BH190" s="6">
        <v>95</v>
      </c>
      <c r="BI190" s="6">
        <v>0</v>
      </c>
      <c r="BJ190" s="6" t="s">
        <v>523</v>
      </c>
      <c r="BK190" s="6" t="s">
        <v>82</v>
      </c>
      <c r="BL190" s="6">
        <v>15.069999694824219</v>
      </c>
      <c r="BM190" s="6">
        <v>110</v>
      </c>
      <c r="BN190" s="6" t="s">
        <v>82</v>
      </c>
      <c r="BO190" s="6" t="s">
        <v>82</v>
      </c>
      <c r="BP190" s="6">
        <v>0</v>
      </c>
      <c r="BQ190" s="6">
        <v>60</v>
      </c>
      <c r="BR190" s="6">
        <v>2.445220947265625E-3</v>
      </c>
      <c r="BS190" s="6">
        <v>0.15977716445922852</v>
      </c>
      <c r="BT190" s="6" t="s">
        <v>524</v>
      </c>
      <c r="BU190" s="6" t="s">
        <v>522</v>
      </c>
      <c r="BV190" s="6">
        <v>40</v>
      </c>
      <c r="BW190" s="6">
        <v>20</v>
      </c>
      <c r="BX190" s="6">
        <v>45</v>
      </c>
      <c r="BY190" s="6">
        <v>892.73099999999999</v>
      </c>
      <c r="BZ190" s="6">
        <v>996.51800000000003</v>
      </c>
      <c r="CA190" s="6">
        <v>3.1960000000000002</v>
      </c>
      <c r="CB190" s="6">
        <v>4.1719999999999997</v>
      </c>
      <c r="CC190" s="6">
        <v>95.504999999999995</v>
      </c>
      <c r="CD190" s="6">
        <v>2053.4960000000001</v>
      </c>
      <c r="CE190" s="6">
        <v>868.048</v>
      </c>
      <c r="CF190" s="6">
        <v>1107.1120000000001</v>
      </c>
      <c r="CG190" s="6">
        <v>6.5709999999999997</v>
      </c>
      <c r="CH190" s="6">
        <v>98.424999999999997</v>
      </c>
      <c r="CR190" s="6"/>
      <c r="CS190" s="6"/>
      <c r="CT190" s="6"/>
      <c r="CU190" s="6"/>
      <c r="CV190" s="6"/>
      <c r="CY190" s="6"/>
      <c r="CZ190" s="6"/>
      <c r="DA190" s="6"/>
      <c r="DB190" s="6"/>
      <c r="DC190" s="6"/>
      <c r="DD190" s="6"/>
    </row>
    <row r="191" spans="1:108" x14ac:dyDescent="0.35">
      <c r="A191" s="8">
        <v>801.59759521484375</v>
      </c>
      <c r="B191" s="8">
        <v>119.90861511230469</v>
      </c>
      <c r="C191" s="8">
        <v>214.80000305175781</v>
      </c>
      <c r="D191" s="8">
        <v>215.10000610351563</v>
      </c>
      <c r="E191" s="8">
        <v>220</v>
      </c>
      <c r="F191" s="8">
        <v>225</v>
      </c>
      <c r="G191" s="8">
        <v>2183.39599609375</v>
      </c>
      <c r="H191" s="8">
        <v>1859.0340576171875</v>
      </c>
      <c r="I191" s="8">
        <v>3.2220001220703125</v>
      </c>
      <c r="J191" s="8">
        <v>0.15000000596046448</v>
      </c>
      <c r="K191" s="8">
        <v>24.338001251220703</v>
      </c>
      <c r="L191" s="8">
        <v>2.0420000553131104</v>
      </c>
      <c r="M191" s="8">
        <v>0.45200002193450928</v>
      </c>
      <c r="N191" s="8">
        <v>0.65400004386901855</v>
      </c>
      <c r="O191" s="8">
        <v>40.900001525878906</v>
      </c>
      <c r="P191" s="8">
        <v>25.570487976074219</v>
      </c>
      <c r="Q191" s="8">
        <v>44.999370574951172</v>
      </c>
      <c r="R191" s="8">
        <v>229.80000305175781</v>
      </c>
      <c r="S191" s="8">
        <v>59.900002000000001</v>
      </c>
      <c r="T191" s="8">
        <v>59.900002000000001</v>
      </c>
      <c r="U191" s="8">
        <v>60.900002000000001</v>
      </c>
      <c r="V191" s="8">
        <v>137.79624938964844</v>
      </c>
      <c r="W191" s="8">
        <v>52.49993896484375</v>
      </c>
      <c r="X191" s="8">
        <v>66.954681396484375</v>
      </c>
      <c r="Y191" s="8">
        <v>82.72723388671875</v>
      </c>
      <c r="Z191" s="8">
        <v>1.5049375295639038</v>
      </c>
      <c r="AA191" s="8">
        <v>535.796630859375</v>
      </c>
      <c r="AB191" s="8">
        <v>485.13009643554688</v>
      </c>
      <c r="AC191" s="8">
        <v>5.0040626525878906</v>
      </c>
      <c r="AD191" s="8">
        <v>3.9881877899169922</v>
      </c>
      <c r="AE191" s="8">
        <v>7669.3447265625</v>
      </c>
      <c r="AF191" s="8">
        <v>5703.97216796875</v>
      </c>
      <c r="AG191" s="8">
        <v>1779.6142578125</v>
      </c>
      <c r="AH191" s="8">
        <v>1091.6953125</v>
      </c>
      <c r="AI191" s="8">
        <v>5889.73046875</v>
      </c>
      <c r="AJ191" s="8">
        <v>4612.27685546875</v>
      </c>
      <c r="AK191" s="8">
        <f>(data_cloud__26[[#This Row],[timestamp]]-BD189)*86400</f>
        <v>24.867000128142536</v>
      </c>
      <c r="AL191" s="8">
        <v>1.0049999999999999</v>
      </c>
      <c r="AM191" s="8">
        <v>424.61700000000002</v>
      </c>
      <c r="AN191" s="8">
        <v>2055.4279999999999</v>
      </c>
      <c r="AO191" s="8">
        <v>9.0269999999999992</v>
      </c>
      <c r="AP191" s="6">
        <v>23.219000000000001</v>
      </c>
      <c r="AQ191" s="6">
        <v>1</v>
      </c>
      <c r="AR191" s="6">
        <v>1</v>
      </c>
      <c r="AS191" s="6">
        <f>_xlfn.XLOOKUP(data_cloud__26[[#This Row],[product_id]], manual_check_maarten!A:A,manual_check_maarten!F:F,  "")</f>
        <v>1</v>
      </c>
      <c r="AT191" s="6"/>
      <c r="AU191" s="6"/>
      <c r="AV191" s="6"/>
      <c r="AW191" s="6">
        <f>_xlfn.XLOOKUP(data_cloud__26[[#This Row],[product_id]], manual_check_maarten!A:A,manual_check_maarten!G:G,  "")</f>
        <v>0</v>
      </c>
      <c r="AX191" s="6" t="str">
        <f>_xlfn.XLOOKUP(data_cloud__26[[#This Row],[product_id]], manual_check_maarten!A:A,manual_check_maarten!H:H,  "")</f>
        <v/>
      </c>
      <c r="AY191" s="6"/>
      <c r="AZ191" s="6"/>
      <c r="BA191" s="6" t="s">
        <v>525</v>
      </c>
      <c r="BB191" s="6">
        <v>95</v>
      </c>
      <c r="BC191" s="6" t="s">
        <v>85</v>
      </c>
      <c r="BD191" s="6">
        <v>45566.713875393521</v>
      </c>
      <c r="BE191" s="6" t="s">
        <v>79</v>
      </c>
      <c r="BF191" s="6" t="s">
        <v>80</v>
      </c>
      <c r="BG191" s="6">
        <v>95</v>
      </c>
      <c r="BH191" s="6">
        <v>95</v>
      </c>
      <c r="BI191" s="6">
        <v>0</v>
      </c>
      <c r="BJ191" s="6" t="s">
        <v>523</v>
      </c>
      <c r="BK191" s="6" t="s">
        <v>82</v>
      </c>
      <c r="BL191" s="6">
        <v>15.069999694824219</v>
      </c>
      <c r="BM191" s="6">
        <v>110</v>
      </c>
      <c r="BN191" s="6" t="s">
        <v>82</v>
      </c>
      <c r="BO191" s="6" t="s">
        <v>82</v>
      </c>
      <c r="BP191" s="6">
        <v>0</v>
      </c>
      <c r="BQ191" s="6">
        <v>60</v>
      </c>
      <c r="BR191" s="6"/>
      <c r="BS191" s="6"/>
      <c r="BT191" s="6" t="s">
        <v>526</v>
      </c>
      <c r="BU191" s="6" t="s">
        <v>525</v>
      </c>
      <c r="BV191" s="6">
        <v>40</v>
      </c>
      <c r="BW191" s="6">
        <v>20</v>
      </c>
      <c r="BX191" s="6">
        <v>45</v>
      </c>
      <c r="BY191" s="6">
        <v>1203.7670000000001</v>
      </c>
      <c r="BZ191" s="6">
        <v>996.31399999999996</v>
      </c>
      <c r="CA191" s="6">
        <v>-3.2330000000000001</v>
      </c>
      <c r="CB191" s="6">
        <v>4.0140000000000002</v>
      </c>
      <c r="CC191" s="6">
        <v>89.075999999999993</v>
      </c>
      <c r="CD191" s="6">
        <v>2055.4279999999999</v>
      </c>
      <c r="CE191" s="6">
        <v>1205.076</v>
      </c>
      <c r="CF191" s="6">
        <v>1303.46</v>
      </c>
      <c r="CG191" s="6">
        <v>-179.71600000000001</v>
      </c>
      <c r="CH191" s="6">
        <v>98.424999999999997</v>
      </c>
      <c r="CR191" s="6"/>
      <c r="CS191" s="6"/>
      <c r="CT191" s="6"/>
      <c r="CU191" s="6"/>
      <c r="CV191" s="6"/>
      <c r="CY191" s="6"/>
      <c r="CZ191" s="6"/>
      <c r="DA191" s="6"/>
      <c r="DB191" s="6"/>
      <c r="DC191" s="6"/>
      <c r="DD191" s="6"/>
    </row>
    <row r="192" spans="1:108" x14ac:dyDescent="0.35">
      <c r="A192" s="8">
        <v>801.59759521484375</v>
      </c>
      <c r="B192" s="8">
        <v>119.90861511230469</v>
      </c>
      <c r="C192" s="8">
        <v>214.60000610351563</v>
      </c>
      <c r="D192" s="8">
        <v>215</v>
      </c>
      <c r="E192" s="8">
        <v>220</v>
      </c>
      <c r="F192" s="8">
        <v>225</v>
      </c>
      <c r="G192" s="8">
        <v>2201.17333984375</v>
      </c>
      <c r="H192" s="8">
        <v>1849.5140380859375</v>
      </c>
      <c r="I192" s="8">
        <v>3.1360001564025879</v>
      </c>
      <c r="J192" s="8">
        <v>0.15000000596046448</v>
      </c>
      <c r="K192" s="8">
        <v>24.340002059936523</v>
      </c>
      <c r="L192" s="8">
        <v>2.0400002002716064</v>
      </c>
      <c r="M192" s="8">
        <v>0.45400002598762512</v>
      </c>
      <c r="N192" s="8">
        <v>0.65600001811981201</v>
      </c>
      <c r="O192" s="8">
        <v>41.200000762939453</v>
      </c>
      <c r="P192" s="8">
        <v>25.565391540527344</v>
      </c>
      <c r="Q192" s="8">
        <v>44.973884582519531</v>
      </c>
      <c r="R192" s="8">
        <v>229.80000305175781</v>
      </c>
      <c r="S192" s="8">
        <v>60</v>
      </c>
      <c r="T192" s="8">
        <v>60</v>
      </c>
      <c r="U192" s="8">
        <v>60.900002000000001</v>
      </c>
      <c r="V192" s="8">
        <v>94.586082458496094</v>
      </c>
      <c r="W192" s="8">
        <v>52.499603271484375</v>
      </c>
      <c r="X192" s="8">
        <v>66.241615295410156</v>
      </c>
      <c r="Y192" s="8">
        <v>79.890861511230469</v>
      </c>
      <c r="Z192" s="8">
        <v>3.1604375839233398</v>
      </c>
      <c r="AA192" s="8">
        <v>535.405029296875</v>
      </c>
      <c r="AB192" s="8">
        <v>486.26290893554688</v>
      </c>
      <c r="AC192" s="8">
        <v>4.6654376983642578</v>
      </c>
      <c r="AD192" s="8">
        <v>3.8000626564025879</v>
      </c>
      <c r="AE192" s="8">
        <v>7545.41064453125</v>
      </c>
      <c r="AF192" s="8">
        <v>5119.1689453125</v>
      </c>
      <c r="AG192" s="8">
        <v>1585.833984375</v>
      </c>
      <c r="AH192" s="8">
        <v>975.1171875</v>
      </c>
      <c r="AI192" s="8">
        <v>5959.57666015625</v>
      </c>
      <c r="AJ192" s="8">
        <v>4144.0517578125</v>
      </c>
      <c r="AK192" s="8">
        <f>(data_cloud__26[[#This Row],[timestamp]]-BD190)*86400</f>
        <v>24.07999977003783</v>
      </c>
      <c r="AL192" s="8">
        <v>1.0029999999999999</v>
      </c>
      <c r="AM192" s="8">
        <v>423.483</v>
      </c>
      <c r="AN192" s="8">
        <v>2055.386</v>
      </c>
      <c r="AO192" s="8">
        <v>8.734</v>
      </c>
      <c r="AP192" s="6">
        <v>24.158000000000001</v>
      </c>
      <c r="AQ192" s="6">
        <v>1</v>
      </c>
      <c r="AR192" s="6">
        <v>1</v>
      </c>
      <c r="AS192" s="6">
        <f>_xlfn.XLOOKUP(data_cloud__26[[#This Row],[product_id]], manual_check_maarten!A:A,manual_check_maarten!F:F,  "")</f>
        <v>1</v>
      </c>
      <c r="AT192" s="6"/>
      <c r="AU192" s="6"/>
      <c r="AV192" s="6"/>
      <c r="AW192" s="6">
        <f>_xlfn.XLOOKUP(data_cloud__26[[#This Row],[product_id]], manual_check_maarten!A:A,manual_check_maarten!G:G,  "")</f>
        <v>0</v>
      </c>
      <c r="AX192" s="6" t="str">
        <f>_xlfn.XLOOKUP(data_cloud__26[[#This Row],[product_id]], manual_check_maarten!A:A,manual_check_maarten!H:H,  "")</f>
        <v/>
      </c>
      <c r="AY192" s="6"/>
      <c r="AZ192" s="6"/>
      <c r="BA192" s="6" t="s">
        <v>527</v>
      </c>
      <c r="BB192" s="6">
        <v>96</v>
      </c>
      <c r="BC192" s="6" t="s">
        <v>78</v>
      </c>
      <c r="BD192" s="6">
        <v>45566.714154097222</v>
      </c>
      <c r="BE192" s="6" t="s">
        <v>79</v>
      </c>
      <c r="BF192" s="6" t="s">
        <v>80</v>
      </c>
      <c r="BG192" s="6">
        <v>96</v>
      </c>
      <c r="BH192" s="6">
        <v>96</v>
      </c>
      <c r="BI192" s="6">
        <v>0</v>
      </c>
      <c r="BJ192" s="6" t="s">
        <v>528</v>
      </c>
      <c r="BK192" s="6" t="s">
        <v>82</v>
      </c>
      <c r="BL192" s="6">
        <v>15.069999694824219</v>
      </c>
      <c r="BM192" s="6">
        <v>110</v>
      </c>
      <c r="BN192" s="6" t="s">
        <v>82</v>
      </c>
      <c r="BO192" s="6" t="s">
        <v>82</v>
      </c>
      <c r="BP192" s="6">
        <v>0</v>
      </c>
      <c r="BQ192" s="6">
        <v>60</v>
      </c>
      <c r="BR192" s="6">
        <v>2.5548338890075684E-2</v>
      </c>
      <c r="BS192" s="6">
        <v>0.13181304931640625</v>
      </c>
      <c r="BT192" s="6" t="s">
        <v>529</v>
      </c>
      <c r="BU192" s="6" t="s">
        <v>527</v>
      </c>
      <c r="BV192" s="6">
        <v>40</v>
      </c>
      <c r="BW192" s="6">
        <v>20</v>
      </c>
      <c r="BX192" s="6">
        <v>45</v>
      </c>
      <c r="BY192" s="6">
        <v>864.64200000000005</v>
      </c>
      <c r="BZ192" s="6">
        <v>1196.8420000000001</v>
      </c>
      <c r="CA192" s="6">
        <v>3.1960000000000002</v>
      </c>
      <c r="CB192" s="6">
        <v>4.1710000000000003</v>
      </c>
      <c r="CC192" s="6">
        <v>95.504999999999995</v>
      </c>
      <c r="CD192" s="6">
        <v>2055.386</v>
      </c>
      <c r="CE192" s="6">
        <v>843.26599999999996</v>
      </c>
      <c r="CF192" s="6">
        <v>1303.348</v>
      </c>
      <c r="CG192" s="6">
        <v>5.4349999999999996</v>
      </c>
      <c r="CH192" s="6">
        <v>97.244</v>
      </c>
      <c r="CR192" s="6"/>
      <c r="CS192" s="6"/>
      <c r="CT192" s="6"/>
      <c r="CU192" s="6"/>
      <c r="CV192" s="6"/>
      <c r="CY192" s="6"/>
      <c r="CZ192" s="6"/>
      <c r="DA192" s="6"/>
      <c r="DB192" s="6"/>
      <c r="DC192" s="6"/>
      <c r="DD192" s="6"/>
    </row>
    <row r="193" spans="1:108" x14ac:dyDescent="0.35">
      <c r="A193" s="8">
        <v>801.59759521484375</v>
      </c>
      <c r="B193" s="8">
        <v>119.90861511230469</v>
      </c>
      <c r="C193" s="8">
        <v>214.60000610351563</v>
      </c>
      <c r="D193" s="8">
        <v>215</v>
      </c>
      <c r="E193" s="8">
        <v>220</v>
      </c>
      <c r="F193" s="8">
        <v>225</v>
      </c>
      <c r="G193" s="8">
        <v>2201.17333984375</v>
      </c>
      <c r="H193" s="8">
        <v>1849.5140380859375</v>
      </c>
      <c r="I193" s="8">
        <v>3.1360001564025879</v>
      </c>
      <c r="J193" s="8">
        <v>0.15000000596046448</v>
      </c>
      <c r="K193" s="8">
        <v>24.340002059936523</v>
      </c>
      <c r="L193" s="8">
        <v>2.0400002002716064</v>
      </c>
      <c r="M193" s="8">
        <v>0.45400002598762512</v>
      </c>
      <c r="N193" s="8">
        <v>0.65600001811981201</v>
      </c>
      <c r="O193" s="8">
        <v>41.200000762939453</v>
      </c>
      <c r="P193" s="8">
        <v>25.565391540527344</v>
      </c>
      <c r="Q193" s="8">
        <v>44.973884582519531</v>
      </c>
      <c r="R193" s="8">
        <v>229.80000305175781</v>
      </c>
      <c r="S193" s="8">
        <v>60</v>
      </c>
      <c r="T193" s="8">
        <v>60</v>
      </c>
      <c r="U193" s="8">
        <v>60.900002000000001</v>
      </c>
      <c r="V193" s="8">
        <v>137.79624938964844</v>
      </c>
      <c r="W193" s="8">
        <v>52.49993896484375</v>
      </c>
      <c r="X193" s="8">
        <v>66.914016723632813</v>
      </c>
      <c r="Y193" s="8">
        <v>82.427200317382813</v>
      </c>
      <c r="Z193" s="8">
        <v>2.4831876754760742</v>
      </c>
      <c r="AA193" s="8">
        <v>534.837646484375</v>
      </c>
      <c r="AB193" s="8">
        <v>484.87115478515625</v>
      </c>
      <c r="AC193" s="8">
        <v>4.9288125038146973</v>
      </c>
      <c r="AD193" s="8">
        <v>3.9505627155303955</v>
      </c>
      <c r="AE193" s="8">
        <v>7654.87353515625</v>
      </c>
      <c r="AF193" s="8">
        <v>5680.84814453125</v>
      </c>
      <c r="AG193" s="8">
        <v>1733.82763671875</v>
      </c>
      <c r="AH193" s="8">
        <v>1070.22998046875</v>
      </c>
      <c r="AI193" s="8">
        <v>5921.0458984375</v>
      </c>
      <c r="AJ193" s="8">
        <v>4610.6181640625</v>
      </c>
      <c r="AK193" s="8">
        <f>(data_cloud__26[[#This Row],[timestamp]]-BD191)*86400</f>
        <v>24.07999977003783</v>
      </c>
      <c r="AL193" s="8">
        <v>1.0049999999999999</v>
      </c>
      <c r="AM193" s="8">
        <v>424.45800000000003</v>
      </c>
      <c r="AN193" s="8">
        <v>2056.1669999999999</v>
      </c>
      <c r="AO193" s="8">
        <v>8.6690000000000005</v>
      </c>
      <c r="AP193" s="6">
        <v>34.713999999999999</v>
      </c>
      <c r="AQ193" s="6">
        <v>1</v>
      </c>
      <c r="AR193" s="6">
        <v>1</v>
      </c>
      <c r="AS193" s="6">
        <f>_xlfn.XLOOKUP(data_cloud__26[[#This Row],[product_id]], manual_check_maarten!A:A,manual_check_maarten!F:F,  "")</f>
        <v>1</v>
      </c>
      <c r="AT193" s="6"/>
      <c r="AU193" s="6"/>
      <c r="AV193" s="6"/>
      <c r="AW193" s="6">
        <f>_xlfn.XLOOKUP(data_cloud__26[[#This Row],[product_id]], manual_check_maarten!A:A,manual_check_maarten!G:G,  "")</f>
        <v>0</v>
      </c>
      <c r="AX193" s="6" t="str">
        <f>_xlfn.XLOOKUP(data_cloud__26[[#This Row],[product_id]], manual_check_maarten!A:A,manual_check_maarten!H:H,  "")</f>
        <v/>
      </c>
      <c r="AY193" s="6"/>
      <c r="AZ193" s="6"/>
      <c r="BA193" s="6" t="s">
        <v>530</v>
      </c>
      <c r="BB193" s="6">
        <v>96</v>
      </c>
      <c r="BC193" s="6" t="s">
        <v>85</v>
      </c>
      <c r="BD193" s="6">
        <v>45566.714154097222</v>
      </c>
      <c r="BE193" s="6" t="s">
        <v>79</v>
      </c>
      <c r="BF193" s="6" t="s">
        <v>80</v>
      </c>
      <c r="BG193" s="6">
        <v>96</v>
      </c>
      <c r="BH193" s="6">
        <v>96</v>
      </c>
      <c r="BI193" s="6">
        <v>0</v>
      </c>
      <c r="BJ193" s="6" t="s">
        <v>528</v>
      </c>
      <c r="BK193" s="6" t="s">
        <v>82</v>
      </c>
      <c r="BL193" s="6">
        <v>15.069999694824219</v>
      </c>
      <c r="BM193" s="6">
        <v>110</v>
      </c>
      <c r="BN193" s="6" t="s">
        <v>82</v>
      </c>
      <c r="BO193" s="6" t="s">
        <v>82</v>
      </c>
      <c r="BP193" s="6">
        <v>0</v>
      </c>
      <c r="BQ193" s="6">
        <v>60</v>
      </c>
      <c r="BR193" s="6"/>
      <c r="BS193" s="6"/>
      <c r="BT193" s="6" t="s">
        <v>531</v>
      </c>
      <c r="BU193" s="6" t="s">
        <v>530</v>
      </c>
      <c r="BV193" s="6">
        <v>40</v>
      </c>
      <c r="BW193" s="6">
        <v>20</v>
      </c>
      <c r="BX193" s="6">
        <v>45</v>
      </c>
      <c r="BY193" s="6">
        <v>1241.9010000000001</v>
      </c>
      <c r="BZ193" s="6">
        <v>796.03399999999999</v>
      </c>
      <c r="CA193" s="6">
        <v>-1.3919999999999999</v>
      </c>
      <c r="CB193" s="6">
        <v>4.0449999999999999</v>
      </c>
      <c r="CC193" s="6">
        <v>90.917000000000002</v>
      </c>
      <c r="CD193" s="6">
        <v>2056.1669999999999</v>
      </c>
      <c r="CE193" s="6">
        <v>1235.385</v>
      </c>
      <c r="CF193" s="6">
        <v>1106.713</v>
      </c>
      <c r="CG193" s="6">
        <v>-178.24199999999999</v>
      </c>
      <c r="CH193" s="6">
        <v>99.998999999999995</v>
      </c>
      <c r="CR193" s="6"/>
      <c r="CS193" s="6"/>
      <c r="CT193" s="6"/>
      <c r="CU193" s="6"/>
      <c r="CV193" s="6"/>
      <c r="CY193" s="6"/>
      <c r="CZ193" s="6"/>
      <c r="DA193" s="6"/>
      <c r="DB193" s="6"/>
      <c r="DC193" s="6"/>
      <c r="DD193" s="6"/>
    </row>
    <row r="194" spans="1:108" x14ac:dyDescent="0.35">
      <c r="A194" s="8">
        <v>801.59759521484375</v>
      </c>
      <c r="B194" s="8">
        <v>119.90861511230469</v>
      </c>
      <c r="C194" s="8">
        <v>214.5</v>
      </c>
      <c r="D194" s="8">
        <v>215</v>
      </c>
      <c r="E194" s="8">
        <v>220</v>
      </c>
      <c r="F194" s="8">
        <v>225</v>
      </c>
      <c r="G194" s="8">
        <v>2207.293212890625</v>
      </c>
      <c r="H194" s="8">
        <v>1858.0626220703125</v>
      </c>
      <c r="I194" s="8">
        <v>3.0800001621246338</v>
      </c>
      <c r="J194" s="8">
        <v>0.14800000190734863</v>
      </c>
      <c r="K194" s="8">
        <v>24.340002059936523</v>
      </c>
      <c r="L194" s="8">
        <v>2.062000036239624</v>
      </c>
      <c r="M194" s="8">
        <v>0.45400002598762512</v>
      </c>
      <c r="N194" s="8">
        <v>0.65800005197525024</v>
      </c>
      <c r="O194" s="8">
        <v>41.400001525878906</v>
      </c>
      <c r="P194" s="8">
        <v>25.850809097290039</v>
      </c>
      <c r="Q194" s="8">
        <v>44.958595275878906</v>
      </c>
      <c r="R194" s="8">
        <v>229.80000305175781</v>
      </c>
      <c r="S194" s="8">
        <v>60</v>
      </c>
      <c r="T194" s="8">
        <v>60</v>
      </c>
      <c r="U194" s="8">
        <v>60.900002000000001</v>
      </c>
      <c r="V194" s="8">
        <v>94.586082458496094</v>
      </c>
      <c r="W194" s="8">
        <v>52.499603271484375</v>
      </c>
      <c r="X194" s="8">
        <v>66.210281372070313</v>
      </c>
      <c r="Y194" s="8">
        <v>80.041343688964844</v>
      </c>
      <c r="Z194" s="8">
        <v>2.6336877346038818</v>
      </c>
      <c r="AA194" s="8">
        <v>536.0478515625</v>
      </c>
      <c r="AB194" s="8">
        <v>487.42706298828125</v>
      </c>
      <c r="AC194" s="8">
        <v>4.7406878471374512</v>
      </c>
      <c r="AD194" s="8">
        <v>3.7624375820159912</v>
      </c>
      <c r="AE194" s="8">
        <v>7564.75439453125</v>
      </c>
      <c r="AF194" s="8">
        <v>5147.0751953125</v>
      </c>
      <c r="AG194" s="8">
        <v>1635.6533203125</v>
      </c>
      <c r="AH194" s="8">
        <v>967.20166015625</v>
      </c>
      <c r="AI194" s="8">
        <v>5929.10107421875</v>
      </c>
      <c r="AJ194" s="8">
        <v>4179.87353515625</v>
      </c>
      <c r="AK194" s="8">
        <f>(data_cloud__26[[#This Row],[timestamp]]-BD192)*86400</f>
        <v>24.116999795660377</v>
      </c>
      <c r="AL194" s="8"/>
      <c r="AM194" s="8"/>
      <c r="AN194" s="8"/>
      <c r="AO194" s="8"/>
      <c r="AP194" s="6"/>
      <c r="AQ194" s="6"/>
      <c r="AR194" s="6"/>
      <c r="AS194" s="6" t="str">
        <f>_xlfn.XLOOKUP(data_cloud__26[[#This Row],[product_id]], manual_check_maarten!A:A,manual_check_maarten!F:F,  "")</f>
        <v/>
      </c>
      <c r="AT194" s="6"/>
      <c r="AU194" s="6"/>
      <c r="AV194" s="6"/>
      <c r="AW194" s="6" t="str">
        <f>_xlfn.XLOOKUP(data_cloud__26[[#This Row],[product_id]], manual_check_maarten!A:A,manual_check_maarten!G:G,  "")</f>
        <v/>
      </c>
      <c r="AX194" s="6" t="str">
        <f>_xlfn.XLOOKUP(data_cloud__26[[#This Row],[product_id]], manual_check_maarten!A:A,manual_check_maarten!H:H,  "")</f>
        <v/>
      </c>
      <c r="AY194" s="6"/>
      <c r="AZ194" s="6"/>
      <c r="BA194" s="6" t="s">
        <v>532</v>
      </c>
      <c r="BB194" s="6">
        <v>97</v>
      </c>
      <c r="BC194" s="6" t="s">
        <v>78</v>
      </c>
      <c r="BD194" s="6">
        <v>45566.714433229165</v>
      </c>
      <c r="BE194" s="6" t="s">
        <v>79</v>
      </c>
      <c r="BF194" s="6" t="s">
        <v>80</v>
      </c>
      <c r="BG194" s="6">
        <v>97</v>
      </c>
      <c r="BH194" s="6">
        <v>97</v>
      </c>
      <c r="BI194" s="6">
        <v>0</v>
      </c>
      <c r="BJ194" s="6" t="s">
        <v>533</v>
      </c>
      <c r="BK194" s="6" t="s">
        <v>82</v>
      </c>
      <c r="BL194" s="6">
        <v>15.069999694824219</v>
      </c>
      <c r="BM194" s="6">
        <v>110</v>
      </c>
      <c r="BN194" s="6" t="s">
        <v>82</v>
      </c>
      <c r="BO194" s="6" t="s">
        <v>82</v>
      </c>
      <c r="BP194" s="6">
        <v>0</v>
      </c>
      <c r="BQ194" s="6">
        <v>60</v>
      </c>
      <c r="BR194" s="6">
        <v>1.1364340782165527E-2</v>
      </c>
      <c r="BS194" s="6">
        <v>0.1440732479095459</v>
      </c>
      <c r="BT194" s="6"/>
      <c r="BX194" s="6"/>
      <c r="BY194" s="6"/>
      <c r="BZ194" s="6"/>
      <c r="CA194" s="6"/>
      <c r="CB194" s="6"/>
      <c r="CC194" s="6"/>
      <c r="CD194" s="6"/>
      <c r="CR194" s="6"/>
      <c r="CS194" s="6"/>
      <c r="CT194" s="6"/>
      <c r="CU194" s="6"/>
      <c r="CV194" s="6"/>
      <c r="CY194" s="6"/>
      <c r="CZ194" s="6"/>
      <c r="DA194" s="6"/>
      <c r="DB194" s="6"/>
      <c r="DC194" s="6"/>
      <c r="DD194" s="6"/>
    </row>
    <row r="195" spans="1:108" x14ac:dyDescent="0.35">
      <c r="A195" s="8">
        <v>801.59759521484375</v>
      </c>
      <c r="B195" s="8">
        <v>119.90861511230469</v>
      </c>
      <c r="C195" s="8">
        <v>214.5</v>
      </c>
      <c r="D195" s="8">
        <v>215</v>
      </c>
      <c r="E195" s="8">
        <v>220</v>
      </c>
      <c r="F195" s="8">
        <v>225</v>
      </c>
      <c r="G195" s="8">
        <v>2207.293212890625</v>
      </c>
      <c r="H195" s="8">
        <v>1858.0626220703125</v>
      </c>
      <c r="I195" s="8">
        <v>3.0800001621246338</v>
      </c>
      <c r="J195" s="8">
        <v>0.14800000190734863</v>
      </c>
      <c r="K195" s="8">
        <v>24.340002059936523</v>
      </c>
      <c r="L195" s="8">
        <v>2.062000036239624</v>
      </c>
      <c r="M195" s="8">
        <v>0.45400002598762512</v>
      </c>
      <c r="N195" s="8">
        <v>0.65800005197525024</v>
      </c>
      <c r="O195" s="8">
        <v>41.400001525878906</v>
      </c>
      <c r="P195" s="8">
        <v>25.850809097290039</v>
      </c>
      <c r="Q195" s="8">
        <v>44.958595275878906</v>
      </c>
      <c r="R195" s="8">
        <v>229.80000305175781</v>
      </c>
      <c r="S195" s="8">
        <v>60</v>
      </c>
      <c r="T195" s="8">
        <v>60</v>
      </c>
      <c r="U195" s="8">
        <v>60.900002000000001</v>
      </c>
      <c r="V195" s="8">
        <v>137.79624938964844</v>
      </c>
      <c r="W195" s="8">
        <v>52.49993896484375</v>
      </c>
      <c r="X195" s="8">
        <v>66.878013610839844</v>
      </c>
      <c r="Y195" s="8">
        <v>82.716751098632813</v>
      </c>
      <c r="Z195" s="8">
        <v>1.4673125743865967</v>
      </c>
      <c r="AA195" s="8">
        <v>537.52984619140625</v>
      </c>
      <c r="AB195" s="8">
        <v>486.8529052734375</v>
      </c>
      <c r="AC195" s="8">
        <v>4.8911876678466797</v>
      </c>
      <c r="AD195" s="8">
        <v>3.9881877899169922</v>
      </c>
      <c r="AE195" s="8">
        <v>7711.9560546875</v>
      </c>
      <c r="AF195" s="8">
        <v>5761.90869140625</v>
      </c>
      <c r="AG195" s="8">
        <v>1732.6201171875</v>
      </c>
      <c r="AH195" s="8">
        <v>1103.06298828125</v>
      </c>
      <c r="AI195" s="8">
        <v>5979.3359375</v>
      </c>
      <c r="AJ195" s="8">
        <v>4658.845703125</v>
      </c>
      <c r="AK195" s="8">
        <f>(data_cloud__26[[#This Row],[timestamp]]-BD193)*86400</f>
        <v>24.116999795660377</v>
      </c>
      <c r="AL195" s="8">
        <v>1.004</v>
      </c>
      <c r="AM195" s="8">
        <v>424.44299999999998</v>
      </c>
      <c r="AN195" s="8">
        <v>2054.0889999999999</v>
      </c>
      <c r="AO195" s="8">
        <v>6.7110000000000003</v>
      </c>
      <c r="AP195" s="6">
        <v>25.765999999999998</v>
      </c>
      <c r="AQ195" s="6">
        <v>1</v>
      </c>
      <c r="AR195" s="6">
        <v>1</v>
      </c>
      <c r="AS195" s="6">
        <f>_xlfn.XLOOKUP(data_cloud__26[[#This Row],[product_id]], manual_check_maarten!A:A,manual_check_maarten!F:F,  "")</f>
        <v>1</v>
      </c>
      <c r="AT195" s="6"/>
      <c r="AU195" s="6"/>
      <c r="AV195" s="6"/>
      <c r="AW195" s="6">
        <f>_xlfn.XLOOKUP(data_cloud__26[[#This Row],[product_id]], manual_check_maarten!A:A,manual_check_maarten!G:G,  "")</f>
        <v>0</v>
      </c>
      <c r="AX195" s="6" t="str">
        <f>_xlfn.XLOOKUP(data_cloud__26[[#This Row],[product_id]], manual_check_maarten!A:A,manual_check_maarten!H:H,  "")</f>
        <v/>
      </c>
      <c r="AY195" s="6"/>
      <c r="AZ195" s="6"/>
      <c r="BA195" s="6" t="s">
        <v>534</v>
      </c>
      <c r="BB195" s="6">
        <v>97</v>
      </c>
      <c r="BC195" s="6" t="s">
        <v>85</v>
      </c>
      <c r="BD195" s="6">
        <v>45566.714433229165</v>
      </c>
      <c r="BE195" s="6" t="s">
        <v>79</v>
      </c>
      <c r="BF195" s="6" t="s">
        <v>80</v>
      </c>
      <c r="BG195" s="6">
        <v>97</v>
      </c>
      <c r="BH195" s="6">
        <v>97</v>
      </c>
      <c r="BI195" s="6">
        <v>0</v>
      </c>
      <c r="BJ195" s="6" t="s">
        <v>533</v>
      </c>
      <c r="BK195" s="6" t="s">
        <v>82</v>
      </c>
      <c r="BL195" s="6">
        <v>15.069999694824219</v>
      </c>
      <c r="BM195" s="6">
        <v>110</v>
      </c>
      <c r="BN195" s="6" t="s">
        <v>82</v>
      </c>
      <c r="BO195" s="6" t="s">
        <v>82</v>
      </c>
      <c r="BP195" s="6">
        <v>0</v>
      </c>
      <c r="BQ195" s="6">
        <v>60</v>
      </c>
      <c r="BR195" s="6"/>
      <c r="BS195" s="6"/>
      <c r="BT195" s="6" t="s">
        <v>535</v>
      </c>
      <c r="BU195" s="6" t="s">
        <v>534</v>
      </c>
      <c r="BV195" s="6">
        <v>40</v>
      </c>
      <c r="BW195" s="6">
        <v>20</v>
      </c>
      <c r="BX195" s="6">
        <v>45</v>
      </c>
      <c r="BY195" s="6">
        <v>1233.155</v>
      </c>
      <c r="BZ195" s="6">
        <v>1101.7629999999999</v>
      </c>
      <c r="CA195" s="6">
        <v>-2.3090000000000002</v>
      </c>
      <c r="CB195" s="6">
        <v>4.0259999999999998</v>
      </c>
      <c r="CC195" s="6">
        <v>90</v>
      </c>
      <c r="CD195" s="6">
        <v>2054.0889999999999</v>
      </c>
      <c r="CE195" s="6">
        <v>1226.077</v>
      </c>
      <c r="CF195" s="6">
        <v>1407.759</v>
      </c>
      <c r="CG195" s="6">
        <v>-178.202</v>
      </c>
      <c r="CH195" s="6">
        <v>97.244</v>
      </c>
      <c r="CR195" s="6"/>
      <c r="CS195" s="6"/>
      <c r="CT195" s="6"/>
      <c r="CU195" s="6"/>
      <c r="CV195" s="6"/>
      <c r="CY195" s="6"/>
      <c r="CZ195" s="6"/>
      <c r="DA195" s="6"/>
      <c r="DB195" s="6"/>
      <c r="DC195" s="6"/>
      <c r="DD195" s="6"/>
    </row>
    <row r="196" spans="1:108" x14ac:dyDescent="0.35">
      <c r="A196" s="8">
        <v>801.59759521484375</v>
      </c>
      <c r="B196" s="8">
        <v>119.90861511230469</v>
      </c>
      <c r="C196" s="8">
        <v>214.80000305175781</v>
      </c>
      <c r="D196" s="8">
        <v>214.80000305175781</v>
      </c>
      <c r="E196" s="8">
        <v>219.80000305175781</v>
      </c>
      <c r="F196" s="8">
        <v>224.80000305175781</v>
      </c>
      <c r="G196" s="8">
        <v>2195.538818359375</v>
      </c>
      <c r="H196" s="8">
        <v>1845.919677734375</v>
      </c>
      <c r="I196" s="8">
        <v>3.3940000534057617</v>
      </c>
      <c r="J196" s="8">
        <v>0.14600001275539398</v>
      </c>
      <c r="K196" s="8">
        <v>24.340002059936523</v>
      </c>
      <c r="L196" s="8">
        <v>2.0520000457763672</v>
      </c>
      <c r="M196" s="8">
        <v>0.45400002598762512</v>
      </c>
      <c r="N196" s="8">
        <v>0.65400004386901855</v>
      </c>
      <c r="O196" s="8">
        <v>41.5</v>
      </c>
      <c r="P196" s="8">
        <v>26.1566162109375</v>
      </c>
      <c r="Q196" s="8">
        <v>44.958595275878906</v>
      </c>
      <c r="R196" s="8">
        <v>230</v>
      </c>
      <c r="S196" s="8">
        <v>59.900002000000001</v>
      </c>
      <c r="T196" s="8">
        <v>59.900002000000001</v>
      </c>
      <c r="U196" s="8">
        <v>60.900002000000001</v>
      </c>
      <c r="V196" s="8">
        <v>94.586082458496094</v>
      </c>
      <c r="W196" s="8">
        <v>52.499603271484375</v>
      </c>
      <c r="X196" s="8">
        <v>66.182243347167969</v>
      </c>
      <c r="Y196" s="8">
        <v>79.905029296875</v>
      </c>
      <c r="Z196" s="8">
        <v>3.4990627765655518</v>
      </c>
      <c r="AA196" s="8">
        <v>539.176025390625</v>
      </c>
      <c r="AB196" s="8">
        <v>491.87203979492188</v>
      </c>
      <c r="AC196" s="8">
        <v>4.7030625343322754</v>
      </c>
      <c r="AD196" s="8">
        <v>3.7248127460479736</v>
      </c>
      <c r="AE196" s="8">
        <v>7619.11376953125</v>
      </c>
      <c r="AF196" s="8">
        <v>5252.84375</v>
      </c>
      <c r="AG196" s="8">
        <v>1644.04443359375</v>
      </c>
      <c r="AH196" s="8">
        <v>977.26171875</v>
      </c>
      <c r="AI196" s="8">
        <v>5975.0693359375</v>
      </c>
      <c r="AJ196" s="8">
        <v>4275.58203125</v>
      </c>
      <c r="AK196" s="8">
        <f>(data_cloud__26[[#This Row],[timestamp]]-BD194)*86400</f>
        <v>23.977000429295003</v>
      </c>
      <c r="AL196" s="8">
        <v>1.0029999999999999</v>
      </c>
      <c r="AM196" s="8">
        <v>423.73500000000001</v>
      </c>
      <c r="AN196" s="8">
        <v>2055.7849999999999</v>
      </c>
      <c r="AO196" s="8">
        <v>7.9530000000000003</v>
      </c>
      <c r="AP196" s="6">
        <v>21.225000000000001</v>
      </c>
      <c r="AQ196" s="6">
        <v>1</v>
      </c>
      <c r="AR196" s="6">
        <v>1</v>
      </c>
      <c r="AS196" s="6">
        <f>_xlfn.XLOOKUP(data_cloud__26[[#This Row],[product_id]], manual_check_maarten!A:A,manual_check_maarten!F:F,  "")</f>
        <v>1</v>
      </c>
      <c r="AT196" s="6"/>
      <c r="AU196" s="6"/>
      <c r="AV196" s="6"/>
      <c r="AW196" s="6">
        <f>_xlfn.XLOOKUP(data_cloud__26[[#This Row],[product_id]], manual_check_maarten!A:A,manual_check_maarten!G:G,  "")</f>
        <v>0</v>
      </c>
      <c r="AX196" s="6" t="str">
        <f>_xlfn.XLOOKUP(data_cloud__26[[#This Row],[product_id]], manual_check_maarten!A:A,manual_check_maarten!H:H,  "")</f>
        <v/>
      </c>
      <c r="AY196" s="6"/>
      <c r="AZ196" s="6"/>
      <c r="BA196" s="6" t="s">
        <v>536</v>
      </c>
      <c r="BB196" s="6">
        <v>98</v>
      </c>
      <c r="BC196" s="6" t="s">
        <v>78</v>
      </c>
      <c r="BD196" s="6">
        <v>45566.714710740744</v>
      </c>
      <c r="BE196" s="6" t="s">
        <v>79</v>
      </c>
      <c r="BF196" s="6" t="s">
        <v>80</v>
      </c>
      <c r="BG196" s="6">
        <v>98</v>
      </c>
      <c r="BH196" s="6">
        <v>98</v>
      </c>
      <c r="BI196" s="6">
        <v>0</v>
      </c>
      <c r="BJ196" s="6" t="s">
        <v>537</v>
      </c>
      <c r="BK196" s="6" t="s">
        <v>82</v>
      </c>
      <c r="BL196" s="6">
        <v>15.079999923706055</v>
      </c>
      <c r="BM196" s="6">
        <v>110</v>
      </c>
      <c r="BN196" s="6" t="s">
        <v>82</v>
      </c>
      <c r="BO196" s="6" t="s">
        <v>82</v>
      </c>
      <c r="BP196" s="6">
        <v>0</v>
      </c>
      <c r="BQ196" s="6">
        <v>60</v>
      </c>
      <c r="BR196" s="6">
        <v>3.6038637161254883E-2</v>
      </c>
      <c r="BS196" s="6">
        <v>0.11276841163635254</v>
      </c>
      <c r="BT196" s="6" t="s">
        <v>538</v>
      </c>
      <c r="BU196" s="6" t="s">
        <v>536</v>
      </c>
      <c r="BV196" s="6">
        <v>40</v>
      </c>
      <c r="BW196" s="6">
        <v>20</v>
      </c>
      <c r="BX196" s="6">
        <v>45</v>
      </c>
      <c r="BY196" s="6">
        <v>862.471</v>
      </c>
      <c r="BZ196" s="6">
        <v>1206.444</v>
      </c>
      <c r="CA196" s="6">
        <v>2.399</v>
      </c>
      <c r="CB196" s="6">
        <v>4.1639999999999997</v>
      </c>
      <c r="CC196" s="6">
        <v>94.707999999999998</v>
      </c>
      <c r="CD196" s="6">
        <v>2055.7849999999999</v>
      </c>
      <c r="CE196" s="6">
        <v>841.43200000000002</v>
      </c>
      <c r="CF196" s="6">
        <v>1313.39</v>
      </c>
      <c r="CG196" s="6">
        <v>5.3479999999999999</v>
      </c>
      <c r="CH196" s="6">
        <v>98.424999999999997</v>
      </c>
      <c r="CR196" s="6"/>
      <c r="CS196" s="6"/>
      <c r="CT196" s="6"/>
      <c r="CU196" s="6"/>
      <c r="CV196" s="6"/>
      <c r="CY196" s="6"/>
      <c r="CZ196" s="6"/>
      <c r="DA196" s="6"/>
      <c r="DB196" s="6"/>
      <c r="DC196" s="6"/>
      <c r="DD196" s="6"/>
    </row>
    <row r="197" spans="1:108" x14ac:dyDescent="0.35">
      <c r="A197" s="8">
        <v>801.59759521484375</v>
      </c>
      <c r="B197" s="8">
        <v>119.90861511230469</v>
      </c>
      <c r="C197" s="8">
        <v>214.80000305175781</v>
      </c>
      <c r="D197" s="8">
        <v>214.80000305175781</v>
      </c>
      <c r="E197" s="8">
        <v>219.80000305175781</v>
      </c>
      <c r="F197" s="8">
        <v>224.80000305175781</v>
      </c>
      <c r="G197" s="8">
        <v>2195.538818359375</v>
      </c>
      <c r="H197" s="8">
        <v>1845.919677734375</v>
      </c>
      <c r="I197" s="8">
        <v>3.3940000534057617</v>
      </c>
      <c r="J197" s="8">
        <v>0.14600001275539398</v>
      </c>
      <c r="K197" s="8">
        <v>24.340002059936523</v>
      </c>
      <c r="L197" s="8">
        <v>2.0520000457763672</v>
      </c>
      <c r="M197" s="8">
        <v>0.45400002598762512</v>
      </c>
      <c r="N197" s="8">
        <v>0.65400004386901855</v>
      </c>
      <c r="O197" s="8">
        <v>41.5</v>
      </c>
      <c r="P197" s="8">
        <v>26.1566162109375</v>
      </c>
      <c r="Q197" s="8">
        <v>44.958595275878906</v>
      </c>
      <c r="R197" s="8">
        <v>230</v>
      </c>
      <c r="S197" s="8">
        <v>59.900002000000001</v>
      </c>
      <c r="T197" s="8">
        <v>59.900002000000001</v>
      </c>
      <c r="U197" s="8">
        <v>60.900002000000001</v>
      </c>
      <c r="V197" s="8">
        <v>137.79624938964844</v>
      </c>
      <c r="W197" s="8">
        <v>52.49993896484375</v>
      </c>
      <c r="X197" s="8">
        <v>66.868698120117188</v>
      </c>
      <c r="Y197" s="8">
        <v>82.68798828125</v>
      </c>
      <c r="Z197" s="8">
        <v>1.4673125743865967</v>
      </c>
      <c r="AA197" s="8">
        <v>537.673828125</v>
      </c>
      <c r="AB197" s="8">
        <v>488.18170166015625</v>
      </c>
      <c r="AC197" s="8">
        <v>4.966437816619873</v>
      </c>
      <c r="AD197" s="8">
        <v>3.9505627155303955</v>
      </c>
      <c r="AE197" s="8">
        <v>7722.5595703125</v>
      </c>
      <c r="AF197" s="8">
        <v>5764.34814453125</v>
      </c>
      <c r="AG197" s="8">
        <v>1785.24267578125</v>
      </c>
      <c r="AH197" s="8">
        <v>1099.38134765625</v>
      </c>
      <c r="AI197" s="8">
        <v>5937.31689453125</v>
      </c>
      <c r="AJ197" s="8">
        <v>4664.966796875</v>
      </c>
      <c r="AK197" s="8">
        <f>(data_cloud__26[[#This Row],[timestamp]]-BD195)*86400</f>
        <v>23.977000429295003</v>
      </c>
      <c r="AL197" s="8">
        <v>1.0049999999999999</v>
      </c>
      <c r="AM197" s="8">
        <v>424.48899999999998</v>
      </c>
      <c r="AN197" s="8">
        <v>2055.75</v>
      </c>
      <c r="AO197" s="8">
        <v>5.3789999999999996</v>
      </c>
      <c r="AP197" s="6">
        <v>28.213000000000001</v>
      </c>
      <c r="AQ197" s="6">
        <v>1</v>
      </c>
      <c r="AR197" s="6">
        <v>1</v>
      </c>
      <c r="AS197" s="6">
        <f>_xlfn.XLOOKUP(data_cloud__26[[#This Row],[product_id]], manual_check_maarten!A:A,manual_check_maarten!F:F,  "")</f>
        <v>1</v>
      </c>
      <c r="AT197" s="6"/>
      <c r="AU197" s="6"/>
      <c r="AV197" s="6"/>
      <c r="AW197" s="6">
        <f>_xlfn.XLOOKUP(data_cloud__26[[#This Row],[product_id]], manual_check_maarten!A:A,manual_check_maarten!G:G,  "")</f>
        <v>0</v>
      </c>
      <c r="AX197" s="6" t="str">
        <f>_xlfn.XLOOKUP(data_cloud__26[[#This Row],[product_id]], manual_check_maarten!A:A,manual_check_maarten!H:H,  "")</f>
        <v/>
      </c>
      <c r="AY197" s="6"/>
      <c r="AZ197" s="6"/>
      <c r="BA197" s="6" t="s">
        <v>539</v>
      </c>
      <c r="BB197" s="6">
        <v>98</v>
      </c>
      <c r="BC197" s="6" t="s">
        <v>85</v>
      </c>
      <c r="BD197" s="6">
        <v>45566.714710740744</v>
      </c>
      <c r="BE197" s="6" t="s">
        <v>79</v>
      </c>
      <c r="BF197" s="6" t="s">
        <v>80</v>
      </c>
      <c r="BG197" s="6">
        <v>98</v>
      </c>
      <c r="BH197" s="6">
        <v>98</v>
      </c>
      <c r="BI197" s="6">
        <v>0</v>
      </c>
      <c r="BJ197" s="6" t="s">
        <v>537</v>
      </c>
      <c r="BK197" s="6" t="s">
        <v>82</v>
      </c>
      <c r="BL197" s="6">
        <v>15.079999923706055</v>
      </c>
      <c r="BM197" s="6">
        <v>110</v>
      </c>
      <c r="BN197" s="6" t="s">
        <v>82</v>
      </c>
      <c r="BO197" s="6" t="s">
        <v>82</v>
      </c>
      <c r="BP197" s="6">
        <v>0</v>
      </c>
      <c r="BQ197" s="6">
        <v>60</v>
      </c>
      <c r="BR197" s="6"/>
      <c r="BS197" s="6"/>
      <c r="BT197" s="6" t="s">
        <v>540</v>
      </c>
      <c r="BU197" s="6" t="s">
        <v>539</v>
      </c>
      <c r="BV197" s="6">
        <v>40</v>
      </c>
      <c r="BW197" s="6">
        <v>20</v>
      </c>
      <c r="BX197" s="6">
        <v>45</v>
      </c>
      <c r="BY197" s="6">
        <v>1235.83</v>
      </c>
      <c r="BZ197" s="6">
        <v>966.08299999999997</v>
      </c>
      <c r="CA197" s="6">
        <v>-1.619</v>
      </c>
      <c r="CB197" s="6">
        <v>4.0289999999999999</v>
      </c>
      <c r="CC197" s="6">
        <v>90.69</v>
      </c>
      <c r="CD197" s="6">
        <v>2055.75</v>
      </c>
      <c r="CE197" s="6">
        <v>1229.3989999999999</v>
      </c>
      <c r="CF197" s="6">
        <v>1274.1780000000001</v>
      </c>
      <c r="CG197" s="6">
        <v>-178.291</v>
      </c>
      <c r="CH197" s="6">
        <v>99.998999999999995</v>
      </c>
      <c r="CR197" s="6"/>
      <c r="CS197" s="6"/>
      <c r="CT197" s="6"/>
      <c r="CU197" s="6"/>
      <c r="CV197" s="6"/>
      <c r="CY197" s="6"/>
      <c r="CZ197" s="6"/>
      <c r="DA197" s="6"/>
      <c r="DB197" s="6"/>
      <c r="DC197" s="6"/>
      <c r="DD197" s="6"/>
    </row>
    <row r="198" spans="1:108" x14ac:dyDescent="0.35">
      <c r="A198" s="8">
        <v>801.41314697265625</v>
      </c>
      <c r="B198" s="8">
        <v>119.90861511230469</v>
      </c>
      <c r="C198" s="8">
        <v>214.60000610351563</v>
      </c>
      <c r="D198" s="8">
        <v>215.10000610351563</v>
      </c>
      <c r="E198" s="8">
        <v>219.80000305175781</v>
      </c>
      <c r="F198" s="8">
        <v>224.80000305175781</v>
      </c>
      <c r="G198" s="8">
        <v>2210.40185546875</v>
      </c>
      <c r="H198" s="8">
        <v>1835.6224365234375</v>
      </c>
      <c r="I198" s="8">
        <v>3.1560001373291016</v>
      </c>
      <c r="J198" s="8">
        <v>0.14400000870227814</v>
      </c>
      <c r="K198" s="8">
        <v>24.340002059936523</v>
      </c>
      <c r="L198" s="8">
        <v>2.0600001811981201</v>
      </c>
      <c r="M198" s="8">
        <v>0.45400002598762512</v>
      </c>
      <c r="N198" s="8">
        <v>0.65600001811981201</v>
      </c>
      <c r="O198" s="8">
        <v>41.700000762939453</v>
      </c>
      <c r="P198" s="8">
        <v>26.36048698425293</v>
      </c>
      <c r="Q198" s="8">
        <v>44.994274139404297</v>
      </c>
      <c r="R198" s="8">
        <v>229.80000305175781</v>
      </c>
      <c r="S198" s="8">
        <v>60.099997999999999</v>
      </c>
      <c r="T198" s="8">
        <v>60.099997999999999</v>
      </c>
      <c r="U198" s="8">
        <v>60.900002000000001</v>
      </c>
      <c r="V198" s="8">
        <v>94.586082458496094</v>
      </c>
      <c r="W198" s="8">
        <v>52.499603271484375</v>
      </c>
      <c r="X198" s="8">
        <v>66.22698974609375</v>
      </c>
      <c r="Y198" s="8">
        <v>79.906852722167969</v>
      </c>
      <c r="Z198" s="8">
        <v>3.8000626564025879</v>
      </c>
      <c r="AA198" s="8">
        <v>538.9298095703125</v>
      </c>
      <c r="AB198" s="8">
        <v>491.09518432617188</v>
      </c>
      <c r="AC198" s="8">
        <v>4.5901875495910645</v>
      </c>
      <c r="AD198" s="8">
        <v>3.7624375820159912</v>
      </c>
      <c r="AE198" s="8">
        <v>7627.3212890625</v>
      </c>
      <c r="AF198" s="8">
        <v>5241.60302734375</v>
      </c>
      <c r="AG198" s="8">
        <v>1584.28076171875</v>
      </c>
      <c r="AH198" s="8">
        <v>995.89501953125</v>
      </c>
      <c r="AI198" s="8">
        <v>6043.04052734375</v>
      </c>
      <c r="AJ198" s="8">
        <v>4245.7080078125</v>
      </c>
      <c r="AK198" s="8">
        <f>(data_cloud__26[[#This Row],[timestamp]]-BD196)*86400</f>
        <v>24.961999990046024</v>
      </c>
      <c r="AL198" s="8">
        <v>1.0029999999999999</v>
      </c>
      <c r="AM198" s="8">
        <v>423.721</v>
      </c>
      <c r="AN198" s="8">
        <v>2054.1080000000002</v>
      </c>
      <c r="AO198" s="8">
        <v>8.3379999999999992</v>
      </c>
      <c r="AP198" s="6">
        <v>25.064</v>
      </c>
      <c r="AQ198" s="6">
        <v>1</v>
      </c>
      <c r="AR198" s="6">
        <v>1</v>
      </c>
      <c r="AS198" s="6">
        <f>_xlfn.XLOOKUP(data_cloud__26[[#This Row],[product_id]], manual_check_maarten!A:A,manual_check_maarten!F:F,  "")</f>
        <v>1</v>
      </c>
      <c r="AT198" s="6"/>
      <c r="AU198" s="6"/>
      <c r="AV198" s="6"/>
      <c r="AW198" s="6">
        <f>_xlfn.XLOOKUP(data_cloud__26[[#This Row],[product_id]], manual_check_maarten!A:A,manual_check_maarten!G:G,  "")</f>
        <v>0</v>
      </c>
      <c r="AX198" s="6" t="str">
        <f>_xlfn.XLOOKUP(data_cloud__26[[#This Row],[product_id]], manual_check_maarten!A:A,manual_check_maarten!H:H,  "")</f>
        <v/>
      </c>
      <c r="AY198" s="6"/>
      <c r="AZ198" s="6"/>
      <c r="BA198" s="6" t="s">
        <v>541</v>
      </c>
      <c r="BB198" s="6">
        <v>99</v>
      </c>
      <c r="BC198" s="6" t="s">
        <v>78</v>
      </c>
      <c r="BD198" s="6">
        <v>45566.714999652781</v>
      </c>
      <c r="BE198" s="6" t="s">
        <v>79</v>
      </c>
      <c r="BF198" s="6" t="s">
        <v>80</v>
      </c>
      <c r="BG198" s="6">
        <v>99</v>
      </c>
      <c r="BH198" s="6">
        <v>99</v>
      </c>
      <c r="BI198" s="6">
        <v>0</v>
      </c>
      <c r="BJ198" s="6" t="s">
        <v>542</v>
      </c>
      <c r="BK198" s="6" t="s">
        <v>82</v>
      </c>
      <c r="BL198" s="6">
        <v>15.079999923706055</v>
      </c>
      <c r="BM198" s="6">
        <v>110</v>
      </c>
      <c r="BN198" s="6" t="s">
        <v>82</v>
      </c>
      <c r="BO198" s="6" t="s">
        <v>82</v>
      </c>
      <c r="BP198" s="6">
        <v>0</v>
      </c>
      <c r="BQ198" s="6">
        <v>60</v>
      </c>
      <c r="BR198" s="6">
        <v>2.0744919776916504E-2</v>
      </c>
      <c r="BS198" s="6">
        <v>0.13744688034057617</v>
      </c>
      <c r="BT198" s="6" t="s">
        <v>543</v>
      </c>
      <c r="BU198" s="6" t="s">
        <v>541</v>
      </c>
      <c r="BV198" s="6">
        <v>40</v>
      </c>
      <c r="BW198" s="6">
        <v>20</v>
      </c>
      <c r="BX198" s="6">
        <v>45</v>
      </c>
      <c r="BY198" s="6">
        <v>891.70500000000004</v>
      </c>
      <c r="BZ198" s="6">
        <v>1011.619</v>
      </c>
      <c r="CA198" s="6">
        <v>3.88</v>
      </c>
      <c r="CB198" s="6">
        <v>4.2539999999999996</v>
      </c>
      <c r="CC198" s="6">
        <v>96.188999999999993</v>
      </c>
      <c r="CD198" s="6">
        <v>2054.1080000000002</v>
      </c>
      <c r="CE198" s="6">
        <v>867.24300000000005</v>
      </c>
      <c r="CF198" s="6">
        <v>1121.7860000000001</v>
      </c>
      <c r="CG198" s="6">
        <v>6.5490000000000004</v>
      </c>
      <c r="CH198" s="6">
        <v>98.424999999999997</v>
      </c>
      <c r="CR198" s="6"/>
      <c r="CS198" s="6"/>
      <c r="CT198" s="6"/>
      <c r="CU198" s="6"/>
      <c r="CV198" s="6"/>
      <c r="CY198" s="6"/>
      <c r="CZ198" s="6"/>
      <c r="DA198" s="6"/>
      <c r="DB198" s="6"/>
      <c r="DC198" s="6"/>
      <c r="DD198" s="6"/>
    </row>
    <row r="199" spans="1:108" x14ac:dyDescent="0.35">
      <c r="A199" s="8">
        <v>801.41314697265625</v>
      </c>
      <c r="B199" s="8">
        <v>119.90861511230469</v>
      </c>
      <c r="C199" s="8">
        <v>214.60000610351563</v>
      </c>
      <c r="D199" s="8">
        <v>215.10000610351563</v>
      </c>
      <c r="E199" s="8">
        <v>219.80000305175781</v>
      </c>
      <c r="F199" s="8">
        <v>224.80000305175781</v>
      </c>
      <c r="G199" s="8">
        <v>2210.40185546875</v>
      </c>
      <c r="H199" s="8">
        <v>1835.6224365234375</v>
      </c>
      <c r="I199" s="8">
        <v>3.1560001373291016</v>
      </c>
      <c r="J199" s="8">
        <v>0.14400000870227814</v>
      </c>
      <c r="K199" s="8">
        <v>24.340002059936523</v>
      </c>
      <c r="L199" s="8">
        <v>2.0600001811981201</v>
      </c>
      <c r="M199" s="8">
        <v>0.45400002598762512</v>
      </c>
      <c r="N199" s="8">
        <v>0.65600001811981201</v>
      </c>
      <c r="O199" s="8">
        <v>41.700000762939453</v>
      </c>
      <c r="P199" s="8">
        <v>26.36048698425293</v>
      </c>
      <c r="Q199" s="8">
        <v>44.994274139404297</v>
      </c>
      <c r="R199" s="8">
        <v>229.80000305175781</v>
      </c>
      <c r="S199" s="8">
        <v>60.099997999999999</v>
      </c>
      <c r="T199" s="8">
        <v>60.099997999999999</v>
      </c>
      <c r="U199" s="8">
        <v>60.900002000000001</v>
      </c>
      <c r="V199" s="8">
        <v>137.79624938964844</v>
      </c>
      <c r="W199" s="8">
        <v>52.49993896484375</v>
      </c>
      <c r="X199" s="8">
        <v>66.875381469726563</v>
      </c>
      <c r="Y199" s="8">
        <v>82.671684265136719</v>
      </c>
      <c r="Z199" s="8">
        <v>1.4296876192092896</v>
      </c>
      <c r="AA199" s="8">
        <v>539.4283447265625</v>
      </c>
      <c r="AB199" s="8">
        <v>490.10153198242188</v>
      </c>
      <c r="AC199" s="8">
        <v>4.9288125038146973</v>
      </c>
      <c r="AD199" s="8">
        <v>3.9505627155303955</v>
      </c>
      <c r="AE199" s="8">
        <v>7754.98388671875</v>
      </c>
      <c r="AF199" s="8">
        <v>5823.94677734375</v>
      </c>
      <c r="AG199" s="8">
        <v>1777.697265625</v>
      </c>
      <c r="AH199" s="8">
        <v>1111.89501953125</v>
      </c>
      <c r="AI199" s="8">
        <v>5977.28662109375</v>
      </c>
      <c r="AJ199" s="8">
        <v>4712.0517578125</v>
      </c>
      <c r="AK199" s="8">
        <f>(data_cloud__26[[#This Row],[timestamp]]-BD197)*86400</f>
        <v>24.961999990046024</v>
      </c>
      <c r="AL199" s="8">
        <v>1.0049999999999999</v>
      </c>
      <c r="AM199" s="8">
        <v>424.53100000000001</v>
      </c>
      <c r="AN199" s="8">
        <v>2056.1320000000001</v>
      </c>
      <c r="AO199" s="8">
        <v>6.7190000000000003</v>
      </c>
      <c r="AP199" s="6">
        <v>28.530999999999999</v>
      </c>
      <c r="AQ199" s="6">
        <v>1</v>
      </c>
      <c r="AR199" s="6">
        <v>1</v>
      </c>
      <c r="AS199" s="6">
        <f>_xlfn.XLOOKUP(data_cloud__26[[#This Row],[product_id]], manual_check_maarten!A:A,manual_check_maarten!F:F,  "")</f>
        <v>1</v>
      </c>
      <c r="AT199" s="6"/>
      <c r="AU199" s="6"/>
      <c r="AV199" s="6"/>
      <c r="AW199" s="6">
        <f>_xlfn.XLOOKUP(data_cloud__26[[#This Row],[product_id]], manual_check_maarten!A:A,manual_check_maarten!G:G,  "")</f>
        <v>0</v>
      </c>
      <c r="AX199" s="6" t="str">
        <f>_xlfn.XLOOKUP(data_cloud__26[[#This Row],[product_id]], manual_check_maarten!A:A,manual_check_maarten!H:H,  "")</f>
        <v/>
      </c>
      <c r="AY199" s="6"/>
      <c r="AZ199" s="6"/>
      <c r="BA199" s="6" t="s">
        <v>544</v>
      </c>
      <c r="BB199" s="6">
        <v>99</v>
      </c>
      <c r="BC199" s="6" t="s">
        <v>85</v>
      </c>
      <c r="BD199" s="6">
        <v>45566.714999652781</v>
      </c>
      <c r="BE199" s="6" t="s">
        <v>79</v>
      </c>
      <c r="BF199" s="6" t="s">
        <v>80</v>
      </c>
      <c r="BG199" s="6">
        <v>99</v>
      </c>
      <c r="BH199" s="6">
        <v>99</v>
      </c>
      <c r="BI199" s="6">
        <v>0</v>
      </c>
      <c r="BJ199" s="6" t="s">
        <v>542</v>
      </c>
      <c r="BK199" s="6" t="s">
        <v>82</v>
      </c>
      <c r="BL199" s="6">
        <v>15.079999923706055</v>
      </c>
      <c r="BM199" s="6">
        <v>110</v>
      </c>
      <c r="BN199" s="6" t="s">
        <v>82</v>
      </c>
      <c r="BO199" s="6" t="s">
        <v>82</v>
      </c>
      <c r="BP199" s="6">
        <v>0</v>
      </c>
      <c r="BQ199" s="6">
        <v>60</v>
      </c>
      <c r="BR199" s="6"/>
      <c r="BS199" s="6"/>
      <c r="BT199" s="6" t="s">
        <v>545</v>
      </c>
      <c r="BU199" s="6" t="s">
        <v>544</v>
      </c>
      <c r="BV199" s="6">
        <v>40</v>
      </c>
      <c r="BW199" s="6">
        <v>20</v>
      </c>
      <c r="BX199" s="6">
        <v>45</v>
      </c>
      <c r="BY199" s="6">
        <v>1236.3030000000001</v>
      </c>
      <c r="BZ199" s="6">
        <v>964.94500000000005</v>
      </c>
      <c r="CA199" s="6">
        <v>-1.619</v>
      </c>
      <c r="CB199" s="6">
        <v>4.1040000000000001</v>
      </c>
      <c r="CC199" s="6">
        <v>90.69</v>
      </c>
      <c r="CD199" s="6">
        <v>2056.1320000000001</v>
      </c>
      <c r="CE199" s="6">
        <v>1229.6289999999999</v>
      </c>
      <c r="CF199" s="6">
        <v>1271.2809999999999</v>
      </c>
      <c r="CG199" s="6">
        <v>-178.25</v>
      </c>
      <c r="CH199" s="6">
        <v>98.424999999999997</v>
      </c>
      <c r="CR199" s="6"/>
      <c r="CS199" s="6"/>
      <c r="CT199" s="6"/>
      <c r="CU199" s="6"/>
      <c r="CV199" s="6"/>
      <c r="CY199" s="6"/>
      <c r="CZ199" s="6"/>
      <c r="DA199" s="6"/>
      <c r="DB199" s="6"/>
      <c r="DC199" s="6"/>
      <c r="DD199" s="6"/>
    </row>
    <row r="200" spans="1:108" x14ac:dyDescent="0.35">
      <c r="A200" s="8">
        <v>801.78204345703125</v>
      </c>
      <c r="B200" s="8">
        <v>119.90861511230469</v>
      </c>
      <c r="C200" s="8">
        <v>214.80000305175781</v>
      </c>
      <c r="D200" s="8">
        <v>215.10000610351563</v>
      </c>
      <c r="E200" s="8">
        <v>220</v>
      </c>
      <c r="F200" s="8">
        <v>225</v>
      </c>
      <c r="G200" s="8">
        <v>2197.870361328125</v>
      </c>
      <c r="H200" s="8">
        <v>1813.95947265625</v>
      </c>
      <c r="I200" s="8">
        <v>2.8460001945495605</v>
      </c>
      <c r="J200" s="8">
        <v>0.15200001001358032</v>
      </c>
      <c r="K200" s="8">
        <v>24.340002059936523</v>
      </c>
      <c r="L200" s="8">
        <v>2.0500001907348633</v>
      </c>
      <c r="M200" s="8">
        <v>0.45400002598762512</v>
      </c>
      <c r="N200" s="8">
        <v>0.65600001811981201</v>
      </c>
      <c r="O200" s="8">
        <v>42</v>
      </c>
      <c r="P200" s="8">
        <v>26.549066543579102</v>
      </c>
      <c r="Q200" s="8">
        <v>44.999370574951172</v>
      </c>
      <c r="R200" s="8">
        <v>229.80000305175781</v>
      </c>
      <c r="S200" s="8">
        <v>60</v>
      </c>
      <c r="T200" s="8">
        <v>60</v>
      </c>
      <c r="U200" s="8">
        <v>60.900002000000001</v>
      </c>
      <c r="V200" s="8">
        <v>94.586082458496094</v>
      </c>
      <c r="W200" s="8">
        <v>52.499603271484375</v>
      </c>
      <c r="X200" s="8">
        <v>66.346244812011719</v>
      </c>
      <c r="Y200" s="8">
        <v>79.941680908203125</v>
      </c>
      <c r="Z200" s="8">
        <v>2.8970625400543213</v>
      </c>
      <c r="AA200" s="8">
        <v>538.63818359375</v>
      </c>
      <c r="AB200" s="8">
        <v>490.51409912109375</v>
      </c>
      <c r="AC200" s="8">
        <v>4.6278128623962402</v>
      </c>
      <c r="AD200" s="8">
        <v>3.7248127460479736</v>
      </c>
      <c r="AE200" s="8">
        <v>7621.48046875</v>
      </c>
      <c r="AF200" s="8">
        <v>5233.6064453125</v>
      </c>
      <c r="AG200" s="8">
        <v>1606.32568359375</v>
      </c>
      <c r="AH200" s="8">
        <v>979.0869140625</v>
      </c>
      <c r="AI200" s="8">
        <v>6015.15478515625</v>
      </c>
      <c r="AJ200" s="8">
        <v>4254.51953125</v>
      </c>
      <c r="AK200" s="8">
        <f>(data_cloud__26[[#This Row],[timestamp]]-BD198)*86400</f>
        <v>23.997999611310661</v>
      </c>
      <c r="AL200" s="8">
        <v>1.0029999999999999</v>
      </c>
      <c r="AM200" s="8">
        <v>423.49799999999999</v>
      </c>
      <c r="AN200" s="8">
        <v>2055.491</v>
      </c>
      <c r="AO200" s="8">
        <v>7.23</v>
      </c>
      <c r="AP200" s="6">
        <v>19.798999999999999</v>
      </c>
      <c r="AQ200" s="6">
        <v>1</v>
      </c>
      <c r="AR200" s="6">
        <v>1</v>
      </c>
      <c r="AS200" s="6">
        <f>_xlfn.XLOOKUP(data_cloud__26[[#This Row],[product_id]], manual_check_maarten!A:A,manual_check_maarten!F:F,  "")</f>
        <v>1</v>
      </c>
      <c r="AT200" s="6"/>
      <c r="AU200" s="6"/>
      <c r="AV200" s="6"/>
      <c r="AW200" s="6">
        <f>_xlfn.XLOOKUP(data_cloud__26[[#This Row],[product_id]], manual_check_maarten!A:A,manual_check_maarten!G:G,  "")</f>
        <v>0</v>
      </c>
      <c r="AX200" s="6" t="str">
        <f>_xlfn.XLOOKUP(data_cloud__26[[#This Row],[product_id]], manual_check_maarten!A:A,manual_check_maarten!H:H,  "")</f>
        <v/>
      </c>
      <c r="AY200" s="6"/>
      <c r="AZ200" s="6"/>
      <c r="BA200" s="6" t="s">
        <v>546</v>
      </c>
      <c r="BB200" s="6">
        <v>100</v>
      </c>
      <c r="BC200" s="6" t="s">
        <v>78</v>
      </c>
      <c r="BD200" s="6">
        <v>45566.715277407406</v>
      </c>
      <c r="BE200" s="6" t="s">
        <v>79</v>
      </c>
      <c r="BF200" s="6" t="s">
        <v>80</v>
      </c>
      <c r="BG200" s="6">
        <v>100</v>
      </c>
      <c r="BH200" s="6">
        <v>100</v>
      </c>
      <c r="BI200" s="6">
        <v>0</v>
      </c>
      <c r="BJ200" s="6" t="s">
        <v>547</v>
      </c>
      <c r="BK200" s="6" t="s">
        <v>82</v>
      </c>
      <c r="BL200" s="6">
        <v>15.089999198913574</v>
      </c>
      <c r="BM200" s="6">
        <v>110</v>
      </c>
      <c r="BN200" s="6" t="s">
        <v>82</v>
      </c>
      <c r="BO200" s="6" t="s">
        <v>82</v>
      </c>
      <c r="BP200" s="6">
        <v>0</v>
      </c>
      <c r="BQ200" s="6">
        <v>60</v>
      </c>
      <c r="BR200" s="6">
        <v>2.0802021026611328E-2</v>
      </c>
      <c r="BS200" s="6">
        <v>0.13417744636535645</v>
      </c>
      <c r="BT200" s="6" t="s">
        <v>548</v>
      </c>
      <c r="BU200" s="6" t="s">
        <v>546</v>
      </c>
      <c r="BV200" s="6">
        <v>40</v>
      </c>
      <c r="BW200" s="6">
        <v>20</v>
      </c>
      <c r="BX200" s="6">
        <v>45</v>
      </c>
      <c r="BY200" s="6">
        <v>866.83399999999995</v>
      </c>
      <c r="BZ200" s="6">
        <v>1185.6959999999999</v>
      </c>
      <c r="CA200" s="6">
        <v>2.399</v>
      </c>
      <c r="CB200" s="6">
        <v>4.1859999999999999</v>
      </c>
      <c r="CC200" s="6">
        <v>94.707999999999998</v>
      </c>
      <c r="CD200" s="6">
        <v>2055.491</v>
      </c>
      <c r="CE200" s="6">
        <v>845.101</v>
      </c>
      <c r="CF200" s="6">
        <v>1293.048</v>
      </c>
      <c r="CG200" s="6">
        <v>5.548</v>
      </c>
      <c r="CH200" s="6">
        <v>99.998999999999995</v>
      </c>
      <c r="CR200" s="6"/>
      <c r="CS200" s="6"/>
      <c r="CT200" s="6"/>
      <c r="CU200" s="6"/>
      <c r="CV200" s="6"/>
      <c r="CY200" s="6"/>
      <c r="CZ200" s="6"/>
      <c r="DA200" s="6"/>
      <c r="DB200" s="6"/>
      <c r="DC200" s="6"/>
      <c r="DD200" s="6"/>
    </row>
    <row r="201" spans="1:108" x14ac:dyDescent="0.35">
      <c r="A201" s="8">
        <v>801.78204345703125</v>
      </c>
      <c r="B201" s="8">
        <v>119.90861511230469</v>
      </c>
      <c r="C201" s="8">
        <v>214.80000305175781</v>
      </c>
      <c r="D201" s="8">
        <v>215.10000610351563</v>
      </c>
      <c r="E201" s="8">
        <v>220</v>
      </c>
      <c r="F201" s="8">
        <v>225</v>
      </c>
      <c r="G201" s="8">
        <v>2197.870361328125</v>
      </c>
      <c r="H201" s="8">
        <v>1813.95947265625</v>
      </c>
      <c r="I201" s="8">
        <v>2.8460001945495605</v>
      </c>
      <c r="J201" s="8">
        <v>0.15200001001358032</v>
      </c>
      <c r="K201" s="8">
        <v>24.340002059936523</v>
      </c>
      <c r="L201" s="8">
        <v>2.0500001907348633</v>
      </c>
      <c r="M201" s="8">
        <v>0.45400002598762512</v>
      </c>
      <c r="N201" s="8">
        <v>0.65600001811981201</v>
      </c>
      <c r="O201" s="8">
        <v>42</v>
      </c>
      <c r="P201" s="8">
        <v>26.549066543579102</v>
      </c>
      <c r="Q201" s="8">
        <v>44.999370574951172</v>
      </c>
      <c r="R201" s="8">
        <v>229.80000305175781</v>
      </c>
      <c r="S201" s="8">
        <v>60</v>
      </c>
      <c r="T201" s="8">
        <v>60</v>
      </c>
      <c r="U201" s="8">
        <v>60.900002000000001</v>
      </c>
      <c r="V201" s="8">
        <v>137.79624938964844</v>
      </c>
      <c r="W201" s="8">
        <v>52.49993896484375</v>
      </c>
      <c r="X201" s="8">
        <v>66.920860290527344</v>
      </c>
      <c r="Y201" s="8">
        <v>82.512123107910156</v>
      </c>
      <c r="Z201" s="8">
        <v>2.5960626602172852</v>
      </c>
      <c r="AA201" s="8">
        <v>539.60858154296875</v>
      </c>
      <c r="AB201" s="8">
        <v>490.31146240234375</v>
      </c>
      <c r="AC201" s="8">
        <v>4.8535628318786621</v>
      </c>
      <c r="AD201" s="8">
        <v>3.9129376411437988</v>
      </c>
      <c r="AE201" s="8">
        <v>7752.2587890625</v>
      </c>
      <c r="AF201" s="8">
        <v>5841.48193359375</v>
      </c>
      <c r="AG201" s="8">
        <v>1741.52294921875</v>
      </c>
      <c r="AH201" s="8">
        <v>1096.685546875</v>
      </c>
      <c r="AI201" s="8">
        <v>6010.73583984375</v>
      </c>
      <c r="AJ201" s="8">
        <v>4744.79638671875</v>
      </c>
      <c r="AK201" s="8">
        <f>(data_cloud__26[[#This Row],[timestamp]]-BD199)*86400</f>
        <v>23.997999611310661</v>
      </c>
      <c r="AL201" s="8">
        <v>1.0049999999999999</v>
      </c>
      <c r="AM201" s="8">
        <v>424.64100000000002</v>
      </c>
      <c r="AN201" s="8">
        <v>2056.6460000000002</v>
      </c>
      <c r="AO201" s="8">
        <v>6.7889999999999997</v>
      </c>
      <c r="AP201" s="6">
        <v>30.585999999999999</v>
      </c>
      <c r="AQ201" s="6">
        <v>1</v>
      </c>
      <c r="AR201" s="6">
        <v>1</v>
      </c>
      <c r="AS201" s="6">
        <f>_xlfn.XLOOKUP(data_cloud__26[[#This Row],[product_id]], manual_check_maarten!A:A,manual_check_maarten!F:F,  "")</f>
        <v>1</v>
      </c>
      <c r="AT201" s="6"/>
      <c r="AU201" s="6"/>
      <c r="AV201" s="6"/>
      <c r="AW201" s="6">
        <f>_xlfn.XLOOKUP(data_cloud__26[[#This Row],[product_id]], manual_check_maarten!A:A,manual_check_maarten!G:G,  "")</f>
        <v>0</v>
      </c>
      <c r="AX201" s="6" t="str">
        <f>_xlfn.XLOOKUP(data_cloud__26[[#This Row],[product_id]], manual_check_maarten!A:A,manual_check_maarten!H:H,  "")</f>
        <v/>
      </c>
      <c r="AY201" s="6"/>
      <c r="AZ201" s="6"/>
      <c r="BA201" s="6" t="s">
        <v>549</v>
      </c>
      <c r="BB201" s="6">
        <v>100</v>
      </c>
      <c r="BC201" s="6" t="s">
        <v>85</v>
      </c>
      <c r="BD201" s="6">
        <v>45566.715277407406</v>
      </c>
      <c r="BE201" s="6" t="s">
        <v>79</v>
      </c>
      <c r="BF201" s="6" t="s">
        <v>80</v>
      </c>
      <c r="BG201" s="6">
        <v>100</v>
      </c>
      <c r="BH201" s="6">
        <v>100</v>
      </c>
      <c r="BI201" s="6">
        <v>0</v>
      </c>
      <c r="BJ201" s="6" t="s">
        <v>547</v>
      </c>
      <c r="BK201" s="6" t="s">
        <v>82</v>
      </c>
      <c r="BL201" s="6">
        <v>15.089999198913574</v>
      </c>
      <c r="BM201" s="6">
        <v>110</v>
      </c>
      <c r="BN201" s="6" t="s">
        <v>82</v>
      </c>
      <c r="BO201" s="6" t="s">
        <v>82</v>
      </c>
      <c r="BP201" s="6">
        <v>0</v>
      </c>
      <c r="BQ201" s="6">
        <v>60</v>
      </c>
      <c r="BR201" s="6"/>
      <c r="BS201" s="6"/>
      <c r="BT201" s="6" t="s">
        <v>550</v>
      </c>
      <c r="BU201" s="6" t="s">
        <v>549</v>
      </c>
      <c r="BV201" s="6">
        <v>40</v>
      </c>
      <c r="BW201" s="6">
        <v>20</v>
      </c>
      <c r="BX201" s="6">
        <v>45</v>
      </c>
      <c r="BY201" s="6">
        <v>1203.9580000000001</v>
      </c>
      <c r="BZ201" s="6">
        <v>849.81899999999996</v>
      </c>
      <c r="CA201" s="6">
        <v>-3.673</v>
      </c>
      <c r="CB201" s="6">
        <v>4.03</v>
      </c>
      <c r="CC201" s="6">
        <v>88.635999999999996</v>
      </c>
      <c r="CD201" s="6">
        <v>2056.6460000000002</v>
      </c>
      <c r="CE201" s="6">
        <v>1206.771</v>
      </c>
      <c r="CF201" s="6">
        <v>1160.1600000000001</v>
      </c>
      <c r="CG201" s="6">
        <v>-179.91300000000001</v>
      </c>
      <c r="CH201" s="6">
        <v>99.998999999999995</v>
      </c>
      <c r="CR201" s="6"/>
      <c r="CS201" s="6"/>
      <c r="CT201" s="6"/>
      <c r="CU201" s="6"/>
      <c r="CV201" s="6"/>
      <c r="CY201" s="6"/>
      <c r="CZ201" s="6"/>
      <c r="DA201" s="6"/>
      <c r="DB201" s="6"/>
      <c r="DC201" s="6"/>
      <c r="DD201" s="6"/>
    </row>
    <row r="202" spans="1:108" x14ac:dyDescent="0.35">
      <c r="A202" s="8">
        <v>801.78204345703125</v>
      </c>
      <c r="B202" s="8">
        <v>119.90861511230469</v>
      </c>
      <c r="C202" s="8">
        <v>215.10000610351563</v>
      </c>
      <c r="D202" s="8">
        <v>215.10000610351563</v>
      </c>
      <c r="E202" s="8">
        <v>220</v>
      </c>
      <c r="F202" s="8">
        <v>225</v>
      </c>
      <c r="G202" s="8">
        <v>2209.236083984375</v>
      </c>
      <c r="H202" s="8">
        <v>1810.6566162109375</v>
      </c>
      <c r="I202" s="8">
        <v>3.3960001468658447</v>
      </c>
      <c r="J202" s="8">
        <v>0.15000000596046448</v>
      </c>
      <c r="K202" s="8">
        <v>24.340002059936523</v>
      </c>
      <c r="L202" s="8">
        <v>2.0559999942779541</v>
      </c>
      <c r="M202" s="8">
        <v>0.45400002598762512</v>
      </c>
      <c r="N202" s="8">
        <v>0.65800005197525024</v>
      </c>
      <c r="O202" s="8">
        <v>42.200000762939453</v>
      </c>
      <c r="P202" s="8">
        <v>26.839582443237305</v>
      </c>
      <c r="Q202" s="8">
        <v>44.968788146972656</v>
      </c>
      <c r="R202" s="8">
        <v>229.80000305175781</v>
      </c>
      <c r="S202" s="8">
        <v>60</v>
      </c>
      <c r="T202" s="8">
        <v>60</v>
      </c>
      <c r="U202" s="8">
        <v>60.900002000000001</v>
      </c>
      <c r="V202" s="8">
        <v>94.586082458496094</v>
      </c>
      <c r="W202" s="8">
        <v>52.499603271484375</v>
      </c>
      <c r="X202" s="8">
        <v>66.332115173339844</v>
      </c>
      <c r="Y202" s="8">
        <v>80.017349243164063</v>
      </c>
      <c r="Z202" s="8">
        <v>3.0475625991821289</v>
      </c>
      <c r="AA202" s="8">
        <v>539.73223876953125</v>
      </c>
      <c r="AB202" s="8">
        <v>492.82461547851563</v>
      </c>
      <c r="AC202" s="8">
        <v>4.6654376983642578</v>
      </c>
      <c r="AD202" s="8">
        <v>3.7248127460479736</v>
      </c>
      <c r="AE202" s="8">
        <v>7637.64501953125</v>
      </c>
      <c r="AF202" s="8">
        <v>5291.74658203125</v>
      </c>
      <c r="AG202" s="8">
        <v>1645.52001953125</v>
      </c>
      <c r="AH202" s="8">
        <v>1001.31494140625</v>
      </c>
      <c r="AI202" s="8">
        <v>5992.125</v>
      </c>
      <c r="AJ202" s="8">
        <v>4290.431640625</v>
      </c>
      <c r="AK202" s="8">
        <f>(data_cloud__26[[#This Row],[timestamp]]-BD200)*86400</f>
        <v>24.854999966919422</v>
      </c>
      <c r="AL202" s="8"/>
      <c r="AM202" s="8"/>
      <c r="AN202" s="8"/>
      <c r="AO202" s="8"/>
      <c r="AP202" s="6"/>
      <c r="AQ202" s="6"/>
      <c r="AR202" s="6"/>
      <c r="AS202" s="6" t="str">
        <f>_xlfn.XLOOKUP(data_cloud__26[[#This Row],[product_id]], manual_check_maarten!A:A,manual_check_maarten!F:F,  "")</f>
        <v/>
      </c>
      <c r="AT202" s="6"/>
      <c r="AU202" s="6"/>
      <c r="AV202" s="6"/>
      <c r="AW202" s="6" t="str">
        <f>_xlfn.XLOOKUP(data_cloud__26[[#This Row],[product_id]], manual_check_maarten!A:A,manual_check_maarten!G:G,  "")</f>
        <v/>
      </c>
      <c r="AX202" s="6" t="str">
        <f>_xlfn.XLOOKUP(data_cloud__26[[#This Row],[product_id]], manual_check_maarten!A:A,manual_check_maarten!H:H,  "")</f>
        <v/>
      </c>
      <c r="AY202" s="6"/>
      <c r="AZ202" s="6"/>
      <c r="BA202" s="6" t="s">
        <v>551</v>
      </c>
      <c r="BB202" s="6">
        <v>101</v>
      </c>
      <c r="BC202" s="6" t="s">
        <v>78</v>
      </c>
      <c r="BD202" s="6">
        <v>45566.715565081016</v>
      </c>
      <c r="BE202" s="6" t="s">
        <v>79</v>
      </c>
      <c r="BF202" s="6" t="s">
        <v>80</v>
      </c>
      <c r="BG202" s="6">
        <v>101</v>
      </c>
      <c r="BH202" s="6">
        <v>101</v>
      </c>
      <c r="BI202" s="6">
        <v>0</v>
      </c>
      <c r="BJ202" s="6" t="s">
        <v>552</v>
      </c>
      <c r="BK202" s="6" t="s">
        <v>82</v>
      </c>
      <c r="BL202" s="6">
        <v>15.089999198913574</v>
      </c>
      <c r="BM202" s="6">
        <v>110</v>
      </c>
      <c r="BN202" s="6" t="s">
        <v>82</v>
      </c>
      <c r="BO202" s="6" t="s">
        <v>82</v>
      </c>
      <c r="BP202" s="6">
        <v>0</v>
      </c>
      <c r="BQ202" s="6">
        <v>60</v>
      </c>
      <c r="BR202" s="6">
        <v>3.0824065208435059E-2</v>
      </c>
      <c r="BS202" s="6">
        <v>0.11136543750762939</v>
      </c>
      <c r="BT202" s="6"/>
      <c r="BX202" s="6"/>
      <c r="BY202" s="6"/>
      <c r="BZ202" s="6"/>
      <c r="CA202" s="6"/>
      <c r="CB202" s="6"/>
      <c r="CC202" s="6"/>
      <c r="CD202" s="6"/>
      <c r="CR202" s="6"/>
      <c r="CS202" s="6"/>
      <c r="CT202" s="6"/>
      <c r="CU202" s="6"/>
      <c r="CV202" s="6"/>
      <c r="CY202" s="6"/>
      <c r="CZ202" s="6"/>
      <c r="DA202" s="6"/>
      <c r="DB202" s="6"/>
      <c r="DC202" s="6"/>
      <c r="DD202" s="6"/>
    </row>
    <row r="203" spans="1:108" x14ac:dyDescent="0.35">
      <c r="A203" s="8">
        <v>801.78204345703125</v>
      </c>
      <c r="B203" s="8">
        <v>119.90861511230469</v>
      </c>
      <c r="C203" s="8">
        <v>215.10000610351563</v>
      </c>
      <c r="D203" s="8">
        <v>215.10000610351563</v>
      </c>
      <c r="E203" s="8">
        <v>220</v>
      </c>
      <c r="F203" s="8">
        <v>225</v>
      </c>
      <c r="G203" s="8">
        <v>2209.236083984375</v>
      </c>
      <c r="H203" s="8">
        <v>1810.6566162109375</v>
      </c>
      <c r="I203" s="8">
        <v>3.3960001468658447</v>
      </c>
      <c r="J203" s="8">
        <v>0.15000000596046448</v>
      </c>
      <c r="K203" s="8">
        <v>24.340002059936523</v>
      </c>
      <c r="L203" s="8">
        <v>2.0559999942779541</v>
      </c>
      <c r="M203" s="8">
        <v>0.45400002598762512</v>
      </c>
      <c r="N203" s="8">
        <v>0.65800005197525024</v>
      </c>
      <c r="O203" s="8">
        <v>42.200000762939453</v>
      </c>
      <c r="P203" s="8">
        <v>26.839582443237305</v>
      </c>
      <c r="Q203" s="8">
        <v>44.968788146972656</v>
      </c>
      <c r="R203" s="8">
        <v>229.80000305175781</v>
      </c>
      <c r="S203" s="8">
        <v>60</v>
      </c>
      <c r="T203" s="8">
        <v>60</v>
      </c>
      <c r="U203" s="8">
        <v>60.900002000000001</v>
      </c>
      <c r="V203" s="8">
        <v>137.79624938964844</v>
      </c>
      <c r="W203" s="8">
        <v>52.49993896484375</v>
      </c>
      <c r="X203" s="8">
        <v>66.816490173339844</v>
      </c>
      <c r="Y203" s="8">
        <v>82.761665344238281</v>
      </c>
      <c r="Z203" s="8">
        <v>1.4673125743865967</v>
      </c>
      <c r="AA203" s="8">
        <v>539.6868896484375</v>
      </c>
      <c r="AB203" s="8">
        <v>490.66067504882813</v>
      </c>
      <c r="AC203" s="8">
        <v>4.9288125038146973</v>
      </c>
      <c r="AD203" s="8">
        <v>3.8753125667572021</v>
      </c>
      <c r="AE203" s="8">
        <v>7777.59765625</v>
      </c>
      <c r="AF203" s="8">
        <v>5853.6015625</v>
      </c>
      <c r="AG203" s="8">
        <v>1791.375</v>
      </c>
      <c r="AH203" s="8">
        <v>1088.7314453125</v>
      </c>
      <c r="AI203" s="8">
        <v>5986.22265625</v>
      </c>
      <c r="AJ203" s="8">
        <v>4764.8701171875</v>
      </c>
      <c r="AK203" s="8">
        <f>(data_cloud__26[[#This Row],[timestamp]]-BD201)*86400</f>
        <v>24.854999966919422</v>
      </c>
      <c r="AL203" s="8">
        <v>1.0049999999999999</v>
      </c>
      <c r="AM203" s="8">
        <v>424.58100000000002</v>
      </c>
      <c r="AN203" s="8">
        <v>2054.4349999999999</v>
      </c>
      <c r="AO203" s="8">
        <v>8.0630000000000006</v>
      </c>
      <c r="AP203" s="6">
        <v>14.178000000000001</v>
      </c>
      <c r="AQ203" s="6">
        <v>1</v>
      </c>
      <c r="AR203" s="6">
        <v>1</v>
      </c>
      <c r="AS203" s="6">
        <f>_xlfn.XLOOKUP(data_cloud__26[[#This Row],[product_id]], manual_check_maarten!A:A,manual_check_maarten!F:F,  "")</f>
        <v>1</v>
      </c>
      <c r="AT203" s="6"/>
      <c r="AU203" s="6"/>
      <c r="AV203" s="6"/>
      <c r="AW203" s="6">
        <f>_xlfn.XLOOKUP(data_cloud__26[[#This Row],[product_id]], manual_check_maarten!A:A,manual_check_maarten!G:G,  "")</f>
        <v>0</v>
      </c>
      <c r="AX203" s="6" t="str">
        <f>_xlfn.XLOOKUP(data_cloud__26[[#This Row],[product_id]], manual_check_maarten!A:A,manual_check_maarten!H:H,  "")</f>
        <v/>
      </c>
      <c r="AY203" s="6"/>
      <c r="AZ203" s="6"/>
      <c r="BA203" s="6" t="s">
        <v>553</v>
      </c>
      <c r="BB203" s="6">
        <v>101</v>
      </c>
      <c r="BC203" s="6" t="s">
        <v>85</v>
      </c>
      <c r="BD203" s="6">
        <v>45566.715565081016</v>
      </c>
      <c r="BE203" s="6" t="s">
        <v>79</v>
      </c>
      <c r="BF203" s="6" t="s">
        <v>80</v>
      </c>
      <c r="BG203" s="6">
        <v>101</v>
      </c>
      <c r="BH203" s="6">
        <v>101</v>
      </c>
      <c r="BI203" s="6">
        <v>0</v>
      </c>
      <c r="BJ203" s="6" t="s">
        <v>552</v>
      </c>
      <c r="BK203" s="6" t="s">
        <v>82</v>
      </c>
      <c r="BL203" s="6">
        <v>15.089999198913574</v>
      </c>
      <c r="BM203" s="6">
        <v>110</v>
      </c>
      <c r="BN203" s="6" t="s">
        <v>82</v>
      </c>
      <c r="BO203" s="6" t="s">
        <v>82</v>
      </c>
      <c r="BP203" s="6">
        <v>0</v>
      </c>
      <c r="BQ203" s="6">
        <v>60</v>
      </c>
      <c r="BR203" s="6"/>
      <c r="BS203" s="6"/>
      <c r="BT203" s="6" t="s">
        <v>554</v>
      </c>
      <c r="BU203" s="6" t="s">
        <v>553</v>
      </c>
      <c r="BV203" s="6">
        <v>40</v>
      </c>
      <c r="BW203" s="6">
        <v>20</v>
      </c>
      <c r="BX203" s="6">
        <v>45</v>
      </c>
      <c r="BY203" s="6">
        <v>1227.431</v>
      </c>
      <c r="BZ203" s="6">
        <v>1071.1120000000001</v>
      </c>
      <c r="CA203" s="6">
        <v>-1.8540000000000001</v>
      </c>
      <c r="CB203" s="6">
        <v>4.13</v>
      </c>
      <c r="CC203" s="6">
        <v>90.454999999999998</v>
      </c>
      <c r="CD203" s="6">
        <v>2054.4349999999999</v>
      </c>
      <c r="CE203" s="6">
        <v>1221.7449999999999</v>
      </c>
      <c r="CF203" s="6">
        <v>1377.16</v>
      </c>
      <c r="CG203" s="6">
        <v>-178.535</v>
      </c>
      <c r="CH203" s="6">
        <v>98.424999999999997</v>
      </c>
      <c r="CR203" s="6"/>
      <c r="CS203" s="6"/>
      <c r="CT203" s="6"/>
      <c r="CU203" s="6"/>
      <c r="CV203" s="6"/>
      <c r="CY203" s="6"/>
      <c r="CZ203" s="6"/>
      <c r="DA203" s="6"/>
      <c r="DB203" s="6"/>
      <c r="DC203" s="6"/>
      <c r="DD203" s="6"/>
    </row>
    <row r="204" spans="1:108" x14ac:dyDescent="0.35">
      <c r="A204" s="8">
        <v>801.78204345703125</v>
      </c>
      <c r="B204" s="8">
        <v>119.90861511230469</v>
      </c>
      <c r="C204" s="8">
        <v>215.30000305175781</v>
      </c>
      <c r="D204" s="8">
        <v>215.5</v>
      </c>
      <c r="E204" s="8">
        <v>220.10000610351563</v>
      </c>
      <c r="F204" s="8">
        <v>225</v>
      </c>
      <c r="G204" s="8">
        <v>2195.24755859375</v>
      </c>
      <c r="H204" s="8">
        <v>1831.2509765625</v>
      </c>
      <c r="I204" s="8">
        <v>2.8960001468658447</v>
      </c>
      <c r="J204" s="8">
        <v>0.14800000190734863</v>
      </c>
      <c r="K204" s="8">
        <v>24.340002059936523</v>
      </c>
      <c r="L204" s="8">
        <v>2.0440001487731934</v>
      </c>
      <c r="M204" s="8">
        <v>0.45400002598762512</v>
      </c>
      <c r="N204" s="8">
        <v>0.65400004386901855</v>
      </c>
      <c r="O204" s="8">
        <v>42.400001525878906</v>
      </c>
      <c r="P204" s="8">
        <v>26.742744445800781</v>
      </c>
      <c r="Q204" s="8">
        <v>44.968788146972656</v>
      </c>
      <c r="R204" s="8">
        <v>229.80000305175781</v>
      </c>
      <c r="S204" s="8">
        <v>60.099997999999999</v>
      </c>
      <c r="T204" s="8">
        <v>60.099997999999999</v>
      </c>
      <c r="U204" s="8">
        <v>60.900002000000001</v>
      </c>
      <c r="V204" s="8">
        <v>94.586082458496094</v>
      </c>
      <c r="W204" s="8">
        <v>52.499603271484375</v>
      </c>
      <c r="X204" s="8">
        <v>66.219902038574219</v>
      </c>
      <c r="Y204" s="8">
        <v>79.9898681640625</v>
      </c>
      <c r="Z204" s="8">
        <v>2.934687614440918</v>
      </c>
      <c r="AA204" s="8">
        <v>540.22833251953125</v>
      </c>
      <c r="AB204" s="8">
        <v>493.95840454101563</v>
      </c>
      <c r="AC204" s="8">
        <v>4.5901875495910645</v>
      </c>
      <c r="AD204" s="8">
        <v>3.7248127460479736</v>
      </c>
      <c r="AE204" s="8">
        <v>7638.9990234375</v>
      </c>
      <c r="AF204" s="8">
        <v>5313.35546875</v>
      </c>
      <c r="AG204" s="8">
        <v>1603.0615234375</v>
      </c>
      <c r="AH204" s="8">
        <v>999.5654296875</v>
      </c>
      <c r="AI204" s="8">
        <v>6035.9375</v>
      </c>
      <c r="AJ204" s="8">
        <v>4313.7900390625</v>
      </c>
      <c r="AK204" s="8">
        <f>(data_cloud__26[[#This Row],[timestamp]]-BD202)*86400</f>
        <v>24.152000108733773</v>
      </c>
      <c r="AL204" s="8">
        <v>1.0029999999999999</v>
      </c>
      <c r="AM204" s="8">
        <v>423.42399999999998</v>
      </c>
      <c r="AN204" s="8">
        <v>2055.8519999999999</v>
      </c>
      <c r="AO204" s="8">
        <v>8.1419999999999995</v>
      </c>
      <c r="AP204" s="6">
        <v>39.710999999999999</v>
      </c>
      <c r="AQ204" s="6">
        <v>1</v>
      </c>
      <c r="AR204" s="6">
        <v>1</v>
      </c>
      <c r="AS204" s="6">
        <f>_xlfn.XLOOKUP(data_cloud__26[[#This Row],[product_id]], manual_check_maarten!A:A,manual_check_maarten!F:F,  "")</f>
        <v>0</v>
      </c>
      <c r="AT204" s="6"/>
      <c r="AU204" s="6"/>
      <c r="AV204" s="6"/>
      <c r="AW204" s="6">
        <f>_xlfn.XLOOKUP(data_cloud__26[[#This Row],[product_id]], manual_check_maarten!A:A,manual_check_maarten!G:G,  "")</f>
        <v>0</v>
      </c>
      <c r="AX204" s="6" t="str">
        <f>_xlfn.XLOOKUP(data_cloud__26[[#This Row],[product_id]], manual_check_maarten!A:A,manual_check_maarten!H:H,  "")</f>
        <v>Circ section</v>
      </c>
      <c r="AY204" s="6"/>
      <c r="AZ204" s="6"/>
      <c r="BA204" s="6" t="s">
        <v>555</v>
      </c>
      <c r="BB204" s="6">
        <v>102</v>
      </c>
      <c r="BC204" s="6" t="s">
        <v>78</v>
      </c>
      <c r="BD204" s="6">
        <v>45566.715844618055</v>
      </c>
      <c r="BE204" s="6" t="s">
        <v>79</v>
      </c>
      <c r="BF204" s="6" t="s">
        <v>80</v>
      </c>
      <c r="BG204" s="6">
        <v>102</v>
      </c>
      <c r="BH204" s="6">
        <v>102</v>
      </c>
      <c r="BI204" s="6">
        <v>0</v>
      </c>
      <c r="BJ204" s="6" t="s">
        <v>556</v>
      </c>
      <c r="BK204" s="6" t="s">
        <v>82</v>
      </c>
      <c r="BL204" s="6">
        <v>15.089999198913574</v>
      </c>
      <c r="BM204" s="6">
        <v>110</v>
      </c>
      <c r="BN204" s="6" t="s">
        <v>82</v>
      </c>
      <c r="BO204" s="6" t="s">
        <v>82</v>
      </c>
      <c r="BP204" s="6">
        <v>0</v>
      </c>
      <c r="BQ204" s="6">
        <v>60</v>
      </c>
      <c r="BR204" s="6">
        <v>2.9945015907287598E-2</v>
      </c>
      <c r="BS204" s="6">
        <v>0.11330282688140869</v>
      </c>
      <c r="BT204" s="6" t="s">
        <v>557</v>
      </c>
      <c r="BU204" s="6" t="s">
        <v>555</v>
      </c>
      <c r="BV204" s="6">
        <v>40</v>
      </c>
      <c r="BW204" s="6">
        <v>20</v>
      </c>
      <c r="BX204" s="6">
        <v>45</v>
      </c>
      <c r="BY204" s="6">
        <v>861.09299999999996</v>
      </c>
      <c r="BZ204" s="6">
        <v>1303.2639999999999</v>
      </c>
      <c r="CA204" s="6">
        <v>2.399</v>
      </c>
      <c r="CB204" s="6">
        <v>4.2119999999999997</v>
      </c>
      <c r="CC204" s="6">
        <v>94.707999999999998</v>
      </c>
      <c r="CD204" s="6">
        <v>2055.8519999999999</v>
      </c>
      <c r="CE204" s="6">
        <v>839.42600000000004</v>
      </c>
      <c r="CF204" s="6">
        <v>1409.097</v>
      </c>
      <c r="CG204" s="6">
        <v>5.4080000000000004</v>
      </c>
      <c r="CH204" s="6">
        <v>90.944999999999993</v>
      </c>
      <c r="CR204" s="6"/>
      <c r="CS204" s="6"/>
      <c r="CT204" s="6"/>
      <c r="CU204" s="6"/>
      <c r="CV204" s="6"/>
      <c r="CY204" s="6"/>
      <c r="CZ204" s="6"/>
      <c r="DA204" s="6"/>
      <c r="DB204" s="6"/>
      <c r="DC204" s="6"/>
      <c r="DD204" s="6"/>
    </row>
    <row r="205" spans="1:108" x14ac:dyDescent="0.35">
      <c r="A205" s="8">
        <v>801.78204345703125</v>
      </c>
      <c r="B205" s="8">
        <v>119.90861511230469</v>
      </c>
      <c r="C205" s="8">
        <v>215.30000305175781</v>
      </c>
      <c r="D205" s="8">
        <v>215.5</v>
      </c>
      <c r="E205" s="8">
        <v>220.10000610351563</v>
      </c>
      <c r="F205" s="8">
        <v>225</v>
      </c>
      <c r="G205" s="8">
        <v>2195.24755859375</v>
      </c>
      <c r="H205" s="8">
        <v>1831.2509765625</v>
      </c>
      <c r="I205" s="8">
        <v>2.8960001468658447</v>
      </c>
      <c r="J205" s="8">
        <v>0.14800000190734863</v>
      </c>
      <c r="K205" s="8">
        <v>24.340002059936523</v>
      </c>
      <c r="L205" s="8">
        <v>2.0440001487731934</v>
      </c>
      <c r="M205" s="8">
        <v>0.45400002598762512</v>
      </c>
      <c r="N205" s="8">
        <v>0.65400004386901855</v>
      </c>
      <c r="O205" s="8">
        <v>42.400001525878906</v>
      </c>
      <c r="P205" s="8">
        <v>26.742744445800781</v>
      </c>
      <c r="Q205" s="8">
        <v>44.968788146972656</v>
      </c>
      <c r="R205" s="8">
        <v>229.80000305175781</v>
      </c>
      <c r="S205" s="8">
        <v>60.099997999999999</v>
      </c>
      <c r="T205" s="8">
        <v>60.099997999999999</v>
      </c>
      <c r="U205" s="8">
        <v>60.900002000000001</v>
      </c>
      <c r="V205" s="8">
        <v>137.79624938964844</v>
      </c>
      <c r="W205" s="8">
        <v>52.49993896484375</v>
      </c>
      <c r="X205" s="8">
        <v>66.771629333496094</v>
      </c>
      <c r="Y205" s="8">
        <v>82.754524230957031</v>
      </c>
      <c r="Z205" s="8">
        <v>1.4296876192092896</v>
      </c>
      <c r="AA205" s="8">
        <v>538.94012451171875</v>
      </c>
      <c r="AB205" s="8">
        <v>490.65679931640625</v>
      </c>
      <c r="AC205" s="8">
        <v>4.9288125038146973</v>
      </c>
      <c r="AD205" s="8">
        <v>3.9129376411437988</v>
      </c>
      <c r="AE205" s="8">
        <v>7748.2705078125</v>
      </c>
      <c r="AF205" s="8">
        <v>5846.111328125</v>
      </c>
      <c r="AG205" s="8">
        <v>1787.23828125</v>
      </c>
      <c r="AH205" s="8">
        <v>1104.6435546875</v>
      </c>
      <c r="AI205" s="8">
        <v>5961.0322265625</v>
      </c>
      <c r="AJ205" s="8">
        <v>4741.4677734375</v>
      </c>
      <c r="AK205" s="8">
        <f>(data_cloud__26[[#This Row],[timestamp]]-BD203)*86400</f>
        <v>24.152000108733773</v>
      </c>
      <c r="AL205" s="8">
        <v>1.004</v>
      </c>
      <c r="AM205" s="8">
        <v>424.44099999999997</v>
      </c>
      <c r="AN205" s="8">
        <v>2052.8789999999999</v>
      </c>
      <c r="AO205" s="8">
        <v>6.9560000000000004</v>
      </c>
      <c r="AP205" s="6">
        <v>33.773000000000003</v>
      </c>
      <c r="AQ205" s="6">
        <v>1</v>
      </c>
      <c r="AR205" s="6">
        <v>1</v>
      </c>
      <c r="AS205" s="6">
        <f>_xlfn.XLOOKUP(data_cloud__26[[#This Row],[product_id]], manual_check_maarten!A:A,manual_check_maarten!F:F,  "")</f>
        <v>1</v>
      </c>
      <c r="AT205" s="6"/>
      <c r="AU205" s="6"/>
      <c r="AV205" s="6"/>
      <c r="AW205" s="6">
        <f>_xlfn.XLOOKUP(data_cloud__26[[#This Row],[product_id]], manual_check_maarten!A:A,manual_check_maarten!G:G,  "")</f>
        <v>0</v>
      </c>
      <c r="AX205" s="6" t="str">
        <f>_xlfn.XLOOKUP(data_cloud__26[[#This Row],[product_id]], manual_check_maarten!A:A,manual_check_maarten!H:H,  "")</f>
        <v/>
      </c>
      <c r="AY205" s="6"/>
      <c r="AZ205" s="6"/>
      <c r="BA205" s="6" t="s">
        <v>558</v>
      </c>
      <c r="BB205" s="6">
        <v>102</v>
      </c>
      <c r="BC205" s="6" t="s">
        <v>85</v>
      </c>
      <c r="BD205" s="6">
        <v>45566.715844618055</v>
      </c>
      <c r="BE205" s="6" t="s">
        <v>79</v>
      </c>
      <c r="BF205" s="6" t="s">
        <v>80</v>
      </c>
      <c r="BG205" s="6">
        <v>102</v>
      </c>
      <c r="BH205" s="6">
        <v>102</v>
      </c>
      <c r="BI205" s="6">
        <v>0</v>
      </c>
      <c r="BJ205" s="6" t="s">
        <v>556</v>
      </c>
      <c r="BK205" s="6" t="s">
        <v>82</v>
      </c>
      <c r="BL205" s="6">
        <v>15.089999198913574</v>
      </c>
      <c r="BM205" s="6">
        <v>110</v>
      </c>
      <c r="BN205" s="6" t="s">
        <v>82</v>
      </c>
      <c r="BO205" s="6" t="s">
        <v>82</v>
      </c>
      <c r="BP205" s="6">
        <v>0</v>
      </c>
      <c r="BQ205" s="6">
        <v>60</v>
      </c>
      <c r="BR205" s="6"/>
      <c r="BS205" s="6"/>
      <c r="BT205" s="6" t="s">
        <v>559</v>
      </c>
      <c r="BU205" s="6" t="s">
        <v>558</v>
      </c>
      <c r="BV205" s="6">
        <v>40</v>
      </c>
      <c r="BW205" s="6">
        <v>20</v>
      </c>
      <c r="BX205" s="6">
        <v>45</v>
      </c>
      <c r="BY205" s="6">
        <v>1229.954</v>
      </c>
      <c r="BZ205" s="6">
        <v>1151.105</v>
      </c>
      <c r="CA205" s="6">
        <v>-1.627</v>
      </c>
      <c r="CB205" s="6">
        <v>4.077</v>
      </c>
      <c r="CC205" s="6">
        <v>90.682000000000002</v>
      </c>
      <c r="CD205" s="6">
        <v>2052.8789999999999</v>
      </c>
      <c r="CE205" s="6">
        <v>1223.557</v>
      </c>
      <c r="CF205" s="6">
        <v>1456.498</v>
      </c>
      <c r="CG205" s="6">
        <v>-178.25200000000001</v>
      </c>
      <c r="CH205" s="6">
        <v>98.424999999999997</v>
      </c>
      <c r="CR205" s="6"/>
      <c r="CS205" s="6"/>
      <c r="CT205" s="6"/>
      <c r="CU205" s="6"/>
      <c r="CV205" s="6"/>
      <c r="CY205" s="6"/>
      <c r="CZ205" s="6"/>
      <c r="DA205" s="6"/>
      <c r="DB205" s="6"/>
      <c r="DC205" s="6"/>
      <c r="DD205" s="6"/>
    </row>
    <row r="206" spans="1:108" x14ac:dyDescent="0.35">
      <c r="A206" s="8">
        <v>801.96649169921875</v>
      </c>
      <c r="B206" s="8">
        <v>119.90861511230469</v>
      </c>
      <c r="C206" s="8">
        <v>215.10000610351563</v>
      </c>
      <c r="D206" s="8">
        <v>215.5</v>
      </c>
      <c r="E206" s="8">
        <v>220.10000610351563</v>
      </c>
      <c r="F206" s="8">
        <v>225</v>
      </c>
      <c r="G206" s="8">
        <v>2197.09326171875</v>
      </c>
      <c r="H206" s="8">
        <v>1794.1422119140625</v>
      </c>
      <c r="I206" s="8">
        <v>2.9940001964569092</v>
      </c>
      <c r="J206" s="8">
        <v>0.14600001275539398</v>
      </c>
      <c r="K206" s="8">
        <v>24.340002059936523</v>
      </c>
      <c r="L206" s="8">
        <v>2.0820000171661377</v>
      </c>
      <c r="M206" s="8">
        <v>0.45400002598762512</v>
      </c>
      <c r="N206" s="8">
        <v>0.65800005197525024</v>
      </c>
      <c r="O206" s="8">
        <v>42.5</v>
      </c>
      <c r="P206" s="8">
        <v>27.242227554321289</v>
      </c>
      <c r="Q206" s="8">
        <v>44.953498840332031</v>
      </c>
      <c r="R206" s="8">
        <v>229.80000305175781</v>
      </c>
      <c r="S206" s="8">
        <v>59.900002000000001</v>
      </c>
      <c r="T206" s="8">
        <v>59.900002000000001</v>
      </c>
      <c r="U206" s="8">
        <v>60.900002000000001</v>
      </c>
      <c r="V206" s="8">
        <v>94.586082458496094</v>
      </c>
      <c r="W206" s="8">
        <v>52.499603271484375</v>
      </c>
      <c r="X206" s="8">
        <v>66.366233825683594</v>
      </c>
      <c r="Y206" s="8">
        <v>79.996192932128906</v>
      </c>
      <c r="Z206" s="8">
        <v>3.3861875534057617</v>
      </c>
      <c r="AA206" s="8">
        <v>541.80316162109375</v>
      </c>
      <c r="AB206" s="8">
        <v>495.94622802734375</v>
      </c>
      <c r="AC206" s="8">
        <v>4.5525627136230469</v>
      </c>
      <c r="AD206" s="8">
        <v>3.687187671661377</v>
      </c>
      <c r="AE206" s="8">
        <v>7680.81396484375</v>
      </c>
      <c r="AF206" s="8">
        <v>5362.84521484375</v>
      </c>
      <c r="AG206" s="8">
        <v>1607.85791015625</v>
      </c>
      <c r="AH206" s="8">
        <v>1006.205078125</v>
      </c>
      <c r="AI206" s="8">
        <v>6072.9560546875</v>
      </c>
      <c r="AJ206" s="8">
        <v>4356.64013671875</v>
      </c>
      <c r="AK206" s="8">
        <f>(data_cloud__26[[#This Row],[timestamp]]-BD204)*86400</f>
        <v>24.032999924384058</v>
      </c>
      <c r="AL206" s="8">
        <v>1.0029999999999999</v>
      </c>
      <c r="AM206" s="8">
        <v>423.72</v>
      </c>
      <c r="AN206" s="8">
        <v>2054.346</v>
      </c>
      <c r="AO206" s="8">
        <v>14.481</v>
      </c>
      <c r="AP206" s="6">
        <v>20.463000000000001</v>
      </c>
      <c r="AQ206" s="6">
        <v>1</v>
      </c>
      <c r="AR206" s="6">
        <v>1</v>
      </c>
      <c r="AS206" s="6">
        <f>_xlfn.XLOOKUP(data_cloud__26[[#This Row],[product_id]], manual_check_maarten!A:A,manual_check_maarten!F:F,  "")</f>
        <v>1</v>
      </c>
      <c r="AT206" s="6"/>
      <c r="AU206" s="6"/>
      <c r="AV206" s="6"/>
      <c r="AW206" s="6">
        <f>_xlfn.XLOOKUP(data_cloud__26[[#This Row],[product_id]], manual_check_maarten!A:A,manual_check_maarten!G:G,  "")</f>
        <v>0</v>
      </c>
      <c r="AX206" s="6" t="str">
        <f>_xlfn.XLOOKUP(data_cloud__26[[#This Row],[product_id]], manual_check_maarten!A:A,manual_check_maarten!H:H,  "")</f>
        <v/>
      </c>
      <c r="AY206" s="6"/>
      <c r="AZ206" s="6"/>
      <c r="BA206" s="6" t="s">
        <v>560</v>
      </c>
      <c r="BB206" s="6">
        <v>103</v>
      </c>
      <c r="BC206" s="6" t="s">
        <v>78</v>
      </c>
      <c r="BD206" s="6">
        <v>45566.716122777776</v>
      </c>
      <c r="BE206" s="6" t="s">
        <v>79</v>
      </c>
      <c r="BF206" s="6" t="s">
        <v>80</v>
      </c>
      <c r="BG206" s="6">
        <v>103</v>
      </c>
      <c r="BH206" s="6">
        <v>103</v>
      </c>
      <c r="BI206" s="6">
        <v>0</v>
      </c>
      <c r="BJ206" s="6" t="s">
        <v>561</v>
      </c>
      <c r="BK206" s="6" t="s">
        <v>82</v>
      </c>
      <c r="BL206" s="6">
        <v>15.09999942779541</v>
      </c>
      <c r="BM206" s="6">
        <v>110</v>
      </c>
      <c r="BN206" s="6" t="s">
        <v>82</v>
      </c>
      <c r="BO206" s="6" t="s">
        <v>82</v>
      </c>
      <c r="BP206" s="6">
        <v>0</v>
      </c>
      <c r="BQ206" s="6">
        <v>60</v>
      </c>
      <c r="BR206" s="6">
        <v>3.2048463821411133E-2</v>
      </c>
      <c r="BS206" s="6">
        <v>0.106972336769104</v>
      </c>
      <c r="BT206" s="6" t="s">
        <v>562</v>
      </c>
      <c r="BU206" s="6" t="s">
        <v>560</v>
      </c>
      <c r="BV206" s="6">
        <v>40</v>
      </c>
      <c r="BW206" s="6">
        <v>20</v>
      </c>
      <c r="BX206" s="6">
        <v>45</v>
      </c>
      <c r="BY206" s="6">
        <v>890.14200000000005</v>
      </c>
      <c r="BZ206" s="6">
        <v>1034.4079999999999</v>
      </c>
      <c r="CA206" s="6">
        <v>3.218</v>
      </c>
      <c r="CB206" s="6">
        <v>4.125</v>
      </c>
      <c r="CC206" s="6">
        <v>95.528000000000006</v>
      </c>
      <c r="CD206" s="6">
        <v>2054.346</v>
      </c>
      <c r="CE206" s="6">
        <v>866.72900000000004</v>
      </c>
      <c r="CF206" s="6">
        <v>1143.854</v>
      </c>
      <c r="CG206" s="6">
        <v>6.5709999999999997</v>
      </c>
      <c r="CH206" s="6">
        <v>98.424999999999997</v>
      </c>
      <c r="CR206" s="6"/>
      <c r="CS206" s="6"/>
      <c r="CT206" s="6"/>
      <c r="CU206" s="6"/>
      <c r="CV206" s="6"/>
      <c r="CY206" s="6"/>
      <c r="CZ206" s="6"/>
      <c r="DA206" s="6"/>
      <c r="DB206" s="6"/>
      <c r="DC206" s="6"/>
      <c r="DD206" s="6"/>
    </row>
    <row r="207" spans="1:108" x14ac:dyDescent="0.35">
      <c r="A207" s="8">
        <v>801.96649169921875</v>
      </c>
      <c r="B207" s="8">
        <v>119.90861511230469</v>
      </c>
      <c r="C207" s="8">
        <v>215.10000610351563</v>
      </c>
      <c r="D207" s="8">
        <v>215.5</v>
      </c>
      <c r="E207" s="8">
        <v>220.10000610351563</v>
      </c>
      <c r="F207" s="8">
        <v>225</v>
      </c>
      <c r="G207" s="8">
        <v>2197.09326171875</v>
      </c>
      <c r="H207" s="8">
        <v>1794.1422119140625</v>
      </c>
      <c r="I207" s="8">
        <v>2.9940001964569092</v>
      </c>
      <c r="J207" s="8">
        <v>0.14600001275539398</v>
      </c>
      <c r="K207" s="8">
        <v>24.340002059936523</v>
      </c>
      <c r="L207" s="8">
        <v>2.0820000171661377</v>
      </c>
      <c r="M207" s="8">
        <v>0.45400002598762512</v>
      </c>
      <c r="N207" s="8">
        <v>0.65800005197525024</v>
      </c>
      <c r="O207" s="8">
        <v>42.5</v>
      </c>
      <c r="P207" s="8">
        <v>27.242227554321289</v>
      </c>
      <c r="Q207" s="8">
        <v>44.953498840332031</v>
      </c>
      <c r="R207" s="8">
        <v>229.80000305175781</v>
      </c>
      <c r="S207" s="8">
        <v>59.900002000000001</v>
      </c>
      <c r="T207" s="8">
        <v>59.900002000000001</v>
      </c>
      <c r="U207" s="8">
        <v>60.900002000000001</v>
      </c>
      <c r="V207" s="8">
        <v>137.79624938964844</v>
      </c>
      <c r="W207" s="8">
        <v>52.49993896484375</v>
      </c>
      <c r="X207" s="8">
        <v>66.884956359863281</v>
      </c>
      <c r="Y207" s="8">
        <v>82.545745849609375</v>
      </c>
      <c r="Z207" s="8">
        <v>2.182187557220459</v>
      </c>
      <c r="AA207" s="8">
        <v>540.1734619140625</v>
      </c>
      <c r="AB207" s="8">
        <v>491.74310302734375</v>
      </c>
      <c r="AC207" s="8">
        <v>4.8535628318786621</v>
      </c>
      <c r="AD207" s="8">
        <v>3.8753125667572021</v>
      </c>
      <c r="AE207" s="8">
        <v>7787.302734375</v>
      </c>
      <c r="AF207" s="8">
        <v>5878.6044921875</v>
      </c>
      <c r="AG207" s="8">
        <v>1768.56640625</v>
      </c>
      <c r="AH207" s="8">
        <v>1107.35205078125</v>
      </c>
      <c r="AI207" s="8">
        <v>6018.736328125</v>
      </c>
      <c r="AJ207" s="8">
        <v>4771.25244140625</v>
      </c>
      <c r="AK207" s="8">
        <f>(data_cloud__26[[#This Row],[timestamp]]-BD205)*86400</f>
        <v>24.032999924384058</v>
      </c>
      <c r="AL207" s="8">
        <v>1.0049999999999999</v>
      </c>
      <c r="AM207" s="8">
        <v>424.64499999999998</v>
      </c>
      <c r="AN207" s="8">
        <v>2056.4009999999998</v>
      </c>
      <c r="AO207" s="8">
        <v>12.071999999999999</v>
      </c>
      <c r="AP207" s="6">
        <v>17.074000000000002</v>
      </c>
      <c r="AQ207" s="6">
        <v>1</v>
      </c>
      <c r="AR207" s="6">
        <v>1</v>
      </c>
      <c r="AS207" s="6">
        <f>_xlfn.XLOOKUP(data_cloud__26[[#This Row],[product_id]], manual_check_maarten!A:A,manual_check_maarten!F:F,  "")</f>
        <v>1</v>
      </c>
      <c r="AT207" s="6"/>
      <c r="AU207" s="6"/>
      <c r="AV207" s="6"/>
      <c r="AW207" s="6">
        <f>_xlfn.XLOOKUP(data_cloud__26[[#This Row],[product_id]], manual_check_maarten!A:A,manual_check_maarten!G:G,  "")</f>
        <v>0</v>
      </c>
      <c r="AX207" s="6" t="str">
        <f>_xlfn.XLOOKUP(data_cloud__26[[#This Row],[product_id]], manual_check_maarten!A:A,manual_check_maarten!H:H,  "")</f>
        <v/>
      </c>
      <c r="AY207" s="6"/>
      <c r="AZ207" s="6"/>
      <c r="BA207" s="6" t="s">
        <v>563</v>
      </c>
      <c r="BB207" s="6">
        <v>103</v>
      </c>
      <c r="BC207" s="6" t="s">
        <v>85</v>
      </c>
      <c r="BD207" s="6">
        <v>45566.716122777776</v>
      </c>
      <c r="BE207" s="6" t="s">
        <v>79</v>
      </c>
      <c r="BF207" s="6" t="s">
        <v>80</v>
      </c>
      <c r="BG207" s="6">
        <v>103</v>
      </c>
      <c r="BH207" s="6">
        <v>103</v>
      </c>
      <c r="BI207" s="6">
        <v>0</v>
      </c>
      <c r="BJ207" s="6" t="s">
        <v>561</v>
      </c>
      <c r="BK207" s="6" t="s">
        <v>82</v>
      </c>
      <c r="BL207" s="6">
        <v>15.09999942779541</v>
      </c>
      <c r="BM207" s="6">
        <v>110</v>
      </c>
      <c r="BN207" s="6" t="s">
        <v>82</v>
      </c>
      <c r="BO207" s="6" t="s">
        <v>82</v>
      </c>
      <c r="BP207" s="6">
        <v>0</v>
      </c>
      <c r="BQ207" s="6">
        <v>60</v>
      </c>
      <c r="BR207" s="6"/>
      <c r="BS207" s="6"/>
      <c r="BT207" s="6" t="s">
        <v>564</v>
      </c>
      <c r="BU207" s="6" t="s">
        <v>563</v>
      </c>
      <c r="BV207" s="6">
        <v>40</v>
      </c>
      <c r="BW207" s="6">
        <v>20</v>
      </c>
      <c r="BX207" s="6">
        <v>45</v>
      </c>
      <c r="BY207" s="6">
        <v>1238.925</v>
      </c>
      <c r="BZ207" s="6">
        <v>868.22799999999995</v>
      </c>
      <c r="CA207" s="6">
        <v>-2.3090000000000002</v>
      </c>
      <c r="CB207" s="6">
        <v>4.0780000000000003</v>
      </c>
      <c r="CC207" s="6">
        <v>90</v>
      </c>
      <c r="CD207" s="6">
        <v>2056.4009999999998</v>
      </c>
      <c r="CE207" s="6">
        <v>1232.1949999999999</v>
      </c>
      <c r="CF207" s="6">
        <v>1179.2950000000001</v>
      </c>
      <c r="CG207" s="6">
        <v>-178.30500000000001</v>
      </c>
      <c r="CH207" s="6">
        <v>99.998999999999995</v>
      </c>
      <c r="CR207" s="6"/>
      <c r="CS207" s="6"/>
      <c r="CT207" s="6"/>
      <c r="CU207" s="6"/>
      <c r="CV207" s="6"/>
      <c r="CY207" s="6"/>
      <c r="CZ207" s="6"/>
      <c r="DA207" s="6"/>
      <c r="DB207" s="6"/>
      <c r="DC207" s="6"/>
      <c r="DD207" s="6"/>
    </row>
    <row r="208" spans="1:108" x14ac:dyDescent="0.35">
      <c r="A208" s="8">
        <v>801.59759521484375</v>
      </c>
      <c r="B208" s="8">
        <v>119.90861511230469</v>
      </c>
      <c r="C208" s="8">
        <v>214.60000610351563</v>
      </c>
      <c r="D208" s="8">
        <v>215.30000305175781</v>
      </c>
      <c r="E208" s="8">
        <v>220.10000610351563</v>
      </c>
      <c r="F208" s="8">
        <v>225</v>
      </c>
      <c r="G208" s="8">
        <v>2201.658935546875</v>
      </c>
      <c r="H208" s="8">
        <v>1800.26220703125</v>
      </c>
      <c r="I208" s="8">
        <v>2.7980000972747803</v>
      </c>
      <c r="J208" s="8">
        <v>0.15400001406669617</v>
      </c>
      <c r="K208" s="8">
        <v>24.340002059936523</v>
      </c>
      <c r="L208" s="8">
        <v>2.0480000972747803</v>
      </c>
      <c r="M208" s="8">
        <v>0.45400002598762512</v>
      </c>
      <c r="N208" s="8">
        <v>0.65800005197525024</v>
      </c>
      <c r="O208" s="8">
        <v>42.700000762939453</v>
      </c>
      <c r="P208" s="8">
        <v>27.150485992431641</v>
      </c>
      <c r="Q208" s="8">
        <v>44.963691711425781</v>
      </c>
      <c r="R208" s="8">
        <v>229.80000305175781</v>
      </c>
      <c r="S208" s="8">
        <v>60</v>
      </c>
      <c r="T208" s="8">
        <v>60</v>
      </c>
      <c r="U208" s="8">
        <v>60.900002000000001</v>
      </c>
      <c r="V208" s="8">
        <v>94.586082458496094</v>
      </c>
      <c r="W208" s="8">
        <v>52.499603271484375</v>
      </c>
      <c r="X208" s="8">
        <v>66.129043579101563</v>
      </c>
      <c r="Y208" s="8">
        <v>79.962379455566406</v>
      </c>
      <c r="Z208" s="8">
        <v>3.0851876735687256</v>
      </c>
      <c r="AA208" s="8">
        <v>539.46148681640625</v>
      </c>
      <c r="AB208" s="8">
        <v>493.743896484375</v>
      </c>
      <c r="AC208" s="8">
        <v>4.7030625343322754</v>
      </c>
      <c r="AD208" s="8">
        <v>3.687187671661377</v>
      </c>
      <c r="AE208" s="8">
        <v>7642.96728515625</v>
      </c>
      <c r="AF208" s="8">
        <v>5321.8671875</v>
      </c>
      <c r="AG208" s="8">
        <v>1676.6240234375</v>
      </c>
      <c r="AH208" s="8">
        <v>996.32470703125</v>
      </c>
      <c r="AI208" s="8">
        <v>5966.34326171875</v>
      </c>
      <c r="AJ208" s="8">
        <v>4325.54248046875</v>
      </c>
      <c r="AK208" s="8">
        <f>(data_cloud__26[[#This Row],[timestamp]]-BD206)*86400</f>
        <v>24.854999966919422</v>
      </c>
      <c r="AL208" s="8"/>
      <c r="AM208" s="8"/>
      <c r="AN208" s="8"/>
      <c r="AO208" s="8"/>
      <c r="AP208" s="6"/>
      <c r="AQ208" s="6"/>
      <c r="AR208" s="6"/>
      <c r="AS208" s="6" t="str">
        <f>_xlfn.XLOOKUP(data_cloud__26[[#This Row],[product_id]], manual_check_maarten!A:A,manual_check_maarten!F:F,  "")</f>
        <v/>
      </c>
      <c r="AT208" s="6"/>
      <c r="AU208" s="6"/>
      <c r="AV208" s="6"/>
      <c r="AW208" s="6" t="str">
        <f>_xlfn.XLOOKUP(data_cloud__26[[#This Row],[product_id]], manual_check_maarten!A:A,manual_check_maarten!G:G,  "")</f>
        <v/>
      </c>
      <c r="AX208" s="6" t="str">
        <f>_xlfn.XLOOKUP(data_cloud__26[[#This Row],[product_id]], manual_check_maarten!A:A,manual_check_maarten!H:H,  "")</f>
        <v/>
      </c>
      <c r="AY208" s="6"/>
      <c r="AZ208" s="6"/>
      <c r="BA208" s="6" t="s">
        <v>565</v>
      </c>
      <c r="BB208" s="6">
        <v>104</v>
      </c>
      <c r="BC208" s="6" t="s">
        <v>78</v>
      </c>
      <c r="BD208" s="6">
        <v>45566.716410451387</v>
      </c>
      <c r="BE208" s="6" t="s">
        <v>79</v>
      </c>
      <c r="BF208" s="6" t="s">
        <v>80</v>
      </c>
      <c r="BG208" s="6">
        <v>104</v>
      </c>
      <c r="BH208" s="6">
        <v>104</v>
      </c>
      <c r="BI208" s="6">
        <v>0</v>
      </c>
      <c r="BJ208" s="6" t="s">
        <v>566</v>
      </c>
      <c r="BK208" s="6" t="s">
        <v>82</v>
      </c>
      <c r="BL208" s="6">
        <v>15.09999942779541</v>
      </c>
      <c r="BM208" s="6">
        <v>110</v>
      </c>
      <c r="BN208" s="6" t="s">
        <v>82</v>
      </c>
      <c r="BO208" s="6" t="s">
        <v>82</v>
      </c>
      <c r="BP208" s="6">
        <v>0</v>
      </c>
      <c r="BQ208" s="6">
        <v>60</v>
      </c>
      <c r="BR208" s="6">
        <v>3.0118823051452637E-2</v>
      </c>
      <c r="BS208" s="6">
        <v>0.10896980762481689</v>
      </c>
      <c r="BT208" s="6"/>
      <c r="BX208" s="6"/>
      <c r="BY208" s="6"/>
      <c r="BZ208" s="6"/>
      <c r="CA208" s="6"/>
      <c r="CB208" s="6"/>
      <c r="CC208" s="6"/>
      <c r="CD208" s="6"/>
      <c r="CR208" s="6"/>
      <c r="CS208" s="6"/>
      <c r="CT208" s="6"/>
      <c r="CU208" s="6"/>
      <c r="CV208" s="6"/>
      <c r="CY208" s="6"/>
      <c r="CZ208" s="6"/>
      <c r="DA208" s="6"/>
      <c r="DB208" s="6"/>
      <c r="DC208" s="6"/>
      <c r="DD208" s="6"/>
    </row>
    <row r="209" spans="1:108" x14ac:dyDescent="0.35">
      <c r="A209" s="8">
        <v>801.59759521484375</v>
      </c>
      <c r="B209" s="8">
        <v>119.90861511230469</v>
      </c>
      <c r="C209" s="8">
        <v>214.60000610351563</v>
      </c>
      <c r="D209" s="8">
        <v>215.30000305175781</v>
      </c>
      <c r="E209" s="8">
        <v>220.10000610351563</v>
      </c>
      <c r="F209" s="8">
        <v>225</v>
      </c>
      <c r="G209" s="8">
        <v>2201.658935546875</v>
      </c>
      <c r="H209" s="8">
        <v>1800.26220703125</v>
      </c>
      <c r="I209" s="8">
        <v>2.7980000972747803</v>
      </c>
      <c r="J209" s="8">
        <v>0.15400001406669617</v>
      </c>
      <c r="K209" s="8">
        <v>24.340002059936523</v>
      </c>
      <c r="L209" s="8">
        <v>2.0480000972747803</v>
      </c>
      <c r="M209" s="8">
        <v>0.45400002598762512</v>
      </c>
      <c r="N209" s="8">
        <v>0.65800005197525024</v>
      </c>
      <c r="O209" s="8">
        <v>42.700000762939453</v>
      </c>
      <c r="P209" s="8">
        <v>27.150485992431641</v>
      </c>
      <c r="Q209" s="8">
        <v>44.963691711425781</v>
      </c>
      <c r="R209" s="8">
        <v>229.80000305175781</v>
      </c>
      <c r="S209" s="8">
        <v>60</v>
      </c>
      <c r="T209" s="8">
        <v>60</v>
      </c>
      <c r="U209" s="8">
        <v>60.900002000000001</v>
      </c>
      <c r="V209" s="8">
        <v>137.79624938964844</v>
      </c>
      <c r="W209" s="8">
        <v>52.49993896484375</v>
      </c>
      <c r="X209" s="8">
        <v>66.949165344238281</v>
      </c>
      <c r="Y209" s="8">
        <v>82.869522094726563</v>
      </c>
      <c r="Z209" s="8">
        <v>1.4673125743865967</v>
      </c>
      <c r="AA209" s="8">
        <v>539.52734375</v>
      </c>
      <c r="AB209" s="8">
        <v>490.98538208007813</v>
      </c>
      <c r="AC209" s="8">
        <v>4.9288125038146973</v>
      </c>
      <c r="AD209" s="8">
        <v>3.9129376411437988</v>
      </c>
      <c r="AE209" s="8">
        <v>7773.7080078125</v>
      </c>
      <c r="AF209" s="8">
        <v>5869.1708984375</v>
      </c>
      <c r="AG209" s="8">
        <v>1802.58447265625</v>
      </c>
      <c r="AH209" s="8">
        <v>1120.22265625</v>
      </c>
      <c r="AI209" s="8">
        <v>5971.12353515625</v>
      </c>
      <c r="AJ209" s="8">
        <v>4748.9482421875</v>
      </c>
      <c r="AK209" s="8">
        <f>(data_cloud__26[[#This Row],[timestamp]]-BD207)*86400</f>
        <v>24.854999966919422</v>
      </c>
      <c r="AL209" s="8">
        <v>1.0049999999999999</v>
      </c>
      <c r="AM209" s="8">
        <v>424.57799999999997</v>
      </c>
      <c r="AN209" s="8">
        <v>2056.3939999999998</v>
      </c>
      <c r="AO209" s="8">
        <v>19.640999999999998</v>
      </c>
      <c r="AP209" s="6">
        <v>24.423999999999999</v>
      </c>
      <c r="AQ209" s="6">
        <v>1</v>
      </c>
      <c r="AR209" s="6">
        <v>1</v>
      </c>
      <c r="AS209" s="6">
        <f>_xlfn.XLOOKUP(data_cloud__26[[#This Row],[product_id]], manual_check_maarten!A:A,manual_check_maarten!F:F,  "")</f>
        <v>0</v>
      </c>
      <c r="AT209" s="6"/>
      <c r="AU209" s="6"/>
      <c r="AV209" s="6"/>
      <c r="AW209" s="6">
        <f>_xlfn.XLOOKUP(data_cloud__26[[#This Row],[product_id]], manual_check_maarten!A:A,manual_check_maarten!G:G,  "")</f>
        <v>0</v>
      </c>
      <c r="AX209" s="6" t="str">
        <f>_xlfn.XLOOKUP(data_cloud__26[[#This Row],[product_id]], manual_check_maarten!A:A,manual_check_maarten!H:H,  "")</f>
        <v>Streaks</v>
      </c>
      <c r="AY209" s="6"/>
      <c r="AZ209" s="6"/>
      <c r="BA209" s="6" t="s">
        <v>567</v>
      </c>
      <c r="BB209" s="6">
        <v>104</v>
      </c>
      <c r="BC209" s="6" t="s">
        <v>85</v>
      </c>
      <c r="BD209" s="6">
        <v>45566.716410451387</v>
      </c>
      <c r="BE209" s="6" t="s">
        <v>79</v>
      </c>
      <c r="BF209" s="6" t="s">
        <v>80</v>
      </c>
      <c r="BG209" s="6">
        <v>104</v>
      </c>
      <c r="BH209" s="6">
        <v>104</v>
      </c>
      <c r="BI209" s="6">
        <v>0</v>
      </c>
      <c r="BJ209" s="6" t="s">
        <v>566</v>
      </c>
      <c r="BK209" s="6" t="s">
        <v>82</v>
      </c>
      <c r="BL209" s="6">
        <v>15.09999942779541</v>
      </c>
      <c r="BM209" s="6">
        <v>110</v>
      </c>
      <c r="BN209" s="6" t="s">
        <v>82</v>
      </c>
      <c r="BO209" s="6" t="s">
        <v>82</v>
      </c>
      <c r="BP209" s="6">
        <v>0</v>
      </c>
      <c r="BQ209" s="6">
        <v>60</v>
      </c>
      <c r="BR209" s="6"/>
      <c r="BS209" s="6"/>
      <c r="BT209" s="6" t="s">
        <v>568</v>
      </c>
      <c r="BU209" s="6" t="s">
        <v>567</v>
      </c>
      <c r="BV209" s="6">
        <v>40</v>
      </c>
      <c r="BW209" s="6">
        <v>20</v>
      </c>
      <c r="BX209" s="6">
        <v>45</v>
      </c>
      <c r="BY209" s="6">
        <v>1241.576</v>
      </c>
      <c r="BZ209" s="6">
        <v>820.64599999999996</v>
      </c>
      <c r="CA209" s="6">
        <v>-1.3919999999999999</v>
      </c>
      <c r="CB209" s="6">
        <v>4.133</v>
      </c>
      <c r="CC209" s="6">
        <v>90.917000000000002</v>
      </c>
      <c r="CD209" s="6">
        <v>2056.3939999999998</v>
      </c>
      <c r="CE209" s="6">
        <v>1235.1110000000001</v>
      </c>
      <c r="CF209" s="6">
        <v>1131.117</v>
      </c>
      <c r="CG209" s="6">
        <v>-178.22499999999999</v>
      </c>
      <c r="CH209" s="6">
        <v>99.998999999999995</v>
      </c>
      <c r="CR209" s="6"/>
      <c r="CS209" s="6"/>
      <c r="CT209" s="6"/>
      <c r="CU209" s="6"/>
      <c r="CV209" s="6"/>
      <c r="CY209" s="6"/>
      <c r="CZ209" s="6"/>
      <c r="DA209" s="6"/>
      <c r="DB209" s="6"/>
      <c r="DC209" s="6"/>
      <c r="DD209" s="6"/>
    </row>
    <row r="210" spans="1:108" x14ac:dyDescent="0.35">
      <c r="A210" s="8">
        <v>801.96649169921875</v>
      </c>
      <c r="B210" s="8">
        <v>119.90861511230469</v>
      </c>
      <c r="C210" s="8">
        <v>214.80000305175781</v>
      </c>
      <c r="D210" s="8">
        <v>215.10000610351563</v>
      </c>
      <c r="E210" s="8">
        <v>220.10000610351563</v>
      </c>
      <c r="F210" s="8">
        <v>225</v>
      </c>
      <c r="G210" s="8">
        <v>2204.5732421875</v>
      </c>
      <c r="H210" s="8">
        <v>1784.7193603515625</v>
      </c>
      <c r="I210" s="8">
        <v>2.9120001792907715</v>
      </c>
      <c r="J210" s="8">
        <v>0.15200001001358032</v>
      </c>
      <c r="K210" s="8">
        <v>24.340002059936523</v>
      </c>
      <c r="L210" s="8">
        <v>2.0780000686645508</v>
      </c>
      <c r="M210" s="8">
        <v>0.45400002598762512</v>
      </c>
      <c r="N210" s="8">
        <v>0.65600001811981201</v>
      </c>
      <c r="O210" s="8">
        <v>42.900001525878906</v>
      </c>
      <c r="P210" s="8">
        <v>27.446098327636719</v>
      </c>
      <c r="Q210" s="8">
        <v>44.984077453613281</v>
      </c>
      <c r="R210" s="8">
        <v>229.80000305175781</v>
      </c>
      <c r="S210" s="8">
        <v>60.099997999999999</v>
      </c>
      <c r="T210" s="8">
        <v>60.099997999999999</v>
      </c>
      <c r="U210" s="8">
        <v>60.900002000000001</v>
      </c>
      <c r="V210" s="8">
        <v>94.586082458496094</v>
      </c>
      <c r="W210" s="8">
        <v>52.499603271484375</v>
      </c>
      <c r="X210" s="8">
        <v>66.341384887695313</v>
      </c>
      <c r="Y210" s="8">
        <v>80.054351806640625</v>
      </c>
      <c r="Z210" s="8">
        <v>2.7089376449584961</v>
      </c>
      <c r="AA210" s="8">
        <v>541.14373779296875</v>
      </c>
      <c r="AB210" s="8">
        <v>495.064697265625</v>
      </c>
      <c r="AC210" s="8">
        <v>4.6278128623962402</v>
      </c>
      <c r="AD210" s="8">
        <v>3.6495625972747803</v>
      </c>
      <c r="AE210" s="8">
        <v>7679.18701171875</v>
      </c>
      <c r="AF210" s="8">
        <v>5365.26806640625</v>
      </c>
      <c r="AG210" s="8">
        <v>1647.29931640625</v>
      </c>
      <c r="AH210" s="8">
        <v>987.470703125</v>
      </c>
      <c r="AI210" s="8">
        <v>6031.8876953125</v>
      </c>
      <c r="AJ210" s="8">
        <v>4377.79736328125</v>
      </c>
      <c r="AK210" s="8">
        <f>(data_cloud__26[[#This Row],[timestamp]]-BD208)*86400</f>
        <v>24.22900004312396</v>
      </c>
      <c r="AL210" s="8">
        <v>1.004</v>
      </c>
      <c r="AM210" s="8">
        <v>423.92</v>
      </c>
      <c r="AN210" s="8">
        <v>2055.2579999999998</v>
      </c>
      <c r="AO210" s="8">
        <v>6.758</v>
      </c>
      <c r="AP210" s="6">
        <v>25.155000000000001</v>
      </c>
      <c r="AQ210" s="6">
        <v>1</v>
      </c>
      <c r="AR210" s="6">
        <v>1</v>
      </c>
      <c r="AS210" s="6">
        <f>_xlfn.XLOOKUP(data_cloud__26[[#This Row],[product_id]], manual_check_maarten!A:A,manual_check_maarten!F:F,  "")</f>
        <v>1</v>
      </c>
      <c r="AT210" s="6"/>
      <c r="AU210" s="6"/>
      <c r="AV210" s="6"/>
      <c r="AW210" s="6">
        <f>_xlfn.XLOOKUP(data_cloud__26[[#This Row],[product_id]], manual_check_maarten!A:A,manual_check_maarten!G:G,  "")</f>
        <v>0</v>
      </c>
      <c r="AX210" s="6" t="str">
        <f>_xlfn.XLOOKUP(data_cloud__26[[#This Row],[product_id]], manual_check_maarten!A:A,manual_check_maarten!H:H,  "")</f>
        <v/>
      </c>
      <c r="AY210" s="6"/>
      <c r="AZ210" s="6"/>
      <c r="BA210" s="6" t="s">
        <v>569</v>
      </c>
      <c r="BB210" s="6">
        <v>105</v>
      </c>
      <c r="BC210" s="6" t="s">
        <v>78</v>
      </c>
      <c r="BD210" s="6">
        <v>45566.716690879628</v>
      </c>
      <c r="BE210" s="6" t="s">
        <v>79</v>
      </c>
      <c r="BF210" s="6" t="s">
        <v>80</v>
      </c>
      <c r="BG210" s="6">
        <v>105</v>
      </c>
      <c r="BH210" s="6">
        <v>105</v>
      </c>
      <c r="BI210" s="6">
        <v>0</v>
      </c>
      <c r="BJ210" s="6" t="s">
        <v>570</v>
      </c>
      <c r="BK210" s="6" t="s">
        <v>82</v>
      </c>
      <c r="BL210" s="6">
        <v>15.109999656677246</v>
      </c>
      <c r="BM210" s="6">
        <v>110</v>
      </c>
      <c r="BN210" s="6" t="s">
        <v>82</v>
      </c>
      <c r="BO210" s="6" t="s">
        <v>82</v>
      </c>
      <c r="BP210" s="6">
        <v>0</v>
      </c>
      <c r="BQ210" s="6">
        <v>60</v>
      </c>
      <c r="BR210" s="6">
        <v>2.015531063079834E-2</v>
      </c>
      <c r="BS210" s="6">
        <v>0.12330043315887451</v>
      </c>
      <c r="BT210" s="6" t="s">
        <v>571</v>
      </c>
      <c r="BU210" s="6" t="s">
        <v>569</v>
      </c>
      <c r="BV210" s="6">
        <v>40</v>
      </c>
      <c r="BW210" s="6">
        <v>20</v>
      </c>
      <c r="BX210" s="6">
        <v>45</v>
      </c>
      <c r="BY210" s="6">
        <v>888.32500000000005</v>
      </c>
      <c r="BZ210" s="6">
        <v>1099.316</v>
      </c>
      <c r="CA210" s="6">
        <v>3.1309999999999998</v>
      </c>
      <c r="CB210" s="6">
        <v>4.1920000000000002</v>
      </c>
      <c r="CC210" s="6">
        <v>95.44</v>
      </c>
      <c r="CD210" s="6">
        <v>2055.2579999999998</v>
      </c>
      <c r="CE210" s="6">
        <v>864.20600000000002</v>
      </c>
      <c r="CF210" s="6">
        <v>1208.221</v>
      </c>
      <c r="CG210" s="6">
        <v>6.5640000000000001</v>
      </c>
      <c r="CH210" s="6">
        <v>99.998999999999995</v>
      </c>
      <c r="CR210" s="6"/>
      <c r="CS210" s="6"/>
      <c r="CT210" s="6"/>
      <c r="CU210" s="6"/>
      <c r="CV210" s="6"/>
      <c r="CY210" s="6"/>
      <c r="CZ210" s="6"/>
      <c r="DA210" s="6"/>
      <c r="DB210" s="6"/>
      <c r="DC210" s="6"/>
      <c r="DD210" s="6"/>
    </row>
    <row r="211" spans="1:108" x14ac:dyDescent="0.35">
      <c r="A211" s="8">
        <v>801.96649169921875</v>
      </c>
      <c r="B211" s="8">
        <v>119.90861511230469</v>
      </c>
      <c r="C211" s="8">
        <v>214.80000305175781</v>
      </c>
      <c r="D211" s="8">
        <v>215.10000610351563</v>
      </c>
      <c r="E211" s="8">
        <v>220.10000610351563</v>
      </c>
      <c r="F211" s="8">
        <v>225</v>
      </c>
      <c r="G211" s="8">
        <v>2204.5732421875</v>
      </c>
      <c r="H211" s="8">
        <v>1784.7193603515625</v>
      </c>
      <c r="I211" s="8">
        <v>2.9120001792907715</v>
      </c>
      <c r="J211" s="8">
        <v>0.15200001001358032</v>
      </c>
      <c r="K211" s="8">
        <v>24.340002059936523</v>
      </c>
      <c r="L211" s="8">
        <v>2.0780000686645508</v>
      </c>
      <c r="M211" s="8">
        <v>0.45400002598762512</v>
      </c>
      <c r="N211" s="8">
        <v>0.65600001811981201</v>
      </c>
      <c r="O211" s="8">
        <v>42.900001525878906</v>
      </c>
      <c r="P211" s="8">
        <v>27.446098327636719</v>
      </c>
      <c r="Q211" s="8">
        <v>44.984077453613281</v>
      </c>
      <c r="R211" s="8">
        <v>229.80000305175781</v>
      </c>
      <c r="S211" s="8">
        <v>60.099997999999999</v>
      </c>
      <c r="T211" s="8">
        <v>60.099997999999999</v>
      </c>
      <c r="U211" s="8">
        <v>60.900002000000001</v>
      </c>
      <c r="V211" s="8">
        <v>137.79624938964844</v>
      </c>
      <c r="W211" s="8">
        <v>52.49993896484375</v>
      </c>
      <c r="X211" s="8">
        <v>66.738861083984375</v>
      </c>
      <c r="Y211" s="8">
        <v>82.844459533691406</v>
      </c>
      <c r="Z211" s="8">
        <v>1.3920625448226929</v>
      </c>
      <c r="AA211" s="8">
        <v>541.8377685546875</v>
      </c>
      <c r="AB211" s="8">
        <v>493.44110107421875</v>
      </c>
      <c r="AC211" s="8">
        <v>4.8535628318786621</v>
      </c>
      <c r="AD211" s="8">
        <v>3.8376877307891846</v>
      </c>
      <c r="AE211" s="8">
        <v>7826.193359375</v>
      </c>
      <c r="AF211" s="8">
        <v>5939.88232421875</v>
      </c>
      <c r="AG211" s="8">
        <v>1780.087890625</v>
      </c>
      <c r="AH211" s="8">
        <v>1099.7265625</v>
      </c>
      <c r="AI211" s="8">
        <v>6046.10546875</v>
      </c>
      <c r="AJ211" s="8">
        <v>4840.15576171875</v>
      </c>
      <c r="AK211" s="8">
        <f>(data_cloud__26[[#This Row],[timestamp]]-BD209)*86400</f>
        <v>24.22900004312396</v>
      </c>
      <c r="AL211" s="8">
        <v>1.004</v>
      </c>
      <c r="AM211" s="8">
        <v>424.54899999999998</v>
      </c>
      <c r="AN211" s="8">
        <v>2056.2559999999999</v>
      </c>
      <c r="AO211" s="8">
        <v>14.954000000000001</v>
      </c>
      <c r="AP211" s="6">
        <v>187.12200000000001</v>
      </c>
      <c r="AQ211" s="6">
        <v>1</v>
      </c>
      <c r="AR211" s="6">
        <v>0</v>
      </c>
      <c r="AS211" s="6">
        <f>_xlfn.XLOOKUP(data_cloud__26[[#This Row],[product_id]], manual_check_maarten!A:A,manual_check_maarten!F:F,  "")</f>
        <v>1</v>
      </c>
      <c r="AT211" s="6"/>
      <c r="AU211" s="6"/>
      <c r="AV211" s="6"/>
      <c r="AW211" s="6" t="str">
        <f>_xlfn.XLOOKUP(data_cloud__26[[#This Row],[product_id]], manual_check_maarten!A:A,manual_check_maarten!G:G,  "")</f>
        <v>anomaly due to position against the edge of the FOV</v>
      </c>
      <c r="AX211" s="6" t="str">
        <f>_xlfn.XLOOKUP(data_cloud__26[[#This Row],[product_id]], manual_check_maarten!A:A,manual_check_maarten!H:H,  "")</f>
        <v/>
      </c>
      <c r="AY211" s="6"/>
      <c r="AZ211" s="6"/>
      <c r="BA211" s="6" t="s">
        <v>572</v>
      </c>
      <c r="BB211" s="6">
        <v>105</v>
      </c>
      <c r="BC211" s="6" t="s">
        <v>85</v>
      </c>
      <c r="BD211" s="6">
        <v>45566.716690879628</v>
      </c>
      <c r="BE211" s="6" t="s">
        <v>79</v>
      </c>
      <c r="BF211" s="6" t="s">
        <v>80</v>
      </c>
      <c r="BG211" s="6">
        <v>105</v>
      </c>
      <c r="BH211" s="6">
        <v>105</v>
      </c>
      <c r="BI211" s="6">
        <v>0</v>
      </c>
      <c r="BJ211" s="6" t="s">
        <v>570</v>
      </c>
      <c r="BK211" s="6" t="s">
        <v>82</v>
      </c>
      <c r="BL211" s="6">
        <v>15.109999656677246</v>
      </c>
      <c r="BM211" s="6">
        <v>110</v>
      </c>
      <c r="BN211" s="6" t="s">
        <v>82</v>
      </c>
      <c r="BO211" s="6" t="s">
        <v>82</v>
      </c>
      <c r="BP211" s="6">
        <v>0</v>
      </c>
      <c r="BQ211" s="6">
        <v>60</v>
      </c>
      <c r="BR211" s="6"/>
      <c r="BS211" s="6"/>
      <c r="BT211" s="6" t="s">
        <v>573</v>
      </c>
      <c r="BU211" s="6" t="s">
        <v>572</v>
      </c>
      <c r="BV211" s="6">
        <v>40</v>
      </c>
      <c r="BW211" s="6">
        <v>20</v>
      </c>
      <c r="BX211" s="6">
        <v>45</v>
      </c>
      <c r="BY211" s="6">
        <v>1241.5820000000001</v>
      </c>
      <c r="BZ211" s="6">
        <v>742.45299999999997</v>
      </c>
      <c r="CA211" s="6">
        <v>-1.851</v>
      </c>
      <c r="CB211" s="6">
        <v>4.077</v>
      </c>
      <c r="CC211" s="6">
        <v>90.457999999999998</v>
      </c>
      <c r="CD211" s="6">
        <v>2056.2559999999999</v>
      </c>
      <c r="CE211" s="6">
        <v>1235.423</v>
      </c>
      <c r="CF211" s="6">
        <v>1054.7139999999999</v>
      </c>
      <c r="CG211" s="6">
        <v>-178.33099999999999</v>
      </c>
      <c r="CH211" s="6">
        <v>97.244</v>
      </c>
      <c r="CR211" s="6"/>
      <c r="CS211" s="6"/>
      <c r="CT211" s="6"/>
      <c r="CU211" s="6"/>
      <c r="CV211" s="6"/>
      <c r="CY211" s="6"/>
      <c r="CZ211" s="6"/>
      <c r="DA211" s="6"/>
      <c r="DB211" s="6"/>
      <c r="DC211" s="6"/>
      <c r="DD211" s="6"/>
    </row>
    <row r="212" spans="1:108" x14ac:dyDescent="0.35">
      <c r="A212" s="8">
        <v>802.15093994140625</v>
      </c>
      <c r="B212" s="8">
        <v>119.90861511230469</v>
      </c>
      <c r="C212" s="8">
        <v>215.30000305175781</v>
      </c>
      <c r="D212" s="8">
        <v>215.10000610351563</v>
      </c>
      <c r="E212" s="8">
        <v>220.10000610351563</v>
      </c>
      <c r="F212" s="8">
        <v>225</v>
      </c>
      <c r="G212" s="8">
        <v>2201.756103515625</v>
      </c>
      <c r="H212" s="8">
        <v>1782.3878173828125</v>
      </c>
      <c r="I212" s="8">
        <v>3.3780002593994141</v>
      </c>
      <c r="J212" s="8">
        <v>0.15000000596046448</v>
      </c>
      <c r="K212" s="8">
        <v>24.340002059936523</v>
      </c>
      <c r="L212" s="8">
        <v>2.0540001392364502</v>
      </c>
      <c r="M212" s="8">
        <v>0.45400002598762512</v>
      </c>
      <c r="N212" s="8">
        <v>0.65400004386901855</v>
      </c>
      <c r="O212" s="8">
        <v>43</v>
      </c>
      <c r="P212" s="8">
        <v>27.456291198730469</v>
      </c>
      <c r="Q212" s="8">
        <v>44.963691711425781</v>
      </c>
      <c r="R212" s="8">
        <v>229.80000305175781</v>
      </c>
      <c r="S212" s="8">
        <v>59.900002000000001</v>
      </c>
      <c r="T212" s="8">
        <v>59.900002000000001</v>
      </c>
      <c r="U212" s="8">
        <v>60.900002000000001</v>
      </c>
      <c r="V212" s="8">
        <v>94.586082458496094</v>
      </c>
      <c r="W212" s="8">
        <v>52.499603271484375</v>
      </c>
      <c r="X212" s="8">
        <v>66.26849365234375</v>
      </c>
      <c r="Y212" s="8">
        <v>80.098487854003906</v>
      </c>
      <c r="Z212" s="8">
        <v>3.1604375839233398</v>
      </c>
      <c r="AA212" s="8">
        <v>541.8363037109375</v>
      </c>
      <c r="AB212" s="8">
        <v>495.48269653320313</v>
      </c>
      <c r="AC212" s="8">
        <v>4.6278128623962402</v>
      </c>
      <c r="AD212" s="8">
        <v>3.687187671661377</v>
      </c>
      <c r="AE212" s="8">
        <v>7686.7421875</v>
      </c>
      <c r="AF212" s="8">
        <v>5344.6162109375</v>
      </c>
      <c r="AG212" s="8">
        <v>1650.2763671875</v>
      </c>
      <c r="AH212" s="8">
        <v>1005.97998046875</v>
      </c>
      <c r="AI212" s="8">
        <v>6036.4658203125</v>
      </c>
      <c r="AJ212" s="8">
        <v>4338.63623046875</v>
      </c>
      <c r="AK212" s="8">
        <f>(data_cloud__26[[#This Row],[timestamp]]-BD210)*86400</f>
        <v>24.023000104352832</v>
      </c>
      <c r="AL212" s="8">
        <v>1.0029999999999999</v>
      </c>
      <c r="AM212" s="8">
        <v>423.38900000000001</v>
      </c>
      <c r="AN212" s="8">
        <v>2027.6959999999999</v>
      </c>
      <c r="AO212" s="8">
        <v>421.09800000000001</v>
      </c>
      <c r="AP212" s="6">
        <v>322.86</v>
      </c>
      <c r="AQ212" s="6">
        <v>0</v>
      </c>
      <c r="AR212" s="6">
        <v>0</v>
      </c>
      <c r="AS212" s="6">
        <f>_xlfn.XLOOKUP(data_cloud__26[[#This Row],[product_id]], manual_check_maarten!A:A,manual_check_maarten!F:F,  "")</f>
        <v>1</v>
      </c>
      <c r="AT212" s="6"/>
      <c r="AU212" s="6"/>
      <c r="AV212" s="6"/>
      <c r="AW212" s="6" t="str">
        <f>_xlfn.XLOOKUP(data_cloud__26[[#This Row],[product_id]], manual_check_maarten!A:A,manual_check_maarten!G:G,  "")</f>
        <v>anomaly due to position against the edge of the FOV</v>
      </c>
      <c r="AX212" s="6" t="str">
        <f>_xlfn.XLOOKUP(data_cloud__26[[#This Row],[product_id]], manual_check_maarten!A:A,manual_check_maarten!H:H,  "")</f>
        <v/>
      </c>
      <c r="AY212" s="6"/>
      <c r="AZ212" s="6"/>
      <c r="BA212" s="6" t="s">
        <v>574</v>
      </c>
      <c r="BB212" s="6">
        <v>106</v>
      </c>
      <c r="BC212" s="6" t="s">
        <v>78</v>
      </c>
      <c r="BD212" s="6">
        <v>45566.716968923611</v>
      </c>
      <c r="BE212" s="6" t="s">
        <v>79</v>
      </c>
      <c r="BF212" s="6" t="s">
        <v>80</v>
      </c>
      <c r="BG212" s="6">
        <v>106</v>
      </c>
      <c r="BH212" s="6">
        <v>106</v>
      </c>
      <c r="BI212" s="6">
        <v>0</v>
      </c>
      <c r="BJ212" s="6" t="s">
        <v>575</v>
      </c>
      <c r="BK212" s="6" t="s">
        <v>82</v>
      </c>
      <c r="BL212" s="6">
        <v>15.109999656677246</v>
      </c>
      <c r="BM212" s="6">
        <v>110</v>
      </c>
      <c r="BN212" s="6" t="s">
        <v>82</v>
      </c>
      <c r="BO212" s="6" t="s">
        <v>82</v>
      </c>
      <c r="BP212" s="6">
        <v>0</v>
      </c>
      <c r="BQ212" s="6">
        <v>60</v>
      </c>
      <c r="BR212" s="6">
        <v>5.9859752655029297E-3</v>
      </c>
      <c r="BS212" s="6">
        <v>0.14483118057250977</v>
      </c>
      <c r="BT212" s="6" t="s">
        <v>576</v>
      </c>
      <c r="BU212" s="6" t="s">
        <v>574</v>
      </c>
      <c r="BV212" s="6">
        <v>40</v>
      </c>
      <c r="BW212" s="6">
        <v>20</v>
      </c>
      <c r="BX212" s="6">
        <v>45</v>
      </c>
      <c r="BY212" s="6">
        <v>875.27099999999996</v>
      </c>
      <c r="BZ212" s="6">
        <v>883.553</v>
      </c>
      <c r="CA212" s="6">
        <v>2.4550000000000001</v>
      </c>
      <c r="CB212" s="6">
        <v>4.1669999999999998</v>
      </c>
      <c r="CC212" s="6">
        <v>94.763999999999996</v>
      </c>
      <c r="CD212" s="6">
        <v>2027.6959999999999</v>
      </c>
      <c r="CE212" s="6">
        <v>853.30200000000002</v>
      </c>
      <c r="CF212" s="6">
        <v>995.42899999999997</v>
      </c>
      <c r="CG212" s="6">
        <v>5.476</v>
      </c>
      <c r="CH212" s="6">
        <v>87.007999999999996</v>
      </c>
      <c r="CR212" s="6"/>
      <c r="CS212" s="6"/>
      <c r="CT212" s="6"/>
      <c r="CU212" s="6"/>
      <c r="CV212" s="6"/>
      <c r="CY212" s="6"/>
      <c r="CZ212" s="6"/>
      <c r="DA212" s="6"/>
      <c r="DB212" s="6"/>
      <c r="DC212" s="6"/>
      <c r="DD212" s="6"/>
    </row>
    <row r="213" spans="1:108" x14ac:dyDescent="0.35">
      <c r="A213" s="8">
        <v>802.15093994140625</v>
      </c>
      <c r="B213" s="8">
        <v>119.90861511230469</v>
      </c>
      <c r="C213" s="8">
        <v>215.30000305175781</v>
      </c>
      <c r="D213" s="8">
        <v>215.10000610351563</v>
      </c>
      <c r="E213" s="8">
        <v>220.10000610351563</v>
      </c>
      <c r="F213" s="8">
        <v>225</v>
      </c>
      <c r="G213" s="8">
        <v>2201.756103515625</v>
      </c>
      <c r="H213" s="8">
        <v>1782.3878173828125</v>
      </c>
      <c r="I213" s="8">
        <v>3.3780002593994141</v>
      </c>
      <c r="J213" s="8">
        <v>0.15000000596046448</v>
      </c>
      <c r="K213" s="8">
        <v>24.340002059936523</v>
      </c>
      <c r="L213" s="8">
        <v>2.0540001392364502</v>
      </c>
      <c r="M213" s="8">
        <v>0.45400002598762512</v>
      </c>
      <c r="N213" s="8">
        <v>0.65400004386901855</v>
      </c>
      <c r="O213" s="8">
        <v>43</v>
      </c>
      <c r="P213" s="8">
        <v>27.456291198730469</v>
      </c>
      <c r="Q213" s="8">
        <v>44.963691711425781</v>
      </c>
      <c r="R213" s="8">
        <v>229.80000305175781</v>
      </c>
      <c r="S213" s="8">
        <v>59.900002000000001</v>
      </c>
      <c r="T213" s="8">
        <v>59.900002000000001</v>
      </c>
      <c r="U213" s="8">
        <v>60.900002000000001</v>
      </c>
      <c r="V213" s="8">
        <v>137.79624938964844</v>
      </c>
      <c r="W213" s="8">
        <v>52.49993896484375</v>
      </c>
      <c r="X213" s="8">
        <v>67.040260314941406</v>
      </c>
      <c r="Y213" s="8">
        <v>82.71295166015625</v>
      </c>
      <c r="Z213" s="8">
        <v>2.4831876754760742</v>
      </c>
      <c r="AA213" s="8">
        <v>542.05938720703125</v>
      </c>
      <c r="AB213" s="8">
        <v>494.56033325195313</v>
      </c>
      <c r="AC213" s="8">
        <v>4.7783126831054688</v>
      </c>
      <c r="AD213" s="8">
        <v>3.8376877307891846</v>
      </c>
      <c r="AE213" s="8">
        <v>7829.49755859375</v>
      </c>
      <c r="AF213" s="8">
        <v>5956.91796875</v>
      </c>
      <c r="AG213" s="8">
        <v>1745.5458984375</v>
      </c>
      <c r="AH213" s="8">
        <v>1106.560546875</v>
      </c>
      <c r="AI213" s="8">
        <v>6083.95166015625</v>
      </c>
      <c r="AJ213" s="8">
        <v>4850.357421875</v>
      </c>
      <c r="AK213" s="8">
        <f>(data_cloud__26[[#This Row],[timestamp]]-BD211)*86400</f>
        <v>24.023000104352832</v>
      </c>
      <c r="AL213" s="8">
        <v>1.004</v>
      </c>
      <c r="AM213" s="8">
        <v>424.65899999999999</v>
      </c>
      <c r="AN213" s="8">
        <v>2056.7330000000002</v>
      </c>
      <c r="AO213" s="8">
        <v>11.019</v>
      </c>
      <c r="AP213" s="6">
        <v>32.241</v>
      </c>
      <c r="AQ213" s="6">
        <v>1</v>
      </c>
      <c r="AR213" s="6">
        <v>1</v>
      </c>
      <c r="AS213" s="6">
        <f>_xlfn.XLOOKUP(data_cloud__26[[#This Row],[product_id]], manual_check_maarten!A:A,manual_check_maarten!F:F,  "")</f>
        <v>1</v>
      </c>
      <c r="AT213" s="6"/>
      <c r="AU213" s="6"/>
      <c r="AV213" s="6"/>
      <c r="AW213" s="6">
        <f>_xlfn.XLOOKUP(data_cloud__26[[#This Row],[product_id]], manual_check_maarten!A:A,manual_check_maarten!G:G,  "")</f>
        <v>0</v>
      </c>
      <c r="AX213" s="6" t="str">
        <f>_xlfn.XLOOKUP(data_cloud__26[[#This Row],[product_id]], manual_check_maarten!A:A,manual_check_maarten!H:H,  "")</f>
        <v/>
      </c>
      <c r="AY213" s="6"/>
      <c r="AZ213" s="6"/>
      <c r="BA213" s="6" t="s">
        <v>577</v>
      </c>
      <c r="BB213" s="6">
        <v>106</v>
      </c>
      <c r="BC213" s="6" t="s">
        <v>85</v>
      </c>
      <c r="BD213" s="6">
        <v>45566.716968923611</v>
      </c>
      <c r="BE213" s="6" t="s">
        <v>79</v>
      </c>
      <c r="BF213" s="6" t="s">
        <v>80</v>
      </c>
      <c r="BG213" s="6">
        <v>106</v>
      </c>
      <c r="BH213" s="6">
        <v>106</v>
      </c>
      <c r="BI213" s="6">
        <v>0</v>
      </c>
      <c r="BJ213" s="6" t="s">
        <v>575</v>
      </c>
      <c r="BK213" s="6" t="s">
        <v>82</v>
      </c>
      <c r="BL213" s="6">
        <v>15.109999656677246</v>
      </c>
      <c r="BM213" s="6">
        <v>110</v>
      </c>
      <c r="BN213" s="6" t="s">
        <v>82</v>
      </c>
      <c r="BO213" s="6" t="s">
        <v>82</v>
      </c>
      <c r="BP213" s="6">
        <v>0</v>
      </c>
      <c r="BQ213" s="6">
        <v>60</v>
      </c>
      <c r="BR213" s="6"/>
      <c r="BS213" s="6"/>
      <c r="BT213" s="6" t="s">
        <v>578</v>
      </c>
      <c r="BU213" s="6" t="s">
        <v>577</v>
      </c>
      <c r="BV213" s="6">
        <v>40</v>
      </c>
      <c r="BW213" s="6">
        <v>20</v>
      </c>
      <c r="BX213" s="6">
        <v>45</v>
      </c>
      <c r="BY213" s="6">
        <v>1240.904</v>
      </c>
      <c r="BZ213" s="6">
        <v>835.53399999999999</v>
      </c>
      <c r="CA213" s="6">
        <v>-2.3090000000000002</v>
      </c>
      <c r="CB213" s="6">
        <v>4.0519999999999996</v>
      </c>
      <c r="CC213" s="6">
        <v>90</v>
      </c>
      <c r="CD213" s="6">
        <v>2056.7330000000002</v>
      </c>
      <c r="CE213" s="6">
        <v>1233.9880000000001</v>
      </c>
      <c r="CF213" s="6">
        <v>1147.425</v>
      </c>
      <c r="CG213" s="6">
        <v>-178.23699999999999</v>
      </c>
      <c r="CH213" s="6">
        <v>99.998999999999995</v>
      </c>
      <c r="CR213" s="6"/>
      <c r="CS213" s="6"/>
      <c r="CT213" s="6"/>
      <c r="CU213" s="6"/>
      <c r="CV213" s="6"/>
      <c r="CY213" s="6"/>
      <c r="CZ213" s="6"/>
      <c r="DA213" s="6"/>
      <c r="DB213" s="6"/>
      <c r="DC213" s="6"/>
      <c r="DD213" s="6"/>
    </row>
    <row r="214" spans="1:108" x14ac:dyDescent="0.35">
      <c r="A214" s="8">
        <v>801.96649169921875</v>
      </c>
      <c r="B214" s="8">
        <v>119.90861511230469</v>
      </c>
      <c r="C214" s="8">
        <v>215.30000305175781</v>
      </c>
      <c r="D214" s="8">
        <v>215.30000305175781</v>
      </c>
      <c r="E214" s="8">
        <v>220.10000610351563</v>
      </c>
      <c r="F214" s="8">
        <v>225</v>
      </c>
      <c r="G214" s="8">
        <v>2205.447509765625</v>
      </c>
      <c r="H214" s="8">
        <v>1776.7535400390625</v>
      </c>
      <c r="I214" s="8">
        <v>3.4380002021789551</v>
      </c>
      <c r="J214" s="8">
        <v>0.14800000190734863</v>
      </c>
      <c r="K214" s="8">
        <v>24.340002059936523</v>
      </c>
      <c r="L214" s="8">
        <v>2.0720000267028809</v>
      </c>
      <c r="M214" s="8">
        <v>0.45400002598762512</v>
      </c>
      <c r="N214" s="8">
        <v>0.65400004386901855</v>
      </c>
      <c r="O214" s="8">
        <v>43.200000762939453</v>
      </c>
      <c r="P214" s="8">
        <v>27.736614227294922</v>
      </c>
      <c r="Q214" s="8">
        <v>44.948402404785156</v>
      </c>
      <c r="R214" s="8">
        <v>229.80000305175781</v>
      </c>
      <c r="S214" s="8">
        <v>60</v>
      </c>
      <c r="T214" s="8">
        <v>60</v>
      </c>
      <c r="U214" s="8">
        <v>60.900002000000001</v>
      </c>
      <c r="V214" s="8">
        <v>94.586082458496094</v>
      </c>
      <c r="W214" s="8">
        <v>52.499603271484375</v>
      </c>
      <c r="X214" s="8">
        <v>66.348617553710938</v>
      </c>
      <c r="Y214" s="8">
        <v>79.943801879882813</v>
      </c>
      <c r="Z214" s="8">
        <v>2.6713125705718994</v>
      </c>
      <c r="AA214" s="8">
        <v>542.830322265625</v>
      </c>
      <c r="AB214" s="8">
        <v>497.51284790039063</v>
      </c>
      <c r="AC214" s="8">
        <v>4.6278128623962402</v>
      </c>
      <c r="AD214" s="8">
        <v>3.6495625972747803</v>
      </c>
      <c r="AE214" s="8">
        <v>7720.67919921875</v>
      </c>
      <c r="AF214" s="8">
        <v>5438.2001953125</v>
      </c>
      <c r="AG214" s="8">
        <v>1664.244140625</v>
      </c>
      <c r="AH214" s="8">
        <v>1004.25</v>
      </c>
      <c r="AI214" s="8">
        <v>6056.43505859375</v>
      </c>
      <c r="AJ214" s="8">
        <v>4433.9501953125</v>
      </c>
      <c r="AK214" s="8">
        <f>(data_cloud__26[[#This Row],[timestamp]]-BD212)*86400</f>
        <v>23.976999800652266</v>
      </c>
      <c r="AL214" s="8"/>
      <c r="AM214" s="8"/>
      <c r="AN214" s="8"/>
      <c r="AO214" s="8"/>
      <c r="AP214" s="6"/>
      <c r="AQ214" s="6"/>
      <c r="AR214" s="6"/>
      <c r="AS214" s="6" t="str">
        <f>_xlfn.XLOOKUP(data_cloud__26[[#This Row],[product_id]], manual_check_maarten!A:A,manual_check_maarten!F:F,  "")</f>
        <v/>
      </c>
      <c r="AT214" s="6"/>
      <c r="AU214" s="6"/>
      <c r="AV214" s="6"/>
      <c r="AW214" s="6" t="str">
        <f>_xlfn.XLOOKUP(data_cloud__26[[#This Row],[product_id]], manual_check_maarten!A:A,manual_check_maarten!G:G,  "")</f>
        <v/>
      </c>
      <c r="AX214" s="6" t="str">
        <f>_xlfn.XLOOKUP(data_cloud__26[[#This Row],[product_id]], manual_check_maarten!A:A,manual_check_maarten!H:H,  "")</f>
        <v/>
      </c>
      <c r="AY214" s="6"/>
      <c r="AZ214" s="6"/>
      <c r="BA214" s="6" t="s">
        <v>579</v>
      </c>
      <c r="BB214" s="6">
        <v>107</v>
      </c>
      <c r="BC214" s="6" t="s">
        <v>78</v>
      </c>
      <c r="BD214" s="6">
        <v>45566.717246435182</v>
      </c>
      <c r="BE214" s="6" t="s">
        <v>79</v>
      </c>
      <c r="BF214" s="6" t="s">
        <v>80</v>
      </c>
      <c r="BG214" s="6">
        <v>107</v>
      </c>
      <c r="BH214" s="6">
        <v>107</v>
      </c>
      <c r="BI214" s="6">
        <v>0</v>
      </c>
      <c r="BJ214" s="6" t="s">
        <v>580</v>
      </c>
      <c r="BK214" s="6" t="s">
        <v>82</v>
      </c>
      <c r="BL214" s="6">
        <v>15.109999656677246</v>
      </c>
      <c r="BM214" s="6">
        <v>110</v>
      </c>
      <c r="BN214" s="6" t="s">
        <v>82</v>
      </c>
      <c r="BO214" s="6" t="s">
        <v>82</v>
      </c>
      <c r="BP214" s="6">
        <v>0</v>
      </c>
      <c r="BQ214" s="6">
        <v>60</v>
      </c>
      <c r="BR214" s="6">
        <v>3.3017396926879883E-2</v>
      </c>
      <c r="BS214" s="6">
        <v>0.10688173770904541</v>
      </c>
      <c r="BT214" s="6"/>
      <c r="BX214" s="6"/>
      <c r="BY214" s="6"/>
      <c r="BZ214" s="6"/>
      <c r="CA214" s="6"/>
      <c r="CB214" s="6"/>
      <c r="CC214" s="6"/>
      <c r="CD214" s="6"/>
      <c r="CR214" s="6"/>
      <c r="CS214" s="6"/>
      <c r="CT214" s="6"/>
      <c r="CU214" s="6"/>
      <c r="CV214" s="6"/>
      <c r="CY214" s="6"/>
      <c r="CZ214" s="6"/>
      <c r="DA214" s="6"/>
      <c r="DB214" s="6"/>
      <c r="DC214" s="6"/>
      <c r="DD214" s="6"/>
    </row>
    <row r="215" spans="1:108" x14ac:dyDescent="0.35">
      <c r="A215" s="8">
        <v>801.96649169921875</v>
      </c>
      <c r="B215" s="8">
        <v>119.90861511230469</v>
      </c>
      <c r="C215" s="8">
        <v>215.30000305175781</v>
      </c>
      <c r="D215" s="8">
        <v>215.30000305175781</v>
      </c>
      <c r="E215" s="8">
        <v>220.10000610351563</v>
      </c>
      <c r="F215" s="8">
        <v>225</v>
      </c>
      <c r="G215" s="8">
        <v>2205.447509765625</v>
      </c>
      <c r="H215" s="8">
        <v>1776.7535400390625</v>
      </c>
      <c r="I215" s="8">
        <v>3.4380002021789551</v>
      </c>
      <c r="J215" s="8">
        <v>0.14800000190734863</v>
      </c>
      <c r="K215" s="8">
        <v>24.340002059936523</v>
      </c>
      <c r="L215" s="8">
        <v>2.0720000267028809</v>
      </c>
      <c r="M215" s="8">
        <v>0.45400002598762512</v>
      </c>
      <c r="N215" s="8">
        <v>0.65400004386901855</v>
      </c>
      <c r="O215" s="8">
        <v>43.200000762939453</v>
      </c>
      <c r="P215" s="8">
        <v>27.736614227294922</v>
      </c>
      <c r="Q215" s="8">
        <v>44.948402404785156</v>
      </c>
      <c r="R215" s="8">
        <v>229.80000305175781</v>
      </c>
      <c r="S215" s="8">
        <v>60</v>
      </c>
      <c r="T215" s="8">
        <v>60</v>
      </c>
      <c r="U215" s="8">
        <v>60.900002000000001</v>
      </c>
      <c r="V215" s="8">
        <v>137.79624938964844</v>
      </c>
      <c r="W215" s="8">
        <v>52.49993896484375</v>
      </c>
      <c r="X215" s="8">
        <v>67.014892578125</v>
      </c>
      <c r="Y215" s="8">
        <v>82.740547180175781</v>
      </c>
      <c r="Z215" s="8">
        <v>1.3920625448226929</v>
      </c>
      <c r="AA215" s="8">
        <v>542.16387939453125</v>
      </c>
      <c r="AB215" s="8">
        <v>494.19692993164063</v>
      </c>
      <c r="AC215" s="8">
        <v>4.8159375190734863</v>
      </c>
      <c r="AD215" s="8">
        <v>3.8376877307891846</v>
      </c>
      <c r="AE215" s="8">
        <v>7829.4951171875</v>
      </c>
      <c r="AF215" s="8">
        <v>5948.91455078125</v>
      </c>
      <c r="AG215" s="8">
        <v>1767.9404296875</v>
      </c>
      <c r="AH215" s="8">
        <v>1108.48876953125</v>
      </c>
      <c r="AI215" s="8">
        <v>6061.5546875</v>
      </c>
      <c r="AJ215" s="8">
        <v>4840.42578125</v>
      </c>
      <c r="AK215" s="8">
        <f>(data_cloud__26[[#This Row],[timestamp]]-BD213)*86400</f>
        <v>23.976999800652266</v>
      </c>
      <c r="AL215" s="8">
        <v>1.0049999999999999</v>
      </c>
      <c r="AM215" s="8">
        <v>424.67399999999998</v>
      </c>
      <c r="AN215" s="8">
        <v>2053.8850000000002</v>
      </c>
      <c r="AO215" s="8">
        <v>8.2910000000000004</v>
      </c>
      <c r="AP215" s="6">
        <v>35.567999999999998</v>
      </c>
      <c r="AQ215" s="6">
        <v>1</v>
      </c>
      <c r="AR215" s="6">
        <v>1</v>
      </c>
      <c r="AS215" s="6">
        <f>_xlfn.XLOOKUP(data_cloud__26[[#This Row],[product_id]], manual_check_maarten!A:A,manual_check_maarten!F:F,  "")</f>
        <v>1</v>
      </c>
      <c r="AT215" s="6"/>
      <c r="AU215" s="6"/>
      <c r="AV215" s="6"/>
      <c r="AW215" s="6">
        <f>_xlfn.XLOOKUP(data_cloud__26[[#This Row],[product_id]], manual_check_maarten!A:A,manual_check_maarten!G:G,  "")</f>
        <v>0</v>
      </c>
      <c r="AX215" s="6" t="str">
        <f>_xlfn.XLOOKUP(data_cloud__26[[#This Row],[product_id]], manual_check_maarten!A:A,manual_check_maarten!H:H,  "")</f>
        <v/>
      </c>
      <c r="AY215" s="6"/>
      <c r="AZ215" s="6"/>
      <c r="BA215" s="6" t="s">
        <v>581</v>
      </c>
      <c r="BB215" s="6">
        <v>107</v>
      </c>
      <c r="BC215" s="6" t="s">
        <v>85</v>
      </c>
      <c r="BD215" s="6">
        <v>45566.717246435182</v>
      </c>
      <c r="BE215" s="6" t="s">
        <v>79</v>
      </c>
      <c r="BF215" s="6" t="s">
        <v>80</v>
      </c>
      <c r="BG215" s="6">
        <v>107</v>
      </c>
      <c r="BH215" s="6">
        <v>107</v>
      </c>
      <c r="BI215" s="6">
        <v>0</v>
      </c>
      <c r="BJ215" s="6" t="s">
        <v>580</v>
      </c>
      <c r="BK215" s="6" t="s">
        <v>82</v>
      </c>
      <c r="BL215" s="6">
        <v>15.109999656677246</v>
      </c>
      <c r="BM215" s="6">
        <v>110</v>
      </c>
      <c r="BN215" s="6" t="s">
        <v>82</v>
      </c>
      <c r="BO215" s="6" t="s">
        <v>82</v>
      </c>
      <c r="BP215" s="6">
        <v>0</v>
      </c>
      <c r="BQ215" s="6">
        <v>60</v>
      </c>
      <c r="BR215" s="6"/>
      <c r="BS215" s="6"/>
      <c r="BT215" s="6" t="s">
        <v>582</v>
      </c>
      <c r="BU215" s="6" t="s">
        <v>581</v>
      </c>
      <c r="BV215" s="6">
        <v>40</v>
      </c>
      <c r="BW215" s="6">
        <v>20</v>
      </c>
      <c r="BX215" s="6">
        <v>45</v>
      </c>
      <c r="BY215" s="6">
        <v>1197.1010000000001</v>
      </c>
      <c r="BZ215" s="6">
        <v>1108.1010000000001</v>
      </c>
      <c r="CA215" s="6">
        <v>-2.9990000000000001</v>
      </c>
      <c r="CB215" s="6">
        <v>4.08</v>
      </c>
      <c r="CC215" s="6">
        <v>89.31</v>
      </c>
      <c r="CD215" s="6">
        <v>2053.8850000000002</v>
      </c>
      <c r="CE215" s="6">
        <v>1199.549</v>
      </c>
      <c r="CF215" s="6">
        <v>1413.155</v>
      </c>
      <c r="CG215" s="6">
        <v>-179.78700000000001</v>
      </c>
      <c r="CH215" s="6">
        <v>98.424999999999997</v>
      </c>
      <c r="CR215" s="6"/>
      <c r="CS215" s="6"/>
      <c r="CT215" s="6"/>
      <c r="CU215" s="6"/>
      <c r="CV215" s="6"/>
      <c r="CY215" s="6"/>
      <c r="CZ215" s="6"/>
      <c r="DA215" s="6"/>
      <c r="DB215" s="6"/>
      <c r="DC215" s="6"/>
      <c r="DD215" s="6"/>
    </row>
    <row r="216" spans="1:108" x14ac:dyDescent="0.35">
      <c r="A216" s="8">
        <v>802.51983642578125</v>
      </c>
      <c r="B216" s="8">
        <v>119.90861511230469</v>
      </c>
      <c r="C216" s="8">
        <v>215.10000610351563</v>
      </c>
      <c r="D216" s="8">
        <v>215.30000305175781</v>
      </c>
      <c r="E216" s="8">
        <v>220.10000610351563</v>
      </c>
      <c r="F216" s="8">
        <v>225</v>
      </c>
      <c r="G216" s="8">
        <v>2198.356201171875</v>
      </c>
      <c r="H216" s="8">
        <v>1768.787841796875</v>
      </c>
      <c r="I216" s="8">
        <v>3.1800000667572021</v>
      </c>
      <c r="J216" s="8">
        <v>0.14600001275539398</v>
      </c>
      <c r="K216" s="8">
        <v>24.348001480102539</v>
      </c>
      <c r="L216" s="8">
        <v>2.0740001201629639</v>
      </c>
      <c r="M216" s="8">
        <v>0.45400002598762512</v>
      </c>
      <c r="N216" s="8">
        <v>0.65400004386901855</v>
      </c>
      <c r="O216" s="8">
        <v>43.5</v>
      </c>
      <c r="P216" s="8">
        <v>28.027130126953125</v>
      </c>
      <c r="Q216" s="8">
        <v>44.994274139404297</v>
      </c>
      <c r="R216" s="8">
        <v>229.80000305175781</v>
      </c>
      <c r="S216" s="8">
        <v>60</v>
      </c>
      <c r="T216" s="8">
        <v>60</v>
      </c>
      <c r="U216" s="8">
        <v>60.900002000000001</v>
      </c>
      <c r="V216" s="8">
        <v>94.586082458496094</v>
      </c>
      <c r="W216" s="8">
        <v>52.499603271484375</v>
      </c>
      <c r="X216" s="8">
        <v>66.396659851074219</v>
      </c>
      <c r="Y216" s="8">
        <v>79.938995361328125</v>
      </c>
      <c r="Z216" s="8">
        <v>3.2733125686645508</v>
      </c>
      <c r="AA216" s="8">
        <v>540.58319091796875</v>
      </c>
      <c r="AB216" s="8">
        <v>495.90130615234375</v>
      </c>
      <c r="AC216" s="8">
        <v>4.6654376983642578</v>
      </c>
      <c r="AD216" s="8">
        <v>3.6495625972747803</v>
      </c>
      <c r="AE216" s="8">
        <v>7682.61376953125</v>
      </c>
      <c r="AF216" s="8">
        <v>5412.65966796875</v>
      </c>
      <c r="AG216" s="8">
        <v>1686.9453125</v>
      </c>
      <c r="AH216" s="8">
        <v>1010.6494140625</v>
      </c>
      <c r="AI216" s="8">
        <v>5995.66845703125</v>
      </c>
      <c r="AJ216" s="8">
        <v>4402.01025390625</v>
      </c>
      <c r="AK216" s="8">
        <f>(data_cloud__26[[#This Row],[timestamp]]-BD214)*86400</f>
        <v>25.038999924436212</v>
      </c>
      <c r="AL216" s="8">
        <v>1.0029999999999999</v>
      </c>
      <c r="AM216" s="8">
        <v>423.58800000000002</v>
      </c>
      <c r="AN216" s="8">
        <v>2056.0230000000001</v>
      </c>
      <c r="AO216" s="8">
        <v>7.5060000000000002</v>
      </c>
      <c r="AP216" s="6">
        <v>39.247</v>
      </c>
      <c r="AQ216" s="6">
        <v>1</v>
      </c>
      <c r="AR216" s="6">
        <v>1</v>
      </c>
      <c r="AS216" s="6">
        <f>_xlfn.XLOOKUP(data_cloud__26[[#This Row],[product_id]], manual_check_maarten!A:A,manual_check_maarten!F:F,  "")</f>
        <v>0</v>
      </c>
      <c r="AT216" s="6"/>
      <c r="AU216" s="6"/>
      <c r="AV216" s="6"/>
      <c r="AW216" s="6">
        <f>_xlfn.XLOOKUP(data_cloud__26[[#This Row],[product_id]], manual_check_maarten!A:A,manual_check_maarten!G:G,  "")</f>
        <v>0</v>
      </c>
      <c r="AX216" s="6" t="str">
        <f>_xlfn.XLOOKUP(data_cloud__26[[#This Row],[product_id]], manual_check_maarten!A:A,manual_check_maarten!H:H,  "")</f>
        <v>Circ section</v>
      </c>
      <c r="AY216" s="6"/>
      <c r="AZ216" s="6"/>
      <c r="BA216" s="6" t="s">
        <v>583</v>
      </c>
      <c r="BB216" s="6">
        <v>108</v>
      </c>
      <c r="BC216" s="6" t="s">
        <v>78</v>
      </c>
      <c r="BD216" s="6">
        <v>45566.717536238422</v>
      </c>
      <c r="BE216" s="6" t="s">
        <v>79</v>
      </c>
      <c r="BF216" s="6" t="s">
        <v>80</v>
      </c>
      <c r="BG216" s="6">
        <v>108</v>
      </c>
      <c r="BH216" s="6">
        <v>108</v>
      </c>
      <c r="BI216" s="6">
        <v>0</v>
      </c>
      <c r="BJ216" s="6" t="s">
        <v>584</v>
      </c>
      <c r="BK216" s="6" t="s">
        <v>82</v>
      </c>
      <c r="BL216" s="6">
        <v>15.119999885559082</v>
      </c>
      <c r="BM216" s="6">
        <v>110</v>
      </c>
      <c r="BN216" s="6" t="s">
        <v>82</v>
      </c>
      <c r="BO216" s="6" t="s">
        <v>82</v>
      </c>
      <c r="BP216" s="6">
        <v>0</v>
      </c>
      <c r="BQ216" s="6">
        <v>60</v>
      </c>
      <c r="BR216" s="6">
        <v>2.8008341789245605E-2</v>
      </c>
      <c r="BS216" s="6">
        <v>0.11272144317626953</v>
      </c>
      <c r="BT216" s="6" t="s">
        <v>585</v>
      </c>
      <c r="BU216" s="6" t="s">
        <v>583</v>
      </c>
      <c r="BV216" s="6">
        <v>40</v>
      </c>
      <c r="BW216" s="6">
        <v>20</v>
      </c>
      <c r="BX216" s="6">
        <v>45</v>
      </c>
      <c r="BY216" s="6">
        <v>861.40300000000002</v>
      </c>
      <c r="BZ216" s="6">
        <v>1267.665</v>
      </c>
      <c r="CA216" s="6">
        <v>2.399</v>
      </c>
      <c r="CB216" s="6">
        <v>4.2640000000000002</v>
      </c>
      <c r="CC216" s="6">
        <v>94.707999999999998</v>
      </c>
      <c r="CD216" s="6">
        <v>2056.0230000000001</v>
      </c>
      <c r="CE216" s="6">
        <v>840.24900000000002</v>
      </c>
      <c r="CF216" s="6">
        <v>1374.1859999999999</v>
      </c>
      <c r="CG216" s="6">
        <v>5.3330000000000002</v>
      </c>
      <c r="CH216" s="6">
        <v>94.882000000000005</v>
      </c>
      <c r="CR216" s="6"/>
      <c r="CS216" s="6"/>
      <c r="CT216" s="6"/>
      <c r="CU216" s="6"/>
      <c r="CV216" s="6"/>
      <c r="CY216" s="6"/>
      <c r="CZ216" s="6"/>
      <c r="DA216" s="6"/>
      <c r="DB216" s="6"/>
      <c r="DC216" s="6"/>
      <c r="DD216" s="6"/>
    </row>
    <row r="217" spans="1:108" x14ac:dyDescent="0.35">
      <c r="A217" s="8">
        <v>802.51983642578125</v>
      </c>
      <c r="B217" s="8">
        <v>119.90861511230469</v>
      </c>
      <c r="C217" s="8">
        <v>215.10000610351563</v>
      </c>
      <c r="D217" s="8">
        <v>215.30000305175781</v>
      </c>
      <c r="E217" s="8">
        <v>220.10000610351563</v>
      </c>
      <c r="F217" s="8">
        <v>225</v>
      </c>
      <c r="G217" s="8">
        <v>2198.356201171875</v>
      </c>
      <c r="H217" s="8">
        <v>1768.787841796875</v>
      </c>
      <c r="I217" s="8">
        <v>3.1800000667572021</v>
      </c>
      <c r="J217" s="8">
        <v>0.14600001275539398</v>
      </c>
      <c r="K217" s="8">
        <v>24.348001480102539</v>
      </c>
      <c r="L217" s="8">
        <v>2.0740001201629639</v>
      </c>
      <c r="M217" s="8">
        <v>0.45400002598762512</v>
      </c>
      <c r="N217" s="8">
        <v>0.65400004386901855</v>
      </c>
      <c r="O217" s="8">
        <v>43.5</v>
      </c>
      <c r="P217" s="8">
        <v>28.027130126953125</v>
      </c>
      <c r="Q217" s="8">
        <v>44.994274139404297</v>
      </c>
      <c r="R217" s="8">
        <v>229.80000305175781</v>
      </c>
      <c r="S217" s="8">
        <v>60</v>
      </c>
      <c r="T217" s="8">
        <v>60</v>
      </c>
      <c r="U217" s="8">
        <v>60.900002000000001</v>
      </c>
      <c r="V217" s="8">
        <v>137.79624938964844</v>
      </c>
      <c r="W217" s="8">
        <v>52.49993896484375</v>
      </c>
      <c r="X217" s="8">
        <v>67.048713684082031</v>
      </c>
      <c r="Y217" s="8">
        <v>82.902488708496094</v>
      </c>
      <c r="Z217" s="8">
        <v>2.069312572479248</v>
      </c>
      <c r="AA217" s="8">
        <v>543.593017578125</v>
      </c>
      <c r="AB217" s="8">
        <v>496.5362548828125</v>
      </c>
      <c r="AC217" s="8">
        <v>4.8159375190734863</v>
      </c>
      <c r="AD217" s="8">
        <v>3.8376877307891846</v>
      </c>
      <c r="AE217" s="8">
        <v>7857.14794921875</v>
      </c>
      <c r="AF217" s="8">
        <v>6017.8310546875</v>
      </c>
      <c r="AG217" s="8">
        <v>1782.0078125</v>
      </c>
      <c r="AH217" s="8">
        <v>1124.0341796875</v>
      </c>
      <c r="AI217" s="8">
        <v>6075.14013671875</v>
      </c>
      <c r="AJ217" s="8">
        <v>4893.796875</v>
      </c>
      <c r="AK217" s="8">
        <f>(data_cloud__26[[#This Row],[timestamp]]-BD215)*86400</f>
        <v>25.038999924436212</v>
      </c>
      <c r="AL217" s="8">
        <v>1.0049999999999999</v>
      </c>
      <c r="AM217" s="8">
        <v>424.72699999999998</v>
      </c>
      <c r="AN217" s="8">
        <v>2054.7150000000001</v>
      </c>
      <c r="AO217" s="8">
        <v>8.7270000000000003</v>
      </c>
      <c r="AP217" s="6">
        <v>24.045999999999999</v>
      </c>
      <c r="AQ217" s="6">
        <v>1</v>
      </c>
      <c r="AR217" s="6">
        <v>1</v>
      </c>
      <c r="AS217" s="6">
        <f>_xlfn.XLOOKUP(data_cloud__26[[#This Row],[product_id]], manual_check_maarten!A:A,manual_check_maarten!F:F,  "")</f>
        <v>1</v>
      </c>
      <c r="AT217" s="6"/>
      <c r="AU217" s="6"/>
      <c r="AV217" s="6"/>
      <c r="AW217" s="6">
        <f>_xlfn.XLOOKUP(data_cloud__26[[#This Row],[product_id]], manual_check_maarten!A:A,manual_check_maarten!G:G,  "")</f>
        <v>0</v>
      </c>
      <c r="AX217" s="6" t="str">
        <f>_xlfn.XLOOKUP(data_cloud__26[[#This Row],[product_id]], manual_check_maarten!A:A,manual_check_maarten!H:H,  "")</f>
        <v/>
      </c>
      <c r="AY217" s="6"/>
      <c r="AZ217" s="6"/>
      <c r="BA217" s="6" t="s">
        <v>586</v>
      </c>
      <c r="BB217" s="6">
        <v>108</v>
      </c>
      <c r="BC217" s="6" t="s">
        <v>85</v>
      </c>
      <c r="BD217" s="6">
        <v>45566.717536238422</v>
      </c>
      <c r="BE217" s="6" t="s">
        <v>79</v>
      </c>
      <c r="BF217" s="6" t="s">
        <v>80</v>
      </c>
      <c r="BG217" s="6">
        <v>108</v>
      </c>
      <c r="BH217" s="6">
        <v>108</v>
      </c>
      <c r="BI217" s="6">
        <v>0</v>
      </c>
      <c r="BJ217" s="6" t="s">
        <v>584</v>
      </c>
      <c r="BK217" s="6" t="s">
        <v>82</v>
      </c>
      <c r="BL217" s="6">
        <v>15.119999885559082</v>
      </c>
      <c r="BM217" s="6">
        <v>110</v>
      </c>
      <c r="BN217" s="6" t="s">
        <v>82</v>
      </c>
      <c r="BO217" s="6" t="s">
        <v>82</v>
      </c>
      <c r="BP217" s="6">
        <v>0</v>
      </c>
      <c r="BQ217" s="6">
        <v>60</v>
      </c>
      <c r="BR217" s="6"/>
      <c r="BS217" s="6"/>
      <c r="BT217" s="6" t="s">
        <v>587</v>
      </c>
      <c r="BU217" s="6" t="s">
        <v>586</v>
      </c>
      <c r="BV217" s="6">
        <v>40</v>
      </c>
      <c r="BW217" s="6">
        <v>20</v>
      </c>
      <c r="BX217" s="6">
        <v>45</v>
      </c>
      <c r="BY217" s="6">
        <v>1221.454</v>
      </c>
      <c r="BZ217" s="6">
        <v>1078.308</v>
      </c>
      <c r="CA217" s="6">
        <v>-1.627</v>
      </c>
      <c r="CB217" s="6">
        <v>4.1559999999999997</v>
      </c>
      <c r="CC217" s="6">
        <v>90.682000000000002</v>
      </c>
      <c r="CD217" s="6">
        <v>2054.7150000000001</v>
      </c>
      <c r="CE217" s="6">
        <v>1217.934</v>
      </c>
      <c r="CF217" s="6">
        <v>1384.049</v>
      </c>
      <c r="CG217" s="6">
        <v>-178.756</v>
      </c>
      <c r="CH217" s="6">
        <v>98.424999999999997</v>
      </c>
      <c r="CR217" s="6"/>
      <c r="CS217" s="6"/>
      <c r="CT217" s="6"/>
      <c r="CU217" s="6"/>
      <c r="CV217" s="6"/>
      <c r="CY217" s="6"/>
      <c r="CZ217" s="6"/>
      <c r="DA217" s="6"/>
      <c r="DB217" s="6"/>
      <c r="DC217" s="6"/>
      <c r="DD217" s="6"/>
    </row>
    <row r="218" spans="1:108" x14ac:dyDescent="0.35">
      <c r="A218" s="8">
        <v>801.96649169921875</v>
      </c>
      <c r="B218" s="8">
        <v>119.90861511230469</v>
      </c>
      <c r="C218" s="8">
        <v>215.10000610351563</v>
      </c>
      <c r="D218" s="8">
        <v>215.30000305175781</v>
      </c>
      <c r="E218" s="8">
        <v>220.10000610351563</v>
      </c>
      <c r="F218" s="8">
        <v>225</v>
      </c>
      <c r="G218" s="8">
        <v>2203.310302734375</v>
      </c>
      <c r="H218" s="8">
        <v>1777.044921875</v>
      </c>
      <c r="I218" s="8">
        <v>3.502000093460083</v>
      </c>
      <c r="J218" s="8">
        <v>0.14600001275539398</v>
      </c>
      <c r="K218" s="8">
        <v>24.340002059936523</v>
      </c>
      <c r="L218" s="8">
        <v>2.0260000228881836</v>
      </c>
      <c r="M218" s="8">
        <v>0.45400002598762512</v>
      </c>
      <c r="N218" s="8">
        <v>0.65600001811981201</v>
      </c>
      <c r="O218" s="8">
        <v>43.700000762939453</v>
      </c>
      <c r="P218" s="8">
        <v>27.502162933349609</v>
      </c>
      <c r="Q218" s="8">
        <v>44.989173889160156</v>
      </c>
      <c r="R218" s="8">
        <v>229.80000305175781</v>
      </c>
      <c r="S218" s="8">
        <v>59.900002000000001</v>
      </c>
      <c r="T218" s="8">
        <v>59.900002000000001</v>
      </c>
      <c r="U218" s="8">
        <v>60.900002000000001</v>
      </c>
      <c r="V218" s="8">
        <v>94.586082458496094</v>
      </c>
      <c r="W218" s="8">
        <v>52.499603271484375</v>
      </c>
      <c r="X218" s="8">
        <v>66.245361328125</v>
      </c>
      <c r="Y218" s="8">
        <v>80.003280639648438</v>
      </c>
      <c r="Z218" s="8">
        <v>3.1228127479553223</v>
      </c>
      <c r="AA218" s="8">
        <v>540.28668212890625</v>
      </c>
      <c r="AB218" s="8">
        <v>495.40518188476563</v>
      </c>
      <c r="AC218" s="8">
        <v>4.6278128623962402</v>
      </c>
      <c r="AD218" s="8">
        <v>3.687187671661377</v>
      </c>
      <c r="AE218" s="8">
        <v>7658.3056640625</v>
      </c>
      <c r="AF218" s="8">
        <v>5383.85205078125</v>
      </c>
      <c r="AG218" s="8">
        <v>1647.2373046875</v>
      </c>
      <c r="AH218" s="8">
        <v>1008.873046875</v>
      </c>
      <c r="AI218" s="8">
        <v>6011.068359375</v>
      </c>
      <c r="AJ218" s="8">
        <v>4374.97900390625</v>
      </c>
      <c r="AK218" s="8">
        <f>(data_cloud__26[[#This Row],[timestamp]]-BD216)*86400</f>
        <v>24.723000079393387</v>
      </c>
      <c r="AL218" s="8">
        <v>1.0029999999999999</v>
      </c>
      <c r="AM218" s="8">
        <v>423.47500000000002</v>
      </c>
      <c r="AN218" s="8">
        <v>2055.2559999999999</v>
      </c>
      <c r="AO218" s="8">
        <v>7.718</v>
      </c>
      <c r="AP218" s="6">
        <v>24.722000000000001</v>
      </c>
      <c r="AQ218" s="6">
        <v>1</v>
      </c>
      <c r="AR218" s="6">
        <v>1</v>
      </c>
      <c r="AS218" s="6">
        <f>_xlfn.XLOOKUP(data_cloud__26[[#This Row],[product_id]], manual_check_maarten!A:A,manual_check_maarten!F:F,  "")</f>
        <v>1</v>
      </c>
      <c r="AT218" s="6"/>
      <c r="AU218" s="6"/>
      <c r="AV218" s="6"/>
      <c r="AW218" s="6">
        <f>_xlfn.XLOOKUP(data_cloud__26[[#This Row],[product_id]], manual_check_maarten!A:A,manual_check_maarten!G:G,  "")</f>
        <v>0</v>
      </c>
      <c r="AX218" s="6" t="str">
        <f>_xlfn.XLOOKUP(data_cloud__26[[#This Row],[product_id]], manual_check_maarten!A:A,manual_check_maarten!H:H,  "")</f>
        <v/>
      </c>
      <c r="AY218" s="6"/>
      <c r="AZ218" s="6"/>
      <c r="BA218" s="6" t="s">
        <v>588</v>
      </c>
      <c r="BB218" s="6">
        <v>109</v>
      </c>
      <c r="BC218" s="6" t="s">
        <v>78</v>
      </c>
      <c r="BD218" s="6">
        <v>45566.717822384257</v>
      </c>
      <c r="BE218" s="6" t="s">
        <v>79</v>
      </c>
      <c r="BF218" s="6" t="s">
        <v>80</v>
      </c>
      <c r="BG218" s="6">
        <v>109</v>
      </c>
      <c r="BH218" s="6">
        <v>109</v>
      </c>
      <c r="BI218" s="6">
        <v>0</v>
      </c>
      <c r="BJ218" s="6" t="s">
        <v>589</v>
      </c>
      <c r="BK218" s="6" t="s">
        <v>82</v>
      </c>
      <c r="BL218" s="6">
        <v>15.119999885559082</v>
      </c>
      <c r="BM218" s="6">
        <v>110</v>
      </c>
      <c r="BN218" s="6" t="s">
        <v>82</v>
      </c>
      <c r="BO218" s="6" t="s">
        <v>82</v>
      </c>
      <c r="BP218" s="6">
        <v>0</v>
      </c>
      <c r="BQ218" s="6">
        <v>60</v>
      </c>
      <c r="BR218" s="6">
        <v>2.7166247367858887E-2</v>
      </c>
      <c r="BS218" s="6">
        <v>0.11473739147186279</v>
      </c>
      <c r="BT218" s="6" t="s">
        <v>590</v>
      </c>
      <c r="BU218" s="6" t="s">
        <v>588</v>
      </c>
      <c r="BV218" s="6">
        <v>40</v>
      </c>
      <c r="BW218" s="6">
        <v>20</v>
      </c>
      <c r="BX218" s="6">
        <v>45</v>
      </c>
      <c r="BY218" s="6">
        <v>851.02</v>
      </c>
      <c r="BZ218" s="6">
        <v>1201.4190000000001</v>
      </c>
      <c r="CA218" s="6">
        <v>-1.643</v>
      </c>
      <c r="CB218" s="6">
        <v>4.34</v>
      </c>
      <c r="CC218" s="6">
        <v>90.665999999999997</v>
      </c>
      <c r="CD218" s="6">
        <v>2055.2559999999999</v>
      </c>
      <c r="CE218" s="6">
        <v>837.68299999999999</v>
      </c>
      <c r="CF218" s="6">
        <v>1310.4079999999999</v>
      </c>
      <c r="CG218" s="6">
        <v>1.0409999999999999</v>
      </c>
      <c r="CH218" s="6">
        <v>99.998999999999995</v>
      </c>
      <c r="CR218" s="6"/>
      <c r="CS218" s="6"/>
      <c r="CT218" s="6"/>
      <c r="CU218" s="6"/>
      <c r="CV218" s="6"/>
      <c r="CY218" s="6"/>
      <c r="CZ218" s="6"/>
      <c r="DA218" s="6"/>
      <c r="DB218" s="6"/>
      <c r="DC218" s="6"/>
      <c r="DD218" s="6"/>
    </row>
    <row r="219" spans="1:108" x14ac:dyDescent="0.35">
      <c r="A219" s="8">
        <v>801.96649169921875</v>
      </c>
      <c r="B219" s="8">
        <v>119.90861511230469</v>
      </c>
      <c r="C219" s="8">
        <v>215.10000610351563</v>
      </c>
      <c r="D219" s="8">
        <v>215.30000305175781</v>
      </c>
      <c r="E219" s="8">
        <v>220.10000610351563</v>
      </c>
      <c r="F219" s="8">
        <v>225</v>
      </c>
      <c r="G219" s="8">
        <v>2203.310302734375</v>
      </c>
      <c r="H219" s="8">
        <v>1777.044921875</v>
      </c>
      <c r="I219" s="8">
        <v>3.502000093460083</v>
      </c>
      <c r="J219" s="8">
        <v>0.14600001275539398</v>
      </c>
      <c r="K219" s="8">
        <v>24.340002059936523</v>
      </c>
      <c r="L219" s="8">
        <v>2.0260000228881836</v>
      </c>
      <c r="M219" s="8">
        <v>0.45400002598762512</v>
      </c>
      <c r="N219" s="8">
        <v>0.65600001811981201</v>
      </c>
      <c r="O219" s="8">
        <v>43.700000762939453</v>
      </c>
      <c r="P219" s="8">
        <v>27.502162933349609</v>
      </c>
      <c r="Q219" s="8">
        <v>44.989173889160156</v>
      </c>
      <c r="R219" s="8">
        <v>229.80000305175781</v>
      </c>
      <c r="S219" s="8">
        <v>59.900002000000001</v>
      </c>
      <c r="T219" s="8">
        <v>59.900002000000001</v>
      </c>
      <c r="U219" s="8">
        <v>60.900002000000001</v>
      </c>
      <c r="V219" s="8">
        <v>137.79624938964844</v>
      </c>
      <c r="W219" s="8">
        <v>52.49993896484375</v>
      </c>
      <c r="X219" s="8">
        <v>66.982688903808594</v>
      </c>
      <c r="Y219" s="8">
        <v>82.855903625488281</v>
      </c>
      <c r="Z219" s="8">
        <v>1.4296876192092896</v>
      </c>
      <c r="AA219" s="8">
        <v>540.878173828125</v>
      </c>
      <c r="AB219" s="8">
        <v>492.50634765625</v>
      </c>
      <c r="AC219" s="8">
        <v>4.8535628318786621</v>
      </c>
      <c r="AD219" s="8">
        <v>3.8753125667572021</v>
      </c>
      <c r="AE219" s="8">
        <v>7803.19873046875</v>
      </c>
      <c r="AF219" s="8">
        <v>5916.169921875</v>
      </c>
      <c r="AG219" s="8">
        <v>1775.9775390625</v>
      </c>
      <c r="AH219" s="8">
        <v>1115.2001953125</v>
      </c>
      <c r="AI219" s="8">
        <v>6027.22119140625</v>
      </c>
      <c r="AJ219" s="8">
        <v>4800.9697265625</v>
      </c>
      <c r="AK219" s="8">
        <f>(data_cloud__26[[#This Row],[timestamp]]-BD217)*86400</f>
        <v>24.723000079393387</v>
      </c>
      <c r="AL219" s="8">
        <v>1.004</v>
      </c>
      <c r="AM219" s="8">
        <v>424.65800000000002</v>
      </c>
      <c r="AN219" s="8">
        <v>2055.9920000000002</v>
      </c>
      <c r="AO219" s="8">
        <v>23.962</v>
      </c>
      <c r="AP219" s="6">
        <v>20.992000000000001</v>
      </c>
      <c r="AQ219" s="6">
        <v>0</v>
      </c>
      <c r="AR219" s="6">
        <v>1</v>
      </c>
      <c r="AS219" s="6">
        <f>_xlfn.XLOOKUP(data_cloud__26[[#This Row],[product_id]], manual_check_maarten!A:A,manual_check_maarten!F:F,  "")</f>
        <v>0</v>
      </c>
      <c r="AT219" s="6"/>
      <c r="AU219" s="6"/>
      <c r="AV219" s="6"/>
      <c r="AW219" s="6">
        <f>_xlfn.XLOOKUP(data_cloud__26[[#This Row],[product_id]], manual_check_maarten!A:A,manual_check_maarten!G:G,  "")</f>
        <v>0</v>
      </c>
      <c r="AX219" s="6" t="str">
        <f>_xlfn.XLOOKUP(data_cloud__26[[#This Row],[product_id]], manual_check_maarten!A:A,manual_check_maarten!H:H,  "")</f>
        <v>Streaks</v>
      </c>
      <c r="AY219" s="6"/>
      <c r="AZ219" s="6"/>
      <c r="BA219" s="6" t="s">
        <v>591</v>
      </c>
      <c r="BB219" s="6">
        <v>109</v>
      </c>
      <c r="BC219" s="6" t="s">
        <v>85</v>
      </c>
      <c r="BD219" s="6">
        <v>45566.717822384257</v>
      </c>
      <c r="BE219" s="6" t="s">
        <v>79</v>
      </c>
      <c r="BF219" s="6" t="s">
        <v>80</v>
      </c>
      <c r="BG219" s="6">
        <v>109</v>
      </c>
      <c r="BH219" s="6">
        <v>109</v>
      </c>
      <c r="BI219" s="6">
        <v>0</v>
      </c>
      <c r="BJ219" s="6" t="s">
        <v>589</v>
      </c>
      <c r="BK219" s="6" t="s">
        <v>82</v>
      </c>
      <c r="BL219" s="6">
        <v>15.119999885559082</v>
      </c>
      <c r="BM219" s="6">
        <v>110</v>
      </c>
      <c r="BN219" s="6" t="s">
        <v>82</v>
      </c>
      <c r="BO219" s="6" t="s">
        <v>82</v>
      </c>
      <c r="BP219" s="6">
        <v>0</v>
      </c>
      <c r="BQ219" s="6">
        <v>60</v>
      </c>
      <c r="BR219" s="6"/>
      <c r="BS219" s="6"/>
      <c r="BT219" s="6" t="s">
        <v>592</v>
      </c>
      <c r="BU219" s="6" t="s">
        <v>591</v>
      </c>
      <c r="BV219" s="6">
        <v>40</v>
      </c>
      <c r="BW219" s="6">
        <v>20</v>
      </c>
      <c r="BX219" s="6">
        <v>45</v>
      </c>
      <c r="BY219" s="6">
        <v>1235.22</v>
      </c>
      <c r="BZ219" s="6">
        <v>950.76700000000005</v>
      </c>
      <c r="CA219" s="6">
        <v>-2.3090000000000002</v>
      </c>
      <c r="CB219" s="6">
        <v>4.13</v>
      </c>
      <c r="CC219" s="6">
        <v>90</v>
      </c>
      <c r="CD219" s="6">
        <v>2055.9920000000002</v>
      </c>
      <c r="CE219" s="6">
        <v>1229.0139999999999</v>
      </c>
      <c r="CF219" s="6">
        <v>1259.5650000000001</v>
      </c>
      <c r="CG219" s="6">
        <v>-178.29400000000001</v>
      </c>
      <c r="CH219" s="6">
        <v>99.998999999999995</v>
      </c>
      <c r="CR219" s="6"/>
      <c r="CS219" s="6"/>
      <c r="CT219" s="6"/>
      <c r="CU219" s="6"/>
      <c r="CV219" s="6"/>
      <c r="CY219" s="6"/>
      <c r="CZ219" s="6"/>
      <c r="DA219" s="6"/>
      <c r="DB219" s="6"/>
      <c r="DC219" s="6"/>
      <c r="DD219" s="6"/>
    </row>
    <row r="220" spans="1:108" x14ac:dyDescent="0.35">
      <c r="A220" s="8">
        <v>802.15093994140625</v>
      </c>
      <c r="B220" s="8">
        <v>119.90861511230469</v>
      </c>
      <c r="C220" s="8">
        <v>215.10000610351563</v>
      </c>
      <c r="D220" s="8">
        <v>215.30000305175781</v>
      </c>
      <c r="E220" s="8">
        <v>220.30000305175781</v>
      </c>
      <c r="F220" s="8">
        <v>225</v>
      </c>
      <c r="G220" s="8">
        <v>2197.384765625</v>
      </c>
      <c r="H220" s="8">
        <v>1789.1878662109375</v>
      </c>
      <c r="I220" s="8">
        <v>3.3660001754760742</v>
      </c>
      <c r="J220" s="8">
        <v>0.14400000870227814</v>
      </c>
      <c r="K220" s="8">
        <v>24.340002059936523</v>
      </c>
      <c r="L220" s="8">
        <v>2.0540001392364502</v>
      </c>
      <c r="M220" s="8">
        <v>0.45400002598762512</v>
      </c>
      <c r="N220" s="8">
        <v>0.65800005197525024</v>
      </c>
      <c r="O220" s="8">
        <v>43.700000762939453</v>
      </c>
      <c r="P220" s="8">
        <v>27.563323974609375</v>
      </c>
      <c r="Q220" s="8">
        <v>44.999370574951172</v>
      </c>
      <c r="R220" s="8">
        <v>229.80000305175781</v>
      </c>
      <c r="S220" s="8">
        <v>60.099997999999999</v>
      </c>
      <c r="T220" s="8">
        <v>60.099997999999999</v>
      </c>
      <c r="U220" s="8">
        <v>60.900002000000001</v>
      </c>
      <c r="V220" s="8">
        <v>94.586082458496094</v>
      </c>
      <c r="W220" s="8">
        <v>52.499603271484375</v>
      </c>
      <c r="X220" s="8">
        <v>66.307571411132813</v>
      </c>
      <c r="Y220" s="8">
        <v>80.116104125976563</v>
      </c>
      <c r="Z220" s="8">
        <v>2.9723126888275146</v>
      </c>
      <c r="AA220" s="8">
        <v>539.9029541015625</v>
      </c>
      <c r="AB220" s="8">
        <v>494.7626953125</v>
      </c>
      <c r="AC220" s="8">
        <v>4.7030625343322754</v>
      </c>
      <c r="AD220" s="8">
        <v>3.687187671661377</v>
      </c>
      <c r="AE220" s="8">
        <v>7649.626953125</v>
      </c>
      <c r="AF220" s="8">
        <v>5363.93115234375</v>
      </c>
      <c r="AG220" s="8">
        <v>1687.05029296875</v>
      </c>
      <c r="AH220" s="8">
        <v>1008.0048828125</v>
      </c>
      <c r="AI220" s="8">
        <v>5962.57666015625</v>
      </c>
      <c r="AJ220" s="8">
        <v>4355.92626953125</v>
      </c>
      <c r="AK220" s="8">
        <f>(data_cloud__26[[#This Row],[timestamp]]-BD218)*86400</f>
        <v>23.977999971248209</v>
      </c>
      <c r="AL220" s="8">
        <v>1.0049999999999999</v>
      </c>
      <c r="AM220" s="8">
        <v>423.40600000000001</v>
      </c>
      <c r="AN220" s="8">
        <v>1944.15</v>
      </c>
      <c r="AO220" s="8">
        <v>235.238</v>
      </c>
      <c r="AP220" s="6">
        <v>368.733</v>
      </c>
      <c r="AQ220" s="6">
        <v>0</v>
      </c>
      <c r="AR220" s="6">
        <v>0</v>
      </c>
      <c r="AS220" s="6">
        <f>_xlfn.XLOOKUP(data_cloud__26[[#This Row],[product_id]], manual_check_maarten!A:A,manual_check_maarten!F:F,  "")</f>
        <v>1</v>
      </c>
      <c r="AT220" s="6"/>
      <c r="AU220" s="6"/>
      <c r="AV220" s="6"/>
      <c r="AW220" s="6" t="str">
        <f>_xlfn.XLOOKUP(data_cloud__26[[#This Row],[product_id]], manual_check_maarten!A:A,manual_check_maarten!G:G,  "")</f>
        <v>anomaly due to position against the edge of the FOV</v>
      </c>
      <c r="AX220" s="6" t="str">
        <f>_xlfn.XLOOKUP(data_cloud__26[[#This Row],[product_id]], manual_check_maarten!A:A,manual_check_maarten!H:H,  "")</f>
        <v/>
      </c>
      <c r="AY220" s="6"/>
      <c r="AZ220" s="6"/>
      <c r="BA220" s="6" t="s">
        <v>593</v>
      </c>
      <c r="BB220" s="6">
        <v>110</v>
      </c>
      <c r="BC220" s="6" t="s">
        <v>78</v>
      </c>
      <c r="BD220" s="6">
        <v>45566.718099907404</v>
      </c>
      <c r="BE220" s="6" t="s">
        <v>79</v>
      </c>
      <c r="BF220" s="6" t="s">
        <v>80</v>
      </c>
      <c r="BG220" s="6">
        <v>110</v>
      </c>
      <c r="BH220" s="6">
        <v>110</v>
      </c>
      <c r="BI220" s="6">
        <v>0</v>
      </c>
      <c r="BJ220" s="6" t="s">
        <v>594</v>
      </c>
      <c r="BK220" s="6" t="s">
        <v>82</v>
      </c>
      <c r="BL220" s="6">
        <v>15.130000114440918</v>
      </c>
      <c r="BM220" s="6">
        <v>110</v>
      </c>
      <c r="BN220" s="6" t="s">
        <v>82</v>
      </c>
      <c r="BO220" s="6" t="s">
        <v>82</v>
      </c>
      <c r="BP220" s="6">
        <v>0</v>
      </c>
      <c r="BQ220" s="6">
        <v>60</v>
      </c>
      <c r="BR220" s="6">
        <v>1.7827510833740234E-2</v>
      </c>
      <c r="BS220" s="6">
        <v>0.12731254100799561</v>
      </c>
      <c r="BT220" s="6" t="s">
        <v>595</v>
      </c>
      <c r="BU220" s="6" t="s">
        <v>593</v>
      </c>
      <c r="BV220" s="6">
        <v>40</v>
      </c>
      <c r="BW220" s="6">
        <v>20</v>
      </c>
      <c r="BX220" s="6">
        <v>45</v>
      </c>
      <c r="BY220" s="6">
        <v>861.70699999999999</v>
      </c>
      <c r="BZ220" s="6">
        <v>901.92899999999997</v>
      </c>
      <c r="CA220" s="6">
        <v>-2.3090000000000002</v>
      </c>
      <c r="CB220" s="6">
        <v>4.0819999999999999</v>
      </c>
      <c r="CC220" s="6">
        <v>90</v>
      </c>
      <c r="CD220" s="6">
        <v>1944.15</v>
      </c>
      <c r="CE220" s="6">
        <v>848.53599999999994</v>
      </c>
      <c r="CF220" s="6">
        <v>1017.521</v>
      </c>
      <c r="CG220" s="6">
        <v>1.083</v>
      </c>
      <c r="CH220" s="6">
        <v>89.763999999999996</v>
      </c>
      <c r="CR220" s="6"/>
      <c r="CS220" s="6"/>
      <c r="CT220" s="6"/>
      <c r="CU220" s="6"/>
      <c r="CV220" s="6"/>
      <c r="CY220" s="6"/>
      <c r="CZ220" s="6"/>
      <c r="DA220" s="6"/>
      <c r="DB220" s="6"/>
      <c r="DC220" s="6"/>
      <c r="DD220" s="6"/>
    </row>
    <row r="221" spans="1:108" x14ac:dyDescent="0.35">
      <c r="A221" s="8">
        <v>802.15093994140625</v>
      </c>
      <c r="B221" s="8">
        <v>119.90861511230469</v>
      </c>
      <c r="C221" s="8">
        <v>215.10000610351563</v>
      </c>
      <c r="D221" s="8">
        <v>215.30000305175781</v>
      </c>
      <c r="E221" s="8">
        <v>220.30000305175781</v>
      </c>
      <c r="F221" s="8">
        <v>225</v>
      </c>
      <c r="G221" s="8">
        <v>2197.384765625</v>
      </c>
      <c r="H221" s="8">
        <v>1789.1878662109375</v>
      </c>
      <c r="I221" s="8">
        <v>3.3660001754760742</v>
      </c>
      <c r="J221" s="8">
        <v>0.14400000870227814</v>
      </c>
      <c r="K221" s="8">
        <v>24.340002059936523</v>
      </c>
      <c r="L221" s="8">
        <v>2.0540001392364502</v>
      </c>
      <c r="M221" s="8">
        <v>0.45400002598762512</v>
      </c>
      <c r="N221" s="8">
        <v>0.65800005197525024</v>
      </c>
      <c r="O221" s="8">
        <v>43.700000762939453</v>
      </c>
      <c r="P221" s="8">
        <v>27.563323974609375</v>
      </c>
      <c r="Q221" s="8">
        <v>44.999370574951172</v>
      </c>
      <c r="R221" s="8">
        <v>229.80000305175781</v>
      </c>
      <c r="S221" s="8">
        <v>60.099997999999999</v>
      </c>
      <c r="T221" s="8">
        <v>60.099997999999999</v>
      </c>
      <c r="U221" s="8">
        <v>60.900002000000001</v>
      </c>
      <c r="V221" s="8">
        <v>137.79624938964844</v>
      </c>
      <c r="W221" s="8">
        <v>52.49993896484375</v>
      </c>
      <c r="X221" s="8">
        <v>66.944252014160156</v>
      </c>
      <c r="Y221" s="8">
        <v>83.028274536132813</v>
      </c>
      <c r="Z221" s="8">
        <v>1.4296876192092896</v>
      </c>
      <c r="AA221" s="8">
        <v>541.597412109375</v>
      </c>
      <c r="AB221" s="8">
        <v>493.76742553710938</v>
      </c>
      <c r="AC221" s="8">
        <v>4.7783126831054688</v>
      </c>
      <c r="AD221" s="8">
        <v>3.8753125667572021</v>
      </c>
      <c r="AE221" s="8">
        <v>7811.9580078125</v>
      </c>
      <c r="AF221" s="8">
        <v>5950.6455078125</v>
      </c>
      <c r="AG221" s="8">
        <v>1740.99755859375</v>
      </c>
      <c r="AH221" s="8">
        <v>1121.6982421875</v>
      </c>
      <c r="AI221" s="8">
        <v>6070.96044921875</v>
      </c>
      <c r="AJ221" s="8">
        <v>4828.947265625</v>
      </c>
      <c r="AK221" s="8">
        <f>(data_cloud__26[[#This Row],[timestamp]]-BD219)*86400</f>
        <v>23.977999971248209</v>
      </c>
      <c r="AL221" s="8">
        <v>1.0049999999999999</v>
      </c>
      <c r="AM221" s="8">
        <v>424.71800000000002</v>
      </c>
      <c r="AN221" s="8">
        <v>2054.1729999999998</v>
      </c>
      <c r="AO221" s="8">
        <v>21.847999999999999</v>
      </c>
      <c r="AP221" s="6">
        <v>27.475999999999999</v>
      </c>
      <c r="AQ221" s="6">
        <v>0</v>
      </c>
      <c r="AR221" s="6">
        <v>1</v>
      </c>
      <c r="AS221" s="6">
        <f>_xlfn.XLOOKUP(data_cloud__26[[#This Row],[product_id]], manual_check_maarten!A:A,manual_check_maarten!F:F,  "")</f>
        <v>0</v>
      </c>
      <c r="AT221" s="6"/>
      <c r="AU221" s="6"/>
      <c r="AV221" s="6"/>
      <c r="AW221" s="6">
        <f>_xlfn.XLOOKUP(data_cloud__26[[#This Row],[product_id]], manual_check_maarten!A:A,manual_check_maarten!G:G,  "")</f>
        <v>0</v>
      </c>
      <c r="AX221" s="6" t="str">
        <f>_xlfn.XLOOKUP(data_cloud__26[[#This Row],[product_id]], manual_check_maarten!A:A,manual_check_maarten!H:H,  "")</f>
        <v>Streaks</v>
      </c>
      <c r="AY221" s="6"/>
      <c r="AZ221" s="6"/>
      <c r="BA221" s="6" t="s">
        <v>596</v>
      </c>
      <c r="BB221" s="6">
        <v>110</v>
      </c>
      <c r="BC221" s="6" t="s">
        <v>85</v>
      </c>
      <c r="BD221" s="6">
        <v>45566.718099907404</v>
      </c>
      <c r="BE221" s="6" t="s">
        <v>79</v>
      </c>
      <c r="BF221" s="6" t="s">
        <v>80</v>
      </c>
      <c r="BG221" s="6">
        <v>110</v>
      </c>
      <c r="BH221" s="6">
        <v>110</v>
      </c>
      <c r="BI221" s="6">
        <v>0</v>
      </c>
      <c r="BJ221" s="6" t="s">
        <v>594</v>
      </c>
      <c r="BK221" s="6" t="s">
        <v>82</v>
      </c>
      <c r="BL221" s="6">
        <v>15.130000114440918</v>
      </c>
      <c r="BM221" s="6">
        <v>110</v>
      </c>
      <c r="BN221" s="6" t="s">
        <v>82</v>
      </c>
      <c r="BO221" s="6" t="s">
        <v>82</v>
      </c>
      <c r="BP221" s="6">
        <v>0</v>
      </c>
      <c r="BQ221" s="6">
        <v>60</v>
      </c>
      <c r="BR221" s="6"/>
      <c r="BS221" s="6"/>
      <c r="BT221" s="6" t="s">
        <v>597</v>
      </c>
      <c r="BU221" s="6" t="s">
        <v>596</v>
      </c>
      <c r="BV221" s="6">
        <v>40</v>
      </c>
      <c r="BW221" s="6">
        <v>20</v>
      </c>
      <c r="BX221" s="6">
        <v>45</v>
      </c>
      <c r="BY221" s="6">
        <v>1233.7090000000001</v>
      </c>
      <c r="BZ221" s="6">
        <v>1091.0719999999999</v>
      </c>
      <c r="CA221" s="6">
        <v>-1.847</v>
      </c>
      <c r="CB221" s="6">
        <v>4.0090000000000003</v>
      </c>
      <c r="CC221" s="6">
        <v>90.462000000000003</v>
      </c>
      <c r="CD221" s="6">
        <v>2054.1729999999998</v>
      </c>
      <c r="CE221" s="6">
        <v>1226.097</v>
      </c>
      <c r="CF221" s="6">
        <v>1396.5630000000001</v>
      </c>
      <c r="CG221" s="6">
        <v>-178.154</v>
      </c>
      <c r="CH221" s="6">
        <v>99.998999999999995</v>
      </c>
      <c r="CR221" s="6"/>
      <c r="CS221" s="6"/>
      <c r="CT221" s="6"/>
      <c r="CU221" s="6"/>
      <c r="CV221" s="6"/>
      <c r="CY221" s="6"/>
      <c r="CZ221" s="6"/>
      <c r="DA221" s="6"/>
      <c r="DB221" s="6"/>
      <c r="DC221" s="6"/>
      <c r="DD221" s="6"/>
    </row>
    <row r="222" spans="1:108" x14ac:dyDescent="0.35">
      <c r="A222" s="8">
        <v>801.96649169921875</v>
      </c>
      <c r="B222" s="8">
        <v>119.90861511230469</v>
      </c>
      <c r="C222" s="8">
        <v>215</v>
      </c>
      <c r="D222" s="8">
        <v>215.10000610351563</v>
      </c>
      <c r="E222" s="8">
        <v>220.30000305175781</v>
      </c>
      <c r="F222" s="8">
        <v>225</v>
      </c>
      <c r="G222" s="8">
        <v>2192.916015625</v>
      </c>
      <c r="H222" s="8">
        <v>1770.7305908203125</v>
      </c>
      <c r="I222" s="8">
        <v>3.4000000953674316</v>
      </c>
      <c r="J222" s="8">
        <v>0.14400000870227814</v>
      </c>
      <c r="K222" s="8">
        <v>24.340002059936523</v>
      </c>
      <c r="L222" s="8">
        <v>2.0559999942779541</v>
      </c>
      <c r="M222" s="8">
        <v>0.45400002598762512</v>
      </c>
      <c r="N222" s="8">
        <v>0.65800005197525024</v>
      </c>
      <c r="O222" s="8">
        <v>44</v>
      </c>
      <c r="P222" s="8">
        <v>27.649969100952148</v>
      </c>
      <c r="Q222" s="8">
        <v>44.948402404785156</v>
      </c>
      <c r="R222" s="8">
        <v>230</v>
      </c>
      <c r="S222" s="8">
        <v>59.900002000000001</v>
      </c>
      <c r="T222" s="8">
        <v>59.900002000000001</v>
      </c>
      <c r="U222" s="8">
        <v>60.900002000000001</v>
      </c>
      <c r="V222" s="8">
        <v>94.586082458496094</v>
      </c>
      <c r="W222" s="8">
        <v>52.499603271484375</v>
      </c>
      <c r="X222" s="8">
        <v>66.350746154785156</v>
      </c>
      <c r="Y222" s="8">
        <v>80.06787109375</v>
      </c>
      <c r="Z222" s="8">
        <v>3.687187671661377</v>
      </c>
      <c r="AA222" s="8">
        <v>541.14373779296875</v>
      </c>
      <c r="AB222" s="8">
        <v>495.89938354492188</v>
      </c>
      <c r="AC222" s="8">
        <v>4.6654376983642578</v>
      </c>
      <c r="AD222" s="8">
        <v>3.6495625972747803</v>
      </c>
      <c r="AE222" s="8">
        <v>7681.74609375</v>
      </c>
      <c r="AF222" s="8">
        <v>5389.8720703125</v>
      </c>
      <c r="AG222" s="8">
        <v>1679.6416015625</v>
      </c>
      <c r="AH222" s="8">
        <v>1001.0322265625</v>
      </c>
      <c r="AI222" s="8">
        <v>6002.1044921875</v>
      </c>
      <c r="AJ222" s="8">
        <v>4388.83984375</v>
      </c>
      <c r="AK222" s="8">
        <f>(data_cloud__26[[#This Row],[timestamp]]-BD220)*86400</f>
        <v>24.343000003136694</v>
      </c>
      <c r="AL222" s="8"/>
      <c r="AM222" s="8"/>
      <c r="AN222" s="8"/>
      <c r="AO222" s="8"/>
      <c r="AP222" s="6"/>
      <c r="AQ222" s="6"/>
      <c r="AR222" s="6"/>
      <c r="AS222" s="6" t="str">
        <f>_xlfn.XLOOKUP(data_cloud__26[[#This Row],[product_id]], manual_check_maarten!A:A,manual_check_maarten!F:F,  "")</f>
        <v/>
      </c>
      <c r="AT222" s="6"/>
      <c r="AU222" s="6"/>
      <c r="AV222" s="6"/>
      <c r="AW222" s="6" t="str">
        <f>_xlfn.XLOOKUP(data_cloud__26[[#This Row],[product_id]], manual_check_maarten!A:A,manual_check_maarten!G:G,  "")</f>
        <v/>
      </c>
      <c r="AX222" s="6" t="str">
        <f>_xlfn.XLOOKUP(data_cloud__26[[#This Row],[product_id]], manual_check_maarten!A:A,manual_check_maarten!H:H,  "")</f>
        <v/>
      </c>
      <c r="AY222" s="6"/>
      <c r="AZ222" s="6"/>
      <c r="BA222" s="6" t="s">
        <v>598</v>
      </c>
      <c r="BB222" s="6">
        <v>111</v>
      </c>
      <c r="BC222" s="6" t="s">
        <v>78</v>
      </c>
      <c r="BD222" s="6">
        <v>45566.71838165509</v>
      </c>
      <c r="BE222" s="6" t="s">
        <v>79</v>
      </c>
      <c r="BF222" s="6" t="s">
        <v>80</v>
      </c>
      <c r="BG222" s="6">
        <v>111</v>
      </c>
      <c r="BH222" s="6">
        <v>111</v>
      </c>
      <c r="BI222" s="6">
        <v>0</v>
      </c>
      <c r="BJ222" s="6" t="s">
        <v>599</v>
      </c>
      <c r="BK222" s="6" t="s">
        <v>82</v>
      </c>
      <c r="BL222" s="6">
        <v>15.130000114440918</v>
      </c>
      <c r="BM222" s="6">
        <v>110</v>
      </c>
      <c r="BN222" s="6" t="s">
        <v>82</v>
      </c>
      <c r="BO222" s="6" t="s">
        <v>82</v>
      </c>
      <c r="BP222" s="6">
        <v>0</v>
      </c>
      <c r="BQ222" s="6">
        <v>60</v>
      </c>
      <c r="BR222" s="6">
        <v>2.8455138206481934E-2</v>
      </c>
      <c r="BS222" s="6">
        <v>0.11057627201080322</v>
      </c>
      <c r="BT222" s="6"/>
      <c r="BX222" s="6"/>
      <c r="BY222" s="6"/>
      <c r="BZ222" s="6"/>
      <c r="CA222" s="6"/>
      <c r="CB222" s="6"/>
      <c r="CC222" s="6"/>
      <c r="CD222" s="6"/>
      <c r="CR222" s="6"/>
      <c r="CS222" s="6"/>
      <c r="CT222" s="6"/>
      <c r="CU222" s="6"/>
      <c r="CV222" s="6"/>
      <c r="CY222" s="6"/>
      <c r="CZ222" s="6"/>
      <c r="DA222" s="6"/>
      <c r="DB222" s="6"/>
      <c r="DC222" s="6"/>
      <c r="DD222" s="6"/>
    </row>
    <row r="223" spans="1:108" x14ac:dyDescent="0.35">
      <c r="A223" s="8">
        <v>801.96649169921875</v>
      </c>
      <c r="B223" s="8">
        <v>119.90861511230469</v>
      </c>
      <c r="C223" s="8">
        <v>215</v>
      </c>
      <c r="D223" s="8">
        <v>215.10000610351563</v>
      </c>
      <c r="E223" s="8">
        <v>220.30000305175781</v>
      </c>
      <c r="F223" s="8">
        <v>225</v>
      </c>
      <c r="G223" s="8">
        <v>2192.916015625</v>
      </c>
      <c r="H223" s="8">
        <v>1770.7305908203125</v>
      </c>
      <c r="I223" s="8">
        <v>3.4000000953674316</v>
      </c>
      <c r="J223" s="8">
        <v>0.14400000870227814</v>
      </c>
      <c r="K223" s="8">
        <v>24.340002059936523</v>
      </c>
      <c r="L223" s="8">
        <v>2.0559999942779541</v>
      </c>
      <c r="M223" s="8">
        <v>0.45400002598762512</v>
      </c>
      <c r="N223" s="8">
        <v>0.65800005197525024</v>
      </c>
      <c r="O223" s="8">
        <v>44</v>
      </c>
      <c r="P223" s="8">
        <v>27.649969100952148</v>
      </c>
      <c r="Q223" s="8">
        <v>44.948402404785156</v>
      </c>
      <c r="R223" s="8">
        <v>230</v>
      </c>
      <c r="S223" s="8">
        <v>59.900002000000001</v>
      </c>
      <c r="T223" s="8">
        <v>59.900002000000001</v>
      </c>
      <c r="U223" s="8">
        <v>60.900002000000001</v>
      </c>
      <c r="V223" s="8">
        <v>137.79624938964844</v>
      </c>
      <c r="W223" s="8">
        <v>52.49993896484375</v>
      </c>
      <c r="X223" s="8">
        <v>67.063552856445313</v>
      </c>
      <c r="Y223" s="8">
        <v>82.884513854980469</v>
      </c>
      <c r="Z223" s="8">
        <v>1.5801875591278076</v>
      </c>
      <c r="AA223" s="8">
        <v>542.17425537109375</v>
      </c>
      <c r="AB223" s="8">
        <v>494.4903564453125</v>
      </c>
      <c r="AC223" s="8">
        <v>4.8159375190734863</v>
      </c>
      <c r="AD223" s="8">
        <v>3.8376877307891846</v>
      </c>
      <c r="AE223" s="8">
        <v>7833.0693359375</v>
      </c>
      <c r="AF223" s="8">
        <v>5951.2568359375</v>
      </c>
      <c r="AG223" s="8">
        <v>1769.1455078125</v>
      </c>
      <c r="AH223" s="8">
        <v>1110.56494140625</v>
      </c>
      <c r="AI223" s="8">
        <v>6063.923828125</v>
      </c>
      <c r="AJ223" s="8">
        <v>4840.69189453125</v>
      </c>
      <c r="AK223" s="8">
        <f>(data_cloud__26[[#This Row],[timestamp]]-BD221)*86400</f>
        <v>24.343000003136694</v>
      </c>
      <c r="AL223" s="8">
        <v>1.0049999999999999</v>
      </c>
      <c r="AM223" s="8">
        <v>424.822</v>
      </c>
      <c r="AN223" s="8">
        <v>2054.8780000000002</v>
      </c>
      <c r="AO223" s="8">
        <v>4.6760000000000002</v>
      </c>
      <c r="AP223" s="6">
        <v>23.361000000000001</v>
      </c>
      <c r="AQ223" s="6">
        <v>1</v>
      </c>
      <c r="AR223" s="6">
        <v>1</v>
      </c>
      <c r="AS223" s="6">
        <f>_xlfn.XLOOKUP(data_cloud__26[[#This Row],[product_id]], manual_check_maarten!A:A,manual_check_maarten!F:F,  "")</f>
        <v>1</v>
      </c>
      <c r="AT223" s="6"/>
      <c r="AU223" s="6"/>
      <c r="AV223" s="6"/>
      <c r="AW223" s="6">
        <f>_xlfn.XLOOKUP(data_cloud__26[[#This Row],[product_id]], manual_check_maarten!A:A,manual_check_maarten!G:G,  "")</f>
        <v>0</v>
      </c>
      <c r="AX223" s="6" t="str">
        <f>_xlfn.XLOOKUP(data_cloud__26[[#This Row],[product_id]], manual_check_maarten!A:A,manual_check_maarten!H:H,  "")</f>
        <v/>
      </c>
      <c r="AY223" s="6"/>
      <c r="AZ223" s="6"/>
      <c r="BA223" s="6" t="s">
        <v>600</v>
      </c>
      <c r="BB223" s="6">
        <v>111</v>
      </c>
      <c r="BC223" s="6" t="s">
        <v>85</v>
      </c>
      <c r="BD223" s="6">
        <v>45566.71838165509</v>
      </c>
      <c r="BE223" s="6" t="s">
        <v>79</v>
      </c>
      <c r="BF223" s="6" t="s">
        <v>80</v>
      </c>
      <c r="BG223" s="6">
        <v>111</v>
      </c>
      <c r="BH223" s="6">
        <v>111</v>
      </c>
      <c r="BI223" s="6">
        <v>0</v>
      </c>
      <c r="BJ223" s="6" t="s">
        <v>599</v>
      </c>
      <c r="BK223" s="6" t="s">
        <v>82</v>
      </c>
      <c r="BL223" s="6">
        <v>15.130000114440918</v>
      </c>
      <c r="BM223" s="6">
        <v>110</v>
      </c>
      <c r="BN223" s="6" t="s">
        <v>82</v>
      </c>
      <c r="BO223" s="6" t="s">
        <v>82</v>
      </c>
      <c r="BP223" s="6">
        <v>0</v>
      </c>
      <c r="BQ223" s="6">
        <v>60</v>
      </c>
      <c r="BR223" s="6"/>
      <c r="BS223" s="6"/>
      <c r="BT223" s="6" t="s">
        <v>601</v>
      </c>
      <c r="BU223" s="6" t="s">
        <v>600</v>
      </c>
      <c r="BV223" s="6">
        <v>40</v>
      </c>
      <c r="BW223" s="6">
        <v>20</v>
      </c>
      <c r="BX223" s="6">
        <v>45</v>
      </c>
      <c r="BY223" s="6">
        <v>1198.0150000000001</v>
      </c>
      <c r="BZ223" s="6">
        <v>1050.1489999999999</v>
      </c>
      <c r="CA223" s="6">
        <v>-3.218</v>
      </c>
      <c r="CB223" s="6">
        <v>4.0970000000000004</v>
      </c>
      <c r="CC223" s="6">
        <v>89.090999999999994</v>
      </c>
      <c r="CD223" s="6">
        <v>2054.8780000000002</v>
      </c>
      <c r="CE223" s="6">
        <v>1200.1669999999999</v>
      </c>
      <c r="CF223" s="6">
        <v>1357.7739999999999</v>
      </c>
      <c r="CG223" s="6">
        <v>-179.88499999999999</v>
      </c>
      <c r="CH223" s="6">
        <v>99.998999999999995</v>
      </c>
      <c r="CR223" s="6"/>
      <c r="CS223" s="6"/>
      <c r="CT223" s="6"/>
      <c r="CU223" s="6"/>
      <c r="CV223" s="6"/>
      <c r="CY223" s="6"/>
      <c r="CZ223" s="6"/>
      <c r="DA223" s="6"/>
      <c r="DB223" s="6"/>
      <c r="DC223" s="6"/>
      <c r="DD223" s="6"/>
    </row>
    <row r="224" spans="1:108" x14ac:dyDescent="0.35">
      <c r="A224" s="8">
        <v>801.96649169921875</v>
      </c>
      <c r="B224" s="8">
        <v>119.90861511230469</v>
      </c>
      <c r="C224" s="8">
        <v>214.30000305175781</v>
      </c>
      <c r="D224" s="8">
        <v>214.80000305175781</v>
      </c>
      <c r="E224" s="8">
        <v>220.10000610351563</v>
      </c>
      <c r="F224" s="8">
        <v>225</v>
      </c>
      <c r="G224" s="8">
        <v>2179.51025390625</v>
      </c>
      <c r="H224" s="8">
        <v>1758.879150390625</v>
      </c>
      <c r="I224" s="8">
        <v>2.9000000953674316</v>
      </c>
      <c r="J224" s="8">
        <v>0.15000000596046448</v>
      </c>
      <c r="K224" s="8">
        <v>24.338001251220703</v>
      </c>
      <c r="L224" s="8">
        <v>2.062000036239624</v>
      </c>
      <c r="M224" s="8">
        <v>0.45200002193450928</v>
      </c>
      <c r="N224" s="8">
        <v>0.65600001811981201</v>
      </c>
      <c r="O224" s="8">
        <v>44.200000762939453</v>
      </c>
      <c r="P224" s="8">
        <v>27.721323013305664</v>
      </c>
      <c r="Q224" s="8">
        <v>44.984077453613281</v>
      </c>
      <c r="R224" s="8">
        <v>229.80000305175781</v>
      </c>
      <c r="S224" s="8">
        <v>60</v>
      </c>
      <c r="T224" s="8">
        <v>60</v>
      </c>
      <c r="U224" s="8">
        <v>60.900002000000001</v>
      </c>
      <c r="V224" s="8">
        <v>94.586082458496094</v>
      </c>
      <c r="W224" s="8">
        <v>52.499603271484375</v>
      </c>
      <c r="X224" s="8">
        <v>66.257965087890625</v>
      </c>
      <c r="Y224" s="8">
        <v>80.2413330078125</v>
      </c>
      <c r="Z224" s="8">
        <v>3.1228127479553223</v>
      </c>
      <c r="AA224" s="8">
        <v>541.22479248046875</v>
      </c>
      <c r="AB224" s="8">
        <v>494.65963745117188</v>
      </c>
      <c r="AC224" s="8">
        <v>4.6654376983642578</v>
      </c>
      <c r="AD224" s="8">
        <v>3.687187671661377</v>
      </c>
      <c r="AE224" s="8">
        <v>7699.67626953125</v>
      </c>
      <c r="AF224" s="8">
        <v>5355.19921875</v>
      </c>
      <c r="AG224" s="8">
        <v>1677.4443359375</v>
      </c>
      <c r="AH224" s="8">
        <v>1015.361328125</v>
      </c>
      <c r="AI224" s="8">
        <v>6022.23193359375</v>
      </c>
      <c r="AJ224" s="8">
        <v>4339.837890625</v>
      </c>
      <c r="AK224" s="8">
        <f>(data_cloud__26[[#This Row],[timestamp]]-BD222)*86400</f>
        <v>23.988999961875379</v>
      </c>
      <c r="AL224" s="8">
        <v>1.004</v>
      </c>
      <c r="AM224" s="8">
        <v>423.56900000000002</v>
      </c>
      <c r="AN224" s="8">
        <v>2051.777</v>
      </c>
      <c r="AO224" s="8">
        <v>41.994</v>
      </c>
      <c r="AP224" s="6">
        <v>200.429</v>
      </c>
      <c r="AQ224" s="6">
        <v>0</v>
      </c>
      <c r="AR224" s="6">
        <v>0</v>
      </c>
      <c r="AS224" s="6">
        <f>_xlfn.XLOOKUP(data_cloud__26[[#This Row],[product_id]], manual_check_maarten!A:A,manual_check_maarten!F:F,  "")</f>
        <v>1</v>
      </c>
      <c r="AT224" s="6"/>
      <c r="AU224" s="6"/>
      <c r="AV224" s="6"/>
      <c r="AW224" s="6" t="str">
        <f>_xlfn.XLOOKUP(data_cloud__26[[#This Row],[product_id]], manual_check_maarten!A:A,manual_check_maarten!G:G,  "")</f>
        <v>anomaly due to position against the edge of the FOV</v>
      </c>
      <c r="AX224" s="6" t="str">
        <f>_xlfn.XLOOKUP(data_cloud__26[[#This Row],[product_id]], manual_check_maarten!A:A,manual_check_maarten!H:H,  "")</f>
        <v/>
      </c>
      <c r="AY224" s="6"/>
      <c r="AZ224" s="6"/>
      <c r="BA224" s="6" t="s">
        <v>602</v>
      </c>
      <c r="BB224" s="6">
        <v>112</v>
      </c>
      <c r="BC224" s="6" t="s">
        <v>78</v>
      </c>
      <c r="BD224" s="6">
        <v>45566.718659305552</v>
      </c>
      <c r="BE224" s="6" t="s">
        <v>79</v>
      </c>
      <c r="BF224" s="6" t="s">
        <v>80</v>
      </c>
      <c r="BG224" s="6">
        <v>112</v>
      </c>
      <c r="BH224" s="6">
        <v>112</v>
      </c>
      <c r="BI224" s="6">
        <v>0</v>
      </c>
      <c r="BJ224" s="6" t="s">
        <v>603</v>
      </c>
      <c r="BK224" s="6" t="s">
        <v>82</v>
      </c>
      <c r="BL224" s="6">
        <v>15.130000114440918</v>
      </c>
      <c r="BM224" s="6">
        <v>110</v>
      </c>
      <c r="BN224" s="6" t="s">
        <v>82</v>
      </c>
      <c r="BO224" s="6" t="s">
        <v>82</v>
      </c>
      <c r="BP224" s="6">
        <v>0</v>
      </c>
      <c r="BQ224" s="6">
        <v>60</v>
      </c>
      <c r="BR224" s="6">
        <v>2.5748729705810547E-2</v>
      </c>
      <c r="BS224" s="6">
        <v>0.11180508136749268</v>
      </c>
      <c r="BT224" s="6" t="s">
        <v>604</v>
      </c>
      <c r="BU224" s="6" t="s">
        <v>602</v>
      </c>
      <c r="BV224" s="6">
        <v>40</v>
      </c>
      <c r="BW224" s="6">
        <v>20</v>
      </c>
      <c r="BX224" s="6">
        <v>45</v>
      </c>
      <c r="BY224" s="6">
        <v>868.71299999999997</v>
      </c>
      <c r="BZ224" s="6">
        <v>919.88900000000001</v>
      </c>
      <c r="CA224" s="6">
        <v>1.7769999999999999</v>
      </c>
      <c r="CB224" s="6">
        <v>4.1369999999999996</v>
      </c>
      <c r="CC224" s="6">
        <v>94.085999999999999</v>
      </c>
      <c r="CD224" s="6">
        <v>2051.777</v>
      </c>
      <c r="CE224" s="6">
        <v>847.48299999999995</v>
      </c>
      <c r="CF224" s="6">
        <v>1034.723</v>
      </c>
      <c r="CG224" s="6">
        <v>5.1769999999999996</v>
      </c>
      <c r="CH224" s="6">
        <v>96.063000000000002</v>
      </c>
      <c r="CR224" s="6"/>
      <c r="CS224" s="6"/>
      <c r="CT224" s="6"/>
      <c r="CU224" s="6"/>
      <c r="CV224" s="6"/>
      <c r="CY224" s="6"/>
      <c r="CZ224" s="6"/>
      <c r="DA224" s="6"/>
      <c r="DB224" s="6"/>
      <c r="DC224" s="6"/>
      <c r="DD224" s="6"/>
    </row>
    <row r="225" spans="1:108" x14ac:dyDescent="0.35">
      <c r="A225" s="8">
        <v>801.96649169921875</v>
      </c>
      <c r="B225" s="8">
        <v>119.90861511230469</v>
      </c>
      <c r="C225" s="8">
        <v>214.30000305175781</v>
      </c>
      <c r="D225" s="8">
        <v>214.80000305175781</v>
      </c>
      <c r="E225" s="8">
        <v>220.10000610351563</v>
      </c>
      <c r="F225" s="8">
        <v>225</v>
      </c>
      <c r="G225" s="8">
        <v>2179.51025390625</v>
      </c>
      <c r="H225" s="8">
        <v>1758.879150390625</v>
      </c>
      <c r="I225" s="8">
        <v>2.9000000953674316</v>
      </c>
      <c r="J225" s="8">
        <v>0.15000000596046448</v>
      </c>
      <c r="K225" s="8">
        <v>24.338001251220703</v>
      </c>
      <c r="L225" s="8">
        <v>2.062000036239624</v>
      </c>
      <c r="M225" s="8">
        <v>0.45200002193450928</v>
      </c>
      <c r="N225" s="8">
        <v>0.65600001811981201</v>
      </c>
      <c r="O225" s="8">
        <v>44.200000762939453</v>
      </c>
      <c r="P225" s="8">
        <v>27.721323013305664</v>
      </c>
      <c r="Q225" s="8">
        <v>44.984077453613281</v>
      </c>
      <c r="R225" s="8">
        <v>229.80000305175781</v>
      </c>
      <c r="S225" s="8">
        <v>60</v>
      </c>
      <c r="T225" s="8">
        <v>60</v>
      </c>
      <c r="U225" s="8">
        <v>60.900002000000001</v>
      </c>
      <c r="V225" s="8">
        <v>137.79624938964844</v>
      </c>
      <c r="W225" s="8">
        <v>52.49993896484375</v>
      </c>
      <c r="X225" s="8">
        <v>67.091102600097656</v>
      </c>
      <c r="Y225" s="8">
        <v>82.544631958007813</v>
      </c>
      <c r="Z225" s="8">
        <v>2.2198126316070557</v>
      </c>
      <c r="AA225" s="8">
        <v>542.10662841796875</v>
      </c>
      <c r="AB225" s="8">
        <v>493.42111206054688</v>
      </c>
      <c r="AC225" s="8">
        <v>4.7783126831054688</v>
      </c>
      <c r="AD225" s="8">
        <v>3.8753125667572021</v>
      </c>
      <c r="AE225" s="8">
        <v>7855.529296875</v>
      </c>
      <c r="AF225" s="8">
        <v>5944.04638671875</v>
      </c>
      <c r="AG225" s="8">
        <v>1745.5390625</v>
      </c>
      <c r="AH225" s="8">
        <v>1123.68212890625</v>
      </c>
      <c r="AI225" s="8">
        <v>6109.990234375</v>
      </c>
      <c r="AJ225" s="8">
        <v>4820.3642578125</v>
      </c>
      <c r="AK225" s="8">
        <f>(data_cloud__26[[#This Row],[timestamp]]-BD223)*86400</f>
        <v>23.988999961875379</v>
      </c>
      <c r="AL225" s="8">
        <v>1.0049999999999999</v>
      </c>
      <c r="AM225" s="8">
        <v>424.702</v>
      </c>
      <c r="AN225" s="8">
        <v>2055.8620000000001</v>
      </c>
      <c r="AO225" s="8">
        <v>8.2210000000000001</v>
      </c>
      <c r="AP225" s="6">
        <v>17.943000000000001</v>
      </c>
      <c r="AQ225" s="6">
        <v>1</v>
      </c>
      <c r="AR225" s="6">
        <v>1</v>
      </c>
      <c r="AS225" s="6">
        <f>_xlfn.XLOOKUP(data_cloud__26[[#This Row],[product_id]], manual_check_maarten!A:A,manual_check_maarten!F:F,  "")</f>
        <v>1</v>
      </c>
      <c r="AT225" s="6"/>
      <c r="AU225" s="6"/>
      <c r="AV225" s="6"/>
      <c r="AW225" s="6">
        <f>_xlfn.XLOOKUP(data_cloud__26[[#This Row],[product_id]], manual_check_maarten!A:A,manual_check_maarten!G:G,  "")</f>
        <v>0</v>
      </c>
      <c r="AX225" s="6" t="str">
        <f>_xlfn.XLOOKUP(data_cloud__26[[#This Row],[product_id]], manual_check_maarten!A:A,manual_check_maarten!H:H,  "")</f>
        <v/>
      </c>
      <c r="AY225" s="6"/>
      <c r="AZ225" s="6"/>
      <c r="BA225" s="6" t="s">
        <v>605</v>
      </c>
      <c r="BB225" s="6">
        <v>112</v>
      </c>
      <c r="BC225" s="6" t="s">
        <v>85</v>
      </c>
      <c r="BD225" s="6">
        <v>45566.718659305552</v>
      </c>
      <c r="BE225" s="6" t="s">
        <v>79</v>
      </c>
      <c r="BF225" s="6" t="s">
        <v>80</v>
      </c>
      <c r="BG225" s="6">
        <v>112</v>
      </c>
      <c r="BH225" s="6">
        <v>112</v>
      </c>
      <c r="BI225" s="6">
        <v>0</v>
      </c>
      <c r="BJ225" s="6" t="s">
        <v>603</v>
      </c>
      <c r="BK225" s="6" t="s">
        <v>82</v>
      </c>
      <c r="BL225" s="6">
        <v>15.130000114440918</v>
      </c>
      <c r="BM225" s="6">
        <v>110</v>
      </c>
      <c r="BN225" s="6" t="s">
        <v>82</v>
      </c>
      <c r="BO225" s="6" t="s">
        <v>82</v>
      </c>
      <c r="BP225" s="6">
        <v>0</v>
      </c>
      <c r="BQ225" s="6">
        <v>60</v>
      </c>
      <c r="BR225" s="6"/>
      <c r="BS225" s="6"/>
      <c r="BT225" s="6" t="s">
        <v>606</v>
      </c>
      <c r="BU225" s="6" t="s">
        <v>605</v>
      </c>
      <c r="BV225" s="6">
        <v>40</v>
      </c>
      <c r="BW225" s="6">
        <v>20</v>
      </c>
      <c r="BX225" s="6">
        <v>45</v>
      </c>
      <c r="BY225" s="6">
        <v>1230.6379999999999</v>
      </c>
      <c r="BZ225" s="6">
        <v>948.41399999999999</v>
      </c>
      <c r="CA225" s="6">
        <v>-2.3090000000000002</v>
      </c>
      <c r="CB225" s="6">
        <v>4.0039999999999996</v>
      </c>
      <c r="CC225" s="6">
        <v>90</v>
      </c>
      <c r="CD225" s="6">
        <v>2055.8620000000001</v>
      </c>
      <c r="CE225" s="6">
        <v>1225.5609999999999</v>
      </c>
      <c r="CF225" s="6">
        <v>1256.3879999999999</v>
      </c>
      <c r="CG225" s="6">
        <v>-178.54</v>
      </c>
      <c r="CH225" s="6">
        <v>99.998999999999995</v>
      </c>
      <c r="CR225" s="6"/>
      <c r="CS225" s="6"/>
      <c r="CT225" s="6"/>
      <c r="CU225" s="6"/>
      <c r="CV225" s="6"/>
      <c r="CY225" s="6"/>
      <c r="CZ225" s="6"/>
      <c r="DA225" s="6"/>
      <c r="DB225" s="6"/>
      <c r="DC225" s="6"/>
      <c r="DD225" s="6"/>
    </row>
    <row r="226" spans="1:108" x14ac:dyDescent="0.35">
      <c r="A226" s="8">
        <v>802.15093994140625</v>
      </c>
      <c r="B226" s="8">
        <v>119.90861511230469</v>
      </c>
      <c r="C226" s="8">
        <v>214.80000305175781</v>
      </c>
      <c r="D226" s="8">
        <v>214.80000305175781</v>
      </c>
      <c r="E226" s="8">
        <v>220.10000610351563</v>
      </c>
      <c r="F226" s="8">
        <v>225</v>
      </c>
      <c r="G226" s="8">
        <v>2200.4931640625</v>
      </c>
      <c r="H226" s="8">
        <v>1729.638916015625</v>
      </c>
      <c r="I226" s="8">
        <v>2.9500000476837158</v>
      </c>
      <c r="J226" s="8">
        <v>0.15000000596046448</v>
      </c>
      <c r="K226" s="8">
        <v>24.340002059936523</v>
      </c>
      <c r="L226" s="8">
        <v>2.0720000267028809</v>
      </c>
      <c r="M226" s="8">
        <v>0.45400002598762512</v>
      </c>
      <c r="N226" s="8">
        <v>0.65600001811981201</v>
      </c>
      <c r="O226" s="8">
        <v>44.200000762939453</v>
      </c>
      <c r="P226" s="8">
        <v>28.027130126953125</v>
      </c>
      <c r="Q226" s="8">
        <v>44.984077453613281</v>
      </c>
      <c r="R226" s="8">
        <v>229.80000305175781</v>
      </c>
      <c r="S226" s="8">
        <v>60.099997999999999</v>
      </c>
      <c r="T226" s="8">
        <v>60.099997999999999</v>
      </c>
      <c r="U226" s="8">
        <v>60.900002000000001</v>
      </c>
      <c r="V226" s="8">
        <v>94.586082458496094</v>
      </c>
      <c r="W226" s="8">
        <v>52.499603271484375</v>
      </c>
      <c r="X226" s="8">
        <v>66.221420288085938</v>
      </c>
      <c r="Y226" s="8">
        <v>80.01239013671875</v>
      </c>
      <c r="Z226" s="8">
        <v>3.1228127479553223</v>
      </c>
      <c r="AA226" s="8">
        <v>538.68359375</v>
      </c>
      <c r="AB226" s="8">
        <v>493.97842407226563</v>
      </c>
      <c r="AC226" s="8">
        <v>4.5525627136230469</v>
      </c>
      <c r="AD226" s="8">
        <v>3.5366876125335693</v>
      </c>
      <c r="AE226" s="8">
        <v>7669.2060546875</v>
      </c>
      <c r="AF226" s="8">
        <v>5316.45703125</v>
      </c>
      <c r="AG226" s="8">
        <v>1623.3173828125</v>
      </c>
      <c r="AH226" s="8">
        <v>950.7939453125</v>
      </c>
      <c r="AI226" s="8">
        <v>6045.888671875</v>
      </c>
      <c r="AJ226" s="8">
        <v>4365.6630859375</v>
      </c>
      <c r="AK226" s="8">
        <f>(data_cloud__26[[#This Row],[timestamp]]-BD224)*86400</f>
        <v>24.714000429958105</v>
      </c>
      <c r="AL226" s="8">
        <v>1.0029999999999999</v>
      </c>
      <c r="AM226" s="8">
        <v>423.57799999999997</v>
      </c>
      <c r="AN226" s="8">
        <v>2055.9499999999998</v>
      </c>
      <c r="AO226" s="8">
        <v>4.7359999999999998</v>
      </c>
      <c r="AP226" s="6">
        <v>24.81</v>
      </c>
      <c r="AQ226" s="6">
        <v>1</v>
      </c>
      <c r="AR226" s="6">
        <v>1</v>
      </c>
      <c r="AS226" s="6">
        <f>_xlfn.XLOOKUP(data_cloud__26[[#This Row],[product_id]], manual_check_maarten!A:A,manual_check_maarten!F:F,  "")</f>
        <v>1</v>
      </c>
      <c r="AT226" s="6"/>
      <c r="AU226" s="6"/>
      <c r="AV226" s="6"/>
      <c r="AW226" s="6">
        <f>_xlfn.XLOOKUP(data_cloud__26[[#This Row],[product_id]], manual_check_maarten!A:A,manual_check_maarten!G:G,  "")</f>
        <v>0</v>
      </c>
      <c r="AX226" s="6" t="str">
        <f>_xlfn.XLOOKUP(data_cloud__26[[#This Row],[product_id]], manual_check_maarten!A:A,manual_check_maarten!H:H,  "")</f>
        <v/>
      </c>
      <c r="AY226" s="6"/>
      <c r="AZ226" s="6"/>
      <c r="BA226" s="6" t="s">
        <v>607</v>
      </c>
      <c r="BB226" s="6">
        <v>113</v>
      </c>
      <c r="BC226" s="6" t="s">
        <v>78</v>
      </c>
      <c r="BD226" s="6">
        <v>45566.718945347224</v>
      </c>
      <c r="BE226" s="6" t="s">
        <v>79</v>
      </c>
      <c r="BF226" s="6" t="s">
        <v>80</v>
      </c>
      <c r="BG226" s="6">
        <v>113</v>
      </c>
      <c r="BH226" s="6">
        <v>113</v>
      </c>
      <c r="BI226" s="6">
        <v>0</v>
      </c>
      <c r="BJ226" s="6" t="s">
        <v>608</v>
      </c>
      <c r="BK226" s="6" t="s">
        <v>82</v>
      </c>
      <c r="BL226" s="6">
        <v>15.139999389648438</v>
      </c>
      <c r="BM226" s="6">
        <v>110</v>
      </c>
      <c r="BN226" s="6" t="s">
        <v>82</v>
      </c>
      <c r="BO226" s="6" t="s">
        <v>82</v>
      </c>
      <c r="BP226" s="6">
        <v>0</v>
      </c>
      <c r="BQ226" s="6">
        <v>60</v>
      </c>
      <c r="BR226" s="6">
        <v>2.0037174224853516E-2</v>
      </c>
      <c r="BS226" s="6">
        <v>0.11745810508728027</v>
      </c>
      <c r="BT226" s="6" t="s">
        <v>609</v>
      </c>
      <c r="BU226" s="6" t="s">
        <v>607</v>
      </c>
      <c r="BV226" s="6">
        <v>40</v>
      </c>
      <c r="BW226" s="6">
        <v>20</v>
      </c>
      <c r="BX226" s="6">
        <v>45</v>
      </c>
      <c r="BY226" s="6">
        <v>855.41499999999996</v>
      </c>
      <c r="BZ226" s="6">
        <v>1251.07</v>
      </c>
      <c r="CA226" s="6">
        <v>1.6819999999999999</v>
      </c>
      <c r="CB226" s="6">
        <v>4.3099999999999996</v>
      </c>
      <c r="CC226" s="6">
        <v>93.991</v>
      </c>
      <c r="CD226" s="6">
        <v>2055.9499999999998</v>
      </c>
      <c r="CE226" s="6">
        <v>834.83</v>
      </c>
      <c r="CF226" s="6">
        <v>1358.376</v>
      </c>
      <c r="CG226" s="6">
        <v>4.9320000000000004</v>
      </c>
      <c r="CH226" s="6">
        <v>97.244</v>
      </c>
      <c r="CR226" s="6"/>
      <c r="CS226" s="6"/>
      <c r="CT226" s="6"/>
      <c r="CU226" s="6"/>
      <c r="CV226" s="6"/>
      <c r="CY226" s="6"/>
      <c r="CZ226" s="6"/>
      <c r="DA226" s="6"/>
      <c r="DB226" s="6"/>
      <c r="DC226" s="6"/>
      <c r="DD226" s="6"/>
    </row>
    <row r="227" spans="1:108" x14ac:dyDescent="0.35">
      <c r="A227" s="8">
        <v>802.15093994140625</v>
      </c>
      <c r="B227" s="8">
        <v>119.90861511230469</v>
      </c>
      <c r="C227" s="8">
        <v>214.80000305175781</v>
      </c>
      <c r="D227" s="8">
        <v>214.80000305175781</v>
      </c>
      <c r="E227" s="8">
        <v>220.10000610351563</v>
      </c>
      <c r="F227" s="8">
        <v>225</v>
      </c>
      <c r="G227" s="8">
        <v>2200.4931640625</v>
      </c>
      <c r="H227" s="8">
        <v>1729.638916015625</v>
      </c>
      <c r="I227" s="8">
        <v>2.9500000476837158</v>
      </c>
      <c r="J227" s="8">
        <v>0.15000000596046448</v>
      </c>
      <c r="K227" s="8">
        <v>24.340002059936523</v>
      </c>
      <c r="L227" s="8">
        <v>2.0720000267028809</v>
      </c>
      <c r="M227" s="8">
        <v>0.45400002598762512</v>
      </c>
      <c r="N227" s="8">
        <v>0.65600001811981201</v>
      </c>
      <c r="O227" s="8">
        <v>44.200000762939453</v>
      </c>
      <c r="P227" s="8">
        <v>28.027130126953125</v>
      </c>
      <c r="Q227" s="8">
        <v>44.984077453613281</v>
      </c>
      <c r="R227" s="8">
        <v>229.80000305175781</v>
      </c>
      <c r="S227" s="8">
        <v>60.099997999999999</v>
      </c>
      <c r="T227" s="8">
        <v>60.099997999999999</v>
      </c>
      <c r="U227" s="8">
        <v>60.900002000000001</v>
      </c>
      <c r="V227" s="8">
        <v>137.79624938964844</v>
      </c>
      <c r="W227" s="8">
        <v>52.49993896484375</v>
      </c>
      <c r="X227" s="8">
        <v>67.069374084472656</v>
      </c>
      <c r="Y227" s="8">
        <v>82.8800048828125</v>
      </c>
      <c r="Z227" s="8">
        <v>1.3544375896453857</v>
      </c>
      <c r="AA227" s="8">
        <v>539.32000732421875</v>
      </c>
      <c r="AB227" s="8">
        <v>492.2042236328125</v>
      </c>
      <c r="AC227" s="8">
        <v>4.7783126831054688</v>
      </c>
      <c r="AD227" s="8">
        <v>3.7624375820159912</v>
      </c>
      <c r="AE227" s="8">
        <v>7819.50537109375</v>
      </c>
      <c r="AF227" s="8">
        <v>5910.9794921875</v>
      </c>
      <c r="AG227" s="8">
        <v>1753.55029296875</v>
      </c>
      <c r="AH227" s="8">
        <v>1079.240234375</v>
      </c>
      <c r="AI227" s="8">
        <v>6065.955078125</v>
      </c>
      <c r="AJ227" s="8">
        <v>4831.7392578125</v>
      </c>
      <c r="AK227" s="8">
        <f>(data_cloud__26[[#This Row],[timestamp]]-BD225)*86400</f>
        <v>24.714000429958105</v>
      </c>
      <c r="AL227" s="8">
        <v>1.0049999999999999</v>
      </c>
      <c r="AM227" s="8">
        <v>424.65</v>
      </c>
      <c r="AN227" s="8">
        <v>2056.4589999999998</v>
      </c>
      <c r="AO227" s="8">
        <v>4.6340000000000003</v>
      </c>
      <c r="AP227" s="6">
        <v>25.216000000000001</v>
      </c>
      <c r="AQ227" s="6">
        <v>1</v>
      </c>
      <c r="AR227" s="6">
        <v>1</v>
      </c>
      <c r="AS227" s="6">
        <f>_xlfn.XLOOKUP(data_cloud__26[[#This Row],[product_id]], manual_check_maarten!A:A,manual_check_maarten!F:F,  "")</f>
        <v>1</v>
      </c>
      <c r="AT227" s="6"/>
      <c r="AU227" s="6"/>
      <c r="AV227" s="6"/>
      <c r="AW227" s="6">
        <f>_xlfn.XLOOKUP(data_cloud__26[[#This Row],[product_id]], manual_check_maarten!A:A,manual_check_maarten!G:G,  "")</f>
        <v>0</v>
      </c>
      <c r="AX227" s="6" t="str">
        <f>_xlfn.XLOOKUP(data_cloud__26[[#This Row],[product_id]], manual_check_maarten!A:A,manual_check_maarten!H:H,  "")</f>
        <v/>
      </c>
      <c r="AY227" s="6"/>
      <c r="AZ227" s="6"/>
      <c r="BA227" s="6" t="s">
        <v>610</v>
      </c>
      <c r="BB227" s="6">
        <v>113</v>
      </c>
      <c r="BC227" s="6" t="s">
        <v>85</v>
      </c>
      <c r="BD227" s="6">
        <v>45566.718945347224</v>
      </c>
      <c r="BE227" s="6" t="s">
        <v>79</v>
      </c>
      <c r="BF227" s="6" t="s">
        <v>80</v>
      </c>
      <c r="BG227" s="6">
        <v>113</v>
      </c>
      <c r="BH227" s="6">
        <v>113</v>
      </c>
      <c r="BI227" s="6">
        <v>0</v>
      </c>
      <c r="BJ227" s="6" t="s">
        <v>608</v>
      </c>
      <c r="BK227" s="6" t="s">
        <v>82</v>
      </c>
      <c r="BL227" s="6">
        <v>15.139999389648438</v>
      </c>
      <c r="BM227" s="6">
        <v>110</v>
      </c>
      <c r="BN227" s="6" t="s">
        <v>82</v>
      </c>
      <c r="BO227" s="6" t="s">
        <v>82</v>
      </c>
      <c r="BP227" s="6">
        <v>0</v>
      </c>
      <c r="BQ227" s="6">
        <v>60</v>
      </c>
      <c r="BR227" s="6"/>
      <c r="BS227" s="6"/>
      <c r="BT227" s="6" t="s">
        <v>611</v>
      </c>
      <c r="BU227" s="6" t="s">
        <v>610</v>
      </c>
      <c r="BV227" s="6">
        <v>40</v>
      </c>
      <c r="BW227" s="6">
        <v>20</v>
      </c>
      <c r="BX227" s="6">
        <v>45</v>
      </c>
      <c r="BY227" s="6">
        <v>1238.538</v>
      </c>
      <c r="BZ227" s="6">
        <v>909.44100000000003</v>
      </c>
      <c r="CA227" s="6">
        <v>-1.847</v>
      </c>
      <c r="CB227" s="6">
        <v>4.0449999999999999</v>
      </c>
      <c r="CC227" s="6">
        <v>90.462000000000003</v>
      </c>
      <c r="CD227" s="6">
        <v>2056.4589999999998</v>
      </c>
      <c r="CE227" s="6">
        <v>1231.7940000000001</v>
      </c>
      <c r="CF227" s="6">
        <v>1218.6199999999999</v>
      </c>
      <c r="CG227" s="6">
        <v>-178.23</v>
      </c>
      <c r="CH227" s="6">
        <v>99.998999999999995</v>
      </c>
      <c r="CR227" s="6"/>
      <c r="CS227" s="6"/>
      <c r="CT227" s="6"/>
      <c r="CU227" s="6"/>
      <c r="CV227" s="6"/>
      <c r="CY227" s="6"/>
      <c r="CZ227" s="6"/>
      <c r="DA227" s="6"/>
      <c r="DB227" s="6"/>
      <c r="DC227" s="6"/>
      <c r="DD227" s="6"/>
    </row>
    <row r="228" spans="1:108" x14ac:dyDescent="0.35">
      <c r="A228" s="8">
        <v>802.15093994140625</v>
      </c>
      <c r="B228" s="8">
        <v>119.90861511230469</v>
      </c>
      <c r="C228" s="8">
        <v>215.10000610351563</v>
      </c>
      <c r="D228" s="8">
        <v>215</v>
      </c>
      <c r="E228" s="8">
        <v>220.10000610351563</v>
      </c>
      <c r="F228" s="8">
        <v>225</v>
      </c>
      <c r="G228" s="8">
        <v>2200.78466796875</v>
      </c>
      <c r="H228" s="8">
        <v>1768.1077880859375</v>
      </c>
      <c r="I228" s="8">
        <v>2.9580001831054688</v>
      </c>
      <c r="J228" s="8">
        <v>0.14800000190734863</v>
      </c>
      <c r="K228" s="8">
        <v>24.340002059936523</v>
      </c>
      <c r="L228" s="8">
        <v>2.0500001907348633</v>
      </c>
      <c r="M228" s="8">
        <v>0.45400002598762512</v>
      </c>
      <c r="N228" s="8">
        <v>0.65600001811981201</v>
      </c>
      <c r="O228" s="8">
        <v>44.5</v>
      </c>
      <c r="P228" s="8">
        <v>27.940485000610352</v>
      </c>
      <c r="Q228" s="8">
        <v>44.999370574951172</v>
      </c>
      <c r="R228" s="8">
        <v>229.80000305175781</v>
      </c>
      <c r="S228" s="8">
        <v>60</v>
      </c>
      <c r="T228" s="8">
        <v>60</v>
      </c>
      <c r="U228" s="8">
        <v>60.900002000000001</v>
      </c>
      <c r="V228" s="8">
        <v>94.586082458496094</v>
      </c>
      <c r="W228" s="8">
        <v>52.499603271484375</v>
      </c>
      <c r="X228" s="8">
        <v>66.476127624511719</v>
      </c>
      <c r="Y228" s="8">
        <v>80.071662902832031</v>
      </c>
      <c r="Z228" s="8">
        <v>3.1228127479553223</v>
      </c>
      <c r="AA228" s="8">
        <v>543.50811767578125</v>
      </c>
      <c r="AB228" s="8">
        <v>498.65921020507813</v>
      </c>
      <c r="AC228" s="8">
        <v>4.6278128623962402</v>
      </c>
      <c r="AD228" s="8">
        <v>3.6495625972747803</v>
      </c>
      <c r="AE228" s="8">
        <v>7723.0849609375</v>
      </c>
      <c r="AF228" s="8">
        <v>5483.68408203125</v>
      </c>
      <c r="AG228" s="8">
        <v>1670.3857421875</v>
      </c>
      <c r="AH228" s="8">
        <v>1011.94580078125</v>
      </c>
      <c r="AI228" s="8">
        <v>6052.69921875</v>
      </c>
      <c r="AJ228" s="8">
        <v>4471.73828125</v>
      </c>
      <c r="AK228" s="8">
        <f>(data_cloud__26[[#This Row],[timestamp]]-BD226)*86400</f>
        <v>24.281000113114715</v>
      </c>
      <c r="AL228" s="8"/>
      <c r="AM228" s="8"/>
      <c r="AN228" s="8"/>
      <c r="AO228" s="8"/>
      <c r="AP228" s="6"/>
      <c r="AQ228" s="6"/>
      <c r="AR228" s="6"/>
      <c r="AS228" s="6" t="str">
        <f>_xlfn.XLOOKUP(data_cloud__26[[#This Row],[product_id]], manual_check_maarten!A:A,manual_check_maarten!F:F,  "")</f>
        <v/>
      </c>
      <c r="AT228" s="6"/>
      <c r="AU228" s="6"/>
      <c r="AV228" s="6"/>
      <c r="AW228" s="6" t="str">
        <f>_xlfn.XLOOKUP(data_cloud__26[[#This Row],[product_id]], manual_check_maarten!A:A,manual_check_maarten!G:G,  "")</f>
        <v/>
      </c>
      <c r="AX228" s="6" t="str">
        <f>_xlfn.XLOOKUP(data_cloud__26[[#This Row],[product_id]], manual_check_maarten!A:A,manual_check_maarten!H:H,  "")</f>
        <v/>
      </c>
      <c r="AY228" s="6"/>
      <c r="AZ228" s="6"/>
      <c r="BA228" s="6" t="s">
        <v>612</v>
      </c>
      <c r="BB228" s="6">
        <v>114</v>
      </c>
      <c r="BC228" s="6" t="s">
        <v>78</v>
      </c>
      <c r="BD228" s="6">
        <v>45566.719226377318</v>
      </c>
      <c r="BE228" s="6" t="s">
        <v>79</v>
      </c>
      <c r="BF228" s="6" t="s">
        <v>80</v>
      </c>
      <c r="BG228" s="6">
        <v>114</v>
      </c>
      <c r="BH228" s="6">
        <v>114</v>
      </c>
      <c r="BI228" s="6">
        <v>0</v>
      </c>
      <c r="BJ228" s="6" t="s">
        <v>613</v>
      </c>
      <c r="BK228" s="6" t="s">
        <v>82</v>
      </c>
      <c r="BL228" s="6">
        <v>15.139999389648438</v>
      </c>
      <c r="BM228" s="6">
        <v>110</v>
      </c>
      <c r="BN228" s="6" t="s">
        <v>82</v>
      </c>
      <c r="BO228" s="6" t="s">
        <v>82</v>
      </c>
      <c r="BP228" s="6">
        <v>0</v>
      </c>
      <c r="BQ228" s="6">
        <v>60</v>
      </c>
      <c r="BR228" s="6">
        <v>2.3883700370788574E-2</v>
      </c>
      <c r="BS228" s="6">
        <v>0.11812257766723633</v>
      </c>
      <c r="BT228" s="6"/>
      <c r="BX228" s="6"/>
      <c r="BY228" s="6"/>
      <c r="BZ228" s="6"/>
      <c r="CA228" s="6"/>
      <c r="CB228" s="6"/>
      <c r="CC228" s="6"/>
      <c r="CD228" s="6"/>
      <c r="CR228" s="6"/>
      <c r="CS228" s="6"/>
      <c r="CT228" s="6"/>
      <c r="CU228" s="6"/>
      <c r="CV228" s="6"/>
      <c r="CY228" s="6"/>
      <c r="CZ228" s="6"/>
      <c r="DA228" s="6"/>
      <c r="DB228" s="6"/>
      <c r="DC228" s="6"/>
      <c r="DD228" s="6"/>
    </row>
    <row r="229" spans="1:108" x14ac:dyDescent="0.35">
      <c r="A229" s="8">
        <v>802.15093994140625</v>
      </c>
      <c r="B229" s="8">
        <v>119.90861511230469</v>
      </c>
      <c r="C229" s="8">
        <v>215.10000610351563</v>
      </c>
      <c r="D229" s="8">
        <v>215</v>
      </c>
      <c r="E229" s="8">
        <v>220.10000610351563</v>
      </c>
      <c r="F229" s="8">
        <v>225</v>
      </c>
      <c r="G229" s="8">
        <v>2200.78466796875</v>
      </c>
      <c r="H229" s="8">
        <v>1768.1077880859375</v>
      </c>
      <c r="I229" s="8">
        <v>2.9580001831054688</v>
      </c>
      <c r="J229" s="8">
        <v>0.14800000190734863</v>
      </c>
      <c r="K229" s="8">
        <v>24.340002059936523</v>
      </c>
      <c r="L229" s="8">
        <v>2.0500001907348633</v>
      </c>
      <c r="M229" s="8">
        <v>0.45400002598762512</v>
      </c>
      <c r="N229" s="8">
        <v>0.65600001811981201</v>
      </c>
      <c r="O229" s="8">
        <v>44.5</v>
      </c>
      <c r="P229" s="8">
        <v>27.940485000610352</v>
      </c>
      <c r="Q229" s="8">
        <v>44.999370574951172</v>
      </c>
      <c r="R229" s="8">
        <v>229.80000305175781</v>
      </c>
      <c r="S229" s="8">
        <v>60</v>
      </c>
      <c r="T229" s="8">
        <v>60</v>
      </c>
      <c r="U229" s="8">
        <v>60.900002000000001</v>
      </c>
      <c r="V229" s="8">
        <v>137.79624938964844</v>
      </c>
      <c r="W229" s="8">
        <v>52.49993896484375</v>
      </c>
      <c r="X229" s="8">
        <v>67.165336608886719</v>
      </c>
      <c r="Y229" s="8">
        <v>82.634056091308594</v>
      </c>
      <c r="Z229" s="8">
        <v>2.1069376468658447</v>
      </c>
      <c r="AA229" s="8">
        <v>543.60687255859375</v>
      </c>
      <c r="AB229" s="8">
        <v>495.33871459960938</v>
      </c>
      <c r="AC229" s="8">
        <v>4.8159375190734863</v>
      </c>
      <c r="AD229" s="8">
        <v>3.8753125667572021</v>
      </c>
      <c r="AE229" s="8">
        <v>7860.9208984375</v>
      </c>
      <c r="AF229" s="8">
        <v>6003.5302734375</v>
      </c>
      <c r="AG229" s="8">
        <v>1778.27001953125</v>
      </c>
      <c r="AH229" s="8">
        <v>1137.205078125</v>
      </c>
      <c r="AI229" s="8">
        <v>6082.65087890625</v>
      </c>
      <c r="AJ229" s="8">
        <v>4866.3251953125</v>
      </c>
      <c r="AK229" s="8">
        <f>(data_cloud__26[[#This Row],[timestamp]]-BD227)*86400</f>
        <v>24.281000113114715</v>
      </c>
      <c r="AL229" s="8">
        <v>1.0049999999999999</v>
      </c>
      <c r="AM229" s="8">
        <v>424.64100000000002</v>
      </c>
      <c r="AN229" s="8">
        <v>2056.1239999999998</v>
      </c>
      <c r="AO229" s="8">
        <v>8.1419999999999995</v>
      </c>
      <c r="AP229" s="6">
        <v>19.131</v>
      </c>
      <c r="AQ229" s="6">
        <v>1</v>
      </c>
      <c r="AR229" s="6">
        <v>1</v>
      </c>
      <c r="AS229" s="6">
        <f>_xlfn.XLOOKUP(data_cloud__26[[#This Row],[product_id]], manual_check_maarten!A:A,manual_check_maarten!F:F,  "")</f>
        <v>1</v>
      </c>
      <c r="AT229" s="6"/>
      <c r="AU229" s="6"/>
      <c r="AV229" s="6"/>
      <c r="AW229" s="6">
        <f>_xlfn.XLOOKUP(data_cloud__26[[#This Row],[product_id]], manual_check_maarten!A:A,manual_check_maarten!G:G,  "")</f>
        <v>0</v>
      </c>
      <c r="AX229" s="6" t="str">
        <f>_xlfn.XLOOKUP(data_cloud__26[[#This Row],[product_id]], manual_check_maarten!A:A,manual_check_maarten!H:H,  "")</f>
        <v/>
      </c>
      <c r="AY229" s="6"/>
      <c r="AZ229" s="6"/>
      <c r="BA229" s="6" t="s">
        <v>614</v>
      </c>
      <c r="BB229" s="6">
        <v>114</v>
      </c>
      <c r="BC229" s="6" t="s">
        <v>85</v>
      </c>
      <c r="BD229" s="6">
        <v>45566.719226377318</v>
      </c>
      <c r="BE229" s="6" t="s">
        <v>79</v>
      </c>
      <c r="BF229" s="6" t="s">
        <v>80</v>
      </c>
      <c r="BG229" s="6">
        <v>114</v>
      </c>
      <c r="BH229" s="6">
        <v>114</v>
      </c>
      <c r="BI229" s="6">
        <v>0</v>
      </c>
      <c r="BJ229" s="6" t="s">
        <v>613</v>
      </c>
      <c r="BK229" s="6" t="s">
        <v>82</v>
      </c>
      <c r="BL229" s="6">
        <v>15.139999389648438</v>
      </c>
      <c r="BM229" s="6">
        <v>110</v>
      </c>
      <c r="BN229" s="6" t="s">
        <v>82</v>
      </c>
      <c r="BO229" s="6" t="s">
        <v>82</v>
      </c>
      <c r="BP229" s="6">
        <v>0</v>
      </c>
      <c r="BQ229" s="6">
        <v>60</v>
      </c>
      <c r="BR229" s="6"/>
      <c r="BS229" s="6"/>
      <c r="BT229" s="6" t="s">
        <v>615</v>
      </c>
      <c r="BU229" s="6" t="s">
        <v>614</v>
      </c>
      <c r="BV229" s="6">
        <v>40</v>
      </c>
      <c r="BW229" s="6">
        <v>20</v>
      </c>
      <c r="BX229" s="6">
        <v>45</v>
      </c>
      <c r="BY229" s="6">
        <v>1234.0360000000001</v>
      </c>
      <c r="BZ229" s="6">
        <v>972.12199999999996</v>
      </c>
      <c r="CA229" s="6">
        <v>-1.627</v>
      </c>
      <c r="CB229" s="6">
        <v>4.1040000000000001</v>
      </c>
      <c r="CC229" s="6">
        <v>90.682000000000002</v>
      </c>
      <c r="CD229" s="6">
        <v>2056.1239999999998</v>
      </c>
      <c r="CE229" s="6">
        <v>1227.905</v>
      </c>
      <c r="CF229" s="6">
        <v>1279.0630000000001</v>
      </c>
      <c r="CG229" s="6">
        <v>-178.315</v>
      </c>
      <c r="CH229" s="6">
        <v>99.998999999999995</v>
      </c>
      <c r="CR229" s="6"/>
      <c r="CS229" s="6"/>
      <c r="CT229" s="6"/>
      <c r="CU229" s="6"/>
      <c r="CV229" s="6"/>
      <c r="CY229" s="6"/>
      <c r="CZ229" s="6"/>
      <c r="DA229" s="6"/>
      <c r="DB229" s="6"/>
      <c r="DC229" s="6"/>
      <c r="DD229" s="6"/>
    </row>
    <row r="230" spans="1:108" x14ac:dyDescent="0.35">
      <c r="A230" s="8">
        <v>802.15093994140625</v>
      </c>
      <c r="B230" s="8">
        <v>119.90861511230469</v>
      </c>
      <c r="C230" s="8">
        <v>215.30000305175781</v>
      </c>
      <c r="D230" s="8">
        <v>215.10000610351563</v>
      </c>
      <c r="E230" s="8">
        <v>220.10000610351563</v>
      </c>
      <c r="F230" s="8">
        <v>225</v>
      </c>
      <c r="G230" s="8">
        <v>2206.90478515625</v>
      </c>
      <c r="H230" s="8">
        <v>1756.06201171875</v>
      </c>
      <c r="I230" s="8">
        <v>3.4000000953674316</v>
      </c>
      <c r="J230" s="8">
        <v>0.14600001275539398</v>
      </c>
      <c r="K230" s="8">
        <v>24.340002059936523</v>
      </c>
      <c r="L230" s="8">
        <v>2.0680000782012939</v>
      </c>
      <c r="M230" s="8">
        <v>0.45400002598762512</v>
      </c>
      <c r="N230" s="8">
        <v>0.65600001811981201</v>
      </c>
      <c r="O230" s="8">
        <v>44.5</v>
      </c>
      <c r="P230" s="8">
        <v>28.072999954223633</v>
      </c>
      <c r="Q230" s="8">
        <v>44.963691711425781</v>
      </c>
      <c r="R230" s="8">
        <v>229.80000305175781</v>
      </c>
      <c r="S230" s="8">
        <v>60</v>
      </c>
      <c r="T230" s="8">
        <v>60</v>
      </c>
      <c r="U230" s="8">
        <v>60.900002000000001</v>
      </c>
      <c r="V230" s="8">
        <v>94.586082458496094</v>
      </c>
      <c r="W230" s="8">
        <v>52.499603271484375</v>
      </c>
      <c r="X230" s="8">
        <v>66.386024475097656</v>
      </c>
      <c r="Y230" s="8">
        <v>80.101882934570313</v>
      </c>
      <c r="Z230" s="8">
        <v>2.821812629699707</v>
      </c>
      <c r="AA230" s="8">
        <v>542.6915283203125</v>
      </c>
      <c r="AB230" s="8">
        <v>497.65011596679688</v>
      </c>
      <c r="AC230" s="8">
        <v>4.6654376983642578</v>
      </c>
      <c r="AD230" s="8">
        <v>3.687187671661377</v>
      </c>
      <c r="AE230" s="8">
        <v>7722.2119140625</v>
      </c>
      <c r="AF230" s="8">
        <v>5448.671875</v>
      </c>
      <c r="AG230" s="8">
        <v>1692.9150390625</v>
      </c>
      <c r="AH230" s="8">
        <v>1033.31689453125</v>
      </c>
      <c r="AI230" s="8">
        <v>6029.296875</v>
      </c>
      <c r="AJ230" s="8">
        <v>4415.35498046875</v>
      </c>
      <c r="AK230" s="8">
        <f>(data_cloud__26[[#This Row],[timestamp]]-BD228)*86400</f>
        <v>24.01799988001585</v>
      </c>
      <c r="AL230" s="8">
        <v>1.0029999999999999</v>
      </c>
      <c r="AM230" s="8">
        <v>423.738</v>
      </c>
      <c r="AN230" s="8">
        <v>2053.9549999999999</v>
      </c>
      <c r="AO230" s="8">
        <v>8.4309999999999992</v>
      </c>
      <c r="AP230" s="6">
        <v>27.515000000000001</v>
      </c>
      <c r="AQ230" s="6">
        <v>1</v>
      </c>
      <c r="AR230" s="6">
        <v>1</v>
      </c>
      <c r="AS230" s="6">
        <f>_xlfn.XLOOKUP(data_cloud__26[[#This Row],[product_id]], manual_check_maarten!A:A,manual_check_maarten!F:F,  "")</f>
        <v>1</v>
      </c>
      <c r="AT230" s="6"/>
      <c r="AU230" s="6"/>
      <c r="AV230" s="6"/>
      <c r="AW230" s="6">
        <f>_xlfn.XLOOKUP(data_cloud__26[[#This Row],[product_id]], manual_check_maarten!A:A,manual_check_maarten!G:G,  "")</f>
        <v>0</v>
      </c>
      <c r="AX230" s="6" t="str">
        <f>_xlfn.XLOOKUP(data_cloud__26[[#This Row],[product_id]], manual_check_maarten!A:A,manual_check_maarten!H:H,  "")</f>
        <v/>
      </c>
      <c r="AY230" s="6"/>
      <c r="AZ230" s="6"/>
      <c r="BA230" s="6" t="s">
        <v>616</v>
      </c>
      <c r="BB230" s="6">
        <v>115</v>
      </c>
      <c r="BC230" s="6" t="s">
        <v>78</v>
      </c>
      <c r="BD230" s="6">
        <v>45566.719504363427</v>
      </c>
      <c r="BE230" s="6" t="s">
        <v>79</v>
      </c>
      <c r="BF230" s="6" t="s">
        <v>80</v>
      </c>
      <c r="BG230" s="6">
        <v>115</v>
      </c>
      <c r="BH230" s="6">
        <v>115</v>
      </c>
      <c r="BI230" s="6">
        <v>0</v>
      </c>
      <c r="BJ230" s="6" t="s">
        <v>617</v>
      </c>
      <c r="BK230" s="6" t="s">
        <v>82</v>
      </c>
      <c r="BL230" s="6">
        <v>15.149999618530273</v>
      </c>
      <c r="BM230" s="6">
        <v>110</v>
      </c>
      <c r="BN230" s="6" t="s">
        <v>82</v>
      </c>
      <c r="BO230" s="6" t="s">
        <v>82</v>
      </c>
      <c r="BP230" s="6">
        <v>0</v>
      </c>
      <c r="BQ230" s="6">
        <v>60</v>
      </c>
      <c r="BR230" s="6">
        <v>2.9590368270874023E-2</v>
      </c>
      <c r="BS230" s="6">
        <v>0.11493837833404541</v>
      </c>
      <c r="BT230" s="6" t="s">
        <v>618</v>
      </c>
      <c r="BU230" s="6" t="s">
        <v>616</v>
      </c>
      <c r="BV230" s="6">
        <v>40</v>
      </c>
      <c r="BW230" s="6">
        <v>20</v>
      </c>
      <c r="BX230" s="6">
        <v>45</v>
      </c>
      <c r="BY230" s="6">
        <v>890.72500000000002</v>
      </c>
      <c r="BZ230" s="6">
        <v>1007.125</v>
      </c>
      <c r="CA230" s="6">
        <v>3.806</v>
      </c>
      <c r="CB230" s="6">
        <v>4.1710000000000003</v>
      </c>
      <c r="CC230" s="6">
        <v>96.114999999999995</v>
      </c>
      <c r="CD230" s="6">
        <v>2053.9549999999999</v>
      </c>
      <c r="CE230" s="6">
        <v>866.94500000000005</v>
      </c>
      <c r="CF230" s="6">
        <v>1117.7940000000001</v>
      </c>
      <c r="CG230" s="6">
        <v>6.5970000000000004</v>
      </c>
      <c r="CH230" s="6">
        <v>97.244</v>
      </c>
      <c r="CR230" s="6"/>
      <c r="CS230" s="6"/>
      <c r="CT230" s="6"/>
      <c r="CU230" s="6"/>
      <c r="CV230" s="6"/>
      <c r="CY230" s="6"/>
      <c r="CZ230" s="6"/>
      <c r="DA230" s="6"/>
      <c r="DB230" s="6"/>
      <c r="DC230" s="6"/>
      <c r="DD230" s="6"/>
    </row>
    <row r="231" spans="1:108" x14ac:dyDescent="0.35">
      <c r="A231" s="8">
        <v>802.15093994140625</v>
      </c>
      <c r="B231" s="8">
        <v>119.90861511230469</v>
      </c>
      <c r="C231" s="8">
        <v>215.30000305175781</v>
      </c>
      <c r="D231" s="8">
        <v>215.10000610351563</v>
      </c>
      <c r="E231" s="8">
        <v>220.10000610351563</v>
      </c>
      <c r="F231" s="8">
        <v>225</v>
      </c>
      <c r="G231" s="8">
        <v>2206.90478515625</v>
      </c>
      <c r="H231" s="8">
        <v>1756.06201171875</v>
      </c>
      <c r="I231" s="8">
        <v>3.4000000953674316</v>
      </c>
      <c r="J231" s="8">
        <v>0.14600001275539398</v>
      </c>
      <c r="K231" s="8">
        <v>24.340002059936523</v>
      </c>
      <c r="L231" s="8">
        <v>2.0680000782012939</v>
      </c>
      <c r="M231" s="8">
        <v>0.45400002598762512</v>
      </c>
      <c r="N231" s="8">
        <v>0.65600001811981201</v>
      </c>
      <c r="O231" s="8">
        <v>44.5</v>
      </c>
      <c r="P231" s="8">
        <v>28.072999954223633</v>
      </c>
      <c r="Q231" s="8">
        <v>44.963691711425781</v>
      </c>
      <c r="R231" s="8">
        <v>229.80000305175781</v>
      </c>
      <c r="S231" s="8">
        <v>60</v>
      </c>
      <c r="T231" s="8">
        <v>60</v>
      </c>
      <c r="U231" s="8">
        <v>60.900002000000001</v>
      </c>
      <c r="V231" s="8">
        <v>137.79624938964844</v>
      </c>
      <c r="W231" s="8">
        <v>52.49993896484375</v>
      </c>
      <c r="X231" s="8">
        <v>66.847785949707031</v>
      </c>
      <c r="Y231" s="8">
        <v>82.791694641113281</v>
      </c>
      <c r="Z231" s="8">
        <v>2.1069376468658447</v>
      </c>
      <c r="AA231" s="8">
        <v>542.59649658203125</v>
      </c>
      <c r="AB231" s="8">
        <v>495.39190673828125</v>
      </c>
      <c r="AC231" s="8">
        <v>4.8159375190734863</v>
      </c>
      <c r="AD231" s="8">
        <v>3.8376877307891846</v>
      </c>
      <c r="AE231" s="8">
        <v>7856.255859375</v>
      </c>
      <c r="AF231" s="8">
        <v>5997.70947265625</v>
      </c>
      <c r="AG231" s="8">
        <v>1780.08447265625</v>
      </c>
      <c r="AH231" s="8">
        <v>1122.89306640625</v>
      </c>
      <c r="AI231" s="8">
        <v>6076.17138671875</v>
      </c>
      <c r="AJ231" s="8">
        <v>4874.81640625</v>
      </c>
      <c r="AK231" s="8">
        <f>(data_cloud__26[[#This Row],[timestamp]]-BD229)*86400</f>
        <v>24.01799988001585</v>
      </c>
      <c r="AL231" s="8">
        <v>1.0049999999999999</v>
      </c>
      <c r="AM231" s="8">
        <v>424.661</v>
      </c>
      <c r="AN231" s="8">
        <v>2054.4920000000002</v>
      </c>
      <c r="AO231" s="8">
        <v>8.8360000000000003</v>
      </c>
      <c r="AP231" s="6">
        <v>32.298000000000002</v>
      </c>
      <c r="AQ231" s="6">
        <v>1</v>
      </c>
      <c r="AR231" s="6">
        <v>1</v>
      </c>
      <c r="AS231" s="6">
        <f>_xlfn.XLOOKUP(data_cloud__26[[#This Row],[product_id]], manual_check_maarten!A:A,manual_check_maarten!F:F,  "")</f>
        <v>1</v>
      </c>
      <c r="AT231" s="6"/>
      <c r="AU231" s="6"/>
      <c r="AV231" s="6"/>
      <c r="AW231" s="6">
        <f>_xlfn.XLOOKUP(data_cloud__26[[#This Row],[product_id]], manual_check_maarten!A:A,manual_check_maarten!G:G,  "")</f>
        <v>0</v>
      </c>
      <c r="AX231" s="6" t="str">
        <f>_xlfn.XLOOKUP(data_cloud__26[[#This Row],[product_id]], manual_check_maarten!A:A,manual_check_maarten!H:H,  "")</f>
        <v/>
      </c>
      <c r="AY231" s="6"/>
      <c r="AZ231" s="6"/>
      <c r="BA231" s="6" t="s">
        <v>619</v>
      </c>
      <c r="BB231" s="6">
        <v>115</v>
      </c>
      <c r="BC231" s="6" t="s">
        <v>85</v>
      </c>
      <c r="BD231" s="6">
        <v>45566.719504363427</v>
      </c>
      <c r="BE231" s="6" t="s">
        <v>79</v>
      </c>
      <c r="BF231" s="6" t="s">
        <v>80</v>
      </c>
      <c r="BG231" s="6">
        <v>115</v>
      </c>
      <c r="BH231" s="6">
        <v>115</v>
      </c>
      <c r="BI231" s="6">
        <v>0</v>
      </c>
      <c r="BJ231" s="6" t="s">
        <v>617</v>
      </c>
      <c r="BK231" s="6" t="s">
        <v>82</v>
      </c>
      <c r="BL231" s="6">
        <v>15.149999618530273</v>
      </c>
      <c r="BM231" s="6">
        <v>110</v>
      </c>
      <c r="BN231" s="6" t="s">
        <v>82</v>
      </c>
      <c r="BO231" s="6" t="s">
        <v>82</v>
      </c>
      <c r="BP231" s="6">
        <v>0</v>
      </c>
      <c r="BQ231" s="6">
        <v>60</v>
      </c>
      <c r="BR231" s="6"/>
      <c r="BS231" s="6"/>
      <c r="BT231" s="6" t="s">
        <v>620</v>
      </c>
      <c r="BU231" s="6" t="s">
        <v>619</v>
      </c>
      <c r="BV231" s="6">
        <v>40</v>
      </c>
      <c r="BW231" s="6">
        <v>20</v>
      </c>
      <c r="BX231" s="6">
        <v>45</v>
      </c>
      <c r="BY231" s="6">
        <v>1225.6289999999999</v>
      </c>
      <c r="BZ231" s="6">
        <v>1088.6949999999999</v>
      </c>
      <c r="CA231" s="6">
        <v>-2.3090000000000002</v>
      </c>
      <c r="CB231" s="6">
        <v>4.0279999999999996</v>
      </c>
      <c r="CC231" s="6">
        <v>90</v>
      </c>
      <c r="CD231" s="6">
        <v>2054.4920000000002</v>
      </c>
      <c r="CE231" s="6">
        <v>1220.8389999999999</v>
      </c>
      <c r="CF231" s="6">
        <v>1394.694</v>
      </c>
      <c r="CG231" s="6">
        <v>-178.50700000000001</v>
      </c>
      <c r="CH231" s="6">
        <v>99.998999999999995</v>
      </c>
      <c r="CR231" s="6"/>
      <c r="CS231" s="6"/>
      <c r="CT231" s="6"/>
      <c r="CU231" s="6"/>
      <c r="CV231" s="6"/>
      <c r="CY231" s="6"/>
      <c r="CZ231" s="6"/>
      <c r="DA231" s="6"/>
      <c r="DB231" s="6"/>
      <c r="DC231" s="6"/>
      <c r="DD231" s="6"/>
    </row>
    <row r="232" spans="1:108" x14ac:dyDescent="0.35">
      <c r="A232" s="8">
        <v>802.33538818359375</v>
      </c>
      <c r="B232" s="8">
        <v>119.90861511230469</v>
      </c>
      <c r="C232" s="8">
        <v>215</v>
      </c>
      <c r="D232" s="8">
        <v>215.10000610351563</v>
      </c>
      <c r="E232" s="8">
        <v>220.10000610351563</v>
      </c>
      <c r="F232" s="8">
        <v>225</v>
      </c>
      <c r="G232" s="8">
        <v>2200.201904296875</v>
      </c>
      <c r="H232" s="8">
        <v>1768.399169921875</v>
      </c>
      <c r="I232" s="8">
        <v>3.2340002059936523</v>
      </c>
      <c r="J232" s="8">
        <v>0.14400000870227814</v>
      </c>
      <c r="K232" s="8">
        <v>24.340002059936523</v>
      </c>
      <c r="L232" s="8">
        <v>2.0440001487731934</v>
      </c>
      <c r="M232" s="8">
        <v>0.45400002598762512</v>
      </c>
      <c r="N232" s="8">
        <v>0.65600001811981201</v>
      </c>
      <c r="O232" s="8">
        <v>44.700000762939453</v>
      </c>
      <c r="P232" s="8">
        <v>27.853839874267578</v>
      </c>
      <c r="Q232" s="8">
        <v>44.984077453613281</v>
      </c>
      <c r="R232" s="8">
        <v>229.80000305175781</v>
      </c>
      <c r="S232" s="8">
        <v>60.099997999999999</v>
      </c>
      <c r="T232" s="8">
        <v>60.099997999999999</v>
      </c>
      <c r="U232" s="8">
        <v>60.900002000000001</v>
      </c>
      <c r="V232" s="8">
        <v>94.586082458496094</v>
      </c>
      <c r="W232" s="8">
        <v>52.499603271484375</v>
      </c>
      <c r="X232" s="8">
        <v>66.346443176269531</v>
      </c>
      <c r="Y232" s="8">
        <v>80.026969909667969</v>
      </c>
      <c r="Z232" s="8">
        <v>2.7089376449584961</v>
      </c>
      <c r="AA232" s="8">
        <v>541.816650390625</v>
      </c>
      <c r="AB232" s="8">
        <v>496.829345703125</v>
      </c>
      <c r="AC232" s="8">
        <v>4.5149378776550293</v>
      </c>
      <c r="AD232" s="8">
        <v>3.687187671661377</v>
      </c>
      <c r="AE232" s="8">
        <v>7695.48876953125</v>
      </c>
      <c r="AF232" s="8">
        <v>5426.03271484375</v>
      </c>
      <c r="AG232" s="8">
        <v>1601.84912109375</v>
      </c>
      <c r="AH232" s="8">
        <v>1023.40234375</v>
      </c>
      <c r="AI232" s="8">
        <v>6093.6396484375</v>
      </c>
      <c r="AJ232" s="8">
        <v>4402.63037109375</v>
      </c>
      <c r="AK232" s="8">
        <f>(data_cloud__26[[#This Row],[timestamp]]-BD230)*86400</f>
        <v>24.6460001450032</v>
      </c>
      <c r="AL232" s="8">
        <v>1.004</v>
      </c>
      <c r="AM232" s="8">
        <v>423.74599999999998</v>
      </c>
      <c r="AN232" s="8">
        <v>2055.5990000000002</v>
      </c>
      <c r="AO232" s="8">
        <v>5.0880000000000001</v>
      </c>
      <c r="AP232" s="6">
        <v>26.658000000000001</v>
      </c>
      <c r="AQ232" s="6">
        <v>1</v>
      </c>
      <c r="AR232" s="6">
        <v>1</v>
      </c>
      <c r="AS232" s="6">
        <f>_xlfn.XLOOKUP(data_cloud__26[[#This Row],[product_id]], manual_check_maarten!A:A,manual_check_maarten!F:F,  "")</f>
        <v>1</v>
      </c>
      <c r="AT232" s="6"/>
      <c r="AU232" s="6"/>
      <c r="AV232" s="6"/>
      <c r="AW232" s="6">
        <f>_xlfn.XLOOKUP(data_cloud__26[[#This Row],[product_id]], manual_check_maarten!A:A,manual_check_maarten!G:G,  "")</f>
        <v>0</v>
      </c>
      <c r="AX232" s="6" t="str">
        <f>_xlfn.XLOOKUP(data_cloud__26[[#This Row],[product_id]], manual_check_maarten!A:A,manual_check_maarten!H:H,  "")</f>
        <v/>
      </c>
      <c r="AY232" s="6"/>
      <c r="AZ232" s="6"/>
      <c r="BA232" s="6" t="s">
        <v>621</v>
      </c>
      <c r="BB232" s="6">
        <v>116</v>
      </c>
      <c r="BC232" s="6" t="s">
        <v>78</v>
      </c>
      <c r="BD232" s="6">
        <v>45566.719789618059</v>
      </c>
      <c r="BE232" s="6" t="s">
        <v>79</v>
      </c>
      <c r="BF232" s="6" t="s">
        <v>80</v>
      </c>
      <c r="BG232" s="6">
        <v>116</v>
      </c>
      <c r="BH232" s="6">
        <v>116</v>
      </c>
      <c r="BI232" s="6">
        <v>0</v>
      </c>
      <c r="BJ232" s="6" t="s">
        <v>622</v>
      </c>
      <c r="BK232" s="6" t="s">
        <v>82</v>
      </c>
      <c r="BL232" s="6">
        <v>15.149999618530273</v>
      </c>
      <c r="BM232" s="6">
        <v>110</v>
      </c>
      <c r="BN232" s="6" t="s">
        <v>82</v>
      </c>
      <c r="BO232" s="6" t="s">
        <v>82</v>
      </c>
      <c r="BP232" s="6">
        <v>0</v>
      </c>
      <c r="BQ232" s="6">
        <v>60</v>
      </c>
      <c r="BR232" s="6">
        <v>2.5728225708007813E-2</v>
      </c>
      <c r="BS232" s="6">
        <v>0.11479401588439941</v>
      </c>
      <c r="BT232" s="6" t="s">
        <v>623</v>
      </c>
      <c r="BU232" s="6" t="s">
        <v>621</v>
      </c>
      <c r="BV232" s="6">
        <v>40</v>
      </c>
      <c r="BW232" s="6">
        <v>20</v>
      </c>
      <c r="BX232" s="6">
        <v>45</v>
      </c>
      <c r="BY232" s="6">
        <v>880.779</v>
      </c>
      <c r="BZ232" s="6">
        <v>1163.2</v>
      </c>
      <c r="CA232" s="6">
        <v>3.1309999999999998</v>
      </c>
      <c r="CB232" s="6">
        <v>4.1630000000000003</v>
      </c>
      <c r="CC232" s="6">
        <v>95.44</v>
      </c>
      <c r="CD232" s="6">
        <v>2055.5990000000002</v>
      </c>
      <c r="CE232" s="6">
        <v>857.77</v>
      </c>
      <c r="CF232" s="6">
        <v>1270.9639999999999</v>
      </c>
      <c r="CG232" s="6">
        <v>6.3010000000000002</v>
      </c>
      <c r="CH232" s="6">
        <v>99.998999999999995</v>
      </c>
      <c r="CR232" s="6"/>
      <c r="CS232" s="6"/>
      <c r="CT232" s="6"/>
      <c r="CU232" s="6"/>
      <c r="CV232" s="6"/>
      <c r="CY232" s="6"/>
      <c r="CZ232" s="6"/>
      <c r="DA232" s="6"/>
      <c r="DB232" s="6"/>
      <c r="DC232" s="6"/>
      <c r="DD232" s="6"/>
    </row>
    <row r="233" spans="1:108" x14ac:dyDescent="0.35">
      <c r="A233" s="8">
        <v>802.33538818359375</v>
      </c>
      <c r="B233" s="8">
        <v>119.90861511230469</v>
      </c>
      <c r="C233" s="8">
        <v>215</v>
      </c>
      <c r="D233" s="8">
        <v>215.10000610351563</v>
      </c>
      <c r="E233" s="8">
        <v>220.10000610351563</v>
      </c>
      <c r="F233" s="8">
        <v>225</v>
      </c>
      <c r="G233" s="8">
        <v>2200.201904296875</v>
      </c>
      <c r="H233" s="8">
        <v>1768.399169921875</v>
      </c>
      <c r="I233" s="8">
        <v>3.2340002059936523</v>
      </c>
      <c r="J233" s="8">
        <v>0.14400000870227814</v>
      </c>
      <c r="K233" s="8">
        <v>24.340002059936523</v>
      </c>
      <c r="L233" s="8">
        <v>2.0440001487731934</v>
      </c>
      <c r="M233" s="8">
        <v>0.45400002598762512</v>
      </c>
      <c r="N233" s="8">
        <v>0.65600001811981201</v>
      </c>
      <c r="O233" s="8">
        <v>44.700000762939453</v>
      </c>
      <c r="P233" s="8">
        <v>27.853839874267578</v>
      </c>
      <c r="Q233" s="8">
        <v>44.984077453613281</v>
      </c>
      <c r="R233" s="8">
        <v>229.80000305175781</v>
      </c>
      <c r="S233" s="8">
        <v>60.099997999999999</v>
      </c>
      <c r="T233" s="8">
        <v>60.099997999999999</v>
      </c>
      <c r="U233" s="8">
        <v>60.900002000000001</v>
      </c>
      <c r="V233" s="8">
        <v>137.79624938964844</v>
      </c>
      <c r="W233" s="8">
        <v>52.49993896484375</v>
      </c>
      <c r="X233" s="8">
        <v>66.840797424316406</v>
      </c>
      <c r="Y233" s="8">
        <v>82.713714599609375</v>
      </c>
      <c r="Z233" s="8">
        <v>2.4831876754760742</v>
      </c>
      <c r="AA233" s="8">
        <v>542.05517578125</v>
      </c>
      <c r="AB233" s="8">
        <v>494.72314453125</v>
      </c>
      <c r="AC233" s="8">
        <v>4.8159375190734863</v>
      </c>
      <c r="AD233" s="8">
        <v>3.8376877307891846</v>
      </c>
      <c r="AE233" s="8">
        <v>7827.9951171875</v>
      </c>
      <c r="AF233" s="8">
        <v>5965.54345703125</v>
      </c>
      <c r="AG233" s="8">
        <v>1772.412109375</v>
      </c>
      <c r="AH233" s="8">
        <v>1114.80078125</v>
      </c>
      <c r="AI233" s="8">
        <v>6055.5830078125</v>
      </c>
      <c r="AJ233" s="8">
        <v>4850.74267578125</v>
      </c>
      <c r="AK233" s="8">
        <f>(data_cloud__26[[#This Row],[timestamp]]-BD231)*86400</f>
        <v>24.6460001450032</v>
      </c>
      <c r="AL233" s="8">
        <v>1.0049999999999999</v>
      </c>
      <c r="AM233" s="8">
        <v>424.74200000000002</v>
      </c>
      <c r="AN233" s="8">
        <v>2055.9879999999998</v>
      </c>
      <c r="AO233" s="8">
        <v>10.183</v>
      </c>
      <c r="AP233" s="6">
        <v>22.27</v>
      </c>
      <c r="AQ233" s="6">
        <v>1</v>
      </c>
      <c r="AR233" s="6">
        <v>1</v>
      </c>
      <c r="AS233" s="6">
        <f>_xlfn.XLOOKUP(data_cloud__26[[#This Row],[product_id]], manual_check_maarten!A:A,manual_check_maarten!F:F,  "")</f>
        <v>1</v>
      </c>
      <c r="AT233" s="6"/>
      <c r="AU233" s="6"/>
      <c r="AV233" s="6"/>
      <c r="AW233" s="6">
        <f>_xlfn.XLOOKUP(data_cloud__26[[#This Row],[product_id]], manual_check_maarten!A:A,manual_check_maarten!G:G,  "")</f>
        <v>0</v>
      </c>
      <c r="AX233" s="6" t="str">
        <f>_xlfn.XLOOKUP(data_cloud__26[[#This Row],[product_id]], manual_check_maarten!A:A,manual_check_maarten!H:H,  "")</f>
        <v/>
      </c>
      <c r="AY233" s="6"/>
      <c r="AZ233" s="6"/>
      <c r="BA233" s="6" t="s">
        <v>624</v>
      </c>
      <c r="BB233" s="6">
        <v>116</v>
      </c>
      <c r="BC233" s="6" t="s">
        <v>85</v>
      </c>
      <c r="BD233" s="6">
        <v>45566.719789618059</v>
      </c>
      <c r="BE233" s="6" t="s">
        <v>79</v>
      </c>
      <c r="BF233" s="6" t="s">
        <v>80</v>
      </c>
      <c r="BG233" s="6">
        <v>116</v>
      </c>
      <c r="BH233" s="6">
        <v>116</v>
      </c>
      <c r="BI233" s="6">
        <v>0</v>
      </c>
      <c r="BJ233" s="6" t="s">
        <v>622</v>
      </c>
      <c r="BK233" s="6" t="s">
        <v>82</v>
      </c>
      <c r="BL233" s="6">
        <v>15.149999618530273</v>
      </c>
      <c r="BM233" s="6">
        <v>110</v>
      </c>
      <c r="BN233" s="6" t="s">
        <v>82</v>
      </c>
      <c r="BO233" s="6" t="s">
        <v>82</v>
      </c>
      <c r="BP233" s="6">
        <v>0</v>
      </c>
      <c r="BQ233" s="6">
        <v>60</v>
      </c>
      <c r="BR233" s="6"/>
      <c r="BS233" s="6"/>
      <c r="BT233" s="6" t="s">
        <v>625</v>
      </c>
      <c r="BU233" s="6" t="s">
        <v>624</v>
      </c>
      <c r="BV233" s="6">
        <v>40</v>
      </c>
      <c r="BW233" s="6">
        <v>20</v>
      </c>
      <c r="BX233" s="6">
        <v>45</v>
      </c>
      <c r="BY233" s="6">
        <v>1216.0229999999999</v>
      </c>
      <c r="BZ233" s="6">
        <v>958.34799999999996</v>
      </c>
      <c r="CA233" s="6">
        <v>-2.3090000000000002</v>
      </c>
      <c r="CB233" s="6">
        <v>4.0780000000000003</v>
      </c>
      <c r="CC233" s="6">
        <v>90</v>
      </c>
      <c r="CD233" s="6">
        <v>2055.9879999999998</v>
      </c>
      <c r="CE233" s="6">
        <v>1214.598</v>
      </c>
      <c r="CF233" s="6">
        <v>1265.7950000000001</v>
      </c>
      <c r="CG233" s="6">
        <v>-179.18</v>
      </c>
      <c r="CH233" s="6">
        <v>98.424999999999997</v>
      </c>
      <c r="CR233" s="6"/>
      <c r="CS233" s="6"/>
      <c r="CT233" s="6"/>
      <c r="CU233" s="6"/>
      <c r="CV233" s="6"/>
      <c r="CY233" s="6"/>
      <c r="CZ233" s="6"/>
      <c r="DA233" s="6"/>
      <c r="DB233" s="6"/>
      <c r="DC233" s="6"/>
      <c r="DD233" s="6"/>
    </row>
    <row r="234" spans="1:108" x14ac:dyDescent="0.35">
      <c r="A234" s="8">
        <v>802.51983642578125</v>
      </c>
      <c r="B234" s="8">
        <v>119.90861511230469</v>
      </c>
      <c r="C234" s="8">
        <v>214.60000610351563</v>
      </c>
      <c r="D234" s="8">
        <v>215.10000610351563</v>
      </c>
      <c r="E234" s="8">
        <v>220.10000610351563</v>
      </c>
      <c r="F234" s="8">
        <v>225</v>
      </c>
      <c r="G234" s="8">
        <v>2195.05322265625</v>
      </c>
      <c r="H234" s="8">
        <v>1754.3133544921875</v>
      </c>
      <c r="I234" s="8">
        <v>3.4520001411437988</v>
      </c>
      <c r="J234" s="8">
        <v>0.14400000870227814</v>
      </c>
      <c r="K234" s="8">
        <v>24.338001251220703</v>
      </c>
      <c r="L234" s="8">
        <v>2.124000072479248</v>
      </c>
      <c r="M234" s="8">
        <v>0.45200002193450928</v>
      </c>
      <c r="N234" s="8">
        <v>0.6600000262260437</v>
      </c>
      <c r="O234" s="8">
        <v>44.700000762939453</v>
      </c>
      <c r="P234" s="8">
        <v>28.592870712280273</v>
      </c>
      <c r="Q234" s="8">
        <v>44.994274139404297</v>
      </c>
      <c r="R234" s="8">
        <v>229.80000305175781</v>
      </c>
      <c r="S234" s="8">
        <v>59.900002000000001</v>
      </c>
      <c r="T234" s="8">
        <v>59.900002000000001</v>
      </c>
      <c r="U234" s="8">
        <v>60.900002000000001</v>
      </c>
      <c r="V234" s="8">
        <v>94.586082458496094</v>
      </c>
      <c r="W234" s="8">
        <v>52.499603271484375</v>
      </c>
      <c r="X234" s="8">
        <v>66.314552307128906</v>
      </c>
      <c r="Y234" s="8">
        <v>80.210914611816406</v>
      </c>
      <c r="Z234" s="8">
        <v>3.0851876735687256</v>
      </c>
      <c r="AA234" s="8">
        <v>546.83148193359375</v>
      </c>
      <c r="AB234" s="8">
        <v>503.52798461914063</v>
      </c>
      <c r="AC234" s="8">
        <v>4.5901875495910645</v>
      </c>
      <c r="AD234" s="8">
        <v>3.6495625972747803</v>
      </c>
      <c r="AE234" s="8">
        <v>7800.52978515625</v>
      </c>
      <c r="AF234" s="8">
        <v>5602.4521484375</v>
      </c>
      <c r="AG234" s="8">
        <v>1687.14208984375</v>
      </c>
      <c r="AH234" s="8">
        <v>1049.94873046875</v>
      </c>
      <c r="AI234" s="8">
        <v>6113.3876953125</v>
      </c>
      <c r="AJ234" s="8">
        <v>4552.50341796875</v>
      </c>
      <c r="AK234" s="8">
        <f>(data_cloud__26[[#This Row],[timestamp]]-BD232)*86400</f>
        <v>24.435999523848295</v>
      </c>
      <c r="AL234" s="8">
        <v>1.0029999999999999</v>
      </c>
      <c r="AM234" s="8">
        <v>423.59500000000003</v>
      </c>
      <c r="AN234" s="8">
        <v>2052.9769999999999</v>
      </c>
      <c r="AO234" s="8">
        <v>8.4239999999999995</v>
      </c>
      <c r="AP234" s="6">
        <v>27.155999999999999</v>
      </c>
      <c r="AQ234" s="6">
        <v>1</v>
      </c>
      <c r="AR234" s="6">
        <v>1</v>
      </c>
      <c r="AS234" s="6">
        <f>_xlfn.XLOOKUP(data_cloud__26[[#This Row],[product_id]], manual_check_maarten!A:A,manual_check_maarten!F:F,  "")</f>
        <v>1</v>
      </c>
      <c r="AT234" s="6"/>
      <c r="AU234" s="6"/>
      <c r="AV234" s="6"/>
      <c r="AW234" s="6">
        <f>_xlfn.XLOOKUP(data_cloud__26[[#This Row],[product_id]], manual_check_maarten!A:A,manual_check_maarten!G:G,  "")</f>
        <v>0</v>
      </c>
      <c r="AX234" s="6" t="str">
        <f>_xlfn.XLOOKUP(data_cloud__26[[#This Row],[product_id]], manual_check_maarten!A:A,manual_check_maarten!H:H,  "")</f>
        <v/>
      </c>
      <c r="AY234" s="6"/>
      <c r="AZ234" s="6"/>
      <c r="BA234" s="6" t="s">
        <v>626</v>
      </c>
      <c r="BB234" s="6">
        <v>117</v>
      </c>
      <c r="BC234" s="6" t="s">
        <v>78</v>
      </c>
      <c r="BD234" s="6">
        <v>45566.720072442127</v>
      </c>
      <c r="BE234" s="6" t="s">
        <v>79</v>
      </c>
      <c r="BF234" s="6" t="s">
        <v>80</v>
      </c>
      <c r="BG234" s="6">
        <v>117</v>
      </c>
      <c r="BH234" s="6">
        <v>117</v>
      </c>
      <c r="BI234" s="6">
        <v>0</v>
      </c>
      <c r="BJ234" s="6" t="s">
        <v>627</v>
      </c>
      <c r="BK234" s="6" t="s">
        <v>82</v>
      </c>
      <c r="BL234" s="6">
        <v>15.159999847412109</v>
      </c>
      <c r="BM234" s="6">
        <v>110</v>
      </c>
      <c r="BN234" s="6" t="s">
        <v>82</v>
      </c>
      <c r="BO234" s="6" t="s">
        <v>82</v>
      </c>
      <c r="BP234" s="6">
        <v>0</v>
      </c>
      <c r="BQ234" s="6">
        <v>60</v>
      </c>
      <c r="BR234" s="6">
        <v>3.0660152435302734E-2</v>
      </c>
      <c r="BS234" s="6">
        <v>9.4484686851501465E-2</v>
      </c>
      <c r="BT234" s="6" t="s">
        <v>628</v>
      </c>
      <c r="BU234" s="6" t="s">
        <v>626</v>
      </c>
      <c r="BV234" s="6">
        <v>40</v>
      </c>
      <c r="BW234" s="6">
        <v>20</v>
      </c>
      <c r="BX234" s="6">
        <v>45</v>
      </c>
      <c r="BY234" s="6">
        <v>873.78800000000001</v>
      </c>
      <c r="BZ234" s="6">
        <v>976.50800000000004</v>
      </c>
      <c r="CA234" s="6">
        <v>2.512</v>
      </c>
      <c r="CB234" s="6">
        <v>4.1929999999999996</v>
      </c>
      <c r="CC234" s="6">
        <v>94.820999999999998</v>
      </c>
      <c r="CD234" s="6">
        <v>2052.9769999999999</v>
      </c>
      <c r="CE234" s="6">
        <v>851.68899999999996</v>
      </c>
      <c r="CF234" s="6">
        <v>1087.0409999999999</v>
      </c>
      <c r="CG234" s="6">
        <v>5.52</v>
      </c>
      <c r="CH234" s="6">
        <v>99.998999999999995</v>
      </c>
      <c r="CR234" s="6"/>
      <c r="CS234" s="6"/>
      <c r="CT234" s="6"/>
      <c r="CU234" s="6"/>
      <c r="CV234" s="6"/>
      <c r="CY234" s="6"/>
      <c r="CZ234" s="6"/>
      <c r="DA234" s="6"/>
      <c r="DB234" s="6"/>
      <c r="DC234" s="6"/>
      <c r="DD234" s="6"/>
    </row>
    <row r="235" spans="1:108" x14ac:dyDescent="0.35">
      <c r="A235" s="8">
        <v>802.51983642578125</v>
      </c>
      <c r="B235" s="8">
        <v>119.90861511230469</v>
      </c>
      <c r="C235" s="8">
        <v>214.60000610351563</v>
      </c>
      <c r="D235" s="8">
        <v>215.10000610351563</v>
      </c>
      <c r="E235" s="8">
        <v>220.10000610351563</v>
      </c>
      <c r="F235" s="8">
        <v>225</v>
      </c>
      <c r="G235" s="8">
        <v>2195.05322265625</v>
      </c>
      <c r="H235" s="8">
        <v>1754.3133544921875</v>
      </c>
      <c r="I235" s="8">
        <v>3.4520001411437988</v>
      </c>
      <c r="J235" s="8">
        <v>0.14400000870227814</v>
      </c>
      <c r="K235" s="8">
        <v>24.338001251220703</v>
      </c>
      <c r="L235" s="8">
        <v>2.124000072479248</v>
      </c>
      <c r="M235" s="8">
        <v>0.45200002193450928</v>
      </c>
      <c r="N235" s="8">
        <v>0.6600000262260437</v>
      </c>
      <c r="O235" s="8">
        <v>44.700000762939453</v>
      </c>
      <c r="P235" s="8">
        <v>28.592870712280273</v>
      </c>
      <c r="Q235" s="8">
        <v>44.994274139404297</v>
      </c>
      <c r="R235" s="8">
        <v>229.80000305175781</v>
      </c>
      <c r="S235" s="8">
        <v>59.900002000000001</v>
      </c>
      <c r="T235" s="8">
        <v>59.900002000000001</v>
      </c>
      <c r="U235" s="8">
        <v>60.900002000000001</v>
      </c>
      <c r="V235" s="8">
        <v>137.79624938964844</v>
      </c>
      <c r="W235" s="8">
        <v>52.49993896484375</v>
      </c>
      <c r="X235" s="8">
        <v>66.880241394042969</v>
      </c>
      <c r="Y235" s="8">
        <v>83.008979797363281</v>
      </c>
      <c r="Z235" s="8">
        <v>1.3920625448226929</v>
      </c>
      <c r="AA235" s="8">
        <v>546.81451416015625</v>
      </c>
      <c r="AB235" s="8">
        <v>499.36410522460938</v>
      </c>
      <c r="AC235" s="8">
        <v>4.8159375190734863</v>
      </c>
      <c r="AD235" s="8">
        <v>3.8000626564025879</v>
      </c>
      <c r="AE235" s="8">
        <v>7929.46044921875</v>
      </c>
      <c r="AF235" s="8">
        <v>6097.04541015625</v>
      </c>
      <c r="AG235" s="8">
        <v>1811.7744140625</v>
      </c>
      <c r="AH235" s="8">
        <v>1131.427734375</v>
      </c>
      <c r="AI235" s="8">
        <v>6117.68603515625</v>
      </c>
      <c r="AJ235" s="8">
        <v>4965.61767578125</v>
      </c>
      <c r="AK235" s="8">
        <f>(data_cloud__26[[#This Row],[timestamp]]-BD233)*86400</f>
        <v>24.435999523848295</v>
      </c>
      <c r="AL235" s="8">
        <v>1.0049999999999999</v>
      </c>
      <c r="AM235" s="8">
        <v>424.71899999999999</v>
      </c>
      <c r="AN235" s="8">
        <v>2054.84</v>
      </c>
      <c r="AO235" s="8">
        <v>6.5839999999999996</v>
      </c>
      <c r="AP235" s="6">
        <v>20.844999999999999</v>
      </c>
      <c r="AQ235" s="6">
        <v>1</v>
      </c>
      <c r="AR235" s="6">
        <v>1</v>
      </c>
      <c r="AS235" s="6">
        <f>_xlfn.XLOOKUP(data_cloud__26[[#This Row],[product_id]], manual_check_maarten!A:A,manual_check_maarten!F:F,  "")</f>
        <v>1</v>
      </c>
      <c r="AT235" s="6"/>
      <c r="AU235" s="6"/>
      <c r="AV235" s="6"/>
      <c r="AW235" s="6">
        <f>_xlfn.XLOOKUP(data_cloud__26[[#This Row],[product_id]], manual_check_maarten!A:A,manual_check_maarten!G:G,  "")</f>
        <v>0</v>
      </c>
      <c r="AX235" s="6" t="str">
        <f>_xlfn.XLOOKUP(data_cloud__26[[#This Row],[product_id]], manual_check_maarten!A:A,manual_check_maarten!H:H,  "")</f>
        <v/>
      </c>
      <c r="AY235" s="6"/>
      <c r="AZ235" s="6"/>
      <c r="BA235" s="6" t="s">
        <v>629</v>
      </c>
      <c r="BB235" s="6">
        <v>117</v>
      </c>
      <c r="BC235" s="6" t="s">
        <v>85</v>
      </c>
      <c r="BD235" s="6">
        <v>45566.720072442127</v>
      </c>
      <c r="BE235" s="6" t="s">
        <v>79</v>
      </c>
      <c r="BF235" s="6" t="s">
        <v>80</v>
      </c>
      <c r="BG235" s="6">
        <v>117</v>
      </c>
      <c r="BH235" s="6">
        <v>117</v>
      </c>
      <c r="BI235" s="6">
        <v>0</v>
      </c>
      <c r="BJ235" s="6" t="s">
        <v>627</v>
      </c>
      <c r="BK235" s="6" t="s">
        <v>82</v>
      </c>
      <c r="BL235" s="6">
        <v>15.159999847412109</v>
      </c>
      <c r="BM235" s="6">
        <v>110</v>
      </c>
      <c r="BN235" s="6" t="s">
        <v>82</v>
      </c>
      <c r="BO235" s="6" t="s">
        <v>82</v>
      </c>
      <c r="BP235" s="6">
        <v>0</v>
      </c>
      <c r="BQ235" s="6">
        <v>60</v>
      </c>
      <c r="BR235" s="6"/>
      <c r="BS235" s="6"/>
      <c r="BT235" s="6" t="s">
        <v>630</v>
      </c>
      <c r="BU235" s="6" t="s">
        <v>629</v>
      </c>
      <c r="BV235" s="6">
        <v>40</v>
      </c>
      <c r="BW235" s="6">
        <v>20</v>
      </c>
      <c r="BX235" s="6">
        <v>45</v>
      </c>
      <c r="BY235" s="6">
        <v>1259.0150000000001</v>
      </c>
      <c r="BZ235" s="6">
        <v>1044.251</v>
      </c>
      <c r="CA235" s="6">
        <v>-0.23899999999999999</v>
      </c>
      <c r="CB235" s="6">
        <v>4.0030000000000001</v>
      </c>
      <c r="CC235" s="6">
        <v>92.07</v>
      </c>
      <c r="CD235" s="6">
        <v>2054.84</v>
      </c>
      <c r="CE235" s="6">
        <v>1244.6569999999999</v>
      </c>
      <c r="CF235" s="6">
        <v>1351.453</v>
      </c>
      <c r="CG235" s="6">
        <v>-176.762</v>
      </c>
      <c r="CH235" s="6">
        <v>99.998999999999995</v>
      </c>
      <c r="CR235" s="6"/>
      <c r="CS235" s="6"/>
      <c r="CT235" s="6"/>
      <c r="CU235" s="6"/>
      <c r="CV235" s="6"/>
      <c r="CY235" s="6"/>
      <c r="CZ235" s="6"/>
      <c r="DA235" s="6"/>
      <c r="DB235" s="6"/>
      <c r="DC235" s="6"/>
      <c r="DD235" s="6"/>
    </row>
    <row r="236" spans="1:108" x14ac:dyDescent="0.35">
      <c r="A236" s="8">
        <v>802.33538818359375</v>
      </c>
      <c r="B236" s="8">
        <v>119.90861511230469</v>
      </c>
      <c r="C236" s="8">
        <v>215</v>
      </c>
      <c r="D236" s="8">
        <v>215</v>
      </c>
      <c r="E236" s="8">
        <v>220.10000610351563</v>
      </c>
      <c r="F236" s="8">
        <v>225</v>
      </c>
      <c r="G236" s="8">
        <v>2199.327392578125</v>
      </c>
      <c r="H236" s="8">
        <v>1741.684814453125</v>
      </c>
      <c r="I236" s="8">
        <v>3.5980002880096436</v>
      </c>
      <c r="J236" s="8">
        <v>0.15200001001358032</v>
      </c>
      <c r="K236" s="8">
        <v>24.338001251220703</v>
      </c>
      <c r="L236" s="8">
        <v>2.0559999942779541</v>
      </c>
      <c r="M236" s="8">
        <v>0.45200002193450928</v>
      </c>
      <c r="N236" s="8">
        <v>0.65400004386901855</v>
      </c>
      <c r="O236" s="8">
        <v>45</v>
      </c>
      <c r="P236" s="8">
        <v>28.521516799926758</v>
      </c>
      <c r="Q236" s="8">
        <v>44.973884582519531</v>
      </c>
      <c r="R236" s="8">
        <v>229.80000305175781</v>
      </c>
      <c r="S236" s="8">
        <v>60</v>
      </c>
      <c r="T236" s="8">
        <v>60</v>
      </c>
      <c r="U236" s="8">
        <v>60.900002000000001</v>
      </c>
      <c r="V236" s="8">
        <v>94.586082458496094</v>
      </c>
      <c r="W236" s="8">
        <v>52.499603271484375</v>
      </c>
      <c r="X236" s="8">
        <v>66.451271057128906</v>
      </c>
      <c r="Y236" s="8">
        <v>80.177963256835938</v>
      </c>
      <c r="Z236" s="8">
        <v>2.6336877346038818</v>
      </c>
      <c r="AA236" s="8">
        <v>544.67218017578125</v>
      </c>
      <c r="AB236" s="8">
        <v>500.72003173828125</v>
      </c>
      <c r="AC236" s="8">
        <v>4.5525627136230469</v>
      </c>
      <c r="AD236" s="8">
        <v>3.6495625972747803</v>
      </c>
      <c r="AE236" s="8">
        <v>7771.2421875</v>
      </c>
      <c r="AF236" s="8">
        <v>5564.25634765625</v>
      </c>
      <c r="AG236" s="8">
        <v>1656.75439453125</v>
      </c>
      <c r="AH236" s="8">
        <v>1042.4365234375</v>
      </c>
      <c r="AI236" s="8">
        <v>6114.48779296875</v>
      </c>
      <c r="AJ236" s="8">
        <v>4521.81982421875</v>
      </c>
      <c r="AK236" s="8">
        <f>(data_cloud__26[[#This Row],[timestamp]]-BD234)*86400</f>
        <v>23.968000151216984</v>
      </c>
      <c r="AL236" s="8"/>
      <c r="AM236" s="8"/>
      <c r="AN236" s="8"/>
      <c r="AO236" s="8"/>
      <c r="AP236" s="6"/>
      <c r="AQ236" s="6"/>
      <c r="AR236" s="6"/>
      <c r="AS236" s="6" t="str">
        <f>_xlfn.XLOOKUP(data_cloud__26[[#This Row],[product_id]], manual_check_maarten!A:A,manual_check_maarten!F:F,  "")</f>
        <v/>
      </c>
      <c r="AT236" s="6"/>
      <c r="AU236" s="6"/>
      <c r="AV236" s="6"/>
      <c r="AW236" s="6" t="str">
        <f>_xlfn.XLOOKUP(data_cloud__26[[#This Row],[product_id]], manual_check_maarten!A:A,manual_check_maarten!G:G,  "")</f>
        <v/>
      </c>
      <c r="AX236" s="6" t="str">
        <f>_xlfn.XLOOKUP(data_cloud__26[[#This Row],[product_id]], manual_check_maarten!A:A,manual_check_maarten!H:H,  "")</f>
        <v/>
      </c>
      <c r="AY236" s="6"/>
      <c r="AZ236" s="6"/>
      <c r="BA236" s="6" t="s">
        <v>631</v>
      </c>
      <c r="BB236" s="6">
        <v>118</v>
      </c>
      <c r="BC236" s="6" t="s">
        <v>78</v>
      </c>
      <c r="BD236" s="6">
        <v>45566.720349849536</v>
      </c>
      <c r="BE236" s="6" t="s">
        <v>79</v>
      </c>
      <c r="BF236" s="6" t="s">
        <v>80</v>
      </c>
      <c r="BG236" s="6">
        <v>118</v>
      </c>
      <c r="BH236" s="6">
        <v>118</v>
      </c>
      <c r="BI236" s="6">
        <v>0</v>
      </c>
      <c r="BJ236" s="6" t="s">
        <v>632</v>
      </c>
      <c r="BK236" s="6" t="s">
        <v>82</v>
      </c>
      <c r="BL236" s="6">
        <v>15.159999847412109</v>
      </c>
      <c r="BM236" s="6">
        <v>110</v>
      </c>
      <c r="BN236" s="6" t="s">
        <v>82</v>
      </c>
      <c r="BO236" s="6" t="s">
        <v>82</v>
      </c>
      <c r="BP236" s="6">
        <v>0</v>
      </c>
      <c r="BQ236" s="6">
        <v>60</v>
      </c>
      <c r="BR236" s="6">
        <v>3.291630744934082E-2</v>
      </c>
      <c r="BS236" s="6">
        <v>9.4689488410949707E-2</v>
      </c>
      <c r="BT236" s="6"/>
      <c r="BX236" s="6"/>
      <c r="BY236" s="6"/>
      <c r="BZ236" s="6"/>
      <c r="CA236" s="6"/>
      <c r="CB236" s="6"/>
      <c r="CC236" s="6"/>
      <c r="CD236" s="6"/>
      <c r="CR236" s="6"/>
      <c r="CS236" s="6"/>
      <c r="CT236" s="6"/>
      <c r="CU236" s="6"/>
      <c r="CV236" s="6"/>
      <c r="CY236" s="6"/>
      <c r="CZ236" s="6"/>
      <c r="DA236" s="6"/>
      <c r="DB236" s="6"/>
      <c r="DC236" s="6"/>
      <c r="DD236" s="6"/>
    </row>
    <row r="237" spans="1:108" x14ac:dyDescent="0.35">
      <c r="A237" s="8">
        <v>802.33538818359375</v>
      </c>
      <c r="B237" s="8">
        <v>119.90861511230469</v>
      </c>
      <c r="C237" s="8">
        <v>215</v>
      </c>
      <c r="D237" s="8">
        <v>215</v>
      </c>
      <c r="E237" s="8">
        <v>220.10000610351563</v>
      </c>
      <c r="F237" s="8">
        <v>225</v>
      </c>
      <c r="G237" s="8">
        <v>2199.327392578125</v>
      </c>
      <c r="H237" s="8">
        <v>1741.684814453125</v>
      </c>
      <c r="I237" s="8">
        <v>3.5980002880096436</v>
      </c>
      <c r="J237" s="8">
        <v>0.15200001001358032</v>
      </c>
      <c r="K237" s="8">
        <v>24.338001251220703</v>
      </c>
      <c r="L237" s="8">
        <v>2.0559999942779541</v>
      </c>
      <c r="M237" s="8">
        <v>0.45200002193450928</v>
      </c>
      <c r="N237" s="8">
        <v>0.65400004386901855</v>
      </c>
      <c r="O237" s="8">
        <v>45</v>
      </c>
      <c r="P237" s="8">
        <v>28.521516799926758</v>
      </c>
      <c r="Q237" s="8">
        <v>44.973884582519531</v>
      </c>
      <c r="R237" s="8">
        <v>229.80000305175781</v>
      </c>
      <c r="S237" s="8">
        <v>60</v>
      </c>
      <c r="T237" s="8">
        <v>60</v>
      </c>
      <c r="U237" s="8">
        <v>60.900002000000001</v>
      </c>
      <c r="V237" s="8">
        <v>137.79624938964844</v>
      </c>
      <c r="W237" s="8">
        <v>52.49993896484375</v>
      </c>
      <c r="X237" s="8">
        <v>67.027091979980469</v>
      </c>
      <c r="Y237" s="8">
        <v>82.716651916503906</v>
      </c>
      <c r="Z237" s="8">
        <v>2.2950625419616699</v>
      </c>
      <c r="AA237" s="8">
        <v>543.640869140625</v>
      </c>
      <c r="AB237" s="8">
        <v>496.46694946289063</v>
      </c>
      <c r="AC237" s="8">
        <v>4.8911876678466797</v>
      </c>
      <c r="AD237" s="8">
        <v>3.8376877307891846</v>
      </c>
      <c r="AE237" s="8">
        <v>7890.818359375</v>
      </c>
      <c r="AF237" s="8">
        <v>6046.82275390625</v>
      </c>
      <c r="AG237" s="8">
        <v>1838.478515625</v>
      </c>
      <c r="AH237" s="8">
        <v>1140.912109375</v>
      </c>
      <c r="AI237" s="8">
        <v>6052.33984375</v>
      </c>
      <c r="AJ237" s="8">
        <v>4905.91064453125</v>
      </c>
      <c r="AK237" s="8">
        <f>(data_cloud__26[[#This Row],[timestamp]]-BD235)*86400</f>
        <v>23.968000151216984</v>
      </c>
      <c r="AL237" s="8">
        <v>1.0049999999999999</v>
      </c>
      <c r="AM237" s="8">
        <v>424.71300000000002</v>
      </c>
      <c r="AN237" s="8">
        <v>2056.373</v>
      </c>
      <c r="AO237" s="8">
        <v>18.359000000000002</v>
      </c>
      <c r="AP237" s="6">
        <v>24.141999999999999</v>
      </c>
      <c r="AQ237" s="6">
        <v>1</v>
      </c>
      <c r="AR237" s="6">
        <v>1</v>
      </c>
      <c r="AS237" s="6">
        <f>_xlfn.XLOOKUP(data_cloud__26[[#This Row],[product_id]], manual_check_maarten!A:A,manual_check_maarten!F:F,  "")</f>
        <v>1</v>
      </c>
      <c r="AT237" s="6"/>
      <c r="AU237" s="6"/>
      <c r="AV237" s="6"/>
      <c r="AW237" s="6">
        <f>_xlfn.XLOOKUP(data_cloud__26[[#This Row],[product_id]], manual_check_maarten!A:A,manual_check_maarten!G:G,  "")</f>
        <v>0</v>
      </c>
      <c r="AX237" s="6" t="str">
        <f>_xlfn.XLOOKUP(data_cloud__26[[#This Row],[product_id]], manual_check_maarten!A:A,manual_check_maarten!H:H,  "")</f>
        <v/>
      </c>
      <c r="AY237" s="6"/>
      <c r="AZ237" s="6"/>
      <c r="BA237" s="6" t="s">
        <v>633</v>
      </c>
      <c r="BB237" s="6">
        <v>118</v>
      </c>
      <c r="BC237" s="6" t="s">
        <v>85</v>
      </c>
      <c r="BD237" s="6">
        <v>45566.720349849536</v>
      </c>
      <c r="BE237" s="6" t="s">
        <v>79</v>
      </c>
      <c r="BF237" s="6" t="s">
        <v>80</v>
      </c>
      <c r="BG237" s="6">
        <v>118</v>
      </c>
      <c r="BH237" s="6">
        <v>118</v>
      </c>
      <c r="BI237" s="6">
        <v>0</v>
      </c>
      <c r="BJ237" s="6" t="s">
        <v>632</v>
      </c>
      <c r="BK237" s="6" t="s">
        <v>82</v>
      </c>
      <c r="BL237" s="6">
        <v>15.159999847412109</v>
      </c>
      <c r="BM237" s="6">
        <v>110</v>
      </c>
      <c r="BN237" s="6" t="s">
        <v>82</v>
      </c>
      <c r="BO237" s="6" t="s">
        <v>82</v>
      </c>
      <c r="BP237" s="6">
        <v>0</v>
      </c>
      <c r="BQ237" s="6">
        <v>60</v>
      </c>
      <c r="BR237" s="6"/>
      <c r="BS237" s="6"/>
      <c r="BT237" s="6" t="s">
        <v>634</v>
      </c>
      <c r="BU237" s="6" t="s">
        <v>633</v>
      </c>
      <c r="BV237" s="6">
        <v>40</v>
      </c>
      <c r="BW237" s="6">
        <v>20</v>
      </c>
      <c r="BX237" s="6">
        <v>45</v>
      </c>
      <c r="BY237" s="6">
        <v>1240.1859999999999</v>
      </c>
      <c r="BZ237" s="6">
        <v>881.55399999999997</v>
      </c>
      <c r="CA237" s="6">
        <v>-2.3090000000000002</v>
      </c>
      <c r="CB237" s="6">
        <v>4.0739999999999998</v>
      </c>
      <c r="CC237" s="6">
        <v>90</v>
      </c>
      <c r="CD237" s="6">
        <v>2056.373</v>
      </c>
      <c r="CE237" s="6">
        <v>1232.9649999999999</v>
      </c>
      <c r="CF237" s="6">
        <v>1191.54</v>
      </c>
      <c r="CG237" s="6">
        <v>-178.24299999999999</v>
      </c>
      <c r="CH237" s="6">
        <v>99.998999999999995</v>
      </c>
      <c r="CR237" s="6"/>
      <c r="CS237" s="6"/>
      <c r="CT237" s="6"/>
      <c r="CU237" s="6"/>
      <c r="CV237" s="6"/>
      <c r="CY237" s="6"/>
      <c r="CZ237" s="6"/>
      <c r="DA237" s="6"/>
      <c r="DB237" s="6"/>
      <c r="DC237" s="6"/>
      <c r="DD237" s="6"/>
    </row>
    <row r="238" spans="1:108" x14ac:dyDescent="0.35">
      <c r="A238" s="8">
        <v>802.51983642578125</v>
      </c>
      <c r="B238" s="8">
        <v>119.90861511230469</v>
      </c>
      <c r="C238" s="8">
        <v>215.30000305175781</v>
      </c>
      <c r="D238" s="8">
        <v>215</v>
      </c>
      <c r="E238" s="8">
        <v>220.10000610351563</v>
      </c>
      <c r="F238" s="8">
        <v>225</v>
      </c>
      <c r="G238" s="8">
        <v>2199.23046875</v>
      </c>
      <c r="H238" s="8">
        <v>1745.7647705078125</v>
      </c>
      <c r="I238" s="8">
        <v>3.2840001583099365</v>
      </c>
      <c r="J238" s="8">
        <v>0.15200001001358032</v>
      </c>
      <c r="K238" s="8">
        <v>24.340002059936523</v>
      </c>
      <c r="L238" s="8">
        <v>2.0480000972747803</v>
      </c>
      <c r="M238" s="8">
        <v>0.45400002598762512</v>
      </c>
      <c r="N238" s="8">
        <v>0.65600001811981201</v>
      </c>
      <c r="O238" s="8">
        <v>45.200000762939453</v>
      </c>
      <c r="P238" s="8">
        <v>28.338033676147461</v>
      </c>
      <c r="Q238" s="8">
        <v>44.943305969238281</v>
      </c>
      <c r="R238" s="8">
        <v>229.80000305175781</v>
      </c>
      <c r="S238" s="8">
        <v>60</v>
      </c>
      <c r="T238" s="8">
        <v>60</v>
      </c>
      <c r="U238" s="8">
        <v>60.900002000000001</v>
      </c>
      <c r="V238" s="8">
        <v>94.586082458496094</v>
      </c>
      <c r="W238" s="8">
        <v>52.499603271484375</v>
      </c>
      <c r="X238" s="8">
        <v>66.250823974609375</v>
      </c>
      <c r="Y238" s="8">
        <v>80.013450622558594</v>
      </c>
      <c r="Z238" s="8">
        <v>3.1980626583099365</v>
      </c>
      <c r="AA238" s="8">
        <v>545.12835693359375</v>
      </c>
      <c r="AB238" s="8">
        <v>501.24105834960938</v>
      </c>
      <c r="AC238" s="8">
        <v>4.6654376983642578</v>
      </c>
      <c r="AD238" s="8">
        <v>3.6119377613067627</v>
      </c>
      <c r="AE238" s="8">
        <v>7768.78271484375</v>
      </c>
      <c r="AF238" s="8">
        <v>5562.72021484375</v>
      </c>
      <c r="AG238" s="8">
        <v>1713.91357421875</v>
      </c>
      <c r="AH238" s="8">
        <v>1016.48095703125</v>
      </c>
      <c r="AI238" s="8">
        <v>6054.869140625</v>
      </c>
      <c r="AJ238" s="8">
        <v>4546.2392578125</v>
      </c>
      <c r="AK238" s="8">
        <f>(data_cloud__26[[#This Row],[timestamp]]-BD236)*86400</f>
        <v>24.640999920666218</v>
      </c>
      <c r="AL238" s="8">
        <v>1.0029999999999999</v>
      </c>
      <c r="AM238" s="8">
        <v>423.67500000000001</v>
      </c>
      <c r="AN238" s="8">
        <v>2052.8910000000001</v>
      </c>
      <c r="AO238" s="8">
        <v>11.224</v>
      </c>
      <c r="AP238" s="6">
        <v>25.352</v>
      </c>
      <c r="AQ238" s="6">
        <v>1</v>
      </c>
      <c r="AR238" s="6">
        <v>1</v>
      </c>
      <c r="AS238" s="6">
        <f>_xlfn.XLOOKUP(data_cloud__26[[#This Row],[product_id]], manual_check_maarten!A:A,manual_check_maarten!F:F,  "")</f>
        <v>1</v>
      </c>
      <c r="AT238" s="6"/>
      <c r="AU238" s="6"/>
      <c r="AV238" s="6"/>
      <c r="AW238" s="6">
        <f>_xlfn.XLOOKUP(data_cloud__26[[#This Row],[product_id]], manual_check_maarten!A:A,manual_check_maarten!G:G,  "")</f>
        <v>0</v>
      </c>
      <c r="AX238" s="6" t="str">
        <f>_xlfn.XLOOKUP(data_cloud__26[[#This Row],[product_id]], manual_check_maarten!A:A,manual_check_maarten!H:H,  "")</f>
        <v/>
      </c>
      <c r="AY238" s="6"/>
      <c r="AZ238" s="6"/>
      <c r="BA238" s="6" t="s">
        <v>635</v>
      </c>
      <c r="BB238" s="6">
        <v>119</v>
      </c>
      <c r="BC238" s="6" t="s">
        <v>78</v>
      </c>
      <c r="BD238" s="6">
        <v>45566.720635046295</v>
      </c>
      <c r="BE238" s="6" t="s">
        <v>79</v>
      </c>
      <c r="BF238" s="6" t="s">
        <v>80</v>
      </c>
      <c r="BG238" s="6">
        <v>119</v>
      </c>
      <c r="BH238" s="6">
        <v>119</v>
      </c>
      <c r="BI238" s="6">
        <v>0</v>
      </c>
      <c r="BJ238" s="6" t="s">
        <v>636</v>
      </c>
      <c r="BK238" s="6" t="s">
        <v>82</v>
      </c>
      <c r="BL238" s="6">
        <v>15.159999847412109</v>
      </c>
      <c r="BM238" s="6">
        <v>110</v>
      </c>
      <c r="BN238" s="6" t="s">
        <v>82</v>
      </c>
      <c r="BO238" s="6" t="s">
        <v>82</v>
      </c>
      <c r="BP238" s="6">
        <v>0</v>
      </c>
      <c r="BQ238" s="6">
        <v>60</v>
      </c>
      <c r="BR238" s="6">
        <v>4.4776797294616699E-2</v>
      </c>
      <c r="BS238" s="6">
        <v>8.913731575012207E-2</v>
      </c>
      <c r="BT238" s="6" t="s">
        <v>637</v>
      </c>
      <c r="BU238" s="6" t="s">
        <v>635</v>
      </c>
      <c r="BV238" s="6">
        <v>40</v>
      </c>
      <c r="BW238" s="6">
        <v>20</v>
      </c>
      <c r="BX238" s="6">
        <v>45</v>
      </c>
      <c r="BY238" s="6">
        <v>871.74800000000005</v>
      </c>
      <c r="BZ238" s="6">
        <v>957.22</v>
      </c>
      <c r="CA238" s="6">
        <v>2.399</v>
      </c>
      <c r="CB238" s="6">
        <v>4.24</v>
      </c>
      <c r="CC238" s="6">
        <v>94.707999999999998</v>
      </c>
      <c r="CD238" s="6">
        <v>2052.8910000000001</v>
      </c>
      <c r="CE238" s="6">
        <v>849.82</v>
      </c>
      <c r="CF238" s="6">
        <v>1069.1659999999999</v>
      </c>
      <c r="CG238" s="6">
        <v>5.3929999999999998</v>
      </c>
      <c r="CH238" s="6">
        <v>96.063000000000002</v>
      </c>
      <c r="CR238" s="6"/>
      <c r="CS238" s="6"/>
      <c r="CT238" s="6"/>
      <c r="CU238" s="6"/>
      <c r="CV238" s="6"/>
      <c r="CY238" s="6"/>
      <c r="CZ238" s="6"/>
      <c r="DA238" s="6"/>
      <c r="DB238" s="6"/>
      <c r="DC238" s="6"/>
      <c r="DD238" s="6"/>
    </row>
    <row r="239" spans="1:108" x14ac:dyDescent="0.35">
      <c r="A239" s="8">
        <v>802.51983642578125</v>
      </c>
      <c r="B239" s="8">
        <v>119.90861511230469</v>
      </c>
      <c r="C239" s="8">
        <v>215.30000305175781</v>
      </c>
      <c r="D239" s="8">
        <v>215</v>
      </c>
      <c r="E239" s="8">
        <v>220.10000610351563</v>
      </c>
      <c r="F239" s="8">
        <v>225</v>
      </c>
      <c r="G239" s="8">
        <v>2199.23046875</v>
      </c>
      <c r="H239" s="8">
        <v>1745.7647705078125</v>
      </c>
      <c r="I239" s="8">
        <v>3.2840001583099365</v>
      </c>
      <c r="J239" s="8">
        <v>0.15200001001358032</v>
      </c>
      <c r="K239" s="8">
        <v>24.340002059936523</v>
      </c>
      <c r="L239" s="8">
        <v>2.0480000972747803</v>
      </c>
      <c r="M239" s="8">
        <v>0.45400002598762512</v>
      </c>
      <c r="N239" s="8">
        <v>0.65600001811981201</v>
      </c>
      <c r="O239" s="8">
        <v>45.200000762939453</v>
      </c>
      <c r="P239" s="8">
        <v>28.338033676147461</v>
      </c>
      <c r="Q239" s="8">
        <v>44.943305969238281</v>
      </c>
      <c r="R239" s="8">
        <v>229.80000305175781</v>
      </c>
      <c r="S239" s="8">
        <v>60</v>
      </c>
      <c r="T239" s="8">
        <v>60</v>
      </c>
      <c r="U239" s="8">
        <v>60.900002000000001</v>
      </c>
      <c r="V239" s="8">
        <v>137.79624938964844</v>
      </c>
      <c r="W239" s="8">
        <v>52.49993896484375</v>
      </c>
      <c r="X239" s="8">
        <v>66.961723327636719</v>
      </c>
      <c r="Y239" s="8">
        <v>82.867706298828125</v>
      </c>
      <c r="Z239" s="8">
        <v>2.182187557220459</v>
      </c>
      <c r="AA239" s="8">
        <v>544.1168212890625</v>
      </c>
      <c r="AB239" s="8">
        <v>496.41952514648438</v>
      </c>
      <c r="AC239" s="8">
        <v>4.7783126831054688</v>
      </c>
      <c r="AD239" s="8">
        <v>3.8000626564025879</v>
      </c>
      <c r="AE239" s="8">
        <v>7879.98046875</v>
      </c>
      <c r="AF239" s="8">
        <v>6004.76806640625</v>
      </c>
      <c r="AG239" s="8">
        <v>1770.57861328125</v>
      </c>
      <c r="AH239" s="8">
        <v>1111.9404296875</v>
      </c>
      <c r="AI239" s="8">
        <v>6109.40185546875</v>
      </c>
      <c r="AJ239" s="8">
        <v>4892.82763671875</v>
      </c>
      <c r="AK239" s="8">
        <f>(data_cloud__26[[#This Row],[timestamp]]-BD237)*86400</f>
        <v>24.640999920666218</v>
      </c>
      <c r="AL239" s="8">
        <v>1.0049999999999999</v>
      </c>
      <c r="AM239" s="8">
        <v>424.79399999999998</v>
      </c>
      <c r="AN239" s="8">
        <v>2056.3850000000002</v>
      </c>
      <c r="AO239" s="8">
        <v>26.916</v>
      </c>
      <c r="AP239" s="6">
        <v>32.128</v>
      </c>
      <c r="AQ239" s="6">
        <v>0</v>
      </c>
      <c r="AR239" s="6">
        <v>1</v>
      </c>
      <c r="AS239" s="6">
        <f>_xlfn.XLOOKUP(data_cloud__26[[#This Row],[product_id]], manual_check_maarten!A:A,manual_check_maarten!F:F,  "")</f>
        <v>1</v>
      </c>
      <c r="AT239" s="6"/>
      <c r="AU239" s="6"/>
      <c r="AV239" s="6"/>
      <c r="AW239" s="6">
        <f>_xlfn.XLOOKUP(data_cloud__26[[#This Row],[product_id]], manual_check_maarten!A:A,manual_check_maarten!G:G,  "")</f>
        <v>0</v>
      </c>
      <c r="AX239" s="6" t="str">
        <f>_xlfn.XLOOKUP(data_cloud__26[[#This Row],[product_id]], manual_check_maarten!A:A,manual_check_maarten!H:H,  "")</f>
        <v/>
      </c>
      <c r="AY239" s="6"/>
      <c r="AZ239" s="6"/>
      <c r="BA239" s="6" t="s">
        <v>638</v>
      </c>
      <c r="BB239" s="6">
        <v>119</v>
      </c>
      <c r="BC239" s="6" t="s">
        <v>85</v>
      </c>
      <c r="BD239" s="6">
        <v>45566.720635046295</v>
      </c>
      <c r="BE239" s="6" t="s">
        <v>79</v>
      </c>
      <c r="BF239" s="6" t="s">
        <v>80</v>
      </c>
      <c r="BG239" s="6">
        <v>119</v>
      </c>
      <c r="BH239" s="6">
        <v>119</v>
      </c>
      <c r="BI239" s="6">
        <v>0</v>
      </c>
      <c r="BJ239" s="6" t="s">
        <v>636</v>
      </c>
      <c r="BK239" s="6" t="s">
        <v>82</v>
      </c>
      <c r="BL239" s="6">
        <v>15.159999847412109</v>
      </c>
      <c r="BM239" s="6">
        <v>110</v>
      </c>
      <c r="BN239" s="6" t="s">
        <v>82</v>
      </c>
      <c r="BO239" s="6" t="s">
        <v>82</v>
      </c>
      <c r="BP239" s="6">
        <v>0</v>
      </c>
      <c r="BQ239" s="6">
        <v>60</v>
      </c>
      <c r="BR239" s="6"/>
      <c r="BS239" s="6"/>
      <c r="BT239" s="6" t="s">
        <v>639</v>
      </c>
      <c r="BU239" s="6" t="s">
        <v>638</v>
      </c>
      <c r="BV239" s="6">
        <v>40</v>
      </c>
      <c r="BW239" s="6">
        <v>20</v>
      </c>
      <c r="BX239" s="6">
        <v>45</v>
      </c>
      <c r="BY239" s="6">
        <v>1201.009</v>
      </c>
      <c r="BZ239" s="6">
        <v>839.46400000000006</v>
      </c>
      <c r="CA239" s="6">
        <v>-2.9910000000000001</v>
      </c>
      <c r="CB239" s="6">
        <v>4.133</v>
      </c>
      <c r="CC239" s="6">
        <v>89.317999999999998</v>
      </c>
      <c r="CD239" s="6">
        <v>2056.3850000000002</v>
      </c>
      <c r="CE239" s="6">
        <v>1204.509</v>
      </c>
      <c r="CF239" s="6">
        <v>1150.239</v>
      </c>
      <c r="CG239" s="6">
        <v>179.923</v>
      </c>
      <c r="CH239" s="6">
        <v>99.998999999999995</v>
      </c>
      <c r="CR239" s="6"/>
      <c r="CS239" s="6"/>
      <c r="CT239" s="6"/>
      <c r="CU239" s="6"/>
      <c r="CV239" s="6"/>
      <c r="CY239" s="6"/>
      <c r="CZ239" s="6"/>
      <c r="DA239" s="6"/>
      <c r="DB239" s="6"/>
      <c r="DC239" s="6"/>
      <c r="DD239" s="6"/>
    </row>
    <row r="240" spans="1:108" x14ac:dyDescent="0.35">
      <c r="A240" s="8">
        <v>802.15093994140625</v>
      </c>
      <c r="B240" s="8">
        <v>119.90861511230469</v>
      </c>
      <c r="C240" s="8">
        <v>215.10000610351563</v>
      </c>
      <c r="D240" s="8">
        <v>215.10000610351563</v>
      </c>
      <c r="E240" s="8">
        <v>220.10000610351563</v>
      </c>
      <c r="F240" s="8">
        <v>225</v>
      </c>
      <c r="G240" s="8">
        <v>2203.990478515625</v>
      </c>
      <c r="H240" s="8">
        <v>1756.4505615234375</v>
      </c>
      <c r="I240" s="8">
        <v>2.7380001544952393</v>
      </c>
      <c r="J240" s="8">
        <v>0.15000000596046448</v>
      </c>
      <c r="K240" s="8">
        <v>24.340002059936523</v>
      </c>
      <c r="L240" s="8">
        <v>2.0400002002716064</v>
      </c>
      <c r="M240" s="8">
        <v>0.45400002598762512</v>
      </c>
      <c r="N240" s="8">
        <v>0.65600001811981201</v>
      </c>
      <c r="O240" s="8">
        <v>45.200000762939453</v>
      </c>
      <c r="P240" s="8">
        <v>28.078098297119141</v>
      </c>
      <c r="Q240" s="8">
        <v>44.963691711425781</v>
      </c>
      <c r="R240" s="8">
        <v>229.80000305175781</v>
      </c>
      <c r="S240" s="8">
        <v>59.900002000000001</v>
      </c>
      <c r="T240" s="8">
        <v>59.900002000000001</v>
      </c>
      <c r="U240" s="8">
        <v>61</v>
      </c>
      <c r="V240" s="8">
        <v>94.586082458496094</v>
      </c>
      <c r="W240" s="8">
        <v>52.499603271484375</v>
      </c>
      <c r="X240" s="8">
        <v>66.404449462890625</v>
      </c>
      <c r="Y240" s="8">
        <v>80.1695556640625</v>
      </c>
      <c r="Z240" s="8">
        <v>3.1228127479553223</v>
      </c>
      <c r="AA240" s="8">
        <v>542.19976806640625</v>
      </c>
      <c r="AB240" s="8">
        <v>496.032470703125</v>
      </c>
      <c r="AC240" s="8">
        <v>4.6654376983642578</v>
      </c>
      <c r="AD240" s="8">
        <v>3.687187671661377</v>
      </c>
      <c r="AE240" s="8">
        <v>7719.2255859375</v>
      </c>
      <c r="AF240" s="8">
        <v>5408.14501953125</v>
      </c>
      <c r="AG240" s="8">
        <v>1684.8828125</v>
      </c>
      <c r="AH240" s="8">
        <v>1023.44384765625</v>
      </c>
      <c r="AI240" s="8">
        <v>6034.3427734375</v>
      </c>
      <c r="AJ240" s="8">
        <v>4384.701171875</v>
      </c>
      <c r="AK240" s="8">
        <f>(data_cloud__26[[#This Row],[timestamp]]-BD238)*86400</f>
        <v>23.979000141844153</v>
      </c>
      <c r="AL240" s="8">
        <v>1.0029999999999999</v>
      </c>
      <c r="AM240" s="8">
        <v>423.76900000000001</v>
      </c>
      <c r="AN240" s="8">
        <v>2123.9760000000001</v>
      </c>
      <c r="AO240" s="8">
        <v>5.43</v>
      </c>
      <c r="AP240" s="6">
        <v>30.431999999999999</v>
      </c>
      <c r="AQ240" s="6">
        <v>1</v>
      </c>
      <c r="AR240" s="6">
        <v>1</v>
      </c>
      <c r="AS240" s="6">
        <f>_xlfn.XLOOKUP(data_cloud__26[[#This Row],[product_id]], manual_check_maarten!A:A,manual_check_maarten!F:F,  "")</f>
        <v>1</v>
      </c>
      <c r="AT240" s="6"/>
      <c r="AU240" s="6"/>
      <c r="AV240" s="6"/>
      <c r="AW240" s="6">
        <f>_xlfn.XLOOKUP(data_cloud__26[[#This Row],[product_id]], manual_check_maarten!A:A,manual_check_maarten!G:G,  "")</f>
        <v>0</v>
      </c>
      <c r="AX240" s="6" t="str">
        <f>_xlfn.XLOOKUP(data_cloud__26[[#This Row],[product_id]], manual_check_maarten!A:A,manual_check_maarten!H:H,  "")</f>
        <v/>
      </c>
      <c r="AY240" s="6"/>
      <c r="AZ240" s="6"/>
      <c r="BA240" s="6" t="s">
        <v>640</v>
      </c>
      <c r="BB240" s="6">
        <v>120</v>
      </c>
      <c r="BC240" s="6" t="s">
        <v>78</v>
      </c>
      <c r="BD240" s="6">
        <v>45566.720912581019</v>
      </c>
      <c r="BE240" s="6" t="s">
        <v>79</v>
      </c>
      <c r="BF240" s="6" t="s">
        <v>80</v>
      </c>
      <c r="BG240" s="6">
        <v>120</v>
      </c>
      <c r="BH240" s="6">
        <v>120</v>
      </c>
      <c r="BI240" s="6">
        <v>0</v>
      </c>
      <c r="BJ240" s="6" t="s">
        <v>641</v>
      </c>
      <c r="BK240" s="6" t="s">
        <v>82</v>
      </c>
      <c r="BL240" s="6">
        <v>15.170000076293945</v>
      </c>
      <c r="BM240" s="6">
        <v>110</v>
      </c>
      <c r="BN240" s="6" t="s">
        <v>82</v>
      </c>
      <c r="BO240" s="6" t="s">
        <v>82</v>
      </c>
      <c r="BP240" s="6">
        <v>0</v>
      </c>
      <c r="BQ240" s="6">
        <v>60</v>
      </c>
      <c r="BR240" s="6">
        <v>6.3859224319458008E-3</v>
      </c>
      <c r="BS240" s="6">
        <v>0.14510190486907959</v>
      </c>
      <c r="BT240" s="6" t="s">
        <v>642</v>
      </c>
      <c r="BU240" s="6" t="s">
        <v>640</v>
      </c>
      <c r="BV240" s="6">
        <v>40</v>
      </c>
      <c r="BW240" s="6">
        <v>20</v>
      </c>
      <c r="BX240" s="6">
        <v>45</v>
      </c>
      <c r="BY240" s="6">
        <v>892.053</v>
      </c>
      <c r="BZ240" s="6">
        <v>966.14599999999996</v>
      </c>
      <c r="CA240" s="6">
        <v>3.806</v>
      </c>
      <c r="CB240" s="6">
        <v>4.1959999999999997</v>
      </c>
      <c r="CC240" s="6">
        <v>96.114999999999995</v>
      </c>
      <c r="CD240" s="6">
        <v>2123.9760000000001</v>
      </c>
      <c r="CE240" s="6">
        <v>868.31500000000005</v>
      </c>
      <c r="CF240" s="6">
        <v>1078.71</v>
      </c>
      <c r="CG240" s="6">
        <v>6.5780000000000003</v>
      </c>
      <c r="CH240" s="6">
        <v>99.998999999999995</v>
      </c>
      <c r="CR240" s="6"/>
      <c r="CS240" s="6"/>
      <c r="CT240" s="6"/>
      <c r="CU240" s="6"/>
      <c r="CV240" s="6"/>
      <c r="CY240" s="6"/>
      <c r="CZ240" s="6"/>
      <c r="DA240" s="6"/>
      <c r="DB240" s="6"/>
      <c r="DC240" s="6"/>
      <c r="DD240" s="6"/>
    </row>
    <row r="241" spans="1:108" x14ac:dyDescent="0.35">
      <c r="A241" s="8">
        <v>802.15093994140625</v>
      </c>
      <c r="B241" s="8">
        <v>119.90861511230469</v>
      </c>
      <c r="C241" s="8">
        <v>215.10000610351563</v>
      </c>
      <c r="D241" s="8">
        <v>215.10000610351563</v>
      </c>
      <c r="E241" s="8">
        <v>220.10000610351563</v>
      </c>
      <c r="F241" s="8">
        <v>225</v>
      </c>
      <c r="G241" s="8">
        <v>2203.990478515625</v>
      </c>
      <c r="H241" s="8">
        <v>1756.4505615234375</v>
      </c>
      <c r="I241" s="8">
        <v>2.7380001544952393</v>
      </c>
      <c r="J241" s="8">
        <v>0.15000000596046448</v>
      </c>
      <c r="K241" s="8">
        <v>24.340002059936523</v>
      </c>
      <c r="L241" s="8">
        <v>2.0400002002716064</v>
      </c>
      <c r="M241" s="8">
        <v>0.45400002598762512</v>
      </c>
      <c r="N241" s="8">
        <v>0.65600001811981201</v>
      </c>
      <c r="O241" s="8">
        <v>45.200000762939453</v>
      </c>
      <c r="P241" s="8">
        <v>28.078098297119141</v>
      </c>
      <c r="Q241" s="8">
        <v>44.963691711425781</v>
      </c>
      <c r="R241" s="8">
        <v>229.80000305175781</v>
      </c>
      <c r="S241" s="8">
        <v>59.900002000000001</v>
      </c>
      <c r="T241" s="8">
        <v>59.900002000000001</v>
      </c>
      <c r="U241" s="8">
        <v>61</v>
      </c>
      <c r="V241" s="8">
        <v>137.79624938964844</v>
      </c>
      <c r="W241" s="8">
        <v>52.49993896484375</v>
      </c>
      <c r="X241" s="8">
        <v>67.08026123046875</v>
      </c>
      <c r="Y241" s="8">
        <v>82.670616149902344</v>
      </c>
      <c r="Z241" s="8">
        <v>2.5208125114440918</v>
      </c>
      <c r="AA241" s="8">
        <v>544.08544921875</v>
      </c>
      <c r="AB241" s="8">
        <v>496.755859375</v>
      </c>
      <c r="AC241" s="8">
        <v>4.8535628318786621</v>
      </c>
      <c r="AD241" s="8">
        <v>3.8753125667572021</v>
      </c>
      <c r="AE241" s="8">
        <v>7891.4501953125</v>
      </c>
      <c r="AF241" s="8">
        <v>6060.74658203125</v>
      </c>
      <c r="AG241" s="8">
        <v>1805.89501953125</v>
      </c>
      <c r="AH241" s="8">
        <v>1146.38623046875</v>
      </c>
      <c r="AI241" s="8">
        <v>6085.55517578125</v>
      </c>
      <c r="AJ241" s="8">
        <v>4914.3603515625</v>
      </c>
      <c r="AK241" s="8">
        <f>(data_cloud__26[[#This Row],[timestamp]]-BD239)*86400</f>
        <v>23.979000141844153</v>
      </c>
      <c r="AL241" s="8">
        <v>1.0049999999999999</v>
      </c>
      <c r="AM241" s="8">
        <v>424.79700000000003</v>
      </c>
      <c r="AN241" s="8">
        <v>2056.5419999999999</v>
      </c>
      <c r="AO241" s="8">
        <v>11.445</v>
      </c>
      <c r="AP241" s="6">
        <v>28.856999999999999</v>
      </c>
      <c r="AQ241" s="6">
        <v>1</v>
      </c>
      <c r="AR241" s="6">
        <v>1</v>
      </c>
      <c r="AS241" s="6">
        <f>_xlfn.XLOOKUP(data_cloud__26[[#This Row],[product_id]], manual_check_maarten!A:A,manual_check_maarten!F:F,  "")</f>
        <v>0</v>
      </c>
      <c r="AT241" s="6"/>
      <c r="AU241" s="6"/>
      <c r="AV241" s="6"/>
      <c r="AW241" s="6">
        <f>_xlfn.XLOOKUP(data_cloud__26[[#This Row],[product_id]], manual_check_maarten!A:A,manual_check_maarten!G:G,  "")</f>
        <v>0</v>
      </c>
      <c r="AX241" s="6" t="str">
        <f>_xlfn.XLOOKUP(data_cloud__26[[#This Row],[product_id]], manual_check_maarten!A:A,manual_check_maarten!H:H,  "")</f>
        <v>Streaks</v>
      </c>
      <c r="AY241" s="6"/>
      <c r="AZ241" s="6"/>
      <c r="BA241" s="6" t="s">
        <v>643</v>
      </c>
      <c r="BB241" s="6">
        <v>120</v>
      </c>
      <c r="BC241" s="6" t="s">
        <v>85</v>
      </c>
      <c r="BD241" s="6">
        <v>45566.720912581019</v>
      </c>
      <c r="BE241" s="6" t="s">
        <v>79</v>
      </c>
      <c r="BF241" s="6" t="s">
        <v>80</v>
      </c>
      <c r="BG241" s="6">
        <v>120</v>
      </c>
      <c r="BH241" s="6">
        <v>120</v>
      </c>
      <c r="BI241" s="6">
        <v>0</v>
      </c>
      <c r="BJ241" s="6" t="s">
        <v>641</v>
      </c>
      <c r="BK241" s="6" t="s">
        <v>82</v>
      </c>
      <c r="BL241" s="6">
        <v>15.170000076293945</v>
      </c>
      <c r="BM241" s="6">
        <v>110</v>
      </c>
      <c r="BN241" s="6" t="s">
        <v>82</v>
      </c>
      <c r="BO241" s="6" t="s">
        <v>82</v>
      </c>
      <c r="BP241" s="6">
        <v>0</v>
      </c>
      <c r="BQ241" s="6">
        <v>60</v>
      </c>
      <c r="BR241" s="6"/>
      <c r="BS241" s="6"/>
      <c r="BT241" s="6" t="s">
        <v>644</v>
      </c>
      <c r="BU241" s="6" t="s">
        <v>643</v>
      </c>
      <c r="BV241" s="6">
        <v>40</v>
      </c>
      <c r="BW241" s="6">
        <v>20</v>
      </c>
      <c r="BX241" s="6">
        <v>45</v>
      </c>
      <c r="BY241" s="6">
        <v>1208.829</v>
      </c>
      <c r="BZ241" s="6">
        <v>891.96400000000006</v>
      </c>
      <c r="CA241" s="6">
        <v>-2.7639999999999998</v>
      </c>
      <c r="CB241" s="6">
        <v>4.0789999999999997</v>
      </c>
      <c r="CC241" s="6">
        <v>89.545000000000002</v>
      </c>
      <c r="CD241" s="6">
        <v>2056.5419999999999</v>
      </c>
      <c r="CE241" s="6">
        <v>1210.126</v>
      </c>
      <c r="CF241" s="6">
        <v>1202.24</v>
      </c>
      <c r="CG241" s="6">
        <v>-179.62899999999999</v>
      </c>
      <c r="CH241" s="6">
        <v>99.998999999999995</v>
      </c>
      <c r="CR241" s="6"/>
      <c r="CS241" s="6"/>
      <c r="CT241" s="6"/>
      <c r="CU241" s="6"/>
      <c r="CV241" s="6"/>
      <c r="CY241" s="6"/>
      <c r="CZ241" s="6"/>
      <c r="DA241" s="6"/>
      <c r="DB241" s="6"/>
      <c r="DC241" s="6"/>
      <c r="DD241" s="6"/>
    </row>
    <row r="242" spans="1:108" x14ac:dyDescent="0.35">
      <c r="A242" s="8">
        <v>802.33538818359375</v>
      </c>
      <c r="B242" s="8">
        <v>119.90861511230469</v>
      </c>
      <c r="C242" s="8">
        <v>215.10000610351563</v>
      </c>
      <c r="D242" s="8">
        <v>215.30000305175781</v>
      </c>
      <c r="E242" s="8">
        <v>220.10000610351563</v>
      </c>
      <c r="F242" s="8">
        <v>225</v>
      </c>
      <c r="G242" s="8">
        <v>2192.916015625</v>
      </c>
      <c r="H242" s="8">
        <v>1743.1419677734375</v>
      </c>
      <c r="I242" s="8">
        <v>2.7160000801086426</v>
      </c>
      <c r="J242" s="8">
        <v>0.14800000190734863</v>
      </c>
      <c r="K242" s="8">
        <v>24.340002059936523</v>
      </c>
      <c r="L242" s="8">
        <v>2.0740001201629639</v>
      </c>
      <c r="M242" s="8">
        <v>0.45400002598762512</v>
      </c>
      <c r="N242" s="8">
        <v>0.65800005197525024</v>
      </c>
      <c r="O242" s="8">
        <v>45.400001525878906</v>
      </c>
      <c r="P242" s="8">
        <v>28.388999938964844</v>
      </c>
      <c r="Q242" s="8">
        <v>44.948402404785156</v>
      </c>
      <c r="R242" s="8">
        <v>229.80000305175781</v>
      </c>
      <c r="S242" s="8">
        <v>60.099997999999999</v>
      </c>
      <c r="T242" s="8">
        <v>60.099997999999999</v>
      </c>
      <c r="U242" s="8">
        <v>60.900002000000001</v>
      </c>
      <c r="V242" s="8">
        <v>94.586082458496094</v>
      </c>
      <c r="W242" s="8">
        <v>52.499603271484375</v>
      </c>
      <c r="X242" s="8">
        <v>66.32781982421875</v>
      </c>
      <c r="Y242" s="8">
        <v>80.149314880371094</v>
      </c>
      <c r="Z242" s="8">
        <v>2.9723126888275146</v>
      </c>
      <c r="AA242" s="8">
        <v>541.835693359375</v>
      </c>
      <c r="AB242" s="8">
        <v>496.98599243164063</v>
      </c>
      <c r="AC242" s="8">
        <v>4.6278128623962402</v>
      </c>
      <c r="AD242" s="8">
        <v>3.6119377613067627</v>
      </c>
      <c r="AE242" s="8">
        <v>7717.0546875</v>
      </c>
      <c r="AF242" s="8">
        <v>5438.96630859375</v>
      </c>
      <c r="AG242" s="8">
        <v>1678.3681640625</v>
      </c>
      <c r="AH242" s="8">
        <v>1003.41015625</v>
      </c>
      <c r="AI242" s="8">
        <v>6038.6865234375</v>
      </c>
      <c r="AJ242" s="8">
        <v>4435.55615234375</v>
      </c>
      <c r="AK242" s="8">
        <f>(data_cloud__26[[#This Row],[timestamp]]-BD240)*86400</f>
        <v>24.993999791331589</v>
      </c>
      <c r="AL242" s="8"/>
      <c r="AM242" s="8"/>
      <c r="AN242" s="8"/>
      <c r="AO242" s="8"/>
      <c r="AP242" s="6"/>
      <c r="AQ242" s="6"/>
      <c r="AR242" s="6"/>
      <c r="AS242" s="6" t="str">
        <f>_xlfn.XLOOKUP(data_cloud__26[[#This Row],[product_id]], manual_check_maarten!A:A,manual_check_maarten!F:F,  "")</f>
        <v/>
      </c>
      <c r="AT242" s="6"/>
      <c r="AU242" s="6"/>
      <c r="AV242" s="6"/>
      <c r="AW242" s="6" t="str">
        <f>_xlfn.XLOOKUP(data_cloud__26[[#This Row],[product_id]], manual_check_maarten!A:A,manual_check_maarten!G:G,  "")</f>
        <v/>
      </c>
      <c r="AX242" s="6" t="str">
        <f>_xlfn.XLOOKUP(data_cloud__26[[#This Row],[product_id]], manual_check_maarten!A:A,manual_check_maarten!H:H,  "")</f>
        <v/>
      </c>
      <c r="AY242" s="6"/>
      <c r="AZ242" s="6"/>
      <c r="BA242" s="6" t="s">
        <v>645</v>
      </c>
      <c r="BB242" s="6">
        <v>121</v>
      </c>
      <c r="BC242" s="6" t="s">
        <v>78</v>
      </c>
      <c r="BD242" s="6">
        <v>45566.721201863424</v>
      </c>
      <c r="BE242" s="6" t="s">
        <v>79</v>
      </c>
      <c r="BF242" s="6" t="s">
        <v>80</v>
      </c>
      <c r="BG242" s="6">
        <v>121</v>
      </c>
      <c r="BH242" s="6">
        <v>121</v>
      </c>
      <c r="BI242" s="6">
        <v>0</v>
      </c>
      <c r="BJ242" s="6" t="s">
        <v>646</v>
      </c>
      <c r="BK242" s="6" t="s">
        <v>82</v>
      </c>
      <c r="BL242" s="6">
        <v>15.170000076293945</v>
      </c>
      <c r="BM242" s="6">
        <v>110</v>
      </c>
      <c r="BN242" s="6" t="s">
        <v>82</v>
      </c>
      <c r="BO242" s="6" t="s">
        <v>82</v>
      </c>
      <c r="BP242" s="6">
        <v>0</v>
      </c>
      <c r="BQ242" s="6">
        <v>60</v>
      </c>
      <c r="BR242" s="6">
        <v>1.0292172431945801E-2</v>
      </c>
      <c r="BS242" s="6">
        <v>0.13220024108886719</v>
      </c>
      <c r="BT242" s="6"/>
      <c r="BX242" s="6"/>
      <c r="BY242" s="6"/>
      <c r="BZ242" s="6"/>
      <c r="CA242" s="6"/>
      <c r="CB242" s="6"/>
      <c r="CC242" s="6"/>
      <c r="CD242" s="6"/>
      <c r="CR242" s="6"/>
      <c r="CS242" s="6"/>
      <c r="CT242" s="6"/>
      <c r="CU242" s="6"/>
      <c r="CV242" s="6"/>
      <c r="CY242" s="6"/>
      <c r="CZ242" s="6"/>
      <c r="DA242" s="6"/>
      <c r="DB242" s="6"/>
      <c r="DC242" s="6"/>
      <c r="DD242" s="6"/>
    </row>
    <row r="243" spans="1:108" x14ac:dyDescent="0.35">
      <c r="A243" s="8">
        <v>802.33538818359375</v>
      </c>
      <c r="B243" s="8">
        <v>119.90861511230469</v>
      </c>
      <c r="C243" s="8">
        <v>215.10000610351563</v>
      </c>
      <c r="D243" s="8">
        <v>215.30000305175781</v>
      </c>
      <c r="E243" s="8">
        <v>220.10000610351563</v>
      </c>
      <c r="F243" s="8">
        <v>225</v>
      </c>
      <c r="G243" s="8">
        <v>2192.916015625</v>
      </c>
      <c r="H243" s="8">
        <v>1743.1419677734375</v>
      </c>
      <c r="I243" s="8">
        <v>2.7160000801086426</v>
      </c>
      <c r="J243" s="8">
        <v>0.14800000190734863</v>
      </c>
      <c r="K243" s="8">
        <v>24.340002059936523</v>
      </c>
      <c r="L243" s="8">
        <v>2.0740001201629639</v>
      </c>
      <c r="M243" s="8">
        <v>0.45400002598762512</v>
      </c>
      <c r="N243" s="8">
        <v>0.65800005197525024</v>
      </c>
      <c r="O243" s="8">
        <v>45.400001525878906</v>
      </c>
      <c r="P243" s="8">
        <v>28.388999938964844</v>
      </c>
      <c r="Q243" s="8">
        <v>44.948402404785156</v>
      </c>
      <c r="R243" s="8">
        <v>229.80000305175781</v>
      </c>
      <c r="S243" s="8">
        <v>60.099997999999999</v>
      </c>
      <c r="T243" s="8">
        <v>60.099997999999999</v>
      </c>
      <c r="U243" s="8">
        <v>60.900002000000001</v>
      </c>
      <c r="V243" s="8">
        <v>137.79624938964844</v>
      </c>
      <c r="W243" s="8">
        <v>52.49993896484375</v>
      </c>
      <c r="X243" s="8">
        <v>66.933158874511719</v>
      </c>
      <c r="Y243" s="8">
        <v>82.606712341308594</v>
      </c>
      <c r="Z243" s="8">
        <v>1.9940625429153442</v>
      </c>
      <c r="AA243" s="8">
        <v>545.048583984375</v>
      </c>
      <c r="AB243" s="8">
        <v>497.6883544921875</v>
      </c>
      <c r="AC243" s="8">
        <v>4.8159375190734863</v>
      </c>
      <c r="AD243" s="8">
        <v>3.8753125667572021</v>
      </c>
      <c r="AE243" s="8">
        <v>7902.69677734375</v>
      </c>
      <c r="AF243" s="8">
        <v>6079.69580078125</v>
      </c>
      <c r="AG243" s="8">
        <v>1800.69580078125</v>
      </c>
      <c r="AH243" s="8">
        <v>1160.6962890625</v>
      </c>
      <c r="AI243" s="8">
        <v>6102.0009765625</v>
      </c>
      <c r="AJ243" s="8">
        <v>4918.99951171875</v>
      </c>
      <c r="AK243" s="8">
        <f>(data_cloud__26[[#This Row],[timestamp]]-BD241)*86400</f>
        <v>24.993999791331589</v>
      </c>
      <c r="AL243" s="8">
        <v>1.0049999999999999</v>
      </c>
      <c r="AM243" s="8">
        <v>424.54300000000001</v>
      </c>
      <c r="AN243" s="8">
        <v>2056.1260000000002</v>
      </c>
      <c r="AO243" s="8">
        <v>9.2330000000000005</v>
      </c>
      <c r="AP243" s="6">
        <v>554.25699999999995</v>
      </c>
      <c r="AQ243" s="6">
        <v>1</v>
      </c>
      <c r="AR243" s="6">
        <v>0</v>
      </c>
      <c r="AS243" s="6">
        <f>_xlfn.XLOOKUP(data_cloud__26[[#This Row],[product_id]], manual_check_maarten!A:A,manual_check_maarten!F:F,  "")</f>
        <v>1</v>
      </c>
      <c r="AT243" s="6"/>
      <c r="AU243" s="6"/>
      <c r="AV243" s="6"/>
      <c r="AW243" s="6" t="str">
        <f>_xlfn.XLOOKUP(data_cloud__26[[#This Row],[product_id]], manual_check_maarten!A:A,manual_check_maarten!G:G,  "")</f>
        <v>QR-code visible in shape image</v>
      </c>
      <c r="AX243" s="6" t="str">
        <f>_xlfn.XLOOKUP(data_cloud__26[[#This Row],[product_id]], manual_check_maarten!A:A,manual_check_maarten!H:H,  "")</f>
        <v/>
      </c>
      <c r="AY243" s="6"/>
      <c r="AZ243" s="6"/>
      <c r="BA243" s="6" t="s">
        <v>647</v>
      </c>
      <c r="BB243" s="6">
        <v>121</v>
      </c>
      <c r="BC243" s="6" t="s">
        <v>85</v>
      </c>
      <c r="BD243" s="6">
        <v>45566.721201863424</v>
      </c>
      <c r="BE243" s="6" t="s">
        <v>79</v>
      </c>
      <c r="BF243" s="6" t="s">
        <v>80</v>
      </c>
      <c r="BG243" s="6">
        <v>121</v>
      </c>
      <c r="BH243" s="6">
        <v>121</v>
      </c>
      <c r="BI243" s="6">
        <v>0</v>
      </c>
      <c r="BJ243" s="6" t="s">
        <v>646</v>
      </c>
      <c r="BK243" s="6" t="s">
        <v>82</v>
      </c>
      <c r="BL243" s="6">
        <v>15.170000076293945</v>
      </c>
      <c r="BM243" s="6">
        <v>110</v>
      </c>
      <c r="BN243" s="6" t="s">
        <v>82</v>
      </c>
      <c r="BO243" s="6" t="s">
        <v>82</v>
      </c>
      <c r="BP243" s="6">
        <v>0</v>
      </c>
      <c r="BQ243" s="6">
        <v>60</v>
      </c>
      <c r="BR243" s="6"/>
      <c r="BS243" s="6"/>
      <c r="BT243" s="6" t="s">
        <v>648</v>
      </c>
      <c r="BU243" s="6" t="s">
        <v>647</v>
      </c>
      <c r="BV243" s="6">
        <v>40</v>
      </c>
      <c r="BW243" s="6">
        <v>20</v>
      </c>
      <c r="BX243" s="6">
        <v>45</v>
      </c>
      <c r="BY243" s="6">
        <v>1211.7739999999999</v>
      </c>
      <c r="BZ243" s="6">
        <v>953.34699999999998</v>
      </c>
      <c r="CA243" s="6">
        <v>-0.94499999999999995</v>
      </c>
      <c r="CB243" s="6">
        <v>4.0759999999999996</v>
      </c>
      <c r="CC243" s="6">
        <v>91.364000000000004</v>
      </c>
      <c r="CD243" s="6">
        <v>2056.1260000000002</v>
      </c>
      <c r="CE243" s="6">
        <v>1211.635</v>
      </c>
      <c r="CF243" s="6">
        <v>1261.357</v>
      </c>
      <c r="CG243" s="6">
        <v>-179.40700000000001</v>
      </c>
      <c r="CH243" s="6">
        <v>99.998999999999995</v>
      </c>
      <c r="CR243" s="6"/>
      <c r="CS243" s="6"/>
      <c r="CT243" s="6"/>
      <c r="CU243" s="6"/>
      <c r="CV243" s="6"/>
      <c r="CY243" s="6"/>
      <c r="CZ243" s="6"/>
      <c r="DA243" s="6"/>
      <c r="DB243" s="6"/>
      <c r="DC243" s="6"/>
      <c r="DD243" s="6"/>
    </row>
    <row r="244" spans="1:108" x14ac:dyDescent="0.35">
      <c r="A244" s="8">
        <v>802.33538818359375</v>
      </c>
      <c r="B244" s="8">
        <v>119.90861511230469</v>
      </c>
      <c r="C244" s="8">
        <v>215.10000610351563</v>
      </c>
      <c r="D244" s="8">
        <v>215.10000610351563</v>
      </c>
      <c r="E244" s="8">
        <v>220.30000305175781</v>
      </c>
      <c r="F244" s="8">
        <v>225</v>
      </c>
      <c r="G244" s="8">
        <v>2202.7275390625</v>
      </c>
      <c r="H244" s="8">
        <v>1749.359130859375</v>
      </c>
      <c r="I244" s="8">
        <v>2.8300001621246338</v>
      </c>
      <c r="J244" s="8">
        <v>0.15600000321865082</v>
      </c>
      <c r="K244" s="8">
        <v>24.340002059936523</v>
      </c>
      <c r="L244" s="8">
        <v>2.0600001811981201</v>
      </c>
      <c r="M244" s="8">
        <v>0.45400002598762512</v>
      </c>
      <c r="N244" s="8">
        <v>0.65400004386901855</v>
      </c>
      <c r="O244" s="8">
        <v>45.700000762939453</v>
      </c>
      <c r="P244" s="8">
        <v>28.29216194152832</v>
      </c>
      <c r="Q244" s="8">
        <v>44.984077453613281</v>
      </c>
      <c r="R244" s="8">
        <v>229.80000305175781</v>
      </c>
      <c r="S244" s="8">
        <v>59.900002000000001</v>
      </c>
      <c r="T244" s="8">
        <v>59.900002000000001</v>
      </c>
      <c r="U244" s="8">
        <v>60.900002000000001</v>
      </c>
      <c r="V244" s="8">
        <v>94.586082458496094</v>
      </c>
      <c r="W244" s="8">
        <v>52.499603271484375</v>
      </c>
      <c r="X244" s="8">
        <v>66.331565856933594</v>
      </c>
      <c r="Y244" s="8">
        <v>80.204582214355469</v>
      </c>
      <c r="Z244" s="8">
        <v>3.5366876125335693</v>
      </c>
      <c r="AA244" s="8">
        <v>540.72869873046875</v>
      </c>
      <c r="AB244" s="8">
        <v>495.72076416015625</v>
      </c>
      <c r="AC244" s="8">
        <v>4.5525627136230469</v>
      </c>
      <c r="AD244" s="8">
        <v>3.6495625972747803</v>
      </c>
      <c r="AE244" s="8">
        <v>7682.453125</v>
      </c>
      <c r="AF244" s="8">
        <v>5384.9150390625</v>
      </c>
      <c r="AG244" s="8">
        <v>1629.234375</v>
      </c>
      <c r="AH244" s="8">
        <v>1014.015625</v>
      </c>
      <c r="AI244" s="8">
        <v>6053.21875</v>
      </c>
      <c r="AJ244" s="8">
        <v>4370.8994140625</v>
      </c>
      <c r="AK244" s="8">
        <f>(data_cloud__26[[#This Row],[timestamp]]-BD242)*86400</f>
        <v>23.979000141844153</v>
      </c>
      <c r="AL244" s="8">
        <v>1.0029999999999999</v>
      </c>
      <c r="AM244" s="8">
        <v>423.68</v>
      </c>
      <c r="AN244" s="8">
        <v>2056.0329999999999</v>
      </c>
      <c r="AO244" s="8">
        <v>12.151</v>
      </c>
      <c r="AP244" s="6">
        <v>34.433999999999997</v>
      </c>
      <c r="AQ244" s="6">
        <v>1</v>
      </c>
      <c r="AR244" s="6">
        <v>1</v>
      </c>
      <c r="AS244" s="6">
        <f>_xlfn.XLOOKUP(data_cloud__26[[#This Row],[product_id]], manual_check_maarten!A:A,manual_check_maarten!F:F,  "")</f>
        <v>0</v>
      </c>
      <c r="AT244" s="6"/>
      <c r="AU244" s="6"/>
      <c r="AV244" s="6"/>
      <c r="AW244" s="6">
        <f>_xlfn.XLOOKUP(data_cloud__26[[#This Row],[product_id]], manual_check_maarten!A:A,manual_check_maarten!G:G,  "")</f>
        <v>0</v>
      </c>
      <c r="AX244" s="6" t="str">
        <f>_xlfn.XLOOKUP(data_cloud__26[[#This Row],[product_id]], manual_check_maarten!A:A,manual_check_maarten!H:H,  "")</f>
        <v>Circ section</v>
      </c>
      <c r="AY244" s="6"/>
      <c r="AZ244" s="6"/>
      <c r="BA244" s="6" t="s">
        <v>649</v>
      </c>
      <c r="BB244" s="6">
        <v>122</v>
      </c>
      <c r="BC244" s="6" t="s">
        <v>78</v>
      </c>
      <c r="BD244" s="6">
        <v>45566.721479398147</v>
      </c>
      <c r="BE244" s="6" t="s">
        <v>79</v>
      </c>
      <c r="BF244" s="6" t="s">
        <v>80</v>
      </c>
      <c r="BG244" s="6">
        <v>122</v>
      </c>
      <c r="BH244" s="6">
        <v>122</v>
      </c>
      <c r="BI244" s="6">
        <v>0</v>
      </c>
      <c r="BJ244" s="6" t="s">
        <v>650</v>
      </c>
      <c r="BK244" s="6" t="s">
        <v>82</v>
      </c>
      <c r="BL244" s="6">
        <v>15.179999351501465</v>
      </c>
      <c r="BM244" s="6">
        <v>110</v>
      </c>
      <c r="BN244" s="6" t="s">
        <v>82</v>
      </c>
      <c r="BO244" s="6" t="s">
        <v>82</v>
      </c>
      <c r="BP244" s="6">
        <v>0</v>
      </c>
      <c r="BQ244" s="6">
        <v>60</v>
      </c>
      <c r="BR244" s="6">
        <v>1.4692544937133789E-3</v>
      </c>
      <c r="BS244" s="6">
        <v>0.14039492607116699</v>
      </c>
      <c r="BT244" s="6" t="s">
        <v>651</v>
      </c>
      <c r="BU244" s="6" t="s">
        <v>649</v>
      </c>
      <c r="BV244" s="6">
        <v>40</v>
      </c>
      <c r="BW244" s="6">
        <v>20</v>
      </c>
      <c r="BX244" s="6">
        <v>45</v>
      </c>
      <c r="BY244" s="6">
        <v>861.13699999999994</v>
      </c>
      <c r="BZ244" s="6">
        <v>1277.6500000000001</v>
      </c>
      <c r="CA244" s="6">
        <v>2.512</v>
      </c>
      <c r="CB244" s="6">
        <v>4.1070000000000002</v>
      </c>
      <c r="CC244" s="6">
        <v>94.820999999999998</v>
      </c>
      <c r="CD244" s="6">
        <v>2056.0329999999999</v>
      </c>
      <c r="CE244" s="6">
        <v>840.50099999999998</v>
      </c>
      <c r="CF244" s="6">
        <v>1382.9739999999999</v>
      </c>
      <c r="CG244" s="6">
        <v>5.4489999999999998</v>
      </c>
      <c r="CH244" s="6">
        <v>93.307000000000002</v>
      </c>
      <c r="CR244" s="6"/>
      <c r="CS244" s="6"/>
      <c r="CT244" s="6"/>
      <c r="CU244" s="6"/>
      <c r="CV244" s="6"/>
      <c r="CY244" s="6"/>
      <c r="CZ244" s="6"/>
      <c r="DA244" s="6"/>
      <c r="DB244" s="6"/>
      <c r="DC244" s="6"/>
      <c r="DD244" s="6"/>
    </row>
    <row r="245" spans="1:108" x14ac:dyDescent="0.35">
      <c r="A245" s="8">
        <v>802.33538818359375</v>
      </c>
      <c r="B245" s="8">
        <v>119.90861511230469</v>
      </c>
      <c r="C245" s="8">
        <v>215.10000610351563</v>
      </c>
      <c r="D245" s="8">
        <v>215.10000610351563</v>
      </c>
      <c r="E245" s="8">
        <v>220.30000305175781</v>
      </c>
      <c r="F245" s="8">
        <v>225</v>
      </c>
      <c r="G245" s="8">
        <v>2202.7275390625</v>
      </c>
      <c r="H245" s="8">
        <v>1749.359130859375</v>
      </c>
      <c r="I245" s="8">
        <v>2.8300001621246338</v>
      </c>
      <c r="J245" s="8">
        <v>0.15600000321865082</v>
      </c>
      <c r="K245" s="8">
        <v>24.340002059936523</v>
      </c>
      <c r="L245" s="8">
        <v>2.0600001811981201</v>
      </c>
      <c r="M245" s="8">
        <v>0.45400002598762512</v>
      </c>
      <c r="N245" s="8">
        <v>0.65400004386901855</v>
      </c>
      <c r="O245" s="8">
        <v>45.700000762939453</v>
      </c>
      <c r="P245" s="8">
        <v>28.29216194152832</v>
      </c>
      <c r="Q245" s="8">
        <v>44.984077453613281</v>
      </c>
      <c r="R245" s="8">
        <v>229.80000305175781</v>
      </c>
      <c r="S245" s="8">
        <v>59.900002000000001</v>
      </c>
      <c r="T245" s="8">
        <v>59.900002000000001</v>
      </c>
      <c r="U245" s="8">
        <v>60.900002000000001</v>
      </c>
      <c r="V245" s="8">
        <v>137.79624938964844</v>
      </c>
      <c r="W245" s="8">
        <v>52.49993896484375</v>
      </c>
      <c r="X245" s="8">
        <v>67.224380493164063</v>
      </c>
      <c r="Y245" s="8">
        <v>82.963813781738281</v>
      </c>
      <c r="Z245" s="8">
        <v>1.6930625438690186</v>
      </c>
      <c r="AA245" s="8">
        <v>545.07708740234375</v>
      </c>
      <c r="AB245" s="8">
        <v>497.33462524414063</v>
      </c>
      <c r="AC245" s="8">
        <v>4.8535628318786621</v>
      </c>
      <c r="AD245" s="8">
        <v>3.8376877307891846</v>
      </c>
      <c r="AE245" s="8">
        <v>7903.51611328125</v>
      </c>
      <c r="AF245" s="8">
        <v>6074.4482421875</v>
      </c>
      <c r="AG245" s="8">
        <v>1816.09423828125</v>
      </c>
      <c r="AH245" s="8">
        <v>1136.38720703125</v>
      </c>
      <c r="AI245" s="8">
        <v>6087.421875</v>
      </c>
      <c r="AJ245" s="8">
        <v>4938.06103515625</v>
      </c>
      <c r="AK245" s="8">
        <f>(data_cloud__26[[#This Row],[timestamp]]-BD243)*86400</f>
        <v>23.979000141844153</v>
      </c>
      <c r="AL245" s="8">
        <v>1.0049999999999999</v>
      </c>
      <c r="AM245" s="8">
        <v>424.64600000000002</v>
      </c>
      <c r="AN245" s="8">
        <v>2056.7089999999998</v>
      </c>
      <c r="AO245" s="8">
        <v>13.153</v>
      </c>
      <c r="AP245" s="6">
        <v>29.978000000000002</v>
      </c>
      <c r="AQ245" s="6">
        <v>1</v>
      </c>
      <c r="AR245" s="6">
        <v>1</v>
      </c>
      <c r="AS245" s="6">
        <f>_xlfn.XLOOKUP(data_cloud__26[[#This Row],[product_id]], manual_check_maarten!A:A,manual_check_maarten!F:F,  "")</f>
        <v>1</v>
      </c>
      <c r="AT245" s="6"/>
      <c r="AU245" s="6"/>
      <c r="AV245" s="6"/>
      <c r="AW245" s="6">
        <f>_xlfn.XLOOKUP(data_cloud__26[[#This Row],[product_id]], manual_check_maarten!A:A,manual_check_maarten!G:G,  "")</f>
        <v>0</v>
      </c>
      <c r="AX245" s="6"/>
      <c r="AY245" s="6"/>
      <c r="AZ245" s="6"/>
      <c r="BA245" s="6" t="s">
        <v>652</v>
      </c>
      <c r="BB245" s="6">
        <v>122</v>
      </c>
      <c r="BC245" s="6" t="s">
        <v>85</v>
      </c>
      <c r="BD245" s="6">
        <v>45566.721479398147</v>
      </c>
      <c r="BE245" s="6" t="s">
        <v>79</v>
      </c>
      <c r="BF245" s="6" t="s">
        <v>80</v>
      </c>
      <c r="BG245" s="6">
        <v>122</v>
      </c>
      <c r="BH245" s="6">
        <v>122</v>
      </c>
      <c r="BI245" s="6">
        <v>0</v>
      </c>
      <c r="BJ245" s="6" t="s">
        <v>650</v>
      </c>
      <c r="BK245" s="6" t="s">
        <v>82</v>
      </c>
      <c r="BL245" s="6">
        <v>15.179999351501465</v>
      </c>
      <c r="BM245" s="6">
        <v>110</v>
      </c>
      <c r="BN245" s="6" t="s">
        <v>82</v>
      </c>
      <c r="BO245" s="6" t="s">
        <v>82</v>
      </c>
      <c r="BP245" s="6">
        <v>0</v>
      </c>
      <c r="BQ245" s="6">
        <v>60</v>
      </c>
      <c r="BR245" s="6"/>
      <c r="BS245" s="6"/>
      <c r="BT245" s="6" t="s">
        <v>653</v>
      </c>
      <c r="BU245" s="6" t="s">
        <v>652</v>
      </c>
      <c r="BV245" s="6">
        <v>40</v>
      </c>
      <c r="BW245" s="6">
        <v>20</v>
      </c>
      <c r="BX245" s="6">
        <v>45</v>
      </c>
      <c r="BY245" s="6">
        <v>1244.104</v>
      </c>
      <c r="BZ245" s="6">
        <v>788.54399999999998</v>
      </c>
      <c r="CA245" s="6">
        <v>-1.3919999999999999</v>
      </c>
      <c r="CB245" s="6">
        <v>4.0940000000000003</v>
      </c>
      <c r="CC245" s="6">
        <v>90.917000000000002</v>
      </c>
      <c r="CD245" s="6">
        <v>2056.7089999999998</v>
      </c>
      <c r="CE245" s="6">
        <v>1237.461</v>
      </c>
      <c r="CF245" s="6">
        <v>1098.9480000000001</v>
      </c>
      <c r="CG245" s="6">
        <v>-178.21299999999999</v>
      </c>
      <c r="CH245" s="6">
        <v>99.998999999999995</v>
      </c>
      <c r="CR245" s="6"/>
      <c r="CS245" s="6"/>
      <c r="CT245" s="6"/>
      <c r="CU245" s="6"/>
      <c r="CV245" s="6"/>
      <c r="CY245" s="6"/>
      <c r="CZ245" s="6"/>
      <c r="DA245" s="6"/>
      <c r="DB245" s="6"/>
      <c r="DC245" s="6"/>
      <c r="DD245" s="6"/>
    </row>
    <row r="246" spans="1:108" x14ac:dyDescent="0.35">
      <c r="A246" s="8">
        <v>802.33538818359375</v>
      </c>
      <c r="B246" s="8">
        <v>119.90861511230469</v>
      </c>
      <c r="C246" s="8">
        <v>215</v>
      </c>
      <c r="D246" s="8">
        <v>215.10000610351563</v>
      </c>
      <c r="E246" s="8">
        <v>220.10000610351563</v>
      </c>
      <c r="F246" s="8">
        <v>225</v>
      </c>
      <c r="G246" s="8">
        <v>2206.12744140625</v>
      </c>
      <c r="H246" s="8">
        <v>1747.221923828125</v>
      </c>
      <c r="I246" s="8">
        <v>3.1580002307891846</v>
      </c>
      <c r="J246" s="8">
        <v>0.14400000870227814</v>
      </c>
      <c r="K246" s="8">
        <v>24.340002059936523</v>
      </c>
      <c r="L246" s="8">
        <v>2.0600001811981201</v>
      </c>
      <c r="M246" s="8">
        <v>0.45400002598762512</v>
      </c>
      <c r="N246" s="8">
        <v>0.65600001811981201</v>
      </c>
      <c r="O246" s="8">
        <v>45.700000762939453</v>
      </c>
      <c r="P246" s="8">
        <v>28.317646026611328</v>
      </c>
      <c r="Q246" s="8">
        <v>44.948402404785156</v>
      </c>
      <c r="R246" s="8">
        <v>229.80000305175781</v>
      </c>
      <c r="S246" s="8">
        <v>60</v>
      </c>
      <c r="T246" s="8">
        <v>60</v>
      </c>
      <c r="U246" s="8">
        <v>61</v>
      </c>
      <c r="V246" s="8">
        <v>94.586082458496094</v>
      </c>
      <c r="W246" s="8">
        <v>52.499603271484375</v>
      </c>
      <c r="X246" s="8">
        <v>66.243484497070313</v>
      </c>
      <c r="Y246" s="8">
        <v>80.103248596191406</v>
      </c>
      <c r="Z246" s="8">
        <v>3.0099375247955322</v>
      </c>
      <c r="AA246" s="8">
        <v>544.1214599609375</v>
      </c>
      <c r="AB246" s="8">
        <v>500.3453369140625</v>
      </c>
      <c r="AC246" s="8">
        <v>4.5149378776550293</v>
      </c>
      <c r="AD246" s="8">
        <v>3.687187671661377</v>
      </c>
      <c r="AE246" s="8">
        <v>7739.77587890625</v>
      </c>
      <c r="AF246" s="8">
        <v>5509.2998046875</v>
      </c>
      <c r="AG246" s="8">
        <v>1627.7138671875</v>
      </c>
      <c r="AH246" s="8">
        <v>1050.810546875</v>
      </c>
      <c r="AI246" s="8">
        <v>6112.06201171875</v>
      </c>
      <c r="AJ246" s="8">
        <v>4458.4892578125</v>
      </c>
      <c r="AK246" s="8">
        <f>(data_cloud__26[[#This Row],[timestamp]]-BD244)*86400</f>
        <v>24.07600034493953</v>
      </c>
      <c r="AL246" s="8">
        <v>1.0029999999999999</v>
      </c>
      <c r="AM246" s="8">
        <v>423.74</v>
      </c>
      <c r="AN246" s="8">
        <v>2053.6019999999999</v>
      </c>
      <c r="AO246" s="8">
        <v>6.6459999999999999</v>
      </c>
      <c r="AP246" s="6">
        <v>28.699000000000002</v>
      </c>
      <c r="AQ246" s="6">
        <v>1</v>
      </c>
      <c r="AR246" s="6">
        <v>1</v>
      </c>
      <c r="AS246" s="6">
        <f>_xlfn.XLOOKUP(data_cloud__26[[#This Row],[product_id]], manual_check_maarten!A:A,manual_check_maarten!F:F,  "")</f>
        <v>1</v>
      </c>
      <c r="AT246" s="6"/>
      <c r="AU246" s="6"/>
      <c r="AV246" s="6"/>
      <c r="AW246" s="6">
        <f>_xlfn.XLOOKUP(data_cloud__26[[#This Row],[product_id]], manual_check_maarten!A:A,manual_check_maarten!G:G,  "")</f>
        <v>0</v>
      </c>
      <c r="AX246" s="6" t="str">
        <f>_xlfn.XLOOKUP(data_cloud__26[[#This Row],[product_id]], manual_check_maarten!A:A,manual_check_maarten!H:H,  "")</f>
        <v/>
      </c>
      <c r="AY246" s="6"/>
      <c r="AZ246" s="6"/>
      <c r="BA246" s="6" t="s">
        <v>654</v>
      </c>
      <c r="BB246" s="6">
        <v>123</v>
      </c>
      <c r="BC246" s="6" t="s">
        <v>78</v>
      </c>
      <c r="BD246" s="6">
        <v>45566.721758055559</v>
      </c>
      <c r="BE246" s="6" t="s">
        <v>79</v>
      </c>
      <c r="BF246" s="6" t="s">
        <v>80</v>
      </c>
      <c r="BG246" s="6">
        <v>123</v>
      </c>
      <c r="BH246" s="6">
        <v>123</v>
      </c>
      <c r="BI246" s="6">
        <v>0</v>
      </c>
      <c r="BJ246" s="6" t="s">
        <v>655</v>
      </c>
      <c r="BK246" s="6" t="s">
        <v>82</v>
      </c>
      <c r="BL246" s="6">
        <v>15.179999351501465</v>
      </c>
      <c r="BM246" s="6">
        <v>110</v>
      </c>
      <c r="BN246" s="6" t="s">
        <v>82</v>
      </c>
      <c r="BO246" s="6" t="s">
        <v>82</v>
      </c>
      <c r="BP246" s="6">
        <v>0</v>
      </c>
      <c r="BQ246" s="6">
        <v>60</v>
      </c>
      <c r="BR246" s="6">
        <v>2.3112893104553223E-2</v>
      </c>
      <c r="BS246" s="6">
        <v>0.11117446422576904</v>
      </c>
      <c r="BT246" s="6" t="s">
        <v>656</v>
      </c>
      <c r="BU246" s="6" t="s">
        <v>654</v>
      </c>
      <c r="BV246" s="6">
        <v>40</v>
      </c>
      <c r="BW246" s="6">
        <v>20</v>
      </c>
      <c r="BX246" s="6">
        <v>45</v>
      </c>
      <c r="BY246" s="6">
        <v>892.28399999999999</v>
      </c>
      <c r="BZ246" s="6">
        <v>984.58299999999997</v>
      </c>
      <c r="CA246" s="6">
        <v>3.1309999999999998</v>
      </c>
      <c r="CB246" s="6">
        <v>4.1920000000000002</v>
      </c>
      <c r="CC246" s="6">
        <v>95.44</v>
      </c>
      <c r="CD246" s="6">
        <v>2053.6019999999999</v>
      </c>
      <c r="CE246" s="6">
        <v>867.96900000000005</v>
      </c>
      <c r="CF246" s="6">
        <v>1095.634</v>
      </c>
      <c r="CG246" s="6">
        <v>6.5439999999999996</v>
      </c>
      <c r="CH246" s="6">
        <v>98.424999999999997</v>
      </c>
      <c r="CR246" s="6"/>
      <c r="CS246" s="6"/>
      <c r="CT246" s="6"/>
      <c r="CU246" s="6"/>
      <c r="CV246" s="6"/>
      <c r="CY246" s="6"/>
      <c r="CZ246" s="6"/>
      <c r="DA246" s="6"/>
      <c r="DB246" s="6"/>
      <c r="DC246" s="6"/>
      <c r="DD246" s="6"/>
    </row>
    <row r="247" spans="1:108" x14ac:dyDescent="0.35">
      <c r="A247" s="8">
        <v>802.33538818359375</v>
      </c>
      <c r="B247" s="8">
        <v>119.90861511230469</v>
      </c>
      <c r="C247" s="8">
        <v>215</v>
      </c>
      <c r="D247" s="8">
        <v>215.10000610351563</v>
      </c>
      <c r="E247" s="8">
        <v>220.10000610351563</v>
      </c>
      <c r="F247" s="8">
        <v>225</v>
      </c>
      <c r="G247" s="8">
        <v>2206.12744140625</v>
      </c>
      <c r="H247" s="8">
        <v>1747.221923828125</v>
      </c>
      <c r="I247" s="8">
        <v>3.1580002307891846</v>
      </c>
      <c r="J247" s="8">
        <v>0.14400000870227814</v>
      </c>
      <c r="K247" s="8">
        <v>24.340002059936523</v>
      </c>
      <c r="L247" s="8">
        <v>2.0600001811981201</v>
      </c>
      <c r="M247" s="8">
        <v>0.45400002598762512</v>
      </c>
      <c r="N247" s="8">
        <v>0.65600001811981201</v>
      </c>
      <c r="O247" s="8">
        <v>45.700000762939453</v>
      </c>
      <c r="P247" s="8">
        <v>28.317646026611328</v>
      </c>
      <c r="Q247" s="8">
        <v>44.948402404785156</v>
      </c>
      <c r="R247" s="8">
        <v>229.80000305175781</v>
      </c>
      <c r="S247" s="8">
        <v>60</v>
      </c>
      <c r="T247" s="8">
        <v>60</v>
      </c>
      <c r="U247" s="8">
        <v>61</v>
      </c>
      <c r="V247" s="8">
        <v>137.79624938964844</v>
      </c>
      <c r="W247" s="8">
        <v>52.49993896484375</v>
      </c>
      <c r="X247" s="8">
        <v>66.866928100585938</v>
      </c>
      <c r="Y247" s="8">
        <v>82.577194213867188</v>
      </c>
      <c r="Z247" s="8">
        <v>2.1445624828338623</v>
      </c>
      <c r="AA247" s="8">
        <v>545.08258056640625</v>
      </c>
      <c r="AB247" s="8">
        <v>497.94921875</v>
      </c>
      <c r="AC247" s="8">
        <v>4.8159375190734863</v>
      </c>
      <c r="AD247" s="8">
        <v>3.8753125667572021</v>
      </c>
      <c r="AE247" s="8">
        <v>7891.74609375</v>
      </c>
      <c r="AF247" s="8">
        <v>6073.15283203125</v>
      </c>
      <c r="AG247" s="8">
        <v>1798.0556640625</v>
      </c>
      <c r="AH247" s="8">
        <v>1157.0732421875</v>
      </c>
      <c r="AI247" s="8">
        <v>6093.6904296875</v>
      </c>
      <c r="AJ247" s="8">
        <v>4916.07958984375</v>
      </c>
      <c r="AK247" s="8">
        <f>(data_cloud__26[[#This Row],[timestamp]]-BD245)*86400</f>
        <v>24.07600034493953</v>
      </c>
      <c r="AL247" s="8">
        <v>1.0049999999999999</v>
      </c>
      <c r="AM247" s="8">
        <v>424.70600000000002</v>
      </c>
      <c r="AN247" s="8">
        <v>2056.0749999999998</v>
      </c>
      <c r="AO247" s="8">
        <v>41.383000000000003</v>
      </c>
      <c r="AP247" s="6">
        <v>17.960999999999999</v>
      </c>
      <c r="AQ247" s="6">
        <v>0</v>
      </c>
      <c r="AR247" s="6">
        <v>1</v>
      </c>
      <c r="AS247" s="6">
        <f>_xlfn.XLOOKUP(data_cloud__26[[#This Row],[product_id]], manual_check_maarten!A:A,manual_check_maarten!F:F,  "")</f>
        <v>0</v>
      </c>
      <c r="AT247" s="6"/>
      <c r="AU247" s="6"/>
      <c r="AV247" s="6"/>
      <c r="AW247" s="6">
        <f>_xlfn.XLOOKUP(data_cloud__26[[#This Row],[product_id]], manual_check_maarten!A:A,manual_check_maarten!G:G,  "")</f>
        <v>0</v>
      </c>
      <c r="AX247" s="6" t="str">
        <f>_xlfn.XLOOKUP(data_cloud__26[[#This Row],[product_id]], manual_check_maarten!A:A,manual_check_maarten!H:H,  "")</f>
        <v>Streaks</v>
      </c>
      <c r="AY247" s="6"/>
      <c r="AZ247" s="6"/>
      <c r="BA247" s="6" t="s">
        <v>657</v>
      </c>
      <c r="BB247" s="6">
        <v>123</v>
      </c>
      <c r="BC247" s="6" t="s">
        <v>85</v>
      </c>
      <c r="BD247" s="6">
        <v>45566.721758055559</v>
      </c>
      <c r="BE247" s="6" t="s">
        <v>79</v>
      </c>
      <c r="BF247" s="6" t="s">
        <v>80</v>
      </c>
      <c r="BG247" s="6">
        <v>123</v>
      </c>
      <c r="BH247" s="6">
        <v>123</v>
      </c>
      <c r="BI247" s="6">
        <v>0</v>
      </c>
      <c r="BJ247" s="6" t="s">
        <v>655</v>
      </c>
      <c r="BK247" s="6" t="s">
        <v>82</v>
      </c>
      <c r="BL247" s="6">
        <v>15.179999351501465</v>
      </c>
      <c r="BM247" s="6">
        <v>110</v>
      </c>
      <c r="BN247" s="6" t="s">
        <v>82</v>
      </c>
      <c r="BO247" s="6" t="s">
        <v>82</v>
      </c>
      <c r="BP247" s="6">
        <v>0</v>
      </c>
      <c r="BQ247" s="6">
        <v>60</v>
      </c>
      <c r="BR247" s="6"/>
      <c r="BS247" s="6"/>
      <c r="BT247" s="6" t="s">
        <v>658</v>
      </c>
      <c r="BU247" s="6" t="s">
        <v>657</v>
      </c>
      <c r="BV247" s="6">
        <v>40</v>
      </c>
      <c r="BW247" s="6">
        <v>20</v>
      </c>
      <c r="BX247" s="6">
        <v>45</v>
      </c>
      <c r="BY247" s="6">
        <v>1234.3109999999999</v>
      </c>
      <c r="BZ247" s="6">
        <v>950.97699999999998</v>
      </c>
      <c r="CA247" s="6">
        <v>-2.3090000000000002</v>
      </c>
      <c r="CB247" s="6">
        <v>4.0279999999999996</v>
      </c>
      <c r="CC247" s="6">
        <v>90</v>
      </c>
      <c r="CD247" s="6">
        <v>2056.0749999999998</v>
      </c>
      <c r="CE247" s="6">
        <v>1228.5219999999999</v>
      </c>
      <c r="CF247" s="6">
        <v>1258.6780000000001</v>
      </c>
      <c r="CG247" s="6">
        <v>-178.35</v>
      </c>
      <c r="CH247" s="6">
        <v>99.998999999999995</v>
      </c>
      <c r="CR247" s="6"/>
      <c r="CS247" s="6"/>
      <c r="CT247" s="6"/>
      <c r="CU247" s="6"/>
      <c r="CV247" s="6"/>
      <c r="CY247" s="6"/>
      <c r="CZ247" s="6"/>
      <c r="DA247" s="6"/>
      <c r="DB247" s="6"/>
      <c r="DC247" s="6"/>
      <c r="DD247" s="6"/>
    </row>
    <row r="248" spans="1:108" x14ac:dyDescent="0.35">
      <c r="A248" s="8">
        <v>802.33538818359375</v>
      </c>
      <c r="B248" s="8">
        <v>119.90861511230469</v>
      </c>
      <c r="C248" s="8">
        <v>214.5</v>
      </c>
      <c r="D248" s="8">
        <v>214.80000305175781</v>
      </c>
      <c r="E248" s="8">
        <v>220.10000610351563</v>
      </c>
      <c r="F248" s="8">
        <v>224.80000305175781</v>
      </c>
      <c r="G248" s="8">
        <v>2203.990478515625</v>
      </c>
      <c r="H248" s="8">
        <v>1749.8448486328125</v>
      </c>
      <c r="I248" s="8">
        <v>3.0860002040863037</v>
      </c>
      <c r="J248" s="8">
        <v>0.14400000870227814</v>
      </c>
      <c r="K248" s="8">
        <v>24.340002059936523</v>
      </c>
      <c r="L248" s="8">
        <v>2.0559999942779541</v>
      </c>
      <c r="M248" s="8">
        <v>0.45400002598762512</v>
      </c>
      <c r="N248" s="8">
        <v>0.65600001811981201</v>
      </c>
      <c r="O248" s="8">
        <v>45.900001525878906</v>
      </c>
      <c r="P248" s="8">
        <v>28.312549591064453</v>
      </c>
      <c r="Q248" s="8">
        <v>44.973884582519531</v>
      </c>
      <c r="R248" s="8">
        <v>229.80000305175781</v>
      </c>
      <c r="S248" s="8">
        <v>60.099997999999999</v>
      </c>
      <c r="T248" s="8">
        <v>60.099997999999999</v>
      </c>
      <c r="U248" s="8">
        <v>60.900002000000001</v>
      </c>
      <c r="V248" s="8">
        <v>94.586082458496094</v>
      </c>
      <c r="W248" s="8">
        <v>52.499603271484375</v>
      </c>
      <c r="X248" s="8">
        <v>66.368865966796875</v>
      </c>
      <c r="Y248" s="8">
        <v>80.056884765625</v>
      </c>
      <c r="Z248" s="8">
        <v>3.7248127460479736</v>
      </c>
      <c r="AA248" s="8">
        <v>544.2418212890625</v>
      </c>
      <c r="AB248" s="8">
        <v>499.6414794921875</v>
      </c>
      <c r="AC248" s="8">
        <v>4.5525627136230469</v>
      </c>
      <c r="AD248" s="8">
        <v>3.6495625972747803</v>
      </c>
      <c r="AE248" s="8">
        <v>7753.505859375</v>
      </c>
      <c r="AF248" s="8">
        <v>5506.0322265625</v>
      </c>
      <c r="AG248" s="8">
        <v>1644.5068359375</v>
      </c>
      <c r="AH248" s="8">
        <v>1026.89453125</v>
      </c>
      <c r="AI248" s="8">
        <v>6108.9990234375</v>
      </c>
      <c r="AJ248" s="8">
        <v>4479.1376953125</v>
      </c>
      <c r="AK248" s="8">
        <f>(data_cloud__26[[#This Row],[timestamp]]-BD246)*86400</f>
        <v>24.980999459512532</v>
      </c>
      <c r="AL248" s="8">
        <v>1.004</v>
      </c>
      <c r="AM248" s="8">
        <v>423.81</v>
      </c>
      <c r="AN248" s="8">
        <v>2055.1129999999998</v>
      </c>
      <c r="AO248" s="8">
        <v>15.692</v>
      </c>
      <c r="AP248" s="6">
        <v>20.433</v>
      </c>
      <c r="AQ248" s="6">
        <v>1</v>
      </c>
      <c r="AR248" s="6">
        <v>1</v>
      </c>
      <c r="AS248" s="6">
        <f>_xlfn.XLOOKUP(data_cloud__26[[#This Row],[product_id]], manual_check_maarten!A:A,manual_check_maarten!F:F,  "")</f>
        <v>1</v>
      </c>
      <c r="AT248" s="6"/>
      <c r="AU248" s="6"/>
      <c r="AV248" s="6"/>
      <c r="AW248" s="6">
        <f>_xlfn.XLOOKUP(data_cloud__26[[#This Row],[product_id]], manual_check_maarten!A:A,manual_check_maarten!G:G,  "")</f>
        <v>0</v>
      </c>
      <c r="AX248" s="6" t="str">
        <f>_xlfn.XLOOKUP(data_cloud__26[[#This Row],[product_id]], manual_check_maarten!A:A,manual_check_maarten!H:H,  "")</f>
        <v/>
      </c>
      <c r="AY248" s="6"/>
      <c r="AZ248" s="6"/>
      <c r="BA248" s="6" t="s">
        <v>659</v>
      </c>
      <c r="BB248" s="6">
        <v>124</v>
      </c>
      <c r="BC248" s="6" t="s">
        <v>78</v>
      </c>
      <c r="BD248" s="6">
        <v>45566.722047187497</v>
      </c>
      <c r="BE248" s="6" t="s">
        <v>79</v>
      </c>
      <c r="BF248" s="6" t="s">
        <v>80</v>
      </c>
      <c r="BG248" s="6">
        <v>124</v>
      </c>
      <c r="BH248" s="6">
        <v>124</v>
      </c>
      <c r="BI248" s="6">
        <v>0</v>
      </c>
      <c r="BJ248" s="6" t="s">
        <v>660</v>
      </c>
      <c r="BK248" s="6" t="s">
        <v>82</v>
      </c>
      <c r="BL248" s="6">
        <v>15.179999351501465</v>
      </c>
      <c r="BM248" s="6">
        <v>110</v>
      </c>
      <c r="BN248" s="6" t="s">
        <v>82</v>
      </c>
      <c r="BO248" s="6" t="s">
        <v>82</v>
      </c>
      <c r="BP248" s="6">
        <v>0</v>
      </c>
      <c r="BQ248" s="6">
        <v>60</v>
      </c>
      <c r="BR248" s="6">
        <v>2.7270078659057617E-2</v>
      </c>
      <c r="BS248" s="6">
        <v>0.11039268970489502</v>
      </c>
      <c r="BT248" s="6" t="s">
        <v>661</v>
      </c>
      <c r="BU248" s="6" t="s">
        <v>659</v>
      </c>
      <c r="BV248" s="6">
        <v>40</v>
      </c>
      <c r="BW248" s="6">
        <v>20</v>
      </c>
      <c r="BX248" s="6">
        <v>45</v>
      </c>
      <c r="BY248" s="6">
        <v>889.44399999999996</v>
      </c>
      <c r="BZ248" s="6">
        <v>1082.1949999999999</v>
      </c>
      <c r="CA248" s="6">
        <v>3.806</v>
      </c>
      <c r="CB248" s="6">
        <v>4.25</v>
      </c>
      <c r="CC248" s="6">
        <v>96.114999999999995</v>
      </c>
      <c r="CD248" s="6">
        <v>2055.1129999999998</v>
      </c>
      <c r="CE248" s="6">
        <v>865.40499999999997</v>
      </c>
      <c r="CF248" s="6">
        <v>1191.549</v>
      </c>
      <c r="CG248" s="6">
        <v>6.5709999999999997</v>
      </c>
      <c r="CH248" s="6">
        <v>98.424999999999997</v>
      </c>
      <c r="CR248" s="6"/>
      <c r="CS248" s="6"/>
      <c r="CT248" s="6"/>
      <c r="CU248" s="6"/>
      <c r="CV248" s="6"/>
      <c r="CY248" s="6"/>
      <c r="CZ248" s="6"/>
      <c r="DA248" s="6"/>
      <c r="DB248" s="6"/>
      <c r="DC248" s="6"/>
      <c r="DD248" s="6"/>
    </row>
    <row r="249" spans="1:108" x14ac:dyDescent="0.35">
      <c r="A249" s="8">
        <v>802.33538818359375</v>
      </c>
      <c r="B249" s="8">
        <v>119.90861511230469</v>
      </c>
      <c r="C249" s="8">
        <v>214.5</v>
      </c>
      <c r="D249" s="8">
        <v>214.80000305175781</v>
      </c>
      <c r="E249" s="8">
        <v>220.10000610351563</v>
      </c>
      <c r="F249" s="8">
        <v>224.80000305175781</v>
      </c>
      <c r="G249" s="8">
        <v>2203.990478515625</v>
      </c>
      <c r="H249" s="8">
        <v>1749.8448486328125</v>
      </c>
      <c r="I249" s="8">
        <v>3.0860002040863037</v>
      </c>
      <c r="J249" s="8">
        <v>0.14400000870227814</v>
      </c>
      <c r="K249" s="8">
        <v>24.340002059936523</v>
      </c>
      <c r="L249" s="8">
        <v>2.0559999942779541</v>
      </c>
      <c r="M249" s="8">
        <v>0.45400002598762512</v>
      </c>
      <c r="N249" s="8">
        <v>0.65600001811981201</v>
      </c>
      <c r="O249" s="8">
        <v>45.900001525878906</v>
      </c>
      <c r="P249" s="8">
        <v>28.312549591064453</v>
      </c>
      <c r="Q249" s="8">
        <v>44.973884582519531</v>
      </c>
      <c r="R249" s="8">
        <v>229.80000305175781</v>
      </c>
      <c r="S249" s="8">
        <v>60.099997999999999</v>
      </c>
      <c r="T249" s="8">
        <v>60.099997999999999</v>
      </c>
      <c r="U249" s="8">
        <v>60.900002000000001</v>
      </c>
      <c r="V249" s="8">
        <v>137.79624938964844</v>
      </c>
      <c r="W249" s="8">
        <v>52.49993896484375</v>
      </c>
      <c r="X249" s="8">
        <v>66.928703308105469</v>
      </c>
      <c r="Y249" s="8">
        <v>82.715888977050781</v>
      </c>
      <c r="Z249" s="8">
        <v>2.2198126316070557</v>
      </c>
      <c r="AA249" s="8">
        <v>545.650390625</v>
      </c>
      <c r="AB249" s="8">
        <v>499.0400390625</v>
      </c>
      <c r="AC249" s="8">
        <v>4.8159375190734863</v>
      </c>
      <c r="AD249" s="8">
        <v>3.9129376411437988</v>
      </c>
      <c r="AE249" s="8">
        <v>7912.7216796875</v>
      </c>
      <c r="AF249" s="8">
        <v>6109.85693359375</v>
      </c>
      <c r="AG249" s="8">
        <v>1796.23486328125</v>
      </c>
      <c r="AH249" s="8">
        <v>1175.40234375</v>
      </c>
      <c r="AI249" s="8">
        <v>6116.48681640625</v>
      </c>
      <c r="AJ249" s="8">
        <v>4934.45458984375</v>
      </c>
      <c r="AK249" s="8">
        <f>(data_cloud__26[[#This Row],[timestamp]]-BD247)*86400</f>
        <v>24.980999459512532</v>
      </c>
      <c r="AL249" s="8">
        <v>1.0049999999999999</v>
      </c>
      <c r="AM249" s="8">
        <v>424.74900000000002</v>
      </c>
      <c r="AN249" s="8">
        <v>2056.6210000000001</v>
      </c>
      <c r="AO249" s="8">
        <v>6.2919999999999998</v>
      </c>
      <c r="AP249" s="6">
        <v>26.106000000000002</v>
      </c>
      <c r="AQ249" s="6">
        <v>1</v>
      </c>
      <c r="AR249" s="6">
        <v>1</v>
      </c>
      <c r="AS249" s="6">
        <f>_xlfn.XLOOKUP(data_cloud__26[[#This Row],[product_id]], manual_check_maarten!A:A,manual_check_maarten!F:F,  "")</f>
        <v>1</v>
      </c>
      <c r="AT249" s="6"/>
      <c r="AU249" s="6"/>
      <c r="AV249" s="6"/>
      <c r="AW249" s="6">
        <f>_xlfn.XLOOKUP(data_cloud__26[[#This Row],[product_id]], manual_check_maarten!A:A,manual_check_maarten!G:G,  "")</f>
        <v>0</v>
      </c>
      <c r="AX249" s="6" t="str">
        <f>_xlfn.XLOOKUP(data_cloud__26[[#This Row],[product_id]], manual_check_maarten!A:A,manual_check_maarten!H:H,  "")</f>
        <v/>
      </c>
      <c r="AY249" s="6"/>
      <c r="AZ249" s="6"/>
      <c r="BA249" s="6" t="s">
        <v>662</v>
      </c>
      <c r="BB249" s="6">
        <v>124</v>
      </c>
      <c r="BC249" s="6" t="s">
        <v>85</v>
      </c>
      <c r="BD249" s="6">
        <v>45566.722047187497</v>
      </c>
      <c r="BE249" s="6" t="s">
        <v>79</v>
      </c>
      <c r="BF249" s="6" t="s">
        <v>80</v>
      </c>
      <c r="BG249" s="6">
        <v>124</v>
      </c>
      <c r="BH249" s="6">
        <v>124</v>
      </c>
      <c r="BI249" s="6">
        <v>0</v>
      </c>
      <c r="BJ249" s="6" t="s">
        <v>660</v>
      </c>
      <c r="BK249" s="6" t="s">
        <v>82</v>
      </c>
      <c r="BL249" s="6">
        <v>15.179999351501465</v>
      </c>
      <c r="BM249" s="6">
        <v>110</v>
      </c>
      <c r="BN249" s="6" t="s">
        <v>82</v>
      </c>
      <c r="BO249" s="6" t="s">
        <v>82</v>
      </c>
      <c r="BP249" s="6">
        <v>0</v>
      </c>
      <c r="BQ249" s="6">
        <v>60</v>
      </c>
      <c r="BR249" s="6"/>
      <c r="BS249" s="6"/>
      <c r="BT249" s="6" t="s">
        <v>663</v>
      </c>
      <c r="BU249" s="6" t="s">
        <v>662</v>
      </c>
      <c r="BV249" s="6">
        <v>40</v>
      </c>
      <c r="BW249" s="6">
        <v>20</v>
      </c>
      <c r="BX249" s="6">
        <v>45</v>
      </c>
      <c r="BY249" s="6">
        <v>1240.8150000000001</v>
      </c>
      <c r="BZ249" s="6">
        <v>834.92399999999998</v>
      </c>
      <c r="CA249" s="6">
        <v>-2.3090000000000002</v>
      </c>
      <c r="CB249" s="6">
        <v>4.0039999999999996</v>
      </c>
      <c r="CC249" s="6">
        <v>90</v>
      </c>
      <c r="CD249" s="6">
        <v>2056.6210000000001</v>
      </c>
      <c r="CE249" s="6">
        <v>1234.271</v>
      </c>
      <c r="CF249" s="6">
        <v>1145.336</v>
      </c>
      <c r="CG249" s="6">
        <v>-178.23</v>
      </c>
      <c r="CH249" s="6">
        <v>98.424999999999997</v>
      </c>
      <c r="CR249" s="6"/>
      <c r="CS249" s="6"/>
      <c r="CT249" s="6"/>
      <c r="CU249" s="6"/>
      <c r="CV249" s="6"/>
      <c r="CY249" s="6"/>
      <c r="CZ249" s="6"/>
      <c r="DA249" s="6"/>
      <c r="DB249" s="6"/>
      <c r="DC249" s="6"/>
      <c r="DD249" s="6"/>
    </row>
    <row r="250" spans="1:108" x14ac:dyDescent="0.35">
      <c r="A250" s="8">
        <v>802.70428466796875</v>
      </c>
      <c r="B250" s="8">
        <v>119.90861511230469</v>
      </c>
      <c r="C250" s="8">
        <v>214.80000305175781</v>
      </c>
      <c r="D250" s="8">
        <v>214.80000305175781</v>
      </c>
      <c r="E250" s="8">
        <v>220.10000610351563</v>
      </c>
      <c r="F250" s="8">
        <v>225</v>
      </c>
      <c r="G250" s="8">
        <v>2197.676025390625</v>
      </c>
      <c r="H250" s="8">
        <v>1769.4677734375</v>
      </c>
      <c r="I250" s="8">
        <v>3.1020002365112305</v>
      </c>
      <c r="J250" s="8">
        <v>0.14800000190734863</v>
      </c>
      <c r="K250" s="8">
        <v>24.342000961303711</v>
      </c>
      <c r="L250" s="8">
        <v>2.0600001811981201</v>
      </c>
      <c r="M250" s="8">
        <v>0.45400002598762512</v>
      </c>
      <c r="N250" s="8">
        <v>0.65800005197525024</v>
      </c>
      <c r="O250" s="8">
        <v>46</v>
      </c>
      <c r="P250" s="8">
        <v>28.434871673583984</v>
      </c>
      <c r="Q250" s="8">
        <v>44.973884582519531</v>
      </c>
      <c r="R250" s="8">
        <v>230</v>
      </c>
      <c r="S250" s="8">
        <v>59.900002000000001</v>
      </c>
      <c r="T250" s="8">
        <v>59.900002000000001</v>
      </c>
      <c r="U250" s="8">
        <v>61</v>
      </c>
      <c r="V250" s="8">
        <v>94.586082458496094</v>
      </c>
      <c r="W250" s="8">
        <v>52.499603271484375</v>
      </c>
      <c r="X250" s="8">
        <v>66.502143859863281</v>
      </c>
      <c r="Y250" s="8">
        <v>80.228378295898438</v>
      </c>
      <c r="Z250" s="8">
        <v>2.6713125705718994</v>
      </c>
      <c r="AA250" s="8">
        <v>543.38592529296875</v>
      </c>
      <c r="AB250" s="8">
        <v>499.69415283203125</v>
      </c>
      <c r="AC250" s="8">
        <v>4.5149378776550293</v>
      </c>
      <c r="AD250" s="8">
        <v>3.6495625972747803</v>
      </c>
      <c r="AE250" s="8">
        <v>7724.2578125</v>
      </c>
      <c r="AF250" s="8">
        <v>5493.4892578125</v>
      </c>
      <c r="AG250" s="8">
        <v>1623.0029296875</v>
      </c>
      <c r="AH250" s="8">
        <v>1028.5166015625</v>
      </c>
      <c r="AI250" s="8">
        <v>6101.2548828125</v>
      </c>
      <c r="AJ250" s="8">
        <v>4464.97265625</v>
      </c>
      <c r="AK250" s="8">
        <f>(data_cloud__26[[#This Row],[timestamp]]-BD248)*86400</f>
        <v>23.990000132471323</v>
      </c>
      <c r="AL250" s="8"/>
      <c r="AM250" s="8"/>
      <c r="AN250" s="8"/>
      <c r="AO250" s="8"/>
      <c r="AP250" s="6"/>
      <c r="AQ250" s="6"/>
      <c r="AR250" s="6"/>
      <c r="AS250" s="6" t="str">
        <f>_xlfn.XLOOKUP(data_cloud__26[[#This Row],[product_id]], manual_check_maarten!A:A,manual_check_maarten!F:F,  "")</f>
        <v/>
      </c>
      <c r="AT250" s="6"/>
      <c r="AU250" s="6"/>
      <c r="AV250" s="6"/>
      <c r="AW250" s="6" t="str">
        <f>_xlfn.XLOOKUP(data_cloud__26[[#This Row],[product_id]], manual_check_maarten!A:A,manual_check_maarten!G:G,  "")</f>
        <v/>
      </c>
      <c r="AX250" s="6" t="str">
        <f>_xlfn.XLOOKUP(data_cloud__26[[#This Row],[product_id]], manual_check_maarten!A:A,manual_check_maarten!H:H,  "")</f>
        <v/>
      </c>
      <c r="AY250" s="6"/>
      <c r="AZ250" s="6"/>
      <c r="BA250" s="6" t="s">
        <v>664</v>
      </c>
      <c r="BB250" s="6">
        <v>125</v>
      </c>
      <c r="BC250" s="6" t="s">
        <v>78</v>
      </c>
      <c r="BD250" s="6">
        <v>45566.722324849536</v>
      </c>
      <c r="BE250" s="6" t="s">
        <v>79</v>
      </c>
      <c r="BF250" s="6" t="s">
        <v>80</v>
      </c>
      <c r="BG250" s="6">
        <v>125</v>
      </c>
      <c r="BH250" s="6">
        <v>125</v>
      </c>
      <c r="BI250" s="6">
        <v>0</v>
      </c>
      <c r="BJ250" s="6" t="s">
        <v>665</v>
      </c>
      <c r="BK250" s="6" t="s">
        <v>82</v>
      </c>
      <c r="BL250" s="6">
        <v>15.189999580383301</v>
      </c>
      <c r="BM250" s="6">
        <v>110</v>
      </c>
      <c r="BN250" s="6" t="s">
        <v>82</v>
      </c>
      <c r="BO250" s="6" t="s">
        <v>82</v>
      </c>
      <c r="BP250" s="6">
        <v>0</v>
      </c>
      <c r="BQ250" s="6">
        <v>60</v>
      </c>
      <c r="BR250" s="6">
        <v>1.3103365898132324E-2</v>
      </c>
      <c r="BS250" s="6">
        <v>0.12187111377716064</v>
      </c>
      <c r="BT250" s="6"/>
      <c r="BX250" s="6"/>
      <c r="BY250" s="6"/>
      <c r="BZ250" s="6"/>
      <c r="CA250" s="6"/>
      <c r="CB250" s="6"/>
      <c r="CC250" s="6"/>
      <c r="CD250" s="6"/>
      <c r="CR250" s="6"/>
      <c r="CS250" s="6"/>
      <c r="CT250" s="6"/>
      <c r="CU250" s="6"/>
      <c r="CV250" s="6"/>
      <c r="CY250" s="6"/>
      <c r="CZ250" s="6"/>
      <c r="DA250" s="6"/>
      <c r="DB250" s="6"/>
      <c r="DC250" s="6"/>
      <c r="DD250" s="6"/>
    </row>
    <row r="251" spans="1:108" x14ac:dyDescent="0.35">
      <c r="A251" s="8">
        <v>802.70428466796875</v>
      </c>
      <c r="B251" s="8">
        <v>119.90861511230469</v>
      </c>
      <c r="C251" s="8">
        <v>214.80000305175781</v>
      </c>
      <c r="D251" s="8">
        <v>214.80000305175781</v>
      </c>
      <c r="E251" s="8">
        <v>220.10000610351563</v>
      </c>
      <c r="F251" s="8">
        <v>225</v>
      </c>
      <c r="G251" s="8">
        <v>2197.676025390625</v>
      </c>
      <c r="H251" s="8">
        <v>1769.4677734375</v>
      </c>
      <c r="I251" s="8">
        <v>3.1020002365112305</v>
      </c>
      <c r="J251" s="8">
        <v>0.14800000190734863</v>
      </c>
      <c r="K251" s="8">
        <v>24.342000961303711</v>
      </c>
      <c r="L251" s="8">
        <v>2.0600001811981201</v>
      </c>
      <c r="M251" s="8">
        <v>0.45400002598762512</v>
      </c>
      <c r="N251" s="8">
        <v>0.65800005197525024</v>
      </c>
      <c r="O251" s="8">
        <v>46</v>
      </c>
      <c r="P251" s="8">
        <v>28.434871673583984</v>
      </c>
      <c r="Q251" s="8">
        <v>44.973884582519531</v>
      </c>
      <c r="R251" s="8">
        <v>230</v>
      </c>
      <c r="S251" s="8">
        <v>59.900002000000001</v>
      </c>
      <c r="T251" s="8">
        <v>59.900002000000001</v>
      </c>
      <c r="U251" s="8">
        <v>61</v>
      </c>
      <c r="V251" s="8">
        <v>137.79624938964844</v>
      </c>
      <c r="W251" s="8">
        <v>52.49993896484375</v>
      </c>
      <c r="X251" s="8">
        <v>66.931388854980469</v>
      </c>
      <c r="Y251" s="8">
        <v>82.707588195800781</v>
      </c>
      <c r="Z251" s="8">
        <v>2.4455626010894775</v>
      </c>
      <c r="AA251" s="8">
        <v>546.304931640625</v>
      </c>
      <c r="AB251" s="8">
        <v>499.81747436523438</v>
      </c>
      <c r="AC251" s="8">
        <v>4.8159375190734863</v>
      </c>
      <c r="AD251" s="8">
        <v>3.8376877307891846</v>
      </c>
      <c r="AE251" s="8">
        <v>7911.24658203125</v>
      </c>
      <c r="AF251" s="8">
        <v>6120.2041015625</v>
      </c>
      <c r="AG251" s="8">
        <v>1803.6708984375</v>
      </c>
      <c r="AH251" s="8">
        <v>1144.515625</v>
      </c>
      <c r="AI251" s="8">
        <v>6107.57568359375</v>
      </c>
      <c r="AJ251" s="8">
        <v>4975.6884765625</v>
      </c>
      <c r="AK251" s="8">
        <f>(data_cloud__26[[#This Row],[timestamp]]-BD249)*86400</f>
        <v>23.990000132471323</v>
      </c>
      <c r="AL251" s="8">
        <v>1.0029999999999999</v>
      </c>
      <c r="AM251" s="8">
        <v>424.58199999999999</v>
      </c>
      <c r="AN251" s="8">
        <v>2057.0250000000001</v>
      </c>
      <c r="AO251" s="8">
        <v>201.386</v>
      </c>
      <c r="AP251" s="6">
        <v>789.197</v>
      </c>
      <c r="AQ251" s="6">
        <v>0</v>
      </c>
      <c r="AR251" s="6">
        <v>0</v>
      </c>
      <c r="AS251" s="6">
        <f>_xlfn.XLOOKUP(data_cloud__26[[#This Row],[product_id]], manual_check_maarten!A:A,manual_check_maarten!F:F,  "")</f>
        <v>1</v>
      </c>
      <c r="AT251" s="6"/>
      <c r="AU251" s="6"/>
      <c r="AV251" s="6"/>
      <c r="AW251" s="6" t="str">
        <f>_xlfn.XLOOKUP(data_cloud__26[[#This Row],[product_id]], manual_check_maarten!A:A,manual_check_maarten!G:G,  "")</f>
        <v>anomaly due to position against the edge of the FOV</v>
      </c>
      <c r="AX251" s="6" t="str">
        <f>_xlfn.XLOOKUP(data_cloud__26[[#This Row],[product_id]], manual_check_maarten!A:A,manual_check_maarten!H:H,  "")</f>
        <v/>
      </c>
      <c r="AY251" s="6"/>
      <c r="AZ251" s="6"/>
      <c r="BA251" s="6" t="s">
        <v>666</v>
      </c>
      <c r="BB251" s="6">
        <v>125</v>
      </c>
      <c r="BC251" s="6" t="s">
        <v>85</v>
      </c>
      <c r="BD251" s="6">
        <v>45566.722324849536</v>
      </c>
      <c r="BE251" s="6" t="s">
        <v>79</v>
      </c>
      <c r="BF251" s="6" t="s">
        <v>80</v>
      </c>
      <c r="BG251" s="6">
        <v>125</v>
      </c>
      <c r="BH251" s="6">
        <v>125</v>
      </c>
      <c r="BI251" s="6">
        <v>0</v>
      </c>
      <c r="BJ251" s="6" t="s">
        <v>665</v>
      </c>
      <c r="BK251" s="6" t="s">
        <v>82</v>
      </c>
      <c r="BL251" s="6">
        <v>15.189999580383301</v>
      </c>
      <c r="BM251" s="6">
        <v>110</v>
      </c>
      <c r="BN251" s="6" t="s">
        <v>82</v>
      </c>
      <c r="BO251" s="6" t="s">
        <v>82</v>
      </c>
      <c r="BP251" s="6">
        <v>0</v>
      </c>
      <c r="BQ251" s="6">
        <v>60</v>
      </c>
      <c r="BR251" s="6"/>
      <c r="BS251" s="6"/>
      <c r="BT251" s="6" t="s">
        <v>667</v>
      </c>
      <c r="BU251" s="6" t="s">
        <v>666</v>
      </c>
      <c r="BV251" s="6">
        <v>40</v>
      </c>
      <c r="BW251" s="6">
        <v>20</v>
      </c>
      <c r="BX251" s="6">
        <v>45</v>
      </c>
      <c r="BY251" s="6">
        <v>1243.232</v>
      </c>
      <c r="BZ251" s="6">
        <v>726.09799999999996</v>
      </c>
      <c r="CA251" s="6">
        <v>-1.627</v>
      </c>
      <c r="CB251" s="6">
        <v>4.1310000000000002</v>
      </c>
      <c r="CC251" s="6">
        <v>90.682000000000002</v>
      </c>
      <c r="CD251" s="6">
        <v>2057.0250000000001</v>
      </c>
      <c r="CE251" s="6">
        <v>1237.01</v>
      </c>
      <c r="CF251" s="6">
        <v>1039.519</v>
      </c>
      <c r="CG251" s="6">
        <v>-178.33500000000001</v>
      </c>
      <c r="CH251" s="6">
        <v>97.244</v>
      </c>
      <c r="CR251" s="6"/>
      <c r="CS251" s="6"/>
      <c r="CT251" s="6"/>
      <c r="CU251" s="6"/>
      <c r="CV251" s="6"/>
      <c r="CY251" s="6"/>
      <c r="CZ251" s="6"/>
      <c r="DA251" s="6"/>
      <c r="DB251" s="6"/>
      <c r="DC251" s="6"/>
      <c r="DD251" s="6"/>
    </row>
    <row r="252" spans="1:108" x14ac:dyDescent="0.35">
      <c r="A252" s="8">
        <v>802.33538818359375</v>
      </c>
      <c r="B252" s="8">
        <v>119.90861511230469</v>
      </c>
      <c r="C252" s="8">
        <v>215.30000305175781</v>
      </c>
      <c r="D252" s="8">
        <v>215</v>
      </c>
      <c r="E252" s="8">
        <v>220</v>
      </c>
      <c r="F252" s="8">
        <v>225</v>
      </c>
      <c r="G252" s="8">
        <v>2211.9560546875</v>
      </c>
      <c r="H252" s="8">
        <v>1756.6448974609375</v>
      </c>
      <c r="I252" s="8">
        <v>2.9500000476837158</v>
      </c>
      <c r="J252" s="8">
        <v>0.14600001275539398</v>
      </c>
      <c r="K252" s="8">
        <v>24.340002059936523</v>
      </c>
      <c r="L252" s="8">
        <v>2.0540001392364502</v>
      </c>
      <c r="M252" s="8">
        <v>0.45400002598762512</v>
      </c>
      <c r="N252" s="8">
        <v>0.65800005197525024</v>
      </c>
      <c r="O252" s="8">
        <v>46.200000762939453</v>
      </c>
      <c r="P252" s="8">
        <v>28.30235481262207</v>
      </c>
      <c r="Q252" s="8">
        <v>44.958595275878906</v>
      </c>
      <c r="R252" s="8">
        <v>230</v>
      </c>
      <c r="S252" s="8">
        <v>60.099997999999999</v>
      </c>
      <c r="T252" s="8">
        <v>60.099997999999999</v>
      </c>
      <c r="U252" s="8">
        <v>60.900002000000001</v>
      </c>
      <c r="V252" s="8">
        <v>94.586082458496094</v>
      </c>
      <c r="W252" s="8">
        <v>52.499603271484375</v>
      </c>
      <c r="X252" s="8">
        <v>66.352363586425781</v>
      </c>
      <c r="Y252" s="8">
        <v>80.05865478515625</v>
      </c>
      <c r="Z252" s="8">
        <v>2.8970625400543213</v>
      </c>
      <c r="AA252" s="8">
        <v>543.52960205078125</v>
      </c>
      <c r="AB252" s="8">
        <v>499.12142944335938</v>
      </c>
      <c r="AC252" s="8">
        <v>4.6654376983642578</v>
      </c>
      <c r="AD252" s="8">
        <v>3.687187671661377</v>
      </c>
      <c r="AE252" s="8">
        <v>7732.08447265625</v>
      </c>
      <c r="AF252" s="8">
        <v>5495.92431640625</v>
      </c>
      <c r="AG252" s="8">
        <v>1701.7333984375</v>
      </c>
      <c r="AH252" s="8">
        <v>1042.4375</v>
      </c>
      <c r="AI252" s="8">
        <v>6030.35107421875</v>
      </c>
      <c r="AJ252" s="8">
        <v>4453.48681640625</v>
      </c>
      <c r="AK252" s="8">
        <f>(data_cloud__26[[#This Row],[timestamp]]-BD250)*86400</f>
        <v>23.969999863766134</v>
      </c>
      <c r="AL252" s="8">
        <v>1.0029999999999999</v>
      </c>
      <c r="AM252" s="8">
        <v>423.76</v>
      </c>
      <c r="AN252" s="8">
        <v>2055.7660000000001</v>
      </c>
      <c r="AO252" s="8">
        <v>11.855</v>
      </c>
      <c r="AP252" s="6">
        <v>27.832000000000001</v>
      </c>
      <c r="AQ252" s="6">
        <v>1</v>
      </c>
      <c r="AR252" s="6">
        <v>1</v>
      </c>
      <c r="AS252" s="6">
        <f>_xlfn.XLOOKUP(data_cloud__26[[#This Row],[product_id]], manual_check_maarten!A:A,manual_check_maarten!F:F,  "")</f>
        <v>1</v>
      </c>
      <c r="AT252" s="6"/>
      <c r="AU252" s="6"/>
      <c r="AV252" s="6"/>
      <c r="AW252" s="6">
        <f>_xlfn.XLOOKUP(data_cloud__26[[#This Row],[product_id]], manual_check_maarten!A:A,manual_check_maarten!G:G,  "")</f>
        <v>0</v>
      </c>
      <c r="AX252" s="6" t="str">
        <f>_xlfn.XLOOKUP(data_cloud__26[[#This Row],[product_id]], manual_check_maarten!A:A,manual_check_maarten!H:H,  "")</f>
        <v/>
      </c>
      <c r="AY252" s="6"/>
      <c r="AZ252" s="6"/>
      <c r="BA252" s="6" t="s">
        <v>668</v>
      </c>
      <c r="BB252" s="6">
        <v>126</v>
      </c>
      <c r="BC252" s="6" t="s">
        <v>78</v>
      </c>
      <c r="BD252" s="6">
        <v>45566.72260228009</v>
      </c>
      <c r="BE252" s="6" t="s">
        <v>79</v>
      </c>
      <c r="BF252" s="6" t="s">
        <v>80</v>
      </c>
      <c r="BG252" s="6">
        <v>126</v>
      </c>
      <c r="BH252" s="6">
        <v>126</v>
      </c>
      <c r="BI252" s="6">
        <v>0</v>
      </c>
      <c r="BJ252" s="6" t="s">
        <v>669</v>
      </c>
      <c r="BK252" s="6" t="s">
        <v>82</v>
      </c>
      <c r="BL252" s="6">
        <v>15.189999580383301</v>
      </c>
      <c r="BM252" s="6">
        <v>110</v>
      </c>
      <c r="BN252" s="6" t="s">
        <v>82</v>
      </c>
      <c r="BO252" s="6" t="s">
        <v>82</v>
      </c>
      <c r="BP252" s="6">
        <v>0</v>
      </c>
      <c r="BQ252" s="6">
        <v>60</v>
      </c>
      <c r="BR252" s="6">
        <v>2.4366140365600586E-2</v>
      </c>
      <c r="BS252" s="6">
        <v>0.11304855346679688</v>
      </c>
      <c r="BT252" s="6" t="s">
        <v>670</v>
      </c>
      <c r="BU252" s="6" t="s">
        <v>668</v>
      </c>
      <c r="BV252" s="6">
        <v>40</v>
      </c>
      <c r="BW252" s="6">
        <v>20</v>
      </c>
      <c r="BX252" s="6">
        <v>45</v>
      </c>
      <c r="BY252" s="6">
        <v>861.48900000000003</v>
      </c>
      <c r="BZ252" s="6">
        <v>1239.54</v>
      </c>
      <c r="CA252" s="6">
        <v>3.0470000000000002</v>
      </c>
      <c r="CB252" s="6">
        <v>4.2610000000000001</v>
      </c>
      <c r="CC252" s="6">
        <v>95.355999999999995</v>
      </c>
      <c r="CD252" s="6">
        <v>2055.7660000000001</v>
      </c>
      <c r="CE252" s="6">
        <v>840.21500000000003</v>
      </c>
      <c r="CF252" s="6">
        <v>1347.174</v>
      </c>
      <c r="CG252" s="6">
        <v>5.3620000000000001</v>
      </c>
      <c r="CH252" s="6">
        <v>96.063000000000002</v>
      </c>
      <c r="CR252" s="6"/>
      <c r="CS252" s="6"/>
      <c r="CT252" s="6"/>
      <c r="CU252" s="6"/>
      <c r="CV252" s="6"/>
      <c r="CY252" s="6"/>
      <c r="CZ252" s="6"/>
      <c r="DA252" s="6"/>
      <c r="DB252" s="6"/>
      <c r="DC252" s="6"/>
      <c r="DD252" s="6"/>
    </row>
    <row r="253" spans="1:108" x14ac:dyDescent="0.35">
      <c r="A253" s="8">
        <v>802.33538818359375</v>
      </c>
      <c r="B253" s="8">
        <v>119.90861511230469</v>
      </c>
      <c r="C253" s="8">
        <v>215.30000305175781</v>
      </c>
      <c r="D253" s="8">
        <v>215</v>
      </c>
      <c r="E253" s="8">
        <v>220</v>
      </c>
      <c r="F253" s="8">
        <v>225</v>
      </c>
      <c r="G253" s="8">
        <v>2211.9560546875</v>
      </c>
      <c r="H253" s="8">
        <v>1756.6448974609375</v>
      </c>
      <c r="I253" s="8">
        <v>2.9500000476837158</v>
      </c>
      <c r="J253" s="8">
        <v>0.14600001275539398</v>
      </c>
      <c r="K253" s="8">
        <v>24.340002059936523</v>
      </c>
      <c r="L253" s="8">
        <v>2.0540001392364502</v>
      </c>
      <c r="M253" s="8">
        <v>0.45400002598762512</v>
      </c>
      <c r="N253" s="8">
        <v>0.65800005197525024</v>
      </c>
      <c r="O253" s="8">
        <v>46.200000762939453</v>
      </c>
      <c r="P253" s="8">
        <v>28.30235481262207</v>
      </c>
      <c r="Q253" s="8">
        <v>44.958595275878906</v>
      </c>
      <c r="R253" s="8">
        <v>230</v>
      </c>
      <c r="S253" s="8">
        <v>60.099997999999999</v>
      </c>
      <c r="T253" s="8">
        <v>60.099997999999999</v>
      </c>
      <c r="U253" s="8">
        <v>60.900002000000001</v>
      </c>
      <c r="V253" s="8">
        <v>137.79624938964844</v>
      </c>
      <c r="W253" s="8">
        <v>52.49993896484375</v>
      </c>
      <c r="X253" s="8">
        <v>66.972404479980469</v>
      </c>
      <c r="Y253" s="8">
        <v>82.729362487792969</v>
      </c>
      <c r="Z253" s="8">
        <v>2.5960626602172852</v>
      </c>
      <c r="AA253" s="8">
        <v>545.375732421875</v>
      </c>
      <c r="AB253" s="8">
        <v>497.90472412109375</v>
      </c>
      <c r="AC253" s="8">
        <v>4.7783126831054688</v>
      </c>
      <c r="AD253" s="8">
        <v>3.8376877307891846</v>
      </c>
      <c r="AE253" s="8">
        <v>7898.4716796875</v>
      </c>
      <c r="AF253" s="8">
        <v>6060.2255859375</v>
      </c>
      <c r="AG253" s="8">
        <v>1773.7294921875</v>
      </c>
      <c r="AH253" s="8">
        <v>1133.85498046875</v>
      </c>
      <c r="AI253" s="8">
        <v>6124.7421875</v>
      </c>
      <c r="AJ253" s="8">
        <v>4926.37060546875</v>
      </c>
      <c r="AK253" s="8">
        <f>(data_cloud__26[[#This Row],[timestamp]]-BD251)*86400</f>
        <v>23.969999863766134</v>
      </c>
      <c r="AL253" s="8">
        <v>1.0049999999999999</v>
      </c>
      <c r="AM253" s="8">
        <v>424.60599999999999</v>
      </c>
      <c r="AN253" s="8">
        <v>2053.6689999999999</v>
      </c>
      <c r="AO253" s="8">
        <v>9.048</v>
      </c>
      <c r="AP253" s="6">
        <v>33.311</v>
      </c>
      <c r="AQ253" s="6">
        <v>1</v>
      </c>
      <c r="AR253" s="6">
        <v>1</v>
      </c>
      <c r="AS253" s="6">
        <f>_xlfn.XLOOKUP(data_cloud__26[[#This Row],[product_id]], manual_check_maarten!A:A,manual_check_maarten!F:F,  "")</f>
        <v>1</v>
      </c>
      <c r="AT253" s="6"/>
      <c r="AU253" s="6"/>
      <c r="AV253" s="6"/>
      <c r="AW253" s="6">
        <f>_xlfn.XLOOKUP(data_cloud__26[[#This Row],[product_id]], manual_check_maarten!A:A,manual_check_maarten!G:G,  "")</f>
        <v>0</v>
      </c>
      <c r="AX253" s="6" t="str">
        <f>_xlfn.XLOOKUP(data_cloud__26[[#This Row],[product_id]], manual_check_maarten!A:A,manual_check_maarten!H:H,  "")</f>
        <v/>
      </c>
      <c r="AY253" s="6"/>
      <c r="AZ253" s="6"/>
      <c r="BA253" s="6" t="s">
        <v>671</v>
      </c>
      <c r="BB253" s="6">
        <v>126</v>
      </c>
      <c r="BC253" s="6" t="s">
        <v>85</v>
      </c>
      <c r="BD253" s="6">
        <v>45566.72260228009</v>
      </c>
      <c r="BE253" s="6" t="s">
        <v>79</v>
      </c>
      <c r="BF253" s="6" t="s">
        <v>80</v>
      </c>
      <c r="BG253" s="6">
        <v>126</v>
      </c>
      <c r="BH253" s="6">
        <v>126</v>
      </c>
      <c r="BI253" s="6">
        <v>0</v>
      </c>
      <c r="BJ253" s="6" t="s">
        <v>669</v>
      </c>
      <c r="BK253" s="6" t="s">
        <v>82</v>
      </c>
      <c r="BL253" s="6">
        <v>15.189999580383301</v>
      </c>
      <c r="BM253" s="6">
        <v>110</v>
      </c>
      <c r="BN253" s="6" t="s">
        <v>82</v>
      </c>
      <c r="BO253" s="6" t="s">
        <v>82</v>
      </c>
      <c r="BP253" s="6">
        <v>0</v>
      </c>
      <c r="BQ253" s="6">
        <v>60</v>
      </c>
      <c r="BR253" s="6"/>
      <c r="BS253" s="6"/>
      <c r="BT253" s="6" t="s">
        <v>672</v>
      </c>
      <c r="BU253" s="6" t="s">
        <v>671</v>
      </c>
      <c r="BV253" s="6">
        <v>40</v>
      </c>
      <c r="BW253" s="6">
        <v>20</v>
      </c>
      <c r="BX253" s="6">
        <v>45</v>
      </c>
      <c r="BY253" s="6">
        <v>1230.452</v>
      </c>
      <c r="BZ253" s="6">
        <v>1120.4449999999999</v>
      </c>
      <c r="CA253" s="6">
        <v>-1.851</v>
      </c>
      <c r="CB253" s="6">
        <v>3.9769999999999999</v>
      </c>
      <c r="CC253" s="6">
        <v>90.457999999999998</v>
      </c>
      <c r="CD253" s="6">
        <v>2053.6689999999999</v>
      </c>
      <c r="CE253" s="6">
        <v>1224.3710000000001</v>
      </c>
      <c r="CF253" s="6">
        <v>1424.6</v>
      </c>
      <c r="CG253" s="6">
        <v>-178.25800000000001</v>
      </c>
      <c r="CH253" s="6">
        <v>99.998999999999995</v>
      </c>
      <c r="CR253" s="6"/>
      <c r="CS253" s="6"/>
      <c r="CT253" s="6"/>
      <c r="CU253" s="6"/>
      <c r="CV253" s="6"/>
      <c r="CY253" s="6"/>
      <c r="CZ253" s="6"/>
      <c r="DA253" s="6"/>
      <c r="DB253" s="6"/>
      <c r="DC253" s="6"/>
      <c r="DD253" s="6"/>
    </row>
    <row r="254" spans="1:108" x14ac:dyDescent="0.35">
      <c r="A254" s="8">
        <v>802.33538818359375</v>
      </c>
      <c r="B254" s="8">
        <v>119.90861511230469</v>
      </c>
      <c r="C254" s="8">
        <v>215.30000305175781</v>
      </c>
      <c r="D254" s="8">
        <v>215.10000610351563</v>
      </c>
      <c r="E254" s="8">
        <v>220.10000610351563</v>
      </c>
      <c r="F254" s="8">
        <v>225</v>
      </c>
      <c r="G254" s="8">
        <v>2198.453125</v>
      </c>
      <c r="H254" s="8">
        <v>1751.5933837890625</v>
      </c>
      <c r="I254" s="8">
        <v>3.2720000743865967</v>
      </c>
      <c r="J254" s="8">
        <v>0.14400000870227814</v>
      </c>
      <c r="K254" s="8">
        <v>24.340002059936523</v>
      </c>
      <c r="L254" s="8">
        <v>2.0600001811981201</v>
      </c>
      <c r="M254" s="8">
        <v>0.45400002598762512</v>
      </c>
      <c r="N254" s="8">
        <v>0.65800005197525024</v>
      </c>
      <c r="O254" s="8">
        <v>46.400001525878906</v>
      </c>
      <c r="P254" s="8">
        <v>28.348226547241211</v>
      </c>
      <c r="Q254" s="8">
        <v>44.948402404785156</v>
      </c>
      <c r="R254" s="8">
        <v>229.80000305175781</v>
      </c>
      <c r="S254" s="8">
        <v>60</v>
      </c>
      <c r="T254" s="8">
        <v>60</v>
      </c>
      <c r="U254" s="8">
        <v>60.900002000000001</v>
      </c>
      <c r="V254" s="8">
        <v>94.586082458496094</v>
      </c>
      <c r="W254" s="8">
        <v>52.499603271484375</v>
      </c>
      <c r="X254" s="8">
        <v>66.460281372070313</v>
      </c>
      <c r="Y254" s="8">
        <v>80.034255981445313</v>
      </c>
      <c r="Z254" s="8">
        <v>3.2733125686645508</v>
      </c>
      <c r="AA254" s="8">
        <v>544.23321533203125</v>
      </c>
      <c r="AB254" s="8">
        <v>499.79006958007813</v>
      </c>
      <c r="AC254" s="8">
        <v>4.5525627136230469</v>
      </c>
      <c r="AD254" s="8">
        <v>3.6495625972747803</v>
      </c>
      <c r="AE254" s="8">
        <v>7754.869140625</v>
      </c>
      <c r="AF254" s="8">
        <v>5512.23876953125</v>
      </c>
      <c r="AG254" s="8">
        <v>1646.197265625</v>
      </c>
      <c r="AH254" s="8">
        <v>1028.84228515625</v>
      </c>
      <c r="AI254" s="8">
        <v>6108.671875</v>
      </c>
      <c r="AJ254" s="8">
        <v>4483.396484375</v>
      </c>
      <c r="AK254" s="8">
        <f>(data_cloud__26[[#This Row],[timestamp]]-BD252)*86400</f>
        <v>23.977000429295003</v>
      </c>
      <c r="AL254" s="8">
        <v>1.004</v>
      </c>
      <c r="AM254" s="8">
        <v>423.786</v>
      </c>
      <c r="AN254" s="8">
        <v>2056.1010000000001</v>
      </c>
      <c r="AO254" s="8">
        <v>7.8479999999999999</v>
      </c>
      <c r="AP254" s="6">
        <v>27.992999999999999</v>
      </c>
      <c r="AQ254" s="6">
        <v>1</v>
      </c>
      <c r="AR254" s="6">
        <v>1</v>
      </c>
      <c r="AS254" s="6">
        <f>_xlfn.XLOOKUP(data_cloud__26[[#This Row],[product_id]], manual_check_maarten!A:A,manual_check_maarten!F:F,  "")</f>
        <v>0</v>
      </c>
      <c r="AT254" s="6"/>
      <c r="AU254" s="6"/>
      <c r="AV254" s="6"/>
      <c r="AW254" s="6">
        <f>_xlfn.XLOOKUP(data_cloud__26[[#This Row],[product_id]], manual_check_maarten!A:A,manual_check_maarten!G:G,  "")</f>
        <v>0</v>
      </c>
      <c r="AX254" s="6" t="str">
        <f>_xlfn.XLOOKUP(data_cloud__26[[#This Row],[product_id]], manual_check_maarten!A:A,manual_check_maarten!H:H,  "")</f>
        <v>Black spots</v>
      </c>
      <c r="AY254" s="6"/>
      <c r="AZ254" s="6"/>
      <c r="BA254" s="6" t="s">
        <v>673</v>
      </c>
      <c r="BB254" s="6">
        <v>127</v>
      </c>
      <c r="BC254" s="6" t="s">
        <v>78</v>
      </c>
      <c r="BD254" s="6">
        <v>45566.722879791669</v>
      </c>
      <c r="BE254" s="6" t="s">
        <v>79</v>
      </c>
      <c r="BF254" s="6" t="s">
        <v>80</v>
      </c>
      <c r="BG254" s="6">
        <v>127</v>
      </c>
      <c r="BH254" s="6">
        <v>127</v>
      </c>
      <c r="BI254" s="6">
        <v>0</v>
      </c>
      <c r="BJ254" s="6" t="s">
        <v>674</v>
      </c>
      <c r="BK254" s="6" t="s">
        <v>82</v>
      </c>
      <c r="BL254" s="6">
        <v>15.199999809265137</v>
      </c>
      <c r="BM254" s="6">
        <v>110</v>
      </c>
      <c r="BN254" s="6" t="s">
        <v>82</v>
      </c>
      <c r="BO254" s="6" t="s">
        <v>82</v>
      </c>
      <c r="BP254" s="6">
        <v>0</v>
      </c>
      <c r="BQ254" s="6">
        <v>60</v>
      </c>
      <c r="BR254" s="6">
        <v>3.4650325775146484E-2</v>
      </c>
      <c r="BS254" s="6">
        <v>0.10369598865509033</v>
      </c>
      <c r="BT254" s="6" t="s">
        <v>675</v>
      </c>
      <c r="BU254" s="6" t="s">
        <v>673</v>
      </c>
      <c r="BV254" s="6">
        <v>40</v>
      </c>
      <c r="BW254" s="6">
        <v>20</v>
      </c>
      <c r="BX254" s="6">
        <v>45</v>
      </c>
      <c r="BY254" s="6">
        <v>864.25</v>
      </c>
      <c r="BZ254" s="6">
        <v>1230.79</v>
      </c>
      <c r="CA254" s="6">
        <v>2.512</v>
      </c>
      <c r="CB254" s="6">
        <v>4.1440000000000001</v>
      </c>
      <c r="CC254" s="6">
        <v>94.820999999999998</v>
      </c>
      <c r="CD254" s="6">
        <v>2056.1010000000001</v>
      </c>
      <c r="CE254" s="6">
        <v>842.98599999999999</v>
      </c>
      <c r="CF254" s="6">
        <v>1336.2550000000001</v>
      </c>
      <c r="CG254" s="6">
        <v>5.4480000000000004</v>
      </c>
      <c r="CH254" s="6">
        <v>97.244</v>
      </c>
      <c r="CR254" s="6"/>
      <c r="CS254" s="6"/>
      <c r="CT254" s="6"/>
      <c r="CU254" s="6"/>
      <c r="CV254" s="6"/>
      <c r="CY254" s="6"/>
      <c r="CZ254" s="6"/>
      <c r="DA254" s="6"/>
      <c r="DB254" s="6"/>
      <c r="DC254" s="6"/>
      <c r="DD254" s="6"/>
    </row>
    <row r="255" spans="1:108" x14ac:dyDescent="0.35">
      <c r="A255" s="8">
        <v>802.33538818359375</v>
      </c>
      <c r="B255" s="8">
        <v>119.90861511230469</v>
      </c>
      <c r="C255" s="8">
        <v>215.30000305175781</v>
      </c>
      <c r="D255" s="8">
        <v>215.10000610351563</v>
      </c>
      <c r="E255" s="8">
        <v>220.10000610351563</v>
      </c>
      <c r="F255" s="8">
        <v>225</v>
      </c>
      <c r="G255" s="8">
        <v>2198.453125</v>
      </c>
      <c r="H255" s="8">
        <v>1751.5933837890625</v>
      </c>
      <c r="I255" s="8">
        <v>3.2720000743865967</v>
      </c>
      <c r="J255" s="8">
        <v>0.14400000870227814</v>
      </c>
      <c r="K255" s="8">
        <v>24.340002059936523</v>
      </c>
      <c r="L255" s="8">
        <v>2.0600001811981201</v>
      </c>
      <c r="M255" s="8">
        <v>0.45400002598762512</v>
      </c>
      <c r="N255" s="8">
        <v>0.65800005197525024</v>
      </c>
      <c r="O255" s="8">
        <v>46.400001525878906</v>
      </c>
      <c r="P255" s="8">
        <v>28.348226547241211</v>
      </c>
      <c r="Q255" s="8">
        <v>44.948402404785156</v>
      </c>
      <c r="R255" s="8">
        <v>229.80000305175781</v>
      </c>
      <c r="S255" s="8">
        <v>60</v>
      </c>
      <c r="T255" s="8">
        <v>60</v>
      </c>
      <c r="U255" s="8">
        <v>60.900002000000001</v>
      </c>
      <c r="V255" s="8">
        <v>137.79624938964844</v>
      </c>
      <c r="W255" s="8">
        <v>52.49993896484375</v>
      </c>
      <c r="X255" s="8">
        <v>66.989166259765625</v>
      </c>
      <c r="Y255" s="8">
        <v>82.686622619628906</v>
      </c>
      <c r="Z255" s="8">
        <v>2.182187557220459</v>
      </c>
      <c r="AA255" s="8">
        <v>543.06494140625</v>
      </c>
      <c r="AB255" s="8">
        <v>495.83428955078125</v>
      </c>
      <c r="AC255" s="8">
        <v>4.8535628318786621</v>
      </c>
      <c r="AD255" s="8">
        <v>3.8376877307891846</v>
      </c>
      <c r="AE255" s="8">
        <v>7872.0791015625</v>
      </c>
      <c r="AF255" s="8">
        <v>6003.4677734375</v>
      </c>
      <c r="AG255" s="8">
        <v>1808.4208984375</v>
      </c>
      <c r="AH255" s="8">
        <v>1130.09375</v>
      </c>
      <c r="AI255" s="8">
        <v>6063.658203125</v>
      </c>
      <c r="AJ255" s="8">
        <v>4873.3740234375</v>
      </c>
      <c r="AK255" s="8">
        <f>(data_cloud__26[[#This Row],[timestamp]]-BD253)*86400</f>
        <v>23.977000429295003</v>
      </c>
      <c r="AL255" s="8">
        <v>1.0049999999999999</v>
      </c>
      <c r="AM255" s="8">
        <v>424.71199999999999</v>
      </c>
      <c r="AN255" s="8">
        <v>2056.125</v>
      </c>
      <c r="AO255" s="8">
        <v>5.6310000000000002</v>
      </c>
      <c r="AP255" s="6">
        <v>33.332000000000001</v>
      </c>
      <c r="AQ255" s="6">
        <v>1</v>
      </c>
      <c r="AR255" s="6">
        <v>1</v>
      </c>
      <c r="AS255" s="6">
        <f>_xlfn.XLOOKUP(data_cloud__26[[#This Row],[product_id]], manual_check_maarten!A:A,manual_check_maarten!F:F,  "")</f>
        <v>1</v>
      </c>
      <c r="AT255" s="6"/>
      <c r="AU255" s="6"/>
      <c r="AV255" s="6"/>
      <c r="AW255" s="6">
        <f>_xlfn.XLOOKUP(data_cloud__26[[#This Row],[product_id]], manual_check_maarten!A:A,manual_check_maarten!G:G,  "")</f>
        <v>0</v>
      </c>
      <c r="AX255" s="6" t="str">
        <f>_xlfn.XLOOKUP(data_cloud__26[[#This Row],[product_id]], manual_check_maarten!A:A,manual_check_maarten!H:H,  "")</f>
        <v/>
      </c>
      <c r="AY255" s="6"/>
      <c r="AZ255" s="6"/>
      <c r="BA255" s="6" t="s">
        <v>676</v>
      </c>
      <c r="BB255" s="6">
        <v>127</v>
      </c>
      <c r="BC255" s="6" t="s">
        <v>85</v>
      </c>
      <c r="BD255" s="6">
        <v>45566.722879791669</v>
      </c>
      <c r="BE255" s="6" t="s">
        <v>79</v>
      </c>
      <c r="BF255" s="6" t="s">
        <v>80</v>
      </c>
      <c r="BG255" s="6">
        <v>127</v>
      </c>
      <c r="BH255" s="6">
        <v>127</v>
      </c>
      <c r="BI255" s="6">
        <v>0</v>
      </c>
      <c r="BJ255" s="6" t="s">
        <v>674</v>
      </c>
      <c r="BK255" s="6" t="s">
        <v>82</v>
      </c>
      <c r="BL255" s="6">
        <v>15.199999809265137</v>
      </c>
      <c r="BM255" s="6">
        <v>110</v>
      </c>
      <c r="BN255" s="6" t="s">
        <v>82</v>
      </c>
      <c r="BO255" s="6" t="s">
        <v>82</v>
      </c>
      <c r="BP255" s="6">
        <v>0</v>
      </c>
      <c r="BQ255" s="6">
        <v>60</v>
      </c>
      <c r="BR255" s="6"/>
      <c r="BS255" s="6"/>
      <c r="BT255" s="6" t="s">
        <v>677</v>
      </c>
      <c r="BU255" s="6" t="s">
        <v>676</v>
      </c>
      <c r="BV255" s="6">
        <v>40</v>
      </c>
      <c r="BW255" s="6">
        <v>20</v>
      </c>
      <c r="BX255" s="6">
        <v>45</v>
      </c>
      <c r="BY255" s="6">
        <v>1236.7339999999999</v>
      </c>
      <c r="BZ255" s="6">
        <v>949.75800000000004</v>
      </c>
      <c r="CA255" s="6">
        <v>-1.627</v>
      </c>
      <c r="CB255" s="6">
        <v>4.101</v>
      </c>
      <c r="CC255" s="6">
        <v>90.682000000000002</v>
      </c>
      <c r="CD255" s="6">
        <v>2056.125</v>
      </c>
      <c r="CE255" s="6">
        <v>1230.431</v>
      </c>
      <c r="CF255" s="6">
        <v>1258.348</v>
      </c>
      <c r="CG255" s="6">
        <v>-178.26599999999999</v>
      </c>
      <c r="CH255" s="6">
        <v>99.998999999999995</v>
      </c>
      <c r="CR255" s="6"/>
      <c r="CS255" s="6"/>
      <c r="CT255" s="6"/>
      <c r="CU255" s="6"/>
      <c r="CV255" s="6"/>
      <c r="CY255" s="6"/>
      <c r="CZ255" s="6"/>
      <c r="DA255" s="6"/>
      <c r="DB255" s="6"/>
      <c r="DC255" s="6"/>
      <c r="DD255" s="6"/>
    </row>
    <row r="256" spans="1:108" x14ac:dyDescent="0.35">
      <c r="A256" s="8">
        <v>802.33538818359375</v>
      </c>
      <c r="B256" s="8">
        <v>119.90861511230469</v>
      </c>
      <c r="C256" s="8">
        <v>215.10000610351563</v>
      </c>
      <c r="D256" s="8">
        <v>215.10000610351563</v>
      </c>
      <c r="E256" s="8">
        <v>220.10000610351563</v>
      </c>
      <c r="F256" s="8">
        <v>225</v>
      </c>
      <c r="G256" s="8">
        <v>2207.681884765625</v>
      </c>
      <c r="H256" s="8">
        <v>1768.2049560546875</v>
      </c>
      <c r="I256" s="8">
        <v>3.4300000667572021</v>
      </c>
      <c r="J256" s="8">
        <v>0.14400000870227814</v>
      </c>
      <c r="K256" s="8">
        <v>24.340002059936523</v>
      </c>
      <c r="L256" s="8">
        <v>2.0520000457763672</v>
      </c>
      <c r="M256" s="8">
        <v>0.45400002598762512</v>
      </c>
      <c r="N256" s="8">
        <v>0.65600001811981201</v>
      </c>
      <c r="O256" s="8">
        <v>46.5</v>
      </c>
      <c r="P256" s="8">
        <v>28.220808029174805</v>
      </c>
      <c r="Q256" s="8">
        <v>44.989173889160156</v>
      </c>
      <c r="R256" s="8">
        <v>229.80000305175781</v>
      </c>
      <c r="S256" s="8">
        <v>60</v>
      </c>
      <c r="T256" s="8">
        <v>60</v>
      </c>
      <c r="U256" s="8">
        <v>61</v>
      </c>
      <c r="V256" s="8">
        <v>94.586082458496094</v>
      </c>
      <c r="W256" s="8">
        <v>52.499603271484375</v>
      </c>
      <c r="X256" s="8">
        <v>66.488677978515625</v>
      </c>
      <c r="Y256" s="8">
        <v>80.130332946777344</v>
      </c>
      <c r="Z256" s="8">
        <v>3.0099375247955322</v>
      </c>
      <c r="AA256" s="8">
        <v>542.44476318359375</v>
      </c>
      <c r="AB256" s="8">
        <v>498.67892456054688</v>
      </c>
      <c r="AC256" s="8">
        <v>4.5901875495910645</v>
      </c>
      <c r="AD256" s="8">
        <v>3.6119377613067627</v>
      </c>
      <c r="AE256" s="8">
        <v>7711.51611328125</v>
      </c>
      <c r="AF256" s="8">
        <v>5499.52685546875</v>
      </c>
      <c r="AG256" s="8">
        <v>1658.7236328125</v>
      </c>
      <c r="AH256" s="8">
        <v>1004.56494140625</v>
      </c>
      <c r="AI256" s="8">
        <v>6052.79248046875</v>
      </c>
      <c r="AJ256" s="8">
        <v>4494.9619140625</v>
      </c>
      <c r="AK256" s="8">
        <f>(data_cloud__26[[#This Row],[timestamp]]-BD254)*86400</f>
        <v>24.990999908186495</v>
      </c>
      <c r="AL256" s="8"/>
      <c r="AM256" s="8"/>
      <c r="AN256" s="8"/>
      <c r="AO256" s="8"/>
      <c r="AP256" s="6"/>
      <c r="AQ256" s="6"/>
      <c r="AR256" s="6"/>
      <c r="AS256" s="6" t="str">
        <f>_xlfn.XLOOKUP(data_cloud__26[[#This Row],[product_id]], manual_check_maarten!A:A,manual_check_maarten!F:F,  "")</f>
        <v/>
      </c>
      <c r="AT256" s="6"/>
      <c r="AU256" s="6"/>
      <c r="AV256" s="6"/>
      <c r="AW256" s="6" t="str">
        <f>_xlfn.XLOOKUP(data_cloud__26[[#This Row],[product_id]], manual_check_maarten!A:A,manual_check_maarten!G:G,  "")</f>
        <v/>
      </c>
      <c r="AX256" s="6" t="str">
        <f>_xlfn.XLOOKUP(data_cloud__26[[#This Row],[product_id]], manual_check_maarten!A:A,manual_check_maarten!H:H,  "")</f>
        <v/>
      </c>
      <c r="AY256" s="6"/>
      <c r="AZ256" s="6"/>
      <c r="BA256" s="6" t="s">
        <v>678</v>
      </c>
      <c r="BB256" s="6">
        <v>128</v>
      </c>
      <c r="BC256" s="6" t="s">
        <v>78</v>
      </c>
      <c r="BD256" s="6">
        <v>45566.723169039353</v>
      </c>
      <c r="BE256" s="6" t="s">
        <v>79</v>
      </c>
      <c r="BF256" s="6" t="s">
        <v>80</v>
      </c>
      <c r="BG256" s="6">
        <v>128</v>
      </c>
      <c r="BH256" s="6">
        <v>128</v>
      </c>
      <c r="BI256" s="6">
        <v>0</v>
      </c>
      <c r="BJ256" s="6" t="s">
        <v>679</v>
      </c>
      <c r="BK256" s="6" t="s">
        <v>82</v>
      </c>
      <c r="BL256" s="6">
        <v>15.199999809265137</v>
      </c>
      <c r="BM256" s="6">
        <v>110</v>
      </c>
      <c r="BN256" s="6" t="s">
        <v>82</v>
      </c>
      <c r="BO256" s="6" t="s">
        <v>82</v>
      </c>
      <c r="BP256" s="6">
        <v>0</v>
      </c>
      <c r="BQ256" s="6">
        <v>60</v>
      </c>
      <c r="BR256" s="6">
        <v>4.004216194152832E-2</v>
      </c>
      <c r="BS256" s="6">
        <v>9.4681382179260254E-2</v>
      </c>
      <c r="BT256" s="6"/>
      <c r="BX256" s="6"/>
      <c r="BY256" s="6"/>
      <c r="BZ256" s="6"/>
      <c r="CA256" s="6"/>
      <c r="CB256" s="6"/>
      <c r="CC256" s="6"/>
      <c r="CD256" s="6"/>
      <c r="CR256" s="6"/>
      <c r="CS256" s="6"/>
      <c r="CT256" s="6"/>
      <c r="CU256" s="6"/>
      <c r="CV256" s="6"/>
      <c r="CY256" s="6"/>
      <c r="CZ256" s="6"/>
      <c r="DA256" s="6"/>
      <c r="DB256" s="6"/>
      <c r="DC256" s="6"/>
      <c r="DD256" s="6"/>
    </row>
    <row r="257" spans="1:108" x14ac:dyDescent="0.35">
      <c r="A257" s="8">
        <v>802.33538818359375</v>
      </c>
      <c r="B257" s="8">
        <v>119.90861511230469</v>
      </c>
      <c r="C257" s="8">
        <v>215.10000610351563</v>
      </c>
      <c r="D257" s="8">
        <v>215.10000610351563</v>
      </c>
      <c r="E257" s="8">
        <v>220.10000610351563</v>
      </c>
      <c r="F257" s="8">
        <v>225</v>
      </c>
      <c r="G257" s="8">
        <v>2207.681884765625</v>
      </c>
      <c r="H257" s="8">
        <v>1768.2049560546875</v>
      </c>
      <c r="I257" s="8">
        <v>3.4300000667572021</v>
      </c>
      <c r="J257" s="8">
        <v>0.14400000870227814</v>
      </c>
      <c r="K257" s="8">
        <v>24.340002059936523</v>
      </c>
      <c r="L257" s="8">
        <v>2.0520000457763672</v>
      </c>
      <c r="M257" s="8">
        <v>0.45400002598762512</v>
      </c>
      <c r="N257" s="8">
        <v>0.65600001811981201</v>
      </c>
      <c r="O257" s="8">
        <v>46.5</v>
      </c>
      <c r="P257" s="8">
        <v>28.220808029174805</v>
      </c>
      <c r="Q257" s="8">
        <v>44.989173889160156</v>
      </c>
      <c r="R257" s="8">
        <v>229.80000305175781</v>
      </c>
      <c r="S257" s="8">
        <v>60</v>
      </c>
      <c r="T257" s="8">
        <v>60</v>
      </c>
      <c r="U257" s="8">
        <v>61</v>
      </c>
      <c r="V257" s="8">
        <v>137.79624938964844</v>
      </c>
      <c r="W257" s="8">
        <v>52.49993896484375</v>
      </c>
      <c r="X257" s="8">
        <v>67.075454711914063</v>
      </c>
      <c r="Y257" s="8">
        <v>82.870132446289063</v>
      </c>
      <c r="Z257" s="8">
        <v>2.2574377059936523</v>
      </c>
      <c r="AA257" s="8">
        <v>542.140625</v>
      </c>
      <c r="AB257" s="8">
        <v>495.59246826171875</v>
      </c>
      <c r="AC257" s="8">
        <v>4.8159375190734863</v>
      </c>
      <c r="AD257" s="8">
        <v>3.8376877307891846</v>
      </c>
      <c r="AE257" s="8">
        <v>7844.6796875</v>
      </c>
      <c r="AF257" s="8">
        <v>5989.92041015625</v>
      </c>
      <c r="AG257" s="8">
        <v>1780.5283203125</v>
      </c>
      <c r="AH257" s="8">
        <v>1125.24169921875</v>
      </c>
      <c r="AI257" s="8">
        <v>6064.1513671875</v>
      </c>
      <c r="AJ257" s="8">
        <v>4864.6787109375</v>
      </c>
      <c r="AK257" s="8">
        <f>(data_cloud__26[[#This Row],[timestamp]]-BD255)*86400</f>
        <v>24.990999908186495</v>
      </c>
      <c r="AL257" s="8">
        <v>1.0049999999999999</v>
      </c>
      <c r="AM257" s="8">
        <v>424.62</v>
      </c>
      <c r="AN257" s="8">
        <v>2055.7130000000002</v>
      </c>
      <c r="AO257" s="8">
        <v>6.8070000000000004</v>
      </c>
      <c r="AP257" s="6">
        <v>23.788</v>
      </c>
      <c r="AQ257" s="6">
        <v>1</v>
      </c>
      <c r="AR257" s="6">
        <v>1</v>
      </c>
      <c r="AS257" s="6">
        <f>_xlfn.XLOOKUP(data_cloud__26[[#This Row],[product_id]], manual_check_maarten!A:A,manual_check_maarten!F:F,  "")</f>
        <v>1</v>
      </c>
      <c r="AT257" s="6"/>
      <c r="AU257" s="6"/>
      <c r="AV257" s="6"/>
      <c r="AW257" s="6">
        <f>_xlfn.XLOOKUP(data_cloud__26[[#This Row],[product_id]], manual_check_maarten!A:A,manual_check_maarten!G:G,  "")</f>
        <v>0</v>
      </c>
      <c r="AX257" s="6" t="str">
        <f>_xlfn.XLOOKUP(data_cloud__26[[#This Row],[product_id]], manual_check_maarten!A:A,manual_check_maarten!H:H,  "")</f>
        <v/>
      </c>
      <c r="AY257" s="6"/>
      <c r="AZ257" s="6"/>
      <c r="BA257" s="6" t="s">
        <v>680</v>
      </c>
      <c r="BB257" s="6">
        <v>128</v>
      </c>
      <c r="BC257" s="6" t="s">
        <v>85</v>
      </c>
      <c r="BD257" s="6">
        <v>45566.723169039353</v>
      </c>
      <c r="BE257" s="6" t="s">
        <v>79</v>
      </c>
      <c r="BF257" s="6" t="s">
        <v>80</v>
      </c>
      <c r="BG257" s="6">
        <v>128</v>
      </c>
      <c r="BH257" s="6">
        <v>128</v>
      </c>
      <c r="BI257" s="6">
        <v>0</v>
      </c>
      <c r="BJ257" s="6" t="s">
        <v>679</v>
      </c>
      <c r="BK257" s="6" t="s">
        <v>82</v>
      </c>
      <c r="BL257" s="6">
        <v>15.199999809265137</v>
      </c>
      <c r="BM257" s="6">
        <v>110</v>
      </c>
      <c r="BN257" s="6" t="s">
        <v>82</v>
      </c>
      <c r="BO257" s="6" t="s">
        <v>82</v>
      </c>
      <c r="BP257" s="6">
        <v>0</v>
      </c>
      <c r="BQ257" s="6">
        <v>60</v>
      </c>
      <c r="BR257" s="6"/>
      <c r="BS257" s="6"/>
      <c r="BT257" s="6" t="s">
        <v>681</v>
      </c>
      <c r="BU257" s="6" t="s">
        <v>680</v>
      </c>
      <c r="BV257" s="6">
        <v>40</v>
      </c>
      <c r="BW257" s="6">
        <v>20</v>
      </c>
      <c r="BX257" s="6">
        <v>45</v>
      </c>
      <c r="BY257" s="6">
        <v>1235.1379999999999</v>
      </c>
      <c r="BZ257" s="6">
        <v>999.05</v>
      </c>
      <c r="CA257" s="6">
        <v>-1.4</v>
      </c>
      <c r="CB257" s="6">
        <v>4.1109999999999998</v>
      </c>
      <c r="CC257" s="6">
        <v>90.909000000000006</v>
      </c>
      <c r="CD257" s="6">
        <v>2055.7130000000002</v>
      </c>
      <c r="CE257" s="6">
        <v>1228.357</v>
      </c>
      <c r="CF257" s="6">
        <v>1306.9580000000001</v>
      </c>
      <c r="CG257" s="6">
        <v>-178.25200000000001</v>
      </c>
      <c r="CH257" s="6">
        <v>99.998999999999995</v>
      </c>
      <c r="CR257" s="6"/>
      <c r="CS257" s="6"/>
      <c r="CT257" s="6"/>
      <c r="CU257" s="6"/>
      <c r="CV257" s="6"/>
      <c r="CY257" s="6"/>
      <c r="CZ257" s="6"/>
      <c r="DA257" s="6"/>
      <c r="DB257" s="6"/>
      <c r="DC257" s="6"/>
      <c r="DD257" s="6"/>
    </row>
    <row r="258" spans="1:108" x14ac:dyDescent="0.35">
      <c r="A258" s="8">
        <v>802.15093994140625</v>
      </c>
      <c r="B258" s="8">
        <v>119.90861511230469</v>
      </c>
      <c r="C258" s="8">
        <v>215</v>
      </c>
      <c r="D258" s="8">
        <v>215.10000610351563</v>
      </c>
      <c r="E258" s="8">
        <v>220.10000610351563</v>
      </c>
      <c r="F258" s="8">
        <v>225</v>
      </c>
      <c r="G258" s="8">
        <v>2199.716064453125</v>
      </c>
      <c r="H258" s="8">
        <v>1756.2562255859375</v>
      </c>
      <c r="I258" s="8">
        <v>2.7040002346038818</v>
      </c>
      <c r="J258" s="8">
        <v>0.15000000596046448</v>
      </c>
      <c r="K258" s="8">
        <v>24.340002059936523</v>
      </c>
      <c r="L258" s="8">
        <v>2.0600001811981201</v>
      </c>
      <c r="M258" s="8">
        <v>0.45400002598762512</v>
      </c>
      <c r="N258" s="8">
        <v>0.65600001811981201</v>
      </c>
      <c r="O258" s="8">
        <v>46.5</v>
      </c>
      <c r="P258" s="8">
        <v>28.266677856445313</v>
      </c>
      <c r="Q258" s="8">
        <v>44.968788146972656</v>
      </c>
      <c r="R258" s="8">
        <v>229.80000305175781</v>
      </c>
      <c r="S258" s="8">
        <v>60.099997999999999</v>
      </c>
      <c r="T258" s="8">
        <v>60.099997999999999</v>
      </c>
      <c r="U258" s="8">
        <v>60.900002000000001</v>
      </c>
      <c r="V258" s="8">
        <v>94.586082458496094</v>
      </c>
      <c r="W258" s="8">
        <v>52.499603271484375</v>
      </c>
      <c r="X258" s="8">
        <v>66.329338073730469</v>
      </c>
      <c r="Y258" s="8">
        <v>80.320953369140625</v>
      </c>
      <c r="Z258" s="8">
        <v>2.8970625400543213</v>
      </c>
      <c r="AA258" s="8">
        <v>541.59808349609375</v>
      </c>
      <c r="AB258" s="8">
        <v>497.35263061523438</v>
      </c>
      <c r="AC258" s="8">
        <v>4.5901875495910645</v>
      </c>
      <c r="AD258" s="8">
        <v>3.6495625972747803</v>
      </c>
      <c r="AE258" s="8">
        <v>7694.29736328125</v>
      </c>
      <c r="AF258" s="8">
        <v>5438.35595703125</v>
      </c>
      <c r="AG258" s="8">
        <v>1655.4580078125</v>
      </c>
      <c r="AH258" s="8">
        <v>1020.79541015625</v>
      </c>
      <c r="AI258" s="8">
        <v>6038.83935546875</v>
      </c>
      <c r="AJ258" s="8">
        <v>4417.560546875</v>
      </c>
      <c r="AK258" s="8">
        <f>(data_cloud__26[[#This Row],[timestamp]]-BD256)*86400</f>
        <v>24.082999653182924</v>
      </c>
      <c r="AL258" s="8">
        <v>1.0029999999999999</v>
      </c>
      <c r="AM258" s="8">
        <v>423.59</v>
      </c>
      <c r="AN258" s="8">
        <v>2050.8159999999998</v>
      </c>
      <c r="AO258" s="8">
        <v>310.83199999999999</v>
      </c>
      <c r="AP258" s="6">
        <v>498.65800000000002</v>
      </c>
      <c r="AQ258" s="6">
        <v>0</v>
      </c>
      <c r="AR258" s="6">
        <v>0</v>
      </c>
      <c r="AS258" s="6">
        <f>_xlfn.XLOOKUP(data_cloud__26[[#This Row],[product_id]], manual_check_maarten!A:A,manual_check_maarten!F:F,  "")</f>
        <v>1</v>
      </c>
      <c r="AT258" s="6"/>
      <c r="AU258" s="6"/>
      <c r="AV258" s="6"/>
      <c r="AW258" s="6" t="str">
        <f>_xlfn.XLOOKUP(data_cloud__26[[#This Row],[product_id]], manual_check_maarten!A:A,manual_check_maarten!G:G,  "")</f>
        <v>anomaly due to position against the edge of the FOV</v>
      </c>
      <c r="AX258" s="6" t="str">
        <f>_xlfn.XLOOKUP(data_cloud__26[[#This Row],[product_id]], manual_check_maarten!A:A,manual_check_maarten!H:H,  "")</f>
        <v/>
      </c>
      <c r="AY258" s="6"/>
      <c r="AZ258" s="6"/>
      <c r="BA258" s="6" t="s">
        <v>682</v>
      </c>
      <c r="BB258" s="6">
        <v>129</v>
      </c>
      <c r="BC258" s="6" t="s">
        <v>78</v>
      </c>
      <c r="BD258" s="6">
        <v>45566.723447777775</v>
      </c>
      <c r="BE258" s="6" t="s">
        <v>79</v>
      </c>
      <c r="BF258" s="6" t="s">
        <v>80</v>
      </c>
      <c r="BG258" s="6">
        <v>129</v>
      </c>
      <c r="BH258" s="6">
        <v>129</v>
      </c>
      <c r="BI258" s="6">
        <v>0</v>
      </c>
      <c r="BJ258" s="6" t="s">
        <v>683</v>
      </c>
      <c r="BK258" s="6" t="s">
        <v>82</v>
      </c>
      <c r="BL258" s="6">
        <v>15.199999809265137</v>
      </c>
      <c r="BM258" s="6">
        <v>110</v>
      </c>
      <c r="BN258" s="6" t="s">
        <v>82</v>
      </c>
      <c r="BO258" s="6" t="s">
        <v>82</v>
      </c>
      <c r="BP258" s="6">
        <v>0</v>
      </c>
      <c r="BQ258" s="6">
        <v>60</v>
      </c>
      <c r="BR258" s="6">
        <v>2.294623851776123E-2</v>
      </c>
      <c r="BS258" s="6">
        <v>0.11082708835601807</v>
      </c>
      <c r="BT258" s="6" t="s">
        <v>684</v>
      </c>
      <c r="BU258" s="6" t="s">
        <v>682</v>
      </c>
      <c r="BV258" s="6">
        <v>40</v>
      </c>
      <c r="BW258" s="6">
        <v>20</v>
      </c>
      <c r="BX258" s="6">
        <v>45</v>
      </c>
      <c r="BY258" s="6">
        <v>894.68299999999999</v>
      </c>
      <c r="BZ258" s="6">
        <v>903.096</v>
      </c>
      <c r="CA258" s="6">
        <v>3.1309999999999998</v>
      </c>
      <c r="CB258" s="6">
        <v>4.1680000000000001</v>
      </c>
      <c r="CC258" s="6">
        <v>95.44</v>
      </c>
      <c r="CD258" s="6">
        <v>2050.8159999999998</v>
      </c>
      <c r="CE258" s="6">
        <v>870.83299999999997</v>
      </c>
      <c r="CF258" s="6">
        <v>1015.188</v>
      </c>
      <c r="CG258" s="6">
        <v>6.6070000000000002</v>
      </c>
      <c r="CH258" s="6">
        <v>93.307000000000002</v>
      </c>
      <c r="CR258" s="6"/>
      <c r="CS258" s="6"/>
      <c r="CT258" s="6"/>
      <c r="CU258" s="6"/>
      <c r="CV258" s="6"/>
      <c r="CY258" s="6"/>
      <c r="CZ258" s="6"/>
      <c r="DA258" s="6"/>
      <c r="DB258" s="6"/>
      <c r="DC258" s="6"/>
      <c r="DD258" s="6"/>
    </row>
    <row r="259" spans="1:108" x14ac:dyDescent="0.35">
      <c r="A259" s="8">
        <v>802.15093994140625</v>
      </c>
      <c r="B259" s="8">
        <v>119.90861511230469</v>
      </c>
      <c r="C259" s="8">
        <v>215</v>
      </c>
      <c r="D259" s="8">
        <v>215.10000610351563</v>
      </c>
      <c r="E259" s="8">
        <v>220.10000610351563</v>
      </c>
      <c r="F259" s="8">
        <v>225</v>
      </c>
      <c r="G259" s="8">
        <v>2199.716064453125</v>
      </c>
      <c r="H259" s="8">
        <v>1756.2562255859375</v>
      </c>
      <c r="I259" s="8">
        <v>2.7040002346038818</v>
      </c>
      <c r="J259" s="8">
        <v>0.15000000596046448</v>
      </c>
      <c r="K259" s="8">
        <v>24.340002059936523</v>
      </c>
      <c r="L259" s="8">
        <v>2.0600001811981201</v>
      </c>
      <c r="M259" s="8">
        <v>0.45400002598762512</v>
      </c>
      <c r="N259" s="8">
        <v>0.65600001811981201</v>
      </c>
      <c r="O259" s="8">
        <v>46.5</v>
      </c>
      <c r="P259" s="8">
        <v>28.266677856445313</v>
      </c>
      <c r="Q259" s="8">
        <v>44.968788146972656</v>
      </c>
      <c r="R259" s="8">
        <v>229.80000305175781</v>
      </c>
      <c r="S259" s="8">
        <v>60.099997999999999</v>
      </c>
      <c r="T259" s="8">
        <v>60.099997999999999</v>
      </c>
      <c r="U259" s="8">
        <v>60.900002000000001</v>
      </c>
      <c r="V259" s="8">
        <v>137.79624938964844</v>
      </c>
      <c r="W259" s="8">
        <v>52.49993896484375</v>
      </c>
      <c r="X259" s="8">
        <v>67.058341979980469</v>
      </c>
      <c r="Y259" s="8">
        <v>83.174568176269531</v>
      </c>
      <c r="Z259" s="8">
        <v>1.3544375896453857</v>
      </c>
      <c r="AA259" s="8">
        <v>543.01220703125</v>
      </c>
      <c r="AB259" s="8">
        <v>494.87631225585938</v>
      </c>
      <c r="AC259" s="8">
        <v>4.7783126831054688</v>
      </c>
      <c r="AD259" s="8">
        <v>3.8376877307891846</v>
      </c>
      <c r="AE259" s="8">
        <v>7862.20751953125</v>
      </c>
      <c r="AF259" s="8">
        <v>5998.9609375</v>
      </c>
      <c r="AG259" s="8">
        <v>1764.99169921875</v>
      </c>
      <c r="AH259" s="8">
        <v>1126.0263671875</v>
      </c>
      <c r="AI259" s="8">
        <v>6097.2158203125</v>
      </c>
      <c r="AJ259" s="8">
        <v>4872.9345703125</v>
      </c>
      <c r="AK259" s="8">
        <f>(data_cloud__26[[#This Row],[timestamp]]-BD257)*86400</f>
        <v>24.082999653182924</v>
      </c>
      <c r="AL259" s="8">
        <v>1.0049999999999999</v>
      </c>
      <c r="AM259" s="8">
        <v>424.64</v>
      </c>
      <c r="AN259" s="8">
        <v>2056.2539999999999</v>
      </c>
      <c r="AO259" s="8">
        <v>13.837999999999999</v>
      </c>
      <c r="AP259" s="6">
        <v>60.691000000000003</v>
      </c>
      <c r="AQ259" s="6">
        <v>1</v>
      </c>
      <c r="AR259" s="6">
        <v>0</v>
      </c>
      <c r="AS259" s="6">
        <f>_xlfn.XLOOKUP(data_cloud__26[[#This Row],[product_id]], manual_check_maarten!A:A,manual_check_maarten!F:F,  "")</f>
        <v>1</v>
      </c>
      <c r="AT259" s="6"/>
      <c r="AU259" s="6"/>
      <c r="AV259" s="6"/>
      <c r="AW259" s="6" t="str">
        <f>_xlfn.XLOOKUP(data_cloud__26[[#This Row],[product_id]], manual_check_maarten!A:A,manual_check_maarten!G:G,  "")</f>
        <v>QR-code visible in shape image</v>
      </c>
      <c r="AX259" s="6"/>
      <c r="AY259" s="6"/>
      <c r="AZ259" s="6"/>
      <c r="BA259" s="6" t="s">
        <v>685</v>
      </c>
      <c r="BB259" s="6">
        <v>129</v>
      </c>
      <c r="BC259" s="6" t="s">
        <v>85</v>
      </c>
      <c r="BD259" s="6">
        <v>45566.723447777775</v>
      </c>
      <c r="BE259" s="6" t="s">
        <v>79</v>
      </c>
      <c r="BF259" s="6" t="s">
        <v>80</v>
      </c>
      <c r="BG259" s="6">
        <v>129</v>
      </c>
      <c r="BH259" s="6">
        <v>129</v>
      </c>
      <c r="BI259" s="6">
        <v>0</v>
      </c>
      <c r="BJ259" s="6" t="s">
        <v>683</v>
      </c>
      <c r="BK259" s="6" t="s">
        <v>82</v>
      </c>
      <c r="BL259" s="6">
        <v>15.199999809265137</v>
      </c>
      <c r="BM259" s="6">
        <v>110</v>
      </c>
      <c r="BN259" s="6" t="s">
        <v>82</v>
      </c>
      <c r="BO259" s="6" t="s">
        <v>82</v>
      </c>
      <c r="BP259" s="6">
        <v>0</v>
      </c>
      <c r="BQ259" s="6">
        <v>60</v>
      </c>
      <c r="BR259" s="6"/>
      <c r="BS259" s="6"/>
      <c r="BT259" s="6" t="s">
        <v>686</v>
      </c>
      <c r="BU259" s="6" t="s">
        <v>685</v>
      </c>
      <c r="BV259" s="6">
        <v>40</v>
      </c>
      <c r="BW259" s="6">
        <v>20</v>
      </c>
      <c r="BX259" s="6">
        <v>45</v>
      </c>
      <c r="BY259" s="6">
        <v>1226.019</v>
      </c>
      <c r="BZ259" s="6">
        <v>778.91600000000005</v>
      </c>
      <c r="CA259" s="6">
        <v>-2.9910000000000001</v>
      </c>
      <c r="CB259" s="6">
        <v>4.1040000000000001</v>
      </c>
      <c r="CC259" s="6">
        <v>89.317999999999998</v>
      </c>
      <c r="CD259" s="6">
        <v>2056.2539999999999</v>
      </c>
      <c r="CE259" s="6">
        <v>1223.5229999999999</v>
      </c>
      <c r="CF259" s="6">
        <v>1089.722</v>
      </c>
      <c r="CG259" s="6">
        <v>-179.041</v>
      </c>
      <c r="CH259" s="6">
        <v>97.244</v>
      </c>
      <c r="CR259" s="6"/>
      <c r="CS259" s="6"/>
      <c r="CT259" s="6"/>
      <c r="CU259" s="6"/>
      <c r="CV259" s="6"/>
      <c r="CY259" s="6"/>
      <c r="CZ259" s="6"/>
      <c r="DA259" s="6"/>
      <c r="DB259" s="6"/>
      <c r="DC259" s="6"/>
      <c r="DD259" s="6"/>
    </row>
    <row r="260" spans="1:108" x14ac:dyDescent="0.35">
      <c r="A260" s="8">
        <v>802.51983642578125</v>
      </c>
      <c r="B260" s="8">
        <v>119.90861511230469</v>
      </c>
      <c r="C260" s="8">
        <v>215</v>
      </c>
      <c r="D260" s="8">
        <v>215.10000610351563</v>
      </c>
      <c r="E260" s="8">
        <v>220.10000610351563</v>
      </c>
      <c r="F260" s="8">
        <v>225</v>
      </c>
      <c r="G260" s="8">
        <v>2209.236083984375</v>
      </c>
      <c r="H260" s="8">
        <v>1755.6734619140625</v>
      </c>
      <c r="I260" s="8">
        <v>3.3520002365112305</v>
      </c>
      <c r="J260" s="8">
        <v>0.15800000727176666</v>
      </c>
      <c r="K260" s="8">
        <v>24.340002059936523</v>
      </c>
      <c r="L260" s="8">
        <v>2.0540001392364502</v>
      </c>
      <c r="M260" s="8">
        <v>0.45400002598762512</v>
      </c>
      <c r="N260" s="8">
        <v>0.65600001811981201</v>
      </c>
      <c r="O260" s="8">
        <v>46.5</v>
      </c>
      <c r="P260" s="8">
        <v>28.256484985351563</v>
      </c>
      <c r="Q260" s="8">
        <v>44.968788146972656</v>
      </c>
      <c r="R260" s="8">
        <v>229.80000305175781</v>
      </c>
      <c r="S260" s="8">
        <v>59.900002000000001</v>
      </c>
      <c r="T260" s="8">
        <v>59.900002000000001</v>
      </c>
      <c r="U260" s="8">
        <v>61</v>
      </c>
      <c r="V260" s="8">
        <v>94.586082458496094</v>
      </c>
      <c r="W260" s="8">
        <v>52.499603271484375</v>
      </c>
      <c r="X260" s="8">
        <v>66.493339538574219</v>
      </c>
      <c r="Y260" s="8">
        <v>80.187171936035156</v>
      </c>
      <c r="Z260" s="8">
        <v>3.3861875534057617</v>
      </c>
      <c r="AA260" s="8">
        <v>540.9429931640625</v>
      </c>
      <c r="AB260" s="8">
        <v>495.49075317382813</v>
      </c>
      <c r="AC260" s="8">
        <v>4.6654376983642578</v>
      </c>
      <c r="AD260" s="8">
        <v>3.687187671661377</v>
      </c>
      <c r="AE260" s="8">
        <v>7681.97265625</v>
      </c>
      <c r="AF260" s="8">
        <v>5395.23779296875</v>
      </c>
      <c r="AG260" s="8">
        <v>1683.81201171875</v>
      </c>
      <c r="AH260" s="8">
        <v>1024.55322265625</v>
      </c>
      <c r="AI260" s="8">
        <v>5998.16064453125</v>
      </c>
      <c r="AJ260" s="8">
        <v>4370.6845703125</v>
      </c>
      <c r="AK260" s="8">
        <f>(data_cloud__26[[#This Row],[timestamp]]-BD258)*86400</f>
        <v>24.986000312492251</v>
      </c>
      <c r="AL260" s="8">
        <v>1.004</v>
      </c>
      <c r="AM260" s="8">
        <v>423.80500000000001</v>
      </c>
      <c r="AN260" s="8">
        <v>2055.2249999999999</v>
      </c>
      <c r="AO260" s="8">
        <v>11.01</v>
      </c>
      <c r="AP260" s="6">
        <v>21.876000000000001</v>
      </c>
      <c r="AQ260" s="6">
        <v>1</v>
      </c>
      <c r="AR260" s="6">
        <v>1</v>
      </c>
      <c r="AS260" s="6">
        <f>_xlfn.XLOOKUP(data_cloud__26[[#This Row],[product_id]], manual_check_maarten!A:A,manual_check_maarten!F:F,  "")</f>
        <v>1</v>
      </c>
      <c r="AT260" s="6"/>
      <c r="AU260" s="6"/>
      <c r="AV260" s="6"/>
      <c r="AW260" s="6">
        <f>_xlfn.XLOOKUP(data_cloud__26[[#This Row],[product_id]], manual_check_maarten!A:A,manual_check_maarten!G:G,  "")</f>
        <v>0</v>
      </c>
      <c r="AX260" s="6" t="str">
        <f>_xlfn.XLOOKUP(data_cloud__26[[#This Row],[product_id]], manual_check_maarten!A:A,manual_check_maarten!H:H,  "")</f>
        <v/>
      </c>
      <c r="AY260" s="6"/>
      <c r="AZ260" s="6"/>
      <c r="BA260" s="6" t="s">
        <v>687</v>
      </c>
      <c r="BB260" s="6">
        <v>130</v>
      </c>
      <c r="BC260" s="6" t="s">
        <v>78</v>
      </c>
      <c r="BD260" s="6">
        <v>45566.723736967593</v>
      </c>
      <c r="BE260" s="6" t="s">
        <v>79</v>
      </c>
      <c r="BF260" s="6" t="s">
        <v>80</v>
      </c>
      <c r="BG260" s="6">
        <v>130</v>
      </c>
      <c r="BH260" s="6">
        <v>130</v>
      </c>
      <c r="BI260" s="6">
        <v>0</v>
      </c>
      <c r="BJ260" s="6" t="s">
        <v>688</v>
      </c>
      <c r="BK260" s="6" t="s">
        <v>82</v>
      </c>
      <c r="BL260" s="6">
        <v>15.210000038146973</v>
      </c>
      <c r="BM260" s="6">
        <v>110</v>
      </c>
      <c r="BN260" s="6" t="s">
        <v>82</v>
      </c>
      <c r="BO260" s="6" t="s">
        <v>82</v>
      </c>
      <c r="BP260" s="6">
        <v>0</v>
      </c>
      <c r="BQ260" s="6">
        <v>60</v>
      </c>
      <c r="BR260" s="6">
        <v>1.9559860229492188E-3</v>
      </c>
      <c r="BS260" s="6">
        <v>0.14709818363189697</v>
      </c>
      <c r="BT260" s="6" t="s">
        <v>689</v>
      </c>
      <c r="BU260" s="6" t="s">
        <v>687</v>
      </c>
      <c r="BV260" s="6">
        <v>40</v>
      </c>
      <c r="BW260" s="6">
        <v>20</v>
      </c>
      <c r="BX260" s="6">
        <v>45</v>
      </c>
      <c r="BY260" s="6">
        <v>887.63</v>
      </c>
      <c r="BZ260" s="6">
        <v>1104.3440000000001</v>
      </c>
      <c r="CA260" s="6">
        <v>3.1960000000000002</v>
      </c>
      <c r="CB260" s="6">
        <v>4.0970000000000004</v>
      </c>
      <c r="CC260" s="6">
        <v>95.504999999999995</v>
      </c>
      <c r="CD260" s="6">
        <v>2055.2249999999999</v>
      </c>
      <c r="CE260" s="6">
        <v>864.024</v>
      </c>
      <c r="CF260" s="6">
        <v>1213.3489999999999</v>
      </c>
      <c r="CG260" s="6">
        <v>6.5759999999999996</v>
      </c>
      <c r="CH260" s="6">
        <v>99.998999999999995</v>
      </c>
      <c r="CR260" s="6"/>
      <c r="CS260" s="6"/>
      <c r="CT260" s="6"/>
      <c r="CU260" s="6"/>
      <c r="CV260" s="6"/>
      <c r="CY260" s="6"/>
      <c r="CZ260" s="6"/>
      <c r="DA260" s="6"/>
      <c r="DB260" s="6"/>
      <c r="DC260" s="6"/>
      <c r="DD260" s="6"/>
    </row>
    <row r="261" spans="1:108" x14ac:dyDescent="0.35">
      <c r="A261" s="8">
        <v>802.51983642578125</v>
      </c>
      <c r="B261" s="8">
        <v>119.90861511230469</v>
      </c>
      <c r="C261" s="8">
        <v>215</v>
      </c>
      <c r="D261" s="8">
        <v>215.10000610351563</v>
      </c>
      <c r="E261" s="8">
        <v>220.10000610351563</v>
      </c>
      <c r="F261" s="8">
        <v>225</v>
      </c>
      <c r="G261" s="8">
        <v>2209.236083984375</v>
      </c>
      <c r="H261" s="8">
        <v>1755.6734619140625</v>
      </c>
      <c r="I261" s="8">
        <v>3.3520002365112305</v>
      </c>
      <c r="J261" s="8">
        <v>0.15800000727176666</v>
      </c>
      <c r="K261" s="8">
        <v>24.340002059936523</v>
      </c>
      <c r="L261" s="8">
        <v>2.0540001392364502</v>
      </c>
      <c r="M261" s="8">
        <v>0.45400002598762512</v>
      </c>
      <c r="N261" s="8">
        <v>0.65600001811981201</v>
      </c>
      <c r="O261" s="8">
        <v>46.5</v>
      </c>
      <c r="P261" s="8">
        <v>28.256484985351563</v>
      </c>
      <c r="Q261" s="8">
        <v>44.968788146972656</v>
      </c>
      <c r="R261" s="8">
        <v>229.80000305175781</v>
      </c>
      <c r="S261" s="8">
        <v>59.900002000000001</v>
      </c>
      <c r="T261" s="8">
        <v>59.900002000000001</v>
      </c>
      <c r="U261" s="8">
        <v>61</v>
      </c>
      <c r="V261" s="8">
        <v>137.79624938964844</v>
      </c>
      <c r="W261" s="8">
        <v>52.49993896484375</v>
      </c>
      <c r="X261" s="8">
        <v>67.100776672363281</v>
      </c>
      <c r="Y261" s="8">
        <v>83.053085327148438</v>
      </c>
      <c r="Z261" s="8">
        <v>1.3544375896453857</v>
      </c>
      <c r="AA261" s="8">
        <v>544.5277099609375</v>
      </c>
      <c r="AB261" s="8">
        <v>497.0057373046875</v>
      </c>
      <c r="AC261" s="8">
        <v>4.8159375190734863</v>
      </c>
      <c r="AD261" s="8">
        <v>3.8753125667572021</v>
      </c>
      <c r="AE261" s="8">
        <v>7885.4150390625</v>
      </c>
      <c r="AF261" s="8">
        <v>6075.49658203125</v>
      </c>
      <c r="AG261" s="8">
        <v>1790.55419921875</v>
      </c>
      <c r="AH261" s="8">
        <v>1149.7470703125</v>
      </c>
      <c r="AI261" s="8">
        <v>6094.86083984375</v>
      </c>
      <c r="AJ261" s="8">
        <v>4925.74951171875</v>
      </c>
      <c r="AK261" s="8">
        <f>(data_cloud__26[[#This Row],[timestamp]]-BD259)*86400</f>
        <v>24.986000312492251</v>
      </c>
      <c r="AL261" s="8">
        <v>1.0049999999999999</v>
      </c>
      <c r="AM261" s="8">
        <v>424.69299999999998</v>
      </c>
      <c r="AN261" s="8">
        <v>2055.9540000000002</v>
      </c>
      <c r="AO261" s="8">
        <v>75.275000000000006</v>
      </c>
      <c r="AP261" s="6">
        <v>15.499000000000001</v>
      </c>
      <c r="AQ261" s="6">
        <v>0</v>
      </c>
      <c r="AR261" s="6">
        <v>1</v>
      </c>
      <c r="AS261" s="6">
        <f>_xlfn.XLOOKUP(data_cloud__26[[#This Row],[product_id]], manual_check_maarten!A:A,manual_check_maarten!F:F,  "")</f>
        <v>0</v>
      </c>
      <c r="AT261" s="6"/>
      <c r="AU261" s="6"/>
      <c r="AV261" s="6"/>
      <c r="AW261" s="6">
        <f>_xlfn.XLOOKUP(data_cloud__26[[#This Row],[product_id]], manual_check_maarten!A:A,manual_check_maarten!G:G,  "")</f>
        <v>0</v>
      </c>
      <c r="AX261" s="6" t="str">
        <f>_xlfn.XLOOKUP(data_cloud__26[[#This Row],[product_id]], manual_check_maarten!A:A,manual_check_maarten!H:H,  "")</f>
        <v>Streaks</v>
      </c>
      <c r="AY261" s="6"/>
      <c r="AZ261" s="6"/>
      <c r="BA261" s="6" t="s">
        <v>690</v>
      </c>
      <c r="BB261" s="6">
        <v>130</v>
      </c>
      <c r="BC261" s="6" t="s">
        <v>85</v>
      </c>
      <c r="BD261" s="6">
        <v>45566.723736967593</v>
      </c>
      <c r="BE261" s="6" t="s">
        <v>79</v>
      </c>
      <c r="BF261" s="6" t="s">
        <v>80</v>
      </c>
      <c r="BG261" s="6">
        <v>130</v>
      </c>
      <c r="BH261" s="6">
        <v>130</v>
      </c>
      <c r="BI261" s="6">
        <v>0</v>
      </c>
      <c r="BJ261" s="6" t="s">
        <v>688</v>
      </c>
      <c r="BK261" s="6" t="s">
        <v>82</v>
      </c>
      <c r="BL261" s="6">
        <v>15.210000038146973</v>
      </c>
      <c r="BM261" s="6">
        <v>110</v>
      </c>
      <c r="BN261" s="6" t="s">
        <v>82</v>
      </c>
      <c r="BO261" s="6" t="s">
        <v>82</v>
      </c>
      <c r="BP261" s="6">
        <v>0</v>
      </c>
      <c r="BQ261" s="6">
        <v>60</v>
      </c>
      <c r="BR261" s="6"/>
      <c r="BS261" s="6"/>
      <c r="BT261" s="6" t="s">
        <v>691</v>
      </c>
      <c r="BU261" s="6" t="s">
        <v>690</v>
      </c>
      <c r="BV261" s="6">
        <v>40</v>
      </c>
      <c r="BW261" s="6">
        <v>20</v>
      </c>
      <c r="BX261" s="6">
        <v>45</v>
      </c>
      <c r="BY261" s="6">
        <v>1230.4480000000001</v>
      </c>
      <c r="BZ261" s="6">
        <v>963.19</v>
      </c>
      <c r="CA261" s="6">
        <v>-1.851</v>
      </c>
      <c r="CB261" s="6">
        <v>4.0609999999999999</v>
      </c>
      <c r="CC261" s="6">
        <v>90.457999999999998</v>
      </c>
      <c r="CD261" s="6">
        <v>2055.9540000000002</v>
      </c>
      <c r="CE261" s="6">
        <v>1225.7809999999999</v>
      </c>
      <c r="CF261" s="6">
        <v>1270.2670000000001</v>
      </c>
      <c r="CG261" s="6">
        <v>-178.511</v>
      </c>
      <c r="CH261" s="6">
        <v>99.998999999999995</v>
      </c>
      <c r="CR261" s="6"/>
      <c r="CS261" s="6"/>
      <c r="CT261" s="6"/>
      <c r="CU261" s="6"/>
      <c r="CV261" s="6"/>
      <c r="CY261" s="6"/>
      <c r="CZ261" s="6"/>
      <c r="DA261" s="6"/>
      <c r="DB261" s="6"/>
      <c r="DC261" s="6"/>
      <c r="DD261" s="6"/>
    </row>
    <row r="262" spans="1:108" x14ac:dyDescent="0.35">
      <c r="A262" s="8">
        <v>802.33538818359375</v>
      </c>
      <c r="B262" s="8">
        <v>119.90861511230469</v>
      </c>
      <c r="C262" s="8">
        <v>214.80000305175781</v>
      </c>
      <c r="D262" s="8">
        <v>214.80000305175781</v>
      </c>
      <c r="E262" s="8">
        <v>220.10000610351563</v>
      </c>
      <c r="F262" s="8">
        <v>225</v>
      </c>
      <c r="G262" s="8">
        <v>2195.44189453125</v>
      </c>
      <c r="H262" s="8">
        <v>1754.119140625</v>
      </c>
      <c r="I262" s="8">
        <v>3.3720002174377441</v>
      </c>
      <c r="J262" s="8">
        <v>0.14600001275539398</v>
      </c>
      <c r="K262" s="8">
        <v>24.338001251220703</v>
      </c>
      <c r="L262" s="8">
        <v>2.070000171661377</v>
      </c>
      <c r="M262" s="8">
        <v>0.45200002193450928</v>
      </c>
      <c r="N262" s="8">
        <v>0.65800005197525024</v>
      </c>
      <c r="O262" s="8">
        <v>46.5</v>
      </c>
      <c r="P262" s="8">
        <v>28.378807067871094</v>
      </c>
      <c r="Q262" s="8">
        <v>44.953498840332031</v>
      </c>
      <c r="R262" s="8">
        <v>229.80000305175781</v>
      </c>
      <c r="S262" s="8">
        <v>60</v>
      </c>
      <c r="T262" s="8">
        <v>60</v>
      </c>
      <c r="U262" s="8">
        <v>61</v>
      </c>
      <c r="V262" s="8">
        <v>94.586082458496094</v>
      </c>
      <c r="W262" s="8">
        <v>52.499603271484375</v>
      </c>
      <c r="X262" s="8">
        <v>66.345230102539063</v>
      </c>
      <c r="Y262" s="8">
        <v>80.141265869140625</v>
      </c>
      <c r="Z262" s="8">
        <v>3.0475625991821289</v>
      </c>
      <c r="AA262" s="8">
        <v>544.27862548828125</v>
      </c>
      <c r="AB262" s="8">
        <v>500.11276245117188</v>
      </c>
      <c r="AC262" s="8">
        <v>4.4773125648498535</v>
      </c>
      <c r="AD262" s="8">
        <v>3.6495625972747803</v>
      </c>
      <c r="AE262" s="8">
        <v>7758.42822265625</v>
      </c>
      <c r="AF262" s="8">
        <v>5514.17724609375</v>
      </c>
      <c r="AG262" s="8">
        <v>1607.08984375</v>
      </c>
      <c r="AH262" s="8">
        <v>1031.416015625</v>
      </c>
      <c r="AI262" s="8">
        <v>6151.33837890625</v>
      </c>
      <c r="AJ262" s="8">
        <v>4482.76123046875</v>
      </c>
      <c r="AK262" s="8">
        <f>(data_cloud__26[[#This Row],[timestamp]]-BD260)*86400</f>
        <v>23.990999674424529</v>
      </c>
      <c r="AL262" s="8">
        <v>1.0029999999999999</v>
      </c>
      <c r="AM262" s="8">
        <v>423.55200000000002</v>
      </c>
      <c r="AN262" s="8">
        <v>2056.7240000000002</v>
      </c>
      <c r="AO262" s="8">
        <v>9.92</v>
      </c>
      <c r="AP262" s="6">
        <v>31.855</v>
      </c>
      <c r="AQ262" s="6">
        <v>1</v>
      </c>
      <c r="AR262" s="6">
        <v>1</v>
      </c>
      <c r="AS262" s="6">
        <f>_xlfn.XLOOKUP(data_cloud__26[[#This Row],[product_id]], manual_check_maarten!A:A,manual_check_maarten!F:F,  "")</f>
        <v>0</v>
      </c>
      <c r="AT262" s="6"/>
      <c r="AU262" s="6"/>
      <c r="AV262" s="6"/>
      <c r="AW262" s="6">
        <f>_xlfn.XLOOKUP(data_cloud__26[[#This Row],[product_id]], manual_check_maarten!A:A,manual_check_maarten!G:G,  "")</f>
        <v>0</v>
      </c>
      <c r="AX262" s="6" t="str">
        <f>_xlfn.XLOOKUP(data_cloud__26[[#This Row],[product_id]], manual_check_maarten!A:A,manual_check_maarten!H:H,  "")</f>
        <v>Circ section</v>
      </c>
      <c r="AY262" s="6"/>
      <c r="AZ262" s="6"/>
      <c r="BA262" s="6" t="s">
        <v>692</v>
      </c>
      <c r="BB262" s="6">
        <v>131</v>
      </c>
      <c r="BC262" s="6" t="s">
        <v>78</v>
      </c>
      <c r="BD262" s="6">
        <v>45566.7240146412</v>
      </c>
      <c r="BE262" s="6" t="s">
        <v>79</v>
      </c>
      <c r="BF262" s="6" t="s">
        <v>80</v>
      </c>
      <c r="BG262" s="6">
        <v>131</v>
      </c>
      <c r="BH262" s="6">
        <v>131</v>
      </c>
      <c r="BI262" s="6">
        <v>0</v>
      </c>
      <c r="BJ262" s="6" t="s">
        <v>693</v>
      </c>
      <c r="BK262" s="6" t="s">
        <v>82</v>
      </c>
      <c r="BL262" s="6">
        <v>15.210000038146973</v>
      </c>
      <c r="BM262" s="6">
        <v>110</v>
      </c>
      <c r="BN262" s="6" t="s">
        <v>82</v>
      </c>
      <c r="BO262" s="6" t="s">
        <v>82</v>
      </c>
      <c r="BP262" s="6">
        <v>0</v>
      </c>
      <c r="BQ262" s="6">
        <v>60</v>
      </c>
      <c r="BR262" s="6">
        <v>2.1514058113098145E-2</v>
      </c>
      <c r="BS262" s="6">
        <v>0.11362683773040771</v>
      </c>
      <c r="BT262" s="6" t="s">
        <v>694</v>
      </c>
      <c r="BU262" s="6" t="s">
        <v>692</v>
      </c>
      <c r="BV262" s="6">
        <v>40</v>
      </c>
      <c r="BW262" s="6">
        <v>20</v>
      </c>
      <c r="BX262" s="6">
        <v>45</v>
      </c>
      <c r="BY262" s="6">
        <v>861.33100000000002</v>
      </c>
      <c r="BZ262" s="6">
        <v>1301.729</v>
      </c>
      <c r="CA262" s="6">
        <v>2.4550000000000001</v>
      </c>
      <c r="CB262" s="6">
        <v>4.1950000000000003</v>
      </c>
      <c r="CC262" s="6">
        <v>94.763999999999996</v>
      </c>
      <c r="CD262" s="6">
        <v>2056.7240000000002</v>
      </c>
      <c r="CE262" s="6">
        <v>840.12</v>
      </c>
      <c r="CF262" s="6">
        <v>1406.0540000000001</v>
      </c>
      <c r="CG262" s="6">
        <v>5.4260000000000002</v>
      </c>
      <c r="CH262" s="6">
        <v>93.307000000000002</v>
      </c>
      <c r="CR262" s="6"/>
      <c r="CS262" s="6"/>
      <c r="CT262" s="6"/>
      <c r="CU262" s="6"/>
      <c r="CV262" s="6"/>
      <c r="CY262" s="6"/>
      <c r="CZ262" s="6"/>
      <c r="DA262" s="6"/>
      <c r="DB262" s="6"/>
      <c r="DC262" s="6"/>
      <c r="DD262" s="6"/>
    </row>
    <row r="263" spans="1:108" x14ac:dyDescent="0.35">
      <c r="A263" s="8">
        <v>802.33538818359375</v>
      </c>
      <c r="B263" s="8">
        <v>119.90861511230469</v>
      </c>
      <c r="C263" s="8">
        <v>214.80000305175781</v>
      </c>
      <c r="D263" s="8">
        <v>214.80000305175781</v>
      </c>
      <c r="E263" s="8">
        <v>220.10000610351563</v>
      </c>
      <c r="F263" s="8">
        <v>225</v>
      </c>
      <c r="G263" s="8">
        <v>2195.44189453125</v>
      </c>
      <c r="H263" s="8">
        <v>1754.119140625</v>
      </c>
      <c r="I263" s="8">
        <v>3.3720002174377441</v>
      </c>
      <c r="J263" s="8">
        <v>0.14600001275539398</v>
      </c>
      <c r="K263" s="8">
        <v>24.338001251220703</v>
      </c>
      <c r="L263" s="8">
        <v>2.070000171661377</v>
      </c>
      <c r="M263" s="8">
        <v>0.45200002193450928</v>
      </c>
      <c r="N263" s="8">
        <v>0.65800005197525024</v>
      </c>
      <c r="O263" s="8">
        <v>46.5</v>
      </c>
      <c r="P263" s="8">
        <v>28.378807067871094</v>
      </c>
      <c r="Q263" s="8">
        <v>44.953498840332031</v>
      </c>
      <c r="R263" s="8">
        <v>229.80000305175781</v>
      </c>
      <c r="S263" s="8">
        <v>60</v>
      </c>
      <c r="T263" s="8">
        <v>60</v>
      </c>
      <c r="U263" s="8">
        <v>61</v>
      </c>
      <c r="V263" s="8">
        <v>137.79624938964844</v>
      </c>
      <c r="W263" s="8">
        <v>52.49993896484375</v>
      </c>
      <c r="X263" s="8">
        <v>67.0184326171875</v>
      </c>
      <c r="Y263" s="8">
        <v>82.61724853515625</v>
      </c>
      <c r="Z263" s="8">
        <v>2.5208125114440918</v>
      </c>
      <c r="AA263" s="8">
        <v>546.42755126953125</v>
      </c>
      <c r="AB263" s="8">
        <v>499.02877807617188</v>
      </c>
      <c r="AC263" s="8">
        <v>4.8159375190734863</v>
      </c>
      <c r="AD263" s="8">
        <v>3.8000626564025879</v>
      </c>
      <c r="AE263" s="8">
        <v>7924.00927734375</v>
      </c>
      <c r="AF263" s="8">
        <v>6100.845703125</v>
      </c>
      <c r="AG263" s="8">
        <v>1803.1875</v>
      </c>
      <c r="AH263" s="8">
        <v>1123.1318359375</v>
      </c>
      <c r="AI263" s="8">
        <v>6120.82177734375</v>
      </c>
      <c r="AJ263" s="8">
        <v>4977.7138671875</v>
      </c>
      <c r="AK263" s="8">
        <f>(data_cloud__26[[#This Row],[timestamp]]-BD261)*86400</f>
        <v>23.990999674424529</v>
      </c>
      <c r="AL263" s="8">
        <v>1.0049999999999999</v>
      </c>
      <c r="AM263" s="8">
        <v>424.87900000000002</v>
      </c>
      <c r="AN263" s="8">
        <v>2056.502</v>
      </c>
      <c r="AO263" s="8">
        <v>7.1289999999999996</v>
      </c>
      <c r="AP263" s="6">
        <v>30.53</v>
      </c>
      <c r="AQ263" s="6">
        <v>1</v>
      </c>
      <c r="AR263" s="6">
        <v>1</v>
      </c>
      <c r="AS263" s="6">
        <f>_xlfn.XLOOKUP(data_cloud__26[[#This Row],[product_id]], manual_check_maarten!A:A,manual_check_maarten!F:F,  "")</f>
        <v>1</v>
      </c>
      <c r="AT263" s="6"/>
      <c r="AU263" s="6"/>
      <c r="AV263" s="6"/>
      <c r="AW263" s="6">
        <f>_xlfn.XLOOKUP(data_cloud__26[[#This Row],[product_id]], manual_check_maarten!A:A,manual_check_maarten!G:G,  "")</f>
        <v>0</v>
      </c>
      <c r="AX263" s="6" t="str">
        <f>_xlfn.XLOOKUP(data_cloud__26[[#This Row],[product_id]], manual_check_maarten!A:A,manual_check_maarten!H:H,  "")</f>
        <v/>
      </c>
      <c r="AY263" s="6"/>
      <c r="AZ263" s="6"/>
      <c r="BA263" s="6" t="s">
        <v>695</v>
      </c>
      <c r="BB263" s="6">
        <v>131</v>
      </c>
      <c r="BC263" s="6" t="s">
        <v>85</v>
      </c>
      <c r="BD263" s="6">
        <v>45566.7240146412</v>
      </c>
      <c r="BE263" s="6" t="s">
        <v>79</v>
      </c>
      <c r="BF263" s="6" t="s">
        <v>80</v>
      </c>
      <c r="BG263" s="6">
        <v>131</v>
      </c>
      <c r="BH263" s="6">
        <v>131</v>
      </c>
      <c r="BI263" s="6">
        <v>0</v>
      </c>
      <c r="BJ263" s="6" t="s">
        <v>693</v>
      </c>
      <c r="BK263" s="6" t="s">
        <v>82</v>
      </c>
      <c r="BL263" s="6">
        <v>15.210000038146973</v>
      </c>
      <c r="BM263" s="6">
        <v>110</v>
      </c>
      <c r="BN263" s="6" t="s">
        <v>82</v>
      </c>
      <c r="BO263" s="6" t="s">
        <v>82</v>
      </c>
      <c r="BP263" s="6">
        <v>0</v>
      </c>
      <c r="BQ263" s="6">
        <v>60</v>
      </c>
      <c r="BR263" s="6"/>
      <c r="BS263" s="6"/>
      <c r="BT263" s="6" t="s">
        <v>696</v>
      </c>
      <c r="BU263" s="6" t="s">
        <v>695</v>
      </c>
      <c r="BV263" s="6">
        <v>40</v>
      </c>
      <c r="BW263" s="6">
        <v>20</v>
      </c>
      <c r="BX263" s="6">
        <v>45</v>
      </c>
      <c r="BY263" s="6">
        <v>1216.394</v>
      </c>
      <c r="BZ263" s="6">
        <v>894.82100000000003</v>
      </c>
      <c r="CA263" s="6">
        <v>-2.76</v>
      </c>
      <c r="CB263" s="6">
        <v>4.1109999999999998</v>
      </c>
      <c r="CC263" s="6">
        <v>89.549000000000007</v>
      </c>
      <c r="CD263" s="6">
        <v>2056.502</v>
      </c>
      <c r="CE263" s="6">
        <v>1215.665</v>
      </c>
      <c r="CF263" s="6">
        <v>1204.028</v>
      </c>
      <c r="CG263" s="6">
        <v>-179.27600000000001</v>
      </c>
      <c r="CH263" s="6">
        <v>99.998999999999995</v>
      </c>
      <c r="CR263" s="6"/>
      <c r="CS263" s="6"/>
      <c r="CT263" s="6"/>
      <c r="CU263" s="6"/>
      <c r="CV263" s="6"/>
      <c r="CY263" s="6"/>
      <c r="CZ263" s="6"/>
      <c r="DA263" s="6"/>
      <c r="DB263" s="6"/>
      <c r="DC263" s="6"/>
      <c r="DD263" s="6"/>
    </row>
    <row r="264" spans="1:108" x14ac:dyDescent="0.35">
      <c r="A264" s="8">
        <v>802.51983642578125</v>
      </c>
      <c r="B264" s="8">
        <v>119.90861511230469</v>
      </c>
      <c r="C264" s="8">
        <v>214.80000305175781</v>
      </c>
      <c r="D264" s="8">
        <v>214.80000305175781</v>
      </c>
      <c r="E264" s="8">
        <v>220.10000610351563</v>
      </c>
      <c r="F264" s="8">
        <v>225</v>
      </c>
      <c r="G264" s="8">
        <v>2200.298828125</v>
      </c>
      <c r="H264" s="8">
        <v>1762.1820068359375</v>
      </c>
      <c r="I264" s="8">
        <v>2.8040001392364502</v>
      </c>
      <c r="J264" s="8">
        <v>0.14600001275539398</v>
      </c>
      <c r="K264" s="8">
        <v>24.340002059936523</v>
      </c>
      <c r="L264" s="8">
        <v>2.0580000877380371</v>
      </c>
      <c r="M264" s="8">
        <v>0.45400002598762512</v>
      </c>
      <c r="N264" s="8">
        <v>0.65600001811981201</v>
      </c>
      <c r="O264" s="8">
        <v>46.5</v>
      </c>
      <c r="P264" s="8">
        <v>28.353322982788086</v>
      </c>
      <c r="Q264" s="8">
        <v>44.973884582519531</v>
      </c>
      <c r="R264" s="8">
        <v>229.80000305175781</v>
      </c>
      <c r="S264" s="8">
        <v>60</v>
      </c>
      <c r="T264" s="8">
        <v>60</v>
      </c>
      <c r="U264" s="8">
        <v>61</v>
      </c>
      <c r="V264" s="8">
        <v>94.586082458496094</v>
      </c>
      <c r="W264" s="8">
        <v>52.499603271484375</v>
      </c>
      <c r="X264" s="8">
        <v>66.35302734375</v>
      </c>
      <c r="Y264" s="8">
        <v>80.238243103027344</v>
      </c>
      <c r="Z264" s="8">
        <v>3.0851876735687256</v>
      </c>
      <c r="AA264" s="8">
        <v>543.71746826171875</v>
      </c>
      <c r="AB264" s="8">
        <v>499.281005859375</v>
      </c>
      <c r="AC264" s="8">
        <v>4.6654376983642578</v>
      </c>
      <c r="AD264" s="8">
        <v>3.6495625972747803</v>
      </c>
      <c r="AE264" s="8">
        <v>7740.6640625</v>
      </c>
      <c r="AF264" s="8">
        <v>5502.02001953125</v>
      </c>
      <c r="AG264" s="8">
        <v>1704.55419921875</v>
      </c>
      <c r="AH264" s="8">
        <v>1027.8623046875</v>
      </c>
      <c r="AI264" s="8">
        <v>6036.10986328125</v>
      </c>
      <c r="AJ264" s="8">
        <v>4474.15771484375</v>
      </c>
      <c r="AK264" s="8">
        <f>(data_cloud__26[[#This Row],[timestamp]]-BD262)*86400</f>
        <v>23.979000141844153</v>
      </c>
      <c r="AL264" s="8"/>
      <c r="AM264" s="8"/>
      <c r="AN264" s="8"/>
      <c r="AO264" s="8"/>
      <c r="AP264" s="6"/>
      <c r="AQ264" s="6"/>
      <c r="AR264" s="6"/>
      <c r="AS264" s="6" t="str">
        <f>_xlfn.XLOOKUP(data_cloud__26[[#This Row],[product_id]], manual_check_maarten!A:A,manual_check_maarten!F:F,  "")</f>
        <v/>
      </c>
      <c r="AT264" s="6"/>
      <c r="AU264" s="6"/>
      <c r="AV264" s="6"/>
      <c r="AW264" s="6" t="str">
        <f>_xlfn.XLOOKUP(data_cloud__26[[#This Row],[product_id]], manual_check_maarten!A:A,manual_check_maarten!G:G,  "")</f>
        <v/>
      </c>
      <c r="AX264" s="6" t="str">
        <f>_xlfn.XLOOKUP(data_cloud__26[[#This Row],[product_id]], manual_check_maarten!A:A,manual_check_maarten!H:H,  "")</f>
        <v/>
      </c>
      <c r="AY264" s="6"/>
      <c r="AZ264" s="6"/>
      <c r="BA264" s="6" t="s">
        <v>697</v>
      </c>
      <c r="BB264" s="6">
        <v>132</v>
      </c>
      <c r="BC264" s="6" t="s">
        <v>78</v>
      </c>
      <c r="BD264" s="6">
        <v>45566.724292175924</v>
      </c>
      <c r="BE264" s="6" t="s">
        <v>79</v>
      </c>
      <c r="BF264" s="6" t="s">
        <v>80</v>
      </c>
      <c r="BG264" s="6">
        <v>132</v>
      </c>
      <c r="BH264" s="6">
        <v>132</v>
      </c>
      <c r="BI264" s="6">
        <v>0</v>
      </c>
      <c r="BJ264" s="6" t="s">
        <v>698</v>
      </c>
      <c r="BK264" s="6" t="s">
        <v>82</v>
      </c>
      <c r="BL264" s="6">
        <v>15.219999313354492</v>
      </c>
      <c r="BM264" s="6">
        <v>110</v>
      </c>
      <c r="BN264" s="6" t="s">
        <v>82</v>
      </c>
      <c r="BO264" s="6" t="s">
        <v>82</v>
      </c>
      <c r="BP264" s="6">
        <v>0</v>
      </c>
      <c r="BQ264" s="6">
        <v>60</v>
      </c>
      <c r="BR264" s="6">
        <v>1.4342784881591797E-2</v>
      </c>
      <c r="BS264" s="6">
        <v>0.11770403385162354</v>
      </c>
      <c r="BT264" s="6"/>
      <c r="BX264" s="6"/>
      <c r="BY264" s="6"/>
      <c r="BZ264" s="6"/>
      <c r="CA264" s="6"/>
      <c r="CB264" s="6"/>
      <c r="CC264" s="6"/>
      <c r="CD264" s="6"/>
      <c r="CR264" s="6"/>
      <c r="CS264" s="6"/>
      <c r="CT264" s="6"/>
      <c r="CU264" s="6"/>
      <c r="CV264" s="6"/>
      <c r="CY264" s="6"/>
      <c r="CZ264" s="6"/>
      <c r="DA264" s="6"/>
      <c r="DB264" s="6"/>
      <c r="DC264" s="6"/>
      <c r="DD264" s="6"/>
    </row>
    <row r="265" spans="1:108" x14ac:dyDescent="0.35">
      <c r="A265" s="8">
        <v>802.51983642578125</v>
      </c>
      <c r="B265" s="8">
        <v>119.90861511230469</v>
      </c>
      <c r="C265" s="8">
        <v>214.80000305175781</v>
      </c>
      <c r="D265" s="8">
        <v>214.80000305175781</v>
      </c>
      <c r="E265" s="8">
        <v>220.10000610351563</v>
      </c>
      <c r="F265" s="8">
        <v>225</v>
      </c>
      <c r="G265" s="8">
        <v>2200.298828125</v>
      </c>
      <c r="H265" s="8">
        <v>1762.1820068359375</v>
      </c>
      <c r="I265" s="8">
        <v>2.8040001392364502</v>
      </c>
      <c r="J265" s="8">
        <v>0.14600001275539398</v>
      </c>
      <c r="K265" s="8">
        <v>24.340002059936523</v>
      </c>
      <c r="L265" s="8">
        <v>2.0580000877380371</v>
      </c>
      <c r="M265" s="8">
        <v>0.45400002598762512</v>
      </c>
      <c r="N265" s="8">
        <v>0.65600001811981201</v>
      </c>
      <c r="O265" s="8">
        <v>46.5</v>
      </c>
      <c r="P265" s="8">
        <v>28.353322982788086</v>
      </c>
      <c r="Q265" s="8">
        <v>44.973884582519531</v>
      </c>
      <c r="R265" s="8">
        <v>229.80000305175781</v>
      </c>
      <c r="S265" s="8">
        <v>60</v>
      </c>
      <c r="T265" s="8">
        <v>60</v>
      </c>
      <c r="U265" s="8">
        <v>61</v>
      </c>
      <c r="V265" s="8">
        <v>137.79624938964844</v>
      </c>
      <c r="W265" s="8">
        <v>52.49993896484375</v>
      </c>
      <c r="X265" s="8">
        <v>67.013778686523438</v>
      </c>
      <c r="Y265" s="8">
        <v>83.004981994628906</v>
      </c>
      <c r="Z265" s="8">
        <v>1.3544375896453857</v>
      </c>
      <c r="AA265" s="8">
        <v>545.7982177734375</v>
      </c>
      <c r="AB265" s="8">
        <v>498.469970703125</v>
      </c>
      <c r="AC265" s="8">
        <v>4.8535628318786621</v>
      </c>
      <c r="AD265" s="8">
        <v>3.8376877307891846</v>
      </c>
      <c r="AE265" s="8">
        <v>7914.08984375</v>
      </c>
      <c r="AF265" s="8">
        <v>6107.0869140625</v>
      </c>
      <c r="AG265" s="8">
        <v>1820.01025390625</v>
      </c>
      <c r="AH265" s="8">
        <v>1140.0615234375</v>
      </c>
      <c r="AI265" s="8">
        <v>6094.07958984375</v>
      </c>
      <c r="AJ265" s="8">
        <v>4967.025390625</v>
      </c>
      <c r="AK265" s="8">
        <f>(data_cloud__26[[#This Row],[timestamp]]-BD263)*86400</f>
        <v>23.979000141844153</v>
      </c>
      <c r="AL265" s="8">
        <v>1.0049999999999999</v>
      </c>
      <c r="AM265" s="8">
        <v>424.89800000000002</v>
      </c>
      <c r="AN265" s="8">
        <v>2056.3629999999998</v>
      </c>
      <c r="AO265" s="8">
        <v>4.9459999999999997</v>
      </c>
      <c r="AP265" s="6">
        <v>32.624000000000002</v>
      </c>
      <c r="AQ265" s="6">
        <v>1</v>
      </c>
      <c r="AR265" s="6">
        <v>1</v>
      </c>
      <c r="AS265" s="6">
        <f>_xlfn.XLOOKUP(data_cloud__26[[#This Row],[product_id]], manual_check_maarten!A:A,manual_check_maarten!F:F,  "")</f>
        <v>1</v>
      </c>
      <c r="AT265" s="6"/>
      <c r="AU265" s="6"/>
      <c r="AV265" s="6"/>
      <c r="AW265" s="6">
        <f>_xlfn.XLOOKUP(data_cloud__26[[#This Row],[product_id]], manual_check_maarten!A:A,manual_check_maarten!G:G,  "")</f>
        <v>0</v>
      </c>
      <c r="AX265" s="6" t="str">
        <f>_xlfn.XLOOKUP(data_cloud__26[[#This Row],[product_id]], manual_check_maarten!A:A,manual_check_maarten!H:H,  "")</f>
        <v/>
      </c>
      <c r="AY265" s="6"/>
      <c r="AZ265" s="6"/>
      <c r="BA265" s="6" t="s">
        <v>699</v>
      </c>
      <c r="BB265" s="6">
        <v>132</v>
      </c>
      <c r="BC265" s="6" t="s">
        <v>85</v>
      </c>
      <c r="BD265" s="6">
        <v>45566.724292175924</v>
      </c>
      <c r="BE265" s="6" t="s">
        <v>79</v>
      </c>
      <c r="BF265" s="6" t="s">
        <v>80</v>
      </c>
      <c r="BG265" s="6">
        <v>132</v>
      </c>
      <c r="BH265" s="6">
        <v>132</v>
      </c>
      <c r="BI265" s="6">
        <v>0</v>
      </c>
      <c r="BJ265" s="6" t="s">
        <v>698</v>
      </c>
      <c r="BK265" s="6" t="s">
        <v>82</v>
      </c>
      <c r="BL265" s="6">
        <v>15.219999313354492</v>
      </c>
      <c r="BM265" s="6">
        <v>110</v>
      </c>
      <c r="BN265" s="6" t="s">
        <v>82</v>
      </c>
      <c r="BO265" s="6" t="s">
        <v>82</v>
      </c>
      <c r="BP265" s="6">
        <v>0</v>
      </c>
      <c r="BQ265" s="6">
        <v>60</v>
      </c>
      <c r="BR265" s="6"/>
      <c r="BS265" s="6"/>
      <c r="BT265" s="6" t="s">
        <v>700</v>
      </c>
      <c r="BU265" s="6" t="s">
        <v>699</v>
      </c>
      <c r="BV265" s="6">
        <v>40</v>
      </c>
      <c r="BW265" s="6">
        <v>20</v>
      </c>
      <c r="BX265" s="6">
        <v>45</v>
      </c>
      <c r="BY265" s="6">
        <v>1195.885</v>
      </c>
      <c r="BZ265" s="6">
        <v>923.01499999999999</v>
      </c>
      <c r="CA265" s="6">
        <v>-3.657</v>
      </c>
      <c r="CB265" s="6">
        <v>4.1310000000000002</v>
      </c>
      <c r="CC265" s="6">
        <v>88.652000000000001</v>
      </c>
      <c r="CD265" s="6">
        <v>2056.3629999999998</v>
      </c>
      <c r="CE265" s="6">
        <v>1200.319</v>
      </c>
      <c r="CF265" s="6">
        <v>1232.3050000000001</v>
      </c>
      <c r="CG265" s="6">
        <v>179.78700000000001</v>
      </c>
      <c r="CH265" s="6">
        <v>98.424999999999997</v>
      </c>
      <c r="CR265" s="6"/>
      <c r="CS265" s="6"/>
      <c r="CT265" s="6"/>
      <c r="CU265" s="6"/>
      <c r="CV265" s="6"/>
      <c r="CY265" s="6"/>
      <c r="CZ265" s="6"/>
      <c r="DA265" s="6"/>
      <c r="DB265" s="6"/>
      <c r="DC265" s="6"/>
      <c r="DD265" s="6"/>
    </row>
    <row r="266" spans="1:108" x14ac:dyDescent="0.35">
      <c r="A266" s="8">
        <v>802.70428466796875</v>
      </c>
      <c r="B266" s="8">
        <v>119.90861511230469</v>
      </c>
      <c r="C266" s="8">
        <v>214.80000305175781</v>
      </c>
      <c r="D266" s="8">
        <v>215</v>
      </c>
      <c r="E266" s="8">
        <v>220</v>
      </c>
      <c r="F266" s="8">
        <v>225</v>
      </c>
      <c r="G266" s="8">
        <v>2192.916015625</v>
      </c>
      <c r="H266" s="8">
        <v>1761.4049072265625</v>
      </c>
      <c r="I266" s="8">
        <v>3.4600002765655518</v>
      </c>
      <c r="J266" s="8">
        <v>0.14400000870227814</v>
      </c>
      <c r="K266" s="8">
        <v>24.338001251220703</v>
      </c>
      <c r="L266" s="8">
        <v>2.0540001392364502</v>
      </c>
      <c r="M266" s="8">
        <v>0.45200002193450928</v>
      </c>
      <c r="N266" s="8">
        <v>0.65600001811981201</v>
      </c>
      <c r="O266" s="8">
        <v>46.400001525878906</v>
      </c>
      <c r="P266" s="8">
        <v>28.353322982788086</v>
      </c>
      <c r="Q266" s="8">
        <v>44.989173889160156</v>
      </c>
      <c r="R266" s="8">
        <v>229.80000305175781</v>
      </c>
      <c r="S266" s="8">
        <v>60</v>
      </c>
      <c r="T266" s="8">
        <v>60</v>
      </c>
      <c r="U266" s="8">
        <v>61</v>
      </c>
      <c r="V266" s="8">
        <v>94.586082458496094</v>
      </c>
      <c r="W266" s="8">
        <v>52.499603271484375</v>
      </c>
      <c r="X266" s="8">
        <v>66.33135986328125</v>
      </c>
      <c r="Y266" s="8">
        <v>80.191780090332031</v>
      </c>
      <c r="Z266" s="8">
        <v>3.0475625991821289</v>
      </c>
      <c r="AA266" s="8">
        <v>544.2197265625</v>
      </c>
      <c r="AB266" s="8">
        <v>499.9693603515625</v>
      </c>
      <c r="AC266" s="8">
        <v>4.5901875495910645</v>
      </c>
      <c r="AD266" s="8">
        <v>3.687187671661377</v>
      </c>
      <c r="AE266" s="8">
        <v>7737.1669921875</v>
      </c>
      <c r="AF266" s="8">
        <v>5527.1181640625</v>
      </c>
      <c r="AG266" s="8">
        <v>1663.43359375</v>
      </c>
      <c r="AH266" s="8">
        <v>1046.0498046875</v>
      </c>
      <c r="AI266" s="8">
        <v>6073.7333984375</v>
      </c>
      <c r="AJ266" s="8">
        <v>4481.068359375</v>
      </c>
      <c r="AK266" s="8">
        <f>(data_cloud__26[[#This Row],[timestamp]]-BD264)*86400</f>
        <v>24.986000312492251</v>
      </c>
      <c r="AL266" s="8">
        <v>1.004</v>
      </c>
      <c r="AM266" s="8">
        <v>424.03699999999998</v>
      </c>
      <c r="AN266" s="8">
        <v>2055.491</v>
      </c>
      <c r="AO266" s="8">
        <v>6.3920000000000003</v>
      </c>
      <c r="AP266" s="6">
        <v>21.731999999999999</v>
      </c>
      <c r="AQ266" s="6">
        <v>1</v>
      </c>
      <c r="AR266" s="6">
        <v>1</v>
      </c>
      <c r="AS266" s="6">
        <f>_xlfn.XLOOKUP(data_cloud__26[[#This Row],[product_id]], manual_check_maarten!A:A,manual_check_maarten!F:F,  "")</f>
        <v>1</v>
      </c>
      <c r="AT266" s="6"/>
      <c r="AU266" s="6"/>
      <c r="AV266" s="6"/>
      <c r="AW266" s="6">
        <f>_xlfn.XLOOKUP(data_cloud__26[[#This Row],[product_id]], manual_check_maarten!A:A,manual_check_maarten!G:G,  "")</f>
        <v>0</v>
      </c>
      <c r="AX266" s="6" t="str">
        <f>_xlfn.XLOOKUP(data_cloud__26[[#This Row],[product_id]], manual_check_maarten!A:A,manual_check_maarten!H:H,  "")</f>
        <v/>
      </c>
      <c r="AY266" s="6"/>
      <c r="AZ266" s="6"/>
      <c r="BA266" s="6" t="s">
        <v>701</v>
      </c>
      <c r="BB266" s="6">
        <v>133</v>
      </c>
      <c r="BC266" s="6" t="s">
        <v>78</v>
      </c>
      <c r="BD266" s="6">
        <v>45566.724581365743</v>
      </c>
      <c r="BE266" s="6" t="s">
        <v>79</v>
      </c>
      <c r="BF266" s="6" t="s">
        <v>80</v>
      </c>
      <c r="BG266" s="6">
        <v>133</v>
      </c>
      <c r="BH266" s="6">
        <v>133</v>
      </c>
      <c r="BI266" s="6">
        <v>0</v>
      </c>
      <c r="BJ266" s="6" t="s">
        <v>702</v>
      </c>
      <c r="BK266" s="6" t="s">
        <v>82</v>
      </c>
      <c r="BL266" s="6">
        <v>15.219999313354492</v>
      </c>
      <c r="BM266" s="6">
        <v>110</v>
      </c>
      <c r="BN266" s="6" t="s">
        <v>82</v>
      </c>
      <c r="BO266" s="6" t="s">
        <v>82</v>
      </c>
      <c r="BP266" s="6">
        <v>0</v>
      </c>
      <c r="BQ266" s="6">
        <v>60</v>
      </c>
      <c r="BR266" s="6">
        <v>1.7229199409484863E-2</v>
      </c>
      <c r="BS266" s="6">
        <v>0.11563694477081299</v>
      </c>
      <c r="BT266" s="6" t="s">
        <v>703</v>
      </c>
      <c r="BU266" s="6" t="s">
        <v>701</v>
      </c>
      <c r="BV266" s="6">
        <v>40</v>
      </c>
      <c r="BW266" s="6">
        <v>20</v>
      </c>
      <c r="BX266" s="6">
        <v>45</v>
      </c>
      <c r="BY266" s="6">
        <v>887.59900000000005</v>
      </c>
      <c r="BZ266" s="6">
        <v>1116.934</v>
      </c>
      <c r="CA266" s="6">
        <v>3.1960000000000002</v>
      </c>
      <c r="CB266" s="6">
        <v>4.1180000000000003</v>
      </c>
      <c r="CC266" s="6">
        <v>95.504999999999995</v>
      </c>
      <c r="CD266" s="6">
        <v>2055.491</v>
      </c>
      <c r="CE266" s="6">
        <v>863.70600000000002</v>
      </c>
      <c r="CF266" s="6">
        <v>1226.527</v>
      </c>
      <c r="CG266" s="6">
        <v>6.5289999999999999</v>
      </c>
      <c r="CH266" s="6">
        <v>99.998999999999995</v>
      </c>
      <c r="CR266" s="6"/>
      <c r="CS266" s="6"/>
      <c r="CT266" s="6"/>
      <c r="CU266" s="6"/>
      <c r="CV266" s="6"/>
      <c r="CY266" s="6"/>
      <c r="CZ266" s="6"/>
      <c r="DA266" s="6"/>
      <c r="DB266" s="6"/>
      <c r="DC266" s="6"/>
      <c r="DD266" s="6"/>
    </row>
    <row r="267" spans="1:108" x14ac:dyDescent="0.35">
      <c r="A267" s="8">
        <v>802.70428466796875</v>
      </c>
      <c r="B267" s="8">
        <v>119.90861511230469</v>
      </c>
      <c r="C267" s="8">
        <v>214.80000305175781</v>
      </c>
      <c r="D267" s="8">
        <v>215</v>
      </c>
      <c r="E267" s="8">
        <v>220</v>
      </c>
      <c r="F267" s="8">
        <v>225</v>
      </c>
      <c r="G267" s="8">
        <v>2192.916015625</v>
      </c>
      <c r="H267" s="8">
        <v>1761.4049072265625</v>
      </c>
      <c r="I267" s="8">
        <v>3.4600002765655518</v>
      </c>
      <c r="J267" s="8">
        <v>0.14400000870227814</v>
      </c>
      <c r="K267" s="8">
        <v>24.338001251220703</v>
      </c>
      <c r="L267" s="8">
        <v>2.0540001392364502</v>
      </c>
      <c r="M267" s="8">
        <v>0.45200002193450928</v>
      </c>
      <c r="N267" s="8">
        <v>0.65600001811981201</v>
      </c>
      <c r="O267" s="8">
        <v>46.400001525878906</v>
      </c>
      <c r="P267" s="8">
        <v>28.353322982788086</v>
      </c>
      <c r="Q267" s="8">
        <v>44.989173889160156</v>
      </c>
      <c r="R267" s="8">
        <v>229.80000305175781</v>
      </c>
      <c r="S267" s="8">
        <v>60</v>
      </c>
      <c r="T267" s="8">
        <v>60</v>
      </c>
      <c r="U267" s="8">
        <v>61</v>
      </c>
      <c r="V267" s="8">
        <v>137.79624938964844</v>
      </c>
      <c r="W267" s="8">
        <v>52.49993896484375</v>
      </c>
      <c r="X267" s="8">
        <v>66.991348266601563</v>
      </c>
      <c r="Y267" s="8">
        <v>82.976676940917969</v>
      </c>
      <c r="Z267" s="8">
        <v>1.3168125152587891</v>
      </c>
      <c r="AA267" s="8">
        <v>545.48406982421875</v>
      </c>
      <c r="AB267" s="8">
        <v>497.906005859375</v>
      </c>
      <c r="AC267" s="8">
        <v>4.8911876678466797</v>
      </c>
      <c r="AD267" s="8">
        <v>3.8753125667572021</v>
      </c>
      <c r="AE267" s="8">
        <v>7904.98095703125</v>
      </c>
      <c r="AF267" s="8">
        <v>6100.47509765625</v>
      </c>
      <c r="AG267" s="8">
        <v>1836.74951171875</v>
      </c>
      <c r="AH267" s="8">
        <v>1154.4716796875</v>
      </c>
      <c r="AI267" s="8">
        <v>6068.2314453125</v>
      </c>
      <c r="AJ267" s="8">
        <v>4946.00341796875</v>
      </c>
      <c r="AK267" s="8">
        <f>(data_cloud__26[[#This Row],[timestamp]]-BD265)*86400</f>
        <v>24.986000312492251</v>
      </c>
      <c r="AL267" s="8">
        <v>1.0049999999999999</v>
      </c>
      <c r="AM267" s="8">
        <v>424.77300000000002</v>
      </c>
      <c r="AN267" s="8">
        <v>2056.3980000000001</v>
      </c>
      <c r="AO267" s="8">
        <v>11.315</v>
      </c>
      <c r="AP267" s="6">
        <v>23.366</v>
      </c>
      <c r="AQ267" s="6">
        <v>1</v>
      </c>
      <c r="AR267" s="6">
        <v>1</v>
      </c>
      <c r="AS267" s="6">
        <f>_xlfn.XLOOKUP(data_cloud__26[[#This Row],[product_id]], manual_check_maarten!A:A,manual_check_maarten!F:F,  "")</f>
        <v>1</v>
      </c>
      <c r="AT267" s="6"/>
      <c r="AU267" s="6"/>
      <c r="AV267" s="6"/>
      <c r="AW267" s="6">
        <f>_xlfn.XLOOKUP(data_cloud__26[[#This Row],[product_id]], manual_check_maarten!A:A,manual_check_maarten!G:G,  "")</f>
        <v>0</v>
      </c>
      <c r="AX267" s="6" t="str">
        <f>_xlfn.XLOOKUP(data_cloud__26[[#This Row],[product_id]], manual_check_maarten!A:A,manual_check_maarten!H:H,  "")</f>
        <v/>
      </c>
      <c r="AY267" s="6"/>
      <c r="AZ267" s="6"/>
      <c r="BA267" s="6" t="s">
        <v>704</v>
      </c>
      <c r="BB267" s="6">
        <v>133</v>
      </c>
      <c r="BC267" s="6" t="s">
        <v>85</v>
      </c>
      <c r="BD267" s="6">
        <v>45566.724581365743</v>
      </c>
      <c r="BE267" s="6" t="s">
        <v>79</v>
      </c>
      <c r="BF267" s="6" t="s">
        <v>80</v>
      </c>
      <c r="BG267" s="6">
        <v>133</v>
      </c>
      <c r="BH267" s="6">
        <v>133</v>
      </c>
      <c r="BI267" s="6">
        <v>0</v>
      </c>
      <c r="BJ267" s="6" t="s">
        <v>702</v>
      </c>
      <c r="BK267" s="6" t="s">
        <v>82</v>
      </c>
      <c r="BL267" s="6">
        <v>15.219999313354492</v>
      </c>
      <c r="BM267" s="6">
        <v>110</v>
      </c>
      <c r="BN267" s="6" t="s">
        <v>82</v>
      </c>
      <c r="BO267" s="6" t="s">
        <v>82</v>
      </c>
      <c r="BP267" s="6">
        <v>0</v>
      </c>
      <c r="BQ267" s="6">
        <v>60</v>
      </c>
      <c r="BR267" s="6"/>
      <c r="BS267" s="6"/>
      <c r="BT267" s="6" t="s">
        <v>705</v>
      </c>
      <c r="BU267" s="6" t="s">
        <v>704</v>
      </c>
      <c r="BV267" s="6">
        <v>40</v>
      </c>
      <c r="BW267" s="6">
        <v>20</v>
      </c>
      <c r="BX267" s="6">
        <v>45</v>
      </c>
      <c r="BY267" s="6">
        <v>1203.442</v>
      </c>
      <c r="BZ267" s="6">
        <v>876.86900000000003</v>
      </c>
      <c r="CA267" s="6">
        <v>-3.673</v>
      </c>
      <c r="CB267" s="6">
        <v>4.08</v>
      </c>
      <c r="CC267" s="6">
        <v>88.635999999999996</v>
      </c>
      <c r="CD267" s="6">
        <v>2056.3980000000001</v>
      </c>
      <c r="CE267" s="6">
        <v>1205.893</v>
      </c>
      <c r="CF267" s="6">
        <v>1186.9010000000001</v>
      </c>
      <c r="CG267" s="6">
        <v>-179.89699999999999</v>
      </c>
      <c r="CH267" s="6">
        <v>99.998999999999995</v>
      </c>
      <c r="CR267" s="6"/>
      <c r="CS267" s="6"/>
      <c r="CT267" s="6"/>
      <c r="CU267" s="6"/>
      <c r="CV267" s="6"/>
      <c r="CY267" s="6"/>
      <c r="CZ267" s="6"/>
      <c r="DA267" s="6"/>
      <c r="DB267" s="6"/>
      <c r="DC267" s="6"/>
      <c r="DD267" s="6"/>
    </row>
    <row r="268" spans="1:108" x14ac:dyDescent="0.35">
      <c r="A268" s="8">
        <v>802.51983642578125</v>
      </c>
      <c r="B268" s="8">
        <v>119.90861511230469</v>
      </c>
      <c r="C268" s="8">
        <v>215.10000610351563</v>
      </c>
      <c r="D268" s="8">
        <v>215.10000610351563</v>
      </c>
      <c r="E268" s="8">
        <v>220</v>
      </c>
      <c r="F268" s="8">
        <v>225</v>
      </c>
      <c r="G268" s="8">
        <v>2194.276123046875</v>
      </c>
      <c r="H268" s="8">
        <v>1747.7076416015625</v>
      </c>
      <c r="I268" s="8">
        <v>2.8700001239776611</v>
      </c>
      <c r="J268" s="8">
        <v>0.14400000870227814</v>
      </c>
      <c r="K268" s="8">
        <v>24.338001251220703</v>
      </c>
      <c r="L268" s="8">
        <v>2.0540001392364502</v>
      </c>
      <c r="M268" s="8">
        <v>0.45200002193450928</v>
      </c>
      <c r="N268" s="8">
        <v>0.65800005197525024</v>
      </c>
      <c r="O268" s="8">
        <v>46.200000762939453</v>
      </c>
      <c r="P268" s="8">
        <v>28.358419418334961</v>
      </c>
      <c r="Q268" s="8">
        <v>44.958595275878906</v>
      </c>
      <c r="R268" s="8">
        <v>229.80000305175781</v>
      </c>
      <c r="S268" s="8">
        <v>60.099997999999999</v>
      </c>
      <c r="T268" s="8">
        <v>60.099997999999999</v>
      </c>
      <c r="U268" s="8">
        <v>61</v>
      </c>
      <c r="V268" s="8">
        <v>94.586082458496094</v>
      </c>
      <c r="W268" s="8">
        <v>52.499603271484375</v>
      </c>
      <c r="X268" s="8">
        <v>66.332221984863281</v>
      </c>
      <c r="Y268" s="8">
        <v>80.162620544433594</v>
      </c>
      <c r="Z268" s="8">
        <v>2.821812629699707</v>
      </c>
      <c r="AA268" s="8">
        <v>542.41156005859375</v>
      </c>
      <c r="AB268" s="8">
        <v>497.67013549804688</v>
      </c>
      <c r="AC268" s="8">
        <v>4.6278128623962402</v>
      </c>
      <c r="AD268" s="8">
        <v>3.6495625972747803</v>
      </c>
      <c r="AE268" s="8">
        <v>7723.46728515625</v>
      </c>
      <c r="AF268" s="8">
        <v>5466.39794921875</v>
      </c>
      <c r="AG268" s="8">
        <v>1676.81640625</v>
      </c>
      <c r="AH268" s="8">
        <v>1020.044921875</v>
      </c>
      <c r="AI268" s="8">
        <v>6046.65087890625</v>
      </c>
      <c r="AJ268" s="8">
        <v>4446.35302734375</v>
      </c>
      <c r="AK268" s="8">
        <f>(data_cloud__26[[#This Row],[timestamp]]-BD266)*86400</f>
        <v>23.982999566942453</v>
      </c>
      <c r="AL268" s="8"/>
      <c r="AM268" s="8"/>
      <c r="AN268" s="8"/>
      <c r="AO268" s="8"/>
      <c r="AP268" s="6"/>
      <c r="AQ268" s="6"/>
      <c r="AR268" s="6"/>
      <c r="AS268" s="6" t="str">
        <f>_xlfn.XLOOKUP(data_cloud__26[[#This Row],[product_id]], manual_check_maarten!A:A,manual_check_maarten!F:F,  "")</f>
        <v/>
      </c>
      <c r="AT268" s="6"/>
      <c r="AU268" s="6"/>
      <c r="AV268" s="6"/>
      <c r="AW268" s="6" t="str">
        <f>_xlfn.XLOOKUP(data_cloud__26[[#This Row],[product_id]], manual_check_maarten!A:A,manual_check_maarten!G:G,  "")</f>
        <v/>
      </c>
      <c r="AX268" s="6" t="str">
        <f>_xlfn.XLOOKUP(data_cloud__26[[#This Row],[product_id]], manual_check_maarten!A:A,manual_check_maarten!H:H,  "")</f>
        <v/>
      </c>
      <c r="AY268" s="6"/>
      <c r="AZ268" s="6"/>
      <c r="BA268" s="6" t="s">
        <v>706</v>
      </c>
      <c r="BB268" s="6">
        <v>134</v>
      </c>
      <c r="BC268" s="6" t="s">
        <v>78</v>
      </c>
      <c r="BD268" s="6">
        <v>45566.724858946756</v>
      </c>
      <c r="BE268" s="6" t="s">
        <v>79</v>
      </c>
      <c r="BF268" s="6" t="s">
        <v>80</v>
      </c>
      <c r="BG268" s="6">
        <v>134</v>
      </c>
      <c r="BH268" s="6">
        <v>134</v>
      </c>
      <c r="BI268" s="6">
        <v>0</v>
      </c>
      <c r="BJ268" s="6" t="s">
        <v>707</v>
      </c>
      <c r="BK268" s="6" t="s">
        <v>82</v>
      </c>
      <c r="BL268" s="6">
        <v>15.219999313354492</v>
      </c>
      <c r="BM268" s="6">
        <v>110</v>
      </c>
      <c r="BN268" s="6" t="s">
        <v>82</v>
      </c>
      <c r="BO268" s="6" t="s">
        <v>82</v>
      </c>
      <c r="BP268" s="6">
        <v>0</v>
      </c>
      <c r="BQ268" s="6">
        <v>60</v>
      </c>
      <c r="BR268" s="6">
        <v>2.1196842193603516E-2</v>
      </c>
      <c r="BS268" s="6">
        <v>0.11749458312988281</v>
      </c>
      <c r="BT268" s="6"/>
      <c r="BX268" s="6"/>
      <c r="BY268" s="6"/>
      <c r="BZ268" s="6"/>
      <c r="CA268" s="6"/>
      <c r="CB268" s="6"/>
      <c r="CC268" s="6"/>
      <c r="CD268" s="6"/>
      <c r="CR268" s="6"/>
      <c r="CS268" s="6"/>
      <c r="CT268" s="6"/>
      <c r="CU268" s="6"/>
      <c r="CV268" s="6"/>
      <c r="CY268" s="6"/>
      <c r="CZ268" s="6"/>
      <c r="DA268" s="6"/>
      <c r="DB268" s="6"/>
      <c r="DC268" s="6"/>
      <c r="DD268" s="6"/>
    </row>
    <row r="269" spans="1:108" x14ac:dyDescent="0.35">
      <c r="A269" s="8">
        <v>802.51983642578125</v>
      </c>
      <c r="B269" s="8">
        <v>119.90861511230469</v>
      </c>
      <c r="C269" s="8">
        <v>215.10000610351563</v>
      </c>
      <c r="D269" s="8">
        <v>215.10000610351563</v>
      </c>
      <c r="E269" s="8">
        <v>220</v>
      </c>
      <c r="F269" s="8">
        <v>225</v>
      </c>
      <c r="G269" s="8">
        <v>2194.276123046875</v>
      </c>
      <c r="H269" s="8">
        <v>1747.7076416015625</v>
      </c>
      <c r="I269" s="8">
        <v>2.8700001239776611</v>
      </c>
      <c r="J269" s="8">
        <v>0.14400000870227814</v>
      </c>
      <c r="K269" s="8">
        <v>24.338001251220703</v>
      </c>
      <c r="L269" s="8">
        <v>2.0540001392364502</v>
      </c>
      <c r="M269" s="8">
        <v>0.45200002193450928</v>
      </c>
      <c r="N269" s="8">
        <v>0.65800005197525024</v>
      </c>
      <c r="O269" s="8">
        <v>46.200000762939453</v>
      </c>
      <c r="P269" s="8">
        <v>28.358419418334961</v>
      </c>
      <c r="Q269" s="8">
        <v>44.958595275878906</v>
      </c>
      <c r="R269" s="8">
        <v>229.80000305175781</v>
      </c>
      <c r="S269" s="8">
        <v>60.099997999999999</v>
      </c>
      <c r="T269" s="8">
        <v>60.099997999999999</v>
      </c>
      <c r="U269" s="8">
        <v>61</v>
      </c>
      <c r="V269" s="8">
        <v>137.79624938964844</v>
      </c>
      <c r="W269" s="8">
        <v>52.49993896484375</v>
      </c>
      <c r="X269" s="8">
        <v>67.182350158691406</v>
      </c>
      <c r="Y269" s="8">
        <v>82.8294677734375</v>
      </c>
      <c r="Z269" s="8">
        <v>2.069312572479248</v>
      </c>
      <c r="AA269" s="8">
        <v>544.4471435546875</v>
      </c>
      <c r="AB269" s="8">
        <v>496.94448852539063</v>
      </c>
      <c r="AC269" s="8">
        <v>4.8535628318786621</v>
      </c>
      <c r="AD269" s="8">
        <v>3.8753125667572021</v>
      </c>
      <c r="AE269" s="8">
        <v>7888.27392578125</v>
      </c>
      <c r="AF269" s="8">
        <v>6051.7060546875</v>
      </c>
      <c r="AG269" s="8">
        <v>1811.7890625</v>
      </c>
      <c r="AH269" s="8">
        <v>1151.34423828125</v>
      </c>
      <c r="AI269" s="8">
        <v>6076.48486328125</v>
      </c>
      <c r="AJ269" s="8">
        <v>4900.36181640625</v>
      </c>
      <c r="AK269" s="8">
        <f>(data_cloud__26[[#This Row],[timestamp]]-BD267)*86400</f>
        <v>23.982999566942453</v>
      </c>
      <c r="AL269" s="8">
        <v>1.0069999999999999</v>
      </c>
      <c r="AM269" s="8">
        <v>424.59699999999998</v>
      </c>
      <c r="AN269" s="8">
        <v>0</v>
      </c>
      <c r="AO269" s="8">
        <v>467.17500000000001</v>
      </c>
      <c r="AP269" s="6">
        <v>536.55100000000004</v>
      </c>
      <c r="AQ269" s="6">
        <v>0</v>
      </c>
      <c r="AR269" s="6">
        <v>0</v>
      </c>
      <c r="AS269" s="6">
        <f>_xlfn.XLOOKUP(data_cloud__26[[#This Row],[product_id]], manual_check_maarten!A:A,manual_check_maarten!F:F,  "")</f>
        <v>1</v>
      </c>
      <c r="AT269" s="6"/>
      <c r="AU269" s="6"/>
      <c r="AV269" s="6"/>
      <c r="AW269" s="6" t="str">
        <f>_xlfn.XLOOKUP(data_cloud__26[[#This Row],[product_id]], manual_check_maarten!A:A,manual_check_maarten!G:G,  "")</f>
        <v>anomaly due to position against the edge of the FOV</v>
      </c>
      <c r="AX269" s="6" t="str">
        <f>_xlfn.XLOOKUP(data_cloud__26[[#This Row],[product_id]], manual_check_maarten!A:A,manual_check_maarten!H:H,  "")</f>
        <v/>
      </c>
      <c r="AY269" s="6"/>
      <c r="AZ269" s="6"/>
      <c r="BA269" s="6" t="s">
        <v>708</v>
      </c>
      <c r="BB269" s="6">
        <v>134</v>
      </c>
      <c r="BC269" s="6" t="s">
        <v>85</v>
      </c>
      <c r="BD269" s="6">
        <v>45566.724858946756</v>
      </c>
      <c r="BE269" s="6" t="s">
        <v>79</v>
      </c>
      <c r="BF269" s="6" t="s">
        <v>80</v>
      </c>
      <c r="BG269" s="6">
        <v>134</v>
      </c>
      <c r="BH269" s="6">
        <v>134</v>
      </c>
      <c r="BI269" s="6">
        <v>0</v>
      </c>
      <c r="BJ269" s="6" t="s">
        <v>707</v>
      </c>
      <c r="BK269" s="6" t="s">
        <v>82</v>
      </c>
      <c r="BL269" s="6">
        <v>15.219999313354492</v>
      </c>
      <c r="BM269" s="6">
        <v>110</v>
      </c>
      <c r="BN269" s="6" t="s">
        <v>82</v>
      </c>
      <c r="BO269" s="6" t="s">
        <v>82</v>
      </c>
      <c r="BP269" s="6">
        <v>0</v>
      </c>
      <c r="BQ269" s="6">
        <v>60</v>
      </c>
      <c r="BR269" s="6"/>
      <c r="BS269" s="6"/>
      <c r="BT269" s="6" t="s">
        <v>709</v>
      </c>
      <c r="BU269" s="6" t="s">
        <v>708</v>
      </c>
      <c r="BV269" s="6">
        <v>40</v>
      </c>
      <c r="BW269" s="6">
        <v>20</v>
      </c>
      <c r="BX269" s="6">
        <v>45</v>
      </c>
      <c r="BY269" s="6">
        <v>1195.69</v>
      </c>
      <c r="BZ269" s="6">
        <v>713.78200000000004</v>
      </c>
      <c r="CA269" s="6">
        <v>-3.6890000000000001</v>
      </c>
      <c r="CB269" s="6">
        <v>4.1100000000000003</v>
      </c>
      <c r="CC269" s="6">
        <v>88.62</v>
      </c>
      <c r="CD269" s="6">
        <v>0</v>
      </c>
      <c r="CE269" s="6">
        <v>1201.5940000000001</v>
      </c>
      <c r="CF269" s="6">
        <v>1023.893</v>
      </c>
      <c r="CG269" s="6">
        <v>179.49600000000001</v>
      </c>
      <c r="CH269" s="6">
        <v>89.763999999999996</v>
      </c>
      <c r="CR269" s="6"/>
      <c r="CS269" s="6"/>
      <c r="CT269" s="6"/>
      <c r="CU269" s="6"/>
      <c r="CV269" s="6"/>
      <c r="CY269" s="6"/>
      <c r="CZ269" s="6"/>
      <c r="DA269" s="6"/>
      <c r="DB269" s="6"/>
      <c r="DC269" s="6"/>
      <c r="DD269" s="6"/>
    </row>
    <row r="270" spans="1:108" x14ac:dyDescent="0.35">
      <c r="A270" s="8">
        <v>798.8309326171875</v>
      </c>
      <c r="B270" s="8">
        <v>119.90861511230469</v>
      </c>
      <c r="C270" s="8">
        <v>213.30000305175781</v>
      </c>
      <c r="D270" s="8">
        <v>215.80000305175781</v>
      </c>
      <c r="E270" s="8">
        <v>220.5</v>
      </c>
      <c r="F270" s="8">
        <v>224.80000305175781</v>
      </c>
      <c r="G270" s="8">
        <v>2146.77294921875</v>
      </c>
      <c r="H270" s="8">
        <v>1913.725830078125</v>
      </c>
      <c r="I270" s="8">
        <v>5.2000001072883606E-2</v>
      </c>
      <c r="J270" s="8">
        <v>0.14800000190734863</v>
      </c>
      <c r="K270" s="8">
        <v>24.318000793457031</v>
      </c>
      <c r="L270" s="8">
        <v>2.0460000038146973</v>
      </c>
      <c r="M270" s="8">
        <v>0.44800001382827759</v>
      </c>
      <c r="N270" s="8">
        <v>0.65600001811981201</v>
      </c>
      <c r="O270" s="8">
        <v>41.400001525878906</v>
      </c>
      <c r="P270" s="8">
        <v>24.918100357055664</v>
      </c>
      <c r="Q270" s="8">
        <v>44.994274139404297</v>
      </c>
      <c r="R270" s="8">
        <v>230.10000610351563</v>
      </c>
      <c r="S270" s="8">
        <v>60</v>
      </c>
      <c r="T270" s="8">
        <v>60</v>
      </c>
      <c r="U270" s="8">
        <v>58.099997999999999</v>
      </c>
      <c r="V270" s="8">
        <v>94.586082458496094</v>
      </c>
      <c r="W270" s="8">
        <v>52.499603271484375</v>
      </c>
      <c r="X270" s="8">
        <v>57.846023559570313</v>
      </c>
      <c r="Y270" s="8">
        <v>72.97467041015625</v>
      </c>
      <c r="Z270" s="8">
        <v>4.3644375801086426</v>
      </c>
      <c r="AA270" s="8">
        <v>502.70425415039063</v>
      </c>
      <c r="AB270" s="8">
        <v>437.28982543945313</v>
      </c>
      <c r="AC270" s="8">
        <v>5.0040626525878906</v>
      </c>
      <c r="AD270" s="8">
        <v>3.9881877899169922</v>
      </c>
      <c r="AE270" s="8">
        <v>7068.6513671875</v>
      </c>
      <c r="AF270" s="8">
        <v>3879.41748046875</v>
      </c>
      <c r="AG270" s="8">
        <v>1524.5625</v>
      </c>
      <c r="AH270" s="8">
        <v>813.01123046875</v>
      </c>
      <c r="AI270" s="8">
        <v>5544.0888671875</v>
      </c>
      <c r="AJ270" s="8">
        <v>3066.40625</v>
      </c>
      <c r="AK270" s="8">
        <f>(data_cloud__26[[#This Row],[timestamp]]-BD268)*86400</f>
        <v>2131.2290003523231</v>
      </c>
      <c r="AL270" s="8">
        <v>1.002</v>
      </c>
      <c r="AM270" s="8">
        <v>423.072</v>
      </c>
      <c r="AN270" s="8">
        <v>2053.5500000000002</v>
      </c>
      <c r="AO270" s="8">
        <v>35.14</v>
      </c>
      <c r="AP270" s="6">
        <v>38.414999999999999</v>
      </c>
      <c r="AQ270" s="6">
        <v>0</v>
      </c>
      <c r="AR270" s="6">
        <v>1</v>
      </c>
      <c r="AS270" s="6">
        <f>_xlfn.XLOOKUP(data_cloud__26[[#This Row],[product_id]], manual_check_maarten!A:A,manual_check_maarten!F:F,  "")</f>
        <v>0</v>
      </c>
      <c r="AT270" s="6"/>
      <c r="AU270" s="6"/>
      <c r="AV270" s="6"/>
      <c r="AW270" s="6">
        <f>_xlfn.XLOOKUP(data_cloud__26[[#This Row],[product_id]], manual_check_maarten!A:A,manual_check_maarten!G:G,  "")</f>
        <v>0</v>
      </c>
      <c r="AX270" s="6" t="str">
        <f>_xlfn.XLOOKUP(data_cloud__26[[#This Row],[product_id]], manual_check_maarten!A:A,manual_check_maarten!H:H,  "")</f>
        <v>Discoloration</v>
      </c>
      <c r="AY270" s="6"/>
      <c r="AZ270" s="6"/>
      <c r="BA270" s="6" t="s">
        <v>946</v>
      </c>
      <c r="BB270" s="6">
        <v>154</v>
      </c>
      <c r="BC270" s="6" t="s">
        <v>78</v>
      </c>
      <c r="BD270" s="6">
        <v>45566.749525949075</v>
      </c>
      <c r="BE270" s="6" t="s">
        <v>79</v>
      </c>
      <c r="BF270" s="6" t="s">
        <v>80</v>
      </c>
      <c r="BG270" s="6">
        <v>154</v>
      </c>
      <c r="BH270" s="6">
        <v>154</v>
      </c>
      <c r="BI270" s="6">
        <v>0</v>
      </c>
      <c r="BJ270" s="6" t="s">
        <v>947</v>
      </c>
      <c r="BK270" s="6" t="s">
        <v>82</v>
      </c>
      <c r="BL270" s="6">
        <v>15.579999923706055</v>
      </c>
      <c r="BM270" s="6">
        <v>110</v>
      </c>
      <c r="BN270" s="6" t="s">
        <v>82</v>
      </c>
      <c r="BO270" s="6" t="s">
        <v>82</v>
      </c>
      <c r="BP270" s="6">
        <v>0</v>
      </c>
      <c r="BQ270" s="6">
        <v>60</v>
      </c>
      <c r="BR270" s="6">
        <v>1.4734506607055664E-2</v>
      </c>
      <c r="BS270" s="6">
        <v>0.28619718551635742</v>
      </c>
      <c r="BT270" s="6" t="s">
        <v>948</v>
      </c>
      <c r="BU270" s="6" t="s">
        <v>946</v>
      </c>
      <c r="BV270" s="6">
        <v>40</v>
      </c>
      <c r="BW270" s="6">
        <v>20</v>
      </c>
      <c r="BX270" s="6">
        <v>45</v>
      </c>
      <c r="BY270" s="6">
        <v>847.80399999999997</v>
      </c>
      <c r="BZ270" s="6">
        <v>1217.8579999999999</v>
      </c>
      <c r="CA270" s="6">
        <v>1.097</v>
      </c>
      <c r="CB270" s="6">
        <v>4.1070000000000002</v>
      </c>
      <c r="CC270" s="6">
        <v>93.406000000000006</v>
      </c>
      <c r="CD270" s="6">
        <v>2053.5500000000002</v>
      </c>
      <c r="CE270" s="6">
        <v>828.24199999999996</v>
      </c>
      <c r="CF270" s="6">
        <v>1323.2670000000001</v>
      </c>
      <c r="CG270" s="6">
        <v>4.5419999999999998</v>
      </c>
      <c r="CH270" s="6">
        <v>99.998999999999995</v>
      </c>
      <c r="CR270" s="6"/>
      <c r="CS270" s="6"/>
      <c r="CT270" s="6"/>
      <c r="CU270" s="6"/>
      <c r="CV270" s="6"/>
      <c r="CY270" s="6"/>
      <c r="CZ270" s="6"/>
      <c r="DA270" s="6"/>
      <c r="DB270" s="6"/>
      <c r="DC270" s="6"/>
      <c r="DD270" s="6"/>
    </row>
    <row r="271" spans="1:108" x14ac:dyDescent="0.35">
      <c r="A271" s="8">
        <v>798.8309326171875</v>
      </c>
      <c r="B271" s="8">
        <v>119.90861511230469</v>
      </c>
      <c r="C271" s="8">
        <v>213.30000305175781</v>
      </c>
      <c r="D271" s="8">
        <v>215.80000305175781</v>
      </c>
      <c r="E271" s="8">
        <v>220.5</v>
      </c>
      <c r="F271" s="8">
        <v>224.80000305175781</v>
      </c>
      <c r="G271" s="8">
        <v>2146.77294921875</v>
      </c>
      <c r="H271" s="8">
        <v>1913.725830078125</v>
      </c>
      <c r="I271" s="8">
        <v>5.2000001072883606E-2</v>
      </c>
      <c r="J271" s="8">
        <v>0.14800000190734863</v>
      </c>
      <c r="K271" s="8">
        <v>24.318000793457031</v>
      </c>
      <c r="L271" s="8">
        <v>2.0460000038146973</v>
      </c>
      <c r="M271" s="8">
        <v>0.44800001382827759</v>
      </c>
      <c r="N271" s="8">
        <v>0.65600001811981201</v>
      </c>
      <c r="O271" s="8">
        <v>41.400001525878906</v>
      </c>
      <c r="P271" s="8">
        <v>24.918100357055664</v>
      </c>
      <c r="Q271" s="8">
        <v>44.994274139404297</v>
      </c>
      <c r="R271" s="8">
        <v>230.10000610351563</v>
      </c>
      <c r="S271" s="8">
        <v>60</v>
      </c>
      <c r="T271" s="8">
        <v>60</v>
      </c>
      <c r="U271" s="8">
        <v>58.099997999999999</v>
      </c>
      <c r="V271" s="8">
        <v>137.79624938964844</v>
      </c>
      <c r="W271" s="8">
        <v>52.49993896484375</v>
      </c>
      <c r="X271" s="8">
        <v>56.926193237304688</v>
      </c>
      <c r="Y271" s="8">
        <v>73.69732666015625</v>
      </c>
      <c r="Z271" s="8">
        <v>2.5208125114440918</v>
      </c>
      <c r="AA271" s="8">
        <v>504.64794921875</v>
      </c>
      <c r="AB271" s="8">
        <v>443.7152099609375</v>
      </c>
      <c r="AC271" s="8">
        <v>5.2298126220703125</v>
      </c>
      <c r="AD271" s="8">
        <v>4.2139377593994141</v>
      </c>
      <c r="AE271" s="8">
        <v>7350.8828125</v>
      </c>
      <c r="AF271" s="8">
        <v>4702.0859375</v>
      </c>
      <c r="AG271" s="8">
        <v>1678.9462890625</v>
      </c>
      <c r="AH271" s="8">
        <v>991.63330078125</v>
      </c>
      <c r="AI271" s="8">
        <v>5671.9365234375</v>
      </c>
      <c r="AJ271" s="8">
        <v>3710.45263671875</v>
      </c>
      <c r="AK271" s="8">
        <f>(data_cloud__26[[#This Row],[timestamp]]-BD269)*86400</f>
        <v>2131.2290003523231</v>
      </c>
      <c r="AL271" s="8">
        <v>1.004</v>
      </c>
      <c r="AM271" s="8">
        <v>424.04199999999997</v>
      </c>
      <c r="AN271" s="8">
        <v>2054.4560000000001</v>
      </c>
      <c r="AO271" s="8">
        <v>29.841999999999999</v>
      </c>
      <c r="AP271" s="6">
        <v>86.873999999999995</v>
      </c>
      <c r="AQ271" s="6">
        <v>0</v>
      </c>
      <c r="AR271" s="6">
        <v>0</v>
      </c>
      <c r="AS271" s="6">
        <f>_xlfn.XLOOKUP(data_cloud__26[[#This Row],[product_id]], manual_check_maarten!A:A,manual_check_maarten!F:F,  "")</f>
        <v>0</v>
      </c>
      <c r="AT271" s="6"/>
      <c r="AU271" s="6"/>
      <c r="AV271" s="6"/>
      <c r="AW271" s="6">
        <f>_xlfn.XLOOKUP(data_cloud__26[[#This Row],[product_id]], manual_check_maarten!A:A,manual_check_maarten!G:G,  "")</f>
        <v>0</v>
      </c>
      <c r="AX271" s="6" t="str">
        <f>_xlfn.XLOOKUP(data_cloud__26[[#This Row],[product_id]], manual_check_maarten!A:A,manual_check_maarten!H:H,  "")</f>
        <v>Discoloration</v>
      </c>
      <c r="AY271" s="6"/>
      <c r="AZ271" s="6"/>
      <c r="BA271" s="6" t="s">
        <v>949</v>
      </c>
      <c r="BB271" s="6">
        <v>154</v>
      </c>
      <c r="BC271" s="6" t="s">
        <v>85</v>
      </c>
      <c r="BD271" s="6">
        <v>45566.749525949075</v>
      </c>
      <c r="BE271" s="6" t="s">
        <v>79</v>
      </c>
      <c r="BF271" s="6" t="s">
        <v>80</v>
      </c>
      <c r="BG271" s="6">
        <v>154</v>
      </c>
      <c r="BH271" s="6">
        <v>154</v>
      </c>
      <c r="BI271" s="6">
        <v>0</v>
      </c>
      <c r="BJ271" s="6" t="s">
        <v>947</v>
      </c>
      <c r="BK271" s="6" t="s">
        <v>82</v>
      </c>
      <c r="BL271" s="6">
        <v>15.579999923706055</v>
      </c>
      <c r="BM271" s="6">
        <v>110</v>
      </c>
      <c r="BN271" s="6" t="s">
        <v>82</v>
      </c>
      <c r="BO271" s="6" t="s">
        <v>82</v>
      </c>
      <c r="BP271" s="6">
        <v>0</v>
      </c>
      <c r="BQ271" s="6">
        <v>60</v>
      </c>
      <c r="BR271" s="6"/>
      <c r="BS271" s="6"/>
      <c r="BT271" s="6" t="s">
        <v>950</v>
      </c>
      <c r="BU271" s="6" t="s">
        <v>949</v>
      </c>
      <c r="BV271" s="6">
        <v>40</v>
      </c>
      <c r="BW271" s="6">
        <v>20</v>
      </c>
      <c r="BX271" s="6">
        <v>45</v>
      </c>
      <c r="BY271" s="6">
        <v>1219.826</v>
      </c>
      <c r="BZ271" s="6">
        <v>958.88400000000001</v>
      </c>
      <c r="CA271" s="6">
        <v>-2.3090000000000002</v>
      </c>
      <c r="CB271" s="6">
        <v>4.0549999999999997</v>
      </c>
      <c r="CC271" s="6">
        <v>90</v>
      </c>
      <c r="CD271" s="6">
        <v>2054.4560000000001</v>
      </c>
      <c r="CE271" s="6">
        <v>1217.6569999999999</v>
      </c>
      <c r="CF271" s="6">
        <v>1263.452</v>
      </c>
      <c r="CG271" s="6">
        <v>-178.947</v>
      </c>
      <c r="CH271" s="6">
        <v>99.998999999999995</v>
      </c>
      <c r="CR271" s="6"/>
      <c r="CS271" s="6"/>
      <c r="CT271" s="6"/>
      <c r="CU271" s="6"/>
      <c r="CV271" s="6"/>
      <c r="CY271" s="6"/>
      <c r="CZ271" s="6"/>
      <c r="DA271" s="6"/>
      <c r="DB271" s="6"/>
      <c r="DC271" s="6"/>
      <c r="DD271" s="6"/>
    </row>
    <row r="272" spans="1:108" x14ac:dyDescent="0.35">
      <c r="A272" s="8">
        <v>797.72430419921875</v>
      </c>
      <c r="B272" s="8">
        <v>119.90861511230469</v>
      </c>
      <c r="C272" s="8">
        <v>213.60000610351563</v>
      </c>
      <c r="D272" s="8">
        <v>216.30000305175781</v>
      </c>
      <c r="E272" s="8">
        <v>220.60000610351563</v>
      </c>
      <c r="F272" s="8">
        <v>224.80000305175781</v>
      </c>
      <c r="G272" s="8">
        <v>2241.48779296875</v>
      </c>
      <c r="H272" s="8">
        <v>2090.52685546875</v>
      </c>
      <c r="I272" s="8">
        <v>5.4000001400709152E-2</v>
      </c>
      <c r="J272" s="8">
        <v>0.14800000190734863</v>
      </c>
      <c r="K272" s="8">
        <v>24.328001022338867</v>
      </c>
      <c r="L272" s="8">
        <v>2.2660000324249268</v>
      </c>
      <c r="M272" s="8">
        <v>0.45800003409385681</v>
      </c>
      <c r="N272" s="8">
        <v>0.65400004386901855</v>
      </c>
      <c r="O272" s="8">
        <v>41</v>
      </c>
      <c r="P272" s="8">
        <v>25.529712677001953</v>
      </c>
      <c r="Q272" s="8">
        <v>44.963691711425781</v>
      </c>
      <c r="R272" s="8">
        <v>230.10000610351563</v>
      </c>
      <c r="S272" s="8">
        <v>60</v>
      </c>
      <c r="T272" s="8">
        <v>60</v>
      </c>
      <c r="U272" s="8">
        <v>58.299999</v>
      </c>
      <c r="V272" s="8">
        <v>94.586082458496094</v>
      </c>
      <c r="W272" s="8">
        <v>52.499603271484375</v>
      </c>
      <c r="X272" s="8">
        <v>58.217864990234375</v>
      </c>
      <c r="Y272" s="8">
        <v>73.266128540039063</v>
      </c>
      <c r="Z272" s="8">
        <v>3.5366876125335693</v>
      </c>
      <c r="AA272" s="8">
        <v>504.88137817382813</v>
      </c>
      <c r="AB272" s="8">
        <v>440.50411987304688</v>
      </c>
      <c r="AC272" s="8">
        <v>5.0040626525878906</v>
      </c>
      <c r="AD272" s="8">
        <v>3.9129376411437988</v>
      </c>
      <c r="AE272" s="8">
        <v>7106.7412109375</v>
      </c>
      <c r="AF272" s="8">
        <v>3940.3505859375</v>
      </c>
      <c r="AG272" s="8">
        <v>1531.009765625</v>
      </c>
      <c r="AH272" s="8">
        <v>793.532958984375</v>
      </c>
      <c r="AI272" s="8">
        <v>5575.7314453125</v>
      </c>
      <c r="AJ272" s="8">
        <v>3146.817626953125</v>
      </c>
      <c r="AK272" s="8">
        <f>(data_cloud__26[[#This Row],[timestamp]]-BD270)*86400</f>
        <v>134.90400009322912</v>
      </c>
      <c r="AL272" s="8">
        <v>1.0029999999999999</v>
      </c>
      <c r="AM272" s="8">
        <v>423.16</v>
      </c>
      <c r="AN272" s="8">
        <v>2054.027</v>
      </c>
      <c r="AO272" s="8">
        <v>47.75</v>
      </c>
      <c r="AP272" s="6">
        <v>67.882999999999996</v>
      </c>
      <c r="AQ272" s="6">
        <v>0</v>
      </c>
      <c r="AR272" s="6">
        <v>0</v>
      </c>
      <c r="AS272" s="6">
        <f>_xlfn.XLOOKUP(data_cloud__26[[#This Row],[product_id]], manual_check_maarten!A:A,manual_check_maarten!F:F,  "")</f>
        <v>0</v>
      </c>
      <c r="AT272" s="6"/>
      <c r="AU272" s="6"/>
      <c r="AV272" s="6"/>
      <c r="AW272" s="6">
        <f>_xlfn.XLOOKUP(data_cloud__26[[#This Row],[product_id]], manual_check_maarten!A:A,manual_check_maarten!G:G,  "")</f>
        <v>0</v>
      </c>
      <c r="AX272" s="6" t="str">
        <f>_xlfn.XLOOKUP(data_cloud__26[[#This Row],[product_id]], manual_check_maarten!A:A,manual_check_maarten!H:H,  "")</f>
        <v>Burnt</v>
      </c>
      <c r="AY272" s="6"/>
      <c r="AZ272" s="6"/>
      <c r="BA272" s="6" t="s">
        <v>951</v>
      </c>
      <c r="BB272" s="6">
        <v>155</v>
      </c>
      <c r="BC272" s="6" t="s">
        <v>78</v>
      </c>
      <c r="BD272" s="6">
        <v>45566.751087337965</v>
      </c>
      <c r="BE272" s="6" t="s">
        <v>79</v>
      </c>
      <c r="BF272" s="6" t="s">
        <v>80</v>
      </c>
      <c r="BG272" s="6">
        <v>155</v>
      </c>
      <c r="BH272" s="6">
        <v>155</v>
      </c>
      <c r="BI272" s="6">
        <v>0</v>
      </c>
      <c r="BJ272" s="6" t="s">
        <v>952</v>
      </c>
      <c r="BK272" s="6" t="s">
        <v>82</v>
      </c>
      <c r="BL272" s="6">
        <v>16</v>
      </c>
      <c r="BM272" s="6">
        <v>110</v>
      </c>
      <c r="BN272" s="6" t="s">
        <v>82</v>
      </c>
      <c r="BO272" s="6" t="s">
        <v>82</v>
      </c>
      <c r="BP272" s="6">
        <v>0</v>
      </c>
      <c r="BQ272" s="6">
        <v>60</v>
      </c>
      <c r="BR272" s="6">
        <v>0.15402328968048096</v>
      </c>
      <c r="BS272" s="6">
        <v>0.45498144626617432</v>
      </c>
      <c r="BT272" s="6" t="s">
        <v>953</v>
      </c>
      <c r="BU272" s="6" t="s">
        <v>951</v>
      </c>
      <c r="BV272" s="6">
        <v>40</v>
      </c>
      <c r="BW272" s="6">
        <v>20</v>
      </c>
      <c r="BX272" s="6">
        <v>45</v>
      </c>
      <c r="BY272" s="6">
        <v>881.42</v>
      </c>
      <c r="BZ272" s="6">
        <v>1284.377</v>
      </c>
      <c r="CA272" s="6">
        <v>3.7349999999999999</v>
      </c>
      <c r="CB272" s="6">
        <v>4.2699999999999996</v>
      </c>
      <c r="CC272" s="6">
        <v>96.043999999999997</v>
      </c>
      <c r="CD272" s="6">
        <v>2054.027</v>
      </c>
      <c r="CE272" s="6">
        <v>857.70600000000002</v>
      </c>
      <c r="CF272" s="6">
        <v>1388.9849999999999</v>
      </c>
      <c r="CG272" s="6">
        <v>6.4610000000000003</v>
      </c>
      <c r="CH272" s="6">
        <v>98.424999999999997</v>
      </c>
      <c r="CR272" s="6"/>
      <c r="CS272" s="6"/>
      <c r="CT272" s="6"/>
      <c r="CU272" s="6"/>
      <c r="CV272" s="6"/>
      <c r="CY272" s="6"/>
      <c r="CZ272" s="6"/>
      <c r="DA272" s="6"/>
      <c r="DB272" s="6"/>
      <c r="DC272" s="6"/>
      <c r="DD272" s="6"/>
    </row>
    <row r="273" spans="1:108" x14ac:dyDescent="0.35">
      <c r="A273" s="8">
        <v>797.72430419921875</v>
      </c>
      <c r="B273" s="8">
        <v>119.90861511230469</v>
      </c>
      <c r="C273" s="8">
        <v>213.60000610351563</v>
      </c>
      <c r="D273" s="8">
        <v>216.30000305175781</v>
      </c>
      <c r="E273" s="8">
        <v>220.60000610351563</v>
      </c>
      <c r="F273" s="8">
        <v>224.80000305175781</v>
      </c>
      <c r="G273" s="8">
        <v>2241.48779296875</v>
      </c>
      <c r="H273" s="8">
        <v>2090.52685546875</v>
      </c>
      <c r="I273" s="8">
        <v>5.4000001400709152E-2</v>
      </c>
      <c r="J273" s="8">
        <v>0.14800000190734863</v>
      </c>
      <c r="K273" s="8">
        <v>24.328001022338867</v>
      </c>
      <c r="L273" s="8">
        <v>2.2660000324249268</v>
      </c>
      <c r="M273" s="8">
        <v>0.45800003409385681</v>
      </c>
      <c r="N273" s="8">
        <v>0.65400004386901855</v>
      </c>
      <c r="O273" s="8">
        <v>41</v>
      </c>
      <c r="P273" s="8">
        <v>25.529712677001953</v>
      </c>
      <c r="Q273" s="8">
        <v>44.963691711425781</v>
      </c>
      <c r="R273" s="8">
        <v>230.10000610351563</v>
      </c>
      <c r="S273" s="8">
        <v>60</v>
      </c>
      <c r="T273" s="8">
        <v>60</v>
      </c>
      <c r="U273" s="8">
        <v>58.299999</v>
      </c>
      <c r="V273" s="8">
        <v>137.79624938964844</v>
      </c>
      <c r="W273" s="8">
        <v>52.49993896484375</v>
      </c>
      <c r="X273" s="8">
        <v>57.102767944335938</v>
      </c>
      <c r="Y273" s="8">
        <v>73.915573120117188</v>
      </c>
      <c r="Z273" s="8">
        <v>2.5584375858306885</v>
      </c>
      <c r="AA273" s="8">
        <v>516.13336181640625</v>
      </c>
      <c r="AB273" s="8">
        <v>456.11773681640625</v>
      </c>
      <c r="AC273" s="8">
        <v>5.1545629501342773</v>
      </c>
      <c r="AD273" s="8">
        <v>4.2139377593994141</v>
      </c>
      <c r="AE273" s="8">
        <v>7584.7333984375</v>
      </c>
      <c r="AF273" s="8">
        <v>5083.89501953125</v>
      </c>
      <c r="AG273" s="8">
        <v>1723.560546875</v>
      </c>
      <c r="AH273" s="8">
        <v>1073.904296875</v>
      </c>
      <c r="AI273" s="8">
        <v>5861.1728515625</v>
      </c>
      <c r="AJ273" s="8">
        <v>4009.99072265625</v>
      </c>
      <c r="AK273" s="8">
        <f>(data_cloud__26[[#This Row],[timestamp]]-BD271)*86400</f>
        <v>134.90400009322912</v>
      </c>
      <c r="AL273" s="8">
        <v>1.004</v>
      </c>
      <c r="AM273" s="8">
        <v>424.267</v>
      </c>
      <c r="AN273" s="8">
        <v>2053.1529999999998</v>
      </c>
      <c r="AO273" s="8">
        <v>67.247</v>
      </c>
      <c r="AP273" s="6">
        <v>29.472000000000001</v>
      </c>
      <c r="AQ273" s="6">
        <v>0</v>
      </c>
      <c r="AR273" s="6">
        <v>1</v>
      </c>
      <c r="AS273" s="6">
        <f>_xlfn.XLOOKUP(data_cloud__26[[#This Row],[product_id]], manual_check_maarten!A:A,manual_check_maarten!F:F,  "")</f>
        <v>0</v>
      </c>
      <c r="AT273" s="6"/>
      <c r="AU273" s="6"/>
      <c r="AV273" s="6"/>
      <c r="AW273" s="6">
        <f>_xlfn.XLOOKUP(data_cloud__26[[#This Row],[product_id]], manual_check_maarten!A:A,manual_check_maarten!G:G,  "")</f>
        <v>0</v>
      </c>
      <c r="AX273" s="6" t="str">
        <f>_xlfn.XLOOKUP(data_cloud__26[[#This Row],[product_id]], manual_check_maarten!A:A,manual_check_maarten!H:H,  "")</f>
        <v>Burnt</v>
      </c>
      <c r="AY273" s="6"/>
      <c r="AZ273" s="6"/>
      <c r="BA273" s="6" t="s">
        <v>954</v>
      </c>
      <c r="BB273" s="6">
        <v>155</v>
      </c>
      <c r="BC273" s="6" t="s">
        <v>85</v>
      </c>
      <c r="BD273" s="6">
        <v>45566.751087337965</v>
      </c>
      <c r="BE273" s="6" t="s">
        <v>79</v>
      </c>
      <c r="BF273" s="6" t="s">
        <v>80</v>
      </c>
      <c r="BG273" s="6">
        <v>155</v>
      </c>
      <c r="BH273" s="6">
        <v>155</v>
      </c>
      <c r="BI273" s="6">
        <v>0</v>
      </c>
      <c r="BJ273" s="6" t="s">
        <v>952</v>
      </c>
      <c r="BK273" s="6" t="s">
        <v>82</v>
      </c>
      <c r="BL273" s="6">
        <v>16</v>
      </c>
      <c r="BM273" s="6">
        <v>110</v>
      </c>
      <c r="BN273" s="6" t="s">
        <v>82</v>
      </c>
      <c r="BO273" s="6" t="s">
        <v>82</v>
      </c>
      <c r="BP273" s="6">
        <v>0</v>
      </c>
      <c r="BQ273" s="6">
        <v>60</v>
      </c>
      <c r="BR273" s="6"/>
      <c r="BS273" s="6"/>
      <c r="BT273" s="6" t="s">
        <v>955</v>
      </c>
      <c r="BU273" s="6" t="s">
        <v>954</v>
      </c>
      <c r="BV273" s="6">
        <v>40</v>
      </c>
      <c r="BW273" s="6">
        <v>20</v>
      </c>
      <c r="BX273" s="6">
        <v>45</v>
      </c>
      <c r="BY273" s="6">
        <v>1188.8979999999999</v>
      </c>
      <c r="BZ273" s="6">
        <v>1088.4880000000001</v>
      </c>
      <c r="CA273" s="6">
        <v>-4.1420000000000003</v>
      </c>
      <c r="CB273" s="6">
        <v>4.0469999999999997</v>
      </c>
      <c r="CC273" s="6">
        <v>88.167000000000002</v>
      </c>
      <c r="CD273" s="6">
        <v>2053.1529999999998</v>
      </c>
      <c r="CE273" s="6">
        <v>1192.951</v>
      </c>
      <c r="CF273" s="6">
        <v>1393.854</v>
      </c>
      <c r="CG273" s="6">
        <v>179.768</v>
      </c>
      <c r="CH273" s="6">
        <v>99.998999999999995</v>
      </c>
      <c r="CR273" s="6"/>
      <c r="CS273" s="6"/>
      <c r="CT273" s="6"/>
      <c r="CU273" s="6"/>
      <c r="CV273" s="6"/>
      <c r="CY273" s="6"/>
      <c r="CZ273" s="6"/>
      <c r="DA273" s="6"/>
      <c r="DB273" s="6"/>
      <c r="DC273" s="6"/>
      <c r="DD273" s="6"/>
    </row>
    <row r="274" spans="1:108" x14ac:dyDescent="0.35">
      <c r="A274" s="8">
        <v>796.61761474609375</v>
      </c>
      <c r="B274" s="8">
        <v>119.90861511230469</v>
      </c>
      <c r="C274" s="8">
        <v>212.5</v>
      </c>
      <c r="D274" s="8">
        <v>216.10000610351563</v>
      </c>
      <c r="E274" s="8">
        <v>221</v>
      </c>
      <c r="F274" s="8">
        <v>224.80000305175781</v>
      </c>
      <c r="G274" s="8">
        <v>2308.516845703125</v>
      </c>
      <c r="H274" s="8">
        <v>1994.0634765625</v>
      </c>
      <c r="I274" s="8">
        <v>3.0920002460479736</v>
      </c>
      <c r="J274" s="8">
        <v>0.14400000870227814</v>
      </c>
      <c r="K274" s="8">
        <v>24.350000381469727</v>
      </c>
      <c r="L274" s="8">
        <v>2.1540000438690186</v>
      </c>
      <c r="M274" s="8">
        <v>0.46400001645088196</v>
      </c>
      <c r="N274" s="8">
        <v>0.65600001811981201</v>
      </c>
      <c r="O274" s="8">
        <v>41</v>
      </c>
      <c r="P274" s="8">
        <v>25.585777282714844</v>
      </c>
      <c r="Q274" s="8">
        <v>44.953498840332031</v>
      </c>
      <c r="R274" s="8">
        <v>230.10000610351563</v>
      </c>
      <c r="S274" s="8">
        <v>60</v>
      </c>
      <c r="T274" s="8">
        <v>60</v>
      </c>
      <c r="U274" s="8">
        <v>58.400002000000001</v>
      </c>
      <c r="V274" s="8">
        <v>94.586082458496094</v>
      </c>
      <c r="W274" s="8">
        <v>52.499603271484375</v>
      </c>
      <c r="X274" s="8">
        <v>62.820114135742188</v>
      </c>
      <c r="Y274" s="8">
        <v>76.746490478515625</v>
      </c>
      <c r="Z274" s="8">
        <v>3.9505627155303955</v>
      </c>
      <c r="AA274" s="8">
        <v>512.75909423828125</v>
      </c>
      <c r="AB274" s="8">
        <v>449.04653930664063</v>
      </c>
      <c r="AC274" s="8">
        <v>5.0040626525878906</v>
      </c>
      <c r="AD274" s="8">
        <v>3.9129376411437988</v>
      </c>
      <c r="AE274" s="8">
        <v>7198.94091796875</v>
      </c>
      <c r="AF274" s="8">
        <v>4167.25390625</v>
      </c>
      <c r="AG274" s="8">
        <v>1571.478515625</v>
      </c>
      <c r="AH274" s="8">
        <v>824.747314453125</v>
      </c>
      <c r="AI274" s="8">
        <v>5627.46240234375</v>
      </c>
      <c r="AJ274" s="8">
        <v>3342.506591796875</v>
      </c>
      <c r="AK274" s="8">
        <f>(data_cloud__26[[#This Row],[timestamp]]-BD272)*86400</f>
        <v>24.072999833151698</v>
      </c>
      <c r="AL274" s="8">
        <v>1.0029999999999999</v>
      </c>
      <c r="AM274" s="8">
        <v>423.137</v>
      </c>
      <c r="AN274" s="8">
        <v>2054.453</v>
      </c>
      <c r="AO274" s="8">
        <v>172.06800000000001</v>
      </c>
      <c r="AP274" s="6">
        <v>117.11199999999999</v>
      </c>
      <c r="AQ274" s="6">
        <v>0</v>
      </c>
      <c r="AR274" s="6">
        <v>0</v>
      </c>
      <c r="AS274" s="6">
        <f>_xlfn.XLOOKUP(data_cloud__26[[#This Row],[product_id]], manual_check_maarten!A:A,manual_check_maarten!F:F,  "")</f>
        <v>0</v>
      </c>
      <c r="AT274" s="6"/>
      <c r="AU274" s="6"/>
      <c r="AV274" s="6"/>
      <c r="AW274" s="6">
        <f>_xlfn.XLOOKUP(data_cloud__26[[#This Row],[product_id]], manual_check_maarten!A:A,manual_check_maarten!G:G,  "")</f>
        <v>0</v>
      </c>
      <c r="AX274" s="6" t="str">
        <f>_xlfn.XLOOKUP(data_cloud__26[[#This Row],[product_id]], manual_check_maarten!A:A,manual_check_maarten!H:H,  "")</f>
        <v>Burnt</v>
      </c>
      <c r="AY274" s="6"/>
      <c r="AZ274" s="6"/>
      <c r="BA274" s="6" t="s">
        <v>956</v>
      </c>
      <c r="BB274" s="6">
        <v>156</v>
      </c>
      <c r="BC274" s="6" t="s">
        <v>78</v>
      </c>
      <c r="BD274" s="6">
        <v>45566.751365960648</v>
      </c>
      <c r="BE274" s="6" t="s">
        <v>79</v>
      </c>
      <c r="BF274" s="6" t="s">
        <v>80</v>
      </c>
      <c r="BG274" s="6">
        <v>156</v>
      </c>
      <c r="BH274" s="6">
        <v>156</v>
      </c>
      <c r="BI274" s="6">
        <v>0</v>
      </c>
      <c r="BJ274" s="6" t="s">
        <v>957</v>
      </c>
      <c r="BK274" s="6" t="s">
        <v>82</v>
      </c>
      <c r="BL274" s="6">
        <v>16.010000228881836</v>
      </c>
      <c r="BM274" s="6">
        <v>110</v>
      </c>
      <c r="BN274" s="6" t="s">
        <v>82</v>
      </c>
      <c r="BO274" s="6" t="s">
        <v>82</v>
      </c>
      <c r="BP274" s="6">
        <v>0</v>
      </c>
      <c r="BQ274" s="6">
        <v>60</v>
      </c>
      <c r="BR274" s="6">
        <v>0.11686599254608154</v>
      </c>
      <c r="BS274" s="6">
        <v>0.39505815505981445</v>
      </c>
      <c r="BT274" s="6" t="s">
        <v>958</v>
      </c>
      <c r="BU274" s="6" t="s">
        <v>956</v>
      </c>
      <c r="BV274" s="6">
        <v>40</v>
      </c>
      <c r="BW274" s="6">
        <v>20</v>
      </c>
      <c r="BX274" s="6">
        <v>45</v>
      </c>
      <c r="BY274" s="6">
        <v>884.29399999999998</v>
      </c>
      <c r="BZ274" s="6">
        <v>1184.04</v>
      </c>
      <c r="CA274" s="6">
        <v>3.1960000000000002</v>
      </c>
      <c r="CB274" s="6">
        <v>4.1180000000000003</v>
      </c>
      <c r="CC274" s="6">
        <v>95.504999999999995</v>
      </c>
      <c r="CD274" s="6">
        <v>2054.453</v>
      </c>
      <c r="CE274" s="6">
        <v>861.07100000000003</v>
      </c>
      <c r="CF274" s="6">
        <v>1290.2280000000001</v>
      </c>
      <c r="CG274" s="6">
        <v>6.54</v>
      </c>
      <c r="CH274" s="6">
        <v>98.424999999999997</v>
      </c>
      <c r="CR274" s="6"/>
      <c r="CS274" s="6"/>
      <c r="CT274" s="6"/>
      <c r="CU274" s="6"/>
      <c r="CV274" s="6"/>
      <c r="CY274" s="6"/>
      <c r="CZ274" s="6"/>
      <c r="DA274" s="6"/>
      <c r="DB274" s="6"/>
      <c r="DC274" s="6"/>
      <c r="DD274" s="6"/>
    </row>
    <row r="275" spans="1:108" x14ac:dyDescent="0.35">
      <c r="A275" s="8">
        <v>796.61761474609375</v>
      </c>
      <c r="B275" s="8">
        <v>119.90861511230469</v>
      </c>
      <c r="C275" s="8">
        <v>212.5</v>
      </c>
      <c r="D275" s="8">
        <v>216.10000610351563</v>
      </c>
      <c r="E275" s="8">
        <v>221</v>
      </c>
      <c r="F275" s="8">
        <v>224.80000305175781</v>
      </c>
      <c r="G275" s="8">
        <v>2308.516845703125</v>
      </c>
      <c r="H275" s="8">
        <v>1994.0634765625</v>
      </c>
      <c r="I275" s="8">
        <v>3.0920002460479736</v>
      </c>
      <c r="J275" s="8">
        <v>0.14400000870227814</v>
      </c>
      <c r="K275" s="8">
        <v>24.350000381469727</v>
      </c>
      <c r="L275" s="8">
        <v>2.1540000438690186</v>
      </c>
      <c r="M275" s="8">
        <v>0.46400001645088196</v>
      </c>
      <c r="N275" s="8">
        <v>0.65600001811981201</v>
      </c>
      <c r="O275" s="8">
        <v>41</v>
      </c>
      <c r="P275" s="8">
        <v>25.585777282714844</v>
      </c>
      <c r="Q275" s="8">
        <v>44.953498840332031</v>
      </c>
      <c r="R275" s="8">
        <v>230.10000610351563</v>
      </c>
      <c r="S275" s="8">
        <v>60</v>
      </c>
      <c r="T275" s="8">
        <v>60</v>
      </c>
      <c r="U275" s="8">
        <v>58.400002000000001</v>
      </c>
      <c r="V275" s="8">
        <v>137.79624938964844</v>
      </c>
      <c r="W275" s="8">
        <v>52.49993896484375</v>
      </c>
      <c r="X275" s="8">
        <v>62.333770751953125</v>
      </c>
      <c r="Y275" s="8">
        <v>77.688911437988281</v>
      </c>
      <c r="Z275" s="8">
        <v>2.182187557220459</v>
      </c>
      <c r="AA275" s="8">
        <v>520.61993408203125</v>
      </c>
      <c r="AB275" s="8">
        <v>459.357666015625</v>
      </c>
      <c r="AC275" s="8">
        <v>5.2298126220703125</v>
      </c>
      <c r="AD275" s="8">
        <v>4.2515625953674316</v>
      </c>
      <c r="AE275" s="8">
        <v>7586.5556640625</v>
      </c>
      <c r="AF275" s="8">
        <v>5182.33837890625</v>
      </c>
      <c r="AG275" s="8">
        <v>1778.599609375</v>
      </c>
      <c r="AH275" s="8">
        <v>1097.11474609375</v>
      </c>
      <c r="AI275" s="8">
        <v>5807.9560546875</v>
      </c>
      <c r="AJ275" s="8">
        <v>4085.2236328125</v>
      </c>
      <c r="AK275" s="8">
        <f>(data_cloud__26[[#This Row],[timestamp]]-BD273)*86400</f>
        <v>24.072999833151698</v>
      </c>
      <c r="AL275" s="8">
        <v>1.004</v>
      </c>
      <c r="AM275" s="8">
        <v>424.15499999999997</v>
      </c>
      <c r="AN275" s="8">
        <v>2053.701</v>
      </c>
      <c r="AO275" s="8">
        <v>335.363</v>
      </c>
      <c r="AP275" s="6">
        <v>26.303999999999998</v>
      </c>
      <c r="AQ275" s="6">
        <v>0</v>
      </c>
      <c r="AR275" s="6">
        <v>1</v>
      </c>
      <c r="AS275" s="6">
        <f>_xlfn.XLOOKUP(data_cloud__26[[#This Row],[product_id]], manual_check_maarten!A:A,manual_check_maarten!F:F,  "")</f>
        <v>0</v>
      </c>
      <c r="AT275" s="6"/>
      <c r="AU275" s="6"/>
      <c r="AV275" s="6"/>
      <c r="AW275" s="6">
        <f>_xlfn.XLOOKUP(data_cloud__26[[#This Row],[product_id]], manual_check_maarten!A:A,manual_check_maarten!G:G,  "")</f>
        <v>0</v>
      </c>
      <c r="AX275" s="6" t="str">
        <f>_xlfn.XLOOKUP(data_cloud__26[[#This Row],[product_id]], manual_check_maarten!A:A,manual_check_maarten!H:H,  "")</f>
        <v>Burnt</v>
      </c>
      <c r="AY275" s="6"/>
      <c r="AZ275" s="6"/>
      <c r="BA275" s="6" t="s">
        <v>959</v>
      </c>
      <c r="BB275" s="6">
        <v>156</v>
      </c>
      <c r="BC275" s="6" t="s">
        <v>85</v>
      </c>
      <c r="BD275" s="6">
        <v>45566.751365960648</v>
      </c>
      <c r="BE275" s="6" t="s">
        <v>79</v>
      </c>
      <c r="BF275" s="6" t="s">
        <v>80</v>
      </c>
      <c r="BG275" s="6">
        <v>156</v>
      </c>
      <c r="BH275" s="6">
        <v>156</v>
      </c>
      <c r="BI275" s="6">
        <v>0</v>
      </c>
      <c r="BJ275" s="6" t="s">
        <v>957</v>
      </c>
      <c r="BK275" s="6" t="s">
        <v>82</v>
      </c>
      <c r="BL275" s="6">
        <v>16.010000228881836</v>
      </c>
      <c r="BM275" s="6">
        <v>110</v>
      </c>
      <c r="BN275" s="6" t="s">
        <v>82</v>
      </c>
      <c r="BO275" s="6" t="s">
        <v>82</v>
      </c>
      <c r="BP275" s="6">
        <v>0</v>
      </c>
      <c r="BQ275" s="6">
        <v>60</v>
      </c>
      <c r="BR275" s="6"/>
      <c r="BS275" s="6"/>
      <c r="BT275" s="6" t="s">
        <v>960</v>
      </c>
      <c r="BU275" s="6" t="s">
        <v>959</v>
      </c>
      <c r="BV275" s="6">
        <v>40</v>
      </c>
      <c r="BW275" s="6">
        <v>20</v>
      </c>
      <c r="BX275" s="6">
        <v>45</v>
      </c>
      <c r="BY275" s="6">
        <v>1233.479</v>
      </c>
      <c r="BZ275" s="6">
        <v>1052.298</v>
      </c>
      <c r="CA275" s="6">
        <v>-2.3090000000000002</v>
      </c>
      <c r="CB275" s="6">
        <v>4.0439999999999996</v>
      </c>
      <c r="CC275" s="6">
        <v>90</v>
      </c>
      <c r="CD275" s="6">
        <v>2053.701</v>
      </c>
      <c r="CE275" s="6">
        <v>1226.3130000000001</v>
      </c>
      <c r="CF275" s="6">
        <v>1357.624</v>
      </c>
      <c r="CG275" s="6">
        <v>-178.25399999999999</v>
      </c>
      <c r="CH275" s="6">
        <v>99.998999999999995</v>
      </c>
      <c r="CR275" s="6"/>
      <c r="CS275" s="6"/>
      <c r="CT275" s="6"/>
      <c r="CU275" s="6"/>
      <c r="CV275" s="6"/>
      <c r="CY275" s="6"/>
      <c r="CZ275" s="6"/>
      <c r="DA275" s="6"/>
      <c r="DB275" s="6"/>
      <c r="DC275" s="6"/>
      <c r="DD275" s="6"/>
    </row>
    <row r="276" spans="1:108" x14ac:dyDescent="0.35">
      <c r="A276" s="8">
        <v>796.80206298828125</v>
      </c>
      <c r="B276" s="8">
        <v>119.90861511230469</v>
      </c>
      <c r="C276" s="8">
        <v>211.80000305175781</v>
      </c>
      <c r="D276" s="8">
        <v>216.10000610351563</v>
      </c>
      <c r="E276" s="8">
        <v>221.30000305175781</v>
      </c>
      <c r="F276" s="8">
        <v>225.30000305175781</v>
      </c>
      <c r="G276" s="8">
        <v>2268.29931640625</v>
      </c>
      <c r="H276" s="8">
        <v>1910.4229736328125</v>
      </c>
      <c r="I276" s="8">
        <v>2.8540000915527344</v>
      </c>
      <c r="J276" s="8">
        <v>0.15000000596046448</v>
      </c>
      <c r="K276" s="8">
        <v>24.358001708984375</v>
      </c>
      <c r="L276" s="8">
        <v>2.0240001678466797</v>
      </c>
      <c r="M276" s="8">
        <v>0.46200001239776611</v>
      </c>
      <c r="N276" s="8">
        <v>0.65600001811981201</v>
      </c>
      <c r="O276" s="8">
        <v>41</v>
      </c>
      <c r="P276" s="8">
        <v>25.213714599609375</v>
      </c>
      <c r="Q276" s="8">
        <v>44.948402404785156</v>
      </c>
      <c r="R276" s="8">
        <v>230.10000610351563</v>
      </c>
      <c r="S276" s="8">
        <v>60</v>
      </c>
      <c r="T276" s="8">
        <v>60</v>
      </c>
      <c r="U276" s="8">
        <v>58.700001</v>
      </c>
      <c r="V276" s="8">
        <v>94.586082458496094</v>
      </c>
      <c r="W276" s="8">
        <v>52.499603271484375</v>
      </c>
      <c r="X276" s="8">
        <v>64.252952575683594</v>
      </c>
      <c r="Y276" s="8">
        <v>77.980194091796875</v>
      </c>
      <c r="Z276" s="8">
        <v>3.7624375820159912</v>
      </c>
      <c r="AA276" s="8">
        <v>523.58447265625</v>
      </c>
      <c r="AB276" s="8">
        <v>468.0943603515625</v>
      </c>
      <c r="AC276" s="8">
        <v>4.8159375190734863</v>
      </c>
      <c r="AD276" s="8">
        <v>3.8753125667572021</v>
      </c>
      <c r="AE276" s="8">
        <v>7349.7353515625</v>
      </c>
      <c r="AF276" s="8">
        <v>4572.138671875</v>
      </c>
      <c r="AG276" s="8">
        <v>1564.0400390625</v>
      </c>
      <c r="AH276" s="8">
        <v>903.864501953125</v>
      </c>
      <c r="AI276" s="8">
        <v>5785.6953125</v>
      </c>
      <c r="AJ276" s="8">
        <v>3668.274169921875</v>
      </c>
      <c r="AK276" s="8">
        <f>(data_cloud__26[[#This Row],[timestamp]]-BD274)*86400</f>
        <v>23.980999854393303</v>
      </c>
      <c r="AL276" s="8">
        <v>1.0029999999999999</v>
      </c>
      <c r="AM276" s="8">
        <v>423.315</v>
      </c>
      <c r="AN276" s="8">
        <v>2053.3519999999999</v>
      </c>
      <c r="AO276" s="8">
        <v>9.202</v>
      </c>
      <c r="AP276" s="6">
        <v>103.233</v>
      </c>
      <c r="AQ276" s="6">
        <v>1</v>
      </c>
      <c r="AR276" s="6">
        <v>0</v>
      </c>
      <c r="AS276" s="6">
        <f>_xlfn.XLOOKUP(data_cloud__26[[#This Row],[product_id]], manual_check_maarten!A:A,manual_check_maarten!F:F,  "")</f>
        <v>0</v>
      </c>
      <c r="AT276" s="6"/>
      <c r="AU276" s="6"/>
      <c r="AV276" s="6"/>
      <c r="AW276" s="6" t="str">
        <f>_xlfn.XLOOKUP(data_cloud__26[[#This Row],[product_id]], manual_check_maarten!A:A,manual_check_maarten!G:G,  "")</f>
        <v>QR-code visible in shape image =&gt; burnt streaks not detected!</v>
      </c>
      <c r="AX276" s="6" t="str">
        <f>_xlfn.XLOOKUP(data_cloud__26[[#This Row],[product_id]], manual_check_maarten!A:A,manual_check_maarten!H:H,  "")</f>
        <v>Burnt</v>
      </c>
      <c r="AY276" s="6"/>
      <c r="AZ276" s="6"/>
      <c r="BA276" s="6" t="s">
        <v>961</v>
      </c>
      <c r="BB276" s="6">
        <v>157</v>
      </c>
      <c r="BC276" s="6" t="s">
        <v>78</v>
      </c>
      <c r="BD276" s="6">
        <v>45566.751643518517</v>
      </c>
      <c r="BE276" s="6" t="s">
        <v>79</v>
      </c>
      <c r="BF276" s="6" t="s">
        <v>80</v>
      </c>
      <c r="BG276" s="6">
        <v>157</v>
      </c>
      <c r="BH276" s="6">
        <v>157</v>
      </c>
      <c r="BI276" s="6">
        <v>0</v>
      </c>
      <c r="BJ276" s="6" t="s">
        <v>962</v>
      </c>
      <c r="BK276" s="6" t="s">
        <v>82</v>
      </c>
      <c r="BL276" s="6">
        <v>16.010000228881836</v>
      </c>
      <c r="BM276" s="6">
        <v>110</v>
      </c>
      <c r="BN276" s="6" t="s">
        <v>82</v>
      </c>
      <c r="BO276" s="6" t="s">
        <v>82</v>
      </c>
      <c r="BP276" s="6">
        <v>0</v>
      </c>
      <c r="BQ276" s="6">
        <v>60</v>
      </c>
      <c r="BR276" s="6">
        <v>1.844489574432373E-2</v>
      </c>
      <c r="BS276" s="6">
        <v>0.21864032745361328</v>
      </c>
      <c r="BT276" s="6" t="s">
        <v>963</v>
      </c>
      <c r="BU276" s="6" t="s">
        <v>961</v>
      </c>
      <c r="BV276" s="6">
        <v>40</v>
      </c>
      <c r="BW276" s="6">
        <v>20</v>
      </c>
      <c r="BX276" s="6">
        <v>45</v>
      </c>
      <c r="BY276" s="6">
        <v>890.88199999999995</v>
      </c>
      <c r="BZ276" s="6">
        <v>1040.8330000000001</v>
      </c>
      <c r="CA276" s="6">
        <v>3.1960000000000002</v>
      </c>
      <c r="CB276" s="6">
        <v>4.1950000000000003</v>
      </c>
      <c r="CC276" s="6">
        <v>95.504999999999995</v>
      </c>
      <c r="CD276" s="6">
        <v>2053.3519999999999</v>
      </c>
      <c r="CE276" s="6">
        <v>866.61599999999999</v>
      </c>
      <c r="CF276" s="6">
        <v>1149.73</v>
      </c>
      <c r="CG276" s="6">
        <v>6.5789999999999997</v>
      </c>
      <c r="CH276" s="6">
        <v>98.424999999999997</v>
      </c>
      <c r="CR276" s="6"/>
      <c r="CS276" s="6"/>
      <c r="CT276" s="6"/>
      <c r="CU276" s="6"/>
      <c r="CV276" s="6"/>
      <c r="CY276" s="6"/>
      <c r="CZ276" s="6"/>
      <c r="DA276" s="6"/>
      <c r="DB276" s="6"/>
      <c r="DC276" s="6"/>
      <c r="DD276" s="6"/>
    </row>
    <row r="277" spans="1:108" x14ac:dyDescent="0.35">
      <c r="A277" s="8">
        <v>796.80206298828125</v>
      </c>
      <c r="B277" s="8">
        <v>119.90861511230469</v>
      </c>
      <c r="C277" s="8">
        <v>211.80000305175781</v>
      </c>
      <c r="D277" s="8">
        <v>216.10000610351563</v>
      </c>
      <c r="E277" s="8">
        <v>221.30000305175781</v>
      </c>
      <c r="F277" s="8">
        <v>225.30000305175781</v>
      </c>
      <c r="G277" s="8">
        <v>2268.29931640625</v>
      </c>
      <c r="H277" s="8">
        <v>1910.4229736328125</v>
      </c>
      <c r="I277" s="8">
        <v>2.8540000915527344</v>
      </c>
      <c r="J277" s="8">
        <v>0.15000000596046448</v>
      </c>
      <c r="K277" s="8">
        <v>24.358001708984375</v>
      </c>
      <c r="L277" s="8">
        <v>2.0240001678466797</v>
      </c>
      <c r="M277" s="8">
        <v>0.46200001239776611</v>
      </c>
      <c r="N277" s="8">
        <v>0.65600001811981201</v>
      </c>
      <c r="O277" s="8">
        <v>41</v>
      </c>
      <c r="P277" s="8">
        <v>25.213714599609375</v>
      </c>
      <c r="Q277" s="8">
        <v>44.948402404785156</v>
      </c>
      <c r="R277" s="8">
        <v>230.10000610351563</v>
      </c>
      <c r="S277" s="8">
        <v>60</v>
      </c>
      <c r="T277" s="8">
        <v>60</v>
      </c>
      <c r="U277" s="8">
        <v>58.700001</v>
      </c>
      <c r="V277" s="8">
        <v>137.79624938964844</v>
      </c>
      <c r="W277" s="8">
        <v>52.49993896484375</v>
      </c>
      <c r="X277" s="8">
        <v>63.89154052734375</v>
      </c>
      <c r="Y277" s="8">
        <v>79.446907043457031</v>
      </c>
      <c r="Z277" s="8">
        <v>2.4455626010894775</v>
      </c>
      <c r="AA277" s="8">
        <v>525.31646728515625</v>
      </c>
      <c r="AB277" s="8">
        <v>470.65423583984375</v>
      </c>
      <c r="AC277" s="8">
        <v>5.079312801361084</v>
      </c>
      <c r="AD277" s="8">
        <v>4.1010627746582031</v>
      </c>
      <c r="AE277" s="8">
        <v>7555.33740234375</v>
      </c>
      <c r="AF277" s="8">
        <v>5331.435546875</v>
      </c>
      <c r="AG277" s="8">
        <v>1732.95263671875</v>
      </c>
      <c r="AH277" s="8">
        <v>1062.66943359375</v>
      </c>
      <c r="AI277" s="8">
        <v>5822.384765625</v>
      </c>
      <c r="AJ277" s="8">
        <v>4268.76611328125</v>
      </c>
      <c r="AK277" s="8">
        <f>(data_cloud__26[[#This Row],[timestamp]]-BD275)*86400</f>
        <v>23.980999854393303</v>
      </c>
      <c r="AL277" s="8">
        <v>1.004</v>
      </c>
      <c r="AM277" s="8">
        <v>424.10500000000002</v>
      </c>
      <c r="AN277" s="8">
        <v>2053.4340000000002</v>
      </c>
      <c r="AO277" s="8">
        <v>235.709</v>
      </c>
      <c r="AP277" s="6">
        <v>31.331</v>
      </c>
      <c r="AQ277" s="6">
        <v>0</v>
      </c>
      <c r="AR277" s="6">
        <v>1</v>
      </c>
      <c r="AS277" s="6">
        <f>_xlfn.XLOOKUP(data_cloud__26[[#This Row],[product_id]], manual_check_maarten!A:A,manual_check_maarten!F:F,  "")</f>
        <v>0</v>
      </c>
      <c r="AT277" s="6"/>
      <c r="AU277" s="6"/>
      <c r="AV277" s="6"/>
      <c r="AW277" s="6">
        <f>_xlfn.XLOOKUP(data_cloud__26[[#This Row],[product_id]], manual_check_maarten!A:A,manual_check_maarten!G:G,  "")</f>
        <v>0</v>
      </c>
      <c r="AX277" s="6" t="str">
        <f>_xlfn.XLOOKUP(data_cloud__26[[#This Row],[product_id]], manual_check_maarten!A:A,manual_check_maarten!H:H,  "")</f>
        <v>Burnt</v>
      </c>
      <c r="AY277" s="6"/>
      <c r="AZ277" s="6"/>
      <c r="BA277" s="6" t="s">
        <v>964</v>
      </c>
      <c r="BB277" s="6">
        <v>157</v>
      </c>
      <c r="BC277" s="6" t="s">
        <v>85</v>
      </c>
      <c r="BD277" s="6">
        <v>45566.751643518517</v>
      </c>
      <c r="BE277" s="6" t="s">
        <v>79</v>
      </c>
      <c r="BF277" s="6" t="s">
        <v>80</v>
      </c>
      <c r="BG277" s="6">
        <v>157</v>
      </c>
      <c r="BH277" s="6">
        <v>157</v>
      </c>
      <c r="BI277" s="6">
        <v>0</v>
      </c>
      <c r="BJ277" s="6" t="s">
        <v>962</v>
      </c>
      <c r="BK277" s="6" t="s">
        <v>82</v>
      </c>
      <c r="BL277" s="6">
        <v>16.010000228881836</v>
      </c>
      <c r="BM277" s="6">
        <v>110</v>
      </c>
      <c r="BN277" s="6" t="s">
        <v>82</v>
      </c>
      <c r="BO277" s="6" t="s">
        <v>82</v>
      </c>
      <c r="BP277" s="6">
        <v>0</v>
      </c>
      <c r="BQ277" s="6">
        <v>60</v>
      </c>
      <c r="BR277" s="6"/>
      <c r="BS277" s="6"/>
      <c r="BT277" s="6" t="s">
        <v>965</v>
      </c>
      <c r="BU277" s="6" t="s">
        <v>964</v>
      </c>
      <c r="BV277" s="6">
        <v>40</v>
      </c>
      <c r="BW277" s="6">
        <v>20</v>
      </c>
      <c r="BX277" s="6">
        <v>45</v>
      </c>
      <c r="BY277" s="6">
        <v>1233.5029999999999</v>
      </c>
      <c r="BZ277" s="6">
        <v>1075.7840000000001</v>
      </c>
      <c r="CA277" s="6">
        <v>-1.3779999999999999</v>
      </c>
      <c r="CB277" s="6">
        <v>3.9940000000000002</v>
      </c>
      <c r="CC277" s="6">
        <v>90.932000000000002</v>
      </c>
      <c r="CD277" s="6">
        <v>2053.4340000000002</v>
      </c>
      <c r="CE277" s="6">
        <v>1225.9380000000001</v>
      </c>
      <c r="CF277" s="6">
        <v>1380.578</v>
      </c>
      <c r="CG277" s="6">
        <v>-178.24600000000001</v>
      </c>
      <c r="CH277" s="6">
        <v>98.424999999999997</v>
      </c>
      <c r="CR277" s="6"/>
      <c r="CS277" s="6"/>
      <c r="CT277" s="6"/>
      <c r="CU277" s="6"/>
      <c r="CV277" s="6"/>
      <c r="CY277" s="6"/>
      <c r="CZ277" s="6"/>
      <c r="DA277" s="6"/>
      <c r="DB277" s="6"/>
      <c r="DC277" s="6"/>
      <c r="DD277" s="6"/>
    </row>
    <row r="278" spans="1:108" x14ac:dyDescent="0.35">
      <c r="A278" s="8">
        <v>796.80206298828125</v>
      </c>
      <c r="B278" s="8">
        <v>119.90861511230469</v>
      </c>
      <c r="C278" s="8">
        <v>211.5</v>
      </c>
      <c r="D278" s="8">
        <v>215.80000305175781</v>
      </c>
      <c r="E278" s="8">
        <v>221.5</v>
      </c>
      <c r="F278" s="8">
        <v>225.60000610351563</v>
      </c>
      <c r="G278" s="8">
        <v>2258.779296875</v>
      </c>
      <c r="H278" s="8">
        <v>1917.222900390625</v>
      </c>
      <c r="I278" s="8">
        <v>3.382000207901001</v>
      </c>
      <c r="J278" s="8">
        <v>0.15000000596046448</v>
      </c>
      <c r="K278" s="8">
        <v>24.346000671386719</v>
      </c>
      <c r="L278" s="8">
        <v>2.0060000419616699</v>
      </c>
      <c r="M278" s="8">
        <v>0.46000000834465027</v>
      </c>
      <c r="N278" s="8">
        <v>0.65600001811981201</v>
      </c>
      <c r="O278" s="8">
        <v>41.200000762939453</v>
      </c>
      <c r="P278" s="8">
        <v>24.989456176757813</v>
      </c>
      <c r="Q278" s="8">
        <v>44.963691711425781</v>
      </c>
      <c r="R278" s="8">
        <v>230</v>
      </c>
      <c r="S278" s="8">
        <v>60.099997999999999</v>
      </c>
      <c r="T278" s="8">
        <v>60.099997999999999</v>
      </c>
      <c r="U278" s="8">
        <v>59.099997999999999</v>
      </c>
      <c r="V278" s="8">
        <v>94.586082458496094</v>
      </c>
      <c r="W278" s="8">
        <v>52.499603271484375</v>
      </c>
      <c r="X278" s="8">
        <v>64.876457214355469</v>
      </c>
      <c r="Y278" s="8">
        <v>78.815742492675781</v>
      </c>
      <c r="Z278" s="8">
        <v>3.5366876125335693</v>
      </c>
      <c r="AA278" s="8">
        <v>527.16259765625</v>
      </c>
      <c r="AB278" s="8">
        <v>472.90338134765625</v>
      </c>
      <c r="AC278" s="8">
        <v>4.8159375190734863</v>
      </c>
      <c r="AD278" s="8">
        <v>3.8753125667572021</v>
      </c>
      <c r="AE278" s="8">
        <v>7415.95361328125</v>
      </c>
      <c r="AF278" s="8">
        <v>4707.41845703125</v>
      </c>
      <c r="AG278" s="8">
        <v>1579.0439453125</v>
      </c>
      <c r="AH278" s="8">
        <v>920.32470703125</v>
      </c>
      <c r="AI278" s="8">
        <v>5836.90966796875</v>
      </c>
      <c r="AJ278" s="8">
        <v>3787.09375</v>
      </c>
      <c r="AK278" s="8">
        <f>(data_cloud__26[[#This Row],[timestamp]]-BD276)*86400</f>
        <v>24.983999971300364</v>
      </c>
      <c r="AL278" s="8">
        <v>1.0029999999999999</v>
      </c>
      <c r="AM278" s="8">
        <v>423.4</v>
      </c>
      <c r="AN278" s="8">
        <v>2053.9760000000001</v>
      </c>
      <c r="AO278" s="8">
        <v>21.521000000000001</v>
      </c>
      <c r="AP278" s="6">
        <v>17.03</v>
      </c>
      <c r="AQ278" s="6">
        <v>0</v>
      </c>
      <c r="AR278" s="6">
        <v>1</v>
      </c>
      <c r="AS278" s="6">
        <f>_xlfn.XLOOKUP(data_cloud__26[[#This Row],[product_id]], manual_check_maarten!A:A,manual_check_maarten!F:F,  "")</f>
        <v>1</v>
      </c>
      <c r="AT278" s="6"/>
      <c r="AU278" s="6"/>
      <c r="AV278" s="6"/>
      <c r="AW278" s="6">
        <f>_xlfn.XLOOKUP(data_cloud__26[[#This Row],[product_id]], manual_check_maarten!A:A,manual_check_maarten!G:G,  "")</f>
        <v>0</v>
      </c>
      <c r="AX278" s="6" t="str">
        <f>_xlfn.XLOOKUP(data_cloud__26[[#This Row],[product_id]], manual_check_maarten!A:A,manual_check_maarten!H:H,  "")</f>
        <v/>
      </c>
      <c r="AY278" s="6"/>
      <c r="AZ278" s="6"/>
      <c r="BA278" s="6" t="s">
        <v>966</v>
      </c>
      <c r="BB278" s="6">
        <v>158</v>
      </c>
      <c r="BC278" s="6" t="s">
        <v>78</v>
      </c>
      <c r="BD278" s="6">
        <v>45566.751932685183</v>
      </c>
      <c r="BE278" s="6" t="s">
        <v>79</v>
      </c>
      <c r="BF278" s="6" t="s">
        <v>80</v>
      </c>
      <c r="BG278" s="6">
        <v>158</v>
      </c>
      <c r="BH278" s="6">
        <v>158</v>
      </c>
      <c r="BI278" s="6">
        <v>0</v>
      </c>
      <c r="BJ278" s="6" t="s">
        <v>967</v>
      </c>
      <c r="BK278" s="6" t="s">
        <v>82</v>
      </c>
      <c r="BL278" s="6">
        <v>16.010000228881836</v>
      </c>
      <c r="BM278" s="6">
        <v>110</v>
      </c>
      <c r="BN278" s="6" t="s">
        <v>82</v>
      </c>
      <c r="BO278" s="6" t="s">
        <v>82</v>
      </c>
      <c r="BP278" s="6">
        <v>0</v>
      </c>
      <c r="BQ278" s="6">
        <v>60</v>
      </c>
      <c r="BR278" s="6">
        <v>2.0405292510986328E-2</v>
      </c>
      <c r="BS278" s="6">
        <v>0.21741056442260742</v>
      </c>
      <c r="BT278" s="6" t="s">
        <v>968</v>
      </c>
      <c r="BU278" s="6" t="s">
        <v>966</v>
      </c>
      <c r="BV278" s="6">
        <v>40</v>
      </c>
      <c r="BW278" s="6">
        <v>20</v>
      </c>
      <c r="BX278" s="6">
        <v>45</v>
      </c>
      <c r="BY278" s="6">
        <v>888.55</v>
      </c>
      <c r="BZ278" s="6">
        <v>1065.019</v>
      </c>
      <c r="CA278" s="6">
        <v>3.2629999999999999</v>
      </c>
      <c r="CB278" s="6">
        <v>4.0739999999999998</v>
      </c>
      <c r="CC278" s="6">
        <v>95.572000000000003</v>
      </c>
      <c r="CD278" s="6">
        <v>2053.9760000000001</v>
      </c>
      <c r="CE278" s="6">
        <v>865.62</v>
      </c>
      <c r="CF278" s="6">
        <v>1172.8889999999999</v>
      </c>
      <c r="CG278" s="6">
        <v>6.5469999999999997</v>
      </c>
      <c r="CH278" s="6">
        <v>99.998999999999995</v>
      </c>
      <c r="CR278" s="6"/>
      <c r="CS278" s="6"/>
      <c r="CT278" s="6"/>
      <c r="CU278" s="6"/>
      <c r="CV278" s="6"/>
      <c r="CY278" s="6"/>
      <c r="CZ278" s="6"/>
      <c r="DA278" s="6"/>
      <c r="DB278" s="6"/>
      <c r="DC278" s="6"/>
      <c r="DD278" s="6"/>
    </row>
    <row r="279" spans="1:108" x14ac:dyDescent="0.35">
      <c r="A279" s="8">
        <v>796.80206298828125</v>
      </c>
      <c r="B279" s="8">
        <v>119.90861511230469</v>
      </c>
      <c r="C279" s="8">
        <v>211.5</v>
      </c>
      <c r="D279" s="8">
        <v>215.80000305175781</v>
      </c>
      <c r="E279" s="8">
        <v>221.5</v>
      </c>
      <c r="F279" s="8">
        <v>225.60000610351563</v>
      </c>
      <c r="G279" s="8">
        <v>2258.779296875</v>
      </c>
      <c r="H279" s="8">
        <v>1917.222900390625</v>
      </c>
      <c r="I279" s="8">
        <v>3.382000207901001</v>
      </c>
      <c r="J279" s="8">
        <v>0.15000000596046448</v>
      </c>
      <c r="K279" s="8">
        <v>24.346000671386719</v>
      </c>
      <c r="L279" s="8">
        <v>2.0060000419616699</v>
      </c>
      <c r="M279" s="8">
        <v>0.46000000834465027</v>
      </c>
      <c r="N279" s="8">
        <v>0.65600001811981201</v>
      </c>
      <c r="O279" s="8">
        <v>41.200000762939453</v>
      </c>
      <c r="P279" s="8">
        <v>24.989456176757813</v>
      </c>
      <c r="Q279" s="8">
        <v>44.963691711425781</v>
      </c>
      <c r="R279" s="8">
        <v>230</v>
      </c>
      <c r="S279" s="8">
        <v>60.099997999999999</v>
      </c>
      <c r="T279" s="8">
        <v>60.099997999999999</v>
      </c>
      <c r="U279" s="8">
        <v>59.099997999999999</v>
      </c>
      <c r="V279" s="8">
        <v>137.79624938964844</v>
      </c>
      <c r="W279" s="8">
        <v>52.49993896484375</v>
      </c>
      <c r="X279" s="8">
        <v>64.590499877929688</v>
      </c>
      <c r="Y279" s="8">
        <v>80.354545593261719</v>
      </c>
      <c r="Z279" s="8">
        <v>2.821812629699707</v>
      </c>
      <c r="AA279" s="8">
        <v>528.208251953125</v>
      </c>
      <c r="AB279" s="8">
        <v>475.261962890625</v>
      </c>
      <c r="AC279" s="8">
        <v>5.079312801361084</v>
      </c>
      <c r="AD279" s="8">
        <v>4.1386876106262207</v>
      </c>
      <c r="AE279" s="8">
        <v>7583.2373046875</v>
      </c>
      <c r="AF279" s="8">
        <v>5443.59912109375</v>
      </c>
      <c r="AG279" s="8">
        <v>1747.8681640625</v>
      </c>
      <c r="AH279" s="8">
        <v>1097.08984375</v>
      </c>
      <c r="AI279" s="8">
        <v>5835.369140625</v>
      </c>
      <c r="AJ279" s="8">
        <v>4346.50927734375</v>
      </c>
      <c r="AK279" s="8">
        <f>(data_cloud__26[[#This Row],[timestamp]]-BD277)*86400</f>
        <v>24.983999971300364</v>
      </c>
      <c r="AL279" s="8">
        <v>1.004</v>
      </c>
      <c r="AM279" s="8">
        <v>424.17599999999999</v>
      </c>
      <c r="AN279" s="8">
        <v>2055.9259999999999</v>
      </c>
      <c r="AO279" s="8">
        <v>9.2279999999999998</v>
      </c>
      <c r="AP279" s="6">
        <v>49.502000000000002</v>
      </c>
      <c r="AQ279" s="6">
        <v>1</v>
      </c>
      <c r="AR279" s="6">
        <v>0</v>
      </c>
      <c r="AS279" s="6">
        <f>_xlfn.XLOOKUP(data_cloud__26[[#This Row],[product_id]], manual_check_maarten!A:A,manual_check_maarten!F:F,  "")</f>
        <v>1</v>
      </c>
      <c r="AT279" s="6"/>
      <c r="AU279" s="6"/>
      <c r="AV279" s="6"/>
      <c r="AW279" s="6" t="str">
        <f>_xlfn.XLOOKUP(data_cloud__26[[#This Row],[product_id]], manual_check_maarten!A:A,manual_check_maarten!G:G,  "")</f>
        <v>QR-code visible in shape image</v>
      </c>
      <c r="AX279" s="6" t="str">
        <f>_xlfn.XLOOKUP(data_cloud__26[[#This Row],[product_id]], manual_check_maarten!A:A,manual_check_maarten!H:H,  "")</f>
        <v/>
      </c>
      <c r="AY279" s="6"/>
      <c r="AZ279" s="6"/>
      <c r="BA279" s="6" t="s">
        <v>969</v>
      </c>
      <c r="BB279" s="6">
        <v>158</v>
      </c>
      <c r="BC279" s="6" t="s">
        <v>85</v>
      </c>
      <c r="BD279" s="6">
        <v>45566.751932685183</v>
      </c>
      <c r="BE279" s="6" t="s">
        <v>79</v>
      </c>
      <c r="BF279" s="6" t="s">
        <v>80</v>
      </c>
      <c r="BG279" s="6">
        <v>158</v>
      </c>
      <c r="BH279" s="6">
        <v>158</v>
      </c>
      <c r="BI279" s="6">
        <v>0</v>
      </c>
      <c r="BJ279" s="6" t="s">
        <v>967</v>
      </c>
      <c r="BK279" s="6" t="s">
        <v>82</v>
      </c>
      <c r="BL279" s="6">
        <v>16.010000228881836</v>
      </c>
      <c r="BM279" s="6">
        <v>110</v>
      </c>
      <c r="BN279" s="6" t="s">
        <v>82</v>
      </c>
      <c r="BO279" s="6" t="s">
        <v>82</v>
      </c>
      <c r="BP279" s="6">
        <v>0</v>
      </c>
      <c r="BQ279" s="6">
        <v>60</v>
      </c>
      <c r="BR279" s="6"/>
      <c r="BS279" s="6"/>
      <c r="BT279" s="6" t="s">
        <v>970</v>
      </c>
      <c r="BU279" s="6" t="s">
        <v>969</v>
      </c>
      <c r="BV279" s="6">
        <v>40</v>
      </c>
      <c r="BW279" s="6">
        <v>20</v>
      </c>
      <c r="BX279" s="6">
        <v>45</v>
      </c>
      <c r="BY279" s="6">
        <v>1240.5319999999999</v>
      </c>
      <c r="BZ279" s="6">
        <v>777.55</v>
      </c>
      <c r="CA279" s="6">
        <v>-1.847</v>
      </c>
      <c r="CB279" s="6">
        <v>4.0789999999999997</v>
      </c>
      <c r="CC279" s="6">
        <v>90.462000000000003</v>
      </c>
      <c r="CD279" s="6">
        <v>2055.9259999999999</v>
      </c>
      <c r="CE279" s="6">
        <v>1233.7840000000001</v>
      </c>
      <c r="CF279" s="6">
        <v>1088.4380000000001</v>
      </c>
      <c r="CG279" s="6">
        <v>-178.345</v>
      </c>
      <c r="CH279" s="6">
        <v>98.424999999999997</v>
      </c>
      <c r="CR279" s="6"/>
      <c r="CS279" s="6"/>
      <c r="CT279" s="6"/>
      <c r="CU279" s="6"/>
      <c r="CV279" s="6"/>
      <c r="CY279" s="6"/>
      <c r="CZ279" s="6"/>
      <c r="DA279" s="6"/>
      <c r="DB279" s="6"/>
      <c r="DC279" s="6"/>
      <c r="DD279" s="6"/>
    </row>
    <row r="280" spans="1:108" x14ac:dyDescent="0.35">
      <c r="A280" s="8">
        <v>797.17095947265625</v>
      </c>
      <c r="B280" s="8">
        <v>119.90861511230469</v>
      </c>
      <c r="C280" s="8">
        <v>211.30000305175781</v>
      </c>
      <c r="D280" s="8">
        <v>215.60000610351563</v>
      </c>
      <c r="E280" s="8">
        <v>221.60000610351563</v>
      </c>
      <c r="F280" s="8">
        <v>225.60000610351563</v>
      </c>
      <c r="G280" s="8">
        <v>2226.916259765625</v>
      </c>
      <c r="H280" s="8">
        <v>1905.5657958984375</v>
      </c>
      <c r="I280" s="8">
        <v>3.0780000686645508</v>
      </c>
      <c r="J280" s="8">
        <v>0.14400000870227814</v>
      </c>
      <c r="K280" s="8">
        <v>24.344001770019531</v>
      </c>
      <c r="L280" s="8">
        <v>2.0400002002716064</v>
      </c>
      <c r="M280" s="8">
        <v>0.45800003409385681</v>
      </c>
      <c r="N280" s="8">
        <v>0.65400004386901855</v>
      </c>
      <c r="O280" s="8">
        <v>41.400001525878906</v>
      </c>
      <c r="P280" s="8">
        <v>25.320745468139648</v>
      </c>
      <c r="Q280" s="8">
        <v>44.978981018066406</v>
      </c>
      <c r="R280" s="8">
        <v>230</v>
      </c>
      <c r="S280" s="8">
        <v>60.200001</v>
      </c>
      <c r="T280" s="8">
        <v>60.200001</v>
      </c>
      <c r="U280" s="8">
        <v>59.400002000000001</v>
      </c>
      <c r="V280" s="8">
        <v>94.586082458496094</v>
      </c>
      <c r="W280" s="8">
        <v>52.499603271484375</v>
      </c>
      <c r="X280" s="8">
        <v>65.358238220214844</v>
      </c>
      <c r="Y280" s="8">
        <v>79.235008239746094</v>
      </c>
      <c r="Z280" s="8">
        <v>3.1980626583099365</v>
      </c>
      <c r="AA280" s="8">
        <v>530.1697998046875</v>
      </c>
      <c r="AB280" s="8">
        <v>477.44558715820313</v>
      </c>
      <c r="AC280" s="8">
        <v>4.7783126831054688</v>
      </c>
      <c r="AD280" s="8">
        <v>3.8376877307891846</v>
      </c>
      <c r="AE280" s="8">
        <v>7467.53466796875</v>
      </c>
      <c r="AF280" s="8">
        <v>4829.765625</v>
      </c>
      <c r="AG280" s="8">
        <v>1593.8271484375</v>
      </c>
      <c r="AH280" s="8">
        <v>938.1142578125</v>
      </c>
      <c r="AI280" s="8">
        <v>5873.70751953125</v>
      </c>
      <c r="AJ280" s="8">
        <v>3891.6513671875</v>
      </c>
      <c r="AK280" s="8">
        <f>(data_cloud__26[[#This Row],[timestamp]]-BD278)*86400</f>
        <v>23.982000024989247</v>
      </c>
      <c r="AL280" s="8">
        <v>1.0029999999999999</v>
      </c>
      <c r="AM280" s="8">
        <v>423.166</v>
      </c>
      <c r="AN280" s="8">
        <v>2054.14</v>
      </c>
      <c r="AO280" s="8">
        <v>8.7899999999999991</v>
      </c>
      <c r="AP280" s="6">
        <v>22.786000000000001</v>
      </c>
      <c r="AQ280" s="6">
        <v>1</v>
      </c>
      <c r="AR280" s="6">
        <v>1</v>
      </c>
      <c r="AS280" s="6">
        <f>_xlfn.XLOOKUP(data_cloud__26[[#This Row],[product_id]], manual_check_maarten!A:A,manual_check_maarten!F:F,  "")</f>
        <v>1</v>
      </c>
      <c r="AT280" s="6"/>
      <c r="AU280" s="6"/>
      <c r="AV280" s="6"/>
      <c r="AW280" s="6">
        <f>_xlfn.XLOOKUP(data_cloud__26[[#This Row],[product_id]], manual_check_maarten!A:A,manual_check_maarten!G:G,  "")</f>
        <v>0</v>
      </c>
      <c r="AX280" s="6" t="str">
        <f>_xlfn.XLOOKUP(data_cloud__26[[#This Row],[product_id]], manual_check_maarten!A:A,manual_check_maarten!H:H,  "")</f>
        <v/>
      </c>
      <c r="AY280" s="6"/>
      <c r="AZ280" s="6"/>
      <c r="BA280" s="6" t="s">
        <v>971</v>
      </c>
      <c r="BB280" s="6">
        <v>159</v>
      </c>
      <c r="BC280" s="6" t="s">
        <v>78</v>
      </c>
      <c r="BD280" s="6">
        <v>45566.752210254628</v>
      </c>
      <c r="BE280" s="6" t="s">
        <v>79</v>
      </c>
      <c r="BF280" s="6" t="s">
        <v>80</v>
      </c>
      <c r="BG280" s="6">
        <v>159</v>
      </c>
      <c r="BH280" s="6">
        <v>159</v>
      </c>
      <c r="BI280" s="6">
        <v>0</v>
      </c>
      <c r="BJ280" s="6" t="s">
        <v>972</v>
      </c>
      <c r="BK280" s="6" t="s">
        <v>82</v>
      </c>
      <c r="BL280" s="6">
        <v>16.020000457763672</v>
      </c>
      <c r="BM280" s="6">
        <v>110</v>
      </c>
      <c r="BN280" s="6" t="s">
        <v>82</v>
      </c>
      <c r="BO280" s="6" t="s">
        <v>82</v>
      </c>
      <c r="BP280" s="6">
        <v>0</v>
      </c>
      <c r="BQ280" s="6">
        <v>60</v>
      </c>
      <c r="BR280" s="6">
        <v>1.7020821571350098E-2</v>
      </c>
      <c r="BS280" s="6">
        <v>0.19961106777191162</v>
      </c>
      <c r="BT280" s="6" t="s">
        <v>973</v>
      </c>
      <c r="BU280" s="6" t="s">
        <v>971</v>
      </c>
      <c r="BV280" s="6">
        <v>40</v>
      </c>
      <c r="BW280" s="6">
        <v>20</v>
      </c>
      <c r="BX280" s="6">
        <v>45</v>
      </c>
      <c r="BY280" s="6">
        <v>843.26900000000001</v>
      </c>
      <c r="BZ280" s="6">
        <v>1114.0509999999999</v>
      </c>
      <c r="CA280" s="6">
        <v>-1.3919999999999999</v>
      </c>
      <c r="CB280" s="6">
        <v>4.1150000000000002</v>
      </c>
      <c r="CC280" s="6">
        <v>90.917000000000002</v>
      </c>
      <c r="CD280" s="6">
        <v>2054.14</v>
      </c>
      <c r="CE280" s="6">
        <v>829.07399999999996</v>
      </c>
      <c r="CF280" s="6">
        <v>1224.954</v>
      </c>
      <c r="CG280" s="6">
        <v>1.8140000000000001</v>
      </c>
      <c r="CH280" s="6">
        <v>99.998999999999995</v>
      </c>
      <c r="CR280" s="6"/>
      <c r="CS280" s="6"/>
      <c r="CT280" s="6"/>
      <c r="CU280" s="6"/>
      <c r="CV280" s="6"/>
      <c r="CY280" s="6"/>
      <c r="CZ280" s="6"/>
      <c r="DA280" s="6"/>
      <c r="DB280" s="6"/>
      <c r="DC280" s="6"/>
      <c r="DD280" s="6"/>
    </row>
    <row r="281" spans="1:108" x14ac:dyDescent="0.35">
      <c r="A281" s="8">
        <v>797.17095947265625</v>
      </c>
      <c r="B281" s="8">
        <v>119.90861511230469</v>
      </c>
      <c r="C281" s="8">
        <v>211.30000305175781</v>
      </c>
      <c r="D281" s="8">
        <v>215.60000610351563</v>
      </c>
      <c r="E281" s="8">
        <v>221.60000610351563</v>
      </c>
      <c r="F281" s="8">
        <v>225.60000610351563</v>
      </c>
      <c r="G281" s="8">
        <v>2226.916259765625</v>
      </c>
      <c r="H281" s="8">
        <v>1905.5657958984375</v>
      </c>
      <c r="I281" s="8">
        <v>3.0780000686645508</v>
      </c>
      <c r="J281" s="8">
        <v>0.14400000870227814</v>
      </c>
      <c r="K281" s="8">
        <v>24.344001770019531</v>
      </c>
      <c r="L281" s="8">
        <v>2.0400002002716064</v>
      </c>
      <c r="M281" s="8">
        <v>0.45800003409385681</v>
      </c>
      <c r="N281" s="8">
        <v>0.65400004386901855</v>
      </c>
      <c r="O281" s="8">
        <v>41.400001525878906</v>
      </c>
      <c r="P281" s="8">
        <v>25.320745468139648</v>
      </c>
      <c r="Q281" s="8">
        <v>44.978981018066406</v>
      </c>
      <c r="R281" s="8">
        <v>230</v>
      </c>
      <c r="S281" s="8">
        <v>60.200001</v>
      </c>
      <c r="T281" s="8">
        <v>60.200001</v>
      </c>
      <c r="U281" s="8">
        <v>59.400002000000001</v>
      </c>
      <c r="V281" s="8">
        <v>137.79624938964844</v>
      </c>
      <c r="W281" s="8">
        <v>52.49993896484375</v>
      </c>
      <c r="X281" s="8">
        <v>65.29254150390625</v>
      </c>
      <c r="Y281" s="8">
        <v>81.208450317382813</v>
      </c>
      <c r="Z281" s="8">
        <v>1.5425626039505005</v>
      </c>
      <c r="AA281" s="8">
        <v>532.05810546875</v>
      </c>
      <c r="AB281" s="8">
        <v>479.85617065429688</v>
      </c>
      <c r="AC281" s="8">
        <v>5.0416879653930664</v>
      </c>
      <c r="AD281" s="8">
        <v>4.0634374618530273</v>
      </c>
      <c r="AE281" s="8">
        <v>7643.6923828125</v>
      </c>
      <c r="AF281" s="8">
        <v>5563.30859375</v>
      </c>
      <c r="AG281" s="8">
        <v>1762.70166015625</v>
      </c>
      <c r="AH281" s="8">
        <v>1093.09765625</v>
      </c>
      <c r="AI281" s="8">
        <v>5880.99072265625</v>
      </c>
      <c r="AJ281" s="8">
        <v>4470.2109375</v>
      </c>
      <c r="AK281" s="8">
        <f>(data_cloud__26[[#This Row],[timestamp]]-BD279)*86400</f>
        <v>23.982000024989247</v>
      </c>
      <c r="AL281" s="8">
        <v>1.004</v>
      </c>
      <c r="AM281" s="8">
        <v>424.52300000000002</v>
      </c>
      <c r="AN281" s="8">
        <v>2055.357</v>
      </c>
      <c r="AO281" s="8">
        <v>15.597</v>
      </c>
      <c r="AP281" s="6">
        <v>22.015999999999998</v>
      </c>
      <c r="AQ281" s="6">
        <v>1</v>
      </c>
      <c r="AR281" s="6">
        <v>1</v>
      </c>
      <c r="AS281" s="6">
        <f>_xlfn.XLOOKUP(data_cloud__26[[#This Row],[product_id]], manual_check_maarten!A:A,manual_check_maarten!F:F,  "")</f>
        <v>1</v>
      </c>
      <c r="AT281" s="6"/>
      <c r="AU281" s="6"/>
      <c r="AV281" s="6"/>
      <c r="AW281" s="6">
        <f>_xlfn.XLOOKUP(data_cloud__26[[#This Row],[product_id]], manual_check_maarten!A:A,manual_check_maarten!G:G,  "")</f>
        <v>0</v>
      </c>
      <c r="AX281" s="6" t="str">
        <f>_xlfn.XLOOKUP(data_cloud__26[[#This Row],[product_id]], manual_check_maarten!A:A,manual_check_maarten!H:H,  "")</f>
        <v/>
      </c>
      <c r="AY281" s="6"/>
      <c r="AZ281" s="6"/>
      <c r="BA281" s="6" t="s">
        <v>974</v>
      </c>
      <c r="BB281" s="6">
        <v>159</v>
      </c>
      <c r="BC281" s="6" t="s">
        <v>85</v>
      </c>
      <c r="BD281" s="6">
        <v>45566.752210254628</v>
      </c>
      <c r="BE281" s="6" t="s">
        <v>79</v>
      </c>
      <c r="BF281" s="6" t="s">
        <v>80</v>
      </c>
      <c r="BG281" s="6">
        <v>159</v>
      </c>
      <c r="BH281" s="6">
        <v>159</v>
      </c>
      <c r="BI281" s="6">
        <v>0</v>
      </c>
      <c r="BJ281" s="6" t="s">
        <v>972</v>
      </c>
      <c r="BK281" s="6" t="s">
        <v>82</v>
      </c>
      <c r="BL281" s="6">
        <v>16.020000457763672</v>
      </c>
      <c r="BM281" s="6">
        <v>110</v>
      </c>
      <c r="BN281" s="6" t="s">
        <v>82</v>
      </c>
      <c r="BO281" s="6" t="s">
        <v>82</v>
      </c>
      <c r="BP281" s="6">
        <v>0</v>
      </c>
      <c r="BQ281" s="6">
        <v>60</v>
      </c>
      <c r="BR281" s="6"/>
      <c r="BS281" s="6"/>
      <c r="BT281" s="6" t="s">
        <v>975</v>
      </c>
      <c r="BU281" s="6" t="s">
        <v>974</v>
      </c>
      <c r="BV281" s="6">
        <v>40</v>
      </c>
      <c r="BW281" s="6">
        <v>20</v>
      </c>
      <c r="BX281" s="6">
        <v>45</v>
      </c>
      <c r="BY281" s="6">
        <v>1190.5309999999999</v>
      </c>
      <c r="BZ281" s="6">
        <v>946.94100000000003</v>
      </c>
      <c r="CA281" s="6">
        <v>-3.6890000000000001</v>
      </c>
      <c r="CB281" s="6">
        <v>4.032</v>
      </c>
      <c r="CC281" s="6">
        <v>88.62</v>
      </c>
      <c r="CD281" s="6">
        <v>2055.357</v>
      </c>
      <c r="CE281" s="6">
        <v>1195.5409999999999</v>
      </c>
      <c r="CF281" s="6">
        <v>1254.2249999999999</v>
      </c>
      <c r="CG281" s="6">
        <v>179.631</v>
      </c>
      <c r="CH281" s="6">
        <v>98.424999999999997</v>
      </c>
      <c r="CR281" s="6"/>
      <c r="CS281" s="6"/>
      <c r="CT281" s="6"/>
      <c r="CU281" s="6"/>
      <c r="CV281" s="6"/>
      <c r="CY281" s="6"/>
      <c r="CZ281" s="6"/>
      <c r="DA281" s="6"/>
      <c r="DB281" s="6"/>
      <c r="DC281" s="6"/>
      <c r="DD281" s="6"/>
    </row>
    <row r="282" spans="1:108" x14ac:dyDescent="0.35">
      <c r="A282" s="8">
        <v>797.72430419921875</v>
      </c>
      <c r="B282" s="8">
        <v>119.90861511230469</v>
      </c>
      <c r="C282" s="8">
        <v>211.5</v>
      </c>
      <c r="D282" s="8">
        <v>215.60000610351563</v>
      </c>
      <c r="E282" s="8">
        <v>221.80000305175781</v>
      </c>
      <c r="F282" s="8">
        <v>225.60000610351563</v>
      </c>
      <c r="G282" s="8">
        <v>2234.0078125</v>
      </c>
      <c r="H282" s="8">
        <v>1899.7371826171875</v>
      </c>
      <c r="I282" s="8">
        <v>3.2280001640319824</v>
      </c>
      <c r="J282" s="8">
        <v>0.15600000321865082</v>
      </c>
      <c r="K282" s="8">
        <v>24.344001770019531</v>
      </c>
      <c r="L282" s="8">
        <v>2.0740001201629639</v>
      </c>
      <c r="M282" s="8">
        <v>0.45800003409385681</v>
      </c>
      <c r="N282" s="8">
        <v>0.65400004386901855</v>
      </c>
      <c r="O282" s="8">
        <v>41.5</v>
      </c>
      <c r="P282" s="8">
        <v>26.069971084594727</v>
      </c>
      <c r="Q282" s="8">
        <v>44.978981018066406</v>
      </c>
      <c r="R282" s="8">
        <v>230</v>
      </c>
      <c r="S282" s="8">
        <v>60.299999</v>
      </c>
      <c r="T282" s="8">
        <v>60.299999</v>
      </c>
      <c r="U282" s="8">
        <v>59.599997999999999</v>
      </c>
      <c r="V282" s="8">
        <v>94.586082458496094</v>
      </c>
      <c r="W282" s="8">
        <v>52.499603271484375</v>
      </c>
      <c r="X282" s="8">
        <v>65.730278015136719</v>
      </c>
      <c r="Y282" s="8">
        <v>79.569686889648438</v>
      </c>
      <c r="Z282" s="8">
        <v>3.3109376430511475</v>
      </c>
      <c r="AA282" s="8">
        <v>532.44207763671875</v>
      </c>
      <c r="AB282" s="8">
        <v>482.77435302734375</v>
      </c>
      <c r="AC282" s="8">
        <v>4.7406878471374512</v>
      </c>
      <c r="AD282" s="8">
        <v>3.7248127460479736</v>
      </c>
      <c r="AE282" s="8">
        <v>7502.634765625</v>
      </c>
      <c r="AF282" s="8">
        <v>4966.45947265625</v>
      </c>
      <c r="AG282" s="8">
        <v>1613.51611328125</v>
      </c>
      <c r="AH282" s="8">
        <v>928.423095703125</v>
      </c>
      <c r="AI282" s="8">
        <v>5889.11865234375</v>
      </c>
      <c r="AJ282" s="8">
        <v>4038.036376953125</v>
      </c>
      <c r="AK282" s="8">
        <f>(data_cloud__26[[#This Row],[timestamp]]-BD280)*86400</f>
        <v>24.071000120602548</v>
      </c>
      <c r="AL282" s="8">
        <v>1.0029999999999999</v>
      </c>
      <c r="AM282" s="8">
        <v>423.19400000000002</v>
      </c>
      <c r="AN282" s="8">
        <v>2055.9989999999998</v>
      </c>
      <c r="AO282" s="8">
        <v>6.9279999999999999</v>
      </c>
      <c r="AP282" s="6">
        <v>24.571000000000002</v>
      </c>
      <c r="AQ282" s="6">
        <v>1</v>
      </c>
      <c r="AR282" s="6">
        <v>1</v>
      </c>
      <c r="AS282" s="6">
        <f>_xlfn.XLOOKUP(data_cloud__26[[#This Row],[product_id]], manual_check_maarten!A:A,manual_check_maarten!F:F,  "")</f>
        <v>0</v>
      </c>
      <c r="AT282" s="6"/>
      <c r="AU282" s="6"/>
      <c r="AV282" s="6"/>
      <c r="AW282" s="6">
        <f>_xlfn.XLOOKUP(data_cloud__26[[#This Row],[product_id]], manual_check_maarten!A:A,manual_check_maarten!G:G,  "")</f>
        <v>0</v>
      </c>
      <c r="AX282" s="6" t="str">
        <f>_xlfn.XLOOKUP(data_cloud__26[[#This Row],[product_id]], manual_check_maarten!A:A,manual_check_maarten!H:H,  "")</f>
        <v>Circ section</v>
      </c>
      <c r="AY282" s="6"/>
      <c r="AZ282" s="6"/>
      <c r="BA282" s="6" t="s">
        <v>976</v>
      </c>
      <c r="BB282" s="6">
        <v>160</v>
      </c>
      <c r="BC282" s="6" t="s">
        <v>78</v>
      </c>
      <c r="BD282" s="6">
        <v>45566.752488854167</v>
      </c>
      <c r="BE282" s="6" t="s">
        <v>79</v>
      </c>
      <c r="BF282" s="6" t="s">
        <v>80</v>
      </c>
      <c r="BG282" s="6">
        <v>160</v>
      </c>
      <c r="BH282" s="6">
        <v>160</v>
      </c>
      <c r="BI282" s="6">
        <v>0</v>
      </c>
      <c r="BJ282" s="6" t="s">
        <v>977</v>
      </c>
      <c r="BK282" s="6" t="s">
        <v>82</v>
      </c>
      <c r="BL282" s="6">
        <v>16.020000457763672</v>
      </c>
      <c r="BM282" s="6">
        <v>110</v>
      </c>
      <c r="BN282" s="6" t="s">
        <v>82</v>
      </c>
      <c r="BO282" s="6" t="s">
        <v>82</v>
      </c>
      <c r="BP282" s="6">
        <v>0</v>
      </c>
      <c r="BQ282" s="6">
        <v>60</v>
      </c>
      <c r="BR282" s="6">
        <v>2.8407692909240723E-2</v>
      </c>
      <c r="BS282" s="6">
        <v>0.20210015773773193</v>
      </c>
      <c r="BT282" s="6" t="s">
        <v>978</v>
      </c>
      <c r="BU282" s="6" t="s">
        <v>976</v>
      </c>
      <c r="BV282" s="6">
        <v>40</v>
      </c>
      <c r="BW282" s="6">
        <v>20</v>
      </c>
      <c r="BX282" s="6">
        <v>45</v>
      </c>
      <c r="BY282" s="6">
        <v>855.72900000000004</v>
      </c>
      <c r="BZ282" s="6">
        <v>1292.425</v>
      </c>
      <c r="CA282" s="6">
        <v>1.8089999999999999</v>
      </c>
      <c r="CB282" s="6">
        <v>4.0880000000000001</v>
      </c>
      <c r="CC282" s="6">
        <v>94.117999999999995</v>
      </c>
      <c r="CD282" s="6">
        <v>2055.9989999999998</v>
      </c>
      <c r="CE282" s="6">
        <v>834.75699999999995</v>
      </c>
      <c r="CF282" s="6">
        <v>1399.623</v>
      </c>
      <c r="CG282" s="6">
        <v>5.0759999999999996</v>
      </c>
      <c r="CH282" s="6">
        <v>94.882000000000005</v>
      </c>
      <c r="CR282" s="6"/>
      <c r="CS282" s="6"/>
      <c r="CT282" s="6"/>
      <c r="CU282" s="6"/>
      <c r="CV282" s="6"/>
      <c r="CY282" s="6"/>
      <c r="CZ282" s="6"/>
      <c r="DA282" s="6"/>
      <c r="DB282" s="6"/>
      <c r="DC282" s="6"/>
      <c r="DD282" s="6"/>
    </row>
    <row r="283" spans="1:108" x14ac:dyDescent="0.35">
      <c r="A283" s="8">
        <v>797.72430419921875</v>
      </c>
      <c r="B283" s="8">
        <v>119.90861511230469</v>
      </c>
      <c r="C283" s="8">
        <v>211.5</v>
      </c>
      <c r="D283" s="8">
        <v>215.60000610351563</v>
      </c>
      <c r="E283" s="8">
        <v>221.80000305175781</v>
      </c>
      <c r="F283" s="8">
        <v>225.60000610351563</v>
      </c>
      <c r="G283" s="8">
        <v>2234.0078125</v>
      </c>
      <c r="H283" s="8">
        <v>1899.7371826171875</v>
      </c>
      <c r="I283" s="8">
        <v>3.2280001640319824</v>
      </c>
      <c r="J283" s="8">
        <v>0.15600000321865082</v>
      </c>
      <c r="K283" s="8">
        <v>24.344001770019531</v>
      </c>
      <c r="L283" s="8">
        <v>2.0740001201629639</v>
      </c>
      <c r="M283" s="8">
        <v>0.45800003409385681</v>
      </c>
      <c r="N283" s="8">
        <v>0.65400004386901855</v>
      </c>
      <c r="O283" s="8">
        <v>41.5</v>
      </c>
      <c r="P283" s="8">
        <v>26.069971084594727</v>
      </c>
      <c r="Q283" s="8">
        <v>44.978981018066406</v>
      </c>
      <c r="R283" s="8">
        <v>230</v>
      </c>
      <c r="S283" s="8">
        <v>60.299999</v>
      </c>
      <c r="T283" s="8">
        <v>60.299999</v>
      </c>
      <c r="U283" s="8">
        <v>59.599997999999999</v>
      </c>
      <c r="V283" s="8">
        <v>137.79624938964844</v>
      </c>
      <c r="W283" s="8">
        <v>52.49993896484375</v>
      </c>
      <c r="X283" s="8">
        <v>65.661491394042969</v>
      </c>
      <c r="Y283" s="8">
        <v>81.561141967773438</v>
      </c>
      <c r="Z283" s="8">
        <v>1.4296876192092896</v>
      </c>
      <c r="AA283" s="8">
        <v>535.53033447265625</v>
      </c>
      <c r="AB283" s="8">
        <v>485.28775024414063</v>
      </c>
      <c r="AC283" s="8">
        <v>4.966437816619873</v>
      </c>
      <c r="AD283" s="8">
        <v>3.9881877899169922</v>
      </c>
      <c r="AE283" s="8">
        <v>7704.89697265625</v>
      </c>
      <c r="AF283" s="8">
        <v>5734.3818359375</v>
      </c>
      <c r="AG283" s="8">
        <v>1768.3798828125</v>
      </c>
      <c r="AH283" s="8">
        <v>1103.88623046875</v>
      </c>
      <c r="AI283" s="8">
        <v>5936.51708984375</v>
      </c>
      <c r="AJ283" s="8">
        <v>4630.49560546875</v>
      </c>
      <c r="AK283" s="8">
        <f>(data_cloud__26[[#This Row],[timestamp]]-BD281)*86400</f>
        <v>24.071000120602548</v>
      </c>
      <c r="AL283" s="8">
        <v>1.0049999999999999</v>
      </c>
      <c r="AM283" s="8">
        <v>424.38400000000001</v>
      </c>
      <c r="AN283" s="8">
        <v>2056.1039999999998</v>
      </c>
      <c r="AO283" s="8">
        <v>7.59</v>
      </c>
      <c r="AP283" s="6">
        <v>41.386000000000003</v>
      </c>
      <c r="AQ283" s="6">
        <v>1</v>
      </c>
      <c r="AR283" s="6">
        <v>0</v>
      </c>
      <c r="AS283" s="6">
        <f>_xlfn.XLOOKUP(data_cloud__26[[#This Row],[product_id]], manual_check_maarten!A:A,manual_check_maarten!F:F,  "")</f>
        <v>1</v>
      </c>
      <c r="AT283" s="6"/>
      <c r="AU283" s="6"/>
      <c r="AV283" s="6"/>
      <c r="AW283" s="6" t="str">
        <f>_xlfn.XLOOKUP(data_cloud__26[[#This Row],[product_id]], manual_check_maarten!A:A,manual_check_maarten!G:G,  "")</f>
        <v>no error</v>
      </c>
      <c r="AX283" s="6" t="str">
        <f>_xlfn.XLOOKUP(data_cloud__26[[#This Row],[product_id]], manual_check_maarten!A:A,manual_check_maarten!H:H,  "")</f>
        <v/>
      </c>
      <c r="AY283" s="6"/>
      <c r="AZ283" s="6"/>
      <c r="BA283" s="6" t="s">
        <v>979</v>
      </c>
      <c r="BB283" s="6">
        <v>160</v>
      </c>
      <c r="BC283" s="6" t="s">
        <v>85</v>
      </c>
      <c r="BD283" s="6">
        <v>45566.752488854167</v>
      </c>
      <c r="BE283" s="6" t="s">
        <v>79</v>
      </c>
      <c r="BF283" s="6" t="s">
        <v>80</v>
      </c>
      <c r="BG283" s="6">
        <v>160</v>
      </c>
      <c r="BH283" s="6">
        <v>160</v>
      </c>
      <c r="BI283" s="6">
        <v>0</v>
      </c>
      <c r="BJ283" s="6" t="s">
        <v>977</v>
      </c>
      <c r="BK283" s="6" t="s">
        <v>82</v>
      </c>
      <c r="BL283" s="6">
        <v>16.020000457763672</v>
      </c>
      <c r="BM283" s="6">
        <v>110</v>
      </c>
      <c r="BN283" s="6" t="s">
        <v>82</v>
      </c>
      <c r="BO283" s="6" t="s">
        <v>82</v>
      </c>
      <c r="BP283" s="6">
        <v>0</v>
      </c>
      <c r="BQ283" s="6">
        <v>60</v>
      </c>
      <c r="BR283" s="6"/>
      <c r="BS283" s="6"/>
      <c r="BT283" s="6" t="s">
        <v>980</v>
      </c>
      <c r="BU283" s="6" t="s">
        <v>979</v>
      </c>
      <c r="BV283" s="6">
        <v>40</v>
      </c>
      <c r="BW283" s="6">
        <v>20</v>
      </c>
      <c r="BX283" s="6">
        <v>45</v>
      </c>
      <c r="BY283" s="6">
        <v>1240.538</v>
      </c>
      <c r="BZ283" s="6">
        <v>822.00199999999995</v>
      </c>
      <c r="CA283" s="6">
        <v>-1.627</v>
      </c>
      <c r="CB283" s="6">
        <v>4.101</v>
      </c>
      <c r="CC283" s="6">
        <v>90.682000000000002</v>
      </c>
      <c r="CD283" s="6">
        <v>2056.1039999999998</v>
      </c>
      <c r="CE283" s="6">
        <v>1234.029</v>
      </c>
      <c r="CF283" s="6">
        <v>1131.0419999999999</v>
      </c>
      <c r="CG283" s="6">
        <v>-178.268</v>
      </c>
      <c r="CH283" s="6">
        <v>99.998999999999995</v>
      </c>
      <c r="CR283" s="6"/>
      <c r="CS283" s="6"/>
      <c r="CT283" s="6"/>
      <c r="CU283" s="6"/>
      <c r="CV283" s="6"/>
      <c r="CY283" s="6"/>
      <c r="CZ283" s="6"/>
      <c r="DA283" s="6"/>
      <c r="DB283" s="6"/>
      <c r="DC283" s="6"/>
      <c r="DD283" s="6"/>
    </row>
    <row r="284" spans="1:108" x14ac:dyDescent="0.35">
      <c r="A284" s="8">
        <v>797.72430419921875</v>
      </c>
      <c r="B284" s="8">
        <v>119.90861511230469</v>
      </c>
      <c r="C284" s="8">
        <v>211.60000610351563</v>
      </c>
      <c r="D284" s="8">
        <v>215.30000305175781</v>
      </c>
      <c r="E284" s="8">
        <v>221.80000305175781</v>
      </c>
      <c r="F284" s="8">
        <v>225.60000610351563</v>
      </c>
      <c r="G284" s="8">
        <v>2222.544677734375</v>
      </c>
      <c r="H284" s="8">
        <v>1861.9483642578125</v>
      </c>
      <c r="I284" s="8">
        <v>3.2240002155303955</v>
      </c>
      <c r="J284" s="8">
        <v>0.15000000596046448</v>
      </c>
      <c r="K284" s="8">
        <v>24.342000961303711</v>
      </c>
      <c r="L284" s="8">
        <v>2.0400002002716064</v>
      </c>
      <c r="M284" s="8">
        <v>0.45600003004074097</v>
      </c>
      <c r="N284" s="8">
        <v>0.65800005197525024</v>
      </c>
      <c r="O284" s="8">
        <v>41.5</v>
      </c>
      <c r="P284" s="8">
        <v>26.187196731567383</v>
      </c>
      <c r="Q284" s="8">
        <v>44.958595275878906</v>
      </c>
      <c r="R284" s="8">
        <v>230</v>
      </c>
      <c r="S284" s="8">
        <v>60.200001</v>
      </c>
      <c r="T284" s="8">
        <v>60.200001</v>
      </c>
      <c r="U284" s="8">
        <v>59.900002000000001</v>
      </c>
      <c r="V284" s="8">
        <v>94.586082458496094</v>
      </c>
      <c r="W284" s="8">
        <v>52.499603271484375</v>
      </c>
      <c r="X284" s="8">
        <v>65.845329284667969</v>
      </c>
      <c r="Y284" s="8">
        <v>79.784507751464844</v>
      </c>
      <c r="Z284" s="8">
        <v>3.1604375839233398</v>
      </c>
      <c r="AA284" s="8">
        <v>533.81671142578125</v>
      </c>
      <c r="AB284" s="8">
        <v>485.23733520507813</v>
      </c>
      <c r="AC284" s="8">
        <v>4.6654376983642578</v>
      </c>
      <c r="AD284" s="8">
        <v>3.7624375820159912</v>
      </c>
      <c r="AE284" s="8">
        <v>7518.939453125</v>
      </c>
      <c r="AF284" s="8">
        <v>5023.900390625</v>
      </c>
      <c r="AG284" s="8">
        <v>1588.7744140625</v>
      </c>
      <c r="AH284" s="8">
        <v>962.8349609375</v>
      </c>
      <c r="AI284" s="8">
        <v>5930.1650390625</v>
      </c>
      <c r="AJ284" s="8">
        <v>4061.0654296875</v>
      </c>
      <c r="AK284" s="8">
        <f>(data_cloud__26[[#This Row],[timestamp]]-BD282)*86400</f>
        <v>24.975999863818288</v>
      </c>
      <c r="AL284" s="8">
        <v>1.0029999999999999</v>
      </c>
      <c r="AM284" s="8">
        <v>423.55099999999999</v>
      </c>
      <c r="AN284" s="8">
        <v>2055.127</v>
      </c>
      <c r="AO284" s="8">
        <v>8.8780000000000001</v>
      </c>
      <c r="AP284" s="6">
        <v>25.306999999999999</v>
      </c>
      <c r="AQ284" s="6">
        <v>1</v>
      </c>
      <c r="AR284" s="6">
        <v>1</v>
      </c>
      <c r="AS284" s="6">
        <f>_xlfn.XLOOKUP(data_cloud__26[[#This Row],[product_id]], manual_check_maarten!A:A,manual_check_maarten!F:F,  "")</f>
        <v>0</v>
      </c>
      <c r="AT284" s="6"/>
      <c r="AU284" s="6"/>
      <c r="AV284" s="6"/>
      <c r="AW284" s="6">
        <f>_xlfn.XLOOKUP(data_cloud__26[[#This Row],[product_id]], manual_check_maarten!A:A,manual_check_maarten!G:G,  "")</f>
        <v>0</v>
      </c>
      <c r="AX284" s="6" t="str">
        <f>_xlfn.XLOOKUP(data_cloud__26[[#This Row],[product_id]], manual_check_maarten!A:A,manual_check_maarten!H:H,  "")</f>
        <v>Circ section</v>
      </c>
      <c r="AY284" s="6"/>
      <c r="AZ284" s="6"/>
      <c r="BA284" s="6" t="s">
        <v>981</v>
      </c>
      <c r="BB284" s="6">
        <v>161</v>
      </c>
      <c r="BC284" s="6" t="s">
        <v>78</v>
      </c>
      <c r="BD284" s="6">
        <v>45566.752777928239</v>
      </c>
      <c r="BE284" s="6" t="s">
        <v>79</v>
      </c>
      <c r="BF284" s="6" t="s">
        <v>80</v>
      </c>
      <c r="BG284" s="6">
        <v>161</v>
      </c>
      <c r="BH284" s="6">
        <v>161</v>
      </c>
      <c r="BI284" s="6">
        <v>0</v>
      </c>
      <c r="BJ284" s="6" t="s">
        <v>982</v>
      </c>
      <c r="BK284" s="6" t="s">
        <v>82</v>
      </c>
      <c r="BL284" s="6">
        <v>16.029998779296875</v>
      </c>
      <c r="BM284" s="6">
        <v>110</v>
      </c>
      <c r="BN284" s="6" t="s">
        <v>82</v>
      </c>
      <c r="BO284" s="6" t="s">
        <v>82</v>
      </c>
      <c r="BP284" s="6">
        <v>0</v>
      </c>
      <c r="BQ284" s="6">
        <v>60</v>
      </c>
      <c r="BR284" s="6">
        <v>2.5099039077758789E-2</v>
      </c>
      <c r="BS284" s="6">
        <v>0.18934237957000732</v>
      </c>
      <c r="BT284" s="6" t="s">
        <v>983</v>
      </c>
      <c r="BU284" s="6" t="s">
        <v>981</v>
      </c>
      <c r="BV284" s="6">
        <v>40</v>
      </c>
      <c r="BW284" s="6">
        <v>20</v>
      </c>
      <c r="BX284" s="6">
        <v>45</v>
      </c>
      <c r="BY284" s="6">
        <v>853.23599999999999</v>
      </c>
      <c r="BZ284" s="6">
        <v>1306.9659999999999</v>
      </c>
      <c r="CA284" s="6">
        <v>1.3819999999999999</v>
      </c>
      <c r="CB284" s="6">
        <v>4.085</v>
      </c>
      <c r="CC284" s="6">
        <v>93.691000000000003</v>
      </c>
      <c r="CD284" s="6">
        <v>2055.127</v>
      </c>
      <c r="CE284" s="6">
        <v>833.33799999999997</v>
      </c>
      <c r="CF284" s="6">
        <v>1411.354</v>
      </c>
      <c r="CG284" s="6">
        <v>5.0199999999999996</v>
      </c>
      <c r="CH284" s="6">
        <v>93.307000000000002</v>
      </c>
      <c r="CR284" s="6"/>
      <c r="CS284" s="6"/>
      <c r="CT284" s="6"/>
      <c r="CU284" s="6"/>
      <c r="CV284" s="6"/>
      <c r="CY284" s="6"/>
      <c r="CZ284" s="6"/>
      <c r="DA284" s="6"/>
      <c r="DB284" s="6"/>
      <c r="DC284" s="6"/>
      <c r="DD284" s="6"/>
    </row>
    <row r="285" spans="1:108" x14ac:dyDescent="0.35">
      <c r="A285" s="8">
        <v>797.72430419921875</v>
      </c>
      <c r="B285" s="8">
        <v>119.90861511230469</v>
      </c>
      <c r="C285" s="8">
        <v>211.60000610351563</v>
      </c>
      <c r="D285" s="8">
        <v>215.30000305175781</v>
      </c>
      <c r="E285" s="8">
        <v>221.80000305175781</v>
      </c>
      <c r="F285" s="8">
        <v>225.60000610351563</v>
      </c>
      <c r="G285" s="8">
        <v>2222.544677734375</v>
      </c>
      <c r="H285" s="8">
        <v>1861.9483642578125</v>
      </c>
      <c r="I285" s="8">
        <v>3.2240002155303955</v>
      </c>
      <c r="J285" s="8">
        <v>0.15000000596046448</v>
      </c>
      <c r="K285" s="8">
        <v>24.342000961303711</v>
      </c>
      <c r="L285" s="8">
        <v>2.0400002002716064</v>
      </c>
      <c r="M285" s="8">
        <v>0.45600003004074097</v>
      </c>
      <c r="N285" s="8">
        <v>0.65800005197525024</v>
      </c>
      <c r="O285" s="8">
        <v>41.5</v>
      </c>
      <c r="P285" s="8">
        <v>26.187196731567383</v>
      </c>
      <c r="Q285" s="8">
        <v>44.958595275878906</v>
      </c>
      <c r="R285" s="8">
        <v>230</v>
      </c>
      <c r="S285" s="8">
        <v>60.200001</v>
      </c>
      <c r="T285" s="8">
        <v>60.200001</v>
      </c>
      <c r="U285" s="8">
        <v>59.900002000000001</v>
      </c>
      <c r="V285" s="8">
        <v>137.79624938964844</v>
      </c>
      <c r="W285" s="8">
        <v>52.49993896484375</v>
      </c>
      <c r="X285" s="8">
        <v>65.865509033203125</v>
      </c>
      <c r="Y285" s="8">
        <v>81.99298095703125</v>
      </c>
      <c r="Z285" s="8">
        <v>1.5425626039505005</v>
      </c>
      <c r="AA285" s="8">
        <v>536.24407958984375</v>
      </c>
      <c r="AB285" s="8">
        <v>486.53948974609375</v>
      </c>
      <c r="AC285" s="8">
        <v>4.966437816619873</v>
      </c>
      <c r="AD285" s="8">
        <v>3.9881877899169922</v>
      </c>
      <c r="AE285" s="8">
        <v>7716.232421875</v>
      </c>
      <c r="AF285" s="8">
        <v>5763.98876953125</v>
      </c>
      <c r="AG285" s="8">
        <v>1779.77685546875</v>
      </c>
      <c r="AH285" s="8">
        <v>1115.4677734375</v>
      </c>
      <c r="AI285" s="8">
        <v>5936.45556640625</v>
      </c>
      <c r="AJ285" s="8">
        <v>4648.52099609375</v>
      </c>
      <c r="AK285" s="8">
        <f>(data_cloud__26[[#This Row],[timestamp]]-BD283)*86400</f>
        <v>24.975999863818288</v>
      </c>
      <c r="AL285" s="8">
        <v>1.0049999999999999</v>
      </c>
      <c r="AM285" s="8">
        <v>424.37900000000002</v>
      </c>
      <c r="AN285" s="8">
        <v>2054.7399999999998</v>
      </c>
      <c r="AO285" s="8">
        <v>5.4980000000000002</v>
      </c>
      <c r="AP285" s="6">
        <v>24.321000000000002</v>
      </c>
      <c r="AQ285" s="6">
        <v>1</v>
      </c>
      <c r="AR285" s="6">
        <v>1</v>
      </c>
      <c r="AS285" s="6">
        <f>_xlfn.XLOOKUP(data_cloud__26[[#This Row],[product_id]], manual_check_maarten!A:A,manual_check_maarten!F:F,  "")</f>
        <v>1</v>
      </c>
      <c r="AT285" s="6"/>
      <c r="AU285" s="6"/>
      <c r="AV285" s="6"/>
      <c r="AW285" s="6">
        <f>_xlfn.XLOOKUP(data_cloud__26[[#This Row],[product_id]], manual_check_maarten!A:A,manual_check_maarten!G:G,  "")</f>
        <v>0</v>
      </c>
      <c r="AX285" s="6" t="str">
        <f>_xlfn.XLOOKUP(data_cloud__26[[#This Row],[product_id]], manual_check_maarten!A:A,manual_check_maarten!H:H,  "")</f>
        <v/>
      </c>
      <c r="AY285" s="6"/>
      <c r="AZ285" s="6"/>
      <c r="BA285" s="6" t="s">
        <v>984</v>
      </c>
      <c r="BB285" s="6">
        <v>161</v>
      </c>
      <c r="BC285" s="6" t="s">
        <v>85</v>
      </c>
      <c r="BD285" s="6">
        <v>45566.752777928239</v>
      </c>
      <c r="BE285" s="6" t="s">
        <v>79</v>
      </c>
      <c r="BF285" s="6" t="s">
        <v>80</v>
      </c>
      <c r="BG285" s="6">
        <v>161</v>
      </c>
      <c r="BH285" s="6">
        <v>161</v>
      </c>
      <c r="BI285" s="6">
        <v>0</v>
      </c>
      <c r="BJ285" s="6" t="s">
        <v>982</v>
      </c>
      <c r="BK285" s="6" t="s">
        <v>82</v>
      </c>
      <c r="BL285" s="6">
        <v>16.029998779296875</v>
      </c>
      <c r="BM285" s="6">
        <v>110</v>
      </c>
      <c r="BN285" s="6" t="s">
        <v>82</v>
      </c>
      <c r="BO285" s="6" t="s">
        <v>82</v>
      </c>
      <c r="BP285" s="6">
        <v>0</v>
      </c>
      <c r="BQ285" s="6">
        <v>60</v>
      </c>
      <c r="BR285" s="6"/>
      <c r="BS285" s="6"/>
      <c r="BT285" s="6" t="s">
        <v>985</v>
      </c>
      <c r="BU285" s="6" t="s">
        <v>984</v>
      </c>
      <c r="BV285" s="6">
        <v>40</v>
      </c>
      <c r="BW285" s="6">
        <v>20</v>
      </c>
      <c r="BX285" s="6">
        <v>45</v>
      </c>
      <c r="BY285" s="6">
        <v>1231.989</v>
      </c>
      <c r="BZ285" s="6">
        <v>1055.752</v>
      </c>
      <c r="CA285" s="6">
        <v>-1.61</v>
      </c>
      <c r="CB285" s="6">
        <v>4.0039999999999996</v>
      </c>
      <c r="CC285" s="6">
        <v>90.698999999999998</v>
      </c>
      <c r="CD285" s="6">
        <v>2054.7399999999998</v>
      </c>
      <c r="CE285" s="6">
        <v>1225.721</v>
      </c>
      <c r="CF285" s="6">
        <v>1360.9939999999999</v>
      </c>
      <c r="CG285" s="6">
        <v>-178.267</v>
      </c>
      <c r="CH285" s="6">
        <v>99.998999999999995</v>
      </c>
      <c r="CR285" s="6"/>
      <c r="CS285" s="6"/>
      <c r="CT285" s="6"/>
      <c r="CU285" s="6"/>
      <c r="CV285" s="6"/>
      <c r="CY285" s="6"/>
      <c r="CZ285" s="6"/>
      <c r="DA285" s="6"/>
      <c r="DB285" s="6"/>
      <c r="DC285" s="6"/>
      <c r="DD285" s="6"/>
    </row>
    <row r="286" spans="1:108" x14ac:dyDescent="0.35">
      <c r="A286" s="8">
        <v>797.53985595703125</v>
      </c>
      <c r="B286" s="8">
        <v>119.90861511230469</v>
      </c>
      <c r="C286" s="8">
        <v>212.10000610351563</v>
      </c>
      <c r="D286" s="8">
        <v>215.30000305175781</v>
      </c>
      <c r="E286" s="8">
        <v>222</v>
      </c>
      <c r="F286" s="8">
        <v>225.5</v>
      </c>
      <c r="G286" s="8">
        <v>2214.5791015625</v>
      </c>
      <c r="H286" s="8">
        <v>1856.7996826171875</v>
      </c>
      <c r="I286" s="8">
        <v>3.2500002384185791</v>
      </c>
      <c r="J286" s="8">
        <v>0.14600001275539398</v>
      </c>
      <c r="K286" s="8">
        <v>24.342000961303711</v>
      </c>
      <c r="L286" s="8">
        <v>2.0320000648498535</v>
      </c>
      <c r="M286" s="8">
        <v>0.45600003004074097</v>
      </c>
      <c r="N286" s="8">
        <v>0.65600001811981201</v>
      </c>
      <c r="O286" s="8">
        <v>41.900001525878906</v>
      </c>
      <c r="P286" s="8">
        <v>26.151519775390625</v>
      </c>
      <c r="Q286" s="8">
        <v>44.963691711425781</v>
      </c>
      <c r="R286" s="8">
        <v>229.80000305175781</v>
      </c>
      <c r="S286" s="8">
        <v>60.200001</v>
      </c>
      <c r="T286" s="8">
        <v>60.200001</v>
      </c>
      <c r="U286" s="8">
        <v>60</v>
      </c>
      <c r="V286" s="8">
        <v>94.586082458496094</v>
      </c>
      <c r="W286" s="8">
        <v>52.499603271484375</v>
      </c>
      <c r="X286" s="8">
        <v>66.128585815429688</v>
      </c>
      <c r="Y286" s="8">
        <v>79.806327819824219</v>
      </c>
      <c r="Z286" s="8">
        <v>3.0099375247955322</v>
      </c>
      <c r="AA286" s="8">
        <v>535.59844970703125</v>
      </c>
      <c r="AB286" s="8">
        <v>487.69546508789063</v>
      </c>
      <c r="AC286" s="8">
        <v>4.6654376983642578</v>
      </c>
      <c r="AD286" s="8">
        <v>3.7624375820159912</v>
      </c>
      <c r="AE286" s="8">
        <v>7545.880859375</v>
      </c>
      <c r="AF286" s="8">
        <v>5108.11083984375</v>
      </c>
      <c r="AG286" s="8">
        <v>1598.876953125</v>
      </c>
      <c r="AH286" s="8">
        <v>972.16357421875</v>
      </c>
      <c r="AI286" s="8">
        <v>5947.00390625</v>
      </c>
      <c r="AJ286" s="8">
        <v>4135.947265625</v>
      </c>
      <c r="AK286" s="8">
        <f>(data_cloud__26[[#This Row],[timestamp]]-BD284)*86400</f>
        <v>23.982000024989247</v>
      </c>
      <c r="AL286" s="8">
        <v>1.0029999999999999</v>
      </c>
      <c r="AM286" s="8">
        <v>423.101</v>
      </c>
      <c r="AN286" s="8">
        <v>2055.0039999999999</v>
      </c>
      <c r="AO286" s="8">
        <v>15.403</v>
      </c>
      <c r="AP286" s="6">
        <v>27.879000000000001</v>
      </c>
      <c r="AQ286" s="6">
        <v>1</v>
      </c>
      <c r="AR286" s="6">
        <v>1</v>
      </c>
      <c r="AS286" s="6">
        <f>_xlfn.XLOOKUP(data_cloud__26[[#This Row],[product_id]], manual_check_maarten!A:A,manual_check_maarten!F:F,  "")</f>
        <v>1</v>
      </c>
      <c r="AT286" s="6"/>
      <c r="AU286" s="6"/>
      <c r="AV286" s="6"/>
      <c r="AW286" s="6">
        <f>_xlfn.XLOOKUP(data_cloud__26[[#This Row],[product_id]], manual_check_maarten!A:A,manual_check_maarten!G:G,  "")</f>
        <v>0</v>
      </c>
      <c r="AX286" s="6" t="str">
        <f>_xlfn.XLOOKUP(data_cloud__26[[#This Row],[product_id]], manual_check_maarten!A:A,manual_check_maarten!H:H,  "")</f>
        <v/>
      </c>
      <c r="AY286" s="6"/>
      <c r="AZ286" s="6"/>
      <c r="BA286" s="6" t="s">
        <v>986</v>
      </c>
      <c r="BB286" s="6">
        <v>162</v>
      </c>
      <c r="BC286" s="6" t="s">
        <v>78</v>
      </c>
      <c r="BD286" s="6">
        <v>45566.753055497684</v>
      </c>
      <c r="BE286" s="6" t="s">
        <v>79</v>
      </c>
      <c r="BF286" s="6" t="s">
        <v>80</v>
      </c>
      <c r="BG286" s="6">
        <v>162</v>
      </c>
      <c r="BH286" s="6">
        <v>162</v>
      </c>
      <c r="BI286" s="6">
        <v>0</v>
      </c>
      <c r="BJ286" s="6" t="s">
        <v>987</v>
      </c>
      <c r="BK286" s="6" t="s">
        <v>82</v>
      </c>
      <c r="BL286" s="6">
        <v>16.029998779296875</v>
      </c>
      <c r="BM286" s="6">
        <v>110</v>
      </c>
      <c r="BN286" s="6" t="s">
        <v>82</v>
      </c>
      <c r="BO286" s="6" t="s">
        <v>82</v>
      </c>
      <c r="BP286" s="6">
        <v>0</v>
      </c>
      <c r="BQ286" s="6">
        <v>60</v>
      </c>
      <c r="BR286" s="6">
        <v>3.2750368118286133E-3</v>
      </c>
      <c r="BS286" s="6">
        <v>0.16634750366210938</v>
      </c>
      <c r="BT286" s="6" t="s">
        <v>988</v>
      </c>
      <c r="BU286" s="6" t="s">
        <v>986</v>
      </c>
      <c r="BV286" s="6">
        <v>40</v>
      </c>
      <c r="BW286" s="6">
        <v>20</v>
      </c>
      <c r="BX286" s="6">
        <v>45</v>
      </c>
      <c r="BY286" s="6">
        <v>823.57299999999998</v>
      </c>
      <c r="BZ286" s="6">
        <v>1191.8689999999999</v>
      </c>
      <c r="CA286" s="6">
        <v>-0.28799999999999998</v>
      </c>
      <c r="CB286" s="6">
        <v>4.2050000000000001</v>
      </c>
      <c r="CC286" s="6">
        <v>92.021000000000001</v>
      </c>
      <c r="CD286" s="6">
        <v>2055.0039999999999</v>
      </c>
      <c r="CE286" s="6">
        <v>806.87800000000004</v>
      </c>
      <c r="CF286" s="6">
        <v>1299.6300000000001</v>
      </c>
      <c r="CG286" s="6">
        <v>3.0979999999999999</v>
      </c>
      <c r="CH286" s="6">
        <v>98.424999999999997</v>
      </c>
      <c r="CR286" s="6"/>
      <c r="CS286" s="6"/>
      <c r="CT286" s="6"/>
      <c r="CU286" s="6"/>
      <c r="CV286" s="6"/>
      <c r="CY286" s="6"/>
      <c r="CZ286" s="6"/>
      <c r="DA286" s="6"/>
      <c r="DB286" s="6"/>
      <c r="DC286" s="6"/>
      <c r="DD286" s="6"/>
    </row>
    <row r="287" spans="1:108" x14ac:dyDescent="0.35">
      <c r="A287" s="8">
        <v>797.53985595703125</v>
      </c>
      <c r="B287" s="8">
        <v>119.90861511230469</v>
      </c>
      <c r="C287" s="8">
        <v>212.10000610351563</v>
      </c>
      <c r="D287" s="8">
        <v>215.30000305175781</v>
      </c>
      <c r="E287" s="8">
        <v>222</v>
      </c>
      <c r="F287" s="8">
        <v>225.5</v>
      </c>
      <c r="G287" s="8">
        <v>2214.5791015625</v>
      </c>
      <c r="H287" s="8">
        <v>1856.7996826171875</v>
      </c>
      <c r="I287" s="8">
        <v>3.2500002384185791</v>
      </c>
      <c r="J287" s="8">
        <v>0.14600001275539398</v>
      </c>
      <c r="K287" s="8">
        <v>24.342000961303711</v>
      </c>
      <c r="L287" s="8">
        <v>2.0320000648498535</v>
      </c>
      <c r="M287" s="8">
        <v>0.45600003004074097</v>
      </c>
      <c r="N287" s="8">
        <v>0.65600001811981201</v>
      </c>
      <c r="O287" s="8">
        <v>41.900001525878906</v>
      </c>
      <c r="P287" s="8">
        <v>26.151519775390625</v>
      </c>
      <c r="Q287" s="8">
        <v>44.963691711425781</v>
      </c>
      <c r="R287" s="8">
        <v>229.80000305175781</v>
      </c>
      <c r="S287" s="8">
        <v>60.200001</v>
      </c>
      <c r="T287" s="8">
        <v>60.200001</v>
      </c>
      <c r="U287" s="8">
        <v>60</v>
      </c>
      <c r="V287" s="8">
        <v>137.79624938964844</v>
      </c>
      <c r="W287" s="8">
        <v>52.49993896484375</v>
      </c>
      <c r="X287" s="8">
        <v>66.234962463378906</v>
      </c>
      <c r="Y287" s="8">
        <v>82.244148254394531</v>
      </c>
      <c r="Z287" s="8">
        <v>1.5049375295639038</v>
      </c>
      <c r="AA287" s="8">
        <v>535.99493408203125</v>
      </c>
      <c r="AB287" s="8">
        <v>486.25765991210938</v>
      </c>
      <c r="AC287" s="8">
        <v>5.0040626525878906</v>
      </c>
      <c r="AD287" s="8">
        <v>3.9505627155303955</v>
      </c>
      <c r="AE287" s="8">
        <v>7707.04638671875</v>
      </c>
      <c r="AF287" s="8">
        <v>5728.22314453125</v>
      </c>
      <c r="AG287" s="8">
        <v>1797.814453125</v>
      </c>
      <c r="AH287" s="8">
        <v>1094.3505859375</v>
      </c>
      <c r="AI287" s="8">
        <v>5909.23193359375</v>
      </c>
      <c r="AJ287" s="8">
        <v>4633.87255859375</v>
      </c>
      <c r="AK287" s="8">
        <f>(data_cloud__26[[#This Row],[timestamp]]-BD285)*86400</f>
        <v>23.982000024989247</v>
      </c>
      <c r="AL287" s="8">
        <v>1.0049999999999999</v>
      </c>
      <c r="AM287" s="8">
        <v>424.64</v>
      </c>
      <c r="AN287" s="8">
        <v>2055.739</v>
      </c>
      <c r="AO287" s="8">
        <v>5.694</v>
      </c>
      <c r="AP287" s="6">
        <v>24.913</v>
      </c>
      <c r="AQ287" s="6">
        <v>1</v>
      </c>
      <c r="AR287" s="6">
        <v>1</v>
      </c>
      <c r="AS287" s="6">
        <f>_xlfn.XLOOKUP(data_cloud__26[[#This Row],[product_id]], manual_check_maarten!A:A,manual_check_maarten!F:F,  "")</f>
        <v>1</v>
      </c>
      <c r="AT287" s="6"/>
      <c r="AU287" s="6"/>
      <c r="AV287" s="6"/>
      <c r="AW287" s="6">
        <f>_xlfn.XLOOKUP(data_cloud__26[[#This Row],[product_id]], manual_check_maarten!A:A,manual_check_maarten!G:G,  "")</f>
        <v>0</v>
      </c>
      <c r="AX287" s="6" t="str">
        <f>_xlfn.XLOOKUP(data_cloud__26[[#This Row],[product_id]], manual_check_maarten!A:A,manual_check_maarten!H:H,  "")</f>
        <v/>
      </c>
      <c r="AY287" s="6"/>
      <c r="AZ287" s="6"/>
      <c r="BA287" s="6" t="s">
        <v>989</v>
      </c>
      <c r="BB287" s="6">
        <v>162</v>
      </c>
      <c r="BC287" s="6" t="s">
        <v>85</v>
      </c>
      <c r="BD287" s="6">
        <v>45566.753055497684</v>
      </c>
      <c r="BE287" s="6" t="s">
        <v>79</v>
      </c>
      <c r="BF287" s="6" t="s">
        <v>80</v>
      </c>
      <c r="BG287" s="6">
        <v>162</v>
      </c>
      <c r="BH287" s="6">
        <v>162</v>
      </c>
      <c r="BI287" s="6">
        <v>0</v>
      </c>
      <c r="BJ287" s="6" t="s">
        <v>987</v>
      </c>
      <c r="BK287" s="6" t="s">
        <v>82</v>
      </c>
      <c r="BL287" s="6">
        <v>16.029998779296875</v>
      </c>
      <c r="BM287" s="6">
        <v>110</v>
      </c>
      <c r="BN287" s="6" t="s">
        <v>82</v>
      </c>
      <c r="BO287" s="6" t="s">
        <v>82</v>
      </c>
      <c r="BP287" s="6">
        <v>0</v>
      </c>
      <c r="BQ287" s="6">
        <v>60</v>
      </c>
      <c r="BR287" s="6"/>
      <c r="BS287" s="6"/>
      <c r="BT287" s="6" t="s">
        <v>990</v>
      </c>
      <c r="BU287" s="6" t="s">
        <v>989</v>
      </c>
      <c r="BV287" s="6">
        <v>40</v>
      </c>
      <c r="BW287" s="6">
        <v>20</v>
      </c>
      <c r="BX287" s="6">
        <v>45</v>
      </c>
      <c r="BY287" s="6">
        <v>1206.335</v>
      </c>
      <c r="BZ287" s="6">
        <v>960.64</v>
      </c>
      <c r="CA287" s="6">
        <v>-3.6890000000000001</v>
      </c>
      <c r="CB287" s="6">
        <v>4.0289999999999999</v>
      </c>
      <c r="CC287" s="6">
        <v>88.62</v>
      </c>
      <c r="CD287" s="6">
        <v>2055.739</v>
      </c>
      <c r="CE287" s="6">
        <v>1207.7059999999999</v>
      </c>
      <c r="CF287" s="6">
        <v>1268.615</v>
      </c>
      <c r="CG287" s="6">
        <v>-179.59800000000001</v>
      </c>
      <c r="CH287" s="6">
        <v>99.998999999999995</v>
      </c>
      <c r="CR287" s="6"/>
      <c r="CS287" s="6"/>
      <c r="CT287" s="6"/>
      <c r="CU287" s="6"/>
      <c r="CV287" s="6"/>
      <c r="CY287" s="6"/>
      <c r="CZ287" s="6"/>
      <c r="DA287" s="6"/>
      <c r="DB287" s="6"/>
      <c r="DC287" s="6"/>
      <c r="DD287" s="6"/>
    </row>
    <row r="288" spans="1:108" x14ac:dyDescent="0.35">
      <c r="A288" s="8">
        <v>797.72430419921875</v>
      </c>
      <c r="B288" s="8">
        <v>119.90861511230469</v>
      </c>
      <c r="C288" s="8">
        <v>212.5</v>
      </c>
      <c r="D288" s="8">
        <v>215.10000610351563</v>
      </c>
      <c r="E288" s="8">
        <v>221.80000305175781</v>
      </c>
      <c r="F288" s="8">
        <v>225.30000305175781</v>
      </c>
      <c r="G288" s="8">
        <v>2222.544677734375</v>
      </c>
      <c r="H288" s="8">
        <v>1813.95947265625</v>
      </c>
      <c r="I288" s="8">
        <v>3.06600022315979</v>
      </c>
      <c r="J288" s="8">
        <v>0.14400000870227814</v>
      </c>
      <c r="K288" s="8">
        <v>24.342000961303711</v>
      </c>
      <c r="L288" s="8">
        <v>2.0900001525878906</v>
      </c>
      <c r="M288" s="8">
        <v>0.45600003004074097</v>
      </c>
      <c r="N288" s="8">
        <v>0.65400004386901855</v>
      </c>
      <c r="O288" s="8">
        <v>42</v>
      </c>
      <c r="P288" s="8">
        <v>26.956808090209961</v>
      </c>
      <c r="Q288" s="8">
        <v>44.948402404785156</v>
      </c>
      <c r="R288" s="8">
        <v>229.80000305175781</v>
      </c>
      <c r="S288" s="8">
        <v>60.200001</v>
      </c>
      <c r="T288" s="8">
        <v>60.200001</v>
      </c>
      <c r="U288" s="8">
        <v>60.099997999999999</v>
      </c>
      <c r="V288" s="8">
        <v>94.586082458496094</v>
      </c>
      <c r="W288" s="8">
        <v>52.499603271484375</v>
      </c>
      <c r="X288" s="8">
        <v>66.057723999023438</v>
      </c>
      <c r="Y288" s="8">
        <v>79.992652893066406</v>
      </c>
      <c r="Z288" s="8">
        <v>3.6495625972747803</v>
      </c>
      <c r="AA288" s="8">
        <v>537.709228515625</v>
      </c>
      <c r="AB288" s="8">
        <v>491.90789794921875</v>
      </c>
      <c r="AC288" s="8">
        <v>4.5901875495910645</v>
      </c>
      <c r="AD288" s="8">
        <v>3.7248127460479736</v>
      </c>
      <c r="AE288" s="8">
        <v>7593.77880859375</v>
      </c>
      <c r="AF288" s="8">
        <v>5218.6259765625</v>
      </c>
      <c r="AG288" s="8">
        <v>1598.00048828125</v>
      </c>
      <c r="AH288" s="8">
        <v>997.7353515625</v>
      </c>
      <c r="AI288" s="8">
        <v>5995.7783203125</v>
      </c>
      <c r="AJ288" s="8">
        <v>4220.890625</v>
      </c>
      <c r="AK288" s="8">
        <f>(data_cloud__26[[#This Row],[timestamp]]-BD286)*86400</f>
        <v>23.983000195585191</v>
      </c>
      <c r="AL288" s="8"/>
      <c r="AM288" s="8"/>
      <c r="AN288" s="8"/>
      <c r="AO288" s="8"/>
      <c r="AP288" s="6"/>
      <c r="AQ288" s="6"/>
      <c r="AR288" s="6"/>
      <c r="AS288" s="6" t="str">
        <f>_xlfn.XLOOKUP(data_cloud__26[[#This Row],[product_id]], manual_check_maarten!A:A,manual_check_maarten!F:F,  "")</f>
        <v/>
      </c>
      <c r="AT288" s="6"/>
      <c r="AU288" s="6"/>
      <c r="AV288" s="6"/>
      <c r="AW288" s="6" t="str">
        <f>_xlfn.XLOOKUP(data_cloud__26[[#This Row],[product_id]], manual_check_maarten!A:A,manual_check_maarten!G:G,  "")</f>
        <v/>
      </c>
      <c r="AX288" s="6" t="str">
        <f>_xlfn.XLOOKUP(data_cloud__26[[#This Row],[product_id]], manual_check_maarten!A:A,manual_check_maarten!H:H,  "")</f>
        <v/>
      </c>
      <c r="AY288" s="6"/>
      <c r="AZ288" s="6"/>
      <c r="BA288" s="6" t="s">
        <v>991</v>
      </c>
      <c r="BB288" s="6">
        <v>163</v>
      </c>
      <c r="BC288" s="6" t="s">
        <v>78</v>
      </c>
      <c r="BD288" s="6">
        <v>45566.753333078705</v>
      </c>
      <c r="BE288" s="6" t="s">
        <v>79</v>
      </c>
      <c r="BF288" s="6" t="s">
        <v>80</v>
      </c>
      <c r="BG288" s="6">
        <v>163</v>
      </c>
      <c r="BH288" s="6">
        <v>163</v>
      </c>
      <c r="BI288" s="6">
        <v>0</v>
      </c>
      <c r="BJ288" s="6" t="s">
        <v>992</v>
      </c>
      <c r="BK288" s="6" t="s">
        <v>82</v>
      </c>
      <c r="BL288" s="6">
        <v>16.029998779296875</v>
      </c>
      <c r="BM288" s="6">
        <v>110</v>
      </c>
      <c r="BN288" s="6" t="s">
        <v>82</v>
      </c>
      <c r="BO288" s="6" t="s">
        <v>82</v>
      </c>
      <c r="BP288" s="6">
        <v>0</v>
      </c>
      <c r="BQ288" s="6">
        <v>60</v>
      </c>
      <c r="BR288" s="6">
        <v>7.9544782638549805E-3</v>
      </c>
      <c r="BS288" s="6">
        <v>0.14170563220977783</v>
      </c>
      <c r="BT288" s="6"/>
      <c r="BX288" s="6"/>
      <c r="BY288" s="6"/>
      <c r="BZ288" s="6"/>
      <c r="CA288" s="6"/>
      <c r="CB288" s="6"/>
      <c r="CC288" s="6"/>
      <c r="CD288" s="6"/>
      <c r="CR288" s="6"/>
      <c r="CS288" s="6"/>
      <c r="CT288" s="6"/>
      <c r="CU288" s="6"/>
      <c r="CV288" s="6"/>
      <c r="CY288" s="6"/>
      <c r="CZ288" s="6"/>
      <c r="DA288" s="6"/>
      <c r="DB288" s="6"/>
      <c r="DC288" s="6"/>
      <c r="DD288" s="6"/>
    </row>
    <row r="289" spans="1:108" x14ac:dyDescent="0.35">
      <c r="A289" s="8">
        <v>797.72430419921875</v>
      </c>
      <c r="B289" s="8">
        <v>119.90861511230469</v>
      </c>
      <c r="C289" s="8">
        <v>212.5</v>
      </c>
      <c r="D289" s="8">
        <v>215.10000610351563</v>
      </c>
      <c r="E289" s="8">
        <v>221.80000305175781</v>
      </c>
      <c r="F289" s="8">
        <v>225.30000305175781</v>
      </c>
      <c r="G289" s="8">
        <v>2222.544677734375</v>
      </c>
      <c r="H289" s="8">
        <v>1813.95947265625</v>
      </c>
      <c r="I289" s="8">
        <v>3.06600022315979</v>
      </c>
      <c r="J289" s="8">
        <v>0.14400000870227814</v>
      </c>
      <c r="K289" s="8">
        <v>24.342000961303711</v>
      </c>
      <c r="L289" s="8">
        <v>2.0900001525878906</v>
      </c>
      <c r="M289" s="8">
        <v>0.45600003004074097</v>
      </c>
      <c r="N289" s="8">
        <v>0.65400004386901855</v>
      </c>
      <c r="O289" s="8">
        <v>42</v>
      </c>
      <c r="P289" s="8">
        <v>26.956808090209961</v>
      </c>
      <c r="Q289" s="8">
        <v>44.948402404785156</v>
      </c>
      <c r="R289" s="8">
        <v>229.80000305175781</v>
      </c>
      <c r="S289" s="8">
        <v>60.200001</v>
      </c>
      <c r="T289" s="8">
        <v>60.200001</v>
      </c>
      <c r="U289" s="8">
        <v>60.099997999999999</v>
      </c>
      <c r="V289" s="8">
        <v>137.79624938964844</v>
      </c>
      <c r="W289" s="8">
        <v>52.49993896484375</v>
      </c>
      <c r="X289" s="8">
        <v>66.383232116699219</v>
      </c>
      <c r="Y289" s="8">
        <v>82.4085693359375</v>
      </c>
      <c r="Z289" s="8">
        <v>1.3920625448226929</v>
      </c>
      <c r="AA289" s="8">
        <v>538.89129638671875</v>
      </c>
      <c r="AB289" s="8">
        <v>490.23794555664063</v>
      </c>
      <c r="AC289" s="8">
        <v>4.8911876678466797</v>
      </c>
      <c r="AD289" s="8">
        <v>3.9129376411437988</v>
      </c>
      <c r="AE289" s="8">
        <v>7770.837890625</v>
      </c>
      <c r="AF289" s="8">
        <v>5844.9677734375</v>
      </c>
      <c r="AG289" s="8">
        <v>1774.064453125</v>
      </c>
      <c r="AH289" s="8">
        <v>1112.71826171875</v>
      </c>
      <c r="AI289" s="8">
        <v>5996.7734375</v>
      </c>
      <c r="AJ289" s="8">
        <v>4732.24951171875</v>
      </c>
      <c r="AK289" s="8">
        <f>(data_cloud__26[[#This Row],[timestamp]]-BD287)*86400</f>
        <v>23.983000195585191</v>
      </c>
      <c r="AL289" s="8">
        <v>1.004</v>
      </c>
      <c r="AM289" s="8">
        <v>424.358</v>
      </c>
      <c r="AN289" s="8">
        <v>2052.7339999999999</v>
      </c>
      <c r="AO289" s="8">
        <v>8.7989999999999995</v>
      </c>
      <c r="AP289" s="6">
        <v>38.271000000000001</v>
      </c>
      <c r="AQ289" s="6">
        <v>1</v>
      </c>
      <c r="AR289" s="6">
        <v>1</v>
      </c>
      <c r="AS289" s="6">
        <f>_xlfn.XLOOKUP(data_cloud__26[[#This Row],[product_id]], manual_check_maarten!A:A,manual_check_maarten!F:F,  "")</f>
        <v>1</v>
      </c>
      <c r="AT289" s="6"/>
      <c r="AU289" s="6"/>
      <c r="AV289" s="6"/>
      <c r="AW289" s="6">
        <f>_xlfn.XLOOKUP(data_cloud__26[[#This Row],[product_id]], manual_check_maarten!A:A,manual_check_maarten!G:G,  "")</f>
        <v>0</v>
      </c>
      <c r="AX289" s="6" t="str">
        <f>_xlfn.XLOOKUP(data_cloud__26[[#This Row],[product_id]], manual_check_maarten!A:A,manual_check_maarten!H:H,  "")</f>
        <v/>
      </c>
      <c r="AY289" s="6"/>
      <c r="AZ289" s="6"/>
      <c r="BA289" s="6" t="s">
        <v>993</v>
      </c>
      <c r="BB289" s="6">
        <v>163</v>
      </c>
      <c r="BC289" s="6" t="s">
        <v>85</v>
      </c>
      <c r="BD289" s="6">
        <v>45566.753333078705</v>
      </c>
      <c r="BE289" s="6" t="s">
        <v>79</v>
      </c>
      <c r="BF289" s="6" t="s">
        <v>80</v>
      </c>
      <c r="BG289" s="6">
        <v>163</v>
      </c>
      <c r="BH289" s="6">
        <v>163</v>
      </c>
      <c r="BI289" s="6">
        <v>0</v>
      </c>
      <c r="BJ289" s="6" t="s">
        <v>992</v>
      </c>
      <c r="BK289" s="6" t="s">
        <v>82</v>
      </c>
      <c r="BL289" s="6">
        <v>16.029998779296875</v>
      </c>
      <c r="BM289" s="6">
        <v>110</v>
      </c>
      <c r="BN289" s="6" t="s">
        <v>82</v>
      </c>
      <c r="BO289" s="6" t="s">
        <v>82</v>
      </c>
      <c r="BP289" s="6">
        <v>0</v>
      </c>
      <c r="BQ289" s="6">
        <v>60</v>
      </c>
      <c r="BR289" s="6"/>
      <c r="BS289" s="6"/>
      <c r="BT289" s="6" t="s">
        <v>994</v>
      </c>
      <c r="BU289" s="6" t="s">
        <v>993</v>
      </c>
      <c r="BV289" s="6">
        <v>40</v>
      </c>
      <c r="BW289" s="6">
        <v>20</v>
      </c>
      <c r="BX289" s="6">
        <v>45</v>
      </c>
      <c r="BY289" s="6">
        <v>1228.027</v>
      </c>
      <c r="BZ289" s="6">
        <v>1161.3879999999999</v>
      </c>
      <c r="CA289" s="6">
        <v>-1.627</v>
      </c>
      <c r="CB289" s="6">
        <v>4.1559999999999997</v>
      </c>
      <c r="CC289" s="6">
        <v>90.682000000000002</v>
      </c>
      <c r="CD289" s="6">
        <v>2052.7339999999999</v>
      </c>
      <c r="CE289" s="6">
        <v>1222.308</v>
      </c>
      <c r="CF289" s="6">
        <v>1465.732</v>
      </c>
      <c r="CG289" s="6">
        <v>-178.232</v>
      </c>
      <c r="CH289" s="6">
        <v>99.998999999999995</v>
      </c>
      <c r="CR289" s="6"/>
      <c r="CS289" s="6"/>
      <c r="CT289" s="6"/>
      <c r="CU289" s="6"/>
      <c r="CV289" s="6"/>
      <c r="CY289" s="6"/>
      <c r="CZ289" s="6"/>
      <c r="DA289" s="6"/>
      <c r="DB289" s="6"/>
      <c r="DC289" s="6"/>
      <c r="DD289" s="6"/>
    </row>
    <row r="290" spans="1:108" x14ac:dyDescent="0.35">
      <c r="A290" s="8">
        <v>797.90869140625</v>
      </c>
      <c r="B290" s="8">
        <v>119.90861511230469</v>
      </c>
      <c r="C290" s="8">
        <v>212.80000305175781</v>
      </c>
      <c r="D290" s="8">
        <v>215.10000610351563</v>
      </c>
      <c r="E290" s="8">
        <v>221.80000305175781</v>
      </c>
      <c r="F290" s="8">
        <v>225.30000305175781</v>
      </c>
      <c r="G290" s="8">
        <v>2195.538818359375</v>
      </c>
      <c r="H290" s="8">
        <v>1813.5709228515625</v>
      </c>
      <c r="I290" s="8">
        <v>2.9200000762939453</v>
      </c>
      <c r="J290" s="8">
        <v>0.14800000190734863</v>
      </c>
      <c r="K290" s="8">
        <v>24.36400032043457</v>
      </c>
      <c r="L290" s="8">
        <v>2.004000186920166</v>
      </c>
      <c r="M290" s="8">
        <v>0.45400002598762512</v>
      </c>
      <c r="N290" s="8">
        <v>0.65400004386901855</v>
      </c>
      <c r="O290" s="8">
        <v>42.200000762939453</v>
      </c>
      <c r="P290" s="8">
        <v>26.442035675048828</v>
      </c>
      <c r="Q290" s="8">
        <v>44.948402404785156</v>
      </c>
      <c r="R290" s="8">
        <v>229.80000305175781</v>
      </c>
      <c r="S290" s="8">
        <v>60.099997999999999</v>
      </c>
      <c r="T290" s="8">
        <v>60.099997999999999</v>
      </c>
      <c r="U290" s="8">
        <v>60.200001</v>
      </c>
      <c r="V290" s="8">
        <v>94.586082458496094</v>
      </c>
      <c r="W290" s="8">
        <v>52.499603271484375</v>
      </c>
      <c r="X290" s="8">
        <v>66.14837646484375</v>
      </c>
      <c r="Y290" s="8">
        <v>80.013656616210938</v>
      </c>
      <c r="Z290" s="8">
        <v>2.6336877346038818</v>
      </c>
      <c r="AA290" s="8">
        <v>536.45367431640625</v>
      </c>
      <c r="AB290" s="8">
        <v>489.0130615234375</v>
      </c>
      <c r="AC290" s="8">
        <v>4.6654376983642578</v>
      </c>
      <c r="AD290" s="8">
        <v>3.687187671661377</v>
      </c>
      <c r="AE290" s="8">
        <v>7569.2236328125</v>
      </c>
      <c r="AF290" s="8">
        <v>5144.814453125</v>
      </c>
      <c r="AG290" s="8">
        <v>1614.259765625</v>
      </c>
      <c r="AH290" s="8">
        <v>951.7265625</v>
      </c>
      <c r="AI290" s="8">
        <v>5954.9638671875</v>
      </c>
      <c r="AJ290" s="8">
        <v>4193.087890625</v>
      </c>
      <c r="AK290" s="8">
        <f>(data_cloud__26[[#This Row],[timestamp]]-BD288)*86400</f>
        <v>24.986999854445457</v>
      </c>
      <c r="AL290" s="8">
        <v>1.0029999999999999</v>
      </c>
      <c r="AM290" s="8">
        <v>423.72300000000001</v>
      </c>
      <c r="AN290" s="8">
        <v>2054.779</v>
      </c>
      <c r="AO290" s="8">
        <v>6.1710000000000003</v>
      </c>
      <c r="AP290" s="6">
        <v>31.937000000000001</v>
      </c>
      <c r="AQ290" s="6">
        <v>1</v>
      </c>
      <c r="AR290" s="6">
        <v>1</v>
      </c>
      <c r="AS290" s="6">
        <f>_xlfn.XLOOKUP(data_cloud__26[[#This Row],[product_id]], manual_check_maarten!A:A,manual_check_maarten!F:F,  "")</f>
        <v>1</v>
      </c>
      <c r="AT290" s="6"/>
      <c r="AU290" s="6"/>
      <c r="AV290" s="6"/>
      <c r="AW290" s="6">
        <f>_xlfn.XLOOKUP(data_cloud__26[[#This Row],[product_id]], manual_check_maarten!A:A,manual_check_maarten!G:G,  "")</f>
        <v>0</v>
      </c>
      <c r="AX290" s="6" t="str">
        <f>_xlfn.XLOOKUP(data_cloud__26[[#This Row],[product_id]], manual_check_maarten!A:A,manual_check_maarten!H:H,  "")</f>
        <v/>
      </c>
      <c r="AY290" s="6"/>
      <c r="AZ290" s="6"/>
      <c r="BA290" s="6" t="s">
        <v>995</v>
      </c>
      <c r="BB290" s="6">
        <v>164</v>
      </c>
      <c r="BC290" s="6" t="s">
        <v>78</v>
      </c>
      <c r="BD290" s="6">
        <v>45566.753622280092</v>
      </c>
      <c r="BE290" s="6" t="s">
        <v>79</v>
      </c>
      <c r="BF290" s="6" t="s">
        <v>80</v>
      </c>
      <c r="BG290" s="6">
        <v>164</v>
      </c>
      <c r="BH290" s="6">
        <v>164</v>
      </c>
      <c r="BI290" s="6">
        <v>0</v>
      </c>
      <c r="BJ290" s="6" t="s">
        <v>996</v>
      </c>
      <c r="BK290" s="6" t="s">
        <v>82</v>
      </c>
      <c r="BL290" s="6">
        <v>16.039999008178711</v>
      </c>
      <c r="BM290" s="6">
        <v>110</v>
      </c>
      <c r="BN290" s="6" t="s">
        <v>82</v>
      </c>
      <c r="BO290" s="6" t="s">
        <v>82</v>
      </c>
      <c r="BP290" s="6">
        <v>0</v>
      </c>
      <c r="BQ290" s="6">
        <v>60</v>
      </c>
      <c r="BR290" s="6">
        <v>3.1261444091796875E-3</v>
      </c>
      <c r="BS290" s="6">
        <v>0.16035604476928711</v>
      </c>
      <c r="BT290" s="6" t="s">
        <v>997</v>
      </c>
      <c r="BU290" s="6" t="s">
        <v>995</v>
      </c>
      <c r="BV290" s="6">
        <v>40</v>
      </c>
      <c r="BW290" s="6">
        <v>20</v>
      </c>
      <c r="BX290" s="6">
        <v>45</v>
      </c>
      <c r="BY290" s="6">
        <v>887.58100000000002</v>
      </c>
      <c r="BZ290" s="6">
        <v>1097.904</v>
      </c>
      <c r="CA290" s="6">
        <v>3.1960000000000002</v>
      </c>
      <c r="CB290" s="6">
        <v>4.1379999999999999</v>
      </c>
      <c r="CC290" s="6">
        <v>95.504999999999995</v>
      </c>
      <c r="CD290" s="6">
        <v>2054.779</v>
      </c>
      <c r="CE290" s="6">
        <v>864.13699999999994</v>
      </c>
      <c r="CF290" s="6">
        <v>1206.1479999999999</v>
      </c>
      <c r="CG290" s="6">
        <v>6.5650000000000004</v>
      </c>
      <c r="CH290" s="6">
        <v>97.244</v>
      </c>
      <c r="CR290" s="6"/>
      <c r="CS290" s="6"/>
      <c r="CT290" s="6"/>
      <c r="CU290" s="6"/>
      <c r="CV290" s="6"/>
      <c r="CY290" s="6"/>
      <c r="CZ290" s="6"/>
      <c r="DA290" s="6"/>
      <c r="DB290" s="6"/>
      <c r="DC290" s="6"/>
      <c r="DD290" s="6"/>
    </row>
    <row r="291" spans="1:108" x14ac:dyDescent="0.35">
      <c r="A291" s="8">
        <v>797.90869140625</v>
      </c>
      <c r="B291" s="8">
        <v>119.90861511230469</v>
      </c>
      <c r="C291" s="8">
        <v>212.80000305175781</v>
      </c>
      <c r="D291" s="8">
        <v>215.10000610351563</v>
      </c>
      <c r="E291" s="8">
        <v>221.80000305175781</v>
      </c>
      <c r="F291" s="8">
        <v>225.30000305175781</v>
      </c>
      <c r="G291" s="8">
        <v>2195.538818359375</v>
      </c>
      <c r="H291" s="8">
        <v>1813.5709228515625</v>
      </c>
      <c r="I291" s="8">
        <v>2.9200000762939453</v>
      </c>
      <c r="J291" s="8">
        <v>0.14800000190734863</v>
      </c>
      <c r="K291" s="8">
        <v>24.36400032043457</v>
      </c>
      <c r="L291" s="8">
        <v>2.004000186920166</v>
      </c>
      <c r="M291" s="8">
        <v>0.45400002598762512</v>
      </c>
      <c r="N291" s="8">
        <v>0.65400004386901855</v>
      </c>
      <c r="O291" s="8">
        <v>42.200000762939453</v>
      </c>
      <c r="P291" s="8">
        <v>26.442035675048828</v>
      </c>
      <c r="Q291" s="8">
        <v>44.948402404785156</v>
      </c>
      <c r="R291" s="8">
        <v>229.80000305175781</v>
      </c>
      <c r="S291" s="8">
        <v>60.099997999999999</v>
      </c>
      <c r="T291" s="8">
        <v>60.099997999999999</v>
      </c>
      <c r="U291" s="8">
        <v>60.200001</v>
      </c>
      <c r="V291" s="8">
        <v>137.79624938964844</v>
      </c>
      <c r="W291" s="8">
        <v>52.49993896484375</v>
      </c>
      <c r="X291" s="8">
        <v>66.438377380371094</v>
      </c>
      <c r="Y291" s="8">
        <v>82.382034301757813</v>
      </c>
      <c r="Z291" s="8">
        <v>1.4673125743865967</v>
      </c>
      <c r="AA291" s="8">
        <v>537.29168701171875</v>
      </c>
      <c r="AB291" s="8">
        <v>487.29562377929688</v>
      </c>
      <c r="AC291" s="8">
        <v>4.9288125038146973</v>
      </c>
      <c r="AD291" s="8">
        <v>3.9505627155303955</v>
      </c>
      <c r="AE291" s="8">
        <v>7735.4267578125</v>
      </c>
      <c r="AF291" s="8">
        <v>5776.9091796875</v>
      </c>
      <c r="AG291" s="8">
        <v>1773.3212890625</v>
      </c>
      <c r="AH291" s="8">
        <v>1108.90625</v>
      </c>
      <c r="AI291" s="8">
        <v>5962.10546875</v>
      </c>
      <c r="AJ291" s="8">
        <v>4668.0029296875</v>
      </c>
      <c r="AK291" s="8">
        <f>(data_cloud__26[[#This Row],[timestamp]]-BD289)*86400</f>
        <v>24.986999854445457</v>
      </c>
      <c r="AL291" s="8">
        <v>1.004</v>
      </c>
      <c r="AM291" s="8">
        <v>424.42599999999999</v>
      </c>
      <c r="AN291" s="8">
        <v>2053.3040000000001</v>
      </c>
      <c r="AO291" s="8">
        <v>7.1130000000000004</v>
      </c>
      <c r="AP291" s="6">
        <v>33.494999999999997</v>
      </c>
      <c r="AQ291" s="6">
        <v>1</v>
      </c>
      <c r="AR291" s="6">
        <v>1</v>
      </c>
      <c r="AS291" s="6">
        <f>_xlfn.XLOOKUP(data_cloud__26[[#This Row],[product_id]], manual_check_maarten!A:A,manual_check_maarten!F:F,  "")</f>
        <v>1</v>
      </c>
      <c r="AT291" s="6"/>
      <c r="AU291" s="6"/>
      <c r="AV291" s="6"/>
      <c r="AW291" s="6">
        <f>_xlfn.XLOOKUP(data_cloud__26[[#This Row],[product_id]], manual_check_maarten!A:A,manual_check_maarten!G:G,  "")</f>
        <v>0</v>
      </c>
      <c r="AX291" s="6" t="str">
        <f>_xlfn.XLOOKUP(data_cloud__26[[#This Row],[product_id]], manual_check_maarten!A:A,manual_check_maarten!H:H,  "")</f>
        <v/>
      </c>
      <c r="AY291" s="6"/>
      <c r="AZ291" s="6"/>
      <c r="BA291" s="6" t="s">
        <v>998</v>
      </c>
      <c r="BB291" s="6">
        <v>164</v>
      </c>
      <c r="BC291" s="6" t="s">
        <v>85</v>
      </c>
      <c r="BD291" s="6">
        <v>45566.753622280092</v>
      </c>
      <c r="BE291" s="6" t="s">
        <v>79</v>
      </c>
      <c r="BF291" s="6" t="s">
        <v>80</v>
      </c>
      <c r="BG291" s="6">
        <v>164</v>
      </c>
      <c r="BH291" s="6">
        <v>164</v>
      </c>
      <c r="BI291" s="6">
        <v>0</v>
      </c>
      <c r="BJ291" s="6" t="s">
        <v>996</v>
      </c>
      <c r="BK291" s="6" t="s">
        <v>82</v>
      </c>
      <c r="BL291" s="6">
        <v>16.039999008178711</v>
      </c>
      <c r="BM291" s="6">
        <v>110</v>
      </c>
      <c r="BN291" s="6" t="s">
        <v>82</v>
      </c>
      <c r="BO291" s="6" t="s">
        <v>82</v>
      </c>
      <c r="BP291" s="6">
        <v>0</v>
      </c>
      <c r="BQ291" s="6">
        <v>60</v>
      </c>
      <c r="BR291" s="6"/>
      <c r="BS291" s="6"/>
      <c r="BT291" s="6" t="s">
        <v>999</v>
      </c>
      <c r="BU291" s="6" t="s">
        <v>998</v>
      </c>
      <c r="BV291" s="6">
        <v>40</v>
      </c>
      <c r="BW291" s="6">
        <v>20</v>
      </c>
      <c r="BX291" s="6">
        <v>45</v>
      </c>
      <c r="BY291" s="6">
        <v>1231.5989999999999</v>
      </c>
      <c r="BZ291" s="6">
        <v>1118.0550000000001</v>
      </c>
      <c r="CA291" s="6">
        <v>-1.8540000000000001</v>
      </c>
      <c r="CB291" s="6">
        <v>4.1100000000000003</v>
      </c>
      <c r="CC291" s="6">
        <v>90.454999999999998</v>
      </c>
      <c r="CD291" s="6">
        <v>2053.3040000000001</v>
      </c>
      <c r="CE291" s="6">
        <v>1224.6489999999999</v>
      </c>
      <c r="CF291" s="6">
        <v>1422.3820000000001</v>
      </c>
      <c r="CG291" s="6">
        <v>-178.22499999999999</v>
      </c>
      <c r="CH291" s="6">
        <v>99.998999999999995</v>
      </c>
      <c r="CR291" s="6"/>
      <c r="CS291" s="6"/>
      <c r="CT291" s="6"/>
      <c r="CU291" s="6"/>
      <c r="CV291" s="6"/>
      <c r="CY291" s="6"/>
      <c r="CZ291" s="6"/>
      <c r="DA291" s="6"/>
      <c r="DB291" s="6"/>
      <c r="DC291" s="6"/>
      <c r="DD291" s="6"/>
    </row>
    <row r="292" spans="1:108" x14ac:dyDescent="0.35">
      <c r="A292" s="8">
        <v>798.277587890625</v>
      </c>
      <c r="B292" s="8">
        <v>119.90861511230469</v>
      </c>
      <c r="C292" s="8">
        <v>213.10000610351563</v>
      </c>
      <c r="D292" s="8">
        <v>215</v>
      </c>
      <c r="E292" s="8">
        <v>221.80000305175781</v>
      </c>
      <c r="F292" s="8">
        <v>225.30000305175781</v>
      </c>
      <c r="G292" s="8">
        <v>2206.71044921875</v>
      </c>
      <c r="H292" s="8">
        <v>1838.92529296875</v>
      </c>
      <c r="I292" s="8">
        <v>3.252000093460083</v>
      </c>
      <c r="J292" s="8">
        <v>0.14400000870227814</v>
      </c>
      <c r="K292" s="8">
        <v>24.340002059936523</v>
      </c>
      <c r="L292" s="8">
        <v>2.0460000038146973</v>
      </c>
      <c r="M292" s="8">
        <v>0.45400002598762512</v>
      </c>
      <c r="N292" s="8">
        <v>0.65800005197525024</v>
      </c>
      <c r="O292" s="8">
        <v>42.200000762939453</v>
      </c>
      <c r="P292" s="8">
        <v>26.569454193115234</v>
      </c>
      <c r="Q292" s="8">
        <v>44.984077453613281</v>
      </c>
      <c r="R292" s="8">
        <v>229.80000305175781</v>
      </c>
      <c r="S292" s="8">
        <v>60.099997999999999</v>
      </c>
      <c r="T292" s="8">
        <v>60.099997999999999</v>
      </c>
      <c r="U292" s="8">
        <v>60.299999</v>
      </c>
      <c r="V292" s="8">
        <v>94.586082458496094</v>
      </c>
      <c r="W292" s="8">
        <v>52.499603271484375</v>
      </c>
      <c r="X292" s="8">
        <v>66.221061706542969</v>
      </c>
      <c r="Y292" s="8">
        <v>79.999229431152344</v>
      </c>
      <c r="Z292" s="8">
        <v>3.3861875534057617</v>
      </c>
      <c r="AA292" s="8">
        <v>536.88043212890625</v>
      </c>
      <c r="AB292" s="8">
        <v>490.265380859375</v>
      </c>
      <c r="AC292" s="8">
        <v>4.6654376983642578</v>
      </c>
      <c r="AD292" s="8">
        <v>3.7248127460479736</v>
      </c>
      <c r="AE292" s="8">
        <v>7562.796875</v>
      </c>
      <c r="AF292" s="8">
        <v>5185.443359375</v>
      </c>
      <c r="AG292" s="8">
        <v>1621.701171875</v>
      </c>
      <c r="AH292" s="8">
        <v>978.99609375</v>
      </c>
      <c r="AI292" s="8">
        <v>5941.095703125</v>
      </c>
      <c r="AJ292" s="8">
        <v>4206.447265625</v>
      </c>
      <c r="AK292" s="8">
        <f>(data_cloud__26[[#This Row],[timestamp]]-BD290)*86400</f>
        <v>23.975000088103116</v>
      </c>
      <c r="AL292" s="8">
        <v>1.0029999999999999</v>
      </c>
      <c r="AM292" s="8">
        <v>423.36700000000002</v>
      </c>
      <c r="AN292" s="8">
        <v>2053.6370000000002</v>
      </c>
      <c r="AO292" s="8">
        <v>12.778</v>
      </c>
      <c r="AP292" s="6">
        <v>22.242999999999999</v>
      </c>
      <c r="AQ292" s="6">
        <v>1</v>
      </c>
      <c r="AR292" s="6">
        <v>1</v>
      </c>
      <c r="AS292" s="6">
        <f>_xlfn.XLOOKUP(data_cloud__26[[#This Row],[product_id]], manual_check_maarten!A:A,manual_check_maarten!F:F,  "")</f>
        <v>1</v>
      </c>
      <c r="AT292" s="6"/>
      <c r="AU292" s="6"/>
      <c r="AV292" s="6"/>
      <c r="AW292" s="6">
        <f>_xlfn.XLOOKUP(data_cloud__26[[#This Row],[product_id]], manual_check_maarten!A:A,manual_check_maarten!G:G,  "")</f>
        <v>0</v>
      </c>
      <c r="AX292" s="6" t="str">
        <f>_xlfn.XLOOKUP(data_cloud__26[[#This Row],[product_id]], manual_check_maarten!A:A,manual_check_maarten!H:H,  "")</f>
        <v/>
      </c>
      <c r="AY292" s="6"/>
      <c r="AZ292" s="6"/>
      <c r="BA292" s="6" t="s">
        <v>1000</v>
      </c>
      <c r="BB292" s="6">
        <v>165</v>
      </c>
      <c r="BC292" s="6" t="s">
        <v>78</v>
      </c>
      <c r="BD292" s="6">
        <v>45566.753899768519</v>
      </c>
      <c r="BE292" s="6" t="s">
        <v>79</v>
      </c>
      <c r="BF292" s="6" t="s">
        <v>80</v>
      </c>
      <c r="BG292" s="6">
        <v>165</v>
      </c>
      <c r="BH292" s="6">
        <v>165</v>
      </c>
      <c r="BI292" s="6">
        <v>0</v>
      </c>
      <c r="BJ292" s="6" t="s">
        <v>1001</v>
      </c>
      <c r="BK292" s="6" t="s">
        <v>82</v>
      </c>
      <c r="BL292" s="6">
        <v>16.039999008178711</v>
      </c>
      <c r="BM292" s="6">
        <v>110</v>
      </c>
      <c r="BN292" s="6" t="s">
        <v>82</v>
      </c>
      <c r="BO292" s="6" t="s">
        <v>82</v>
      </c>
      <c r="BP292" s="6">
        <v>0</v>
      </c>
      <c r="BQ292" s="6">
        <v>60</v>
      </c>
      <c r="BR292" s="6">
        <v>1.0659098625183105E-2</v>
      </c>
      <c r="BS292" s="6">
        <v>0.14639151096343994</v>
      </c>
      <c r="BT292" s="6" t="s">
        <v>1002</v>
      </c>
      <c r="BU292" s="6" t="s">
        <v>1000</v>
      </c>
      <c r="BV292" s="6">
        <v>40</v>
      </c>
      <c r="BW292" s="6">
        <v>20</v>
      </c>
      <c r="BX292" s="6">
        <v>45</v>
      </c>
      <c r="BY292" s="6">
        <v>870.79899999999998</v>
      </c>
      <c r="BZ292" s="6">
        <v>1021.473</v>
      </c>
      <c r="CA292" s="6">
        <v>1.8260000000000001</v>
      </c>
      <c r="CB292" s="6">
        <v>4.141</v>
      </c>
      <c r="CC292" s="6">
        <v>94.135000000000005</v>
      </c>
      <c r="CD292" s="6">
        <v>2053.6370000000002</v>
      </c>
      <c r="CE292" s="6">
        <v>849.17899999999997</v>
      </c>
      <c r="CF292" s="6">
        <v>1132.203</v>
      </c>
      <c r="CG292" s="6">
        <v>5.4770000000000003</v>
      </c>
      <c r="CH292" s="6">
        <v>96.063000000000002</v>
      </c>
      <c r="CR292" s="6"/>
      <c r="CS292" s="6"/>
      <c r="CT292" s="6"/>
      <c r="CU292" s="6"/>
      <c r="CV292" s="6"/>
      <c r="CY292" s="6"/>
      <c r="CZ292" s="6"/>
      <c r="DA292" s="6"/>
      <c r="DB292" s="6"/>
      <c r="DC292" s="6"/>
      <c r="DD292" s="6"/>
    </row>
    <row r="293" spans="1:108" x14ac:dyDescent="0.35">
      <c r="A293" s="8">
        <v>798.277587890625</v>
      </c>
      <c r="B293" s="8">
        <v>119.90861511230469</v>
      </c>
      <c r="C293" s="8">
        <v>213.10000610351563</v>
      </c>
      <c r="D293" s="8">
        <v>215</v>
      </c>
      <c r="E293" s="8">
        <v>221.80000305175781</v>
      </c>
      <c r="F293" s="8">
        <v>225.30000305175781</v>
      </c>
      <c r="G293" s="8">
        <v>2206.71044921875</v>
      </c>
      <c r="H293" s="8">
        <v>1838.92529296875</v>
      </c>
      <c r="I293" s="8">
        <v>3.252000093460083</v>
      </c>
      <c r="J293" s="8">
        <v>0.14400000870227814</v>
      </c>
      <c r="K293" s="8">
        <v>24.340002059936523</v>
      </c>
      <c r="L293" s="8">
        <v>2.0460000038146973</v>
      </c>
      <c r="M293" s="8">
        <v>0.45400002598762512</v>
      </c>
      <c r="N293" s="8">
        <v>0.65800005197525024</v>
      </c>
      <c r="O293" s="8">
        <v>42.200000762939453</v>
      </c>
      <c r="P293" s="8">
        <v>26.569454193115234</v>
      </c>
      <c r="Q293" s="8">
        <v>44.984077453613281</v>
      </c>
      <c r="R293" s="8">
        <v>229.80000305175781</v>
      </c>
      <c r="S293" s="8">
        <v>60.099997999999999</v>
      </c>
      <c r="T293" s="8">
        <v>60.099997999999999</v>
      </c>
      <c r="U293" s="8">
        <v>60.299999</v>
      </c>
      <c r="V293" s="8">
        <v>137.79624938964844</v>
      </c>
      <c r="W293" s="8">
        <v>52.49993896484375</v>
      </c>
      <c r="X293" s="8">
        <v>66.501121520996094</v>
      </c>
      <c r="Y293" s="8">
        <v>82.051719665527344</v>
      </c>
      <c r="Z293" s="8">
        <v>2.7841875553131104</v>
      </c>
      <c r="AA293" s="8">
        <v>537.19622802734375</v>
      </c>
      <c r="AB293" s="8">
        <v>488.1759033203125</v>
      </c>
      <c r="AC293" s="8">
        <v>4.9288125038146973</v>
      </c>
      <c r="AD293" s="8">
        <v>3.9505627155303955</v>
      </c>
      <c r="AE293" s="8">
        <v>7736.0068359375</v>
      </c>
      <c r="AF293" s="8">
        <v>5802.5703125</v>
      </c>
      <c r="AG293" s="8">
        <v>1774.26611328125</v>
      </c>
      <c r="AH293" s="8">
        <v>1112.42431640625</v>
      </c>
      <c r="AI293" s="8">
        <v>5961.74072265625</v>
      </c>
      <c r="AJ293" s="8">
        <v>4690.14599609375</v>
      </c>
      <c r="AK293" s="8">
        <f>(data_cloud__26[[#This Row],[timestamp]]-BD291)*86400</f>
        <v>23.975000088103116</v>
      </c>
      <c r="AL293" s="8">
        <v>1.0049999999999999</v>
      </c>
      <c r="AM293" s="8">
        <v>424.43200000000002</v>
      </c>
      <c r="AN293" s="8">
        <v>2056.0230000000001</v>
      </c>
      <c r="AO293" s="8">
        <v>7.0309999999999997</v>
      </c>
      <c r="AP293" s="6">
        <v>26.588000000000001</v>
      </c>
      <c r="AQ293" s="6">
        <v>1</v>
      </c>
      <c r="AR293" s="6">
        <v>1</v>
      </c>
      <c r="AS293" s="6">
        <f>_xlfn.XLOOKUP(data_cloud__26[[#This Row],[product_id]], manual_check_maarten!A:A,manual_check_maarten!F:F,  "")</f>
        <v>1</v>
      </c>
      <c r="AT293" s="6"/>
      <c r="AU293" s="6"/>
      <c r="AV293" s="6"/>
      <c r="AW293" s="6">
        <f>_xlfn.XLOOKUP(data_cloud__26[[#This Row],[product_id]], manual_check_maarten!A:A,manual_check_maarten!G:G,  "")</f>
        <v>0</v>
      </c>
      <c r="AX293" s="6" t="str">
        <f>_xlfn.XLOOKUP(data_cloud__26[[#This Row],[product_id]], manual_check_maarten!A:A,manual_check_maarten!H:H,  "")</f>
        <v/>
      </c>
      <c r="AY293" s="6"/>
      <c r="AZ293" s="6"/>
      <c r="BA293" s="6" t="s">
        <v>1003</v>
      </c>
      <c r="BB293" s="6">
        <v>165</v>
      </c>
      <c r="BC293" s="6" t="s">
        <v>85</v>
      </c>
      <c r="BD293" s="6">
        <v>45566.753899768519</v>
      </c>
      <c r="BE293" s="6" t="s">
        <v>79</v>
      </c>
      <c r="BF293" s="6" t="s">
        <v>80</v>
      </c>
      <c r="BG293" s="6">
        <v>165</v>
      </c>
      <c r="BH293" s="6">
        <v>165</v>
      </c>
      <c r="BI293" s="6">
        <v>0</v>
      </c>
      <c r="BJ293" s="6" t="s">
        <v>1001</v>
      </c>
      <c r="BK293" s="6" t="s">
        <v>82</v>
      </c>
      <c r="BL293" s="6">
        <v>16.039999008178711</v>
      </c>
      <c r="BM293" s="6">
        <v>110</v>
      </c>
      <c r="BN293" s="6" t="s">
        <v>82</v>
      </c>
      <c r="BO293" s="6" t="s">
        <v>82</v>
      </c>
      <c r="BP293" s="6">
        <v>0</v>
      </c>
      <c r="BQ293" s="6">
        <v>60</v>
      </c>
      <c r="BR293" s="6"/>
      <c r="BS293" s="6"/>
      <c r="BT293" s="6" t="s">
        <v>1004</v>
      </c>
      <c r="BU293" s="6" t="s">
        <v>1003</v>
      </c>
      <c r="BV293" s="6">
        <v>40</v>
      </c>
      <c r="BW293" s="6">
        <v>20</v>
      </c>
      <c r="BX293" s="6">
        <v>45</v>
      </c>
      <c r="BY293" s="6">
        <v>1239.5640000000001</v>
      </c>
      <c r="BZ293" s="6">
        <v>842.63900000000001</v>
      </c>
      <c r="CA293" s="6">
        <v>-1.619</v>
      </c>
      <c r="CB293" s="6">
        <v>4.0289999999999999</v>
      </c>
      <c r="CC293" s="6">
        <v>90.69</v>
      </c>
      <c r="CD293" s="6">
        <v>2056.0230000000001</v>
      </c>
      <c r="CE293" s="6">
        <v>1233.2909999999999</v>
      </c>
      <c r="CF293" s="6">
        <v>1152.2090000000001</v>
      </c>
      <c r="CG293" s="6">
        <v>-178.28100000000001</v>
      </c>
      <c r="CH293" s="6">
        <v>99.998999999999995</v>
      </c>
      <c r="CR293" s="6"/>
      <c r="CS293" s="6"/>
      <c r="CT293" s="6"/>
      <c r="CU293" s="6"/>
      <c r="CV293" s="6"/>
      <c r="CY293" s="6"/>
      <c r="CZ293" s="6"/>
      <c r="DA293" s="6"/>
      <c r="DB293" s="6"/>
      <c r="DC293" s="6"/>
      <c r="DD293" s="6"/>
    </row>
    <row r="294" spans="1:108" x14ac:dyDescent="0.35">
      <c r="A294" s="8">
        <v>798.4620361328125</v>
      </c>
      <c r="B294" s="8">
        <v>119.90861511230469</v>
      </c>
      <c r="C294" s="8">
        <v>213.30000305175781</v>
      </c>
      <c r="D294" s="8">
        <v>214.80000305175781</v>
      </c>
      <c r="E294" s="8">
        <v>221.60000610351563</v>
      </c>
      <c r="F294" s="8">
        <v>225.30000305175781</v>
      </c>
      <c r="G294" s="8">
        <v>2207.487548828125</v>
      </c>
      <c r="H294" s="8">
        <v>1830.8624267578125</v>
      </c>
      <c r="I294" s="8">
        <v>3.0240001678466797</v>
      </c>
      <c r="J294" s="8">
        <v>0.15000000596046448</v>
      </c>
      <c r="K294" s="8">
        <v>24.340002059936523</v>
      </c>
      <c r="L294" s="8">
        <v>2.0559999942779541</v>
      </c>
      <c r="M294" s="8">
        <v>0.45400002598762512</v>
      </c>
      <c r="N294" s="8">
        <v>0.65600001811981201</v>
      </c>
      <c r="O294" s="8">
        <v>42.5</v>
      </c>
      <c r="P294" s="8">
        <v>26.798809051513672</v>
      </c>
      <c r="Q294" s="8">
        <v>44.958595275878906</v>
      </c>
      <c r="R294" s="8">
        <v>229.80000305175781</v>
      </c>
      <c r="S294" s="8">
        <v>60.099997999999999</v>
      </c>
      <c r="T294" s="8">
        <v>60.099997999999999</v>
      </c>
      <c r="U294" s="8">
        <v>60.400002000000001</v>
      </c>
      <c r="V294" s="8">
        <v>94.586082458496094</v>
      </c>
      <c r="W294" s="8">
        <v>52.499603271484375</v>
      </c>
      <c r="X294" s="8">
        <v>66.200813293457031</v>
      </c>
      <c r="Y294" s="8">
        <v>80.140403747558594</v>
      </c>
      <c r="Z294" s="8">
        <v>3.1604375839233398</v>
      </c>
      <c r="AA294" s="8">
        <v>537.4544677734375</v>
      </c>
      <c r="AB294" s="8">
        <v>491.53512573242188</v>
      </c>
      <c r="AC294" s="8">
        <v>4.5149378776550293</v>
      </c>
      <c r="AD294" s="8">
        <v>3.7248127460479736</v>
      </c>
      <c r="AE294" s="8">
        <v>7587.8916015625</v>
      </c>
      <c r="AF294" s="8">
        <v>5214.09130859375</v>
      </c>
      <c r="AG294" s="8">
        <v>1551.95166015625</v>
      </c>
      <c r="AH294" s="8">
        <v>991.7744140625</v>
      </c>
      <c r="AI294" s="8">
        <v>6035.93994140625</v>
      </c>
      <c r="AJ294" s="8">
        <v>4222.31689453125</v>
      </c>
      <c r="AK294" s="8">
        <f>(data_cloud__26[[#This Row],[timestamp]]-BD292)*86400</f>
        <v>24.07800005748868</v>
      </c>
      <c r="AL294" s="8">
        <v>1.0029999999999999</v>
      </c>
      <c r="AM294" s="8">
        <v>423.60399999999998</v>
      </c>
      <c r="AN294" s="8">
        <v>2055.62</v>
      </c>
      <c r="AO294" s="8">
        <v>8.452</v>
      </c>
      <c r="AP294" s="6">
        <v>35.627000000000002</v>
      </c>
      <c r="AQ294" s="6">
        <v>1</v>
      </c>
      <c r="AR294" s="6">
        <v>1</v>
      </c>
      <c r="AS294" s="6">
        <f>_xlfn.XLOOKUP(data_cloud__26[[#This Row],[product_id]], manual_check_maarten!A:A,manual_check_maarten!F:F,  "")</f>
        <v>0</v>
      </c>
      <c r="AT294" s="6"/>
      <c r="AU294" s="6"/>
      <c r="AV294" s="6"/>
      <c r="AW294" s="6">
        <f>_xlfn.XLOOKUP(data_cloud__26[[#This Row],[product_id]], manual_check_maarten!A:A,manual_check_maarten!G:G,  "")</f>
        <v>0</v>
      </c>
      <c r="AX294" s="6" t="str">
        <f>_xlfn.XLOOKUP(data_cloud__26[[#This Row],[product_id]], manual_check_maarten!A:A,manual_check_maarten!H:H,  "")</f>
        <v>Circ section</v>
      </c>
      <c r="AY294" s="6"/>
      <c r="AZ294" s="6"/>
      <c r="BA294" s="6" t="s">
        <v>1005</v>
      </c>
      <c r="BB294" s="6">
        <v>166</v>
      </c>
      <c r="BC294" s="6" t="s">
        <v>78</v>
      </c>
      <c r="BD294" s="6">
        <v>45566.754178449075</v>
      </c>
      <c r="BE294" s="6" t="s">
        <v>79</v>
      </c>
      <c r="BF294" s="6" t="s">
        <v>80</v>
      </c>
      <c r="BG294" s="6">
        <v>166</v>
      </c>
      <c r="BH294" s="6">
        <v>166</v>
      </c>
      <c r="BI294" s="6">
        <v>0</v>
      </c>
      <c r="BJ294" s="6" t="s">
        <v>1006</v>
      </c>
      <c r="BK294" s="6" t="s">
        <v>82</v>
      </c>
      <c r="BL294" s="6">
        <v>16.049999237060547</v>
      </c>
      <c r="BM294" s="6">
        <v>110</v>
      </c>
      <c r="BN294" s="6" t="s">
        <v>82</v>
      </c>
      <c r="BO294" s="6" t="s">
        <v>82</v>
      </c>
      <c r="BP294" s="6">
        <v>0</v>
      </c>
      <c r="BQ294" s="6">
        <v>60</v>
      </c>
      <c r="BR294" s="6">
        <v>9.3603134155273438E-4</v>
      </c>
      <c r="BS294" s="6">
        <v>0.15509176254272461</v>
      </c>
      <c r="BT294" s="6" t="s">
        <v>1007</v>
      </c>
      <c r="BU294" s="6" t="s">
        <v>1005</v>
      </c>
      <c r="BV294" s="6">
        <v>40</v>
      </c>
      <c r="BW294" s="6">
        <v>20</v>
      </c>
      <c r="BX294" s="6">
        <v>45</v>
      </c>
      <c r="BY294" s="6">
        <v>873.34199999999998</v>
      </c>
      <c r="BZ294" s="6">
        <v>1283.519</v>
      </c>
      <c r="CA294" s="6">
        <v>2.8010000000000002</v>
      </c>
      <c r="CB294" s="6">
        <v>4.109</v>
      </c>
      <c r="CC294" s="6">
        <v>95.11</v>
      </c>
      <c r="CD294" s="6">
        <v>2055.62</v>
      </c>
      <c r="CE294" s="6">
        <v>850.44299999999998</v>
      </c>
      <c r="CF294" s="6">
        <v>1389.069</v>
      </c>
      <c r="CG294" s="6">
        <v>6.0110000000000001</v>
      </c>
      <c r="CH294" s="6">
        <v>93.307000000000002</v>
      </c>
      <c r="CR294" s="6"/>
      <c r="CS294" s="6"/>
      <c r="CT294" s="6"/>
      <c r="CU294" s="6"/>
      <c r="CV294" s="6"/>
      <c r="CY294" s="6"/>
      <c r="CZ294" s="6"/>
      <c r="DA294" s="6"/>
      <c r="DB294" s="6"/>
      <c r="DC294" s="6"/>
      <c r="DD294" s="6"/>
    </row>
    <row r="295" spans="1:108" x14ac:dyDescent="0.35">
      <c r="A295" s="8">
        <v>798.4620361328125</v>
      </c>
      <c r="B295" s="8">
        <v>119.90861511230469</v>
      </c>
      <c r="C295" s="8">
        <v>213.30000305175781</v>
      </c>
      <c r="D295" s="8">
        <v>214.80000305175781</v>
      </c>
      <c r="E295" s="8">
        <v>221.60000610351563</v>
      </c>
      <c r="F295" s="8">
        <v>225.30000305175781</v>
      </c>
      <c r="G295" s="8">
        <v>2207.487548828125</v>
      </c>
      <c r="H295" s="8">
        <v>1830.8624267578125</v>
      </c>
      <c r="I295" s="8">
        <v>3.0240001678466797</v>
      </c>
      <c r="J295" s="8">
        <v>0.15000000596046448</v>
      </c>
      <c r="K295" s="8">
        <v>24.340002059936523</v>
      </c>
      <c r="L295" s="8">
        <v>2.0559999942779541</v>
      </c>
      <c r="M295" s="8">
        <v>0.45400002598762512</v>
      </c>
      <c r="N295" s="8">
        <v>0.65600001811981201</v>
      </c>
      <c r="O295" s="8">
        <v>42.5</v>
      </c>
      <c r="P295" s="8">
        <v>26.798809051513672</v>
      </c>
      <c r="Q295" s="8">
        <v>44.958595275878906</v>
      </c>
      <c r="R295" s="8">
        <v>229.80000305175781</v>
      </c>
      <c r="S295" s="8">
        <v>60.099997999999999</v>
      </c>
      <c r="T295" s="8">
        <v>60.099997999999999</v>
      </c>
      <c r="U295" s="8">
        <v>60.400002000000001</v>
      </c>
      <c r="V295" s="8">
        <v>137.79624938964844</v>
      </c>
      <c r="W295" s="8">
        <v>52.49993896484375</v>
      </c>
      <c r="X295" s="8">
        <v>66.571861267089844</v>
      </c>
      <c r="Y295" s="8">
        <v>82.173507690429688</v>
      </c>
      <c r="Z295" s="8">
        <v>2.3177502155303955</v>
      </c>
      <c r="AA295" s="8">
        <v>540.36407470703125</v>
      </c>
      <c r="AB295" s="8">
        <v>492.00299072265625</v>
      </c>
      <c r="AC295" s="8">
        <v>4.8911876678466797</v>
      </c>
      <c r="AD295" s="8">
        <v>3.9505627155303955</v>
      </c>
      <c r="AE295" s="8">
        <v>7781.62841796875</v>
      </c>
      <c r="AF295" s="8">
        <v>5910.42333984375</v>
      </c>
      <c r="AG295" s="8">
        <v>1779.0224609375</v>
      </c>
      <c r="AH295" s="8">
        <v>1135.4873046875</v>
      </c>
      <c r="AI295" s="8">
        <v>6002.60595703125</v>
      </c>
      <c r="AJ295" s="8">
        <v>4774.93603515625</v>
      </c>
      <c r="AK295" s="8">
        <f>(data_cloud__26[[#This Row],[timestamp]]-BD293)*86400</f>
        <v>24.07800005748868</v>
      </c>
      <c r="AL295" s="8">
        <v>1.0049999999999999</v>
      </c>
      <c r="AM295" s="8">
        <v>424.64699999999999</v>
      </c>
      <c r="AN295" s="8">
        <v>2056.1889999999999</v>
      </c>
      <c r="AO295" s="8">
        <v>12.988</v>
      </c>
      <c r="AP295" s="6">
        <v>26.497</v>
      </c>
      <c r="AQ295" s="6">
        <v>1</v>
      </c>
      <c r="AR295" s="6">
        <v>1</v>
      </c>
      <c r="AS295" s="6">
        <f>_xlfn.XLOOKUP(data_cloud__26[[#This Row],[product_id]], manual_check_maarten!A:A,manual_check_maarten!F:F,  "")</f>
        <v>1</v>
      </c>
      <c r="AT295" s="6"/>
      <c r="AU295" s="6"/>
      <c r="AV295" s="6"/>
      <c r="AW295" s="6">
        <f>_xlfn.XLOOKUP(data_cloud__26[[#This Row],[product_id]], manual_check_maarten!A:A,manual_check_maarten!G:G,  "")</f>
        <v>0</v>
      </c>
      <c r="AX295" s="6" t="str">
        <f>_xlfn.XLOOKUP(data_cloud__26[[#This Row],[product_id]], manual_check_maarten!A:A,manual_check_maarten!H:H,  "")</f>
        <v/>
      </c>
      <c r="AY295" s="6"/>
      <c r="AZ295" s="6"/>
      <c r="BA295" s="6" t="s">
        <v>1008</v>
      </c>
      <c r="BB295" s="6">
        <v>166</v>
      </c>
      <c r="BC295" s="6" t="s">
        <v>85</v>
      </c>
      <c r="BD295" s="6">
        <v>45566.754178449075</v>
      </c>
      <c r="BE295" s="6" t="s">
        <v>79</v>
      </c>
      <c r="BF295" s="6" t="s">
        <v>80</v>
      </c>
      <c r="BG295" s="6">
        <v>166</v>
      </c>
      <c r="BH295" s="6">
        <v>166</v>
      </c>
      <c r="BI295" s="6">
        <v>0</v>
      </c>
      <c r="BJ295" s="6" t="s">
        <v>1006</v>
      </c>
      <c r="BK295" s="6" t="s">
        <v>82</v>
      </c>
      <c r="BL295" s="6">
        <v>16.049999237060547</v>
      </c>
      <c r="BM295" s="6">
        <v>110</v>
      </c>
      <c r="BN295" s="6" t="s">
        <v>82</v>
      </c>
      <c r="BO295" s="6" t="s">
        <v>82</v>
      </c>
      <c r="BP295" s="6">
        <v>0</v>
      </c>
      <c r="BQ295" s="6">
        <v>60</v>
      </c>
      <c r="BR295" s="6"/>
      <c r="BS295" s="6"/>
      <c r="BT295" s="6" t="s">
        <v>1009</v>
      </c>
      <c r="BU295" s="6" t="s">
        <v>1008</v>
      </c>
      <c r="BV295" s="6">
        <v>40</v>
      </c>
      <c r="BW295" s="6">
        <v>20</v>
      </c>
      <c r="BX295" s="6">
        <v>45</v>
      </c>
      <c r="BY295" s="6">
        <v>1214.652</v>
      </c>
      <c r="BZ295" s="6">
        <v>856.83299999999997</v>
      </c>
      <c r="CA295" s="6">
        <v>-2.3090000000000002</v>
      </c>
      <c r="CB295" s="6">
        <v>4.1139999999999999</v>
      </c>
      <c r="CC295" s="6">
        <v>90</v>
      </c>
      <c r="CD295" s="6">
        <v>2056.1889999999999</v>
      </c>
      <c r="CE295" s="6">
        <v>1214.8119999999999</v>
      </c>
      <c r="CF295" s="6">
        <v>1166.425</v>
      </c>
      <c r="CG295" s="6">
        <v>-179.399</v>
      </c>
      <c r="CH295" s="6">
        <v>99.998999999999995</v>
      </c>
      <c r="CR295" s="6"/>
      <c r="CS295" s="6"/>
      <c r="CT295" s="6"/>
      <c r="CU295" s="6"/>
      <c r="CV295" s="6"/>
      <c r="CY295" s="6"/>
      <c r="CZ295" s="6"/>
      <c r="DA295" s="6"/>
      <c r="DB295" s="6"/>
      <c r="DC295" s="6"/>
      <c r="DD295" s="6"/>
    </row>
    <row r="296" spans="1:108" x14ac:dyDescent="0.35">
      <c r="A296" s="8">
        <v>798.4620361328125</v>
      </c>
      <c r="B296" s="8">
        <v>119.90861511230469</v>
      </c>
      <c r="C296" s="8">
        <v>213.30000305175781</v>
      </c>
      <c r="D296" s="8">
        <v>214.60000610351563</v>
      </c>
      <c r="E296" s="8">
        <v>221.60000610351563</v>
      </c>
      <c r="F296" s="8">
        <v>225.10000610351563</v>
      </c>
      <c r="G296" s="8">
        <v>2209.138916015625</v>
      </c>
      <c r="H296" s="8">
        <v>1823.1881103515625</v>
      </c>
      <c r="I296" s="8">
        <v>3.2080001831054688</v>
      </c>
      <c r="J296" s="8">
        <v>0.14800000190734863</v>
      </c>
      <c r="K296" s="8">
        <v>24.340002059936523</v>
      </c>
      <c r="L296" s="8">
        <v>2.0080001354217529</v>
      </c>
      <c r="M296" s="8">
        <v>0.45400002598762512</v>
      </c>
      <c r="N296" s="8">
        <v>0.65400004386901855</v>
      </c>
      <c r="O296" s="8">
        <v>42.700000762939453</v>
      </c>
      <c r="P296" s="8">
        <v>26.345195770263672</v>
      </c>
      <c r="Q296" s="8">
        <v>44.984077453613281</v>
      </c>
      <c r="R296" s="8">
        <v>229.80000305175781</v>
      </c>
      <c r="S296" s="8">
        <v>60.099997999999999</v>
      </c>
      <c r="T296" s="8">
        <v>60.099997999999999</v>
      </c>
      <c r="U296" s="8">
        <v>60.400002000000001</v>
      </c>
      <c r="V296" s="8">
        <v>94.586082458496094</v>
      </c>
      <c r="W296" s="8">
        <v>52.499603271484375</v>
      </c>
      <c r="X296" s="8">
        <v>66.374435424804688</v>
      </c>
      <c r="Y296" s="8">
        <v>80.087760925292969</v>
      </c>
      <c r="Z296" s="8">
        <v>3.0475625991821289</v>
      </c>
      <c r="AA296" s="8">
        <v>536.5028076171875</v>
      </c>
      <c r="AB296" s="8">
        <v>489.23916625976563</v>
      </c>
      <c r="AC296" s="8">
        <v>4.7030625343322754</v>
      </c>
      <c r="AD296" s="8">
        <v>3.7248127460479736</v>
      </c>
      <c r="AE296" s="8">
        <v>7572.63916015625</v>
      </c>
      <c r="AF296" s="8">
        <v>5154.306640625</v>
      </c>
      <c r="AG296" s="8">
        <v>1633.751953125</v>
      </c>
      <c r="AH296" s="8">
        <v>970.1962890625</v>
      </c>
      <c r="AI296" s="8">
        <v>5938.88720703125</v>
      </c>
      <c r="AJ296" s="8">
        <v>4184.1103515625</v>
      </c>
      <c r="AK296" s="8">
        <f>(data_cloud__26[[#This Row],[timestamp]]-BD294)*86400</f>
        <v>25.141999893821776</v>
      </c>
      <c r="AL296" s="8"/>
      <c r="AM296" s="8"/>
      <c r="AN296" s="8"/>
      <c r="AO296" s="8"/>
      <c r="AP296" s="6"/>
      <c r="AQ296" s="6"/>
      <c r="AR296" s="6"/>
      <c r="AS296" s="6" t="str">
        <f>_xlfn.XLOOKUP(data_cloud__26[[#This Row],[product_id]], manual_check_maarten!A:A,manual_check_maarten!F:F,  "")</f>
        <v/>
      </c>
      <c r="AT296" s="6"/>
      <c r="AU296" s="6"/>
      <c r="AV296" s="6"/>
      <c r="AW296" s="6" t="str">
        <f>_xlfn.XLOOKUP(data_cloud__26[[#This Row],[product_id]], manual_check_maarten!A:A,manual_check_maarten!G:G,  "")</f>
        <v/>
      </c>
      <c r="AX296" s="6" t="str">
        <f>_xlfn.XLOOKUP(data_cloud__26[[#This Row],[product_id]], manual_check_maarten!A:A,manual_check_maarten!H:H,  "")</f>
        <v/>
      </c>
      <c r="AY296" s="6"/>
      <c r="AZ296" s="6"/>
      <c r="BA296" s="6" t="s">
        <v>1010</v>
      </c>
      <c r="BB296" s="6">
        <v>167</v>
      </c>
      <c r="BC296" s="6" t="s">
        <v>78</v>
      </c>
      <c r="BD296" s="6">
        <v>45566.754469444444</v>
      </c>
      <c r="BE296" s="6" t="s">
        <v>79</v>
      </c>
      <c r="BF296" s="6" t="s">
        <v>80</v>
      </c>
      <c r="BG296" s="6">
        <v>167</v>
      </c>
      <c r="BH296" s="6">
        <v>167</v>
      </c>
      <c r="BI296" s="6">
        <v>0</v>
      </c>
      <c r="BJ296" s="6" t="s">
        <v>1011</v>
      </c>
      <c r="BK296" s="6" t="s">
        <v>82</v>
      </c>
      <c r="BL296" s="6">
        <v>16.049999237060547</v>
      </c>
      <c r="BM296" s="6">
        <v>110</v>
      </c>
      <c r="BN296" s="6" t="s">
        <v>82</v>
      </c>
      <c r="BO296" s="6" t="s">
        <v>82</v>
      </c>
      <c r="BP296" s="6">
        <v>0</v>
      </c>
      <c r="BQ296" s="6">
        <v>60</v>
      </c>
      <c r="BR296" s="6">
        <v>7.6711177825927734E-4</v>
      </c>
      <c r="BS296" s="6">
        <v>0.16057145595550537</v>
      </c>
      <c r="BT296" s="6"/>
      <c r="BX296" s="6"/>
      <c r="BY296" s="6"/>
      <c r="BZ296" s="6"/>
      <c r="CA296" s="6"/>
      <c r="CB296" s="6"/>
      <c r="CC296" s="6"/>
      <c r="CD296" s="6"/>
      <c r="CR296" s="6"/>
      <c r="CS296" s="6"/>
      <c r="CT296" s="6"/>
      <c r="CU296" s="6"/>
      <c r="CV296" s="6"/>
      <c r="CY296" s="6"/>
      <c r="CZ296" s="6"/>
      <c r="DA296" s="6"/>
      <c r="DB296" s="6"/>
      <c r="DC296" s="6"/>
      <c r="DD296" s="6"/>
    </row>
    <row r="297" spans="1:108" x14ac:dyDescent="0.35">
      <c r="A297" s="8">
        <v>798.4620361328125</v>
      </c>
      <c r="B297" s="8">
        <v>119.90861511230469</v>
      </c>
      <c r="C297" s="8">
        <v>213.30000305175781</v>
      </c>
      <c r="D297" s="8">
        <v>214.60000610351563</v>
      </c>
      <c r="E297" s="8">
        <v>221.60000610351563</v>
      </c>
      <c r="F297" s="8">
        <v>225.10000610351563</v>
      </c>
      <c r="G297" s="8">
        <v>2209.138916015625</v>
      </c>
      <c r="H297" s="8">
        <v>1823.1881103515625</v>
      </c>
      <c r="I297" s="8">
        <v>3.2080001831054688</v>
      </c>
      <c r="J297" s="8">
        <v>0.14800000190734863</v>
      </c>
      <c r="K297" s="8">
        <v>24.340002059936523</v>
      </c>
      <c r="L297" s="8">
        <v>2.0080001354217529</v>
      </c>
      <c r="M297" s="8">
        <v>0.45400002598762512</v>
      </c>
      <c r="N297" s="8">
        <v>0.65400004386901855</v>
      </c>
      <c r="O297" s="8">
        <v>42.700000762939453</v>
      </c>
      <c r="P297" s="8">
        <v>26.345195770263672</v>
      </c>
      <c r="Q297" s="8">
        <v>44.984077453613281</v>
      </c>
      <c r="R297" s="8">
        <v>229.80000305175781</v>
      </c>
      <c r="S297" s="8">
        <v>60.099997999999999</v>
      </c>
      <c r="T297" s="8">
        <v>60.099997999999999</v>
      </c>
      <c r="U297" s="8">
        <v>60.400002000000001</v>
      </c>
      <c r="V297" s="8">
        <v>137.79624938964844</v>
      </c>
      <c r="W297" s="8">
        <v>52.49993896484375</v>
      </c>
      <c r="X297" s="8">
        <v>66.780998229980469</v>
      </c>
      <c r="Y297" s="8">
        <v>82.314582824707031</v>
      </c>
      <c r="Z297" s="8">
        <v>2.4831876754760742</v>
      </c>
      <c r="AA297" s="8">
        <v>539.115478515625</v>
      </c>
      <c r="AB297" s="8">
        <v>490.21182250976563</v>
      </c>
      <c r="AC297" s="8">
        <v>4.9288125038146973</v>
      </c>
      <c r="AD297" s="8">
        <v>3.9129376411437988</v>
      </c>
      <c r="AE297" s="8">
        <v>7749.28515625</v>
      </c>
      <c r="AF297" s="8">
        <v>5837.12255859375</v>
      </c>
      <c r="AG297" s="8">
        <v>1780.2470703125</v>
      </c>
      <c r="AH297" s="8">
        <v>1098.2880859375</v>
      </c>
      <c r="AI297" s="8">
        <v>5969.0380859375</v>
      </c>
      <c r="AJ297" s="8">
        <v>4738.83447265625</v>
      </c>
      <c r="AK297" s="8">
        <f>(data_cloud__26[[#This Row],[timestamp]]-BD295)*86400</f>
        <v>25.141999893821776</v>
      </c>
      <c r="AL297" s="8">
        <v>1.0049999999999999</v>
      </c>
      <c r="AM297" s="8">
        <v>424.61200000000002</v>
      </c>
      <c r="AN297" s="8">
        <v>2055.5790000000002</v>
      </c>
      <c r="AO297" s="8">
        <v>4.7850000000000001</v>
      </c>
      <c r="AP297" s="6">
        <v>27.257999999999999</v>
      </c>
      <c r="AQ297" s="6">
        <v>1</v>
      </c>
      <c r="AR297" s="6">
        <v>1</v>
      </c>
      <c r="AS297" s="6">
        <f>_xlfn.XLOOKUP(data_cloud__26[[#This Row],[product_id]], manual_check_maarten!A:A,manual_check_maarten!F:F,  "")</f>
        <v>1</v>
      </c>
      <c r="AT297" s="6"/>
      <c r="AU297" s="6"/>
      <c r="AV297" s="6"/>
      <c r="AW297" s="6">
        <f>_xlfn.XLOOKUP(data_cloud__26[[#This Row],[product_id]], manual_check_maarten!A:A,manual_check_maarten!G:G,  "")</f>
        <v>0</v>
      </c>
      <c r="AX297" s="6" t="str">
        <f>_xlfn.XLOOKUP(data_cloud__26[[#This Row],[product_id]], manual_check_maarten!A:A,manual_check_maarten!H:H,  "")</f>
        <v/>
      </c>
      <c r="AY297" s="6"/>
      <c r="AZ297" s="6"/>
      <c r="BA297" s="6" t="s">
        <v>1012</v>
      </c>
      <c r="BB297" s="6">
        <v>167</v>
      </c>
      <c r="BC297" s="6" t="s">
        <v>85</v>
      </c>
      <c r="BD297" s="6">
        <v>45566.754469444444</v>
      </c>
      <c r="BE297" s="6" t="s">
        <v>79</v>
      </c>
      <c r="BF297" s="6" t="s">
        <v>80</v>
      </c>
      <c r="BG297" s="6">
        <v>167</v>
      </c>
      <c r="BH297" s="6">
        <v>167</v>
      </c>
      <c r="BI297" s="6">
        <v>0</v>
      </c>
      <c r="BJ297" s="6" t="s">
        <v>1011</v>
      </c>
      <c r="BK297" s="6" t="s">
        <v>82</v>
      </c>
      <c r="BL297" s="6">
        <v>16.049999237060547</v>
      </c>
      <c r="BM297" s="6">
        <v>110</v>
      </c>
      <c r="BN297" s="6" t="s">
        <v>82</v>
      </c>
      <c r="BO297" s="6" t="s">
        <v>82</v>
      </c>
      <c r="BP297" s="6">
        <v>0</v>
      </c>
      <c r="BQ297" s="6">
        <v>60</v>
      </c>
      <c r="BR297" s="6"/>
      <c r="BS297" s="6"/>
      <c r="BT297" s="6" t="s">
        <v>1013</v>
      </c>
      <c r="BU297" s="6" t="s">
        <v>1012</v>
      </c>
      <c r="BV297" s="6">
        <v>40</v>
      </c>
      <c r="BW297" s="6">
        <v>20</v>
      </c>
      <c r="BX297" s="6">
        <v>45</v>
      </c>
      <c r="BY297" s="6">
        <v>1224.3889999999999</v>
      </c>
      <c r="BZ297" s="6">
        <v>994.43899999999996</v>
      </c>
      <c r="CA297" s="6">
        <v>-2.3090000000000002</v>
      </c>
      <c r="CB297" s="6">
        <v>4.01</v>
      </c>
      <c r="CC297" s="6">
        <v>90</v>
      </c>
      <c r="CD297" s="6">
        <v>2055.5790000000002</v>
      </c>
      <c r="CE297" s="6">
        <v>1220.8520000000001</v>
      </c>
      <c r="CF297" s="6">
        <v>1302.1300000000001</v>
      </c>
      <c r="CG297" s="6">
        <v>-178.708</v>
      </c>
      <c r="CH297" s="6">
        <v>98.424999999999997</v>
      </c>
      <c r="CR297" s="6"/>
      <c r="CS297" s="6"/>
      <c r="CT297" s="6"/>
      <c r="CU297" s="6"/>
      <c r="CV297" s="6"/>
      <c r="CY297" s="6"/>
      <c r="CZ297" s="6"/>
      <c r="DA297" s="6"/>
      <c r="DB297" s="6"/>
      <c r="DC297" s="6"/>
      <c r="DD297" s="6"/>
    </row>
    <row r="298" spans="1:108" x14ac:dyDescent="0.35">
      <c r="A298" s="8">
        <v>798.4620361328125</v>
      </c>
      <c r="B298" s="8">
        <v>119.90861511230469</v>
      </c>
      <c r="C298" s="8">
        <v>213.5</v>
      </c>
      <c r="D298" s="8">
        <v>214.60000610351563</v>
      </c>
      <c r="E298" s="8">
        <v>221.5</v>
      </c>
      <c r="F298" s="8">
        <v>225.10000610351563</v>
      </c>
      <c r="G298" s="8">
        <v>2186.504638671875</v>
      </c>
      <c r="H298" s="8">
        <v>1818.719482421875</v>
      </c>
      <c r="I298" s="8">
        <v>3.0940001010894775</v>
      </c>
      <c r="J298" s="8">
        <v>0.14600001275539398</v>
      </c>
      <c r="K298" s="8">
        <v>24.338001251220703</v>
      </c>
      <c r="L298" s="8">
        <v>2.0360000133514404</v>
      </c>
      <c r="M298" s="8">
        <v>0.45200002193450928</v>
      </c>
      <c r="N298" s="8">
        <v>0.65600001811981201</v>
      </c>
      <c r="O298" s="8">
        <v>42.700000762939453</v>
      </c>
      <c r="P298" s="8">
        <v>26.365583419799805</v>
      </c>
      <c r="Q298" s="8">
        <v>44.984077453613281</v>
      </c>
      <c r="R298" s="8">
        <v>229.80000305175781</v>
      </c>
      <c r="S298" s="8">
        <v>60.099997999999999</v>
      </c>
      <c r="T298" s="8">
        <v>60.099997999999999</v>
      </c>
      <c r="U298" s="8">
        <v>60.400002000000001</v>
      </c>
      <c r="V298" s="8">
        <v>94.586082458496094</v>
      </c>
      <c r="W298" s="8">
        <v>52.499603271484375</v>
      </c>
      <c r="X298" s="8">
        <v>66.239692687988281</v>
      </c>
      <c r="Y298" s="8">
        <v>80.227012634277344</v>
      </c>
      <c r="Z298" s="8">
        <v>3.1228127479553223</v>
      </c>
      <c r="AA298" s="8">
        <v>536.13812255859375</v>
      </c>
      <c r="AB298" s="8">
        <v>488.609619140625</v>
      </c>
      <c r="AC298" s="8">
        <v>4.5901875495910645</v>
      </c>
      <c r="AD298" s="8">
        <v>3.7624375820159912</v>
      </c>
      <c r="AE298" s="8">
        <v>7572.0673828125</v>
      </c>
      <c r="AF298" s="8">
        <v>5139.48291015625</v>
      </c>
      <c r="AG298" s="8">
        <v>1568.513671875</v>
      </c>
      <c r="AH298" s="8">
        <v>984.14013671875</v>
      </c>
      <c r="AI298" s="8">
        <v>6003.5537109375</v>
      </c>
      <c r="AJ298" s="8">
        <v>4155.3427734375</v>
      </c>
      <c r="AK298" s="8">
        <f>(data_cloud__26[[#This Row],[timestamp]]-BD296)*86400</f>
        <v>23.818999878130853</v>
      </c>
      <c r="AL298" s="8">
        <v>1.0029999999999999</v>
      </c>
      <c r="AM298" s="8">
        <v>423.34</v>
      </c>
      <c r="AN298" s="8">
        <v>2055.2649999999999</v>
      </c>
      <c r="AO298" s="8">
        <v>8.4979999999999993</v>
      </c>
      <c r="AP298" s="6">
        <v>29.655999999999999</v>
      </c>
      <c r="AQ298" s="6">
        <v>1</v>
      </c>
      <c r="AR298" s="6">
        <v>1</v>
      </c>
      <c r="AS298" s="6">
        <f>_xlfn.XLOOKUP(data_cloud__26[[#This Row],[product_id]], manual_check_maarten!A:A,manual_check_maarten!F:F,  "")</f>
        <v>1</v>
      </c>
      <c r="AT298" s="6"/>
      <c r="AU298" s="6"/>
      <c r="AV298" s="6"/>
      <c r="AW298" s="6">
        <f>_xlfn.XLOOKUP(data_cloud__26[[#This Row],[product_id]], manual_check_maarten!A:A,manual_check_maarten!G:G,  "")</f>
        <v>0</v>
      </c>
      <c r="AX298" s="6" t="str">
        <f>_xlfn.XLOOKUP(data_cloud__26[[#This Row],[product_id]], manual_check_maarten!A:A,manual_check_maarten!H:H,  "")</f>
        <v/>
      </c>
      <c r="AY298" s="6"/>
      <c r="AZ298" s="6"/>
      <c r="BA298" s="6" t="s">
        <v>1014</v>
      </c>
      <c r="BB298" s="6">
        <v>168</v>
      </c>
      <c r="BC298" s="6" t="s">
        <v>78</v>
      </c>
      <c r="BD298" s="6">
        <v>45566.754745127313</v>
      </c>
      <c r="BE298" s="6" t="s">
        <v>79</v>
      </c>
      <c r="BF298" s="6" t="s">
        <v>80</v>
      </c>
      <c r="BG298" s="6">
        <v>168</v>
      </c>
      <c r="BH298" s="6">
        <v>168</v>
      </c>
      <c r="BI298" s="6">
        <v>0</v>
      </c>
      <c r="BJ298" s="6" t="s">
        <v>1015</v>
      </c>
      <c r="BK298" s="6" t="s">
        <v>82</v>
      </c>
      <c r="BL298" s="6">
        <v>16.049999237060547</v>
      </c>
      <c r="BM298" s="6">
        <v>110</v>
      </c>
      <c r="BN298" s="6" t="s">
        <v>82</v>
      </c>
      <c r="BO298" s="6" t="s">
        <v>82</v>
      </c>
      <c r="BP298" s="6">
        <v>0</v>
      </c>
      <c r="BQ298" s="6">
        <v>60</v>
      </c>
      <c r="BR298" s="6">
        <v>2.3775100708007813E-2</v>
      </c>
      <c r="BS298" s="6">
        <v>0.18557929992675781</v>
      </c>
      <c r="BT298" s="6" t="s">
        <v>1016</v>
      </c>
      <c r="BU298" s="6" t="s">
        <v>1014</v>
      </c>
      <c r="BV298" s="6">
        <v>40</v>
      </c>
      <c r="BW298" s="6">
        <v>20</v>
      </c>
      <c r="BX298" s="6">
        <v>45</v>
      </c>
      <c r="BY298" s="6">
        <v>829.54899999999998</v>
      </c>
      <c r="BZ298" s="6">
        <v>1251.7449999999999</v>
      </c>
      <c r="CA298" s="6">
        <v>-0.23899999999999999</v>
      </c>
      <c r="CB298" s="6">
        <v>4.1349999999999998</v>
      </c>
      <c r="CC298" s="6">
        <v>92.07</v>
      </c>
      <c r="CD298" s="6">
        <v>2055.2649999999999</v>
      </c>
      <c r="CE298" s="6">
        <v>811.36300000000006</v>
      </c>
      <c r="CF298" s="6">
        <v>1359.5889999999999</v>
      </c>
      <c r="CG298" s="6">
        <v>3.5640000000000001</v>
      </c>
      <c r="CH298" s="6">
        <v>96.063000000000002</v>
      </c>
      <c r="CR298" s="6"/>
      <c r="CS298" s="6"/>
      <c r="CT298" s="6"/>
      <c r="CU298" s="6"/>
      <c r="CV298" s="6"/>
      <c r="CY298" s="6"/>
      <c r="CZ298" s="6"/>
      <c r="DA298" s="6"/>
      <c r="DB298" s="6"/>
      <c r="DC298" s="6"/>
      <c r="DD298" s="6"/>
    </row>
    <row r="299" spans="1:108" x14ac:dyDescent="0.35">
      <c r="A299" s="8">
        <v>798.4620361328125</v>
      </c>
      <c r="B299" s="8">
        <v>119.90861511230469</v>
      </c>
      <c r="C299" s="8">
        <v>213.5</v>
      </c>
      <c r="D299" s="8">
        <v>214.60000610351563</v>
      </c>
      <c r="E299" s="8">
        <v>221.5</v>
      </c>
      <c r="F299" s="8">
        <v>225.10000610351563</v>
      </c>
      <c r="G299" s="8">
        <v>2186.504638671875</v>
      </c>
      <c r="H299" s="8">
        <v>1818.719482421875</v>
      </c>
      <c r="I299" s="8">
        <v>3.0940001010894775</v>
      </c>
      <c r="J299" s="8">
        <v>0.14600001275539398</v>
      </c>
      <c r="K299" s="8">
        <v>24.338001251220703</v>
      </c>
      <c r="L299" s="8">
        <v>2.0360000133514404</v>
      </c>
      <c r="M299" s="8">
        <v>0.45200002193450928</v>
      </c>
      <c r="N299" s="8">
        <v>0.65600001811981201</v>
      </c>
      <c r="O299" s="8">
        <v>42.700000762939453</v>
      </c>
      <c r="P299" s="8">
        <v>26.365583419799805</v>
      </c>
      <c r="Q299" s="8">
        <v>44.984077453613281</v>
      </c>
      <c r="R299" s="8">
        <v>229.80000305175781</v>
      </c>
      <c r="S299" s="8">
        <v>60.099997999999999</v>
      </c>
      <c r="T299" s="8">
        <v>60.099997999999999</v>
      </c>
      <c r="U299" s="8">
        <v>60.400002000000001</v>
      </c>
      <c r="V299" s="8">
        <v>137.79624938964844</v>
      </c>
      <c r="W299" s="8">
        <v>52.49993896484375</v>
      </c>
      <c r="X299" s="8">
        <v>66.7294921875</v>
      </c>
      <c r="Y299" s="8">
        <v>82.230575561523438</v>
      </c>
      <c r="Z299" s="8">
        <v>2.4455626010894775</v>
      </c>
      <c r="AA299" s="8">
        <v>539.4869384765625</v>
      </c>
      <c r="AB299" s="8">
        <v>489.97579956054688</v>
      </c>
      <c r="AC299" s="8">
        <v>4.9288125038146973</v>
      </c>
      <c r="AD299" s="8">
        <v>3.9881877899169922</v>
      </c>
      <c r="AE299" s="8">
        <v>7769.01025390625</v>
      </c>
      <c r="AF299" s="8">
        <v>5862.6640625</v>
      </c>
      <c r="AG299" s="8">
        <v>1783.25</v>
      </c>
      <c r="AH299" s="8">
        <v>1137.2470703125</v>
      </c>
      <c r="AI299" s="8">
        <v>5985.76025390625</v>
      </c>
      <c r="AJ299" s="8">
        <v>4725.4169921875</v>
      </c>
      <c r="AK299" s="8">
        <f>(data_cloud__26[[#This Row],[timestamp]]-BD297)*86400</f>
        <v>23.818999878130853</v>
      </c>
      <c r="AL299" s="8">
        <v>1.0049999999999999</v>
      </c>
      <c r="AM299" s="8">
        <v>424.42500000000001</v>
      </c>
      <c r="AN299" s="8">
        <v>2056.241</v>
      </c>
      <c r="AO299" s="8">
        <v>8.5139999999999993</v>
      </c>
      <c r="AP299" s="6">
        <v>24.312000000000001</v>
      </c>
      <c r="AQ299" s="6">
        <v>1</v>
      </c>
      <c r="AR299" s="6">
        <v>1</v>
      </c>
      <c r="AS299" s="6">
        <f>_xlfn.XLOOKUP(data_cloud__26[[#This Row],[product_id]], manual_check_maarten!A:A,manual_check_maarten!F:F,  "")</f>
        <v>1</v>
      </c>
      <c r="AT299" s="6"/>
      <c r="AU299" s="6"/>
      <c r="AV299" s="6"/>
      <c r="AW299" s="6">
        <f>_xlfn.XLOOKUP(data_cloud__26[[#This Row],[product_id]], manual_check_maarten!A:A,manual_check_maarten!G:G,  "")</f>
        <v>0</v>
      </c>
      <c r="AX299" s="6" t="str">
        <f>_xlfn.XLOOKUP(data_cloud__26[[#This Row],[product_id]], manual_check_maarten!A:A,manual_check_maarten!H:H,  "")</f>
        <v/>
      </c>
      <c r="AY299" s="6"/>
      <c r="AZ299" s="6"/>
      <c r="BA299" s="6" t="s">
        <v>1017</v>
      </c>
      <c r="BB299" s="6">
        <v>168</v>
      </c>
      <c r="BC299" s="6" t="s">
        <v>85</v>
      </c>
      <c r="BD299" s="6">
        <v>45566.754745127313</v>
      </c>
      <c r="BE299" s="6" t="s">
        <v>79</v>
      </c>
      <c r="BF299" s="6" t="s">
        <v>80</v>
      </c>
      <c r="BG299" s="6">
        <v>168</v>
      </c>
      <c r="BH299" s="6">
        <v>168</v>
      </c>
      <c r="BI299" s="6">
        <v>0</v>
      </c>
      <c r="BJ299" s="6" t="s">
        <v>1015</v>
      </c>
      <c r="BK299" s="6" t="s">
        <v>82</v>
      </c>
      <c r="BL299" s="6">
        <v>16.049999237060547</v>
      </c>
      <c r="BM299" s="6">
        <v>110</v>
      </c>
      <c r="BN299" s="6" t="s">
        <v>82</v>
      </c>
      <c r="BO299" s="6" t="s">
        <v>82</v>
      </c>
      <c r="BP299" s="6">
        <v>0</v>
      </c>
      <c r="BQ299" s="6">
        <v>60</v>
      </c>
      <c r="BR299" s="6"/>
      <c r="BS299" s="6"/>
      <c r="BT299" s="6" t="s">
        <v>1018</v>
      </c>
      <c r="BU299" s="6" t="s">
        <v>1017</v>
      </c>
      <c r="BV299" s="6">
        <v>40</v>
      </c>
      <c r="BW299" s="6">
        <v>20</v>
      </c>
      <c r="BX299" s="6">
        <v>45</v>
      </c>
      <c r="BY299" s="6">
        <v>1239.867</v>
      </c>
      <c r="BZ299" s="6">
        <v>831.173</v>
      </c>
      <c r="CA299" s="6">
        <v>-1.619</v>
      </c>
      <c r="CB299" s="6">
        <v>4.08</v>
      </c>
      <c r="CC299" s="6">
        <v>90.69</v>
      </c>
      <c r="CD299" s="6">
        <v>2056.241</v>
      </c>
      <c r="CE299" s="6">
        <v>1233.742</v>
      </c>
      <c r="CF299" s="6">
        <v>1141.68</v>
      </c>
      <c r="CG299" s="6">
        <v>-178.238</v>
      </c>
      <c r="CH299" s="6">
        <v>99.998999999999995</v>
      </c>
      <c r="CR299" s="6"/>
      <c r="CS299" s="6"/>
      <c r="CT299" s="6"/>
      <c r="CU299" s="6"/>
      <c r="CV299" s="6"/>
      <c r="CY299" s="6"/>
      <c r="CZ299" s="6"/>
      <c r="DA299" s="6"/>
      <c r="DB299" s="6"/>
      <c r="DC299" s="6"/>
      <c r="DD299" s="6"/>
    </row>
    <row r="300" spans="1:108" x14ac:dyDescent="0.35">
      <c r="A300" s="8">
        <v>799.015380859375</v>
      </c>
      <c r="B300" s="8">
        <v>119.90861511230469</v>
      </c>
      <c r="C300" s="8">
        <v>213.80000305175781</v>
      </c>
      <c r="D300" s="8">
        <v>214.60000610351563</v>
      </c>
      <c r="E300" s="8">
        <v>221.30000305175781</v>
      </c>
      <c r="F300" s="8">
        <v>225.10000610351563</v>
      </c>
      <c r="G300" s="8">
        <v>2193.20751953125</v>
      </c>
      <c r="H300" s="8">
        <v>1827.75390625</v>
      </c>
      <c r="I300" s="8">
        <v>3.4520001411437988</v>
      </c>
      <c r="J300" s="8">
        <v>0.15600000321865082</v>
      </c>
      <c r="K300" s="8">
        <v>24.340002059936523</v>
      </c>
      <c r="L300" s="8">
        <v>2.0420000553131104</v>
      </c>
      <c r="M300" s="8">
        <v>0.45400002598762512</v>
      </c>
      <c r="N300" s="8">
        <v>0.65200001001358032</v>
      </c>
      <c r="O300" s="8">
        <v>42.900001525878906</v>
      </c>
      <c r="P300" s="8">
        <v>26.498100280761719</v>
      </c>
      <c r="Q300" s="8">
        <v>44.963691711425781</v>
      </c>
      <c r="R300" s="8">
        <v>229.80000305175781</v>
      </c>
      <c r="S300" s="8">
        <v>60.099997999999999</v>
      </c>
      <c r="T300" s="8">
        <v>60.099997999999999</v>
      </c>
      <c r="U300" s="8">
        <v>60.5</v>
      </c>
      <c r="V300" s="8">
        <v>94.586082458496094</v>
      </c>
      <c r="W300" s="8">
        <v>52.499603271484375</v>
      </c>
      <c r="X300" s="8">
        <v>66.510696411132813</v>
      </c>
      <c r="Y300" s="8">
        <v>80.290885925292969</v>
      </c>
      <c r="Z300" s="8">
        <v>2.8594377040863037</v>
      </c>
      <c r="AA300" s="8">
        <v>536.7459716796875</v>
      </c>
      <c r="AB300" s="8">
        <v>489.87322998046875</v>
      </c>
      <c r="AC300" s="8">
        <v>4.6278128623962402</v>
      </c>
      <c r="AD300" s="8">
        <v>3.7624375820159912</v>
      </c>
      <c r="AE300" s="8">
        <v>7575.64013671875</v>
      </c>
      <c r="AF300" s="8">
        <v>5174.9052734375</v>
      </c>
      <c r="AG300" s="8">
        <v>1597.9951171875</v>
      </c>
      <c r="AH300" s="8">
        <v>994.169921875</v>
      </c>
      <c r="AI300" s="8">
        <v>5977.64501953125</v>
      </c>
      <c r="AJ300" s="8">
        <v>4180.7353515625</v>
      </c>
      <c r="AK300" s="8">
        <f>(data_cloud__26[[#This Row],[timestamp]]-BD298)*86400</f>
        <v>24.990999908186495</v>
      </c>
      <c r="AL300" s="8">
        <v>1.004</v>
      </c>
      <c r="AM300" s="8">
        <v>423.75900000000001</v>
      </c>
      <c r="AN300" s="8">
        <v>2055.3649999999998</v>
      </c>
      <c r="AO300" s="8">
        <v>5.2530000000000001</v>
      </c>
      <c r="AP300" s="6">
        <v>22.323</v>
      </c>
      <c r="AQ300" s="6">
        <v>1</v>
      </c>
      <c r="AR300" s="6">
        <v>1</v>
      </c>
      <c r="AS300" s="6">
        <f>_xlfn.XLOOKUP(data_cloud__26[[#This Row],[product_id]], manual_check_maarten!A:A,manual_check_maarten!F:F,  "")</f>
        <v>1</v>
      </c>
      <c r="AT300" s="6"/>
      <c r="AU300" s="6"/>
      <c r="AV300" s="6"/>
      <c r="AW300" s="6">
        <f>_xlfn.XLOOKUP(data_cloud__26[[#This Row],[product_id]], manual_check_maarten!A:A,manual_check_maarten!G:G,  "")</f>
        <v>0</v>
      </c>
      <c r="AX300" s="6" t="str">
        <f>_xlfn.XLOOKUP(data_cloud__26[[#This Row],[product_id]], manual_check_maarten!A:A,manual_check_maarten!H:H,  "")</f>
        <v/>
      </c>
      <c r="AY300" s="6"/>
      <c r="AZ300" s="6"/>
      <c r="BA300" s="6" t="s">
        <v>1019</v>
      </c>
      <c r="BB300" s="6">
        <v>169</v>
      </c>
      <c r="BC300" s="6" t="s">
        <v>78</v>
      </c>
      <c r="BD300" s="6">
        <v>45566.755034374997</v>
      </c>
      <c r="BE300" s="6" t="s">
        <v>79</v>
      </c>
      <c r="BF300" s="6" t="s">
        <v>80</v>
      </c>
      <c r="BG300" s="6">
        <v>169</v>
      </c>
      <c r="BH300" s="6">
        <v>169</v>
      </c>
      <c r="BI300" s="6">
        <v>0</v>
      </c>
      <c r="BJ300" s="6" t="s">
        <v>1020</v>
      </c>
      <c r="BK300" s="6" t="s">
        <v>82</v>
      </c>
      <c r="BL300" s="6">
        <v>16.059999465942383</v>
      </c>
      <c r="BM300" s="6">
        <v>110</v>
      </c>
      <c r="BN300" s="6" t="s">
        <v>82</v>
      </c>
      <c r="BO300" s="6" t="s">
        <v>82</v>
      </c>
      <c r="BP300" s="6">
        <v>0</v>
      </c>
      <c r="BQ300" s="6">
        <v>60</v>
      </c>
      <c r="BR300" s="6">
        <v>2.2779703140258789E-2</v>
      </c>
      <c r="BS300" s="6">
        <v>0.18264460563659668</v>
      </c>
      <c r="BT300" s="6" t="s">
        <v>1021</v>
      </c>
      <c r="BU300" s="6" t="s">
        <v>1019</v>
      </c>
      <c r="BV300" s="6">
        <v>40</v>
      </c>
      <c r="BW300" s="6">
        <v>20</v>
      </c>
      <c r="BX300" s="6">
        <v>45</v>
      </c>
      <c r="BY300" s="6">
        <v>886.07799999999997</v>
      </c>
      <c r="BZ300" s="6">
        <v>1155.171</v>
      </c>
      <c r="CA300" s="6">
        <v>3.1960000000000002</v>
      </c>
      <c r="CB300" s="6">
        <v>4.1429999999999998</v>
      </c>
      <c r="CC300" s="6">
        <v>95.504999999999995</v>
      </c>
      <c r="CD300" s="6">
        <v>2055.3649999999998</v>
      </c>
      <c r="CE300" s="6">
        <v>861.96100000000001</v>
      </c>
      <c r="CF300" s="6">
        <v>1262.675</v>
      </c>
      <c r="CG300" s="6">
        <v>6.5389999999999997</v>
      </c>
      <c r="CH300" s="6">
        <v>98.424999999999997</v>
      </c>
      <c r="CR300" s="6"/>
      <c r="CS300" s="6"/>
      <c r="CT300" s="6"/>
      <c r="CU300" s="6"/>
      <c r="CV300" s="6"/>
      <c r="CY300" s="6"/>
      <c r="CZ300" s="6"/>
      <c r="DA300" s="6"/>
      <c r="DB300" s="6"/>
      <c r="DC300" s="6"/>
      <c r="DD300" s="6"/>
    </row>
    <row r="301" spans="1:108" x14ac:dyDescent="0.35">
      <c r="A301" s="8">
        <v>799.015380859375</v>
      </c>
      <c r="B301" s="8">
        <v>119.90861511230469</v>
      </c>
      <c r="C301" s="8">
        <v>213.80000305175781</v>
      </c>
      <c r="D301" s="8">
        <v>214.60000610351563</v>
      </c>
      <c r="E301" s="8">
        <v>221.30000305175781</v>
      </c>
      <c r="F301" s="8">
        <v>225.10000610351563</v>
      </c>
      <c r="G301" s="8">
        <v>2193.20751953125</v>
      </c>
      <c r="H301" s="8">
        <v>1827.75390625</v>
      </c>
      <c r="I301" s="8">
        <v>3.4520001411437988</v>
      </c>
      <c r="J301" s="8">
        <v>0.15600000321865082</v>
      </c>
      <c r="K301" s="8">
        <v>24.340002059936523</v>
      </c>
      <c r="L301" s="8">
        <v>2.0420000553131104</v>
      </c>
      <c r="M301" s="8">
        <v>0.45400002598762512</v>
      </c>
      <c r="N301" s="8">
        <v>0.65200001001358032</v>
      </c>
      <c r="O301" s="8">
        <v>42.900001525878906</v>
      </c>
      <c r="P301" s="8">
        <v>26.498100280761719</v>
      </c>
      <c r="Q301" s="8">
        <v>44.963691711425781</v>
      </c>
      <c r="R301" s="8">
        <v>229.80000305175781</v>
      </c>
      <c r="S301" s="8">
        <v>60.099997999999999</v>
      </c>
      <c r="T301" s="8">
        <v>60.099997999999999</v>
      </c>
      <c r="U301" s="8">
        <v>60.5</v>
      </c>
      <c r="V301" s="8">
        <v>137.79624938964844</v>
      </c>
      <c r="W301" s="8">
        <v>52.49993896484375</v>
      </c>
      <c r="X301" s="8">
        <v>66.896400451660156</v>
      </c>
      <c r="Y301" s="8">
        <v>82.350234985351563</v>
      </c>
      <c r="Z301" s="8">
        <v>2.3326876163482666</v>
      </c>
      <c r="AA301" s="8">
        <v>540.5743408203125</v>
      </c>
      <c r="AB301" s="8">
        <v>491.76309204101563</v>
      </c>
      <c r="AC301" s="8">
        <v>4.9288125038146973</v>
      </c>
      <c r="AD301" s="8">
        <v>3.9505627155303955</v>
      </c>
      <c r="AE301" s="8">
        <v>7781.43212890625</v>
      </c>
      <c r="AF301" s="8">
        <v>5921.451171875</v>
      </c>
      <c r="AG301" s="8">
        <v>1793.18359375</v>
      </c>
      <c r="AH301" s="8">
        <v>1128.5908203125</v>
      </c>
      <c r="AI301" s="8">
        <v>5988.24853515625</v>
      </c>
      <c r="AJ301" s="8">
        <v>4792.8603515625</v>
      </c>
      <c r="AK301" s="8">
        <f>(data_cloud__26[[#This Row],[timestamp]]-BD299)*86400</f>
        <v>24.990999908186495</v>
      </c>
      <c r="AL301" s="8">
        <v>1.0049999999999999</v>
      </c>
      <c r="AM301" s="8">
        <v>424.57100000000003</v>
      </c>
      <c r="AN301" s="8">
        <v>2055.0230000000001</v>
      </c>
      <c r="AO301" s="8">
        <v>15.840999999999999</v>
      </c>
      <c r="AP301" s="6">
        <v>26.898</v>
      </c>
      <c r="AQ301" s="6">
        <v>1</v>
      </c>
      <c r="AR301" s="6">
        <v>1</v>
      </c>
      <c r="AS301" s="6">
        <f>_xlfn.XLOOKUP(data_cloud__26[[#This Row],[product_id]], manual_check_maarten!A:A,manual_check_maarten!F:F,  "")</f>
        <v>1</v>
      </c>
      <c r="AT301" s="6"/>
      <c r="AU301" s="6"/>
      <c r="AV301" s="6"/>
      <c r="AW301" s="6">
        <f>_xlfn.XLOOKUP(data_cloud__26[[#This Row],[product_id]], manual_check_maarten!A:A,manual_check_maarten!G:G,  "")</f>
        <v>0</v>
      </c>
      <c r="AX301" s="6" t="str">
        <f>_xlfn.XLOOKUP(data_cloud__26[[#This Row],[product_id]], manual_check_maarten!A:A,manual_check_maarten!H:H,  "")</f>
        <v/>
      </c>
      <c r="AY301" s="6"/>
      <c r="AZ301" s="6"/>
      <c r="BA301" s="6" t="s">
        <v>1022</v>
      </c>
      <c r="BB301" s="6">
        <v>169</v>
      </c>
      <c r="BC301" s="6" t="s">
        <v>85</v>
      </c>
      <c r="BD301" s="6">
        <v>45566.755034374997</v>
      </c>
      <c r="BE301" s="6" t="s">
        <v>79</v>
      </c>
      <c r="BF301" s="6" t="s">
        <v>80</v>
      </c>
      <c r="BG301" s="6">
        <v>169</v>
      </c>
      <c r="BH301" s="6">
        <v>169</v>
      </c>
      <c r="BI301" s="6">
        <v>0</v>
      </c>
      <c r="BJ301" s="6" t="s">
        <v>1020</v>
      </c>
      <c r="BK301" s="6" t="s">
        <v>82</v>
      </c>
      <c r="BL301" s="6">
        <v>16.059999465942383</v>
      </c>
      <c r="BM301" s="6">
        <v>110</v>
      </c>
      <c r="BN301" s="6" t="s">
        <v>82</v>
      </c>
      <c r="BO301" s="6" t="s">
        <v>82</v>
      </c>
      <c r="BP301" s="6">
        <v>0</v>
      </c>
      <c r="BQ301" s="6">
        <v>60</v>
      </c>
      <c r="BR301" s="6"/>
      <c r="BS301" s="6"/>
      <c r="BT301" s="6" t="s">
        <v>1023</v>
      </c>
      <c r="BU301" s="6" t="s">
        <v>1022</v>
      </c>
      <c r="BV301" s="6">
        <v>40</v>
      </c>
      <c r="BW301" s="6">
        <v>20</v>
      </c>
      <c r="BX301" s="6">
        <v>45</v>
      </c>
      <c r="BY301" s="6">
        <v>1233.3779999999999</v>
      </c>
      <c r="BZ301" s="6">
        <v>1050.115</v>
      </c>
      <c r="CA301" s="6">
        <v>-1.619</v>
      </c>
      <c r="CB301" s="6">
        <v>4.0289999999999999</v>
      </c>
      <c r="CC301" s="6">
        <v>90.69</v>
      </c>
      <c r="CD301" s="6">
        <v>2055.0230000000001</v>
      </c>
      <c r="CE301" s="6">
        <v>1227.183</v>
      </c>
      <c r="CF301" s="6">
        <v>1356.8969999999999</v>
      </c>
      <c r="CG301" s="6">
        <v>-178.21600000000001</v>
      </c>
      <c r="CH301" s="6">
        <v>98.424999999999997</v>
      </c>
      <c r="CR301" s="6"/>
      <c r="CS301" s="6"/>
      <c r="CT301" s="6"/>
      <c r="CU301" s="6"/>
      <c r="CV301" s="6"/>
      <c r="CY301" s="6"/>
      <c r="CZ301" s="6"/>
      <c r="DA301" s="6"/>
      <c r="DB301" s="6"/>
      <c r="DC301" s="6"/>
      <c r="DD301" s="6"/>
    </row>
    <row r="302" spans="1:108" x14ac:dyDescent="0.35">
      <c r="A302" s="8">
        <v>798.8309326171875</v>
      </c>
      <c r="B302" s="8">
        <v>119.90861511230469</v>
      </c>
      <c r="C302" s="8">
        <v>213.80000305175781</v>
      </c>
      <c r="D302" s="8">
        <v>214.60000610351563</v>
      </c>
      <c r="E302" s="8">
        <v>221.30000305175781</v>
      </c>
      <c r="F302" s="8">
        <v>225.10000610351563</v>
      </c>
      <c r="G302" s="8">
        <v>2200.97900390625</v>
      </c>
      <c r="H302" s="8">
        <v>1831.4453125</v>
      </c>
      <c r="I302" s="8">
        <v>3.2060000896453857</v>
      </c>
      <c r="J302" s="8">
        <v>0.15400001406669617</v>
      </c>
      <c r="K302" s="8">
        <v>24.340002059936523</v>
      </c>
      <c r="L302" s="8">
        <v>2.0520000457763672</v>
      </c>
      <c r="M302" s="8">
        <v>0.45400002598762512</v>
      </c>
      <c r="N302" s="8">
        <v>0.65400004386901855</v>
      </c>
      <c r="O302" s="8">
        <v>43</v>
      </c>
      <c r="P302" s="8">
        <v>26.630615234375</v>
      </c>
      <c r="Q302" s="8">
        <v>44.963691711425781</v>
      </c>
      <c r="R302" s="8">
        <v>229.80000305175781</v>
      </c>
      <c r="S302" s="8">
        <v>60.099997999999999</v>
      </c>
      <c r="T302" s="8">
        <v>60.099997999999999</v>
      </c>
      <c r="U302" s="8">
        <v>60.5</v>
      </c>
      <c r="V302" s="8">
        <v>94.586082458496094</v>
      </c>
      <c r="W302" s="8">
        <v>52.499603271484375</v>
      </c>
      <c r="X302" s="8">
        <v>66.484176635742188</v>
      </c>
      <c r="Y302" s="8">
        <v>80.235565185546875</v>
      </c>
      <c r="Z302" s="8">
        <v>3.1604375839233398</v>
      </c>
      <c r="AA302" s="8">
        <v>537.84429931640625</v>
      </c>
      <c r="AB302" s="8">
        <v>491.1827392578125</v>
      </c>
      <c r="AC302" s="8">
        <v>4.6654376983642578</v>
      </c>
      <c r="AD302" s="8">
        <v>3.7248127460479736</v>
      </c>
      <c r="AE302" s="8">
        <v>7587.6591796875</v>
      </c>
      <c r="AF302" s="8">
        <v>5216.318359375</v>
      </c>
      <c r="AG302" s="8">
        <v>1628.01123046875</v>
      </c>
      <c r="AH302" s="8">
        <v>984.82470703125</v>
      </c>
      <c r="AI302" s="8">
        <v>5959.64794921875</v>
      </c>
      <c r="AJ302" s="8">
        <v>4231.49365234375</v>
      </c>
      <c r="AK302" s="8">
        <f>(data_cloud__26[[#This Row],[timestamp]]-BD300)*86400</f>
        <v>23.980000312440097</v>
      </c>
      <c r="AL302" s="8"/>
      <c r="AM302" s="8"/>
      <c r="AN302" s="8"/>
      <c r="AO302" s="8"/>
      <c r="AP302" s="6"/>
      <c r="AQ302" s="6"/>
      <c r="AR302" s="6"/>
      <c r="AS302" s="6" t="str">
        <f>_xlfn.XLOOKUP(data_cloud__26[[#This Row],[product_id]], manual_check_maarten!A:A,manual_check_maarten!F:F,  "")</f>
        <v/>
      </c>
      <c r="AT302" s="6"/>
      <c r="AU302" s="6"/>
      <c r="AV302" s="6"/>
      <c r="AW302" s="6" t="str">
        <f>_xlfn.XLOOKUP(data_cloud__26[[#This Row],[product_id]], manual_check_maarten!A:A,manual_check_maarten!G:G,  "")</f>
        <v/>
      </c>
      <c r="AX302" s="6" t="str">
        <f>_xlfn.XLOOKUP(data_cloud__26[[#This Row],[product_id]], manual_check_maarten!A:A,manual_check_maarten!H:H,  "")</f>
        <v/>
      </c>
      <c r="AY302" s="6"/>
      <c r="AZ302" s="6"/>
      <c r="BA302" s="6" t="s">
        <v>1024</v>
      </c>
      <c r="BB302" s="6">
        <v>170</v>
      </c>
      <c r="BC302" s="6" t="s">
        <v>78</v>
      </c>
      <c r="BD302" s="6">
        <v>45566.755311921297</v>
      </c>
      <c r="BE302" s="6" t="s">
        <v>79</v>
      </c>
      <c r="BF302" s="6" t="s">
        <v>80</v>
      </c>
      <c r="BG302" s="6">
        <v>170</v>
      </c>
      <c r="BH302" s="6">
        <v>170</v>
      </c>
      <c r="BI302" s="6">
        <v>0</v>
      </c>
      <c r="BJ302" s="6" t="s">
        <v>1025</v>
      </c>
      <c r="BK302" s="6" t="s">
        <v>82</v>
      </c>
      <c r="BL302" s="6">
        <v>16.059999465942383</v>
      </c>
      <c r="BM302" s="6">
        <v>110</v>
      </c>
      <c r="BN302" s="6" t="s">
        <v>82</v>
      </c>
      <c r="BO302" s="6" t="s">
        <v>82</v>
      </c>
      <c r="BP302" s="6">
        <v>0</v>
      </c>
      <c r="BQ302" s="6">
        <v>60</v>
      </c>
      <c r="BR302" s="6">
        <v>1.9527673721313477E-3</v>
      </c>
      <c r="BS302" s="6">
        <v>0.16522538661956787</v>
      </c>
      <c r="BT302" s="6"/>
      <c r="BX302" s="6"/>
      <c r="BY302" s="6"/>
      <c r="BZ302" s="6"/>
      <c r="CA302" s="6"/>
      <c r="CB302" s="6"/>
      <c r="CC302" s="6"/>
      <c r="CD302" s="6"/>
      <c r="CR302" s="6"/>
      <c r="CS302" s="6"/>
      <c r="CT302" s="6"/>
      <c r="CU302" s="6"/>
      <c r="CV302" s="6"/>
      <c r="CY302" s="6"/>
      <c r="CZ302" s="6"/>
      <c r="DA302" s="6"/>
      <c r="DB302" s="6"/>
      <c r="DC302" s="6"/>
      <c r="DD302" s="6"/>
    </row>
    <row r="303" spans="1:108" x14ac:dyDescent="0.35">
      <c r="A303" s="8">
        <v>798.8309326171875</v>
      </c>
      <c r="B303" s="8">
        <v>119.90861511230469</v>
      </c>
      <c r="C303" s="8">
        <v>213.80000305175781</v>
      </c>
      <c r="D303" s="8">
        <v>214.60000610351563</v>
      </c>
      <c r="E303" s="8">
        <v>221.30000305175781</v>
      </c>
      <c r="F303" s="8">
        <v>225.10000610351563</v>
      </c>
      <c r="G303" s="8">
        <v>2200.97900390625</v>
      </c>
      <c r="H303" s="8">
        <v>1831.4453125</v>
      </c>
      <c r="I303" s="8">
        <v>3.2060000896453857</v>
      </c>
      <c r="J303" s="8">
        <v>0.15400001406669617</v>
      </c>
      <c r="K303" s="8">
        <v>24.340002059936523</v>
      </c>
      <c r="L303" s="8">
        <v>2.0520000457763672</v>
      </c>
      <c r="M303" s="8">
        <v>0.45400002598762512</v>
      </c>
      <c r="N303" s="8">
        <v>0.65400004386901855</v>
      </c>
      <c r="O303" s="8">
        <v>43</v>
      </c>
      <c r="P303" s="8">
        <v>26.630615234375</v>
      </c>
      <c r="Q303" s="8">
        <v>44.963691711425781</v>
      </c>
      <c r="R303" s="8">
        <v>229.80000305175781</v>
      </c>
      <c r="S303" s="8">
        <v>60.099997999999999</v>
      </c>
      <c r="T303" s="8">
        <v>60.099997999999999</v>
      </c>
      <c r="U303" s="8">
        <v>60.5</v>
      </c>
      <c r="V303" s="8">
        <v>137.79624938964844</v>
      </c>
      <c r="W303" s="8">
        <v>52.49993896484375</v>
      </c>
      <c r="X303" s="8">
        <v>66.955238342285156</v>
      </c>
      <c r="Y303" s="8">
        <v>82.808052062988281</v>
      </c>
      <c r="Z303" s="8">
        <v>1.3920625448226929</v>
      </c>
      <c r="AA303" s="8">
        <v>539.21258544921875</v>
      </c>
      <c r="AB303" s="8">
        <v>490.5987548828125</v>
      </c>
      <c r="AC303" s="8">
        <v>4.8911876678466797</v>
      </c>
      <c r="AD303" s="8">
        <v>3.9129376411437988</v>
      </c>
      <c r="AE303" s="8">
        <v>7769.08447265625</v>
      </c>
      <c r="AF303" s="8">
        <v>5874.30029296875</v>
      </c>
      <c r="AG303" s="8">
        <v>1770.6533203125</v>
      </c>
      <c r="AH303" s="8">
        <v>1109.455078125</v>
      </c>
      <c r="AI303" s="8">
        <v>5998.43115234375</v>
      </c>
      <c r="AJ303" s="8">
        <v>4764.84521484375</v>
      </c>
      <c r="AK303" s="8">
        <f>(data_cloud__26[[#This Row],[timestamp]]-BD301)*86400</f>
        <v>23.980000312440097</v>
      </c>
      <c r="AL303" s="8">
        <v>1.0049999999999999</v>
      </c>
      <c r="AM303" s="8">
        <v>424.75799999999998</v>
      </c>
      <c r="AN303" s="8">
        <v>2056.23</v>
      </c>
      <c r="AO303" s="8">
        <v>9.3580000000000005</v>
      </c>
      <c r="AP303" s="6">
        <v>20.975999999999999</v>
      </c>
      <c r="AQ303" s="6">
        <v>1</v>
      </c>
      <c r="AR303" s="6">
        <v>1</v>
      </c>
      <c r="AS303" s="6">
        <f>_xlfn.XLOOKUP(data_cloud__26[[#This Row],[product_id]], manual_check_maarten!A:A,manual_check_maarten!F:F,  "")</f>
        <v>1</v>
      </c>
      <c r="AT303" s="6"/>
      <c r="AU303" s="6"/>
      <c r="AV303" s="6"/>
      <c r="AW303" s="6">
        <f>_xlfn.XLOOKUP(data_cloud__26[[#This Row],[product_id]], manual_check_maarten!A:A,manual_check_maarten!G:G,  "")</f>
        <v>0</v>
      </c>
      <c r="AX303" s="6" t="str">
        <f>_xlfn.XLOOKUP(data_cloud__26[[#This Row],[product_id]], manual_check_maarten!A:A,manual_check_maarten!H:H,  "")</f>
        <v/>
      </c>
      <c r="AY303" s="6"/>
      <c r="AZ303" s="6"/>
      <c r="BA303" s="6" t="s">
        <v>1026</v>
      </c>
      <c r="BB303" s="6">
        <v>170</v>
      </c>
      <c r="BC303" s="6" t="s">
        <v>85</v>
      </c>
      <c r="BD303" s="6">
        <v>45566.755311921297</v>
      </c>
      <c r="BE303" s="6" t="s">
        <v>79</v>
      </c>
      <c r="BF303" s="6" t="s">
        <v>80</v>
      </c>
      <c r="BG303" s="6">
        <v>170</v>
      </c>
      <c r="BH303" s="6">
        <v>170</v>
      </c>
      <c r="BI303" s="6">
        <v>0</v>
      </c>
      <c r="BJ303" s="6" t="s">
        <v>1025</v>
      </c>
      <c r="BK303" s="6" t="s">
        <v>82</v>
      </c>
      <c r="BL303" s="6">
        <v>16.059999465942383</v>
      </c>
      <c r="BM303" s="6">
        <v>110</v>
      </c>
      <c r="BN303" s="6" t="s">
        <v>82</v>
      </c>
      <c r="BO303" s="6" t="s">
        <v>82</v>
      </c>
      <c r="BP303" s="6">
        <v>0</v>
      </c>
      <c r="BQ303" s="6">
        <v>60</v>
      </c>
      <c r="BR303" s="6"/>
      <c r="BS303" s="6"/>
      <c r="BT303" s="6" t="s">
        <v>1027</v>
      </c>
      <c r="BU303" s="6" t="s">
        <v>1026</v>
      </c>
      <c r="BV303" s="6">
        <v>40</v>
      </c>
      <c r="BW303" s="6">
        <v>20</v>
      </c>
      <c r="BX303" s="6">
        <v>45</v>
      </c>
      <c r="BY303" s="6">
        <v>1191.7950000000001</v>
      </c>
      <c r="BZ303" s="6">
        <v>863.08799999999997</v>
      </c>
      <c r="CA303" s="6">
        <v>-3.6949999999999998</v>
      </c>
      <c r="CB303" s="6">
        <v>4.0140000000000002</v>
      </c>
      <c r="CC303" s="6">
        <v>88.614000000000004</v>
      </c>
      <c r="CD303" s="6">
        <v>2056.23</v>
      </c>
      <c r="CE303" s="6">
        <v>1197.8920000000001</v>
      </c>
      <c r="CF303" s="6">
        <v>1173.2639999999999</v>
      </c>
      <c r="CG303" s="6">
        <v>179.541</v>
      </c>
      <c r="CH303" s="6">
        <v>99.998999999999995</v>
      </c>
      <c r="CR303" s="6"/>
      <c r="CS303" s="6"/>
      <c r="CT303" s="6"/>
      <c r="CU303" s="6"/>
      <c r="CV303" s="6"/>
      <c r="CY303" s="6"/>
      <c r="CZ303" s="6"/>
      <c r="DA303" s="6"/>
      <c r="DB303" s="6"/>
      <c r="DC303" s="6"/>
      <c r="DD303" s="6"/>
    </row>
    <row r="304" spans="1:108" x14ac:dyDescent="0.35">
      <c r="A304" s="8">
        <v>798.8309326171875</v>
      </c>
      <c r="B304" s="8">
        <v>119.90861511230469</v>
      </c>
      <c r="C304" s="8">
        <v>213.80000305175781</v>
      </c>
      <c r="D304" s="8">
        <v>214.5</v>
      </c>
      <c r="E304" s="8">
        <v>221.30000305175781</v>
      </c>
      <c r="F304" s="8">
        <v>225.10000610351563</v>
      </c>
      <c r="G304" s="8">
        <v>2190.098876953125</v>
      </c>
      <c r="H304" s="8">
        <v>1804.34228515625</v>
      </c>
      <c r="I304" s="8">
        <v>3.062000036239624</v>
      </c>
      <c r="J304" s="8">
        <v>0.14200000464916229</v>
      </c>
      <c r="K304" s="8">
        <v>24.340002059936523</v>
      </c>
      <c r="L304" s="8">
        <v>2.0520000457763672</v>
      </c>
      <c r="M304" s="8">
        <v>0.45400002598762512</v>
      </c>
      <c r="N304" s="8">
        <v>0.65600001811981201</v>
      </c>
      <c r="O304" s="8">
        <v>43.200000762939453</v>
      </c>
      <c r="P304" s="8">
        <v>26.84467887878418</v>
      </c>
      <c r="Q304" s="8">
        <v>44.948402404785156</v>
      </c>
      <c r="R304" s="8">
        <v>229.80000305175781</v>
      </c>
      <c r="S304" s="8">
        <v>60.200001</v>
      </c>
      <c r="T304" s="8">
        <v>60.200001</v>
      </c>
      <c r="U304" s="8">
        <v>60.5</v>
      </c>
      <c r="V304" s="8">
        <v>94.586082458496094</v>
      </c>
      <c r="W304" s="8">
        <v>52.499603271484375</v>
      </c>
      <c r="X304" s="8">
        <v>66.496017456054688</v>
      </c>
      <c r="Y304" s="8">
        <v>80.247764587402344</v>
      </c>
      <c r="Z304" s="8">
        <v>3.6119377613067627</v>
      </c>
      <c r="AA304" s="8">
        <v>537.88177490234375</v>
      </c>
      <c r="AB304" s="8">
        <v>490.72824096679688</v>
      </c>
      <c r="AC304" s="8">
        <v>4.6654376983642578</v>
      </c>
      <c r="AD304" s="8">
        <v>3.687187671661377</v>
      </c>
      <c r="AE304" s="8">
        <v>7590.58837890625</v>
      </c>
      <c r="AF304" s="8">
        <v>5207.88037109375</v>
      </c>
      <c r="AG304" s="8">
        <v>1634.712890625</v>
      </c>
      <c r="AH304" s="8">
        <v>972.7578125</v>
      </c>
      <c r="AI304" s="8">
        <v>5955.87548828125</v>
      </c>
      <c r="AJ304" s="8">
        <v>4235.12255859375</v>
      </c>
      <c r="AK304" s="8">
        <f>(data_cloud__26[[#This Row],[timestamp]]-BD302)*86400</f>
        <v>24.082000111229718</v>
      </c>
      <c r="AL304" s="8">
        <v>1.0029999999999999</v>
      </c>
      <c r="AM304" s="8">
        <v>423.66800000000001</v>
      </c>
      <c r="AN304" s="8">
        <v>2055.739</v>
      </c>
      <c r="AO304" s="8">
        <v>5.3440000000000003</v>
      </c>
      <c r="AP304" s="6">
        <v>29.832999999999998</v>
      </c>
      <c r="AQ304" s="6">
        <v>1</v>
      </c>
      <c r="AR304" s="6">
        <v>1</v>
      </c>
      <c r="AS304" s="6">
        <f>_xlfn.XLOOKUP(data_cloud__26[[#This Row],[product_id]], manual_check_maarten!A:A,manual_check_maarten!F:F,  "")</f>
        <v>0</v>
      </c>
      <c r="AT304" s="6"/>
      <c r="AU304" s="6"/>
      <c r="AV304" s="6"/>
      <c r="AW304" s="6">
        <f>_xlfn.XLOOKUP(data_cloud__26[[#This Row],[product_id]], manual_check_maarten!A:A,manual_check_maarten!G:G,  "")</f>
        <v>0</v>
      </c>
      <c r="AX304" s="6" t="str">
        <f>_xlfn.XLOOKUP(data_cloud__26[[#This Row],[product_id]], manual_check_maarten!A:A,manual_check_maarten!H:H,  "")</f>
        <v>Circ section</v>
      </c>
      <c r="AY304" s="6"/>
      <c r="AZ304" s="6"/>
      <c r="BA304" s="6" t="s">
        <v>1028</v>
      </c>
      <c r="BB304" s="6">
        <v>171</v>
      </c>
      <c r="BC304" s="6" t="s">
        <v>78</v>
      </c>
      <c r="BD304" s="6">
        <v>45566.75559064815</v>
      </c>
      <c r="BE304" s="6" t="s">
        <v>79</v>
      </c>
      <c r="BF304" s="6" t="s">
        <v>80</v>
      </c>
      <c r="BG304" s="6">
        <v>171</v>
      </c>
      <c r="BH304" s="6">
        <v>171</v>
      </c>
      <c r="BI304" s="6">
        <v>0</v>
      </c>
      <c r="BJ304" s="6" t="s">
        <v>1029</v>
      </c>
      <c r="BK304" s="6" t="s">
        <v>82</v>
      </c>
      <c r="BL304" s="6">
        <v>16.069999694824219</v>
      </c>
      <c r="BM304" s="6">
        <v>110</v>
      </c>
      <c r="BN304" s="6" t="s">
        <v>82</v>
      </c>
      <c r="BO304" s="6" t="s">
        <v>82</v>
      </c>
      <c r="BP304" s="6">
        <v>0</v>
      </c>
      <c r="BQ304" s="6">
        <v>60</v>
      </c>
      <c r="BR304" s="6">
        <v>5.2808523178100586E-3</v>
      </c>
      <c r="BS304" s="6">
        <v>0.15819883346557617</v>
      </c>
      <c r="BT304" s="6" t="s">
        <v>1030</v>
      </c>
      <c r="BU304" s="6" t="s">
        <v>1028</v>
      </c>
      <c r="BV304" s="6">
        <v>40</v>
      </c>
      <c r="BW304" s="6">
        <v>20</v>
      </c>
      <c r="BX304" s="6">
        <v>45</v>
      </c>
      <c r="BY304" s="6">
        <v>877.48199999999997</v>
      </c>
      <c r="BZ304" s="6">
        <v>1278.2280000000001</v>
      </c>
      <c r="CA304" s="6">
        <v>3.0680000000000001</v>
      </c>
      <c r="CB304" s="6">
        <v>4.165</v>
      </c>
      <c r="CC304" s="6">
        <v>95.376999999999995</v>
      </c>
      <c r="CD304" s="6">
        <v>2055.739</v>
      </c>
      <c r="CE304" s="6">
        <v>854.36599999999999</v>
      </c>
      <c r="CF304" s="6">
        <v>1385.1210000000001</v>
      </c>
      <c r="CG304" s="6">
        <v>6.2919999999999998</v>
      </c>
      <c r="CH304" s="6">
        <v>93.307000000000002</v>
      </c>
      <c r="CR304" s="6"/>
      <c r="CS304" s="6"/>
      <c r="CT304" s="6"/>
      <c r="CU304" s="6"/>
      <c r="CV304" s="6"/>
      <c r="CY304" s="6"/>
      <c r="CZ304" s="6"/>
      <c r="DA304" s="6"/>
      <c r="DB304" s="6"/>
      <c r="DC304" s="6"/>
      <c r="DD304" s="6"/>
    </row>
    <row r="305" spans="1:108" x14ac:dyDescent="0.35">
      <c r="A305" s="8">
        <v>798.8309326171875</v>
      </c>
      <c r="B305" s="8">
        <v>119.90861511230469</v>
      </c>
      <c r="C305" s="8">
        <v>213.80000305175781</v>
      </c>
      <c r="D305" s="8">
        <v>214.5</v>
      </c>
      <c r="E305" s="8">
        <v>221.30000305175781</v>
      </c>
      <c r="F305" s="8">
        <v>225.10000610351563</v>
      </c>
      <c r="G305" s="8">
        <v>2190.098876953125</v>
      </c>
      <c r="H305" s="8">
        <v>1804.34228515625</v>
      </c>
      <c r="I305" s="8">
        <v>3.062000036239624</v>
      </c>
      <c r="J305" s="8">
        <v>0.14200000464916229</v>
      </c>
      <c r="K305" s="8">
        <v>24.340002059936523</v>
      </c>
      <c r="L305" s="8">
        <v>2.0520000457763672</v>
      </c>
      <c r="M305" s="8">
        <v>0.45400002598762512</v>
      </c>
      <c r="N305" s="8">
        <v>0.65600001811981201</v>
      </c>
      <c r="O305" s="8">
        <v>43.200000762939453</v>
      </c>
      <c r="P305" s="8">
        <v>26.84467887878418</v>
      </c>
      <c r="Q305" s="8">
        <v>44.948402404785156</v>
      </c>
      <c r="R305" s="8">
        <v>229.80000305175781</v>
      </c>
      <c r="S305" s="8">
        <v>60.200001</v>
      </c>
      <c r="T305" s="8">
        <v>60.200001</v>
      </c>
      <c r="U305" s="8">
        <v>60.5</v>
      </c>
      <c r="V305" s="8">
        <v>137.79624938964844</v>
      </c>
      <c r="W305" s="8">
        <v>52.49993896484375</v>
      </c>
      <c r="X305" s="8">
        <v>66.923133850097656</v>
      </c>
      <c r="Y305" s="8">
        <v>82.874282836914063</v>
      </c>
      <c r="Z305" s="8">
        <v>1.3920625448226929</v>
      </c>
      <c r="AA305" s="8">
        <v>538.95147705078125</v>
      </c>
      <c r="AB305" s="8">
        <v>489.697509765625</v>
      </c>
      <c r="AC305" s="8">
        <v>4.8911876678466797</v>
      </c>
      <c r="AD305" s="8">
        <v>3.9129376411437988</v>
      </c>
      <c r="AE305" s="8">
        <v>7771.24755859375</v>
      </c>
      <c r="AF305" s="8">
        <v>5864.45703125</v>
      </c>
      <c r="AG305" s="8">
        <v>1775.65966796875</v>
      </c>
      <c r="AH305" s="8">
        <v>1113.4384765625</v>
      </c>
      <c r="AI305" s="8">
        <v>5995.587890625</v>
      </c>
      <c r="AJ305" s="8">
        <v>4751.0185546875</v>
      </c>
      <c r="AK305" s="8">
        <f>(data_cloud__26[[#This Row],[timestamp]]-BD303)*86400</f>
        <v>24.082000111229718</v>
      </c>
      <c r="AL305" s="8"/>
      <c r="AM305" s="8"/>
      <c r="AN305" s="8"/>
      <c r="AO305" s="8"/>
      <c r="AP305" s="6"/>
      <c r="AQ305" s="6"/>
      <c r="AR305" s="6"/>
      <c r="AS305" s="6" t="str">
        <f>_xlfn.XLOOKUP(data_cloud__26[[#This Row],[product_id]], manual_check_maarten!A:A,manual_check_maarten!F:F,  "")</f>
        <v/>
      </c>
      <c r="AT305" s="6"/>
      <c r="AU305" s="6"/>
      <c r="AV305" s="6"/>
      <c r="AW305" s="6" t="str">
        <f>_xlfn.XLOOKUP(data_cloud__26[[#This Row],[product_id]], manual_check_maarten!A:A,manual_check_maarten!G:G,  "")</f>
        <v/>
      </c>
      <c r="AX305" s="6" t="str">
        <f>_xlfn.XLOOKUP(data_cloud__26[[#This Row],[product_id]], manual_check_maarten!A:A,manual_check_maarten!H:H,  "")</f>
        <v/>
      </c>
      <c r="AY305" s="6"/>
      <c r="AZ305" s="6"/>
      <c r="BA305" s="6" t="s">
        <v>1031</v>
      </c>
      <c r="BB305" s="6">
        <v>171</v>
      </c>
      <c r="BC305" s="6" t="s">
        <v>85</v>
      </c>
      <c r="BD305" s="6">
        <v>45566.75559064815</v>
      </c>
      <c r="BE305" s="6" t="s">
        <v>79</v>
      </c>
      <c r="BF305" s="6" t="s">
        <v>80</v>
      </c>
      <c r="BG305" s="6">
        <v>171</v>
      </c>
      <c r="BH305" s="6">
        <v>171</v>
      </c>
      <c r="BI305" s="6">
        <v>0</v>
      </c>
      <c r="BJ305" s="6" t="s">
        <v>1029</v>
      </c>
      <c r="BK305" s="6" t="s">
        <v>82</v>
      </c>
      <c r="BL305" s="6">
        <v>16.069999694824219</v>
      </c>
      <c r="BM305" s="6">
        <v>110</v>
      </c>
      <c r="BN305" s="6" t="s">
        <v>82</v>
      </c>
      <c r="BO305" s="6" t="s">
        <v>82</v>
      </c>
      <c r="BP305" s="6">
        <v>0</v>
      </c>
      <c r="BQ305" s="6">
        <v>60</v>
      </c>
      <c r="BR305" s="6"/>
      <c r="BS305" s="6"/>
      <c r="BT305" s="6"/>
      <c r="BX305" s="6"/>
      <c r="BY305" s="6"/>
      <c r="BZ305" s="6"/>
      <c r="CA305" s="6"/>
      <c r="CB305" s="6"/>
      <c r="CC305" s="6"/>
      <c r="CD305" s="6"/>
      <c r="CR305" s="6"/>
      <c r="CS305" s="6"/>
      <c r="CT305" s="6"/>
      <c r="CU305" s="6"/>
      <c r="CV305" s="6"/>
      <c r="CY305" s="6"/>
      <c r="CZ305" s="6"/>
      <c r="DA305" s="6"/>
      <c r="DB305" s="6"/>
      <c r="DC305" s="6"/>
      <c r="DD305" s="6"/>
    </row>
    <row r="306" spans="1:108" x14ac:dyDescent="0.35">
      <c r="A306" s="8">
        <v>798.4620361328125</v>
      </c>
      <c r="B306" s="8">
        <v>119.90861511230469</v>
      </c>
      <c r="C306" s="8">
        <v>214.10000610351563</v>
      </c>
      <c r="D306" s="8">
        <v>214.60000610351563</v>
      </c>
      <c r="E306" s="8">
        <v>221.30000305175781</v>
      </c>
      <c r="F306" s="8">
        <v>225</v>
      </c>
      <c r="G306" s="8">
        <v>2196.99609375</v>
      </c>
      <c r="H306" s="8">
        <v>1820.2738037109375</v>
      </c>
      <c r="I306" s="8">
        <v>3.2220001220703125</v>
      </c>
      <c r="J306" s="8">
        <v>0.15000000596046448</v>
      </c>
      <c r="K306" s="8">
        <v>24.340002059936523</v>
      </c>
      <c r="L306" s="8">
        <v>1.8940000534057617</v>
      </c>
      <c r="M306" s="8">
        <v>0.45400002598762512</v>
      </c>
      <c r="N306" s="8">
        <v>0.65600001811981201</v>
      </c>
      <c r="O306" s="8">
        <v>43.400001525878906</v>
      </c>
      <c r="P306" s="8">
        <v>25.147455215454102</v>
      </c>
      <c r="Q306" s="8">
        <v>44.999370574951172</v>
      </c>
      <c r="R306" s="8">
        <v>229.80000305175781</v>
      </c>
      <c r="S306" s="8">
        <v>60.099997999999999</v>
      </c>
      <c r="T306" s="8">
        <v>60.099997999999999</v>
      </c>
      <c r="U306" s="8">
        <v>60.599997999999999</v>
      </c>
      <c r="V306" s="8">
        <v>94.586082458496094</v>
      </c>
      <c r="W306" s="8">
        <v>52.499603271484375</v>
      </c>
      <c r="X306" s="8">
        <v>66.388557434082031</v>
      </c>
      <c r="Y306" s="8">
        <v>80.146476745605469</v>
      </c>
      <c r="Z306" s="8">
        <v>2.5960626602172852</v>
      </c>
      <c r="AA306" s="8">
        <v>532.19769287109375</v>
      </c>
      <c r="AB306" s="8">
        <v>481.02944946289063</v>
      </c>
      <c r="AC306" s="8">
        <v>4.7783126831054688</v>
      </c>
      <c r="AD306" s="8">
        <v>3.8000626564025879</v>
      </c>
      <c r="AE306" s="8">
        <v>7482.10009765625</v>
      </c>
      <c r="AF306" s="8">
        <v>4956.5048828125</v>
      </c>
      <c r="AG306" s="8">
        <v>1611.65283203125</v>
      </c>
      <c r="AH306" s="8">
        <v>939.029052734375</v>
      </c>
      <c r="AI306" s="8">
        <v>5870.447265625</v>
      </c>
      <c r="AJ306" s="8">
        <v>4017.475830078125</v>
      </c>
      <c r="AK306" s="8">
        <f>(data_cloud__26[[#This Row],[timestamp]]-BD304)*86400</f>
        <v>23.975000088103116</v>
      </c>
      <c r="AL306" s="8">
        <v>1.0029999999999999</v>
      </c>
      <c r="AM306" s="8">
        <v>423.68</v>
      </c>
      <c r="AN306" s="8">
        <v>2055.7179999999998</v>
      </c>
      <c r="AO306" s="8">
        <v>6.4669999999999996</v>
      </c>
      <c r="AP306" s="6">
        <v>29.733000000000001</v>
      </c>
      <c r="AQ306" s="6">
        <v>1</v>
      </c>
      <c r="AR306" s="6">
        <v>1</v>
      </c>
      <c r="AS306" s="6">
        <f>_xlfn.XLOOKUP(data_cloud__26[[#This Row],[product_id]], manual_check_maarten!A:A,manual_check_maarten!F:F,  "")</f>
        <v>0</v>
      </c>
      <c r="AT306" s="6"/>
      <c r="AU306" s="6"/>
      <c r="AV306" s="6"/>
      <c r="AW306" s="6">
        <f>_xlfn.XLOOKUP(data_cloud__26[[#This Row],[product_id]], manual_check_maarten!A:A,manual_check_maarten!G:G,  "")</f>
        <v>0</v>
      </c>
      <c r="AX306" s="6" t="str">
        <f>_xlfn.XLOOKUP(data_cloud__26[[#This Row],[product_id]], manual_check_maarten!A:A,manual_check_maarten!H:H,  "")</f>
        <v>Circ section</v>
      </c>
      <c r="AY306" s="6"/>
      <c r="AZ306" s="6"/>
      <c r="BA306" s="6" t="s">
        <v>1032</v>
      </c>
      <c r="BB306" s="6">
        <v>172</v>
      </c>
      <c r="BC306" s="6" t="s">
        <v>78</v>
      </c>
      <c r="BD306" s="6">
        <v>45566.755868136577</v>
      </c>
      <c r="BE306" s="6" t="s">
        <v>79</v>
      </c>
      <c r="BF306" s="6" t="s">
        <v>80</v>
      </c>
      <c r="BG306" s="6">
        <v>172</v>
      </c>
      <c r="BH306" s="6">
        <v>172</v>
      </c>
      <c r="BI306" s="6">
        <v>0</v>
      </c>
      <c r="BJ306" s="6" t="s">
        <v>1033</v>
      </c>
      <c r="BK306" s="6" t="s">
        <v>82</v>
      </c>
      <c r="BL306" s="6">
        <v>16.069999694824219</v>
      </c>
      <c r="BM306" s="6">
        <v>110</v>
      </c>
      <c r="BN306" s="6" t="s">
        <v>82</v>
      </c>
      <c r="BO306" s="6" t="s">
        <v>82</v>
      </c>
      <c r="BP306" s="6">
        <v>0</v>
      </c>
      <c r="BQ306" s="6">
        <v>60</v>
      </c>
      <c r="BR306" s="6">
        <v>1.5848755836486816E-2</v>
      </c>
      <c r="BS306" s="6">
        <v>0.18679273128509521</v>
      </c>
      <c r="BT306" s="6" t="s">
        <v>1034</v>
      </c>
      <c r="BU306" s="6" t="s">
        <v>1032</v>
      </c>
      <c r="BV306" s="6">
        <v>40</v>
      </c>
      <c r="BW306" s="6">
        <v>20</v>
      </c>
      <c r="BX306" s="6">
        <v>45</v>
      </c>
      <c r="BY306" s="6">
        <v>881.75699999999995</v>
      </c>
      <c r="BZ306" s="6">
        <v>1287.5909999999999</v>
      </c>
      <c r="CA306" s="6">
        <v>3.1309999999999998</v>
      </c>
      <c r="CB306" s="6">
        <v>4.1920000000000002</v>
      </c>
      <c r="CC306" s="6">
        <v>95.44</v>
      </c>
      <c r="CD306" s="6">
        <v>2055.7179999999998</v>
      </c>
      <c r="CE306" s="6">
        <v>858.447</v>
      </c>
      <c r="CF306" s="6">
        <v>1392.691</v>
      </c>
      <c r="CG306" s="6">
        <v>6.569</v>
      </c>
      <c r="CH306" s="6">
        <v>92.126000000000005</v>
      </c>
      <c r="CR306" s="6"/>
      <c r="CS306" s="6"/>
      <c r="CT306" s="6"/>
      <c r="CU306" s="6"/>
      <c r="CV306" s="6"/>
      <c r="CY306" s="6"/>
      <c r="CZ306" s="6"/>
      <c r="DA306" s="6"/>
      <c r="DB306" s="6"/>
      <c r="DC306" s="6"/>
      <c r="DD306" s="6"/>
    </row>
    <row r="307" spans="1:108" x14ac:dyDescent="0.35">
      <c r="A307" s="8">
        <v>798.4620361328125</v>
      </c>
      <c r="B307" s="8">
        <v>119.90861511230469</v>
      </c>
      <c r="C307" s="8">
        <v>214.10000610351563</v>
      </c>
      <c r="D307" s="8">
        <v>214.60000610351563</v>
      </c>
      <c r="E307" s="8">
        <v>221.30000305175781</v>
      </c>
      <c r="F307" s="8">
        <v>225</v>
      </c>
      <c r="G307" s="8">
        <v>2196.99609375</v>
      </c>
      <c r="H307" s="8">
        <v>1820.2738037109375</v>
      </c>
      <c r="I307" s="8">
        <v>3.2220001220703125</v>
      </c>
      <c r="J307" s="8">
        <v>0.15000000596046448</v>
      </c>
      <c r="K307" s="8">
        <v>24.340002059936523</v>
      </c>
      <c r="L307" s="8">
        <v>1.8940000534057617</v>
      </c>
      <c r="M307" s="8">
        <v>0.45400002598762512</v>
      </c>
      <c r="N307" s="8">
        <v>0.65600001811981201</v>
      </c>
      <c r="O307" s="8">
        <v>43.400001525878906</v>
      </c>
      <c r="P307" s="8">
        <v>25.147455215454102</v>
      </c>
      <c r="Q307" s="8">
        <v>44.999370574951172</v>
      </c>
      <c r="R307" s="8">
        <v>229.80000305175781</v>
      </c>
      <c r="S307" s="8">
        <v>60.099997999999999</v>
      </c>
      <c r="T307" s="8">
        <v>60.099997999999999</v>
      </c>
      <c r="U307" s="8">
        <v>60.599997999999999</v>
      </c>
      <c r="V307" s="8">
        <v>137.79624938964844</v>
      </c>
      <c r="W307" s="8">
        <v>52.49993896484375</v>
      </c>
      <c r="X307" s="8">
        <v>66.77825927734375</v>
      </c>
      <c r="Y307" s="8">
        <v>82.342483520507813</v>
      </c>
      <c r="Z307" s="8">
        <v>2.2574377059936523</v>
      </c>
      <c r="AA307" s="8">
        <v>533.6748046875</v>
      </c>
      <c r="AB307" s="8">
        <v>482.33416748046875</v>
      </c>
      <c r="AC307" s="8">
        <v>5.0040626525878906</v>
      </c>
      <c r="AD307" s="8">
        <v>4.0258126258850098</v>
      </c>
      <c r="AE307" s="8">
        <v>7638.45458984375</v>
      </c>
      <c r="AF307" s="8">
        <v>5641.712890625</v>
      </c>
      <c r="AG307" s="8">
        <v>1758.7646484375</v>
      </c>
      <c r="AH307" s="8">
        <v>1090.2978515625</v>
      </c>
      <c r="AI307" s="8">
        <v>5879.68994140625</v>
      </c>
      <c r="AJ307" s="8">
        <v>4551.4150390625</v>
      </c>
      <c r="AK307" s="8">
        <f>(data_cloud__26[[#This Row],[timestamp]]-BD305)*86400</f>
        <v>23.975000088103116</v>
      </c>
      <c r="AL307" s="8">
        <v>1.0049999999999999</v>
      </c>
      <c r="AM307" s="8">
        <v>424.44600000000003</v>
      </c>
      <c r="AN307" s="8">
        <v>2055.0259999999998</v>
      </c>
      <c r="AO307" s="8">
        <v>8.0980000000000008</v>
      </c>
      <c r="AP307" s="6">
        <v>21.556000000000001</v>
      </c>
      <c r="AQ307" s="6">
        <v>1</v>
      </c>
      <c r="AR307" s="6">
        <v>1</v>
      </c>
      <c r="AS307" s="6">
        <f>_xlfn.XLOOKUP(data_cloud__26[[#This Row],[product_id]], manual_check_maarten!A:A,manual_check_maarten!F:F,  "")</f>
        <v>1</v>
      </c>
      <c r="AT307" s="6"/>
      <c r="AU307" s="6"/>
      <c r="AV307" s="6"/>
      <c r="AW307" s="6">
        <f>_xlfn.XLOOKUP(data_cloud__26[[#This Row],[product_id]], manual_check_maarten!A:A,manual_check_maarten!G:G,  "")</f>
        <v>0</v>
      </c>
      <c r="AX307" s="6" t="str">
        <f>_xlfn.XLOOKUP(data_cloud__26[[#This Row],[product_id]], manual_check_maarten!A:A,manual_check_maarten!H:H,  "")</f>
        <v/>
      </c>
      <c r="AY307" s="6"/>
      <c r="AZ307" s="6"/>
      <c r="BA307" s="6" t="s">
        <v>1035</v>
      </c>
      <c r="BB307" s="6">
        <v>172</v>
      </c>
      <c r="BC307" s="6" t="s">
        <v>85</v>
      </c>
      <c r="BD307" s="6">
        <v>45566.755868136577</v>
      </c>
      <c r="BE307" s="6" t="s">
        <v>79</v>
      </c>
      <c r="BF307" s="6" t="s">
        <v>80</v>
      </c>
      <c r="BG307" s="6">
        <v>172</v>
      </c>
      <c r="BH307" s="6">
        <v>172</v>
      </c>
      <c r="BI307" s="6">
        <v>0</v>
      </c>
      <c r="BJ307" s="6" t="s">
        <v>1033</v>
      </c>
      <c r="BK307" s="6" t="s">
        <v>82</v>
      </c>
      <c r="BL307" s="6">
        <v>16.069999694824219</v>
      </c>
      <c r="BM307" s="6">
        <v>110</v>
      </c>
      <c r="BN307" s="6" t="s">
        <v>82</v>
      </c>
      <c r="BO307" s="6" t="s">
        <v>82</v>
      </c>
      <c r="BP307" s="6">
        <v>0</v>
      </c>
      <c r="BQ307" s="6">
        <v>60</v>
      </c>
      <c r="BR307" s="6"/>
      <c r="BS307" s="6"/>
      <c r="BT307" s="6" t="s">
        <v>1036</v>
      </c>
      <c r="BU307" s="6" t="s">
        <v>1035</v>
      </c>
      <c r="BV307" s="6">
        <v>40</v>
      </c>
      <c r="BW307" s="6">
        <v>20</v>
      </c>
      <c r="BX307" s="6">
        <v>45</v>
      </c>
      <c r="BY307" s="6">
        <v>1216.105</v>
      </c>
      <c r="BZ307" s="6">
        <v>1027.2370000000001</v>
      </c>
      <c r="CA307" s="6">
        <v>-2.3090000000000002</v>
      </c>
      <c r="CB307" s="6">
        <v>4.1100000000000003</v>
      </c>
      <c r="CC307" s="6">
        <v>90</v>
      </c>
      <c r="CD307" s="6">
        <v>2055.0259999999998</v>
      </c>
      <c r="CE307" s="6">
        <v>1213.9929999999999</v>
      </c>
      <c r="CF307" s="6">
        <v>1333.89</v>
      </c>
      <c r="CG307" s="6">
        <v>-179.04</v>
      </c>
      <c r="CH307" s="6">
        <v>98.424999999999997</v>
      </c>
      <c r="CR307" s="6"/>
      <c r="CS307" s="6"/>
      <c r="CT307" s="6"/>
      <c r="CU307" s="6"/>
      <c r="CV307" s="6"/>
      <c r="CY307" s="6"/>
      <c r="CZ307" s="6"/>
      <c r="DA307" s="6"/>
      <c r="DB307" s="6"/>
      <c r="DC307" s="6"/>
      <c r="DD307" s="6"/>
    </row>
    <row r="308" spans="1:108" x14ac:dyDescent="0.35">
      <c r="A308" s="8">
        <v>798.646484375</v>
      </c>
      <c r="B308" s="8">
        <v>119.90861511230469</v>
      </c>
      <c r="C308" s="8">
        <v>214.30000305175781</v>
      </c>
      <c r="D308" s="8">
        <v>214.60000610351563</v>
      </c>
      <c r="E308" s="8">
        <v>221.30000305175781</v>
      </c>
      <c r="F308" s="8">
        <v>225.10000610351563</v>
      </c>
      <c r="G308" s="8">
        <v>2198.55029296875</v>
      </c>
      <c r="H308" s="8">
        <v>1853.399658203125</v>
      </c>
      <c r="I308" s="8">
        <v>2.9540002346038818</v>
      </c>
      <c r="J308" s="8">
        <v>0.14800000190734863</v>
      </c>
      <c r="K308" s="8">
        <v>24.340002059936523</v>
      </c>
      <c r="L308" s="8">
        <v>2.0480000972747803</v>
      </c>
      <c r="M308" s="8">
        <v>0.45400002598762512</v>
      </c>
      <c r="N308" s="8">
        <v>0.65600001811981201</v>
      </c>
      <c r="O308" s="8">
        <v>43.5</v>
      </c>
      <c r="P308" s="8">
        <v>25.830423355102539</v>
      </c>
      <c r="Q308" s="8">
        <v>44.968788146972656</v>
      </c>
      <c r="R308" s="8">
        <v>229.80000305175781</v>
      </c>
      <c r="S308" s="8">
        <v>60</v>
      </c>
      <c r="T308" s="8">
        <v>60</v>
      </c>
      <c r="U308" s="8">
        <v>60.599997999999999</v>
      </c>
      <c r="V308" s="8">
        <v>94.586082458496094</v>
      </c>
      <c r="W308" s="8">
        <v>52.499603271484375</v>
      </c>
      <c r="X308" s="8">
        <v>66.43695068359375</v>
      </c>
      <c r="Y308" s="8">
        <v>80.175277709960938</v>
      </c>
      <c r="Z308" s="8">
        <v>3.4990627765655518</v>
      </c>
      <c r="AA308" s="8">
        <v>534.06475830078125</v>
      </c>
      <c r="AB308" s="8">
        <v>484.52960205078125</v>
      </c>
      <c r="AC308" s="8">
        <v>4.6654376983642578</v>
      </c>
      <c r="AD308" s="8">
        <v>3.8000626564025879</v>
      </c>
      <c r="AE308" s="8">
        <v>7522.48193359375</v>
      </c>
      <c r="AF308" s="8">
        <v>5049.9208984375</v>
      </c>
      <c r="AG308" s="8">
        <v>1582.5615234375</v>
      </c>
      <c r="AH308" s="8">
        <v>972.6181640625</v>
      </c>
      <c r="AI308" s="8">
        <v>5939.92041015625</v>
      </c>
      <c r="AJ308" s="8">
        <v>4077.302734375</v>
      </c>
      <c r="AK308" s="8">
        <f>(data_cloud__26[[#This Row],[timestamp]]-BD306)*86400</f>
        <v>24.98499951325357</v>
      </c>
      <c r="AL308" s="8">
        <v>1.0029999999999999</v>
      </c>
      <c r="AM308" s="8">
        <v>423.43700000000001</v>
      </c>
      <c r="AN308" s="8">
        <v>2051.8710000000001</v>
      </c>
      <c r="AO308" s="8">
        <v>6.97</v>
      </c>
      <c r="AP308" s="6">
        <v>30.169</v>
      </c>
      <c r="AQ308" s="6">
        <v>1</v>
      </c>
      <c r="AR308" s="6">
        <v>1</v>
      </c>
      <c r="AS308" s="6">
        <f>_xlfn.XLOOKUP(data_cloud__26[[#This Row],[product_id]], manual_check_maarten!A:A,manual_check_maarten!F:F,  "")</f>
        <v>1</v>
      </c>
      <c r="AT308" s="6"/>
      <c r="AU308" s="6"/>
      <c r="AV308" s="6"/>
      <c r="AW308" s="6">
        <f>_xlfn.XLOOKUP(data_cloud__26[[#This Row],[product_id]], manual_check_maarten!A:A,manual_check_maarten!G:G,  "")</f>
        <v>0</v>
      </c>
      <c r="AX308" s="6" t="str">
        <f>_xlfn.XLOOKUP(data_cloud__26[[#This Row],[product_id]], manual_check_maarten!A:A,manual_check_maarten!H:H,  "")</f>
        <v/>
      </c>
      <c r="AY308" s="6"/>
      <c r="AZ308" s="6"/>
      <c r="BA308" s="6" t="s">
        <v>1037</v>
      </c>
      <c r="BB308" s="6">
        <v>173</v>
      </c>
      <c r="BC308" s="6" t="s">
        <v>78</v>
      </c>
      <c r="BD308" s="6">
        <v>45566.756157314812</v>
      </c>
      <c r="BE308" s="6" t="s">
        <v>79</v>
      </c>
      <c r="BF308" s="6" t="s">
        <v>80</v>
      </c>
      <c r="BG308" s="6">
        <v>173</v>
      </c>
      <c r="BH308" s="6">
        <v>173</v>
      </c>
      <c r="BI308" s="6">
        <v>0</v>
      </c>
      <c r="BJ308" s="6" t="s">
        <v>1038</v>
      </c>
      <c r="BK308" s="6" t="s">
        <v>82</v>
      </c>
      <c r="BL308" s="6">
        <v>16.069999694824219</v>
      </c>
      <c r="BM308" s="6">
        <v>110</v>
      </c>
      <c r="BN308" s="6" t="s">
        <v>82</v>
      </c>
      <c r="BO308" s="6" t="s">
        <v>82</v>
      </c>
      <c r="BP308" s="6">
        <v>0</v>
      </c>
      <c r="BQ308" s="6">
        <v>60</v>
      </c>
      <c r="BR308" s="6">
        <v>8.1189870834350586E-3</v>
      </c>
      <c r="BS308" s="6">
        <v>0.16393184661865234</v>
      </c>
      <c r="BT308" s="6" t="s">
        <v>1039</v>
      </c>
      <c r="BU308" s="6" t="s">
        <v>1037</v>
      </c>
      <c r="BV308" s="6">
        <v>40</v>
      </c>
      <c r="BW308" s="6">
        <v>20</v>
      </c>
      <c r="BX308" s="6">
        <v>45</v>
      </c>
      <c r="BY308" s="6">
        <v>892.35699999999997</v>
      </c>
      <c r="BZ308" s="6">
        <v>941.04300000000001</v>
      </c>
      <c r="CA308" s="6">
        <v>3.1309999999999998</v>
      </c>
      <c r="CB308" s="6">
        <v>4.165</v>
      </c>
      <c r="CC308" s="6">
        <v>95.44</v>
      </c>
      <c r="CD308" s="6">
        <v>2051.8710000000001</v>
      </c>
      <c r="CE308" s="6">
        <v>869.17</v>
      </c>
      <c r="CF308" s="6">
        <v>1052.135</v>
      </c>
      <c r="CG308" s="6">
        <v>6.5730000000000004</v>
      </c>
      <c r="CH308" s="6">
        <v>98.424999999999997</v>
      </c>
      <c r="CR308" s="6"/>
      <c r="CS308" s="6"/>
      <c r="CT308" s="6"/>
      <c r="CU308" s="6"/>
      <c r="CV308" s="6"/>
      <c r="CY308" s="6"/>
      <c r="CZ308" s="6"/>
      <c r="DA308" s="6"/>
      <c r="DB308" s="6"/>
      <c r="DC308" s="6"/>
      <c r="DD308" s="6"/>
    </row>
    <row r="309" spans="1:108" x14ac:dyDescent="0.35">
      <c r="A309" s="8">
        <v>798.646484375</v>
      </c>
      <c r="B309" s="8">
        <v>119.90861511230469</v>
      </c>
      <c r="C309" s="8">
        <v>214.30000305175781</v>
      </c>
      <c r="D309" s="8">
        <v>214.60000610351563</v>
      </c>
      <c r="E309" s="8">
        <v>221.30000305175781</v>
      </c>
      <c r="F309" s="8">
        <v>225.10000610351563</v>
      </c>
      <c r="G309" s="8">
        <v>2198.55029296875</v>
      </c>
      <c r="H309" s="8">
        <v>1853.399658203125</v>
      </c>
      <c r="I309" s="8">
        <v>2.9540002346038818</v>
      </c>
      <c r="J309" s="8">
        <v>0.14800000190734863</v>
      </c>
      <c r="K309" s="8">
        <v>24.340002059936523</v>
      </c>
      <c r="L309" s="8">
        <v>2.0480000972747803</v>
      </c>
      <c r="M309" s="8">
        <v>0.45400002598762512</v>
      </c>
      <c r="N309" s="8">
        <v>0.65600001811981201</v>
      </c>
      <c r="O309" s="8">
        <v>43.5</v>
      </c>
      <c r="P309" s="8">
        <v>25.830423355102539</v>
      </c>
      <c r="Q309" s="8">
        <v>44.968788146972656</v>
      </c>
      <c r="R309" s="8">
        <v>229.80000305175781</v>
      </c>
      <c r="S309" s="8">
        <v>60</v>
      </c>
      <c r="T309" s="8">
        <v>60</v>
      </c>
      <c r="U309" s="8">
        <v>60.599997999999999</v>
      </c>
      <c r="V309" s="8">
        <v>137.79624938964844</v>
      </c>
      <c r="W309" s="8">
        <v>52.49993896484375</v>
      </c>
      <c r="X309" s="8">
        <v>66.892852783203125</v>
      </c>
      <c r="Y309" s="8">
        <v>82.952064514160156</v>
      </c>
      <c r="Z309" s="8">
        <v>1.5049375295639038</v>
      </c>
      <c r="AA309" s="8">
        <v>536.7562255859375</v>
      </c>
      <c r="AB309" s="8">
        <v>485.50152587890625</v>
      </c>
      <c r="AC309" s="8">
        <v>5.0040626525878906</v>
      </c>
      <c r="AD309" s="8">
        <v>3.9881877899169922</v>
      </c>
      <c r="AE309" s="8">
        <v>7690.59033203125</v>
      </c>
      <c r="AF309" s="8">
        <v>5732.55126953125</v>
      </c>
      <c r="AG309" s="8">
        <v>1789.7919921875</v>
      </c>
      <c r="AH309" s="8">
        <v>1100.03955078125</v>
      </c>
      <c r="AI309" s="8">
        <v>5900.79833984375</v>
      </c>
      <c r="AJ309" s="8">
        <v>4632.51171875</v>
      </c>
      <c r="AK309" s="8">
        <f>(data_cloud__26[[#This Row],[timestamp]]-BD307)*86400</f>
        <v>24.98499951325357</v>
      </c>
      <c r="AL309" s="8">
        <v>1.0049999999999999</v>
      </c>
      <c r="AM309" s="8">
        <v>424.51799999999997</v>
      </c>
      <c r="AN309" s="8">
        <v>2054.558</v>
      </c>
      <c r="AO309" s="8">
        <v>6.4459999999999997</v>
      </c>
      <c r="AP309" s="6">
        <v>32.237000000000002</v>
      </c>
      <c r="AQ309" s="6">
        <v>1</v>
      </c>
      <c r="AR309" s="6">
        <v>1</v>
      </c>
      <c r="AS309" s="6">
        <f>_xlfn.XLOOKUP(data_cloud__26[[#This Row],[product_id]], manual_check_maarten!A:A,manual_check_maarten!F:F,  "")</f>
        <v>1</v>
      </c>
      <c r="AT309" s="6"/>
      <c r="AU309" s="6"/>
      <c r="AV309" s="6"/>
      <c r="AW309" s="6">
        <f>_xlfn.XLOOKUP(data_cloud__26[[#This Row],[product_id]], manual_check_maarten!A:A,manual_check_maarten!G:G,  "")</f>
        <v>0</v>
      </c>
      <c r="AX309" s="6" t="str">
        <f>_xlfn.XLOOKUP(data_cloud__26[[#This Row],[product_id]], manual_check_maarten!A:A,manual_check_maarten!H:H,  "")</f>
        <v/>
      </c>
      <c r="AY309" s="6"/>
      <c r="AZ309" s="6"/>
      <c r="BA309" s="6" t="s">
        <v>1040</v>
      </c>
      <c r="BB309" s="6">
        <v>173</v>
      </c>
      <c r="BC309" s="6" t="s">
        <v>85</v>
      </c>
      <c r="BD309" s="6">
        <v>45566.756157314812</v>
      </c>
      <c r="BE309" s="6" t="s">
        <v>79</v>
      </c>
      <c r="BF309" s="6" t="s">
        <v>80</v>
      </c>
      <c r="BG309" s="6">
        <v>173</v>
      </c>
      <c r="BH309" s="6">
        <v>173</v>
      </c>
      <c r="BI309" s="6">
        <v>0</v>
      </c>
      <c r="BJ309" s="6" t="s">
        <v>1038</v>
      </c>
      <c r="BK309" s="6" t="s">
        <v>82</v>
      </c>
      <c r="BL309" s="6">
        <v>16.069999694824219</v>
      </c>
      <c r="BM309" s="6">
        <v>110</v>
      </c>
      <c r="BN309" s="6" t="s">
        <v>82</v>
      </c>
      <c r="BO309" s="6" t="s">
        <v>82</v>
      </c>
      <c r="BP309" s="6">
        <v>0</v>
      </c>
      <c r="BQ309" s="6">
        <v>60</v>
      </c>
      <c r="BR309" s="6"/>
      <c r="BS309" s="6"/>
      <c r="BT309" s="6" t="s">
        <v>1041</v>
      </c>
      <c r="BU309" s="6" t="s">
        <v>1040</v>
      </c>
      <c r="BV309" s="6">
        <v>40</v>
      </c>
      <c r="BW309" s="6">
        <v>20</v>
      </c>
      <c r="BX309" s="6">
        <v>45</v>
      </c>
      <c r="BY309" s="6">
        <v>1189.078</v>
      </c>
      <c r="BZ309" s="6">
        <v>1035.556</v>
      </c>
      <c r="CA309" s="6">
        <v>-3.6890000000000001</v>
      </c>
      <c r="CB309" s="6">
        <v>4.0049999999999999</v>
      </c>
      <c r="CC309" s="6">
        <v>88.62</v>
      </c>
      <c r="CD309" s="6">
        <v>2054.558</v>
      </c>
      <c r="CE309" s="6">
        <v>1194.2760000000001</v>
      </c>
      <c r="CF309" s="6">
        <v>1343.1769999999999</v>
      </c>
      <c r="CG309" s="6">
        <v>179.70099999999999</v>
      </c>
      <c r="CH309" s="6">
        <v>98.424999999999997</v>
      </c>
      <c r="CR309" s="6"/>
      <c r="CS309" s="6"/>
      <c r="CT309" s="6"/>
      <c r="CU309" s="6"/>
      <c r="CV309" s="6"/>
      <c r="CY309" s="6"/>
      <c r="CZ309" s="6"/>
      <c r="DA309" s="6"/>
      <c r="DB309" s="6"/>
      <c r="DC309" s="6"/>
      <c r="DD309" s="6"/>
    </row>
    <row r="310" spans="1:108" x14ac:dyDescent="0.35">
      <c r="A310" s="8">
        <v>798.646484375</v>
      </c>
      <c r="B310" s="8">
        <v>119.90861511230469</v>
      </c>
      <c r="C310" s="8">
        <v>214.10000610351563</v>
      </c>
      <c r="D310" s="8">
        <v>214.60000610351563</v>
      </c>
      <c r="E310" s="8">
        <v>221.10000610351563</v>
      </c>
      <c r="F310" s="8">
        <v>225.10000610351563</v>
      </c>
      <c r="G310" s="8">
        <v>2202.63037109375</v>
      </c>
      <c r="H310" s="8">
        <v>1829.599609375</v>
      </c>
      <c r="I310" s="8">
        <v>3.0500001907348633</v>
      </c>
      <c r="J310" s="8">
        <v>0.14600001275539398</v>
      </c>
      <c r="K310" s="8">
        <v>24.396001815795898</v>
      </c>
      <c r="L310" s="8">
        <v>2.0659999847412109</v>
      </c>
      <c r="M310" s="8">
        <v>0.45400002598762512</v>
      </c>
      <c r="N310" s="8">
        <v>0.65400004386901855</v>
      </c>
      <c r="O310" s="8">
        <v>43.700000762939453</v>
      </c>
      <c r="P310" s="8">
        <v>26.335002899169922</v>
      </c>
      <c r="Q310" s="8">
        <v>44.948402404785156</v>
      </c>
      <c r="R310" s="8">
        <v>229.80000305175781</v>
      </c>
      <c r="S310" s="8">
        <v>60</v>
      </c>
      <c r="T310" s="8">
        <v>60</v>
      </c>
      <c r="U310" s="8">
        <v>60.599997999999999</v>
      </c>
      <c r="V310" s="8">
        <v>94.586082458496094</v>
      </c>
      <c r="W310" s="8">
        <v>52.499603271484375</v>
      </c>
      <c r="X310" s="8">
        <v>66.360313415527344</v>
      </c>
      <c r="Y310" s="8">
        <v>80.224983215332031</v>
      </c>
      <c r="Z310" s="8">
        <v>3.1604375839233398</v>
      </c>
      <c r="AA310" s="8">
        <v>536.8521728515625</v>
      </c>
      <c r="AB310" s="8">
        <v>489.90811157226563</v>
      </c>
      <c r="AC310" s="8">
        <v>4.6654376983642578</v>
      </c>
      <c r="AD310" s="8">
        <v>3.7624375820159912</v>
      </c>
      <c r="AE310" s="8">
        <v>7570.76318359375</v>
      </c>
      <c r="AF310" s="8">
        <v>5183.56884765625</v>
      </c>
      <c r="AG310" s="8">
        <v>1617.14404296875</v>
      </c>
      <c r="AH310" s="8">
        <v>992.00439453125</v>
      </c>
      <c r="AI310" s="8">
        <v>5953.619140625</v>
      </c>
      <c r="AJ310" s="8">
        <v>4191.564453125</v>
      </c>
      <c r="AK310" s="8">
        <f>(data_cloud__26[[#This Row],[timestamp]]-BD308)*86400</f>
        <v>24.004000006243587</v>
      </c>
      <c r="AL310" s="8"/>
      <c r="AM310" s="8"/>
      <c r="AN310" s="8"/>
      <c r="AO310" s="8"/>
      <c r="AP310" s="6"/>
      <c r="AQ310" s="6"/>
      <c r="AR310" s="6"/>
      <c r="AS310" s="6" t="str">
        <f>_xlfn.XLOOKUP(data_cloud__26[[#This Row],[product_id]], manual_check_maarten!A:A,manual_check_maarten!F:F,  "")</f>
        <v/>
      </c>
      <c r="AT310" s="6"/>
      <c r="AU310" s="6"/>
      <c r="AV310" s="6"/>
      <c r="AW310" s="6" t="str">
        <f>_xlfn.XLOOKUP(data_cloud__26[[#This Row],[product_id]], manual_check_maarten!A:A,manual_check_maarten!G:G,  "")</f>
        <v/>
      </c>
      <c r="AX310" s="6" t="str">
        <f>_xlfn.XLOOKUP(data_cloud__26[[#This Row],[product_id]], manual_check_maarten!A:A,manual_check_maarten!H:H,  "")</f>
        <v/>
      </c>
      <c r="AY310" s="6"/>
      <c r="AZ310" s="6"/>
      <c r="BA310" s="6" t="s">
        <v>1042</v>
      </c>
      <c r="BB310" s="6">
        <v>174</v>
      </c>
      <c r="BC310" s="6" t="s">
        <v>78</v>
      </c>
      <c r="BD310" s="6">
        <v>45566.756435138886</v>
      </c>
      <c r="BE310" s="6" t="s">
        <v>79</v>
      </c>
      <c r="BF310" s="6" t="s">
        <v>80</v>
      </c>
      <c r="BG310" s="6">
        <v>174</v>
      </c>
      <c r="BH310" s="6">
        <v>174</v>
      </c>
      <c r="BI310" s="6">
        <v>0</v>
      </c>
      <c r="BJ310" s="6" t="s">
        <v>1043</v>
      </c>
      <c r="BK310" s="6" t="s">
        <v>82</v>
      </c>
      <c r="BL310" s="6">
        <v>16.079999923706055</v>
      </c>
      <c r="BM310" s="6">
        <v>110</v>
      </c>
      <c r="BN310" s="6" t="s">
        <v>82</v>
      </c>
      <c r="BO310" s="6" t="s">
        <v>82</v>
      </c>
      <c r="BP310" s="6">
        <v>0</v>
      </c>
      <c r="BQ310" s="6">
        <v>60</v>
      </c>
      <c r="BR310" s="6">
        <v>9.4695091247558594E-3</v>
      </c>
      <c r="BS310" s="6">
        <v>0.14624464511871338</v>
      </c>
      <c r="BT310" s="6"/>
      <c r="BX310" s="6"/>
      <c r="BY310" s="6"/>
      <c r="BZ310" s="6"/>
      <c r="CA310" s="6"/>
      <c r="CB310" s="6"/>
      <c r="CC310" s="6"/>
      <c r="CD310" s="6"/>
      <c r="CR310" s="6"/>
      <c r="CS310" s="6"/>
      <c r="CT310" s="6"/>
      <c r="CU310" s="6"/>
      <c r="CV310" s="6"/>
      <c r="CY310" s="6"/>
      <c r="CZ310" s="6"/>
      <c r="DA310" s="6"/>
      <c r="DB310" s="6"/>
      <c r="DC310" s="6"/>
      <c r="DD310" s="6"/>
    </row>
    <row r="311" spans="1:108" x14ac:dyDescent="0.35">
      <c r="A311" s="8">
        <v>798.646484375</v>
      </c>
      <c r="B311" s="8">
        <v>119.90861511230469</v>
      </c>
      <c r="C311" s="8">
        <v>214.10000610351563</v>
      </c>
      <c r="D311" s="8">
        <v>214.60000610351563</v>
      </c>
      <c r="E311" s="8">
        <v>221.10000610351563</v>
      </c>
      <c r="F311" s="8">
        <v>225.10000610351563</v>
      </c>
      <c r="G311" s="8">
        <v>2202.63037109375</v>
      </c>
      <c r="H311" s="8">
        <v>1829.599609375</v>
      </c>
      <c r="I311" s="8">
        <v>3.0500001907348633</v>
      </c>
      <c r="J311" s="8">
        <v>0.14600001275539398</v>
      </c>
      <c r="K311" s="8">
        <v>24.396001815795898</v>
      </c>
      <c r="L311" s="8">
        <v>2.0659999847412109</v>
      </c>
      <c r="M311" s="8">
        <v>0.45400002598762512</v>
      </c>
      <c r="N311" s="8">
        <v>0.65400004386901855</v>
      </c>
      <c r="O311" s="8">
        <v>43.700000762939453</v>
      </c>
      <c r="P311" s="8">
        <v>26.335002899169922</v>
      </c>
      <c r="Q311" s="8">
        <v>44.948402404785156</v>
      </c>
      <c r="R311" s="8">
        <v>229.80000305175781</v>
      </c>
      <c r="S311" s="8">
        <v>60</v>
      </c>
      <c r="T311" s="8">
        <v>60</v>
      </c>
      <c r="U311" s="8">
        <v>60.599997999999999</v>
      </c>
      <c r="V311" s="8">
        <v>137.79624938964844</v>
      </c>
      <c r="W311" s="8">
        <v>52.49993896484375</v>
      </c>
      <c r="X311" s="8">
        <v>66.921417236328125</v>
      </c>
      <c r="Y311" s="8">
        <v>82.479255676269531</v>
      </c>
      <c r="Z311" s="8">
        <v>2.069312572479248</v>
      </c>
      <c r="AA311" s="8">
        <v>538.19439697265625</v>
      </c>
      <c r="AB311" s="8">
        <v>489.314453125</v>
      </c>
      <c r="AC311" s="8">
        <v>4.966437816619873</v>
      </c>
      <c r="AD311" s="8">
        <v>3.9129376411437988</v>
      </c>
      <c r="AE311" s="8">
        <v>7740.2939453125</v>
      </c>
      <c r="AF311" s="8">
        <v>5826.7490234375</v>
      </c>
      <c r="AG311" s="8">
        <v>1794.580078125</v>
      </c>
      <c r="AH311" s="8">
        <v>1092.298828125</v>
      </c>
      <c r="AI311" s="8">
        <v>5945.7138671875</v>
      </c>
      <c r="AJ311" s="8">
        <v>4734.4501953125</v>
      </c>
      <c r="AK311" s="8">
        <f>(data_cloud__26[[#This Row],[timestamp]]-BD309)*86400</f>
        <v>24.004000006243587</v>
      </c>
      <c r="AL311" s="8">
        <v>1.0049999999999999</v>
      </c>
      <c r="AM311" s="8">
        <v>424.68299999999999</v>
      </c>
      <c r="AN311" s="8">
        <v>2056.1860000000001</v>
      </c>
      <c r="AO311" s="8">
        <v>8.8849999999999998</v>
      </c>
      <c r="AP311" s="6">
        <v>15.154</v>
      </c>
      <c r="AQ311" s="6">
        <v>1</v>
      </c>
      <c r="AR311" s="6">
        <v>1</v>
      </c>
      <c r="AS311" s="6">
        <f>_xlfn.XLOOKUP(data_cloud__26[[#This Row],[product_id]], manual_check_maarten!A:A,manual_check_maarten!F:F,  "")</f>
        <v>1</v>
      </c>
      <c r="AT311" s="6"/>
      <c r="AU311" s="6"/>
      <c r="AV311" s="6"/>
      <c r="AW311" s="6">
        <f>_xlfn.XLOOKUP(data_cloud__26[[#This Row],[product_id]], manual_check_maarten!A:A,manual_check_maarten!G:G,  "")</f>
        <v>0</v>
      </c>
      <c r="AX311" s="6" t="str">
        <f>_xlfn.XLOOKUP(data_cloud__26[[#This Row],[product_id]], manual_check_maarten!A:A,manual_check_maarten!H:H,  "")</f>
        <v/>
      </c>
      <c r="AY311" s="6"/>
      <c r="AZ311" s="6"/>
      <c r="BA311" s="6" t="s">
        <v>1044</v>
      </c>
      <c r="BB311" s="6">
        <v>174</v>
      </c>
      <c r="BC311" s="6" t="s">
        <v>85</v>
      </c>
      <c r="BD311" s="6">
        <v>45566.756435138886</v>
      </c>
      <c r="BE311" s="6" t="s">
        <v>79</v>
      </c>
      <c r="BF311" s="6" t="s">
        <v>80</v>
      </c>
      <c r="BG311" s="6">
        <v>174</v>
      </c>
      <c r="BH311" s="6">
        <v>174</v>
      </c>
      <c r="BI311" s="6">
        <v>0</v>
      </c>
      <c r="BJ311" s="6" t="s">
        <v>1043</v>
      </c>
      <c r="BK311" s="6" t="s">
        <v>82</v>
      </c>
      <c r="BL311" s="6">
        <v>16.079999923706055</v>
      </c>
      <c r="BM311" s="6">
        <v>110</v>
      </c>
      <c r="BN311" s="6" t="s">
        <v>82</v>
      </c>
      <c r="BO311" s="6" t="s">
        <v>82</v>
      </c>
      <c r="BP311" s="6">
        <v>0</v>
      </c>
      <c r="BQ311" s="6">
        <v>60</v>
      </c>
      <c r="BR311" s="6"/>
      <c r="BS311" s="6"/>
      <c r="BT311" s="6" t="s">
        <v>1045</v>
      </c>
      <c r="BU311" s="6" t="s">
        <v>1044</v>
      </c>
      <c r="BV311" s="6">
        <v>40</v>
      </c>
      <c r="BW311" s="6">
        <v>20</v>
      </c>
      <c r="BX311" s="6">
        <v>45</v>
      </c>
      <c r="BY311" s="6">
        <v>1212.865</v>
      </c>
      <c r="BZ311" s="6">
        <v>912.24599999999998</v>
      </c>
      <c r="CA311" s="6">
        <v>-2.3090000000000002</v>
      </c>
      <c r="CB311" s="6">
        <v>4.0940000000000003</v>
      </c>
      <c r="CC311" s="6">
        <v>90</v>
      </c>
      <c r="CD311" s="6">
        <v>2056.1860000000001</v>
      </c>
      <c r="CE311" s="6">
        <v>1212.883</v>
      </c>
      <c r="CF311" s="6">
        <v>1220.9290000000001</v>
      </c>
      <c r="CG311" s="6">
        <v>-179.38900000000001</v>
      </c>
      <c r="CH311" s="6">
        <v>99.998999999999995</v>
      </c>
      <c r="CR311" s="6"/>
      <c r="CS311" s="6"/>
      <c r="CT311" s="6"/>
      <c r="CU311" s="6"/>
      <c r="CV311" s="6"/>
      <c r="CY311" s="6"/>
      <c r="CZ311" s="6"/>
      <c r="DA311" s="6"/>
      <c r="DB311" s="6"/>
      <c r="DC311" s="6"/>
      <c r="DD311" s="6"/>
    </row>
    <row r="312" spans="1:108" x14ac:dyDescent="0.35">
      <c r="A312" s="8">
        <v>799.015380859375</v>
      </c>
      <c r="B312" s="8">
        <v>119.90861511230469</v>
      </c>
      <c r="C312" s="8">
        <v>214.60000610351563</v>
      </c>
      <c r="D312" s="8">
        <v>214.5</v>
      </c>
      <c r="E312" s="8">
        <v>220.80000305175781</v>
      </c>
      <c r="F312" s="8">
        <v>225.10000610351563</v>
      </c>
      <c r="G312" s="8">
        <v>2191.458984375</v>
      </c>
      <c r="H312" s="8">
        <v>1811.6280517578125</v>
      </c>
      <c r="I312" s="8">
        <v>3.2380001544952393</v>
      </c>
      <c r="J312" s="8">
        <v>0.14800000190734863</v>
      </c>
      <c r="K312" s="8">
        <v>24.340002059936523</v>
      </c>
      <c r="L312" s="8">
        <v>2.0480000972747803</v>
      </c>
      <c r="M312" s="8">
        <v>0.45400002598762512</v>
      </c>
      <c r="N312" s="8">
        <v>0.65800005197525024</v>
      </c>
      <c r="O312" s="8">
        <v>43.700000762939453</v>
      </c>
      <c r="P312" s="8">
        <v>26.554162979125977</v>
      </c>
      <c r="Q312" s="8">
        <v>44.953498840332031</v>
      </c>
      <c r="R312" s="8">
        <v>229.80000305175781</v>
      </c>
      <c r="S312" s="8">
        <v>60.099997999999999</v>
      </c>
      <c r="T312" s="8">
        <v>60.099997999999999</v>
      </c>
      <c r="U312" s="8">
        <v>60.599997999999999</v>
      </c>
      <c r="V312" s="8">
        <v>94.586082458496094</v>
      </c>
      <c r="W312" s="8">
        <v>52.499603271484375</v>
      </c>
      <c r="X312" s="8">
        <v>66.259078979492188</v>
      </c>
      <c r="Y312" s="8">
        <v>80.245536804199219</v>
      </c>
      <c r="Z312" s="8">
        <v>3.1604375839233398</v>
      </c>
      <c r="AA312" s="8">
        <v>538.00152587890625</v>
      </c>
      <c r="AB312" s="8">
        <v>490.49826049804688</v>
      </c>
      <c r="AC312" s="8">
        <v>4.5901875495910645</v>
      </c>
      <c r="AD312" s="8">
        <v>3.7248127460479736</v>
      </c>
      <c r="AE312" s="8">
        <v>7600.5869140625</v>
      </c>
      <c r="AF312" s="8">
        <v>5199.31396484375</v>
      </c>
      <c r="AG312" s="8">
        <v>1586.033203125</v>
      </c>
      <c r="AH312" s="8">
        <v>981.9228515625</v>
      </c>
      <c r="AI312" s="8">
        <v>6014.5537109375</v>
      </c>
      <c r="AJ312" s="8">
        <v>4217.39111328125</v>
      </c>
      <c r="AK312" s="8">
        <f>(data_cloud__26[[#This Row],[timestamp]]-BD310)*86400</f>
        <v>23.972000204958022</v>
      </c>
      <c r="AL312" s="8">
        <v>1.0029999999999999</v>
      </c>
      <c r="AM312" s="8">
        <v>423.49099999999999</v>
      </c>
      <c r="AN312" s="8">
        <v>2055.5169999999998</v>
      </c>
      <c r="AO312" s="8">
        <v>12.438000000000001</v>
      </c>
      <c r="AP312" s="6">
        <v>30.138000000000002</v>
      </c>
      <c r="AQ312" s="6">
        <v>1</v>
      </c>
      <c r="AR312" s="6">
        <v>1</v>
      </c>
      <c r="AS312" s="6">
        <f>_xlfn.XLOOKUP(data_cloud__26[[#This Row],[product_id]], manual_check_maarten!A:A,manual_check_maarten!F:F,  "")</f>
        <v>1</v>
      </c>
      <c r="AT312" s="6"/>
      <c r="AU312" s="6"/>
      <c r="AV312" s="6"/>
      <c r="AW312" s="6">
        <f>_xlfn.XLOOKUP(data_cloud__26[[#This Row],[product_id]], manual_check_maarten!A:A,manual_check_maarten!G:G,  "")</f>
        <v>0</v>
      </c>
      <c r="AX312" s="6" t="str">
        <f>_xlfn.XLOOKUP(data_cloud__26[[#This Row],[product_id]], manual_check_maarten!A:A,manual_check_maarten!H:H,  "")</f>
        <v/>
      </c>
      <c r="AY312" s="6"/>
      <c r="AZ312" s="6"/>
      <c r="BA312" s="6" t="s">
        <v>1046</v>
      </c>
      <c r="BB312" s="6">
        <v>175</v>
      </c>
      <c r="BC312" s="6" t="s">
        <v>78</v>
      </c>
      <c r="BD312" s="6">
        <v>45566.756712592593</v>
      </c>
      <c r="BE312" s="6" t="s">
        <v>79</v>
      </c>
      <c r="BF312" s="6" t="s">
        <v>80</v>
      </c>
      <c r="BG312" s="6">
        <v>175</v>
      </c>
      <c r="BH312" s="6">
        <v>175</v>
      </c>
      <c r="BI312" s="6">
        <v>0</v>
      </c>
      <c r="BJ312" s="6" t="s">
        <v>1047</v>
      </c>
      <c r="BK312" s="6" t="s">
        <v>82</v>
      </c>
      <c r="BL312" s="6">
        <v>16.079999923706055</v>
      </c>
      <c r="BM312" s="6">
        <v>110</v>
      </c>
      <c r="BN312" s="6" t="s">
        <v>82</v>
      </c>
      <c r="BO312" s="6" t="s">
        <v>82</v>
      </c>
      <c r="BP312" s="6">
        <v>0</v>
      </c>
      <c r="BQ312" s="6">
        <v>60</v>
      </c>
      <c r="BR312" s="6">
        <v>1.8010139465332031E-3</v>
      </c>
      <c r="BS312" s="6">
        <v>0.15791821479797363</v>
      </c>
      <c r="BT312" s="6" t="s">
        <v>1048</v>
      </c>
      <c r="BU312" s="6" t="s">
        <v>1046</v>
      </c>
      <c r="BV312" s="6">
        <v>40</v>
      </c>
      <c r="BW312" s="6">
        <v>20</v>
      </c>
      <c r="BX312" s="6">
        <v>45</v>
      </c>
      <c r="BY312" s="6">
        <v>862.61</v>
      </c>
      <c r="BZ312" s="6">
        <v>1253.346</v>
      </c>
      <c r="CA312" s="6">
        <v>2.399</v>
      </c>
      <c r="CB312" s="6">
        <v>4.1840000000000002</v>
      </c>
      <c r="CC312" s="6">
        <v>94.707999999999998</v>
      </c>
      <c r="CD312" s="6">
        <v>2055.5169999999998</v>
      </c>
      <c r="CE312" s="6">
        <v>841.50099999999998</v>
      </c>
      <c r="CF312" s="6">
        <v>1359.23</v>
      </c>
      <c r="CG312" s="6">
        <v>5.4569999999999999</v>
      </c>
      <c r="CH312" s="6">
        <v>94.882000000000005</v>
      </c>
      <c r="CR312" s="6"/>
      <c r="CS312" s="6"/>
      <c r="CT312" s="6"/>
      <c r="CU312" s="6"/>
      <c r="CV312" s="6"/>
      <c r="CY312" s="6"/>
      <c r="CZ312" s="6"/>
      <c r="DA312" s="6"/>
      <c r="DB312" s="6"/>
      <c r="DC312" s="6"/>
      <c r="DD312" s="6"/>
    </row>
    <row r="313" spans="1:108" x14ac:dyDescent="0.35">
      <c r="A313" s="8">
        <v>799.015380859375</v>
      </c>
      <c r="B313" s="8">
        <v>119.90861511230469</v>
      </c>
      <c r="C313" s="8">
        <v>214.60000610351563</v>
      </c>
      <c r="D313" s="8">
        <v>214.5</v>
      </c>
      <c r="E313" s="8">
        <v>220.80000305175781</v>
      </c>
      <c r="F313" s="8">
        <v>225.10000610351563</v>
      </c>
      <c r="G313" s="8">
        <v>2191.458984375</v>
      </c>
      <c r="H313" s="8">
        <v>1811.6280517578125</v>
      </c>
      <c r="I313" s="8">
        <v>3.2380001544952393</v>
      </c>
      <c r="J313" s="8">
        <v>0.14800000190734863</v>
      </c>
      <c r="K313" s="8">
        <v>24.340002059936523</v>
      </c>
      <c r="L313" s="8">
        <v>2.0480000972747803</v>
      </c>
      <c r="M313" s="8">
        <v>0.45400002598762512</v>
      </c>
      <c r="N313" s="8">
        <v>0.65800005197525024</v>
      </c>
      <c r="O313" s="8">
        <v>43.700000762939453</v>
      </c>
      <c r="P313" s="8">
        <v>26.554162979125977</v>
      </c>
      <c r="Q313" s="8">
        <v>44.953498840332031</v>
      </c>
      <c r="R313" s="8">
        <v>229.80000305175781</v>
      </c>
      <c r="S313" s="8">
        <v>60.099997999999999</v>
      </c>
      <c r="T313" s="8">
        <v>60.099997999999999</v>
      </c>
      <c r="U313" s="8">
        <v>60.599997999999999</v>
      </c>
      <c r="V313" s="8">
        <v>137.79624938964844</v>
      </c>
      <c r="W313" s="8">
        <v>52.49993896484375</v>
      </c>
      <c r="X313" s="8">
        <v>67.010185241699219</v>
      </c>
      <c r="Y313" s="8">
        <v>82.406646728515625</v>
      </c>
      <c r="Z313" s="8">
        <v>2.4831876754760742</v>
      </c>
      <c r="AA313" s="8">
        <v>539.20672607421875</v>
      </c>
      <c r="AB313" s="8">
        <v>489.47470092773438</v>
      </c>
      <c r="AC313" s="8">
        <v>4.8911876678466797</v>
      </c>
      <c r="AD313" s="8">
        <v>3.9505627155303955</v>
      </c>
      <c r="AE313" s="8">
        <v>7766.00732421875</v>
      </c>
      <c r="AF313" s="8">
        <v>5842.84619140625</v>
      </c>
      <c r="AG313" s="8">
        <v>1766.6064453125</v>
      </c>
      <c r="AH313" s="8">
        <v>1121.53759765625</v>
      </c>
      <c r="AI313" s="8">
        <v>5999.40087890625</v>
      </c>
      <c r="AJ313" s="8">
        <v>4721.30859375</v>
      </c>
      <c r="AK313" s="8">
        <f>(data_cloud__26[[#This Row],[timestamp]]-BD311)*86400</f>
        <v>23.972000204958022</v>
      </c>
      <c r="AL313" s="8">
        <v>1.0049999999999999</v>
      </c>
      <c r="AM313" s="8">
        <v>424.71</v>
      </c>
      <c r="AN313" s="8">
        <v>2055.328</v>
      </c>
      <c r="AO313" s="8">
        <v>6.4530000000000003</v>
      </c>
      <c r="AP313" s="6">
        <v>26.850999999999999</v>
      </c>
      <c r="AQ313" s="6">
        <v>1</v>
      </c>
      <c r="AR313" s="6">
        <v>1</v>
      </c>
      <c r="AS313" s="6">
        <f>_xlfn.XLOOKUP(data_cloud__26[[#This Row],[product_id]], manual_check_maarten!A:A,manual_check_maarten!F:F,  "")</f>
        <v>1</v>
      </c>
      <c r="AT313" s="6"/>
      <c r="AU313" s="6"/>
      <c r="AV313" s="6"/>
      <c r="AW313" s="6">
        <f>_xlfn.XLOOKUP(data_cloud__26[[#This Row],[product_id]], manual_check_maarten!A:A,manual_check_maarten!G:G,  "")</f>
        <v>0</v>
      </c>
      <c r="AX313" s="6" t="str">
        <f>_xlfn.XLOOKUP(data_cloud__26[[#This Row],[product_id]], manual_check_maarten!A:A,manual_check_maarten!H:H,  "")</f>
        <v/>
      </c>
      <c r="AY313" s="6"/>
      <c r="AZ313" s="6"/>
      <c r="BA313" s="6" t="s">
        <v>1049</v>
      </c>
      <c r="BB313" s="6">
        <v>175</v>
      </c>
      <c r="BC313" s="6" t="s">
        <v>85</v>
      </c>
      <c r="BD313" s="6">
        <v>45566.756712592593</v>
      </c>
      <c r="BE313" s="6" t="s">
        <v>79</v>
      </c>
      <c r="BF313" s="6" t="s">
        <v>80</v>
      </c>
      <c r="BG313" s="6">
        <v>175</v>
      </c>
      <c r="BH313" s="6">
        <v>175</v>
      </c>
      <c r="BI313" s="6">
        <v>0</v>
      </c>
      <c r="BJ313" s="6" t="s">
        <v>1047</v>
      </c>
      <c r="BK313" s="6" t="s">
        <v>82</v>
      </c>
      <c r="BL313" s="6">
        <v>16.079999923706055</v>
      </c>
      <c r="BM313" s="6">
        <v>110</v>
      </c>
      <c r="BN313" s="6" t="s">
        <v>82</v>
      </c>
      <c r="BO313" s="6" t="s">
        <v>82</v>
      </c>
      <c r="BP313" s="6">
        <v>0</v>
      </c>
      <c r="BQ313" s="6">
        <v>60</v>
      </c>
      <c r="BR313" s="6"/>
      <c r="BS313" s="6"/>
      <c r="BT313" s="6" t="s">
        <v>1050</v>
      </c>
      <c r="BU313" s="6" t="s">
        <v>1049</v>
      </c>
      <c r="BV313" s="6">
        <v>40</v>
      </c>
      <c r="BW313" s="6">
        <v>20</v>
      </c>
      <c r="BX313" s="6">
        <v>45</v>
      </c>
      <c r="BY313" s="6">
        <v>1212.8510000000001</v>
      </c>
      <c r="BZ313" s="6">
        <v>1004.652</v>
      </c>
      <c r="CA313" s="6">
        <v>-2.7669999999999999</v>
      </c>
      <c r="CB313" s="6">
        <v>4.0439999999999996</v>
      </c>
      <c r="CC313" s="6">
        <v>89.542000000000002</v>
      </c>
      <c r="CD313" s="6">
        <v>2055.328</v>
      </c>
      <c r="CE313" s="6">
        <v>1211.855</v>
      </c>
      <c r="CF313" s="6">
        <v>1313.3820000000001</v>
      </c>
      <c r="CG313" s="6">
        <v>-179.21199999999999</v>
      </c>
      <c r="CH313" s="6">
        <v>98.424999999999997</v>
      </c>
      <c r="CR313" s="6"/>
      <c r="CS313" s="6"/>
      <c r="CT313" s="6"/>
      <c r="CU313" s="6"/>
      <c r="CV313" s="6"/>
      <c r="CY313" s="6"/>
      <c r="CZ313" s="6"/>
      <c r="DA313" s="6"/>
      <c r="DB313" s="6"/>
      <c r="DC313" s="6"/>
      <c r="DD313" s="6"/>
    </row>
    <row r="314" spans="1:108" x14ac:dyDescent="0.35">
      <c r="A314" s="8">
        <v>799.38427734375</v>
      </c>
      <c r="B314" s="8">
        <v>119.90861511230469</v>
      </c>
      <c r="C314" s="8">
        <v>214.80000305175781</v>
      </c>
      <c r="D314" s="8">
        <v>214.60000610351563</v>
      </c>
      <c r="E314" s="8">
        <v>220.80000305175781</v>
      </c>
      <c r="F314" s="8">
        <v>225.10000610351563</v>
      </c>
      <c r="G314" s="8">
        <v>2198.161865234375</v>
      </c>
      <c r="H314" s="8">
        <v>1798.7080078125</v>
      </c>
      <c r="I314" s="8">
        <v>3.82200026512146</v>
      </c>
      <c r="J314" s="8">
        <v>0.15600000321865082</v>
      </c>
      <c r="K314" s="8">
        <v>24.340002059936523</v>
      </c>
      <c r="L314" s="8">
        <v>2.0720000267028809</v>
      </c>
      <c r="M314" s="8">
        <v>0.45400002598762512</v>
      </c>
      <c r="N314" s="8">
        <v>0.65400004386901855</v>
      </c>
      <c r="O314" s="8">
        <v>43.900001525878906</v>
      </c>
      <c r="P314" s="8">
        <v>27.048549652099609</v>
      </c>
      <c r="Q314" s="8">
        <v>44.963691711425781</v>
      </c>
      <c r="R314" s="8">
        <v>229.80000305175781</v>
      </c>
      <c r="S314" s="8">
        <v>60</v>
      </c>
      <c r="T314" s="8">
        <v>60</v>
      </c>
      <c r="U314" s="8">
        <v>60.599997999999999</v>
      </c>
      <c r="V314" s="8">
        <v>94.586082458496094</v>
      </c>
      <c r="W314" s="8">
        <v>52.499603271484375</v>
      </c>
      <c r="X314" s="8">
        <v>66.474205017089844</v>
      </c>
      <c r="Y314" s="8">
        <v>80.288360595703125</v>
      </c>
      <c r="Z314" s="8">
        <v>2.7089376449584961</v>
      </c>
      <c r="AA314" s="8">
        <v>540.12890625</v>
      </c>
      <c r="AB314" s="8">
        <v>492.9215087890625</v>
      </c>
      <c r="AC314" s="8">
        <v>4.5901875495910645</v>
      </c>
      <c r="AD314" s="8">
        <v>3.687187671661377</v>
      </c>
      <c r="AE314" s="8">
        <v>7651.67333984375</v>
      </c>
      <c r="AF314" s="8">
        <v>5277.02783203125</v>
      </c>
      <c r="AG314" s="8">
        <v>1610.24658203125</v>
      </c>
      <c r="AH314" s="8">
        <v>988.26123046875</v>
      </c>
      <c r="AI314" s="8">
        <v>6041.4267578125</v>
      </c>
      <c r="AJ314" s="8">
        <v>4288.7666015625</v>
      </c>
      <c r="AK314" s="8">
        <f>(data_cloud__26[[#This Row],[timestamp]]-BD312)*86400</f>
        <v>25.189999910071492</v>
      </c>
      <c r="AL314" s="8">
        <v>1.0029999999999999</v>
      </c>
      <c r="AM314" s="8">
        <v>423.66300000000001</v>
      </c>
      <c r="AN314" s="8">
        <v>2055.6030000000001</v>
      </c>
      <c r="AO314" s="8">
        <v>6.5739999999999998</v>
      </c>
      <c r="AP314" s="6">
        <v>25.254999999999999</v>
      </c>
      <c r="AQ314" s="6">
        <v>1</v>
      </c>
      <c r="AR314" s="6">
        <v>1</v>
      </c>
      <c r="AS314" s="6">
        <f>_xlfn.XLOOKUP(data_cloud__26[[#This Row],[product_id]], manual_check_maarten!A:A,manual_check_maarten!F:F,  "")</f>
        <v>1</v>
      </c>
      <c r="AT314" s="6"/>
      <c r="AU314" s="6"/>
      <c r="AV314" s="6"/>
      <c r="AW314" s="6">
        <f>_xlfn.XLOOKUP(data_cloud__26[[#This Row],[product_id]], manual_check_maarten!A:A,manual_check_maarten!G:G,  "")</f>
        <v>0</v>
      </c>
      <c r="AX314" s="6" t="str">
        <f>_xlfn.XLOOKUP(data_cloud__26[[#This Row],[product_id]], manual_check_maarten!A:A,manual_check_maarten!H:H,  "")</f>
        <v/>
      </c>
      <c r="AY314" s="6"/>
      <c r="AZ314" s="6"/>
      <c r="BA314" s="6" t="s">
        <v>1051</v>
      </c>
      <c r="BB314" s="6">
        <v>176</v>
      </c>
      <c r="BC314" s="6" t="s">
        <v>78</v>
      </c>
      <c r="BD314" s="6">
        <v>45566.757004143517</v>
      </c>
      <c r="BE314" s="6" t="s">
        <v>79</v>
      </c>
      <c r="BF314" s="6" t="s">
        <v>80</v>
      </c>
      <c r="BG314" s="6">
        <v>176</v>
      </c>
      <c r="BH314" s="6">
        <v>176</v>
      </c>
      <c r="BI314" s="6">
        <v>0</v>
      </c>
      <c r="BJ314" s="6" t="s">
        <v>1052</v>
      </c>
      <c r="BK314" s="6" t="s">
        <v>82</v>
      </c>
      <c r="BL314" s="6">
        <v>16.090000152587891</v>
      </c>
      <c r="BM314" s="6">
        <v>110</v>
      </c>
      <c r="BN314" s="6" t="s">
        <v>82</v>
      </c>
      <c r="BO314" s="6" t="s">
        <v>82</v>
      </c>
      <c r="BP314" s="6">
        <v>0</v>
      </c>
      <c r="BQ314" s="6">
        <v>60</v>
      </c>
      <c r="BR314" s="6">
        <v>2.4973154067993164E-3</v>
      </c>
      <c r="BS314" s="6">
        <v>0.15128529071807861</v>
      </c>
      <c r="BT314" s="6" t="s">
        <v>1053</v>
      </c>
      <c r="BU314" s="6" t="s">
        <v>1051</v>
      </c>
      <c r="BV314" s="6">
        <v>40</v>
      </c>
      <c r="BW314" s="6">
        <v>20</v>
      </c>
      <c r="BX314" s="6">
        <v>45</v>
      </c>
      <c r="BY314" s="6">
        <v>864.71400000000006</v>
      </c>
      <c r="BZ314" s="6">
        <v>1217.6300000000001</v>
      </c>
      <c r="CA314" s="6">
        <v>2.4550000000000001</v>
      </c>
      <c r="CB314" s="6">
        <v>4.2160000000000002</v>
      </c>
      <c r="CC314" s="6">
        <v>94.763999999999996</v>
      </c>
      <c r="CD314" s="6">
        <v>2055.6030000000001</v>
      </c>
      <c r="CE314" s="6">
        <v>843.27</v>
      </c>
      <c r="CF314" s="6">
        <v>1324.626</v>
      </c>
      <c r="CG314" s="6">
        <v>5.49</v>
      </c>
      <c r="CH314" s="6">
        <v>97.244</v>
      </c>
      <c r="CR314" s="6"/>
      <c r="CS314" s="6"/>
      <c r="CT314" s="6"/>
      <c r="CU314" s="6"/>
      <c r="CV314" s="6"/>
      <c r="CY314" s="6"/>
      <c r="CZ314" s="6"/>
      <c r="DA314" s="6"/>
      <c r="DB314" s="6"/>
      <c r="DC314" s="6"/>
      <c r="DD314" s="6"/>
    </row>
    <row r="315" spans="1:108" x14ac:dyDescent="0.35">
      <c r="A315" s="8">
        <v>799.38427734375</v>
      </c>
      <c r="B315" s="8">
        <v>119.90861511230469</v>
      </c>
      <c r="C315" s="8">
        <v>214.80000305175781</v>
      </c>
      <c r="D315" s="8">
        <v>214.60000610351563</v>
      </c>
      <c r="E315" s="8">
        <v>220.80000305175781</v>
      </c>
      <c r="F315" s="8">
        <v>225.10000610351563</v>
      </c>
      <c r="G315" s="8">
        <v>2198.161865234375</v>
      </c>
      <c r="H315" s="8">
        <v>1798.7080078125</v>
      </c>
      <c r="I315" s="8">
        <v>3.82200026512146</v>
      </c>
      <c r="J315" s="8">
        <v>0.15600000321865082</v>
      </c>
      <c r="K315" s="8">
        <v>24.340002059936523</v>
      </c>
      <c r="L315" s="8">
        <v>2.0720000267028809</v>
      </c>
      <c r="M315" s="8">
        <v>0.45400002598762512</v>
      </c>
      <c r="N315" s="8">
        <v>0.65400004386901855</v>
      </c>
      <c r="O315" s="8">
        <v>43.900001525878906</v>
      </c>
      <c r="P315" s="8">
        <v>27.048549652099609</v>
      </c>
      <c r="Q315" s="8">
        <v>44.963691711425781</v>
      </c>
      <c r="R315" s="8">
        <v>229.80000305175781</v>
      </c>
      <c r="S315" s="8">
        <v>60</v>
      </c>
      <c r="T315" s="8">
        <v>60</v>
      </c>
      <c r="U315" s="8">
        <v>60.599997999999999</v>
      </c>
      <c r="V315" s="8">
        <v>137.79624938964844</v>
      </c>
      <c r="W315" s="8">
        <v>52.49993896484375</v>
      </c>
      <c r="X315" s="8">
        <v>66.778465270996094</v>
      </c>
      <c r="Y315" s="8">
        <v>82.392868041992188</v>
      </c>
      <c r="Z315" s="8">
        <v>2.1069376468658447</v>
      </c>
      <c r="AA315" s="8">
        <v>541.86883544921875</v>
      </c>
      <c r="AB315" s="8">
        <v>492.8355712890625</v>
      </c>
      <c r="AC315" s="8">
        <v>4.966437816619873</v>
      </c>
      <c r="AD315" s="8">
        <v>3.9129376411437988</v>
      </c>
      <c r="AE315" s="8">
        <v>7832.9921875</v>
      </c>
      <c r="AF315" s="8">
        <v>5949.18701171875</v>
      </c>
      <c r="AG315" s="8">
        <v>1833.0087890625</v>
      </c>
      <c r="AH315" s="8">
        <v>1128.85400390625</v>
      </c>
      <c r="AI315" s="8">
        <v>5999.9833984375</v>
      </c>
      <c r="AJ315" s="8">
        <v>4820.3330078125</v>
      </c>
      <c r="AK315" s="8">
        <f>(data_cloud__26[[#This Row],[timestamp]]-BD313)*86400</f>
        <v>25.189999910071492</v>
      </c>
      <c r="AL315" s="8">
        <v>1.004</v>
      </c>
      <c r="AM315" s="8">
        <v>424.68</v>
      </c>
      <c r="AN315" s="8">
        <v>2053.1689999999999</v>
      </c>
      <c r="AO315" s="8">
        <v>8.9809999999999999</v>
      </c>
      <c r="AP315" s="6">
        <v>29.218</v>
      </c>
      <c r="AQ315" s="6">
        <v>1</v>
      </c>
      <c r="AR315" s="6">
        <v>1</v>
      </c>
      <c r="AS315" s="6">
        <f>_xlfn.XLOOKUP(data_cloud__26[[#This Row],[product_id]], manual_check_maarten!A:A,manual_check_maarten!F:F,  "")</f>
        <v>1</v>
      </c>
      <c r="AT315" s="6"/>
      <c r="AU315" s="6"/>
      <c r="AV315" s="6"/>
      <c r="AW315" s="6">
        <f>_xlfn.XLOOKUP(data_cloud__26[[#This Row],[product_id]], manual_check_maarten!A:A,manual_check_maarten!G:G,  "")</f>
        <v>0</v>
      </c>
      <c r="AX315" s="6" t="str">
        <f>_xlfn.XLOOKUP(data_cloud__26[[#This Row],[product_id]], manual_check_maarten!A:A,manual_check_maarten!H:H,  "")</f>
        <v/>
      </c>
      <c r="AY315" s="6"/>
      <c r="AZ315" s="6"/>
      <c r="BA315" s="6" t="s">
        <v>1054</v>
      </c>
      <c r="BB315" s="6">
        <v>176</v>
      </c>
      <c r="BC315" s="6" t="s">
        <v>85</v>
      </c>
      <c r="BD315" s="6">
        <v>45566.757004143517</v>
      </c>
      <c r="BE315" s="6" t="s">
        <v>79</v>
      </c>
      <c r="BF315" s="6" t="s">
        <v>80</v>
      </c>
      <c r="BG315" s="6">
        <v>176</v>
      </c>
      <c r="BH315" s="6">
        <v>176</v>
      </c>
      <c r="BI315" s="6">
        <v>0</v>
      </c>
      <c r="BJ315" s="6" t="s">
        <v>1052</v>
      </c>
      <c r="BK315" s="6" t="s">
        <v>82</v>
      </c>
      <c r="BL315" s="6">
        <v>16.090000152587891</v>
      </c>
      <c r="BM315" s="6">
        <v>110</v>
      </c>
      <c r="BN315" s="6" t="s">
        <v>82</v>
      </c>
      <c r="BO315" s="6" t="s">
        <v>82</v>
      </c>
      <c r="BP315" s="6">
        <v>0</v>
      </c>
      <c r="BQ315" s="6">
        <v>60</v>
      </c>
      <c r="BR315" s="6"/>
      <c r="BS315" s="6"/>
      <c r="BT315" s="6" t="s">
        <v>1055</v>
      </c>
      <c r="BU315" s="6" t="s">
        <v>1054</v>
      </c>
      <c r="BV315" s="6">
        <v>40</v>
      </c>
      <c r="BW315" s="6">
        <v>20</v>
      </c>
      <c r="BX315" s="6">
        <v>45</v>
      </c>
      <c r="BY315" s="6">
        <v>1181.5550000000001</v>
      </c>
      <c r="BZ315" s="6">
        <v>1141.1769999999999</v>
      </c>
      <c r="CA315" s="6">
        <v>-3.6840000000000002</v>
      </c>
      <c r="CB315" s="6">
        <v>4.0830000000000002</v>
      </c>
      <c r="CC315" s="6">
        <v>88.625</v>
      </c>
      <c r="CD315" s="6">
        <v>2053.1689999999999</v>
      </c>
      <c r="CE315" s="6">
        <v>1187.4749999999999</v>
      </c>
      <c r="CF315" s="6">
        <v>1444.6890000000001</v>
      </c>
      <c r="CG315" s="6">
        <v>179.501</v>
      </c>
      <c r="CH315" s="6">
        <v>99.998999999999995</v>
      </c>
      <c r="CR315" s="6"/>
      <c r="CS315" s="6"/>
      <c r="CT315" s="6"/>
      <c r="CU315" s="6"/>
      <c r="CV315" s="6"/>
      <c r="CY315" s="6"/>
      <c r="CZ315" s="6"/>
      <c r="DA315" s="6"/>
      <c r="DB315" s="6"/>
      <c r="DC315" s="6"/>
      <c r="DD315" s="6"/>
    </row>
    <row r="316" spans="1:108" x14ac:dyDescent="0.35">
      <c r="A316" s="8">
        <v>799.1998291015625</v>
      </c>
      <c r="B316" s="8">
        <v>119.90861511230469</v>
      </c>
      <c r="C316" s="8">
        <v>214.80000305175781</v>
      </c>
      <c r="D316" s="8">
        <v>214.80000305175781</v>
      </c>
      <c r="E316" s="8">
        <v>220.80000305175781</v>
      </c>
      <c r="F316" s="8">
        <v>225</v>
      </c>
      <c r="G316" s="8">
        <v>2179.0244140625</v>
      </c>
      <c r="H316" s="8">
        <v>1780.5421142578125</v>
      </c>
      <c r="I316" s="8">
        <v>2.8380000591278076</v>
      </c>
      <c r="J316" s="8">
        <v>0.15400001406669617</v>
      </c>
      <c r="K316" s="8">
        <v>24.338001251220703</v>
      </c>
      <c r="L316" s="8">
        <v>2.0680000782012939</v>
      </c>
      <c r="M316" s="8">
        <v>0.45200002193450928</v>
      </c>
      <c r="N316" s="8">
        <v>0.65600001811981201</v>
      </c>
      <c r="O316" s="8">
        <v>44</v>
      </c>
      <c r="P316" s="8">
        <v>27.339065551757813</v>
      </c>
      <c r="Q316" s="8">
        <v>44.989173889160156</v>
      </c>
      <c r="R316" s="8">
        <v>229.80000305175781</v>
      </c>
      <c r="S316" s="8">
        <v>60</v>
      </c>
      <c r="T316" s="8">
        <v>60</v>
      </c>
      <c r="U316" s="8">
        <v>60.700001</v>
      </c>
      <c r="V316" s="8">
        <v>94.586082458496094</v>
      </c>
      <c r="W316" s="8">
        <v>52.499603271484375</v>
      </c>
      <c r="X316" s="8">
        <v>66.443984985351563</v>
      </c>
      <c r="Y316" s="8">
        <v>80.257484436035156</v>
      </c>
      <c r="Z316" s="8">
        <v>3.3109376430511475</v>
      </c>
      <c r="AA316" s="8">
        <v>539.73345947265625</v>
      </c>
      <c r="AB316" s="8">
        <v>493.50228881835938</v>
      </c>
      <c r="AC316" s="8">
        <v>4.6278128623962402</v>
      </c>
      <c r="AD316" s="8">
        <v>3.687187671661377</v>
      </c>
      <c r="AE316" s="8">
        <v>7650.31103515625</v>
      </c>
      <c r="AF316" s="8">
        <v>5293.21630859375</v>
      </c>
      <c r="AG316" s="8">
        <v>1635.3603515625</v>
      </c>
      <c r="AH316" s="8">
        <v>994.6630859375</v>
      </c>
      <c r="AI316" s="8">
        <v>6014.95068359375</v>
      </c>
      <c r="AJ316" s="8">
        <v>4298.55322265625</v>
      </c>
      <c r="AK316" s="8">
        <f>(data_cloud__26[[#This Row],[timestamp]]-BD314)*86400</f>
        <v>23.865000181831419</v>
      </c>
      <c r="AL316" s="8"/>
      <c r="AM316" s="8"/>
      <c r="AN316" s="8"/>
      <c r="AO316" s="8"/>
      <c r="AP316" s="6"/>
      <c r="AQ316" s="6"/>
      <c r="AR316" s="6"/>
      <c r="AS316" s="6" t="str">
        <f>_xlfn.XLOOKUP(data_cloud__26[[#This Row],[product_id]], manual_check_maarten!A:A,manual_check_maarten!F:F,  "")</f>
        <v/>
      </c>
      <c r="AT316" s="6"/>
      <c r="AU316" s="6"/>
      <c r="AV316" s="6"/>
      <c r="AW316" s="6" t="str">
        <f>_xlfn.XLOOKUP(data_cloud__26[[#This Row],[product_id]], manual_check_maarten!A:A,manual_check_maarten!G:G,  "")</f>
        <v/>
      </c>
      <c r="AX316" s="6" t="str">
        <f>_xlfn.XLOOKUP(data_cloud__26[[#This Row],[product_id]], manual_check_maarten!A:A,manual_check_maarten!H:H,  "")</f>
        <v/>
      </c>
      <c r="AY316" s="6"/>
      <c r="AZ316" s="6"/>
      <c r="BA316" s="6" t="s">
        <v>1056</v>
      </c>
      <c r="BB316" s="6">
        <v>177</v>
      </c>
      <c r="BC316" s="6" t="s">
        <v>78</v>
      </c>
      <c r="BD316" s="6">
        <v>45566.757280358797</v>
      </c>
      <c r="BE316" s="6" t="s">
        <v>79</v>
      </c>
      <c r="BF316" s="6" t="s">
        <v>80</v>
      </c>
      <c r="BG316" s="6">
        <v>177</v>
      </c>
      <c r="BH316" s="6">
        <v>177</v>
      </c>
      <c r="BI316" s="6">
        <v>0</v>
      </c>
      <c r="BJ316" s="6" t="s">
        <v>1057</v>
      </c>
      <c r="BK316" s="6" t="s">
        <v>82</v>
      </c>
      <c r="BL316" s="6">
        <v>16.090000152587891</v>
      </c>
      <c r="BM316" s="6">
        <v>110</v>
      </c>
      <c r="BN316" s="6" t="s">
        <v>82</v>
      </c>
      <c r="BO316" s="6" t="s">
        <v>82</v>
      </c>
      <c r="BP316" s="6">
        <v>0</v>
      </c>
      <c r="BQ316" s="6">
        <v>60</v>
      </c>
      <c r="BR316" s="6">
        <v>1.1199235916137695E-2</v>
      </c>
      <c r="BS316" s="6">
        <v>0.1588132381439209</v>
      </c>
      <c r="BT316" s="6"/>
      <c r="BX316" s="6"/>
      <c r="BY316" s="6"/>
      <c r="BZ316" s="6"/>
      <c r="CA316" s="6"/>
      <c r="CB316" s="6"/>
      <c r="CC316" s="6"/>
      <c r="CD316" s="6"/>
      <c r="CR316" s="6"/>
      <c r="CS316" s="6"/>
      <c r="CT316" s="6"/>
      <c r="CU316" s="6"/>
      <c r="CV316" s="6"/>
      <c r="CY316" s="6"/>
      <c r="CZ316" s="6"/>
      <c r="DA316" s="6"/>
      <c r="DB316" s="6"/>
      <c r="DC316" s="6"/>
      <c r="DD316" s="6"/>
    </row>
    <row r="317" spans="1:108" x14ac:dyDescent="0.35">
      <c r="A317" s="8">
        <v>799.1998291015625</v>
      </c>
      <c r="B317" s="8">
        <v>119.90861511230469</v>
      </c>
      <c r="C317" s="8">
        <v>214.80000305175781</v>
      </c>
      <c r="D317" s="8">
        <v>214.80000305175781</v>
      </c>
      <c r="E317" s="8">
        <v>220.80000305175781</v>
      </c>
      <c r="F317" s="8">
        <v>225</v>
      </c>
      <c r="G317" s="8">
        <v>2179.0244140625</v>
      </c>
      <c r="H317" s="8">
        <v>1780.5421142578125</v>
      </c>
      <c r="I317" s="8">
        <v>2.8380000591278076</v>
      </c>
      <c r="J317" s="8">
        <v>0.15400001406669617</v>
      </c>
      <c r="K317" s="8">
        <v>24.338001251220703</v>
      </c>
      <c r="L317" s="8">
        <v>2.0680000782012939</v>
      </c>
      <c r="M317" s="8">
        <v>0.45200002193450928</v>
      </c>
      <c r="N317" s="8">
        <v>0.65600001811981201</v>
      </c>
      <c r="O317" s="8">
        <v>44</v>
      </c>
      <c r="P317" s="8">
        <v>27.339065551757813</v>
      </c>
      <c r="Q317" s="8">
        <v>44.989173889160156</v>
      </c>
      <c r="R317" s="8">
        <v>229.80000305175781</v>
      </c>
      <c r="S317" s="8">
        <v>60</v>
      </c>
      <c r="T317" s="8">
        <v>60</v>
      </c>
      <c r="U317" s="8">
        <v>60.700001</v>
      </c>
      <c r="V317" s="8">
        <v>137.79624938964844</v>
      </c>
      <c r="W317" s="8">
        <v>52.49993896484375</v>
      </c>
      <c r="X317" s="8">
        <v>66.9595947265625</v>
      </c>
      <c r="Y317" s="8">
        <v>82.447052001953125</v>
      </c>
      <c r="Z317" s="8">
        <v>2.4079375267028809</v>
      </c>
      <c r="AA317" s="8">
        <v>543.2344970703125</v>
      </c>
      <c r="AB317" s="8">
        <v>495.11395263671875</v>
      </c>
      <c r="AC317" s="8">
        <v>4.8535628318786621</v>
      </c>
      <c r="AD317" s="8">
        <v>3.8753125667572021</v>
      </c>
      <c r="AE317" s="8">
        <v>7855.11767578125</v>
      </c>
      <c r="AF317" s="8">
        <v>6008.12109375</v>
      </c>
      <c r="AG317" s="8">
        <v>1785.4462890625</v>
      </c>
      <c r="AH317" s="8">
        <v>1123.51171875</v>
      </c>
      <c r="AI317" s="8">
        <v>6069.67138671875</v>
      </c>
      <c r="AJ317" s="8">
        <v>4884.609375</v>
      </c>
      <c r="AK317" s="8">
        <f>(data_cloud__26[[#This Row],[timestamp]]-BD315)*86400</f>
        <v>23.865000181831419</v>
      </c>
      <c r="AL317" s="8">
        <v>1.004</v>
      </c>
      <c r="AM317" s="8">
        <v>424.68700000000001</v>
      </c>
      <c r="AN317" s="8">
        <v>2053.9259999999999</v>
      </c>
      <c r="AO317" s="8">
        <v>9.7609999999999992</v>
      </c>
      <c r="AP317" s="6">
        <v>39.137999999999998</v>
      </c>
      <c r="AQ317" s="6">
        <v>1</v>
      </c>
      <c r="AR317" s="6">
        <v>1</v>
      </c>
      <c r="AS317" s="6">
        <f>_xlfn.XLOOKUP(data_cloud__26[[#This Row],[product_id]], manual_check_maarten!A:A,manual_check_maarten!F:F,  "")</f>
        <v>1</v>
      </c>
      <c r="AT317" s="6"/>
      <c r="AU317" s="6"/>
      <c r="AV317" s="6"/>
      <c r="AW317" s="6">
        <f>_xlfn.XLOOKUP(data_cloud__26[[#This Row],[product_id]], manual_check_maarten!A:A,manual_check_maarten!G:G,  "")</f>
        <v>0</v>
      </c>
      <c r="AX317" s="6" t="str">
        <f>_xlfn.XLOOKUP(data_cloud__26[[#This Row],[product_id]], manual_check_maarten!A:A,manual_check_maarten!H:H,  "")</f>
        <v/>
      </c>
      <c r="AY317" s="6"/>
      <c r="AZ317" s="6"/>
      <c r="BA317" s="6" t="s">
        <v>1058</v>
      </c>
      <c r="BB317" s="6">
        <v>177</v>
      </c>
      <c r="BC317" s="6" t="s">
        <v>85</v>
      </c>
      <c r="BD317" s="6">
        <v>45566.757280358797</v>
      </c>
      <c r="BE317" s="6" t="s">
        <v>79</v>
      </c>
      <c r="BF317" s="6" t="s">
        <v>80</v>
      </c>
      <c r="BG317" s="6">
        <v>177</v>
      </c>
      <c r="BH317" s="6">
        <v>177</v>
      </c>
      <c r="BI317" s="6">
        <v>0</v>
      </c>
      <c r="BJ317" s="6" t="s">
        <v>1057</v>
      </c>
      <c r="BK317" s="6" t="s">
        <v>82</v>
      </c>
      <c r="BL317" s="6">
        <v>16.090000152587891</v>
      </c>
      <c r="BM317" s="6">
        <v>110</v>
      </c>
      <c r="BN317" s="6" t="s">
        <v>82</v>
      </c>
      <c r="BO317" s="6" t="s">
        <v>82</v>
      </c>
      <c r="BP317" s="6">
        <v>0</v>
      </c>
      <c r="BQ317" s="6">
        <v>60</v>
      </c>
      <c r="BR317" s="6"/>
      <c r="BS317" s="6"/>
      <c r="BT317" s="6" t="s">
        <v>1059</v>
      </c>
      <c r="BU317" s="6" t="s">
        <v>1058</v>
      </c>
      <c r="BV317" s="6">
        <v>40</v>
      </c>
      <c r="BW317" s="6">
        <v>20</v>
      </c>
      <c r="BX317" s="6">
        <v>45</v>
      </c>
      <c r="BY317" s="6">
        <v>1208.6189999999999</v>
      </c>
      <c r="BZ317" s="6">
        <v>1117.83</v>
      </c>
      <c r="CA317" s="6">
        <v>-2.9990000000000001</v>
      </c>
      <c r="CB317" s="6">
        <v>4.0049999999999999</v>
      </c>
      <c r="CC317" s="6">
        <v>89.31</v>
      </c>
      <c r="CD317" s="6">
        <v>2053.9259999999999</v>
      </c>
      <c r="CE317" s="6">
        <v>1207.6500000000001</v>
      </c>
      <c r="CF317" s="6">
        <v>1422.9090000000001</v>
      </c>
      <c r="CG317" s="6">
        <v>-179.27600000000001</v>
      </c>
      <c r="CH317" s="6">
        <v>97.244</v>
      </c>
      <c r="CR317" s="6"/>
      <c r="CS317" s="6"/>
      <c r="CT317" s="6"/>
      <c r="CU317" s="6"/>
      <c r="CV317" s="6"/>
      <c r="CY317" s="6"/>
      <c r="CZ317" s="6"/>
      <c r="DA317" s="6"/>
      <c r="DB317" s="6"/>
      <c r="DC317" s="6"/>
      <c r="DD317" s="6"/>
    </row>
    <row r="318" spans="1:108" x14ac:dyDescent="0.35">
      <c r="A318" s="8">
        <v>799.5687255859375</v>
      </c>
      <c r="B318" s="8">
        <v>119.90861511230469</v>
      </c>
      <c r="C318" s="8">
        <v>215</v>
      </c>
      <c r="D318" s="8">
        <v>215.10000610351563</v>
      </c>
      <c r="E318" s="8">
        <v>220.60000610351563</v>
      </c>
      <c r="F318" s="8">
        <v>225</v>
      </c>
      <c r="G318" s="8">
        <v>2198.064697265625</v>
      </c>
      <c r="H318" s="8">
        <v>1782.096435546875</v>
      </c>
      <c r="I318" s="8">
        <v>3.1840002536773682</v>
      </c>
      <c r="J318" s="8">
        <v>0.15400001406669617</v>
      </c>
      <c r="K318" s="8">
        <v>24.338001251220703</v>
      </c>
      <c r="L318" s="8">
        <v>2.062000036239624</v>
      </c>
      <c r="M318" s="8">
        <v>0.45200002193450928</v>
      </c>
      <c r="N318" s="8">
        <v>0.65400004386901855</v>
      </c>
      <c r="O318" s="8">
        <v>44.200000762939453</v>
      </c>
      <c r="P318" s="8">
        <v>27.476678848266602</v>
      </c>
      <c r="Q318" s="8">
        <v>44.994274139404297</v>
      </c>
      <c r="R318" s="8">
        <v>229.80000305175781</v>
      </c>
      <c r="S318" s="8">
        <v>60</v>
      </c>
      <c r="T318" s="8">
        <v>60</v>
      </c>
      <c r="U318" s="8">
        <v>60.700001</v>
      </c>
      <c r="V318" s="8">
        <v>94.586082458496094</v>
      </c>
      <c r="W318" s="8">
        <v>52.499603271484375</v>
      </c>
      <c r="X318" s="8">
        <v>66.329742431640625</v>
      </c>
      <c r="Y318" s="8">
        <v>80.311538696289063</v>
      </c>
      <c r="Z318" s="8">
        <v>3.1980626583099365</v>
      </c>
      <c r="AA318" s="8">
        <v>540.235107421875</v>
      </c>
      <c r="AB318" s="8">
        <v>495.29791259765625</v>
      </c>
      <c r="AC318" s="8">
        <v>4.6278128623962402</v>
      </c>
      <c r="AD318" s="8">
        <v>3.687187671661377</v>
      </c>
      <c r="AE318" s="8">
        <v>7652.41015625</v>
      </c>
      <c r="AF318" s="8">
        <v>5347.57568359375</v>
      </c>
      <c r="AG318" s="8">
        <v>1647.04296875</v>
      </c>
      <c r="AH318" s="8">
        <v>1008.59912109375</v>
      </c>
      <c r="AI318" s="8">
        <v>6005.3671875</v>
      </c>
      <c r="AJ318" s="8">
        <v>4338.9765625</v>
      </c>
      <c r="AK318" s="8">
        <f>(data_cloud__26[[#This Row],[timestamp]]-BD316)*86400</f>
        <v>24.994999961927533</v>
      </c>
      <c r="AL318" s="8">
        <v>1.0029999999999999</v>
      </c>
      <c r="AM318" s="8">
        <v>423.62400000000002</v>
      </c>
      <c r="AN318" s="8">
        <v>2055.7910000000002</v>
      </c>
      <c r="AO318" s="8">
        <v>8.1839999999999993</v>
      </c>
      <c r="AP318" s="6">
        <v>28.178999999999998</v>
      </c>
      <c r="AQ318" s="6">
        <v>1</v>
      </c>
      <c r="AR318" s="6">
        <v>1</v>
      </c>
      <c r="AS318" s="6">
        <f>_xlfn.XLOOKUP(data_cloud__26[[#This Row],[product_id]], manual_check_maarten!A:A,manual_check_maarten!F:F,  "")</f>
        <v>1</v>
      </c>
      <c r="AT318" s="6"/>
      <c r="AU318" s="6"/>
      <c r="AV318" s="6"/>
      <c r="AW318" s="6">
        <f>_xlfn.XLOOKUP(data_cloud__26[[#This Row],[product_id]], manual_check_maarten!A:A,manual_check_maarten!G:G,  "")</f>
        <v>0</v>
      </c>
      <c r="AX318" s="6" t="str">
        <f>_xlfn.XLOOKUP(data_cloud__26[[#This Row],[product_id]], manual_check_maarten!A:A,manual_check_maarten!H:H,  "")</f>
        <v/>
      </c>
      <c r="AY318" s="6"/>
      <c r="AZ318" s="6"/>
      <c r="BA318" s="6" t="s">
        <v>1060</v>
      </c>
      <c r="BB318" s="6">
        <v>178</v>
      </c>
      <c r="BC318" s="6" t="s">
        <v>78</v>
      </c>
      <c r="BD318" s="6">
        <v>45566.757569652778</v>
      </c>
      <c r="BE318" s="6" t="s">
        <v>79</v>
      </c>
      <c r="BF318" s="6" t="s">
        <v>80</v>
      </c>
      <c r="BG318" s="6">
        <v>178</v>
      </c>
      <c r="BH318" s="6">
        <v>178</v>
      </c>
      <c r="BI318" s="6">
        <v>0</v>
      </c>
      <c r="BJ318" s="6" t="s">
        <v>1061</v>
      </c>
      <c r="BK318" s="6" t="s">
        <v>82</v>
      </c>
      <c r="BL318" s="6">
        <v>16.100000381469727</v>
      </c>
      <c r="BM318" s="6">
        <v>110</v>
      </c>
      <c r="BN318" s="6" t="s">
        <v>82</v>
      </c>
      <c r="BO318" s="6" t="s">
        <v>82</v>
      </c>
      <c r="BP318" s="6">
        <v>0</v>
      </c>
      <c r="BQ318" s="6">
        <v>60</v>
      </c>
      <c r="BR318" s="6">
        <v>1.1511445045471191E-2</v>
      </c>
      <c r="BS318" s="6">
        <v>0.13443911075592041</v>
      </c>
      <c r="BT318" s="6" t="s">
        <v>1062</v>
      </c>
      <c r="BU318" s="6" t="s">
        <v>1060</v>
      </c>
      <c r="BV318" s="6">
        <v>40</v>
      </c>
      <c r="BW318" s="6">
        <v>20</v>
      </c>
      <c r="BX318" s="6">
        <v>45</v>
      </c>
      <c r="BY318" s="6">
        <v>859.17200000000003</v>
      </c>
      <c r="BZ318" s="6">
        <v>1249.0709999999999</v>
      </c>
      <c r="CA318" s="6">
        <v>3.1309999999999998</v>
      </c>
      <c r="CB318" s="6">
        <v>4.1920000000000002</v>
      </c>
      <c r="CC318" s="6">
        <v>95.44</v>
      </c>
      <c r="CD318" s="6">
        <v>2055.7910000000002</v>
      </c>
      <c r="CE318" s="6">
        <v>838.44100000000003</v>
      </c>
      <c r="CF318" s="6">
        <v>1356.654</v>
      </c>
      <c r="CG318" s="6">
        <v>5.1970000000000001</v>
      </c>
      <c r="CH318" s="6">
        <v>97.244</v>
      </c>
      <c r="CR318" s="6"/>
      <c r="CS318" s="6"/>
      <c r="CT318" s="6"/>
      <c r="CU318" s="6"/>
      <c r="CV318" s="6"/>
      <c r="CY318" s="6"/>
      <c r="CZ318" s="6"/>
      <c r="DA318" s="6"/>
      <c r="DB318" s="6"/>
      <c r="DC318" s="6"/>
      <c r="DD318" s="6"/>
    </row>
    <row r="319" spans="1:108" x14ac:dyDescent="0.35">
      <c r="A319" s="8">
        <v>799.5687255859375</v>
      </c>
      <c r="B319" s="8">
        <v>119.90861511230469</v>
      </c>
      <c r="C319" s="8">
        <v>215</v>
      </c>
      <c r="D319" s="8">
        <v>215.10000610351563</v>
      </c>
      <c r="E319" s="8">
        <v>220.60000610351563</v>
      </c>
      <c r="F319" s="8">
        <v>225</v>
      </c>
      <c r="G319" s="8">
        <v>2198.064697265625</v>
      </c>
      <c r="H319" s="8">
        <v>1782.096435546875</v>
      </c>
      <c r="I319" s="8">
        <v>3.1840002536773682</v>
      </c>
      <c r="J319" s="8">
        <v>0.15400001406669617</v>
      </c>
      <c r="K319" s="8">
        <v>24.338001251220703</v>
      </c>
      <c r="L319" s="8">
        <v>2.062000036239624</v>
      </c>
      <c r="M319" s="8">
        <v>0.45200002193450928</v>
      </c>
      <c r="N319" s="8">
        <v>0.65400004386901855</v>
      </c>
      <c r="O319" s="8">
        <v>44.200000762939453</v>
      </c>
      <c r="P319" s="8">
        <v>27.476678848266602</v>
      </c>
      <c r="Q319" s="8">
        <v>44.994274139404297</v>
      </c>
      <c r="R319" s="8">
        <v>229.80000305175781</v>
      </c>
      <c r="S319" s="8">
        <v>60</v>
      </c>
      <c r="T319" s="8">
        <v>60</v>
      </c>
      <c r="U319" s="8">
        <v>60.700001</v>
      </c>
      <c r="V319" s="8">
        <v>137.79624938964844</v>
      </c>
      <c r="W319" s="8">
        <v>52.49993896484375</v>
      </c>
      <c r="X319" s="8">
        <v>67.024612426757813</v>
      </c>
      <c r="Y319" s="8">
        <v>83.114006042480469</v>
      </c>
      <c r="Z319" s="8">
        <v>1.3920625448226929</v>
      </c>
      <c r="AA319" s="8">
        <v>542.22052001953125</v>
      </c>
      <c r="AB319" s="8">
        <v>493.7825927734375</v>
      </c>
      <c r="AC319" s="8">
        <v>4.9288125038146973</v>
      </c>
      <c r="AD319" s="8">
        <v>3.8753125667572021</v>
      </c>
      <c r="AE319" s="8">
        <v>7825.8583984375</v>
      </c>
      <c r="AF319" s="8">
        <v>5968.06787109375</v>
      </c>
      <c r="AG319" s="8">
        <v>1825.14697265625</v>
      </c>
      <c r="AH319" s="8">
        <v>1122.14990234375</v>
      </c>
      <c r="AI319" s="8">
        <v>6000.71142578125</v>
      </c>
      <c r="AJ319" s="8">
        <v>4845.91796875</v>
      </c>
      <c r="AK319" s="8">
        <f>(data_cloud__26[[#This Row],[timestamp]]-BD317)*86400</f>
        <v>24.994999961927533</v>
      </c>
      <c r="AL319" s="8">
        <v>1.0049999999999999</v>
      </c>
      <c r="AM319" s="8">
        <v>424.548</v>
      </c>
      <c r="AN319" s="8">
        <v>2053.8090000000002</v>
      </c>
      <c r="AO319" s="8">
        <v>6.33</v>
      </c>
      <c r="AP319" s="6">
        <v>36.076999999999998</v>
      </c>
      <c r="AQ319" s="6">
        <v>1</v>
      </c>
      <c r="AR319" s="6">
        <v>1</v>
      </c>
      <c r="AS319" s="6">
        <f>_xlfn.XLOOKUP(data_cloud__26[[#This Row],[product_id]], manual_check_maarten!A:A,manual_check_maarten!F:F,  "")</f>
        <v>1</v>
      </c>
      <c r="AT319" s="6"/>
      <c r="AU319" s="6"/>
      <c r="AV319" s="6"/>
      <c r="AW319" s="6">
        <f>_xlfn.XLOOKUP(data_cloud__26[[#This Row],[product_id]], manual_check_maarten!A:A,manual_check_maarten!G:G,  "")</f>
        <v>0</v>
      </c>
      <c r="AX319" s="6" t="str">
        <f>_xlfn.XLOOKUP(data_cloud__26[[#This Row],[product_id]], manual_check_maarten!A:A,manual_check_maarten!H:H,  "")</f>
        <v/>
      </c>
      <c r="AY319" s="6"/>
      <c r="AZ319" s="6"/>
      <c r="BA319" s="6" t="s">
        <v>1063</v>
      </c>
      <c r="BB319" s="6">
        <v>178</v>
      </c>
      <c r="BC319" s="6" t="s">
        <v>85</v>
      </c>
      <c r="BD319" s="6">
        <v>45566.757569652778</v>
      </c>
      <c r="BE319" s="6" t="s">
        <v>79</v>
      </c>
      <c r="BF319" s="6" t="s">
        <v>80</v>
      </c>
      <c r="BG319" s="6">
        <v>178</v>
      </c>
      <c r="BH319" s="6">
        <v>178</v>
      </c>
      <c r="BI319" s="6">
        <v>0</v>
      </c>
      <c r="BJ319" s="6" t="s">
        <v>1061</v>
      </c>
      <c r="BK319" s="6" t="s">
        <v>82</v>
      </c>
      <c r="BL319" s="6">
        <v>16.100000381469727</v>
      </c>
      <c r="BM319" s="6">
        <v>110</v>
      </c>
      <c r="BN319" s="6" t="s">
        <v>82</v>
      </c>
      <c r="BO319" s="6" t="s">
        <v>82</v>
      </c>
      <c r="BP319" s="6">
        <v>0</v>
      </c>
      <c r="BQ319" s="6">
        <v>60</v>
      </c>
      <c r="BR319" s="6"/>
      <c r="BS319" s="6"/>
      <c r="BT319" s="6" t="s">
        <v>1064</v>
      </c>
      <c r="BU319" s="6" t="s">
        <v>1063</v>
      </c>
      <c r="BV319" s="6">
        <v>40</v>
      </c>
      <c r="BW319" s="6">
        <v>20</v>
      </c>
      <c r="BX319" s="6">
        <v>45</v>
      </c>
      <c r="BY319" s="6">
        <v>1225.71</v>
      </c>
      <c r="BZ319" s="6">
        <v>1116.299</v>
      </c>
      <c r="CA319" s="6">
        <v>-1.847</v>
      </c>
      <c r="CB319" s="6">
        <v>4.0460000000000003</v>
      </c>
      <c r="CC319" s="6">
        <v>90.462000000000003</v>
      </c>
      <c r="CD319" s="6">
        <v>2053.8090000000002</v>
      </c>
      <c r="CE319" s="6">
        <v>1220.078</v>
      </c>
      <c r="CF319" s="6">
        <v>1422.711</v>
      </c>
      <c r="CG319" s="6">
        <v>-178.489</v>
      </c>
      <c r="CH319" s="6">
        <v>99.998999999999995</v>
      </c>
      <c r="CR319" s="6"/>
      <c r="CS319" s="6"/>
      <c r="CT319" s="6"/>
      <c r="CU319" s="6"/>
      <c r="CV319" s="6"/>
      <c r="CY319" s="6"/>
      <c r="CZ319" s="6"/>
      <c r="DA319" s="6"/>
      <c r="DB319" s="6"/>
      <c r="DC319" s="6"/>
      <c r="DD319" s="6"/>
    </row>
    <row r="320" spans="1:108" x14ac:dyDescent="0.35">
      <c r="A320" s="8">
        <v>799.5687255859375</v>
      </c>
      <c r="B320" s="8">
        <v>119.90861511230469</v>
      </c>
      <c r="C320" s="8">
        <v>215.10000610351563</v>
      </c>
      <c r="D320" s="8">
        <v>214.80000305175781</v>
      </c>
      <c r="E320" s="8">
        <v>220.60000610351563</v>
      </c>
      <c r="F320" s="8">
        <v>225</v>
      </c>
      <c r="G320" s="8">
        <v>2187.864501953125</v>
      </c>
      <c r="H320" s="8">
        <v>1773.9364013671875</v>
      </c>
      <c r="I320" s="8">
        <v>3.4280002117156982</v>
      </c>
      <c r="J320" s="8">
        <v>0.15400001406669617</v>
      </c>
      <c r="K320" s="8">
        <v>24.338001251220703</v>
      </c>
      <c r="L320" s="8">
        <v>2.0460000038146973</v>
      </c>
      <c r="M320" s="8">
        <v>0.45200002193450928</v>
      </c>
      <c r="N320" s="8">
        <v>0.65600001811981201</v>
      </c>
      <c r="O320" s="8">
        <v>44.400001525878906</v>
      </c>
      <c r="P320" s="8">
        <v>27.36454963684082</v>
      </c>
      <c r="Q320" s="8">
        <v>44.978981018066406</v>
      </c>
      <c r="R320" s="8">
        <v>229.80000305175781</v>
      </c>
      <c r="S320" s="8">
        <v>59.900002000000001</v>
      </c>
      <c r="T320" s="8">
        <v>59.900002000000001</v>
      </c>
      <c r="U320" s="8">
        <v>60.700001</v>
      </c>
      <c r="V320" s="8">
        <v>94.586082458496094</v>
      </c>
      <c r="W320" s="8">
        <v>52.499603271484375</v>
      </c>
      <c r="X320" s="8">
        <v>66.4298095703125</v>
      </c>
      <c r="Y320" s="8">
        <v>80.363273620605469</v>
      </c>
      <c r="Z320" s="8">
        <v>2.6713125705718994</v>
      </c>
      <c r="AA320" s="8">
        <v>539.54010009765625</v>
      </c>
      <c r="AB320" s="8">
        <v>494.09051513671875</v>
      </c>
      <c r="AC320" s="8">
        <v>4.5149378776550293</v>
      </c>
      <c r="AD320" s="8">
        <v>3.687187671661377</v>
      </c>
      <c r="AE320" s="8">
        <v>7640.36376953125</v>
      </c>
      <c r="AF320" s="8">
        <v>5311.798828125</v>
      </c>
      <c r="AG320" s="8">
        <v>1579.44482421875</v>
      </c>
      <c r="AH320" s="8">
        <v>1001.068359375</v>
      </c>
      <c r="AI320" s="8">
        <v>6060.9189453125</v>
      </c>
      <c r="AJ320" s="8">
        <v>4310.73046875</v>
      </c>
      <c r="AK320" s="8">
        <f>(data_cloud__26[[#This Row],[timestamp]]-BD318)*86400</f>
        <v>23.979000141844153</v>
      </c>
      <c r="AL320" s="8">
        <v>1.0029999999999999</v>
      </c>
      <c r="AM320" s="8">
        <v>423.584</v>
      </c>
      <c r="AN320" s="8">
        <v>2055.346</v>
      </c>
      <c r="AO320" s="8">
        <v>30.504999999999999</v>
      </c>
      <c r="AP320" s="6">
        <v>38.542999999999999</v>
      </c>
      <c r="AQ320" s="6">
        <v>0</v>
      </c>
      <c r="AR320" s="6">
        <v>1</v>
      </c>
      <c r="AS320" s="6">
        <f>_xlfn.XLOOKUP(data_cloud__26[[#This Row],[product_id]], manual_check_maarten!A:A,manual_check_maarten!F:F,  "")</f>
        <v>1</v>
      </c>
      <c r="AT320" s="6"/>
      <c r="AU320" s="6"/>
      <c r="AV320" s="6"/>
      <c r="AW320" s="6" t="str">
        <f>_xlfn.XLOOKUP(data_cloud__26[[#This Row],[product_id]], manual_check_maarten!A:A,manual_check_maarten!G:G,  "")</f>
        <v>anomaly due to conveyor belt error in detection ROI</v>
      </c>
      <c r="AX320" s="6" t="str">
        <f>_xlfn.XLOOKUP(data_cloud__26[[#This Row],[product_id]], manual_check_maarten!A:A,manual_check_maarten!H:H,  "")</f>
        <v/>
      </c>
      <c r="AY320" s="6"/>
      <c r="AZ320" s="6"/>
      <c r="BA320" s="6" t="s">
        <v>1065</v>
      </c>
      <c r="BB320" s="6">
        <v>179</v>
      </c>
      <c r="BC320" s="6" t="s">
        <v>78</v>
      </c>
      <c r="BD320" s="6">
        <v>45566.757847187502</v>
      </c>
      <c r="BE320" s="6" t="s">
        <v>79</v>
      </c>
      <c r="BF320" s="6" t="s">
        <v>80</v>
      </c>
      <c r="BG320" s="6">
        <v>179</v>
      </c>
      <c r="BH320" s="6">
        <v>179</v>
      </c>
      <c r="BI320" s="6">
        <v>0</v>
      </c>
      <c r="BJ320" s="6" t="s">
        <v>1066</v>
      </c>
      <c r="BK320" s="6" t="s">
        <v>82</v>
      </c>
      <c r="BL320" s="6">
        <v>16.100000381469727</v>
      </c>
      <c r="BM320" s="6">
        <v>110</v>
      </c>
      <c r="BN320" s="6" t="s">
        <v>82</v>
      </c>
      <c r="BO320" s="6" t="s">
        <v>82</v>
      </c>
      <c r="BP320" s="6">
        <v>0</v>
      </c>
      <c r="BQ320" s="6">
        <v>60</v>
      </c>
      <c r="BR320" s="6">
        <v>1.3749957084655762E-2</v>
      </c>
      <c r="BS320" s="6">
        <v>0.13512015342712402</v>
      </c>
      <c r="BT320" s="6" t="s">
        <v>1067</v>
      </c>
      <c r="BU320" s="6" t="s">
        <v>1065</v>
      </c>
      <c r="BV320" s="6">
        <v>40</v>
      </c>
      <c r="BW320" s="6">
        <v>20</v>
      </c>
      <c r="BX320" s="6">
        <v>45</v>
      </c>
      <c r="BY320" s="6">
        <v>863.90099999999995</v>
      </c>
      <c r="BZ320" s="6">
        <v>1208.7750000000001</v>
      </c>
      <c r="CA320" s="6">
        <v>2.399</v>
      </c>
      <c r="CB320" s="6">
        <v>4.2089999999999996</v>
      </c>
      <c r="CC320" s="6">
        <v>94.707999999999998</v>
      </c>
      <c r="CD320" s="6">
        <v>2055.346</v>
      </c>
      <c r="CE320" s="6">
        <v>841.73</v>
      </c>
      <c r="CF320" s="6">
        <v>1317.27</v>
      </c>
      <c r="CG320" s="6">
        <v>5.3490000000000002</v>
      </c>
      <c r="CH320" s="6">
        <v>98.424999999999997</v>
      </c>
      <c r="CR320" s="6"/>
      <c r="CS320" s="6"/>
      <c r="CT320" s="6"/>
      <c r="CU320" s="6"/>
      <c r="CV320" s="6"/>
      <c r="CY320" s="6"/>
      <c r="CZ320" s="6"/>
      <c r="DA320" s="6"/>
      <c r="DB320" s="6"/>
      <c r="DC320" s="6"/>
      <c r="DD320" s="6"/>
    </row>
    <row r="321" spans="1:108" x14ac:dyDescent="0.35">
      <c r="A321" s="8">
        <v>799.5687255859375</v>
      </c>
      <c r="B321" s="8">
        <v>119.90861511230469</v>
      </c>
      <c r="C321" s="8">
        <v>215.10000610351563</v>
      </c>
      <c r="D321" s="8">
        <v>214.80000305175781</v>
      </c>
      <c r="E321" s="8">
        <v>220.60000610351563</v>
      </c>
      <c r="F321" s="8">
        <v>225</v>
      </c>
      <c r="G321" s="8">
        <v>2187.864501953125</v>
      </c>
      <c r="H321" s="8">
        <v>1773.9364013671875</v>
      </c>
      <c r="I321" s="8">
        <v>3.4280002117156982</v>
      </c>
      <c r="J321" s="8">
        <v>0.15400001406669617</v>
      </c>
      <c r="K321" s="8">
        <v>24.338001251220703</v>
      </c>
      <c r="L321" s="8">
        <v>2.0460000038146973</v>
      </c>
      <c r="M321" s="8">
        <v>0.45200002193450928</v>
      </c>
      <c r="N321" s="8">
        <v>0.65600001811981201</v>
      </c>
      <c r="O321" s="8">
        <v>44.400001525878906</v>
      </c>
      <c r="P321" s="8">
        <v>27.36454963684082</v>
      </c>
      <c r="Q321" s="8">
        <v>44.978981018066406</v>
      </c>
      <c r="R321" s="8">
        <v>229.80000305175781</v>
      </c>
      <c r="S321" s="8">
        <v>59.900002000000001</v>
      </c>
      <c r="T321" s="8">
        <v>59.900002000000001</v>
      </c>
      <c r="U321" s="8">
        <v>60.700001</v>
      </c>
      <c r="V321" s="8">
        <v>137.79624938964844</v>
      </c>
      <c r="W321" s="8">
        <v>52.49993896484375</v>
      </c>
      <c r="X321" s="8">
        <v>67.128318786621094</v>
      </c>
      <c r="Y321" s="8">
        <v>83.040077209472656</v>
      </c>
      <c r="Z321" s="8">
        <v>1.3920625448226929</v>
      </c>
      <c r="AA321" s="8">
        <v>540.6529541015625</v>
      </c>
      <c r="AB321" s="8">
        <v>492.8004150390625</v>
      </c>
      <c r="AC321" s="8">
        <v>4.9288125038146973</v>
      </c>
      <c r="AD321" s="8">
        <v>3.8753125667572021</v>
      </c>
      <c r="AE321" s="8">
        <v>7813.53076171875</v>
      </c>
      <c r="AF321" s="8">
        <v>5924.14794921875</v>
      </c>
      <c r="AG321" s="8">
        <v>1815.70703125</v>
      </c>
      <c r="AH321" s="8">
        <v>1116.05908203125</v>
      </c>
      <c r="AI321" s="8">
        <v>5997.82373046875</v>
      </c>
      <c r="AJ321" s="8">
        <v>4808.0888671875</v>
      </c>
      <c r="AK321" s="8">
        <f>(data_cloud__26[[#This Row],[timestamp]]-BD319)*86400</f>
        <v>23.979000141844153</v>
      </c>
      <c r="AL321" s="8">
        <v>1.0049999999999999</v>
      </c>
      <c r="AM321" s="8">
        <v>424.67899999999997</v>
      </c>
      <c r="AN321" s="8">
        <v>2055.0239999999999</v>
      </c>
      <c r="AO321" s="8">
        <v>7.8579999999999997</v>
      </c>
      <c r="AP321" s="6">
        <v>22.475999999999999</v>
      </c>
      <c r="AQ321" s="6">
        <v>1</v>
      </c>
      <c r="AR321" s="6">
        <v>1</v>
      </c>
      <c r="AS321" s="6">
        <f>_xlfn.XLOOKUP(data_cloud__26[[#This Row],[product_id]], manual_check_maarten!A:A,manual_check_maarten!F:F,  "")</f>
        <v>1</v>
      </c>
      <c r="AT321" s="6"/>
      <c r="AU321" s="6"/>
      <c r="AV321" s="6"/>
      <c r="AW321" s="6">
        <f>_xlfn.XLOOKUP(data_cloud__26[[#This Row],[product_id]], manual_check_maarten!A:A,manual_check_maarten!G:G,  "")</f>
        <v>0</v>
      </c>
      <c r="AX321" s="6" t="str">
        <f>_xlfn.XLOOKUP(data_cloud__26[[#This Row],[product_id]], manual_check_maarten!A:A,manual_check_maarten!H:H,  "")</f>
        <v/>
      </c>
      <c r="AY321" s="6"/>
      <c r="AZ321" s="6"/>
      <c r="BA321" s="6" t="s">
        <v>1068</v>
      </c>
      <c r="BB321" s="6">
        <v>179</v>
      </c>
      <c r="BC321" s="6" t="s">
        <v>85</v>
      </c>
      <c r="BD321" s="6">
        <v>45566.757847187502</v>
      </c>
      <c r="BE321" s="6" t="s">
        <v>79</v>
      </c>
      <c r="BF321" s="6" t="s">
        <v>80</v>
      </c>
      <c r="BG321" s="6">
        <v>179</v>
      </c>
      <c r="BH321" s="6">
        <v>179</v>
      </c>
      <c r="BI321" s="6">
        <v>0</v>
      </c>
      <c r="BJ321" s="6" t="s">
        <v>1066</v>
      </c>
      <c r="BK321" s="6" t="s">
        <v>82</v>
      </c>
      <c r="BL321" s="6">
        <v>16.100000381469727</v>
      </c>
      <c r="BM321" s="6">
        <v>110</v>
      </c>
      <c r="BN321" s="6" t="s">
        <v>82</v>
      </c>
      <c r="BO321" s="6" t="s">
        <v>82</v>
      </c>
      <c r="BP321" s="6">
        <v>0</v>
      </c>
      <c r="BQ321" s="6">
        <v>60</v>
      </c>
      <c r="BR321" s="6"/>
      <c r="BS321" s="6"/>
      <c r="BT321" s="6" t="s">
        <v>1069</v>
      </c>
      <c r="BU321" s="6" t="s">
        <v>1068</v>
      </c>
      <c r="BV321" s="6">
        <v>40</v>
      </c>
      <c r="BW321" s="6">
        <v>20</v>
      </c>
      <c r="BX321" s="6">
        <v>45</v>
      </c>
      <c r="BY321" s="6">
        <v>1230.633</v>
      </c>
      <c r="BZ321" s="6">
        <v>1055.1690000000001</v>
      </c>
      <c r="CA321" s="6">
        <v>-0.94499999999999995</v>
      </c>
      <c r="CB321" s="6">
        <v>4.1550000000000002</v>
      </c>
      <c r="CC321" s="6">
        <v>91.364000000000004</v>
      </c>
      <c r="CD321" s="6">
        <v>2055.0239999999999</v>
      </c>
      <c r="CE321" s="6">
        <v>1225.037</v>
      </c>
      <c r="CF321" s="6">
        <v>1361.6659999999999</v>
      </c>
      <c r="CG321" s="6">
        <v>-178.28299999999999</v>
      </c>
      <c r="CH321" s="6">
        <v>98.424999999999997</v>
      </c>
      <c r="CR321" s="6"/>
      <c r="CS321" s="6"/>
      <c r="CT321" s="6"/>
      <c r="CU321" s="6"/>
      <c r="CV321" s="6"/>
      <c r="CY321" s="6"/>
      <c r="CZ321" s="6"/>
      <c r="DA321" s="6"/>
      <c r="DB321" s="6"/>
      <c r="DC321" s="6"/>
      <c r="DD321" s="6"/>
    </row>
    <row r="322" spans="1:108" x14ac:dyDescent="0.35">
      <c r="A322" s="8">
        <v>799.1998291015625</v>
      </c>
      <c r="B322" s="8">
        <v>119.90861511230469</v>
      </c>
      <c r="C322" s="8">
        <v>215.10000610351563</v>
      </c>
      <c r="D322" s="8">
        <v>215.10000610351563</v>
      </c>
      <c r="E322" s="8">
        <v>220.60000610351563</v>
      </c>
      <c r="F322" s="8">
        <v>225</v>
      </c>
      <c r="G322" s="8">
        <v>2199.424560546875</v>
      </c>
      <c r="H322" s="8">
        <v>1815.90234375</v>
      </c>
      <c r="I322" s="8">
        <v>2.8840000629425049</v>
      </c>
      <c r="J322" s="8">
        <v>0.15400001406669617</v>
      </c>
      <c r="K322" s="8">
        <v>24.340002059936523</v>
      </c>
      <c r="L322" s="8">
        <v>2.0160000324249268</v>
      </c>
      <c r="M322" s="8">
        <v>0.45400002598762512</v>
      </c>
      <c r="N322" s="8">
        <v>0.65400004386901855</v>
      </c>
      <c r="O322" s="8">
        <v>44.5</v>
      </c>
      <c r="P322" s="8">
        <v>26.89055061340332</v>
      </c>
      <c r="Q322" s="8">
        <v>44.968788146972656</v>
      </c>
      <c r="R322" s="8">
        <v>229.80000305175781</v>
      </c>
      <c r="S322" s="8">
        <v>60</v>
      </c>
      <c r="T322" s="8">
        <v>60</v>
      </c>
      <c r="U322" s="8">
        <v>60.700001</v>
      </c>
      <c r="V322" s="8">
        <v>94.586082458496094</v>
      </c>
      <c r="W322" s="8">
        <v>52.499603271484375</v>
      </c>
      <c r="X322" s="8">
        <v>66.396247863769531</v>
      </c>
      <c r="Y322" s="8">
        <v>80.242698669433594</v>
      </c>
      <c r="Z322" s="8">
        <v>3.5366876125335693</v>
      </c>
      <c r="AA322" s="8">
        <v>538.65045166015625</v>
      </c>
      <c r="AB322" s="8">
        <v>492.22671508789063</v>
      </c>
      <c r="AC322" s="8">
        <v>4.5901875495910645</v>
      </c>
      <c r="AD322" s="8">
        <v>3.687187671661377</v>
      </c>
      <c r="AE322" s="8">
        <v>7618.7255859375</v>
      </c>
      <c r="AF322" s="8">
        <v>5266.49072265625</v>
      </c>
      <c r="AG322" s="8">
        <v>1600.27197265625</v>
      </c>
      <c r="AH322" s="8">
        <v>979.44189453125</v>
      </c>
      <c r="AI322" s="8">
        <v>6018.45361328125</v>
      </c>
      <c r="AJ322" s="8">
        <v>4287.048828125</v>
      </c>
      <c r="AK322" s="8">
        <f>(data_cloud__26[[#This Row],[timestamp]]-BD320)*86400</f>
        <v>24.034000094980001</v>
      </c>
      <c r="AL322" s="8"/>
      <c r="AM322" s="8"/>
      <c r="AN322" s="8"/>
      <c r="AO322" s="8"/>
      <c r="AP322" s="6"/>
      <c r="AQ322" s="6"/>
      <c r="AR322" s="6"/>
      <c r="AS322" s="6" t="str">
        <f>_xlfn.XLOOKUP(data_cloud__26[[#This Row],[product_id]], manual_check_maarten!A:A,manual_check_maarten!F:F,  "")</f>
        <v/>
      </c>
      <c r="AT322" s="6"/>
      <c r="AU322" s="6"/>
      <c r="AV322" s="6"/>
      <c r="AW322" s="6" t="str">
        <f>_xlfn.XLOOKUP(data_cloud__26[[#This Row],[product_id]], manual_check_maarten!A:A,manual_check_maarten!G:G,  "")</f>
        <v/>
      </c>
      <c r="AX322" s="6" t="str">
        <f>_xlfn.XLOOKUP(data_cloud__26[[#This Row],[product_id]], manual_check_maarten!A:A,manual_check_maarten!H:H,  "")</f>
        <v/>
      </c>
      <c r="AY322" s="6"/>
      <c r="AZ322" s="6"/>
      <c r="BA322" s="6" t="s">
        <v>1070</v>
      </c>
      <c r="BB322" s="6">
        <v>180</v>
      </c>
      <c r="BC322" s="6" t="s">
        <v>78</v>
      </c>
      <c r="BD322" s="6">
        <v>45566.7581253588</v>
      </c>
      <c r="BE322" s="6" t="s">
        <v>79</v>
      </c>
      <c r="BF322" s="6" t="s">
        <v>80</v>
      </c>
      <c r="BG322" s="6">
        <v>180</v>
      </c>
      <c r="BH322" s="6">
        <v>180</v>
      </c>
      <c r="BI322" s="6">
        <v>0</v>
      </c>
      <c r="BJ322" s="6" t="s">
        <v>1071</v>
      </c>
      <c r="BK322" s="6" t="s">
        <v>82</v>
      </c>
      <c r="BL322" s="6">
        <v>16.100000381469727</v>
      </c>
      <c r="BM322" s="6">
        <v>110</v>
      </c>
      <c r="BN322" s="6" t="s">
        <v>82</v>
      </c>
      <c r="BO322" s="6" t="s">
        <v>82</v>
      </c>
      <c r="BP322" s="6">
        <v>0</v>
      </c>
      <c r="BQ322" s="6">
        <v>60</v>
      </c>
      <c r="BR322" s="6">
        <v>1.0857820510864258E-2</v>
      </c>
      <c r="BS322" s="6">
        <v>0.14155697822570801</v>
      </c>
      <c r="BT322" s="6"/>
      <c r="BX322" s="6"/>
      <c r="BY322" s="6"/>
      <c r="BZ322" s="6"/>
      <c r="CA322" s="6"/>
      <c r="CB322" s="6"/>
      <c r="CC322" s="6"/>
      <c r="CD322" s="6"/>
      <c r="CR322" s="6"/>
      <c r="CS322" s="6"/>
      <c r="CT322" s="6"/>
      <c r="CU322" s="6"/>
      <c r="CV322" s="6"/>
      <c r="CY322" s="6"/>
      <c r="CZ322" s="6"/>
      <c r="DA322" s="6"/>
      <c r="DB322" s="6"/>
      <c r="DC322" s="6"/>
      <c r="DD322" s="6"/>
    </row>
    <row r="323" spans="1:108" x14ac:dyDescent="0.35">
      <c r="A323" s="8">
        <v>799.1998291015625</v>
      </c>
      <c r="B323" s="8">
        <v>119.90861511230469</v>
      </c>
      <c r="C323" s="8">
        <v>215.10000610351563</v>
      </c>
      <c r="D323" s="8">
        <v>215.10000610351563</v>
      </c>
      <c r="E323" s="8">
        <v>220.60000610351563</v>
      </c>
      <c r="F323" s="8">
        <v>225</v>
      </c>
      <c r="G323" s="8">
        <v>2199.424560546875</v>
      </c>
      <c r="H323" s="8">
        <v>1815.90234375</v>
      </c>
      <c r="I323" s="8">
        <v>2.8840000629425049</v>
      </c>
      <c r="J323" s="8">
        <v>0.15400001406669617</v>
      </c>
      <c r="K323" s="8">
        <v>24.340002059936523</v>
      </c>
      <c r="L323" s="8">
        <v>2.0160000324249268</v>
      </c>
      <c r="M323" s="8">
        <v>0.45400002598762512</v>
      </c>
      <c r="N323" s="8">
        <v>0.65400004386901855</v>
      </c>
      <c r="O323" s="8">
        <v>44.5</v>
      </c>
      <c r="P323" s="8">
        <v>26.89055061340332</v>
      </c>
      <c r="Q323" s="8">
        <v>44.968788146972656</v>
      </c>
      <c r="R323" s="8">
        <v>229.80000305175781</v>
      </c>
      <c r="S323" s="8">
        <v>60</v>
      </c>
      <c r="T323" s="8">
        <v>60</v>
      </c>
      <c r="U323" s="8">
        <v>60.700001</v>
      </c>
      <c r="V323" s="8">
        <v>137.79624938964844</v>
      </c>
      <c r="W323" s="8">
        <v>52.49993896484375</v>
      </c>
      <c r="X323" s="8">
        <v>66.971748352050781</v>
      </c>
      <c r="Y323" s="8">
        <v>83.065643310546875</v>
      </c>
      <c r="Z323" s="8">
        <v>1.3920625448226929</v>
      </c>
      <c r="AA323" s="8">
        <v>540.4837646484375</v>
      </c>
      <c r="AB323" s="8">
        <v>491.70571899414063</v>
      </c>
      <c r="AC323" s="8">
        <v>4.8911876678466797</v>
      </c>
      <c r="AD323" s="8">
        <v>3.9129376411437988</v>
      </c>
      <c r="AE323" s="8">
        <v>7788.02392578125</v>
      </c>
      <c r="AF323" s="8">
        <v>5893.36474609375</v>
      </c>
      <c r="AG323" s="8">
        <v>1779.65869140625</v>
      </c>
      <c r="AH323" s="8">
        <v>1116.19091796875</v>
      </c>
      <c r="AI323" s="8">
        <v>6008.365234375</v>
      </c>
      <c r="AJ323" s="8">
        <v>4777.173828125</v>
      </c>
      <c r="AK323" s="8">
        <f>(data_cloud__26[[#This Row],[timestamp]]-BD321)*86400</f>
        <v>24.034000094980001</v>
      </c>
      <c r="AL323" s="8">
        <v>1.0049999999999999</v>
      </c>
      <c r="AM323" s="8">
        <v>424.56200000000001</v>
      </c>
      <c r="AN323" s="8">
        <v>2053.6640000000002</v>
      </c>
      <c r="AO323" s="8">
        <v>6.3650000000000002</v>
      </c>
      <c r="AP323" s="6">
        <v>25.231999999999999</v>
      </c>
      <c r="AQ323" s="6">
        <v>1</v>
      </c>
      <c r="AR323" s="6">
        <v>1</v>
      </c>
      <c r="AS323" s="6">
        <f>_xlfn.XLOOKUP(data_cloud__26[[#This Row],[product_id]], manual_check_maarten!A:A,manual_check_maarten!F:F,  "")</f>
        <v>1</v>
      </c>
      <c r="AT323" s="6"/>
      <c r="AU323" s="6"/>
      <c r="AV323" s="6"/>
      <c r="AW323" s="6">
        <f>_xlfn.XLOOKUP(data_cloud__26[[#This Row],[product_id]], manual_check_maarten!A:A,manual_check_maarten!G:G,  "")</f>
        <v>0</v>
      </c>
      <c r="AX323" s="6" t="str">
        <f>_xlfn.XLOOKUP(data_cloud__26[[#This Row],[product_id]], manual_check_maarten!A:A,manual_check_maarten!H:H,  "")</f>
        <v/>
      </c>
      <c r="AY323" s="6"/>
      <c r="AZ323" s="6"/>
      <c r="BA323" s="6" t="s">
        <v>1072</v>
      </c>
      <c r="BB323" s="6">
        <v>180</v>
      </c>
      <c r="BC323" s="6" t="s">
        <v>85</v>
      </c>
      <c r="BD323" s="6">
        <v>45566.7581253588</v>
      </c>
      <c r="BE323" s="6" t="s">
        <v>79</v>
      </c>
      <c r="BF323" s="6" t="s">
        <v>80</v>
      </c>
      <c r="BG323" s="6">
        <v>180</v>
      </c>
      <c r="BH323" s="6">
        <v>180</v>
      </c>
      <c r="BI323" s="6">
        <v>0</v>
      </c>
      <c r="BJ323" s="6" t="s">
        <v>1071</v>
      </c>
      <c r="BK323" s="6" t="s">
        <v>82</v>
      </c>
      <c r="BL323" s="6">
        <v>16.100000381469727</v>
      </c>
      <c r="BM323" s="6">
        <v>110</v>
      </c>
      <c r="BN323" s="6" t="s">
        <v>82</v>
      </c>
      <c r="BO323" s="6" t="s">
        <v>82</v>
      </c>
      <c r="BP323" s="6">
        <v>0</v>
      </c>
      <c r="BQ323" s="6">
        <v>60</v>
      </c>
      <c r="BR323" s="6"/>
      <c r="BS323" s="6"/>
      <c r="BT323" s="6" t="s">
        <v>1073</v>
      </c>
      <c r="BU323" s="6" t="s">
        <v>1072</v>
      </c>
      <c r="BV323" s="6">
        <v>40</v>
      </c>
      <c r="BW323" s="6">
        <v>20</v>
      </c>
      <c r="BX323" s="6">
        <v>45</v>
      </c>
      <c r="BY323" s="6">
        <v>1195.0409999999999</v>
      </c>
      <c r="BZ323" s="6">
        <v>1104.299</v>
      </c>
      <c r="CA323" s="6">
        <v>-3.2040000000000002</v>
      </c>
      <c r="CB323" s="6">
        <v>4.1289999999999996</v>
      </c>
      <c r="CC323" s="6">
        <v>89.105000000000004</v>
      </c>
      <c r="CD323" s="6">
        <v>2053.6640000000002</v>
      </c>
      <c r="CE323" s="6">
        <v>1197.905</v>
      </c>
      <c r="CF323" s="6">
        <v>1409.8050000000001</v>
      </c>
      <c r="CG323" s="6">
        <v>-179.93100000000001</v>
      </c>
      <c r="CH323" s="6">
        <v>99.998999999999995</v>
      </c>
      <c r="CR323" s="6"/>
      <c r="CS323" s="6"/>
      <c r="CT323" s="6"/>
      <c r="CU323" s="6"/>
      <c r="CV323" s="6"/>
      <c r="CY323" s="6"/>
      <c r="CZ323" s="6"/>
      <c r="DA323" s="6"/>
      <c r="DB323" s="6"/>
      <c r="DC323" s="6"/>
      <c r="DD323" s="6"/>
    </row>
    <row r="324" spans="1:108" x14ac:dyDescent="0.35">
      <c r="A324" s="8">
        <v>799.38427734375</v>
      </c>
      <c r="B324" s="8">
        <v>119.90861511230469</v>
      </c>
      <c r="C324" s="8">
        <v>214.80000305175781</v>
      </c>
      <c r="D324" s="8">
        <v>215</v>
      </c>
      <c r="E324" s="8">
        <v>220.60000610351563</v>
      </c>
      <c r="F324" s="8">
        <v>225</v>
      </c>
      <c r="G324" s="8">
        <v>2185.824462890625</v>
      </c>
      <c r="H324" s="8">
        <v>1815.80517578125</v>
      </c>
      <c r="I324" s="8">
        <v>3.4920001029968262</v>
      </c>
      <c r="J324" s="8">
        <v>0.15200001001358032</v>
      </c>
      <c r="K324" s="8">
        <v>24.338001251220703</v>
      </c>
      <c r="L324" s="8">
        <v>2.0520000457763672</v>
      </c>
      <c r="M324" s="8">
        <v>0.45200002193450928</v>
      </c>
      <c r="N324" s="8">
        <v>0.65600001811981201</v>
      </c>
      <c r="O324" s="8">
        <v>44.5</v>
      </c>
      <c r="P324" s="8">
        <v>27.002679824829102</v>
      </c>
      <c r="Q324" s="8">
        <v>44.999370574951172</v>
      </c>
      <c r="R324" s="8">
        <v>229.80000305175781</v>
      </c>
      <c r="S324" s="8">
        <v>60.099997999999999</v>
      </c>
      <c r="T324" s="8">
        <v>60.099997999999999</v>
      </c>
      <c r="U324" s="8">
        <v>60.700001</v>
      </c>
      <c r="V324" s="8">
        <v>94.586082458496094</v>
      </c>
      <c r="W324" s="8">
        <v>52.499603271484375</v>
      </c>
      <c r="X324" s="8">
        <v>66.474250793457031</v>
      </c>
      <c r="Y324" s="8">
        <v>80.310127258300781</v>
      </c>
      <c r="Z324" s="8">
        <v>3.0099375247955322</v>
      </c>
      <c r="AA324" s="8">
        <v>539.03173828125</v>
      </c>
      <c r="AB324" s="8">
        <v>492.87628173828125</v>
      </c>
      <c r="AC324" s="8">
        <v>4.7030625343322754</v>
      </c>
      <c r="AD324" s="8">
        <v>3.687187671661377</v>
      </c>
      <c r="AE324" s="8">
        <v>7619.3828125</v>
      </c>
      <c r="AF324" s="8">
        <v>5278.12939453125</v>
      </c>
      <c r="AG324" s="8">
        <v>1665.3642578125</v>
      </c>
      <c r="AH324" s="8">
        <v>983.84619140625</v>
      </c>
      <c r="AI324" s="8">
        <v>5954.0185546875</v>
      </c>
      <c r="AJ324" s="8">
        <v>4294.283203125</v>
      </c>
      <c r="AK324" s="8">
        <f>(data_cloud__26[[#This Row],[timestamp]]-BD322)*86400</f>
        <v>25.006999494507909</v>
      </c>
      <c r="AL324" s="8">
        <v>1.0029999999999999</v>
      </c>
      <c r="AM324" s="8">
        <v>423.24599999999998</v>
      </c>
      <c r="AN324" s="8">
        <v>2055.0639999999999</v>
      </c>
      <c r="AO324" s="8">
        <v>7.492</v>
      </c>
      <c r="AP324" s="6">
        <v>18.042999999999999</v>
      </c>
      <c r="AQ324" s="6">
        <v>1</v>
      </c>
      <c r="AR324" s="6">
        <v>1</v>
      </c>
      <c r="AS324" s="6">
        <f>_xlfn.XLOOKUP(data_cloud__26[[#This Row],[product_id]], manual_check_maarten!A:A,manual_check_maarten!F:F,  "")</f>
        <v>1</v>
      </c>
      <c r="AT324" s="6"/>
      <c r="AU324" s="6"/>
      <c r="AV324" s="6"/>
      <c r="AW324" s="6">
        <f>_xlfn.XLOOKUP(data_cloud__26[[#This Row],[product_id]], manual_check_maarten!A:A,manual_check_maarten!G:G,  "")</f>
        <v>0</v>
      </c>
      <c r="AX324" s="6" t="str">
        <f>_xlfn.XLOOKUP(data_cloud__26[[#This Row],[product_id]], manual_check_maarten!A:A,manual_check_maarten!H:H,  "")</f>
        <v/>
      </c>
      <c r="AY324" s="6"/>
      <c r="AZ324" s="6"/>
      <c r="BA324" s="6" t="s">
        <v>1074</v>
      </c>
      <c r="BB324" s="6">
        <v>181</v>
      </c>
      <c r="BC324" s="6" t="s">
        <v>78</v>
      </c>
      <c r="BD324" s="6">
        <v>45566.758414791664</v>
      </c>
      <c r="BE324" s="6" t="s">
        <v>79</v>
      </c>
      <c r="BF324" s="6" t="s">
        <v>80</v>
      </c>
      <c r="BG324" s="6">
        <v>181</v>
      </c>
      <c r="BH324" s="6">
        <v>181</v>
      </c>
      <c r="BI324" s="6">
        <v>0</v>
      </c>
      <c r="BJ324" s="6" t="s">
        <v>1075</v>
      </c>
      <c r="BK324" s="6" t="s">
        <v>82</v>
      </c>
      <c r="BL324" s="6">
        <v>16.10999870300293</v>
      </c>
      <c r="BM324" s="6">
        <v>110</v>
      </c>
      <c r="BN324" s="6" t="s">
        <v>82</v>
      </c>
      <c r="BO324" s="6" t="s">
        <v>82</v>
      </c>
      <c r="BP324" s="6">
        <v>0</v>
      </c>
      <c r="BQ324" s="6">
        <v>60</v>
      </c>
      <c r="BR324" s="6">
        <v>1.4213323593139648E-3</v>
      </c>
      <c r="BS324" s="6">
        <v>0.1630173921585083</v>
      </c>
      <c r="BT324" s="6" t="s">
        <v>1076</v>
      </c>
      <c r="BU324" s="6" t="s">
        <v>1074</v>
      </c>
      <c r="BV324" s="6">
        <v>40</v>
      </c>
      <c r="BW324" s="6">
        <v>20</v>
      </c>
      <c r="BX324" s="6">
        <v>45</v>
      </c>
      <c r="BY324" s="6">
        <v>827.41399999999999</v>
      </c>
      <c r="BZ324" s="6">
        <v>1184.508</v>
      </c>
      <c r="CA324" s="6">
        <v>-0.26400000000000001</v>
      </c>
      <c r="CB324" s="6">
        <v>4.1559999999999997</v>
      </c>
      <c r="CC324" s="6">
        <v>92.045000000000002</v>
      </c>
      <c r="CD324" s="6">
        <v>2055.0639999999999</v>
      </c>
      <c r="CE324" s="6">
        <v>811.50800000000004</v>
      </c>
      <c r="CF324" s="6">
        <v>1293.0050000000001</v>
      </c>
      <c r="CG324" s="6">
        <v>2.7240000000000002</v>
      </c>
      <c r="CH324" s="6">
        <v>99.998999999999995</v>
      </c>
      <c r="CR324" s="6"/>
      <c r="CS324" s="6"/>
      <c r="CT324" s="6"/>
      <c r="CU324" s="6"/>
      <c r="CV324" s="6"/>
      <c r="CY324" s="6"/>
      <c r="CZ324" s="6"/>
      <c r="DA324" s="6"/>
      <c r="DB324" s="6"/>
      <c r="DC324" s="6"/>
      <c r="DD324" s="6"/>
    </row>
    <row r="325" spans="1:108" x14ac:dyDescent="0.35">
      <c r="A325" s="8">
        <v>799.38427734375</v>
      </c>
      <c r="B325" s="8">
        <v>119.90861511230469</v>
      </c>
      <c r="C325" s="8">
        <v>214.80000305175781</v>
      </c>
      <c r="D325" s="8">
        <v>215</v>
      </c>
      <c r="E325" s="8">
        <v>220.60000610351563</v>
      </c>
      <c r="F325" s="8">
        <v>225</v>
      </c>
      <c r="G325" s="8">
        <v>2185.824462890625</v>
      </c>
      <c r="H325" s="8">
        <v>1815.80517578125</v>
      </c>
      <c r="I325" s="8">
        <v>3.4920001029968262</v>
      </c>
      <c r="J325" s="8">
        <v>0.15200001001358032</v>
      </c>
      <c r="K325" s="8">
        <v>24.338001251220703</v>
      </c>
      <c r="L325" s="8">
        <v>2.0520000457763672</v>
      </c>
      <c r="M325" s="8">
        <v>0.45200002193450928</v>
      </c>
      <c r="N325" s="8">
        <v>0.65600001811981201</v>
      </c>
      <c r="O325" s="8">
        <v>44.5</v>
      </c>
      <c r="P325" s="8">
        <v>27.002679824829102</v>
      </c>
      <c r="Q325" s="8">
        <v>44.999370574951172</v>
      </c>
      <c r="R325" s="8">
        <v>229.80000305175781</v>
      </c>
      <c r="S325" s="8">
        <v>60.099997999999999</v>
      </c>
      <c r="T325" s="8">
        <v>60.099997999999999</v>
      </c>
      <c r="U325" s="8">
        <v>60.700001</v>
      </c>
      <c r="V325" s="8">
        <v>137.79624938964844</v>
      </c>
      <c r="W325" s="8">
        <v>52.49993896484375</v>
      </c>
      <c r="X325" s="8">
        <v>66.98248291015625</v>
      </c>
      <c r="Y325" s="8">
        <v>82.810737609863281</v>
      </c>
      <c r="Z325" s="8">
        <v>2.1069376468658447</v>
      </c>
      <c r="AA325" s="8">
        <v>540.71636962890625</v>
      </c>
      <c r="AB325" s="8">
        <v>492.43154907226563</v>
      </c>
      <c r="AC325" s="8">
        <v>4.966437816619873</v>
      </c>
      <c r="AD325" s="8">
        <v>3.8753125667572021</v>
      </c>
      <c r="AE325" s="8">
        <v>7799.8544921875</v>
      </c>
      <c r="AF325" s="8">
        <v>5936.8515625</v>
      </c>
      <c r="AG325" s="8">
        <v>1828.23681640625</v>
      </c>
      <c r="AH325" s="8">
        <v>1107.845703125</v>
      </c>
      <c r="AI325" s="8">
        <v>5971.61767578125</v>
      </c>
      <c r="AJ325" s="8">
        <v>4829.005859375</v>
      </c>
      <c r="AK325" s="8">
        <f>(data_cloud__26[[#This Row],[timestamp]]-BD323)*86400</f>
        <v>25.006999494507909</v>
      </c>
      <c r="AL325" s="8">
        <v>1.0049999999999999</v>
      </c>
      <c r="AM325" s="8">
        <v>424.79</v>
      </c>
      <c r="AN325" s="8">
        <v>2054.3009999999999</v>
      </c>
      <c r="AO325" s="8">
        <v>7.5250000000000004</v>
      </c>
      <c r="AP325" s="6">
        <v>28.635999999999999</v>
      </c>
      <c r="AQ325" s="6">
        <v>1</v>
      </c>
      <c r="AR325" s="6">
        <v>1</v>
      </c>
      <c r="AS325" s="6">
        <f>_xlfn.XLOOKUP(data_cloud__26[[#This Row],[product_id]], manual_check_maarten!A:A,manual_check_maarten!F:F,  "")</f>
        <v>1</v>
      </c>
      <c r="AT325" s="6"/>
      <c r="AU325" s="6"/>
      <c r="AV325" s="6"/>
      <c r="AW325" s="6">
        <f>_xlfn.XLOOKUP(data_cloud__26[[#This Row],[product_id]], manual_check_maarten!A:A,manual_check_maarten!G:G,  "")</f>
        <v>0</v>
      </c>
      <c r="AX325" s="6" t="str">
        <f>_xlfn.XLOOKUP(data_cloud__26[[#This Row],[product_id]], manual_check_maarten!A:A,manual_check_maarten!H:H,  "")</f>
        <v/>
      </c>
      <c r="AY325" s="6"/>
      <c r="AZ325" s="6"/>
      <c r="BA325" s="6" t="s">
        <v>1077</v>
      </c>
      <c r="BB325" s="6">
        <v>181</v>
      </c>
      <c r="BC325" s="6" t="s">
        <v>85</v>
      </c>
      <c r="BD325" s="6">
        <v>45566.758414791664</v>
      </c>
      <c r="BE325" s="6" t="s">
        <v>79</v>
      </c>
      <c r="BF325" s="6" t="s">
        <v>80</v>
      </c>
      <c r="BG325" s="6">
        <v>181</v>
      </c>
      <c r="BH325" s="6">
        <v>181</v>
      </c>
      <c r="BI325" s="6">
        <v>0</v>
      </c>
      <c r="BJ325" s="6" t="s">
        <v>1075</v>
      </c>
      <c r="BK325" s="6" t="s">
        <v>82</v>
      </c>
      <c r="BL325" s="6">
        <v>16.10999870300293</v>
      </c>
      <c r="BM325" s="6">
        <v>110</v>
      </c>
      <c r="BN325" s="6" t="s">
        <v>82</v>
      </c>
      <c r="BO325" s="6" t="s">
        <v>82</v>
      </c>
      <c r="BP325" s="6">
        <v>0</v>
      </c>
      <c r="BQ325" s="6">
        <v>60</v>
      </c>
      <c r="BR325" s="6"/>
      <c r="BS325" s="6"/>
      <c r="BT325" s="6" t="s">
        <v>1078</v>
      </c>
      <c r="BU325" s="6" t="s">
        <v>1077</v>
      </c>
      <c r="BV325" s="6">
        <v>40</v>
      </c>
      <c r="BW325" s="6">
        <v>20</v>
      </c>
      <c r="BX325" s="6">
        <v>45</v>
      </c>
      <c r="BY325" s="6">
        <v>1206.47</v>
      </c>
      <c r="BZ325" s="6">
        <v>1090.4939999999999</v>
      </c>
      <c r="CA325" s="6">
        <v>-2.76</v>
      </c>
      <c r="CB325" s="6">
        <v>4.0789999999999997</v>
      </c>
      <c r="CC325" s="6">
        <v>89.549000000000007</v>
      </c>
      <c r="CD325" s="6">
        <v>2054.3009999999999</v>
      </c>
      <c r="CE325" s="6">
        <v>1206.5909999999999</v>
      </c>
      <c r="CF325" s="6">
        <v>1396.8520000000001</v>
      </c>
      <c r="CG325" s="6">
        <v>-179.363</v>
      </c>
      <c r="CH325" s="6">
        <v>99.998999999999995</v>
      </c>
      <c r="CR325" s="6"/>
      <c r="CS325" s="6"/>
      <c r="CT325" s="6"/>
      <c r="CU325" s="6"/>
      <c r="CV325" s="6"/>
      <c r="CY325" s="6"/>
      <c r="CZ325" s="6"/>
      <c r="DA325" s="6"/>
      <c r="DB325" s="6"/>
      <c r="DC325" s="6"/>
      <c r="DD325" s="6"/>
    </row>
    <row r="326" spans="1:108" x14ac:dyDescent="0.35">
      <c r="A326" s="8">
        <v>799.5687255859375</v>
      </c>
      <c r="B326" s="8">
        <v>119.90861511230469</v>
      </c>
      <c r="C326" s="8">
        <v>215.10000610351563</v>
      </c>
      <c r="D326" s="8">
        <v>215</v>
      </c>
      <c r="E326" s="8">
        <v>220.60000610351563</v>
      </c>
      <c r="F326" s="8">
        <v>225</v>
      </c>
      <c r="G326" s="8">
        <v>2187.767333984375</v>
      </c>
      <c r="H326" s="8">
        <v>1801.233642578125</v>
      </c>
      <c r="I326" s="8">
        <v>3.4240002632141113</v>
      </c>
      <c r="J326" s="8">
        <v>0.14400000870227814</v>
      </c>
      <c r="K326" s="8">
        <v>24.338001251220703</v>
      </c>
      <c r="L326" s="8">
        <v>2.0340001583099365</v>
      </c>
      <c r="M326" s="8">
        <v>0.45200002193450928</v>
      </c>
      <c r="N326" s="8">
        <v>0.65400004386901855</v>
      </c>
      <c r="O326" s="8">
        <v>44.700000762939453</v>
      </c>
      <c r="P326" s="8">
        <v>26.865066528320313</v>
      </c>
      <c r="Q326" s="8">
        <v>44.989173889160156</v>
      </c>
      <c r="R326" s="8">
        <v>230</v>
      </c>
      <c r="S326" s="8">
        <v>59.900002000000001</v>
      </c>
      <c r="T326" s="8">
        <v>59.900002000000001</v>
      </c>
      <c r="U326" s="8">
        <v>60.700001</v>
      </c>
      <c r="V326" s="8">
        <v>94.586082458496094</v>
      </c>
      <c r="W326" s="8">
        <v>52.499603271484375</v>
      </c>
      <c r="X326" s="8">
        <v>66.598365783691406</v>
      </c>
      <c r="Y326" s="8">
        <v>80.301521301269531</v>
      </c>
      <c r="Z326" s="8">
        <v>3.3485627174377441</v>
      </c>
      <c r="AA326" s="8">
        <v>538.19921875</v>
      </c>
      <c r="AB326" s="8">
        <v>491.63235473632813</v>
      </c>
      <c r="AC326" s="8">
        <v>4.6278128623962402</v>
      </c>
      <c r="AD326" s="8">
        <v>3.7248127460479736</v>
      </c>
      <c r="AE326" s="8">
        <v>7610.85302734375</v>
      </c>
      <c r="AF326" s="8">
        <v>5244.49365234375</v>
      </c>
      <c r="AG326" s="8">
        <v>1618.453125</v>
      </c>
      <c r="AH326" s="8">
        <v>996.01904296875</v>
      </c>
      <c r="AI326" s="8">
        <v>5992.39990234375</v>
      </c>
      <c r="AJ326" s="8">
        <v>4248.474609375</v>
      </c>
      <c r="AK326" s="8">
        <f>(data_cloud__26[[#This Row],[timestamp]]-BD324)*86400</f>
        <v>24.132000468671322</v>
      </c>
      <c r="AL326" s="8">
        <v>1.0029999999999999</v>
      </c>
      <c r="AM326" s="8">
        <v>423.45299999999997</v>
      </c>
      <c r="AN326" s="8">
        <v>2055.2950000000001</v>
      </c>
      <c r="AO326" s="8">
        <v>4.92</v>
      </c>
      <c r="AP326" s="6">
        <v>30.376000000000001</v>
      </c>
      <c r="AQ326" s="6">
        <v>1</v>
      </c>
      <c r="AR326" s="6">
        <v>1</v>
      </c>
      <c r="AS326" s="6">
        <f>_xlfn.XLOOKUP(data_cloud__26[[#This Row],[product_id]], manual_check_maarten!A:A,manual_check_maarten!F:F,  "")</f>
        <v>1</v>
      </c>
      <c r="AT326" s="6"/>
      <c r="AU326" s="6"/>
      <c r="AV326" s="6"/>
      <c r="AW326" s="6">
        <f>_xlfn.XLOOKUP(data_cloud__26[[#This Row],[product_id]], manual_check_maarten!A:A,manual_check_maarten!G:G,  "")</f>
        <v>0</v>
      </c>
      <c r="AX326" s="6" t="str">
        <f>_xlfn.XLOOKUP(data_cloud__26[[#This Row],[product_id]], manual_check_maarten!A:A,manual_check_maarten!H:H,  "")</f>
        <v/>
      </c>
      <c r="AY326" s="6"/>
      <c r="AZ326" s="6"/>
      <c r="BA326" s="6" t="s">
        <v>1079</v>
      </c>
      <c r="BB326" s="6">
        <v>182</v>
      </c>
      <c r="BC326" s="6" t="s">
        <v>78</v>
      </c>
      <c r="BD326" s="6">
        <v>45566.758694097225</v>
      </c>
      <c r="BE326" s="6" t="s">
        <v>79</v>
      </c>
      <c r="BF326" s="6" t="s">
        <v>80</v>
      </c>
      <c r="BG326" s="6">
        <v>182</v>
      </c>
      <c r="BH326" s="6">
        <v>182</v>
      </c>
      <c r="BI326" s="6">
        <v>0</v>
      </c>
      <c r="BJ326" s="6" t="s">
        <v>1080</v>
      </c>
      <c r="BK326" s="6" t="s">
        <v>82</v>
      </c>
      <c r="BL326" s="6">
        <v>16.10999870300293</v>
      </c>
      <c r="BM326" s="6">
        <v>110</v>
      </c>
      <c r="BN326" s="6" t="s">
        <v>82</v>
      </c>
      <c r="BO326" s="6" t="s">
        <v>82</v>
      </c>
      <c r="BP326" s="6">
        <v>0</v>
      </c>
      <c r="BQ326" s="6">
        <v>60</v>
      </c>
      <c r="BR326" s="6">
        <v>6.8749189376831055E-3</v>
      </c>
      <c r="BS326" s="6">
        <v>0.14518857002258301</v>
      </c>
      <c r="BT326" s="6" t="s">
        <v>1081</v>
      </c>
      <c r="BU326" s="6" t="s">
        <v>1079</v>
      </c>
      <c r="BV326" s="6">
        <v>40</v>
      </c>
      <c r="BW326" s="6">
        <v>20</v>
      </c>
      <c r="BX326" s="6">
        <v>45</v>
      </c>
      <c r="BY326" s="6">
        <v>866.19399999999996</v>
      </c>
      <c r="BZ326" s="6">
        <v>1192.6120000000001</v>
      </c>
      <c r="CA326" s="6">
        <v>1.7769999999999999</v>
      </c>
      <c r="CB326" s="6">
        <v>4.1609999999999996</v>
      </c>
      <c r="CC326" s="6">
        <v>94.085999999999999</v>
      </c>
      <c r="CD326" s="6">
        <v>2055.2950000000001</v>
      </c>
      <c r="CE326" s="6">
        <v>844.77300000000002</v>
      </c>
      <c r="CF326" s="6">
        <v>1300.8109999999999</v>
      </c>
      <c r="CG326" s="6">
        <v>5.5220000000000002</v>
      </c>
      <c r="CH326" s="6">
        <v>98.424999999999997</v>
      </c>
      <c r="CR326" s="6"/>
      <c r="CS326" s="6"/>
      <c r="CT326" s="6"/>
      <c r="CU326" s="6"/>
      <c r="CV326" s="6"/>
      <c r="CY326" s="6"/>
      <c r="CZ326" s="6"/>
      <c r="DA326" s="6"/>
      <c r="DB326" s="6"/>
      <c r="DC326" s="6"/>
      <c r="DD326" s="6"/>
    </row>
    <row r="327" spans="1:108" x14ac:dyDescent="0.35">
      <c r="A327" s="8">
        <v>799.5687255859375</v>
      </c>
      <c r="B327" s="8">
        <v>119.90861511230469</v>
      </c>
      <c r="C327" s="8">
        <v>215.10000610351563</v>
      </c>
      <c r="D327" s="8">
        <v>215</v>
      </c>
      <c r="E327" s="8">
        <v>220.60000610351563</v>
      </c>
      <c r="F327" s="8">
        <v>225</v>
      </c>
      <c r="G327" s="8">
        <v>2187.767333984375</v>
      </c>
      <c r="H327" s="8">
        <v>1801.233642578125</v>
      </c>
      <c r="I327" s="8">
        <v>3.4240002632141113</v>
      </c>
      <c r="J327" s="8">
        <v>0.14400000870227814</v>
      </c>
      <c r="K327" s="8">
        <v>24.338001251220703</v>
      </c>
      <c r="L327" s="8">
        <v>2.0340001583099365</v>
      </c>
      <c r="M327" s="8">
        <v>0.45200002193450928</v>
      </c>
      <c r="N327" s="8">
        <v>0.65400004386901855</v>
      </c>
      <c r="O327" s="8">
        <v>44.700000762939453</v>
      </c>
      <c r="P327" s="8">
        <v>26.865066528320313</v>
      </c>
      <c r="Q327" s="8">
        <v>44.989173889160156</v>
      </c>
      <c r="R327" s="8">
        <v>230</v>
      </c>
      <c r="S327" s="8">
        <v>59.900002000000001</v>
      </c>
      <c r="T327" s="8">
        <v>59.900002000000001</v>
      </c>
      <c r="U327" s="8">
        <v>60.700001</v>
      </c>
      <c r="V327" s="8">
        <v>137.79624938964844</v>
      </c>
      <c r="W327" s="8">
        <v>52.49993896484375</v>
      </c>
      <c r="X327" s="8">
        <v>67.159111022949219</v>
      </c>
      <c r="Y327" s="8">
        <v>83.067161560058594</v>
      </c>
      <c r="Z327" s="8">
        <v>1.4673125743865967</v>
      </c>
      <c r="AA327" s="8">
        <v>540.22198486328125</v>
      </c>
      <c r="AB327" s="8">
        <v>490.8289794921875</v>
      </c>
      <c r="AC327" s="8">
        <v>4.8535628318786621</v>
      </c>
      <c r="AD327" s="8">
        <v>3.9505627155303955</v>
      </c>
      <c r="AE327" s="8">
        <v>7778.716796875</v>
      </c>
      <c r="AF327" s="8">
        <v>5880.69775390625</v>
      </c>
      <c r="AG327" s="8">
        <v>1758.333984375</v>
      </c>
      <c r="AH327" s="8">
        <v>1132.8583984375</v>
      </c>
      <c r="AI327" s="8">
        <v>6020.3828125</v>
      </c>
      <c r="AJ327" s="8">
        <v>4747.83935546875</v>
      </c>
      <c r="AK327" s="8">
        <f>(data_cloud__26[[#This Row],[timestamp]]-BD325)*86400</f>
        <v>24.132000468671322</v>
      </c>
      <c r="AL327" s="8">
        <v>1.004</v>
      </c>
      <c r="AM327" s="8">
        <v>424.40499999999997</v>
      </c>
      <c r="AN327" s="8">
        <v>2055.9839999999999</v>
      </c>
      <c r="AO327" s="8">
        <v>31.541</v>
      </c>
      <c r="AP327" s="6">
        <v>488.41500000000002</v>
      </c>
      <c r="AQ327" s="6">
        <v>0</v>
      </c>
      <c r="AR327" s="6">
        <v>0</v>
      </c>
      <c r="AS327" s="6">
        <f>_xlfn.XLOOKUP(data_cloud__26[[#This Row],[product_id]], manual_check_maarten!A:A,manual_check_maarten!F:F,  "")</f>
        <v>1</v>
      </c>
      <c r="AT327" s="6"/>
      <c r="AU327" s="6"/>
      <c r="AV327" s="6"/>
      <c r="AW327" s="6" t="str">
        <f>_xlfn.XLOOKUP(data_cloud__26[[#This Row],[product_id]], manual_check_maarten!A:A,manual_check_maarten!G:G,  "")</f>
        <v>anomaly due to position against the edge of the FOV</v>
      </c>
      <c r="AX327" s="6" t="str">
        <f>_xlfn.XLOOKUP(data_cloud__26[[#This Row],[product_id]], manual_check_maarten!A:A,manual_check_maarten!H:H,  "")</f>
        <v/>
      </c>
      <c r="AY327" s="6"/>
      <c r="AZ327" s="6"/>
      <c r="BA327" s="6" t="s">
        <v>1082</v>
      </c>
      <c r="BB327" s="6">
        <v>182</v>
      </c>
      <c r="BC327" s="6" t="s">
        <v>85</v>
      </c>
      <c r="BD327" s="6">
        <v>45566.758694097225</v>
      </c>
      <c r="BE327" s="6" t="s">
        <v>79</v>
      </c>
      <c r="BF327" s="6" t="s">
        <v>80</v>
      </c>
      <c r="BG327" s="6">
        <v>182</v>
      </c>
      <c r="BH327" s="6">
        <v>182</v>
      </c>
      <c r="BI327" s="6">
        <v>0</v>
      </c>
      <c r="BJ327" s="6" t="s">
        <v>1080</v>
      </c>
      <c r="BK327" s="6" t="s">
        <v>82</v>
      </c>
      <c r="BL327" s="6">
        <v>16.10999870300293</v>
      </c>
      <c r="BM327" s="6">
        <v>110</v>
      </c>
      <c r="BN327" s="6" t="s">
        <v>82</v>
      </c>
      <c r="BO327" s="6" t="s">
        <v>82</v>
      </c>
      <c r="BP327" s="6">
        <v>0</v>
      </c>
      <c r="BQ327" s="6">
        <v>60</v>
      </c>
      <c r="BR327" s="6"/>
      <c r="BS327" s="6"/>
      <c r="BT327" s="6" t="s">
        <v>1083</v>
      </c>
      <c r="BU327" s="6" t="s">
        <v>1082</v>
      </c>
      <c r="BV327" s="6">
        <v>40</v>
      </c>
      <c r="BW327" s="6">
        <v>20</v>
      </c>
      <c r="BX327" s="6">
        <v>45</v>
      </c>
      <c r="BY327" s="6">
        <v>1241.154</v>
      </c>
      <c r="BZ327" s="6">
        <v>731.69899999999996</v>
      </c>
      <c r="CA327" s="6">
        <v>-1.627</v>
      </c>
      <c r="CB327" s="6">
        <v>4.0529999999999999</v>
      </c>
      <c r="CC327" s="6">
        <v>90.682000000000002</v>
      </c>
      <c r="CD327" s="6">
        <v>2055.9839999999999</v>
      </c>
      <c r="CE327" s="6">
        <v>1235.5</v>
      </c>
      <c r="CF327" s="6">
        <v>1044.76</v>
      </c>
      <c r="CG327" s="6">
        <v>-178.35</v>
      </c>
      <c r="CH327" s="6">
        <v>99.998999999999995</v>
      </c>
      <c r="CR327" s="6"/>
      <c r="CS327" s="6"/>
      <c r="CT327" s="6"/>
      <c r="CU327" s="6"/>
      <c r="CV327" s="6"/>
      <c r="CY327" s="6"/>
      <c r="CZ327" s="6"/>
      <c r="DA327" s="6"/>
      <c r="DB327" s="6"/>
      <c r="DC327" s="6"/>
      <c r="DD327" s="6"/>
    </row>
    <row r="328" spans="1:108" x14ac:dyDescent="0.35">
      <c r="A328" s="8">
        <v>799.5687255859375</v>
      </c>
      <c r="B328" s="8">
        <v>119.90861511230469</v>
      </c>
      <c r="C328" s="8">
        <v>215.10000610351563</v>
      </c>
      <c r="D328" s="8">
        <v>215</v>
      </c>
      <c r="E328" s="8">
        <v>220.5</v>
      </c>
      <c r="F328" s="8">
        <v>225</v>
      </c>
      <c r="G328" s="8">
        <v>2181.16162109375</v>
      </c>
      <c r="H328" s="8">
        <v>1808.7137451171875</v>
      </c>
      <c r="I328" s="8">
        <v>3.2960002422332764</v>
      </c>
      <c r="J328" s="8">
        <v>0.14400000870227814</v>
      </c>
      <c r="K328" s="8">
        <v>24.338001251220703</v>
      </c>
      <c r="L328" s="8">
        <v>2.0460000038146973</v>
      </c>
      <c r="M328" s="8">
        <v>0.45200002193450928</v>
      </c>
      <c r="N328" s="8">
        <v>0.65400004386901855</v>
      </c>
      <c r="O328" s="8">
        <v>44.900001525878906</v>
      </c>
      <c r="P328" s="8">
        <v>26.961904525756836</v>
      </c>
      <c r="Q328" s="8">
        <v>44.994274139404297</v>
      </c>
      <c r="R328" s="8">
        <v>230</v>
      </c>
      <c r="S328" s="8">
        <v>60</v>
      </c>
      <c r="T328" s="8">
        <v>60</v>
      </c>
      <c r="U328" s="8">
        <v>60.700001</v>
      </c>
      <c r="V328" s="8">
        <v>94.586082458496094</v>
      </c>
      <c r="W328" s="8">
        <v>52.499603271484375</v>
      </c>
      <c r="X328" s="8">
        <v>66.527656555175781</v>
      </c>
      <c r="Y328" s="8">
        <v>80.363983154296875</v>
      </c>
      <c r="Z328" s="8">
        <v>3.0851876735687256</v>
      </c>
      <c r="AA328" s="8">
        <v>537.88604736328125</v>
      </c>
      <c r="AB328" s="8">
        <v>491.06515502929688</v>
      </c>
      <c r="AC328" s="8">
        <v>4.7030625343322754</v>
      </c>
      <c r="AD328" s="8">
        <v>3.7248127460479736</v>
      </c>
      <c r="AE328" s="8">
        <v>7602.3193359375</v>
      </c>
      <c r="AF328" s="8">
        <v>5236.36865234375</v>
      </c>
      <c r="AG328" s="8">
        <v>1657.26953125</v>
      </c>
      <c r="AH328" s="8">
        <v>994.560546875</v>
      </c>
      <c r="AI328" s="8">
        <v>5945.0498046875</v>
      </c>
      <c r="AJ328" s="8">
        <v>4241.80810546875</v>
      </c>
      <c r="AK328" s="8">
        <f>(data_cloud__26[[#This Row],[timestamp]]-BD326)*86400</f>
        <v>23.853999562561512</v>
      </c>
      <c r="AL328" s="8">
        <v>1.0029999999999999</v>
      </c>
      <c r="AM328" s="8">
        <v>423.589</v>
      </c>
      <c r="AN328" s="8">
        <v>2055.6010000000001</v>
      </c>
      <c r="AO328" s="8">
        <v>9.7759999999999998</v>
      </c>
      <c r="AP328" s="6">
        <v>26.419</v>
      </c>
      <c r="AQ328" s="6">
        <v>1</v>
      </c>
      <c r="AR328" s="6">
        <v>1</v>
      </c>
      <c r="AS328" s="6">
        <f>_xlfn.XLOOKUP(data_cloud__26[[#This Row],[product_id]], manual_check_maarten!A:A,manual_check_maarten!F:F,  "")</f>
        <v>1</v>
      </c>
      <c r="AT328" s="6"/>
      <c r="AU328" s="6"/>
      <c r="AV328" s="6"/>
      <c r="AW328" s="6">
        <f>_xlfn.XLOOKUP(data_cloud__26[[#This Row],[product_id]], manual_check_maarten!A:A,manual_check_maarten!G:G,  "")</f>
        <v>0</v>
      </c>
      <c r="AX328" s="6" t="str">
        <f>_xlfn.XLOOKUP(data_cloud__26[[#This Row],[product_id]], manual_check_maarten!A:A,manual_check_maarten!H:H,  "")</f>
        <v/>
      </c>
      <c r="AY328" s="6"/>
      <c r="AZ328" s="6"/>
      <c r="BA328" s="6" t="s">
        <v>1084</v>
      </c>
      <c r="BB328" s="6">
        <v>183</v>
      </c>
      <c r="BC328" s="6" t="s">
        <v>78</v>
      </c>
      <c r="BD328" s="6">
        <v>45566.758970185183</v>
      </c>
      <c r="BE328" s="6" t="s">
        <v>79</v>
      </c>
      <c r="BF328" s="6" t="s">
        <v>80</v>
      </c>
      <c r="BG328" s="6">
        <v>183</v>
      </c>
      <c r="BH328" s="6">
        <v>183</v>
      </c>
      <c r="BI328" s="6">
        <v>0</v>
      </c>
      <c r="BJ328" s="6" t="s">
        <v>1085</v>
      </c>
      <c r="BK328" s="6" t="s">
        <v>82</v>
      </c>
      <c r="BL328" s="6">
        <v>16.119998931884766</v>
      </c>
      <c r="BM328" s="6">
        <v>110</v>
      </c>
      <c r="BN328" s="6" t="s">
        <v>82</v>
      </c>
      <c r="BO328" s="6" t="s">
        <v>82</v>
      </c>
      <c r="BP328" s="6">
        <v>0</v>
      </c>
      <c r="BQ328" s="6">
        <v>60</v>
      </c>
      <c r="BR328" s="6">
        <v>7.4810981750488281E-3</v>
      </c>
      <c r="BS328" s="6">
        <v>0.16257274150848389</v>
      </c>
      <c r="BT328" s="6" t="s">
        <v>1086</v>
      </c>
      <c r="BU328" s="6" t="s">
        <v>1084</v>
      </c>
      <c r="BV328" s="6">
        <v>40</v>
      </c>
      <c r="BW328" s="6">
        <v>20</v>
      </c>
      <c r="BX328" s="6">
        <v>45</v>
      </c>
      <c r="BY328" s="6">
        <v>863.46400000000006</v>
      </c>
      <c r="BZ328" s="6">
        <v>1222.3130000000001</v>
      </c>
      <c r="CA328" s="6">
        <v>2.4550000000000001</v>
      </c>
      <c r="CB328" s="6">
        <v>4.1950000000000003</v>
      </c>
      <c r="CC328" s="6">
        <v>94.763999999999996</v>
      </c>
      <c r="CD328" s="6">
        <v>2055.6010000000001</v>
      </c>
      <c r="CE328" s="6">
        <v>841.98099999999999</v>
      </c>
      <c r="CF328" s="6">
        <v>1329.069</v>
      </c>
      <c r="CG328" s="6">
        <v>5.4260000000000002</v>
      </c>
      <c r="CH328" s="6">
        <v>96.063000000000002</v>
      </c>
      <c r="CR328" s="6"/>
      <c r="CS328" s="6"/>
      <c r="CT328" s="6"/>
      <c r="CU328" s="6"/>
      <c r="CV328" s="6"/>
      <c r="CY328" s="6"/>
      <c r="CZ328" s="6"/>
      <c r="DA328" s="6"/>
      <c r="DB328" s="6"/>
      <c r="DC328" s="6"/>
      <c r="DD328" s="6"/>
    </row>
    <row r="329" spans="1:108" x14ac:dyDescent="0.35">
      <c r="A329" s="8">
        <v>799.5687255859375</v>
      </c>
      <c r="B329" s="8">
        <v>119.90861511230469</v>
      </c>
      <c r="C329" s="8">
        <v>215.10000610351563</v>
      </c>
      <c r="D329" s="8">
        <v>215</v>
      </c>
      <c r="E329" s="8">
        <v>220.5</v>
      </c>
      <c r="F329" s="8">
        <v>225</v>
      </c>
      <c r="G329" s="8">
        <v>2181.16162109375</v>
      </c>
      <c r="H329" s="8">
        <v>1808.7137451171875</v>
      </c>
      <c r="I329" s="8">
        <v>3.2960002422332764</v>
      </c>
      <c r="J329" s="8">
        <v>0.14400000870227814</v>
      </c>
      <c r="K329" s="8">
        <v>24.338001251220703</v>
      </c>
      <c r="L329" s="8">
        <v>2.0460000038146973</v>
      </c>
      <c r="M329" s="8">
        <v>0.45200002193450928</v>
      </c>
      <c r="N329" s="8">
        <v>0.65400004386901855</v>
      </c>
      <c r="O329" s="8">
        <v>44.900001525878906</v>
      </c>
      <c r="P329" s="8">
        <v>26.961904525756836</v>
      </c>
      <c r="Q329" s="8">
        <v>44.994274139404297</v>
      </c>
      <c r="R329" s="8">
        <v>230</v>
      </c>
      <c r="S329" s="8">
        <v>60</v>
      </c>
      <c r="T329" s="8">
        <v>60</v>
      </c>
      <c r="U329" s="8">
        <v>60.700001</v>
      </c>
      <c r="V329" s="8">
        <v>137.79624938964844</v>
      </c>
      <c r="W329" s="8">
        <v>52.49993896484375</v>
      </c>
      <c r="X329" s="8">
        <v>67.117790222167969</v>
      </c>
      <c r="Y329" s="8">
        <v>82.62200927734375</v>
      </c>
      <c r="Z329" s="8">
        <v>2.1445624828338623</v>
      </c>
      <c r="AA329" s="8">
        <v>540.42840576171875</v>
      </c>
      <c r="AB329" s="8">
        <v>491.85403442382813</v>
      </c>
      <c r="AC329" s="8">
        <v>4.8911876678466797</v>
      </c>
      <c r="AD329" s="8">
        <v>3.9129376411437988</v>
      </c>
      <c r="AE329" s="8">
        <v>7797.607421875</v>
      </c>
      <c r="AF329" s="8">
        <v>5928.67333984375</v>
      </c>
      <c r="AG329" s="8">
        <v>1783.32373046875</v>
      </c>
      <c r="AH329" s="8">
        <v>1121.896484375</v>
      </c>
      <c r="AI329" s="8">
        <v>6014.28369140625</v>
      </c>
      <c r="AJ329" s="8">
        <v>4806.77685546875</v>
      </c>
      <c r="AK329" s="8">
        <f>(data_cloud__26[[#This Row],[timestamp]]-BD327)*86400</f>
        <v>23.853999562561512</v>
      </c>
      <c r="AL329" s="8"/>
      <c r="AM329" s="8"/>
      <c r="AN329" s="8"/>
      <c r="AO329" s="8"/>
      <c r="AP329" s="6"/>
      <c r="AQ329" s="6"/>
      <c r="AR329" s="6"/>
      <c r="AS329" s="6" t="str">
        <f>_xlfn.XLOOKUP(data_cloud__26[[#This Row],[product_id]], manual_check_maarten!A:A,manual_check_maarten!F:F,  "")</f>
        <v/>
      </c>
      <c r="AT329" s="6"/>
      <c r="AU329" s="6"/>
      <c r="AV329" s="6"/>
      <c r="AW329" s="6" t="str">
        <f>_xlfn.XLOOKUP(data_cloud__26[[#This Row],[product_id]], manual_check_maarten!A:A,manual_check_maarten!G:G,  "")</f>
        <v/>
      </c>
      <c r="AX329" s="6" t="str">
        <f>_xlfn.XLOOKUP(data_cloud__26[[#This Row],[product_id]], manual_check_maarten!A:A,manual_check_maarten!H:H,  "")</f>
        <v/>
      </c>
      <c r="AY329" s="6"/>
      <c r="AZ329" s="6"/>
      <c r="BA329" s="6" t="s">
        <v>1087</v>
      </c>
      <c r="BB329" s="6">
        <v>183</v>
      </c>
      <c r="BC329" s="6" t="s">
        <v>85</v>
      </c>
      <c r="BD329" s="6">
        <v>45566.758970185183</v>
      </c>
      <c r="BE329" s="6" t="s">
        <v>79</v>
      </c>
      <c r="BF329" s="6" t="s">
        <v>80</v>
      </c>
      <c r="BG329" s="6">
        <v>183</v>
      </c>
      <c r="BH329" s="6">
        <v>183</v>
      </c>
      <c r="BI329" s="6">
        <v>0</v>
      </c>
      <c r="BJ329" s="6" t="s">
        <v>1085</v>
      </c>
      <c r="BK329" s="6" t="s">
        <v>82</v>
      </c>
      <c r="BL329" s="6">
        <v>16.119998931884766</v>
      </c>
      <c r="BM329" s="6">
        <v>110</v>
      </c>
      <c r="BN329" s="6" t="s">
        <v>82</v>
      </c>
      <c r="BO329" s="6" t="s">
        <v>82</v>
      </c>
      <c r="BP329" s="6">
        <v>0</v>
      </c>
      <c r="BQ329" s="6">
        <v>60</v>
      </c>
      <c r="BR329" s="6"/>
      <c r="BS329" s="6"/>
      <c r="BT329" s="6"/>
      <c r="BX329" s="6"/>
      <c r="BY329" s="6"/>
      <c r="BZ329" s="6"/>
      <c r="CA329" s="6"/>
      <c r="CB329" s="6"/>
      <c r="CC329" s="6"/>
      <c r="CD329" s="6"/>
      <c r="CR329" s="6"/>
      <c r="CS329" s="6"/>
      <c r="CT329" s="6"/>
      <c r="CU329" s="6"/>
      <c r="CV329" s="6"/>
      <c r="CY329" s="6"/>
      <c r="CZ329" s="6"/>
      <c r="DA329" s="6"/>
      <c r="DB329" s="6"/>
      <c r="DC329" s="6"/>
      <c r="DD329" s="6"/>
    </row>
    <row r="330" spans="1:108" x14ac:dyDescent="0.35">
      <c r="A330" s="8">
        <v>799.5687255859375</v>
      </c>
      <c r="B330" s="8">
        <v>119.90861511230469</v>
      </c>
      <c r="C330" s="8">
        <v>214.80000305175781</v>
      </c>
      <c r="D330" s="8">
        <v>215</v>
      </c>
      <c r="E330" s="8">
        <v>220.5</v>
      </c>
      <c r="F330" s="8">
        <v>225</v>
      </c>
      <c r="G330" s="8">
        <v>2195.150390625</v>
      </c>
      <c r="H330" s="8">
        <v>1815.99951171875</v>
      </c>
      <c r="I330" s="8">
        <v>3.1540000438690186</v>
      </c>
      <c r="J330" s="8">
        <v>0.14400000870227814</v>
      </c>
      <c r="K330" s="8">
        <v>24.340002059936523</v>
      </c>
      <c r="L330" s="8">
        <v>2.0380001068115234</v>
      </c>
      <c r="M330" s="8">
        <v>0.45400002598762512</v>
      </c>
      <c r="N330" s="8">
        <v>0.65600001811981201</v>
      </c>
      <c r="O330" s="8">
        <v>45</v>
      </c>
      <c r="P330" s="8">
        <v>26.967002868652344</v>
      </c>
      <c r="Q330" s="8">
        <v>44.973884582519531</v>
      </c>
      <c r="R330" s="8">
        <v>229.80000305175781</v>
      </c>
      <c r="S330" s="8">
        <v>60.099997999999999</v>
      </c>
      <c r="T330" s="8">
        <v>60.099997999999999</v>
      </c>
      <c r="U330" s="8">
        <v>60.700001</v>
      </c>
      <c r="V330" s="8">
        <v>94.586082458496094</v>
      </c>
      <c r="W330" s="8">
        <v>52.499603271484375</v>
      </c>
      <c r="X330" s="8">
        <v>66.551651000976563</v>
      </c>
      <c r="Y330" s="8">
        <v>80.271553039550781</v>
      </c>
      <c r="Z330" s="8">
        <v>3.3109376430511475</v>
      </c>
      <c r="AA330" s="8">
        <v>538.1402587890625</v>
      </c>
      <c r="AB330" s="8">
        <v>491.89077758789063</v>
      </c>
      <c r="AC330" s="8">
        <v>4.6278128623962402</v>
      </c>
      <c r="AD330" s="8">
        <v>3.687187671661377</v>
      </c>
      <c r="AE330" s="8">
        <v>7606.17822265625</v>
      </c>
      <c r="AF330" s="8">
        <v>5257.26904296875</v>
      </c>
      <c r="AG330" s="8">
        <v>1620.04833984375</v>
      </c>
      <c r="AH330" s="8">
        <v>979.548828125</v>
      </c>
      <c r="AI330" s="8">
        <v>5986.1298828125</v>
      </c>
      <c r="AJ330" s="8">
        <v>4277.72021484375</v>
      </c>
      <c r="AK330" s="8">
        <f>(data_cloud__26[[#This Row],[timestamp]]-BD328)*86400</f>
        <v>25.333999958820641</v>
      </c>
      <c r="AL330" s="8">
        <v>1.0029999999999999</v>
      </c>
      <c r="AM330" s="8">
        <v>423.50700000000001</v>
      </c>
      <c r="AN330" s="8">
        <v>2052.8629999999998</v>
      </c>
      <c r="AO330" s="8">
        <v>10.728</v>
      </c>
      <c r="AP330" s="6">
        <v>28.870999999999999</v>
      </c>
      <c r="AQ330" s="6">
        <v>1</v>
      </c>
      <c r="AR330" s="6">
        <v>1</v>
      </c>
      <c r="AS330" s="6">
        <f>_xlfn.XLOOKUP(data_cloud__26[[#This Row],[product_id]], manual_check_maarten!A:A,manual_check_maarten!F:F,  "")</f>
        <v>1</v>
      </c>
      <c r="AT330" s="6"/>
      <c r="AU330" s="6"/>
      <c r="AV330" s="6"/>
      <c r="AW330" s="6">
        <f>_xlfn.XLOOKUP(data_cloud__26[[#This Row],[product_id]], manual_check_maarten!A:A,manual_check_maarten!G:G,  "")</f>
        <v>0</v>
      </c>
      <c r="AX330" s="6" t="str">
        <f>_xlfn.XLOOKUP(data_cloud__26[[#This Row],[product_id]], manual_check_maarten!A:A,manual_check_maarten!H:H,  "")</f>
        <v/>
      </c>
      <c r="AY330" s="6"/>
      <c r="AZ330" s="6"/>
      <c r="BA330" s="6" t="s">
        <v>1088</v>
      </c>
      <c r="BB330" s="6">
        <v>184</v>
      </c>
      <c r="BC330" s="6" t="s">
        <v>78</v>
      </c>
      <c r="BD330" s="6">
        <v>45566.759263402775</v>
      </c>
      <c r="BE330" s="6" t="s">
        <v>79</v>
      </c>
      <c r="BF330" s="6" t="s">
        <v>80</v>
      </c>
      <c r="BG330" s="6">
        <v>184</v>
      </c>
      <c r="BH330" s="6">
        <v>184</v>
      </c>
      <c r="BI330" s="6">
        <v>0</v>
      </c>
      <c r="BJ330" s="6" t="s">
        <v>1089</v>
      </c>
      <c r="BK330" s="6" t="s">
        <v>82</v>
      </c>
      <c r="BL330" s="6">
        <v>16.119998931884766</v>
      </c>
      <c r="BM330" s="6">
        <v>110</v>
      </c>
      <c r="BN330" s="6" t="s">
        <v>82</v>
      </c>
      <c r="BO330" s="6" t="s">
        <v>82</v>
      </c>
      <c r="BP330" s="6">
        <v>0</v>
      </c>
      <c r="BQ330" s="6">
        <v>60</v>
      </c>
      <c r="BR330" s="6">
        <v>7.0042610168457031E-3</v>
      </c>
      <c r="BS330" s="6">
        <v>0.14530551433563232</v>
      </c>
      <c r="BT330" s="6" t="s">
        <v>1090</v>
      </c>
      <c r="BU330" s="6" t="s">
        <v>1088</v>
      </c>
      <c r="BV330" s="6">
        <v>40</v>
      </c>
      <c r="BW330" s="6">
        <v>20</v>
      </c>
      <c r="BX330" s="6">
        <v>45</v>
      </c>
      <c r="BY330" s="6">
        <v>870.745</v>
      </c>
      <c r="BZ330" s="6">
        <v>970.35199999999998</v>
      </c>
      <c r="CA330" s="6">
        <v>3.0680000000000001</v>
      </c>
      <c r="CB330" s="6">
        <v>4.2439999999999998</v>
      </c>
      <c r="CC330" s="6">
        <v>95.376999999999995</v>
      </c>
      <c r="CD330" s="6">
        <v>2052.8629999999998</v>
      </c>
      <c r="CE330" s="6">
        <v>849.74400000000003</v>
      </c>
      <c r="CF330" s="6">
        <v>1080.702</v>
      </c>
      <c r="CG330" s="6">
        <v>5.407</v>
      </c>
      <c r="CH330" s="6">
        <v>99.998999999999995</v>
      </c>
      <c r="CR330" s="6"/>
      <c r="CS330" s="6"/>
      <c r="CT330" s="6"/>
      <c r="CU330" s="6"/>
      <c r="CV330" s="6"/>
      <c r="CY330" s="6"/>
      <c r="CZ330" s="6"/>
      <c r="DA330" s="6"/>
      <c r="DB330" s="6"/>
      <c r="DC330" s="6"/>
      <c r="DD330" s="6"/>
    </row>
    <row r="331" spans="1:108" x14ac:dyDescent="0.35">
      <c r="A331" s="8">
        <v>799.5687255859375</v>
      </c>
      <c r="B331" s="8">
        <v>119.90861511230469</v>
      </c>
      <c r="C331" s="8">
        <v>214.80000305175781</v>
      </c>
      <c r="D331" s="8">
        <v>215</v>
      </c>
      <c r="E331" s="8">
        <v>220.5</v>
      </c>
      <c r="F331" s="8">
        <v>225</v>
      </c>
      <c r="G331" s="8">
        <v>2195.150390625</v>
      </c>
      <c r="H331" s="8">
        <v>1815.99951171875</v>
      </c>
      <c r="I331" s="8">
        <v>3.1540000438690186</v>
      </c>
      <c r="J331" s="8">
        <v>0.14400000870227814</v>
      </c>
      <c r="K331" s="8">
        <v>24.340002059936523</v>
      </c>
      <c r="L331" s="8">
        <v>2.0380001068115234</v>
      </c>
      <c r="M331" s="8">
        <v>0.45400002598762512</v>
      </c>
      <c r="N331" s="8">
        <v>0.65600001811981201</v>
      </c>
      <c r="O331" s="8">
        <v>45</v>
      </c>
      <c r="P331" s="8">
        <v>26.967002868652344</v>
      </c>
      <c r="Q331" s="8">
        <v>44.973884582519531</v>
      </c>
      <c r="R331" s="8">
        <v>229.80000305175781</v>
      </c>
      <c r="S331" s="8">
        <v>60.099997999999999</v>
      </c>
      <c r="T331" s="8">
        <v>60.099997999999999</v>
      </c>
      <c r="U331" s="8">
        <v>60.700001</v>
      </c>
      <c r="V331" s="8">
        <v>137.79624938964844</v>
      </c>
      <c r="W331" s="8">
        <v>52.49993896484375</v>
      </c>
      <c r="X331" s="8">
        <v>67.040817260742188</v>
      </c>
      <c r="Y331" s="8">
        <v>82.61663818359375</v>
      </c>
      <c r="Z331" s="8">
        <v>2.3703126907348633</v>
      </c>
      <c r="AA331" s="8">
        <v>540.20648193359375</v>
      </c>
      <c r="AB331" s="8">
        <v>491.65249633789063</v>
      </c>
      <c r="AC331" s="8">
        <v>4.966437816619873</v>
      </c>
      <c r="AD331" s="8">
        <v>3.8753125667572021</v>
      </c>
      <c r="AE331" s="8">
        <v>7773.52099609375</v>
      </c>
      <c r="AF331" s="8">
        <v>5905.2333984375</v>
      </c>
      <c r="AG331" s="8">
        <v>1821.1416015625</v>
      </c>
      <c r="AH331" s="8">
        <v>1099.40234375</v>
      </c>
      <c r="AI331" s="8">
        <v>5952.37939453125</v>
      </c>
      <c r="AJ331" s="8">
        <v>4805.8310546875</v>
      </c>
      <c r="AK331" s="8">
        <f>(data_cloud__26[[#This Row],[timestamp]]-BD329)*86400</f>
        <v>25.333999958820641</v>
      </c>
      <c r="AL331" s="8">
        <v>1.0049999999999999</v>
      </c>
      <c r="AM331" s="8">
        <v>424.71800000000002</v>
      </c>
      <c r="AN331" s="8">
        <v>2055.0140000000001</v>
      </c>
      <c r="AO331" s="8">
        <v>18.658000000000001</v>
      </c>
      <c r="AP331" s="6">
        <v>26.047000000000001</v>
      </c>
      <c r="AQ331" s="6">
        <v>1</v>
      </c>
      <c r="AR331" s="6">
        <v>1</v>
      </c>
      <c r="AS331" s="6">
        <f>_xlfn.XLOOKUP(data_cloud__26[[#This Row],[product_id]], manual_check_maarten!A:A,manual_check_maarten!F:F,  "")</f>
        <v>1</v>
      </c>
      <c r="AT331" s="6"/>
      <c r="AU331" s="6"/>
      <c r="AV331" s="6"/>
      <c r="AW331" s="6">
        <f>_xlfn.XLOOKUP(data_cloud__26[[#This Row],[product_id]], manual_check_maarten!A:A,manual_check_maarten!G:G,  "")</f>
        <v>0</v>
      </c>
      <c r="AX331" s="6" t="str">
        <f>_xlfn.XLOOKUP(data_cloud__26[[#This Row],[product_id]], manual_check_maarten!A:A,manual_check_maarten!H:H,  "")</f>
        <v/>
      </c>
      <c r="AY331" s="6"/>
      <c r="AZ331" s="6"/>
      <c r="BA331" s="6" t="s">
        <v>1091</v>
      </c>
      <c r="BB331" s="6">
        <v>184</v>
      </c>
      <c r="BC331" s="6" t="s">
        <v>85</v>
      </c>
      <c r="BD331" s="6">
        <v>45566.759263402775</v>
      </c>
      <c r="BE331" s="6" t="s">
        <v>79</v>
      </c>
      <c r="BF331" s="6" t="s">
        <v>80</v>
      </c>
      <c r="BG331" s="6">
        <v>184</v>
      </c>
      <c r="BH331" s="6">
        <v>184</v>
      </c>
      <c r="BI331" s="6">
        <v>0</v>
      </c>
      <c r="BJ331" s="6" t="s">
        <v>1089</v>
      </c>
      <c r="BK331" s="6" t="s">
        <v>82</v>
      </c>
      <c r="BL331" s="6">
        <v>16.119998931884766</v>
      </c>
      <c r="BM331" s="6">
        <v>110</v>
      </c>
      <c r="BN331" s="6" t="s">
        <v>82</v>
      </c>
      <c r="BO331" s="6" t="s">
        <v>82</v>
      </c>
      <c r="BP331" s="6">
        <v>0</v>
      </c>
      <c r="BQ331" s="6">
        <v>60</v>
      </c>
      <c r="BR331" s="6"/>
      <c r="BS331" s="6"/>
      <c r="BT331" s="6" t="s">
        <v>1092</v>
      </c>
      <c r="BU331" s="6" t="s">
        <v>1091</v>
      </c>
      <c r="BV331" s="6">
        <v>40</v>
      </c>
      <c r="BW331" s="6">
        <v>20</v>
      </c>
      <c r="BX331" s="6">
        <v>45</v>
      </c>
      <c r="BY331" s="6">
        <v>1234.1300000000001</v>
      </c>
      <c r="BZ331" s="6">
        <v>1045.884</v>
      </c>
      <c r="CA331" s="6">
        <v>-0.96099999999999997</v>
      </c>
      <c r="CB331" s="6">
        <v>4.1550000000000002</v>
      </c>
      <c r="CC331" s="6">
        <v>91.347999999999999</v>
      </c>
      <c r="CD331" s="6">
        <v>2055.0140000000001</v>
      </c>
      <c r="CE331" s="6">
        <v>1227.5930000000001</v>
      </c>
      <c r="CF331" s="6">
        <v>1352.0139999999999</v>
      </c>
      <c r="CG331" s="6">
        <v>-178.20699999999999</v>
      </c>
      <c r="CH331" s="6">
        <v>98.424999999999997</v>
      </c>
      <c r="CR331" s="6"/>
      <c r="CS331" s="6"/>
      <c r="CT331" s="6"/>
      <c r="CU331" s="6"/>
      <c r="CV331" s="6"/>
      <c r="CY331" s="6"/>
      <c r="CZ331" s="6"/>
      <c r="DA331" s="6"/>
      <c r="DB331" s="6"/>
      <c r="DC331" s="6"/>
      <c r="DD331" s="6"/>
    </row>
    <row r="332" spans="1:108" x14ac:dyDescent="0.35">
      <c r="A332" s="8">
        <v>799.5687255859375</v>
      </c>
      <c r="B332" s="8">
        <v>119.90861511230469</v>
      </c>
      <c r="C332" s="8">
        <v>214.60000610351563</v>
      </c>
      <c r="D332" s="8">
        <v>214.80000305175781</v>
      </c>
      <c r="E332" s="8">
        <v>220.30000305175781</v>
      </c>
      <c r="F332" s="8">
        <v>225</v>
      </c>
      <c r="G332" s="8">
        <v>2196.8017578125</v>
      </c>
      <c r="H332" s="8">
        <v>1792.68505859375</v>
      </c>
      <c r="I332" s="8">
        <v>2.7640001773834229</v>
      </c>
      <c r="J332" s="8">
        <v>0.15000000596046448</v>
      </c>
      <c r="K332" s="8">
        <v>24.340002059936523</v>
      </c>
      <c r="L332" s="8">
        <v>2.0680000782012939</v>
      </c>
      <c r="M332" s="8">
        <v>0.45400002598762512</v>
      </c>
      <c r="N332" s="8">
        <v>0.65800005197525024</v>
      </c>
      <c r="O332" s="8">
        <v>45</v>
      </c>
      <c r="P332" s="8">
        <v>27.328872680664063</v>
      </c>
      <c r="Q332" s="8">
        <v>44.989173889160156</v>
      </c>
      <c r="R332" s="8">
        <v>229.80000305175781</v>
      </c>
      <c r="S332" s="8">
        <v>59.900002000000001</v>
      </c>
      <c r="T332" s="8">
        <v>59.900002000000001</v>
      </c>
      <c r="U332" s="8">
        <v>60.700001</v>
      </c>
      <c r="V332" s="8">
        <v>94.586082458496094</v>
      </c>
      <c r="W332" s="8">
        <v>52.499603271484375</v>
      </c>
      <c r="X332" s="8">
        <v>66.510238647460938</v>
      </c>
      <c r="Y332" s="8">
        <v>80.431655883789063</v>
      </c>
      <c r="Z332" s="8">
        <v>3.4614377021789551</v>
      </c>
      <c r="AA332" s="8">
        <v>539.89312744140625</v>
      </c>
      <c r="AB332" s="8">
        <v>494.25942993164063</v>
      </c>
      <c r="AC332" s="8">
        <v>4.6278128623962402</v>
      </c>
      <c r="AD332" s="8">
        <v>3.687187671661377</v>
      </c>
      <c r="AE332" s="8">
        <v>7637.5400390625</v>
      </c>
      <c r="AF332" s="8">
        <v>5312.4462890625</v>
      </c>
      <c r="AG332" s="8">
        <v>1639.30859375</v>
      </c>
      <c r="AH332" s="8">
        <v>999.767578125</v>
      </c>
      <c r="AI332" s="8">
        <v>5998.2314453125</v>
      </c>
      <c r="AJ332" s="8">
        <v>4312.6787109375</v>
      </c>
      <c r="AK332" s="8">
        <f>(data_cloud__26[[#This Row],[timestamp]]-BD330)*86400</f>
        <v>23.722000303678215</v>
      </c>
      <c r="AL332" s="8"/>
      <c r="AM332" s="8"/>
      <c r="AN332" s="8"/>
      <c r="AO332" s="8"/>
      <c r="AP332" s="6"/>
      <c r="AQ332" s="6"/>
      <c r="AR332" s="6"/>
      <c r="AS332" s="6" t="str">
        <f>_xlfn.XLOOKUP(data_cloud__26[[#This Row],[product_id]], manual_check_maarten!A:A,manual_check_maarten!F:F,  "")</f>
        <v/>
      </c>
      <c r="AT332" s="6"/>
      <c r="AU332" s="6"/>
      <c r="AV332" s="6"/>
      <c r="AW332" s="6" t="str">
        <f>_xlfn.XLOOKUP(data_cloud__26[[#This Row],[product_id]], manual_check_maarten!A:A,manual_check_maarten!G:G,  "")</f>
        <v/>
      </c>
      <c r="AX332" s="6" t="str">
        <f>_xlfn.XLOOKUP(data_cloud__26[[#This Row],[product_id]], manual_check_maarten!A:A,manual_check_maarten!H:H,  "")</f>
        <v/>
      </c>
      <c r="AY332" s="6"/>
      <c r="AZ332" s="6"/>
      <c r="BA332" s="6" t="s">
        <v>1093</v>
      </c>
      <c r="BB332" s="6">
        <v>185</v>
      </c>
      <c r="BC332" s="6" t="s">
        <v>78</v>
      </c>
      <c r="BD332" s="6">
        <v>45566.759537962964</v>
      </c>
      <c r="BE332" s="6" t="s">
        <v>79</v>
      </c>
      <c r="BF332" s="6" t="s">
        <v>80</v>
      </c>
      <c r="BG332" s="6">
        <v>185</v>
      </c>
      <c r="BH332" s="6">
        <v>185</v>
      </c>
      <c r="BI332" s="6">
        <v>0</v>
      </c>
      <c r="BJ332" s="6" t="s">
        <v>1094</v>
      </c>
      <c r="BK332" s="6" t="s">
        <v>82</v>
      </c>
      <c r="BL332" s="6">
        <v>16.119998931884766</v>
      </c>
      <c r="BM332" s="6">
        <v>110</v>
      </c>
      <c r="BN332" s="6" t="s">
        <v>82</v>
      </c>
      <c r="BO332" s="6" t="s">
        <v>82</v>
      </c>
      <c r="BP332" s="6">
        <v>0</v>
      </c>
      <c r="BQ332" s="6">
        <v>60</v>
      </c>
      <c r="BR332" s="6">
        <v>6.8314075469970703E-3</v>
      </c>
      <c r="BS332" s="6">
        <v>0.13545918464660645</v>
      </c>
      <c r="BT332" s="6"/>
      <c r="BX332" s="6"/>
      <c r="BY332" s="6"/>
      <c r="BZ332" s="6"/>
      <c r="CA332" s="6"/>
      <c r="CB332" s="6"/>
      <c r="CC332" s="6"/>
      <c r="CD332" s="6"/>
      <c r="CR332" s="6"/>
      <c r="CS332" s="6"/>
      <c r="CT332" s="6"/>
      <c r="CU332" s="6"/>
      <c r="CV332" s="6"/>
      <c r="CY332" s="6"/>
      <c r="CZ332" s="6"/>
      <c r="DA332" s="6"/>
      <c r="DB332" s="6"/>
      <c r="DC332" s="6"/>
      <c r="DD332" s="6"/>
    </row>
    <row r="333" spans="1:108" x14ac:dyDescent="0.35">
      <c r="A333" s="8">
        <v>799.5687255859375</v>
      </c>
      <c r="B333" s="8">
        <v>119.90861511230469</v>
      </c>
      <c r="C333" s="8">
        <v>214.60000610351563</v>
      </c>
      <c r="D333" s="8">
        <v>214.80000305175781</v>
      </c>
      <c r="E333" s="8">
        <v>220.30000305175781</v>
      </c>
      <c r="F333" s="8">
        <v>225</v>
      </c>
      <c r="G333" s="8">
        <v>2196.8017578125</v>
      </c>
      <c r="H333" s="8">
        <v>1792.68505859375</v>
      </c>
      <c r="I333" s="8">
        <v>2.7640001773834229</v>
      </c>
      <c r="J333" s="8">
        <v>0.15000000596046448</v>
      </c>
      <c r="K333" s="8">
        <v>24.340002059936523</v>
      </c>
      <c r="L333" s="8">
        <v>2.0680000782012939</v>
      </c>
      <c r="M333" s="8">
        <v>0.45400002598762512</v>
      </c>
      <c r="N333" s="8">
        <v>0.65800005197525024</v>
      </c>
      <c r="O333" s="8">
        <v>45</v>
      </c>
      <c r="P333" s="8">
        <v>27.328872680664063</v>
      </c>
      <c r="Q333" s="8">
        <v>44.989173889160156</v>
      </c>
      <c r="R333" s="8">
        <v>229.80000305175781</v>
      </c>
      <c r="S333" s="8">
        <v>59.900002000000001</v>
      </c>
      <c r="T333" s="8">
        <v>59.900002000000001</v>
      </c>
      <c r="U333" s="8">
        <v>60.700001</v>
      </c>
      <c r="V333" s="8">
        <v>137.79624938964844</v>
      </c>
      <c r="W333" s="8">
        <v>52.49993896484375</v>
      </c>
      <c r="X333" s="8">
        <v>67.068717956542969</v>
      </c>
      <c r="Y333" s="8">
        <v>82.563827514648438</v>
      </c>
      <c r="Z333" s="8">
        <v>2.1445624828338623</v>
      </c>
      <c r="AA333" s="8">
        <v>540.526123046875</v>
      </c>
      <c r="AB333" s="8">
        <v>491.882080078125</v>
      </c>
      <c r="AC333" s="8">
        <v>4.8535628318786621</v>
      </c>
      <c r="AD333" s="8">
        <v>3.9129376411437988</v>
      </c>
      <c r="AE333" s="8">
        <v>7796.52685546875</v>
      </c>
      <c r="AF333" s="8">
        <v>5911.82958984375</v>
      </c>
      <c r="AG333" s="8">
        <v>1773.2451171875</v>
      </c>
      <c r="AH333" s="8">
        <v>1130.8544921875</v>
      </c>
      <c r="AI333" s="8">
        <v>6023.28173828125</v>
      </c>
      <c r="AJ333" s="8">
        <v>4780.97509765625</v>
      </c>
      <c r="AK333" s="8">
        <f>(data_cloud__26[[#This Row],[timestamp]]-BD331)*86400</f>
        <v>23.722000303678215</v>
      </c>
      <c r="AL333" s="8">
        <v>1.0049999999999999</v>
      </c>
      <c r="AM333" s="8">
        <v>424.83300000000003</v>
      </c>
      <c r="AN333" s="8">
        <v>2055.6680000000001</v>
      </c>
      <c r="AO333" s="8">
        <v>8.14</v>
      </c>
      <c r="AP333" s="6">
        <v>21.835999999999999</v>
      </c>
      <c r="AQ333" s="6">
        <v>1</v>
      </c>
      <c r="AR333" s="6">
        <v>1</v>
      </c>
      <c r="AS333" s="6">
        <f>_xlfn.XLOOKUP(data_cloud__26[[#This Row],[product_id]], manual_check_maarten!A:A,manual_check_maarten!F:F,  "")</f>
        <v>1</v>
      </c>
      <c r="AT333" s="6"/>
      <c r="AU333" s="6"/>
      <c r="AV333" s="6"/>
      <c r="AW333" s="6">
        <f>_xlfn.XLOOKUP(data_cloud__26[[#This Row],[product_id]], manual_check_maarten!A:A,manual_check_maarten!G:G,  "")</f>
        <v>0</v>
      </c>
      <c r="AX333" s="6" t="str">
        <f>_xlfn.XLOOKUP(data_cloud__26[[#This Row],[product_id]], manual_check_maarten!A:A,manual_check_maarten!H:H,  "")</f>
        <v/>
      </c>
      <c r="AY333" s="6"/>
      <c r="AZ333" s="6"/>
      <c r="BA333" s="6" t="s">
        <v>1095</v>
      </c>
      <c r="BB333" s="6">
        <v>185</v>
      </c>
      <c r="BC333" s="6" t="s">
        <v>85</v>
      </c>
      <c r="BD333" s="6">
        <v>45566.759537962964</v>
      </c>
      <c r="BE333" s="6" t="s">
        <v>79</v>
      </c>
      <c r="BF333" s="6" t="s">
        <v>80</v>
      </c>
      <c r="BG333" s="6">
        <v>185</v>
      </c>
      <c r="BH333" s="6">
        <v>185</v>
      </c>
      <c r="BI333" s="6">
        <v>0</v>
      </c>
      <c r="BJ333" s="6" t="s">
        <v>1094</v>
      </c>
      <c r="BK333" s="6" t="s">
        <v>82</v>
      </c>
      <c r="BL333" s="6">
        <v>16.119998931884766</v>
      </c>
      <c r="BM333" s="6">
        <v>110</v>
      </c>
      <c r="BN333" s="6" t="s">
        <v>82</v>
      </c>
      <c r="BO333" s="6" t="s">
        <v>82</v>
      </c>
      <c r="BP333" s="6">
        <v>0</v>
      </c>
      <c r="BQ333" s="6">
        <v>60</v>
      </c>
      <c r="BR333" s="6"/>
      <c r="BS333" s="6"/>
      <c r="BT333" s="6" t="s">
        <v>1096</v>
      </c>
      <c r="BU333" s="6" t="s">
        <v>1095</v>
      </c>
      <c r="BV333" s="6">
        <v>40</v>
      </c>
      <c r="BW333" s="6">
        <v>20</v>
      </c>
      <c r="BX333" s="6">
        <v>45</v>
      </c>
      <c r="BY333" s="6">
        <v>1189.548</v>
      </c>
      <c r="BZ333" s="6">
        <v>963.58900000000006</v>
      </c>
      <c r="CA333" s="6">
        <v>-3.6890000000000001</v>
      </c>
      <c r="CB333" s="6">
        <v>4.0579999999999998</v>
      </c>
      <c r="CC333" s="6">
        <v>88.62</v>
      </c>
      <c r="CD333" s="6">
        <v>2055.6680000000001</v>
      </c>
      <c r="CE333" s="6">
        <v>1195.1510000000001</v>
      </c>
      <c r="CF333" s="6">
        <v>1270.9870000000001</v>
      </c>
      <c r="CG333" s="6">
        <v>179.63</v>
      </c>
      <c r="CH333" s="6">
        <v>97.244</v>
      </c>
      <c r="CR333" s="6"/>
      <c r="CS333" s="6"/>
      <c r="CT333" s="6"/>
      <c r="CU333" s="6"/>
      <c r="CV333" s="6"/>
      <c r="CY333" s="6"/>
      <c r="CZ333" s="6"/>
      <c r="DA333" s="6"/>
      <c r="DB333" s="6"/>
      <c r="DC333" s="6"/>
      <c r="DD333" s="6"/>
    </row>
    <row r="334" spans="1:108" x14ac:dyDescent="0.35">
      <c r="A334" s="8">
        <v>800.1220703125</v>
      </c>
      <c r="B334" s="8">
        <v>119.90861511230469</v>
      </c>
      <c r="C334" s="8">
        <v>214.80000305175781</v>
      </c>
      <c r="D334" s="8">
        <v>214.80000305175781</v>
      </c>
      <c r="E334" s="8">
        <v>220.30000305175781</v>
      </c>
      <c r="F334" s="8">
        <v>225</v>
      </c>
      <c r="G334" s="8">
        <v>2193.3046875</v>
      </c>
      <c r="H334" s="8">
        <v>1782.290771484375</v>
      </c>
      <c r="I334" s="8">
        <v>3.0260002613067627</v>
      </c>
      <c r="J334" s="8">
        <v>0.14800000190734863</v>
      </c>
      <c r="K334" s="8">
        <v>24.338001251220703</v>
      </c>
      <c r="L334" s="8">
        <v>2.0860002040863037</v>
      </c>
      <c r="M334" s="8">
        <v>0.45200002193450928</v>
      </c>
      <c r="N334" s="8">
        <v>0.65800005197525024</v>
      </c>
      <c r="O334" s="8">
        <v>45.200000762939453</v>
      </c>
      <c r="P334" s="8">
        <v>27.889516830444336</v>
      </c>
      <c r="Q334" s="8">
        <v>44.948402404785156</v>
      </c>
      <c r="R334" s="8">
        <v>229.80000305175781</v>
      </c>
      <c r="S334" s="8">
        <v>60</v>
      </c>
      <c r="T334" s="8">
        <v>60</v>
      </c>
      <c r="U334" s="8">
        <v>60.700001</v>
      </c>
      <c r="V334" s="8">
        <v>94.586082458496094</v>
      </c>
      <c r="W334" s="8">
        <v>52.499603271484375</v>
      </c>
      <c r="X334" s="8">
        <v>66.666801452636719</v>
      </c>
      <c r="Y334" s="8">
        <v>80.346771240234375</v>
      </c>
      <c r="Z334" s="8">
        <v>2.821812629699707</v>
      </c>
      <c r="AA334" s="8">
        <v>541.480224609375</v>
      </c>
      <c r="AB334" s="8">
        <v>496.90298461914063</v>
      </c>
      <c r="AC334" s="8">
        <v>4.5901875495910645</v>
      </c>
      <c r="AD334" s="8">
        <v>3.6495625972747803</v>
      </c>
      <c r="AE334" s="8">
        <v>7687.375</v>
      </c>
      <c r="AF334" s="8">
        <v>5404.25341796875</v>
      </c>
      <c r="AG334" s="8">
        <v>1644.05078125</v>
      </c>
      <c r="AH334" s="8">
        <v>1007.5107421875</v>
      </c>
      <c r="AI334" s="8">
        <v>6043.32421875</v>
      </c>
      <c r="AJ334" s="8">
        <v>4396.74267578125</v>
      </c>
      <c r="AK334" s="8">
        <f>(data_cloud__26[[#This Row],[timestamp]]-BD332)*86400</f>
        <v>23.961999756284058</v>
      </c>
      <c r="AL334" s="8">
        <v>1.0029999999999999</v>
      </c>
      <c r="AM334" s="8">
        <v>423.63600000000002</v>
      </c>
      <c r="AN334" s="8">
        <v>2052.8719999999998</v>
      </c>
      <c r="AO334" s="8">
        <v>8.1069999999999993</v>
      </c>
      <c r="AP334" s="6">
        <v>133.04</v>
      </c>
      <c r="AQ334" s="6">
        <v>1</v>
      </c>
      <c r="AR334" s="6">
        <v>0</v>
      </c>
      <c r="AS334" s="6">
        <f>_xlfn.XLOOKUP(data_cloud__26[[#This Row],[product_id]], manual_check_maarten!A:A,manual_check_maarten!F:F,  "")</f>
        <v>1</v>
      </c>
      <c r="AT334" s="6"/>
      <c r="AU334" s="6"/>
      <c r="AV334" s="6"/>
      <c r="AW334" s="6" t="str">
        <f>_xlfn.XLOOKUP(data_cloud__26[[#This Row],[product_id]], manual_check_maarten!A:A,manual_check_maarten!G:G,  "")</f>
        <v>anomaly due to position against the edge of the FOV</v>
      </c>
      <c r="AX334" s="6" t="str">
        <f>_xlfn.XLOOKUP(data_cloud__26[[#This Row],[product_id]], manual_check_maarten!A:A,manual_check_maarten!H:H,  "")</f>
        <v/>
      </c>
      <c r="AY334" s="6"/>
      <c r="AZ334" s="6"/>
      <c r="BA334" s="6" t="s">
        <v>1097</v>
      </c>
      <c r="BB334" s="6">
        <v>186</v>
      </c>
      <c r="BC334" s="6" t="s">
        <v>78</v>
      </c>
      <c r="BD334" s="6">
        <v>45566.759815300924</v>
      </c>
      <c r="BE334" s="6" t="s">
        <v>79</v>
      </c>
      <c r="BF334" s="6" t="s">
        <v>80</v>
      </c>
      <c r="BG334" s="6">
        <v>186</v>
      </c>
      <c r="BH334" s="6">
        <v>186</v>
      </c>
      <c r="BI334" s="6">
        <v>0</v>
      </c>
      <c r="BJ334" s="6" t="s">
        <v>1098</v>
      </c>
      <c r="BK334" s="6" t="s">
        <v>82</v>
      </c>
      <c r="BL334" s="6">
        <v>16.129999160766602</v>
      </c>
      <c r="BM334" s="6">
        <v>110</v>
      </c>
      <c r="BN334" s="6" t="s">
        <v>82</v>
      </c>
      <c r="BO334" s="6" t="s">
        <v>82</v>
      </c>
      <c r="BP334" s="6">
        <v>0</v>
      </c>
      <c r="BQ334" s="6">
        <v>60</v>
      </c>
      <c r="BR334" s="6">
        <v>5.5228471755981445E-3</v>
      </c>
      <c r="BS334" s="6">
        <v>0.14202272891998291</v>
      </c>
      <c r="BT334" s="6" t="s">
        <v>1099</v>
      </c>
      <c r="BU334" s="6" t="s">
        <v>1097</v>
      </c>
      <c r="BV334" s="6">
        <v>40</v>
      </c>
      <c r="BW334" s="6">
        <v>20</v>
      </c>
      <c r="BX334" s="6">
        <v>45</v>
      </c>
      <c r="BY334" s="6">
        <v>884.47900000000004</v>
      </c>
      <c r="BZ334" s="6">
        <v>927.79899999999998</v>
      </c>
      <c r="CA334" s="6">
        <v>3.88</v>
      </c>
      <c r="CB334" s="6">
        <v>4.2300000000000004</v>
      </c>
      <c r="CC334" s="6">
        <v>96.188999999999993</v>
      </c>
      <c r="CD334" s="6">
        <v>2052.8719999999998</v>
      </c>
      <c r="CE334" s="6">
        <v>861.39</v>
      </c>
      <c r="CF334" s="6">
        <v>1039.6790000000001</v>
      </c>
      <c r="CG334" s="6">
        <v>6.0609999999999999</v>
      </c>
      <c r="CH334" s="6">
        <v>97.244</v>
      </c>
      <c r="CR334" s="6"/>
      <c r="CS334" s="6"/>
      <c r="CT334" s="6"/>
      <c r="CU334" s="6"/>
      <c r="CV334" s="6"/>
      <c r="CY334" s="6"/>
      <c r="CZ334" s="6"/>
      <c r="DA334" s="6"/>
      <c r="DB334" s="6"/>
      <c r="DC334" s="6"/>
      <c r="DD334" s="6"/>
    </row>
    <row r="335" spans="1:108" x14ac:dyDescent="0.35">
      <c r="A335" s="8">
        <v>800.1220703125</v>
      </c>
      <c r="B335" s="8">
        <v>119.90861511230469</v>
      </c>
      <c r="C335" s="8">
        <v>214.80000305175781</v>
      </c>
      <c r="D335" s="8">
        <v>214.80000305175781</v>
      </c>
      <c r="E335" s="8">
        <v>220.30000305175781</v>
      </c>
      <c r="F335" s="8">
        <v>225</v>
      </c>
      <c r="G335" s="8">
        <v>2193.3046875</v>
      </c>
      <c r="H335" s="8">
        <v>1782.290771484375</v>
      </c>
      <c r="I335" s="8">
        <v>3.0260002613067627</v>
      </c>
      <c r="J335" s="8">
        <v>0.14800000190734863</v>
      </c>
      <c r="K335" s="8">
        <v>24.338001251220703</v>
      </c>
      <c r="L335" s="8">
        <v>2.0860002040863037</v>
      </c>
      <c r="M335" s="8">
        <v>0.45200002193450928</v>
      </c>
      <c r="N335" s="8">
        <v>0.65800005197525024</v>
      </c>
      <c r="O335" s="8">
        <v>45.200000762939453</v>
      </c>
      <c r="P335" s="8">
        <v>27.889516830444336</v>
      </c>
      <c r="Q335" s="8">
        <v>44.948402404785156</v>
      </c>
      <c r="R335" s="8">
        <v>229.80000305175781</v>
      </c>
      <c r="S335" s="8">
        <v>60</v>
      </c>
      <c r="T335" s="8">
        <v>60</v>
      </c>
      <c r="U335" s="8">
        <v>60.700001</v>
      </c>
      <c r="V335" s="8">
        <v>137.79624938964844</v>
      </c>
      <c r="W335" s="8">
        <v>52.49993896484375</v>
      </c>
      <c r="X335" s="8">
        <v>67.159111022949219</v>
      </c>
      <c r="Y335" s="8">
        <v>83.19036865234375</v>
      </c>
      <c r="Z335" s="8">
        <v>1.4296876192092896</v>
      </c>
      <c r="AA335" s="8">
        <v>544.10772705078125</v>
      </c>
      <c r="AB335" s="8">
        <v>496.66976928710938</v>
      </c>
      <c r="AC335" s="8">
        <v>4.8911876678466797</v>
      </c>
      <c r="AD335" s="8">
        <v>3.8376877307891846</v>
      </c>
      <c r="AE335" s="8">
        <v>7887.384765625</v>
      </c>
      <c r="AF335" s="8">
        <v>6054.17431640625</v>
      </c>
      <c r="AG335" s="8">
        <v>1826.73046875</v>
      </c>
      <c r="AH335" s="8">
        <v>1127.3544921875</v>
      </c>
      <c r="AI335" s="8">
        <v>6060.654296875</v>
      </c>
      <c r="AJ335" s="8">
        <v>4926.81982421875</v>
      </c>
      <c r="AK335" s="8">
        <f>(data_cloud__26[[#This Row],[timestamp]]-BD333)*86400</f>
        <v>23.961999756284058</v>
      </c>
      <c r="AL335" s="8">
        <v>1.0049999999999999</v>
      </c>
      <c r="AM335" s="8">
        <v>424.85599999999999</v>
      </c>
      <c r="AN335" s="8">
        <v>2056.2339999999999</v>
      </c>
      <c r="AO335" s="8">
        <v>11.872</v>
      </c>
      <c r="AP335" s="6">
        <v>44.298000000000002</v>
      </c>
      <c r="AQ335" s="6">
        <v>1</v>
      </c>
      <c r="AR335" s="6">
        <v>0</v>
      </c>
      <c r="AS335" s="6">
        <f>_xlfn.XLOOKUP(data_cloud__26[[#This Row],[product_id]], manual_check_maarten!A:A,manual_check_maarten!F:F,  "")</f>
        <v>1</v>
      </c>
      <c r="AT335" s="6"/>
      <c r="AU335" s="6"/>
      <c r="AV335" s="6"/>
      <c r="AW335" s="6" t="str">
        <f>_xlfn.XLOOKUP(data_cloud__26[[#This Row],[product_id]], manual_check_maarten!A:A,manual_check_maarten!G:G,  "")</f>
        <v>Ruler lines more visible in other section compared to other images</v>
      </c>
      <c r="AX335" s="6" t="str">
        <f>_xlfn.XLOOKUP(data_cloud__26[[#This Row],[product_id]], manual_check_maarten!A:A,manual_check_maarten!H:H,  "")</f>
        <v/>
      </c>
      <c r="AY335" s="6"/>
      <c r="AZ335" s="6"/>
      <c r="BA335" s="6" t="s">
        <v>1100</v>
      </c>
      <c r="BB335" s="6">
        <v>186</v>
      </c>
      <c r="BC335" s="6" t="s">
        <v>85</v>
      </c>
      <c r="BD335" s="6">
        <v>45566.759815300924</v>
      </c>
      <c r="BE335" s="6" t="s">
        <v>79</v>
      </c>
      <c r="BF335" s="6" t="s">
        <v>80</v>
      </c>
      <c r="BG335" s="6">
        <v>186</v>
      </c>
      <c r="BH335" s="6">
        <v>186</v>
      </c>
      <c r="BI335" s="6">
        <v>0</v>
      </c>
      <c r="BJ335" s="6" t="s">
        <v>1098</v>
      </c>
      <c r="BK335" s="6" t="s">
        <v>82</v>
      </c>
      <c r="BL335" s="6">
        <v>16.129999160766602</v>
      </c>
      <c r="BM335" s="6">
        <v>110</v>
      </c>
      <c r="BN335" s="6" t="s">
        <v>82</v>
      </c>
      <c r="BO335" s="6" t="s">
        <v>82</v>
      </c>
      <c r="BP335" s="6">
        <v>0</v>
      </c>
      <c r="BQ335" s="6">
        <v>60</v>
      </c>
      <c r="BR335" s="6"/>
      <c r="BS335" s="6"/>
      <c r="BT335" s="6" t="s">
        <v>1101</v>
      </c>
      <c r="BU335" s="6" t="s">
        <v>1100</v>
      </c>
      <c r="BV335" s="6">
        <v>40</v>
      </c>
      <c r="BW335" s="6">
        <v>20</v>
      </c>
      <c r="BX335" s="6">
        <v>45</v>
      </c>
      <c r="BY335" s="6">
        <v>1212.386</v>
      </c>
      <c r="BZ335" s="6">
        <v>762.49</v>
      </c>
      <c r="CA335" s="6">
        <v>-2.3090000000000002</v>
      </c>
      <c r="CB335" s="6">
        <v>4.1040000000000001</v>
      </c>
      <c r="CC335" s="6">
        <v>90</v>
      </c>
      <c r="CD335" s="6">
        <v>2056.2339999999999</v>
      </c>
      <c r="CE335" s="6">
        <v>1213.8520000000001</v>
      </c>
      <c r="CF335" s="6">
        <v>1075.0150000000001</v>
      </c>
      <c r="CG335" s="6">
        <v>-179.62200000000001</v>
      </c>
      <c r="CH335" s="6">
        <v>99.998999999999995</v>
      </c>
      <c r="CR335" s="6"/>
      <c r="CS335" s="6"/>
      <c r="CT335" s="6"/>
      <c r="CU335" s="6"/>
      <c r="CV335" s="6"/>
      <c r="CY335" s="6"/>
      <c r="CZ335" s="6"/>
      <c r="DA335" s="6"/>
      <c r="DB335" s="6"/>
      <c r="DC335" s="6"/>
      <c r="DD335" s="6"/>
    </row>
    <row r="336" spans="1:108" x14ac:dyDescent="0.35">
      <c r="A336" s="8">
        <v>800.1220703125</v>
      </c>
      <c r="B336" s="8">
        <v>119.90861511230469</v>
      </c>
      <c r="C336" s="8">
        <v>215.10000610351563</v>
      </c>
      <c r="D336" s="8">
        <v>214.80000305175781</v>
      </c>
      <c r="E336" s="8">
        <v>220.10000610351563</v>
      </c>
      <c r="F336" s="8">
        <v>225</v>
      </c>
      <c r="G336" s="8">
        <v>2187.67041015625</v>
      </c>
      <c r="H336" s="8">
        <v>1738.67333984375</v>
      </c>
      <c r="I336" s="8">
        <v>3.3360002040863037</v>
      </c>
      <c r="J336" s="8">
        <v>0.14800000190734863</v>
      </c>
      <c r="K336" s="8">
        <v>24.338001251220703</v>
      </c>
      <c r="L336" s="8">
        <v>2.0960001945495605</v>
      </c>
      <c r="M336" s="8">
        <v>0.45200002193450928</v>
      </c>
      <c r="N336" s="8">
        <v>0.65800005197525024</v>
      </c>
      <c r="O336" s="8">
        <v>45.400001525878906</v>
      </c>
      <c r="P336" s="8">
        <v>28.597967147827148</v>
      </c>
      <c r="Q336" s="8">
        <v>44.984077453613281</v>
      </c>
      <c r="R336" s="8">
        <v>229.80000305175781</v>
      </c>
      <c r="S336" s="8">
        <v>60.099997999999999</v>
      </c>
      <c r="T336" s="8">
        <v>60.099997999999999</v>
      </c>
      <c r="U336" s="8">
        <v>60.700001</v>
      </c>
      <c r="V336" s="8">
        <v>94.586082458496094</v>
      </c>
      <c r="W336" s="8">
        <v>52.499603271484375</v>
      </c>
      <c r="X336" s="8">
        <v>66.518646240234375</v>
      </c>
      <c r="Y336" s="8">
        <v>80.375572204589844</v>
      </c>
      <c r="Z336" s="8">
        <v>3.4614377021789551</v>
      </c>
      <c r="AA336" s="8">
        <v>542.9598388671875</v>
      </c>
      <c r="AB336" s="8">
        <v>498.64306640625</v>
      </c>
      <c r="AC336" s="8">
        <v>4.6654376983642578</v>
      </c>
      <c r="AD336" s="8">
        <v>3.6119377613067627</v>
      </c>
      <c r="AE336" s="8">
        <v>7727.9931640625</v>
      </c>
      <c r="AF336" s="8">
        <v>5460.0048828125</v>
      </c>
      <c r="AG336" s="8">
        <v>1706.1181640625</v>
      </c>
      <c r="AH336" s="8">
        <v>1010.59521484375</v>
      </c>
      <c r="AI336" s="8">
        <v>6021.875</v>
      </c>
      <c r="AJ336" s="8">
        <v>4449.40966796875</v>
      </c>
      <c r="AK336" s="8">
        <f>(data_cloud__26[[#This Row],[timestamp]]-BD334)*86400</f>
        <v>25.20300024189055</v>
      </c>
      <c r="AL336" s="8">
        <v>1.0029999999999999</v>
      </c>
      <c r="AM336" s="8">
        <v>423.83600000000001</v>
      </c>
      <c r="AN336" s="8">
        <v>2055.3159999999998</v>
      </c>
      <c r="AO336" s="8">
        <v>5.9569999999999999</v>
      </c>
      <c r="AP336" s="6">
        <v>22.367000000000001</v>
      </c>
      <c r="AQ336" s="6">
        <v>1</v>
      </c>
      <c r="AR336" s="6">
        <v>1</v>
      </c>
      <c r="AS336" s="6">
        <f>_xlfn.XLOOKUP(data_cloud__26[[#This Row],[product_id]], manual_check_maarten!A:A,manual_check_maarten!F:F,  "")</f>
        <v>1</v>
      </c>
      <c r="AT336" s="6"/>
      <c r="AU336" s="6"/>
      <c r="AV336" s="6"/>
      <c r="AW336" s="6">
        <f>_xlfn.XLOOKUP(data_cloud__26[[#This Row],[product_id]], manual_check_maarten!A:A,manual_check_maarten!G:G,  "")</f>
        <v>0</v>
      </c>
      <c r="AX336" s="6" t="str">
        <f>_xlfn.XLOOKUP(data_cloud__26[[#This Row],[product_id]], manual_check_maarten!A:A,manual_check_maarten!H:H,  "")</f>
        <v/>
      </c>
      <c r="AY336" s="6"/>
      <c r="AZ336" s="6"/>
      <c r="BA336" s="6" t="s">
        <v>1102</v>
      </c>
      <c r="BB336" s="6">
        <v>187</v>
      </c>
      <c r="BC336" s="6" t="s">
        <v>78</v>
      </c>
      <c r="BD336" s="6">
        <v>45566.760107002316</v>
      </c>
      <c r="BE336" s="6" t="s">
        <v>79</v>
      </c>
      <c r="BF336" s="6" t="s">
        <v>80</v>
      </c>
      <c r="BG336" s="6">
        <v>187</v>
      </c>
      <c r="BH336" s="6">
        <v>187</v>
      </c>
      <c r="BI336" s="6">
        <v>0</v>
      </c>
      <c r="BJ336" s="6" t="s">
        <v>1103</v>
      </c>
      <c r="BK336" s="6" t="s">
        <v>82</v>
      </c>
      <c r="BL336" s="6">
        <v>16.129999160766602</v>
      </c>
      <c r="BM336" s="6">
        <v>110</v>
      </c>
      <c r="BN336" s="6" t="s">
        <v>82</v>
      </c>
      <c r="BO336" s="6" t="s">
        <v>82</v>
      </c>
      <c r="BP336" s="6">
        <v>0</v>
      </c>
      <c r="BQ336" s="6">
        <v>60</v>
      </c>
      <c r="BR336" s="6">
        <v>2.6216506958007813E-3</v>
      </c>
      <c r="BS336" s="6">
        <v>0.14152073860168457</v>
      </c>
      <c r="BT336" s="6" t="s">
        <v>1104</v>
      </c>
      <c r="BU336" s="6" t="s">
        <v>1102</v>
      </c>
      <c r="BV336" s="6">
        <v>40</v>
      </c>
      <c r="BW336" s="6">
        <v>20</v>
      </c>
      <c r="BX336" s="6">
        <v>45</v>
      </c>
      <c r="BY336" s="6">
        <v>865.14300000000003</v>
      </c>
      <c r="BZ336" s="6">
        <v>1158.875</v>
      </c>
      <c r="CA336" s="6">
        <v>2.4550000000000001</v>
      </c>
      <c r="CB336" s="6">
        <v>4.218</v>
      </c>
      <c r="CC336" s="6">
        <v>94.763999999999996</v>
      </c>
      <c r="CD336" s="6">
        <v>2055.3159999999998</v>
      </c>
      <c r="CE336" s="6">
        <v>844.27300000000002</v>
      </c>
      <c r="CF336" s="6">
        <v>1265.029</v>
      </c>
      <c r="CG336" s="6">
        <v>5.4320000000000004</v>
      </c>
      <c r="CH336" s="6">
        <v>99.998999999999995</v>
      </c>
      <c r="CR336" s="6"/>
      <c r="CS336" s="6"/>
      <c r="CT336" s="6"/>
      <c r="CU336" s="6"/>
      <c r="CV336" s="6"/>
      <c r="CY336" s="6"/>
      <c r="CZ336" s="6"/>
      <c r="DA336" s="6"/>
      <c r="DB336" s="6"/>
      <c r="DC336" s="6"/>
      <c r="DD336" s="6"/>
    </row>
    <row r="337" spans="1:108" x14ac:dyDescent="0.35">
      <c r="A337" s="8">
        <v>800.1220703125</v>
      </c>
      <c r="B337" s="8">
        <v>119.90861511230469</v>
      </c>
      <c r="C337" s="8">
        <v>215.10000610351563</v>
      </c>
      <c r="D337" s="8">
        <v>214.80000305175781</v>
      </c>
      <c r="E337" s="8">
        <v>220.10000610351563</v>
      </c>
      <c r="F337" s="8">
        <v>225</v>
      </c>
      <c r="G337" s="8">
        <v>2187.67041015625</v>
      </c>
      <c r="H337" s="8">
        <v>1738.67333984375</v>
      </c>
      <c r="I337" s="8">
        <v>3.3360002040863037</v>
      </c>
      <c r="J337" s="8">
        <v>0.14800000190734863</v>
      </c>
      <c r="K337" s="8">
        <v>24.338001251220703</v>
      </c>
      <c r="L337" s="8">
        <v>2.0960001945495605</v>
      </c>
      <c r="M337" s="8">
        <v>0.45200002193450928</v>
      </c>
      <c r="N337" s="8">
        <v>0.65800005197525024</v>
      </c>
      <c r="O337" s="8">
        <v>45.400001525878906</v>
      </c>
      <c r="P337" s="8">
        <v>28.597967147827148</v>
      </c>
      <c r="Q337" s="8">
        <v>44.984077453613281</v>
      </c>
      <c r="R337" s="8">
        <v>229.80000305175781</v>
      </c>
      <c r="S337" s="8">
        <v>60.099997999999999</v>
      </c>
      <c r="T337" s="8">
        <v>60.099997999999999</v>
      </c>
      <c r="U337" s="8">
        <v>60.700001</v>
      </c>
      <c r="V337" s="8">
        <v>137.79624938964844</v>
      </c>
      <c r="W337" s="8">
        <v>52.49993896484375</v>
      </c>
      <c r="X337" s="8">
        <v>67.205642700195313</v>
      </c>
      <c r="Y337" s="8">
        <v>82.743133544921875</v>
      </c>
      <c r="Z337" s="8">
        <v>2.3703126907348633</v>
      </c>
      <c r="AA337" s="8">
        <v>545.47894287109375</v>
      </c>
      <c r="AB337" s="8">
        <v>498.10946655273438</v>
      </c>
      <c r="AC337" s="8">
        <v>4.7406878471374512</v>
      </c>
      <c r="AD337" s="8">
        <v>3.8753125667572021</v>
      </c>
      <c r="AE337" s="8">
        <v>7918.24755859375</v>
      </c>
      <c r="AF337" s="8">
        <v>6099.35693359375</v>
      </c>
      <c r="AG337" s="8">
        <v>1766.3623046875</v>
      </c>
      <c r="AH337" s="8">
        <v>1166.91552734375</v>
      </c>
      <c r="AI337" s="8">
        <v>6151.88525390625</v>
      </c>
      <c r="AJ337" s="8">
        <v>4932.44140625</v>
      </c>
      <c r="AK337" s="8">
        <f>(data_cloud__26[[#This Row],[timestamp]]-BD335)*86400</f>
        <v>25.20300024189055</v>
      </c>
      <c r="AL337" s="8">
        <v>1.004</v>
      </c>
      <c r="AM337" s="8">
        <v>424.77300000000002</v>
      </c>
      <c r="AN337" s="8">
        <v>2054.3870000000002</v>
      </c>
      <c r="AO337" s="8">
        <v>10.166</v>
      </c>
      <c r="AP337" s="6">
        <v>32.292999999999999</v>
      </c>
      <c r="AQ337" s="6">
        <v>1</v>
      </c>
      <c r="AR337" s="6">
        <v>1</v>
      </c>
      <c r="AS337" s="6">
        <f>_xlfn.XLOOKUP(data_cloud__26[[#This Row],[product_id]], manual_check_maarten!A:A,manual_check_maarten!F:F,  "")</f>
        <v>0</v>
      </c>
      <c r="AT337" s="6"/>
      <c r="AU337" s="6"/>
      <c r="AV337" s="6"/>
      <c r="AW337" s="6">
        <f>_xlfn.XLOOKUP(data_cloud__26[[#This Row],[product_id]], manual_check_maarten!A:A,manual_check_maarten!G:G,  "")</f>
        <v>0</v>
      </c>
      <c r="AX337" s="6" t="str">
        <f>_xlfn.XLOOKUP(data_cloud__26[[#This Row],[product_id]], manual_check_maarten!A:A,manual_check_maarten!H:H,  "")</f>
        <v>Streaks</v>
      </c>
      <c r="AY337" s="6"/>
      <c r="AZ337" s="6"/>
      <c r="BA337" s="6" t="s">
        <v>1105</v>
      </c>
      <c r="BB337" s="6">
        <v>187</v>
      </c>
      <c r="BC337" s="6" t="s">
        <v>85</v>
      </c>
      <c r="BD337" s="6">
        <v>45566.760107002316</v>
      </c>
      <c r="BE337" s="6" t="s">
        <v>79</v>
      </c>
      <c r="BF337" s="6" t="s">
        <v>80</v>
      </c>
      <c r="BG337" s="6">
        <v>187</v>
      </c>
      <c r="BH337" s="6">
        <v>187</v>
      </c>
      <c r="BI337" s="6">
        <v>0</v>
      </c>
      <c r="BJ337" s="6" t="s">
        <v>1103</v>
      </c>
      <c r="BK337" s="6" t="s">
        <v>82</v>
      </c>
      <c r="BL337" s="6">
        <v>16.129999160766602</v>
      </c>
      <c r="BM337" s="6">
        <v>110</v>
      </c>
      <c r="BN337" s="6" t="s">
        <v>82</v>
      </c>
      <c r="BO337" s="6" t="s">
        <v>82</v>
      </c>
      <c r="BP337" s="6">
        <v>0</v>
      </c>
      <c r="BQ337" s="6">
        <v>60</v>
      </c>
      <c r="BR337" s="6"/>
      <c r="BS337" s="6"/>
      <c r="BT337" s="6" t="s">
        <v>1106</v>
      </c>
      <c r="BU337" s="6" t="s">
        <v>1105</v>
      </c>
      <c r="BV337" s="6">
        <v>40</v>
      </c>
      <c r="BW337" s="6">
        <v>20</v>
      </c>
      <c r="BX337" s="6">
        <v>45</v>
      </c>
      <c r="BY337" s="6">
        <v>1185.3340000000001</v>
      </c>
      <c r="BZ337" s="6">
        <v>1065.3119999999999</v>
      </c>
      <c r="CA337" s="6">
        <v>-3.6840000000000002</v>
      </c>
      <c r="CB337" s="6">
        <v>4.0659999999999998</v>
      </c>
      <c r="CC337" s="6">
        <v>88.625</v>
      </c>
      <c r="CD337" s="6">
        <v>2054.3870000000002</v>
      </c>
      <c r="CE337" s="6">
        <v>1191.0350000000001</v>
      </c>
      <c r="CF337" s="6">
        <v>1370.8409999999999</v>
      </c>
      <c r="CG337" s="6">
        <v>179.56</v>
      </c>
      <c r="CH337" s="6">
        <v>98.424999999999997</v>
      </c>
      <c r="CR337" s="6"/>
      <c r="CS337" s="6"/>
      <c r="CT337" s="6"/>
      <c r="CU337" s="6"/>
      <c r="CV337" s="6"/>
      <c r="CY337" s="6"/>
      <c r="CZ337" s="6"/>
      <c r="DA337" s="6"/>
      <c r="DB337" s="6"/>
      <c r="DC337" s="6"/>
      <c r="DD337" s="6"/>
    </row>
    <row r="338" spans="1:108" x14ac:dyDescent="0.35">
      <c r="A338" s="8">
        <v>799.9376220703125</v>
      </c>
      <c r="B338" s="8">
        <v>119.90861511230469</v>
      </c>
      <c r="C338" s="8">
        <v>215</v>
      </c>
      <c r="D338" s="8">
        <v>215.10000610351563</v>
      </c>
      <c r="E338" s="8">
        <v>220.10000610351563</v>
      </c>
      <c r="F338" s="8">
        <v>225</v>
      </c>
      <c r="G338" s="8">
        <v>2190.8759765625</v>
      </c>
      <c r="H338" s="8">
        <v>1764.4163818359375</v>
      </c>
      <c r="I338" s="8">
        <v>3.0840001106262207</v>
      </c>
      <c r="J338" s="8">
        <v>0.14800000190734863</v>
      </c>
      <c r="K338" s="8">
        <v>24.340002059936523</v>
      </c>
      <c r="L338" s="8">
        <v>2.0060000419616699</v>
      </c>
      <c r="M338" s="8">
        <v>0.45400002598762512</v>
      </c>
      <c r="N338" s="8">
        <v>0.65400004386901855</v>
      </c>
      <c r="O338" s="8">
        <v>45.5</v>
      </c>
      <c r="P338" s="8">
        <v>27.777387619018555</v>
      </c>
      <c r="Q338" s="8">
        <v>44.958595275878906</v>
      </c>
      <c r="R338" s="8">
        <v>229.80000305175781</v>
      </c>
      <c r="S338" s="8">
        <v>60.099997999999999</v>
      </c>
      <c r="T338" s="8">
        <v>60.099997999999999</v>
      </c>
      <c r="U338" s="8">
        <v>60.799999</v>
      </c>
      <c r="V338" s="8">
        <v>94.586082458496094</v>
      </c>
      <c r="W338" s="8">
        <v>52.499603271484375</v>
      </c>
      <c r="X338" s="8">
        <v>66.521476745605469</v>
      </c>
      <c r="Y338" s="8">
        <v>80.367469787597656</v>
      </c>
      <c r="Z338" s="8">
        <v>3.3485627174377441</v>
      </c>
      <c r="AA338" s="8">
        <v>541.463623046875</v>
      </c>
      <c r="AB338" s="8">
        <v>495.98175048828125</v>
      </c>
      <c r="AC338" s="8">
        <v>4.5149378776550293</v>
      </c>
      <c r="AD338" s="8">
        <v>3.687187671661377</v>
      </c>
      <c r="AE338" s="8">
        <v>7688.31494140625</v>
      </c>
      <c r="AF338" s="8">
        <v>5386.51171875</v>
      </c>
      <c r="AG338" s="8">
        <v>1594.65966796875</v>
      </c>
      <c r="AH338" s="8">
        <v>1015.59375</v>
      </c>
      <c r="AI338" s="8">
        <v>6093.6552734375</v>
      </c>
      <c r="AJ338" s="8">
        <v>4370.91796875</v>
      </c>
      <c r="AK338" s="8">
        <f>(data_cloud__26[[#This Row],[timestamp]]-BD336)*86400</f>
        <v>23.993000015616417</v>
      </c>
      <c r="AL338" s="8"/>
      <c r="AM338" s="8"/>
      <c r="AN338" s="8"/>
      <c r="AO338" s="8"/>
      <c r="AP338" s="6"/>
      <c r="AQ338" s="6"/>
      <c r="AR338" s="6"/>
      <c r="AS338" s="6" t="str">
        <f>_xlfn.XLOOKUP(data_cloud__26[[#This Row],[product_id]], manual_check_maarten!A:A,manual_check_maarten!F:F,  "")</f>
        <v/>
      </c>
      <c r="AT338" s="6"/>
      <c r="AU338" s="6"/>
      <c r="AV338" s="6"/>
      <c r="AW338" s="6" t="str">
        <f>_xlfn.XLOOKUP(data_cloud__26[[#This Row],[product_id]], manual_check_maarten!A:A,manual_check_maarten!G:G,  "")</f>
        <v/>
      </c>
      <c r="AX338" s="6" t="str">
        <f>_xlfn.XLOOKUP(data_cloud__26[[#This Row],[product_id]], manual_check_maarten!A:A,manual_check_maarten!H:H,  "")</f>
        <v/>
      </c>
      <c r="AY338" s="6"/>
      <c r="AZ338" s="6"/>
      <c r="BA338" s="6" t="s">
        <v>1107</v>
      </c>
      <c r="BB338" s="6">
        <v>188</v>
      </c>
      <c r="BC338" s="6" t="s">
        <v>78</v>
      </c>
      <c r="BD338" s="6">
        <v>45566.760384699075</v>
      </c>
      <c r="BE338" s="6" t="s">
        <v>79</v>
      </c>
      <c r="BF338" s="6" t="s">
        <v>80</v>
      </c>
      <c r="BG338" s="6">
        <v>188</v>
      </c>
      <c r="BH338" s="6">
        <v>188</v>
      </c>
      <c r="BI338" s="6">
        <v>0</v>
      </c>
      <c r="BJ338" s="6" t="s">
        <v>1108</v>
      </c>
      <c r="BK338" s="6" t="s">
        <v>82</v>
      </c>
      <c r="BL338" s="6">
        <v>16.139999389648438</v>
      </c>
      <c r="BM338" s="6">
        <v>110</v>
      </c>
      <c r="BN338" s="6" t="s">
        <v>82</v>
      </c>
      <c r="BO338" s="6" t="s">
        <v>82</v>
      </c>
      <c r="BP338" s="6">
        <v>0</v>
      </c>
      <c r="BQ338" s="6">
        <v>60</v>
      </c>
      <c r="BR338" s="6">
        <v>5.817413330078125E-3</v>
      </c>
      <c r="BS338" s="6">
        <v>0.14057636260986328</v>
      </c>
      <c r="BT338" s="6"/>
      <c r="BX338" s="6"/>
      <c r="BY338" s="6"/>
      <c r="BZ338" s="6"/>
      <c r="CA338" s="6"/>
      <c r="CB338" s="6"/>
      <c r="CC338" s="6"/>
      <c r="CD338" s="6"/>
      <c r="CR338" s="6"/>
      <c r="CS338" s="6"/>
      <c r="CT338" s="6"/>
      <c r="CU338" s="6"/>
      <c r="CV338" s="6"/>
      <c r="CY338" s="6"/>
      <c r="CZ338" s="6"/>
      <c r="DA338" s="6"/>
      <c r="DB338" s="6"/>
      <c r="DC338" s="6"/>
      <c r="DD338" s="6"/>
    </row>
    <row r="339" spans="1:108" x14ac:dyDescent="0.35">
      <c r="A339" s="8">
        <v>799.9376220703125</v>
      </c>
      <c r="B339" s="8">
        <v>119.90861511230469</v>
      </c>
      <c r="C339" s="8">
        <v>215</v>
      </c>
      <c r="D339" s="8">
        <v>215.10000610351563</v>
      </c>
      <c r="E339" s="8">
        <v>220.10000610351563</v>
      </c>
      <c r="F339" s="8">
        <v>225</v>
      </c>
      <c r="G339" s="8">
        <v>2190.8759765625</v>
      </c>
      <c r="H339" s="8">
        <v>1764.4163818359375</v>
      </c>
      <c r="I339" s="8">
        <v>3.0840001106262207</v>
      </c>
      <c r="J339" s="8">
        <v>0.14800000190734863</v>
      </c>
      <c r="K339" s="8">
        <v>24.340002059936523</v>
      </c>
      <c r="L339" s="8">
        <v>2.0060000419616699</v>
      </c>
      <c r="M339" s="8">
        <v>0.45400002598762512</v>
      </c>
      <c r="N339" s="8">
        <v>0.65400004386901855</v>
      </c>
      <c r="O339" s="8">
        <v>45.5</v>
      </c>
      <c r="P339" s="8">
        <v>27.777387619018555</v>
      </c>
      <c r="Q339" s="8">
        <v>44.958595275878906</v>
      </c>
      <c r="R339" s="8">
        <v>229.80000305175781</v>
      </c>
      <c r="S339" s="8">
        <v>60.099997999999999</v>
      </c>
      <c r="T339" s="8">
        <v>60.099997999999999</v>
      </c>
      <c r="U339" s="8">
        <v>60.799999</v>
      </c>
      <c r="V339" s="8">
        <v>137.79624938964844</v>
      </c>
      <c r="W339" s="8">
        <v>52.49993896484375</v>
      </c>
      <c r="X339" s="8">
        <v>67.366523742675781</v>
      </c>
      <c r="Y339" s="8">
        <v>83.220191955566406</v>
      </c>
      <c r="Z339" s="8">
        <v>1.4296876192092896</v>
      </c>
      <c r="AA339" s="8">
        <v>543.77349853515625</v>
      </c>
      <c r="AB339" s="8">
        <v>495.6746826171875</v>
      </c>
      <c r="AC339" s="8">
        <v>4.8911876678466797</v>
      </c>
      <c r="AD339" s="8">
        <v>3.8376877307891846</v>
      </c>
      <c r="AE339" s="8">
        <v>7863.6767578125</v>
      </c>
      <c r="AF339" s="8">
        <v>6016.7587890625</v>
      </c>
      <c r="AG339" s="8">
        <v>1817.1015625</v>
      </c>
      <c r="AH339" s="8">
        <v>1116.5791015625</v>
      </c>
      <c r="AI339" s="8">
        <v>6046.5751953125</v>
      </c>
      <c r="AJ339" s="8">
        <v>4900.1796875</v>
      </c>
      <c r="AK339" s="8">
        <f>(data_cloud__26[[#This Row],[timestamp]]-BD337)*86400</f>
        <v>23.993000015616417</v>
      </c>
      <c r="AL339" s="8">
        <v>1.0049999999999999</v>
      </c>
      <c r="AM339" s="8">
        <v>424.69</v>
      </c>
      <c r="AN339" s="8">
        <v>2054.52</v>
      </c>
      <c r="AO339" s="8">
        <v>38.356999999999999</v>
      </c>
      <c r="AP339" s="6">
        <v>81.275999999999996</v>
      </c>
      <c r="AQ339" s="6">
        <v>0</v>
      </c>
      <c r="AR339" s="6">
        <v>0</v>
      </c>
      <c r="AS339" s="6">
        <f>_xlfn.XLOOKUP(data_cloud__26[[#This Row],[product_id]], manual_check_maarten!A:A,manual_check_maarten!F:F,  "")</f>
        <v>0</v>
      </c>
      <c r="AT339" s="6"/>
      <c r="AU339" s="6"/>
      <c r="AV339" s="6"/>
      <c r="AW339" s="6">
        <f>_xlfn.XLOOKUP(data_cloud__26[[#This Row],[product_id]], manual_check_maarten!A:A,manual_check_maarten!G:G,  "")</f>
        <v>0</v>
      </c>
      <c r="AX339" s="6" t="str">
        <f>_xlfn.XLOOKUP(data_cloud__26[[#This Row],[product_id]], manual_check_maarten!A:A,manual_check_maarten!H:H,  "")</f>
        <v>Streaks</v>
      </c>
      <c r="AY339" s="6"/>
      <c r="AZ339" s="6"/>
      <c r="BA339" s="6" t="s">
        <v>1109</v>
      </c>
      <c r="BB339" s="6">
        <v>188</v>
      </c>
      <c r="BC339" s="6" t="s">
        <v>85</v>
      </c>
      <c r="BD339" s="6">
        <v>45566.760384699075</v>
      </c>
      <c r="BE339" s="6" t="s">
        <v>79</v>
      </c>
      <c r="BF339" s="6" t="s">
        <v>80</v>
      </c>
      <c r="BG339" s="6">
        <v>188</v>
      </c>
      <c r="BH339" s="6">
        <v>188</v>
      </c>
      <c r="BI339" s="6">
        <v>0</v>
      </c>
      <c r="BJ339" s="6" t="s">
        <v>1108</v>
      </c>
      <c r="BK339" s="6" t="s">
        <v>82</v>
      </c>
      <c r="BL339" s="6">
        <v>16.139999389648438</v>
      </c>
      <c r="BM339" s="6">
        <v>110</v>
      </c>
      <c r="BN339" s="6" t="s">
        <v>82</v>
      </c>
      <c r="BO339" s="6" t="s">
        <v>82</v>
      </c>
      <c r="BP339" s="6">
        <v>0</v>
      </c>
      <c r="BQ339" s="6">
        <v>60</v>
      </c>
      <c r="BR339" s="6"/>
      <c r="BS339" s="6"/>
      <c r="BT339" s="6" t="s">
        <v>1110</v>
      </c>
      <c r="BU339" s="6" t="s">
        <v>1109</v>
      </c>
      <c r="BV339" s="6">
        <v>40</v>
      </c>
      <c r="BW339" s="6">
        <v>20</v>
      </c>
      <c r="BX339" s="6">
        <v>45</v>
      </c>
      <c r="BY339" s="6">
        <v>1214.3630000000001</v>
      </c>
      <c r="BZ339" s="6">
        <v>1078.6659999999999</v>
      </c>
      <c r="CA339" s="6">
        <v>-2.7639999999999998</v>
      </c>
      <c r="CB339" s="6">
        <v>4.0949999999999998</v>
      </c>
      <c r="CC339" s="6">
        <v>89.545000000000002</v>
      </c>
      <c r="CD339" s="6">
        <v>2054.52</v>
      </c>
      <c r="CE339" s="6">
        <v>1212.0429999999999</v>
      </c>
      <c r="CF339" s="6">
        <v>1383.529</v>
      </c>
      <c r="CG339" s="6">
        <v>-179.09700000000001</v>
      </c>
      <c r="CH339" s="6">
        <v>98.424999999999997</v>
      </c>
      <c r="CR339" s="6"/>
      <c r="CS339" s="6"/>
      <c r="CT339" s="6"/>
      <c r="CU339" s="6"/>
      <c r="CV339" s="6"/>
      <c r="CY339" s="6"/>
      <c r="CZ339" s="6"/>
      <c r="DA339" s="6"/>
      <c r="DB339" s="6"/>
      <c r="DC339" s="6"/>
      <c r="DD339" s="6"/>
    </row>
    <row r="340" spans="1:108" x14ac:dyDescent="0.35">
      <c r="A340" s="8">
        <v>800.1220703125</v>
      </c>
      <c r="B340" s="8">
        <v>119.90861511230469</v>
      </c>
      <c r="C340" s="8">
        <v>215</v>
      </c>
      <c r="D340" s="8">
        <v>215</v>
      </c>
      <c r="E340" s="8">
        <v>220.10000610351563</v>
      </c>
      <c r="F340" s="8">
        <v>225</v>
      </c>
      <c r="G340" s="8">
        <v>2198.356201171875</v>
      </c>
      <c r="H340" s="8">
        <v>1769.7591552734375</v>
      </c>
      <c r="I340" s="8">
        <v>3.0580000877380371</v>
      </c>
      <c r="J340" s="8">
        <v>0.14600001275539398</v>
      </c>
      <c r="K340" s="8">
        <v>24.340002059936523</v>
      </c>
      <c r="L340" s="8">
        <v>2.0600001811981201</v>
      </c>
      <c r="M340" s="8">
        <v>0.45400002598762512</v>
      </c>
      <c r="N340" s="8">
        <v>0.65600001811981201</v>
      </c>
      <c r="O340" s="8">
        <v>45.700000762939453</v>
      </c>
      <c r="P340" s="8">
        <v>27.940485000610352</v>
      </c>
      <c r="Q340" s="8">
        <v>44.953498840332031</v>
      </c>
      <c r="R340" s="8">
        <v>229.80000305175781</v>
      </c>
      <c r="S340" s="8">
        <v>60</v>
      </c>
      <c r="T340" s="8">
        <v>60</v>
      </c>
      <c r="U340" s="8">
        <v>60.799999</v>
      </c>
      <c r="V340" s="8">
        <v>94.586082458496094</v>
      </c>
      <c r="W340" s="8">
        <v>52.499603271484375</v>
      </c>
      <c r="X340" s="8">
        <v>66.691658020019531</v>
      </c>
      <c r="Y340" s="8">
        <v>80.336441040039063</v>
      </c>
      <c r="Z340" s="8">
        <v>3.2733125686645508</v>
      </c>
      <c r="AA340" s="8">
        <v>541.67852783203125</v>
      </c>
      <c r="AB340" s="8">
        <v>496.47177124023438</v>
      </c>
      <c r="AC340" s="8">
        <v>4.6278128623962402</v>
      </c>
      <c r="AD340" s="8">
        <v>3.687187671661377</v>
      </c>
      <c r="AE340" s="8">
        <v>7693.61279296875</v>
      </c>
      <c r="AF340" s="8">
        <v>5399.25634765625</v>
      </c>
      <c r="AG340" s="8">
        <v>1663.931640625</v>
      </c>
      <c r="AH340" s="8">
        <v>1024.73193359375</v>
      </c>
      <c r="AI340" s="8">
        <v>6029.68115234375</v>
      </c>
      <c r="AJ340" s="8">
        <v>4374.5244140625</v>
      </c>
      <c r="AK340" s="8">
        <f>(data_cloud__26[[#This Row],[timestamp]]-BD338)*86400</f>
        <v>24.712999630719423</v>
      </c>
      <c r="AL340" s="8">
        <v>1.0029999999999999</v>
      </c>
      <c r="AM340" s="8">
        <v>423.40199999999999</v>
      </c>
      <c r="AN340" s="8">
        <v>2055.8229999999999</v>
      </c>
      <c r="AO340" s="8">
        <v>6.5860000000000003</v>
      </c>
      <c r="AP340" s="6">
        <v>27.48</v>
      </c>
      <c r="AQ340" s="6">
        <v>1</v>
      </c>
      <c r="AR340" s="6">
        <v>1</v>
      </c>
      <c r="AS340" s="6">
        <f>_xlfn.XLOOKUP(data_cloud__26[[#This Row],[product_id]], manual_check_maarten!A:A,manual_check_maarten!F:F,  "")</f>
        <v>0</v>
      </c>
      <c r="AT340" s="6"/>
      <c r="AU340" s="6"/>
      <c r="AV340" s="6"/>
      <c r="AW340" s="6">
        <f>_xlfn.XLOOKUP(data_cloud__26[[#This Row],[product_id]], manual_check_maarten!A:A,manual_check_maarten!G:G,  "")</f>
        <v>0</v>
      </c>
      <c r="AX340" s="6" t="str">
        <f>_xlfn.XLOOKUP(data_cloud__26[[#This Row],[product_id]], manual_check_maarten!A:A,manual_check_maarten!H:H,  "")</f>
        <v>Circ section</v>
      </c>
      <c r="AY340" s="6"/>
      <c r="AZ340" s="6"/>
      <c r="BA340" s="6" t="s">
        <v>1111</v>
      </c>
      <c r="BB340" s="6">
        <v>189</v>
      </c>
      <c r="BC340" s="6" t="s">
        <v>78</v>
      </c>
      <c r="BD340" s="6">
        <v>45566.760670729163</v>
      </c>
      <c r="BE340" s="6" t="s">
        <v>79</v>
      </c>
      <c r="BF340" s="6" t="s">
        <v>80</v>
      </c>
      <c r="BG340" s="6">
        <v>189</v>
      </c>
      <c r="BH340" s="6">
        <v>189</v>
      </c>
      <c r="BI340" s="6">
        <v>0</v>
      </c>
      <c r="BJ340" s="6" t="s">
        <v>1112</v>
      </c>
      <c r="BK340" s="6" t="s">
        <v>82</v>
      </c>
      <c r="BL340" s="6">
        <v>16.139999389648438</v>
      </c>
      <c r="BM340" s="6">
        <v>110</v>
      </c>
      <c r="BN340" s="6" t="s">
        <v>82</v>
      </c>
      <c r="BO340" s="6" t="s">
        <v>82</v>
      </c>
      <c r="BP340" s="6">
        <v>0</v>
      </c>
      <c r="BQ340" s="6">
        <v>60</v>
      </c>
      <c r="BR340" s="6">
        <v>1.502835750579834E-2</v>
      </c>
      <c r="BS340" s="6">
        <v>0.12954556941986084</v>
      </c>
      <c r="BT340" s="6" t="s">
        <v>1113</v>
      </c>
      <c r="BU340" s="6" t="s">
        <v>1111</v>
      </c>
      <c r="BV340" s="6">
        <v>40</v>
      </c>
      <c r="BW340" s="6">
        <v>20</v>
      </c>
      <c r="BX340" s="6">
        <v>45</v>
      </c>
      <c r="BY340" s="6">
        <v>862.41800000000001</v>
      </c>
      <c r="BZ340" s="6">
        <v>1272.6579999999999</v>
      </c>
      <c r="CA340" s="6">
        <v>1.7769999999999999</v>
      </c>
      <c r="CB340" s="6">
        <v>4.1639999999999997</v>
      </c>
      <c r="CC340" s="6">
        <v>94.085999999999999</v>
      </c>
      <c r="CD340" s="6">
        <v>2055.8229999999999</v>
      </c>
      <c r="CE340" s="6">
        <v>841.12099999999998</v>
      </c>
      <c r="CF340" s="6">
        <v>1379.3579999999999</v>
      </c>
      <c r="CG340" s="6">
        <v>5.4219999999999997</v>
      </c>
      <c r="CH340" s="6">
        <v>93.307000000000002</v>
      </c>
      <c r="CR340" s="6"/>
      <c r="CS340" s="6"/>
      <c r="CT340" s="6"/>
      <c r="CU340" s="6"/>
      <c r="CV340" s="6"/>
      <c r="CY340" s="6"/>
      <c r="CZ340" s="6"/>
      <c r="DA340" s="6"/>
      <c r="DB340" s="6"/>
      <c r="DC340" s="6"/>
      <c r="DD340" s="6"/>
    </row>
    <row r="341" spans="1:108" x14ac:dyDescent="0.35">
      <c r="A341" s="8">
        <v>800.1220703125</v>
      </c>
      <c r="B341" s="8">
        <v>119.90861511230469</v>
      </c>
      <c r="C341" s="8">
        <v>215</v>
      </c>
      <c r="D341" s="8">
        <v>215</v>
      </c>
      <c r="E341" s="8">
        <v>220.10000610351563</v>
      </c>
      <c r="F341" s="8">
        <v>225</v>
      </c>
      <c r="G341" s="8">
        <v>2198.356201171875</v>
      </c>
      <c r="H341" s="8">
        <v>1769.7591552734375</v>
      </c>
      <c r="I341" s="8">
        <v>3.0580000877380371</v>
      </c>
      <c r="J341" s="8">
        <v>0.14600001275539398</v>
      </c>
      <c r="K341" s="8">
        <v>24.340002059936523</v>
      </c>
      <c r="L341" s="8">
        <v>2.0600001811981201</v>
      </c>
      <c r="M341" s="8">
        <v>0.45400002598762512</v>
      </c>
      <c r="N341" s="8">
        <v>0.65600001811981201</v>
      </c>
      <c r="O341" s="8">
        <v>45.700000762939453</v>
      </c>
      <c r="P341" s="8">
        <v>27.940485000610352</v>
      </c>
      <c r="Q341" s="8">
        <v>44.953498840332031</v>
      </c>
      <c r="R341" s="8">
        <v>229.80000305175781</v>
      </c>
      <c r="S341" s="8">
        <v>60</v>
      </c>
      <c r="T341" s="8">
        <v>60</v>
      </c>
      <c r="U341" s="8">
        <v>60.799999</v>
      </c>
      <c r="V341" s="8">
        <v>137.79624938964844</v>
      </c>
      <c r="W341" s="8">
        <v>52.49993896484375</v>
      </c>
      <c r="X341" s="8">
        <v>67.008308410644531</v>
      </c>
      <c r="Y341" s="8">
        <v>82.939155578613281</v>
      </c>
      <c r="Z341" s="8">
        <v>1.3544375896453857</v>
      </c>
      <c r="AA341" s="8">
        <v>543.68743896484375</v>
      </c>
      <c r="AB341" s="8">
        <v>495.33258056640625</v>
      </c>
      <c r="AC341" s="8">
        <v>4.9288125038146973</v>
      </c>
      <c r="AD341" s="8">
        <v>3.8753125667572021</v>
      </c>
      <c r="AE341" s="8">
        <v>7883.025390625</v>
      </c>
      <c r="AF341" s="8">
        <v>6019.93115234375</v>
      </c>
      <c r="AG341" s="8">
        <v>1840.8505859375</v>
      </c>
      <c r="AH341" s="8">
        <v>1138.11181640625</v>
      </c>
      <c r="AI341" s="8">
        <v>6042.1748046875</v>
      </c>
      <c r="AJ341" s="8">
        <v>4881.8193359375</v>
      </c>
      <c r="AK341" s="8">
        <f>(data_cloud__26[[#This Row],[timestamp]]-BD339)*86400</f>
        <v>24.712999630719423</v>
      </c>
      <c r="AL341" s="8">
        <v>1.0049999999999999</v>
      </c>
      <c r="AM341" s="8">
        <v>424.59800000000001</v>
      </c>
      <c r="AN341" s="8">
        <v>2055.1669999999999</v>
      </c>
      <c r="AO341" s="8">
        <v>14.802</v>
      </c>
      <c r="AP341" s="6">
        <v>25.16</v>
      </c>
      <c r="AQ341" s="6">
        <v>1</v>
      </c>
      <c r="AR341" s="6">
        <v>1</v>
      </c>
      <c r="AS341" s="6">
        <f>_xlfn.XLOOKUP(data_cloud__26[[#This Row],[product_id]], manual_check_maarten!A:A,manual_check_maarten!F:F,  "")</f>
        <v>1</v>
      </c>
      <c r="AT341" s="6"/>
      <c r="AU341" s="6"/>
      <c r="AV341" s="6"/>
      <c r="AW341" s="6">
        <f>_xlfn.XLOOKUP(data_cloud__26[[#This Row],[product_id]], manual_check_maarten!A:A,manual_check_maarten!G:G,  "")</f>
        <v>0</v>
      </c>
      <c r="AX341" s="6" t="str">
        <f>_xlfn.XLOOKUP(data_cloud__26[[#This Row],[product_id]], manual_check_maarten!A:A,manual_check_maarten!H:H,  "")</f>
        <v/>
      </c>
      <c r="AY341" s="6"/>
      <c r="AZ341" s="6"/>
      <c r="BA341" s="6" t="s">
        <v>1114</v>
      </c>
      <c r="BB341" s="6">
        <v>189</v>
      </c>
      <c r="BC341" s="6" t="s">
        <v>85</v>
      </c>
      <c r="BD341" s="6">
        <v>45566.760670729163</v>
      </c>
      <c r="BE341" s="6" t="s">
        <v>79</v>
      </c>
      <c r="BF341" s="6" t="s">
        <v>80</v>
      </c>
      <c r="BG341" s="6">
        <v>189</v>
      </c>
      <c r="BH341" s="6">
        <v>189</v>
      </c>
      <c r="BI341" s="6">
        <v>0</v>
      </c>
      <c r="BJ341" s="6" t="s">
        <v>1112</v>
      </c>
      <c r="BK341" s="6" t="s">
        <v>82</v>
      </c>
      <c r="BL341" s="6">
        <v>16.139999389648438</v>
      </c>
      <c r="BM341" s="6">
        <v>110</v>
      </c>
      <c r="BN341" s="6" t="s">
        <v>82</v>
      </c>
      <c r="BO341" s="6" t="s">
        <v>82</v>
      </c>
      <c r="BP341" s="6">
        <v>0</v>
      </c>
      <c r="BQ341" s="6">
        <v>60</v>
      </c>
      <c r="BR341" s="6"/>
      <c r="BS341" s="6"/>
      <c r="BT341" s="6" t="s">
        <v>1115</v>
      </c>
      <c r="BU341" s="6" t="s">
        <v>1114</v>
      </c>
      <c r="BV341" s="6">
        <v>40</v>
      </c>
      <c r="BW341" s="6">
        <v>20</v>
      </c>
      <c r="BX341" s="6">
        <v>45</v>
      </c>
      <c r="BY341" s="6">
        <v>1231.877</v>
      </c>
      <c r="BZ341" s="6">
        <v>1016.525</v>
      </c>
      <c r="CA341" s="6">
        <v>-1.627</v>
      </c>
      <c r="CB341" s="6">
        <v>4.1310000000000002</v>
      </c>
      <c r="CC341" s="6">
        <v>90.682000000000002</v>
      </c>
      <c r="CD341" s="6">
        <v>2055.1669999999999</v>
      </c>
      <c r="CE341" s="6">
        <v>1226.0419999999999</v>
      </c>
      <c r="CF341" s="6">
        <v>1323.393</v>
      </c>
      <c r="CG341" s="6">
        <v>-178.31299999999999</v>
      </c>
      <c r="CH341" s="6">
        <v>98.424999999999997</v>
      </c>
      <c r="CR341" s="6"/>
      <c r="CS341" s="6"/>
      <c r="CT341" s="6"/>
      <c r="CU341" s="6"/>
      <c r="CV341" s="6"/>
      <c r="CY341" s="6"/>
      <c r="CZ341" s="6"/>
      <c r="DA341" s="6"/>
      <c r="DB341" s="6"/>
      <c r="DC341" s="6"/>
      <c r="DD341" s="6"/>
    </row>
    <row r="342" spans="1:108" x14ac:dyDescent="0.35">
      <c r="A342" s="8">
        <v>799.9376220703125</v>
      </c>
      <c r="B342" s="8">
        <v>119.90861511230469</v>
      </c>
      <c r="C342" s="8">
        <v>215.10000610351563</v>
      </c>
      <c r="D342" s="8">
        <v>215.10000610351563</v>
      </c>
      <c r="E342" s="8">
        <v>220.10000610351563</v>
      </c>
      <c r="F342" s="8">
        <v>225</v>
      </c>
      <c r="G342" s="8">
        <v>2168.727294921875</v>
      </c>
      <c r="H342" s="8">
        <v>1775.8792724609375</v>
      </c>
      <c r="I342" s="8">
        <v>3.2800002098083496</v>
      </c>
      <c r="J342" s="8">
        <v>0.15400001406669617</v>
      </c>
      <c r="K342" s="8">
        <v>24.336000442504883</v>
      </c>
      <c r="L342" s="8">
        <v>2.0320000648498535</v>
      </c>
      <c r="M342" s="8">
        <v>0.45000001788139343</v>
      </c>
      <c r="N342" s="8">
        <v>0.65800005197525024</v>
      </c>
      <c r="O342" s="8">
        <v>45.700000762939453</v>
      </c>
      <c r="P342" s="8">
        <v>27.629581451416016</v>
      </c>
      <c r="Q342" s="8">
        <v>44.999370574951172</v>
      </c>
      <c r="R342" s="8">
        <v>229.80000305175781</v>
      </c>
      <c r="S342" s="8">
        <v>60.099997999999999</v>
      </c>
      <c r="T342" s="8">
        <v>60.099997999999999</v>
      </c>
      <c r="U342" s="8">
        <v>60.799999</v>
      </c>
      <c r="V342" s="8">
        <v>94.586082458496094</v>
      </c>
      <c r="W342" s="8">
        <v>52.499603271484375</v>
      </c>
      <c r="X342" s="8">
        <v>66.521430969238281</v>
      </c>
      <c r="Y342" s="8">
        <v>80.549041748046875</v>
      </c>
      <c r="Z342" s="8">
        <v>2.8594377040863037</v>
      </c>
      <c r="AA342" s="8">
        <v>539.201171875</v>
      </c>
      <c r="AB342" s="8">
        <v>493.52456665039063</v>
      </c>
      <c r="AC342" s="8">
        <v>4.6654376983642578</v>
      </c>
      <c r="AD342" s="8">
        <v>3.6495625972747803</v>
      </c>
      <c r="AE342" s="8">
        <v>7640.19384765625</v>
      </c>
      <c r="AF342" s="8">
        <v>5313.26806640625</v>
      </c>
      <c r="AG342" s="8">
        <v>1660.40576171875</v>
      </c>
      <c r="AH342" s="8">
        <v>982.8955078125</v>
      </c>
      <c r="AI342" s="8">
        <v>5979.7880859375</v>
      </c>
      <c r="AJ342" s="8">
        <v>4330.37255859375</v>
      </c>
      <c r="AK342" s="8">
        <f>(data_cloud__26[[#This Row],[timestamp]]-BD340)*86400</f>
        <v>24.186000251211226</v>
      </c>
      <c r="AL342" s="8">
        <v>1.004</v>
      </c>
      <c r="AM342" s="8">
        <v>423.70499999999998</v>
      </c>
      <c r="AN342" s="8">
        <v>2055.471</v>
      </c>
      <c r="AO342" s="8">
        <v>9.6240000000000006</v>
      </c>
      <c r="AP342" s="6">
        <v>21.302</v>
      </c>
      <c r="AQ342" s="6">
        <v>1</v>
      </c>
      <c r="AR342" s="6">
        <v>1</v>
      </c>
      <c r="AS342" s="6">
        <f>_xlfn.XLOOKUP(data_cloud__26[[#This Row],[product_id]], manual_check_maarten!A:A,manual_check_maarten!F:F,  "")</f>
        <v>1</v>
      </c>
      <c r="AT342" s="6"/>
      <c r="AU342" s="6"/>
      <c r="AV342" s="6"/>
      <c r="AW342" s="6">
        <f>_xlfn.XLOOKUP(data_cloud__26[[#This Row],[product_id]], manual_check_maarten!A:A,manual_check_maarten!G:G,  "")</f>
        <v>0</v>
      </c>
      <c r="AX342" s="6" t="str">
        <f>_xlfn.XLOOKUP(data_cloud__26[[#This Row],[product_id]], manual_check_maarten!A:A,manual_check_maarten!H:H,  "")</f>
        <v/>
      </c>
      <c r="AY342" s="6"/>
      <c r="AZ342" s="6"/>
      <c r="BA342" s="6" t="s">
        <v>1116</v>
      </c>
      <c r="BB342" s="6">
        <v>190</v>
      </c>
      <c r="BC342" s="6" t="s">
        <v>78</v>
      </c>
      <c r="BD342" s="6">
        <v>45566.760950659722</v>
      </c>
      <c r="BE342" s="6" t="s">
        <v>79</v>
      </c>
      <c r="BF342" s="6" t="s">
        <v>80</v>
      </c>
      <c r="BG342" s="6">
        <v>190</v>
      </c>
      <c r="BH342" s="6">
        <v>190</v>
      </c>
      <c r="BI342" s="6">
        <v>0</v>
      </c>
      <c r="BJ342" s="6" t="s">
        <v>1117</v>
      </c>
      <c r="BK342" s="6" t="s">
        <v>82</v>
      </c>
      <c r="BL342" s="6">
        <v>16.139999389648438</v>
      </c>
      <c r="BM342" s="6">
        <v>110</v>
      </c>
      <c r="BN342" s="6" t="s">
        <v>82</v>
      </c>
      <c r="BO342" s="6" t="s">
        <v>82</v>
      </c>
      <c r="BP342" s="6">
        <v>0</v>
      </c>
      <c r="BQ342" s="6">
        <v>60</v>
      </c>
      <c r="BR342" s="6">
        <v>2.336728572845459E-2</v>
      </c>
      <c r="BS342" s="6">
        <v>0.17897272109985352</v>
      </c>
      <c r="BT342" s="6" t="s">
        <v>1118</v>
      </c>
      <c r="BU342" s="6" t="s">
        <v>1116</v>
      </c>
      <c r="BV342" s="6">
        <v>40</v>
      </c>
      <c r="BW342" s="6">
        <v>20</v>
      </c>
      <c r="BX342" s="6">
        <v>45</v>
      </c>
      <c r="BY342" s="6">
        <v>866.404</v>
      </c>
      <c r="BZ342" s="6">
        <v>1168.5619999999999</v>
      </c>
      <c r="CA342" s="6">
        <v>2.4550000000000001</v>
      </c>
      <c r="CB342" s="6">
        <v>4.218</v>
      </c>
      <c r="CC342" s="6">
        <v>94.763999999999996</v>
      </c>
      <c r="CD342" s="6">
        <v>2055.471</v>
      </c>
      <c r="CE342" s="6">
        <v>845.24099999999999</v>
      </c>
      <c r="CF342" s="6">
        <v>1276.82</v>
      </c>
      <c r="CG342" s="6">
        <v>5.5490000000000004</v>
      </c>
      <c r="CH342" s="6">
        <v>99.998999999999995</v>
      </c>
      <c r="CR342" s="6"/>
      <c r="CS342" s="6"/>
      <c r="CT342" s="6"/>
      <c r="CU342" s="6"/>
      <c r="CV342" s="6"/>
      <c r="CY342" s="6"/>
      <c r="CZ342" s="6"/>
      <c r="DA342" s="6"/>
      <c r="DB342" s="6"/>
      <c r="DC342" s="6"/>
      <c r="DD342" s="6"/>
    </row>
    <row r="343" spans="1:108" x14ac:dyDescent="0.35">
      <c r="A343" s="8">
        <v>799.9376220703125</v>
      </c>
      <c r="B343" s="8">
        <v>119.90861511230469</v>
      </c>
      <c r="C343" s="8">
        <v>215.10000610351563</v>
      </c>
      <c r="D343" s="8">
        <v>215.10000610351563</v>
      </c>
      <c r="E343" s="8">
        <v>220.10000610351563</v>
      </c>
      <c r="F343" s="8">
        <v>225</v>
      </c>
      <c r="G343" s="8">
        <v>2168.727294921875</v>
      </c>
      <c r="H343" s="8">
        <v>1775.8792724609375</v>
      </c>
      <c r="I343" s="8">
        <v>3.2800002098083496</v>
      </c>
      <c r="J343" s="8">
        <v>0.15400001406669617</v>
      </c>
      <c r="K343" s="8">
        <v>24.336000442504883</v>
      </c>
      <c r="L343" s="8">
        <v>2.0320000648498535</v>
      </c>
      <c r="M343" s="8">
        <v>0.45000001788139343</v>
      </c>
      <c r="N343" s="8">
        <v>0.65800005197525024</v>
      </c>
      <c r="O343" s="8">
        <v>45.700000762939453</v>
      </c>
      <c r="P343" s="8">
        <v>27.629581451416016</v>
      </c>
      <c r="Q343" s="8">
        <v>44.999370574951172</v>
      </c>
      <c r="R343" s="8">
        <v>229.80000305175781</v>
      </c>
      <c r="S343" s="8">
        <v>60.099997999999999</v>
      </c>
      <c r="T343" s="8">
        <v>60.099997999999999</v>
      </c>
      <c r="U343" s="8">
        <v>60.799999</v>
      </c>
      <c r="V343" s="8">
        <v>137.79624938964844</v>
      </c>
      <c r="W343" s="8">
        <v>52.49993896484375</v>
      </c>
      <c r="X343" s="8">
        <v>67.161941528320313</v>
      </c>
      <c r="Y343" s="8">
        <v>83.028831481933594</v>
      </c>
      <c r="Z343" s="8">
        <v>1.3920625448226929</v>
      </c>
      <c r="AA343" s="8">
        <v>545.4669189453125</v>
      </c>
      <c r="AB343" s="8">
        <v>497.51327514648438</v>
      </c>
      <c r="AC343" s="8">
        <v>4.8911876678466797</v>
      </c>
      <c r="AD343" s="8">
        <v>3.8753125667572021</v>
      </c>
      <c r="AE343" s="8">
        <v>7891.46240234375</v>
      </c>
      <c r="AF343" s="8">
        <v>6118.73486328125</v>
      </c>
      <c r="AG343" s="8">
        <v>1821.75</v>
      </c>
      <c r="AH343" s="8">
        <v>1138.94921875</v>
      </c>
      <c r="AI343" s="8">
        <v>6069.71240234375</v>
      </c>
      <c r="AJ343" s="8">
        <v>4979.78564453125</v>
      </c>
      <c r="AK343" s="8">
        <f>(data_cloud__26[[#This Row],[timestamp]]-BD341)*86400</f>
        <v>24.186000251211226</v>
      </c>
      <c r="AL343" s="8">
        <v>1.0049999999999999</v>
      </c>
      <c r="AM343" s="8">
        <v>424.75799999999998</v>
      </c>
      <c r="AN343" s="8">
        <v>2056.058</v>
      </c>
      <c r="AO343" s="8">
        <v>6.1710000000000003</v>
      </c>
      <c r="AP343" s="6">
        <v>25.22</v>
      </c>
      <c r="AQ343" s="6">
        <v>1</v>
      </c>
      <c r="AR343" s="6">
        <v>1</v>
      </c>
      <c r="AS343" s="6">
        <f>_xlfn.XLOOKUP(data_cloud__26[[#This Row],[product_id]], manual_check_maarten!A:A,manual_check_maarten!F:F,  "")</f>
        <v>0</v>
      </c>
      <c r="AT343" s="6"/>
      <c r="AU343" s="6"/>
      <c r="AV343" s="6"/>
      <c r="AW343" s="6">
        <f>_xlfn.XLOOKUP(data_cloud__26[[#This Row],[product_id]], manual_check_maarten!A:A,manual_check_maarten!G:G,  "")</f>
        <v>0</v>
      </c>
      <c r="AX343" s="6" t="str">
        <f>_xlfn.XLOOKUP(data_cloud__26[[#This Row],[product_id]], manual_check_maarten!A:A,manual_check_maarten!H:H,  "")</f>
        <v>Streaks</v>
      </c>
      <c r="AY343" s="6"/>
      <c r="AZ343" s="6"/>
      <c r="BA343" s="6" t="s">
        <v>1119</v>
      </c>
      <c r="BB343" s="6">
        <v>190</v>
      </c>
      <c r="BC343" s="6" t="s">
        <v>85</v>
      </c>
      <c r="BD343" s="6">
        <v>45566.760950659722</v>
      </c>
      <c r="BE343" s="6" t="s">
        <v>79</v>
      </c>
      <c r="BF343" s="6" t="s">
        <v>80</v>
      </c>
      <c r="BG343" s="6">
        <v>190</v>
      </c>
      <c r="BH343" s="6">
        <v>190</v>
      </c>
      <c r="BI343" s="6">
        <v>0</v>
      </c>
      <c r="BJ343" s="6" t="s">
        <v>1117</v>
      </c>
      <c r="BK343" s="6" t="s">
        <v>82</v>
      </c>
      <c r="BL343" s="6">
        <v>16.139999389648438</v>
      </c>
      <c r="BM343" s="6">
        <v>110</v>
      </c>
      <c r="BN343" s="6" t="s">
        <v>82</v>
      </c>
      <c r="BO343" s="6" t="s">
        <v>82</v>
      </c>
      <c r="BP343" s="6">
        <v>0</v>
      </c>
      <c r="BQ343" s="6">
        <v>60</v>
      </c>
      <c r="BR343" s="6"/>
      <c r="BS343" s="6"/>
      <c r="BT343" s="6" t="s">
        <v>1120</v>
      </c>
      <c r="BU343" s="6" t="s">
        <v>1119</v>
      </c>
      <c r="BV343" s="6">
        <v>40</v>
      </c>
      <c r="BW343" s="6">
        <v>20</v>
      </c>
      <c r="BX343" s="6">
        <v>45</v>
      </c>
      <c r="BY343" s="6">
        <v>1235.885</v>
      </c>
      <c r="BZ343" s="6">
        <v>975.88400000000001</v>
      </c>
      <c r="CA343" s="6">
        <v>-1.627</v>
      </c>
      <c r="CB343" s="6">
        <v>4.101</v>
      </c>
      <c r="CC343" s="6">
        <v>90.682000000000002</v>
      </c>
      <c r="CD343" s="6">
        <v>2056.058</v>
      </c>
      <c r="CE343" s="6">
        <v>1229.6690000000001</v>
      </c>
      <c r="CF343" s="6">
        <v>1284.076</v>
      </c>
      <c r="CG343" s="6">
        <v>-178.202</v>
      </c>
      <c r="CH343" s="6">
        <v>99.998999999999995</v>
      </c>
      <c r="CR343" s="6"/>
      <c r="CS343" s="6"/>
      <c r="CT343" s="6"/>
      <c r="CU343" s="6"/>
      <c r="CV343" s="6"/>
      <c r="CY343" s="6"/>
      <c r="CZ343" s="6"/>
      <c r="DA343" s="6"/>
      <c r="DB343" s="6"/>
      <c r="DC343" s="6"/>
      <c r="DD343" s="6"/>
    </row>
    <row r="344" spans="1:108" x14ac:dyDescent="0.35">
      <c r="A344" s="8">
        <v>799.9376220703125</v>
      </c>
      <c r="B344" s="8">
        <v>119.90861511230469</v>
      </c>
      <c r="C344" s="8">
        <v>215.10000610351563</v>
      </c>
      <c r="D344" s="8">
        <v>215.10000610351563</v>
      </c>
      <c r="E344" s="8">
        <v>220.10000610351563</v>
      </c>
      <c r="F344" s="8">
        <v>224.80000305175781</v>
      </c>
      <c r="G344" s="8">
        <v>2199.813232421875</v>
      </c>
      <c r="H344" s="8">
        <v>1770.244873046875</v>
      </c>
      <c r="I344" s="8">
        <v>3.7060000896453857</v>
      </c>
      <c r="J344" s="8">
        <v>0.14600001275539398</v>
      </c>
      <c r="K344" s="8">
        <v>24.340002059936523</v>
      </c>
      <c r="L344" s="8">
        <v>2.0580000877380371</v>
      </c>
      <c r="M344" s="8">
        <v>0.45400002598762512</v>
      </c>
      <c r="N344" s="8">
        <v>0.65800005197525024</v>
      </c>
      <c r="O344" s="8">
        <v>45.900001525878906</v>
      </c>
      <c r="P344" s="8">
        <v>27.848743438720703</v>
      </c>
      <c r="Q344" s="8">
        <v>44.963691711425781</v>
      </c>
      <c r="R344" s="8">
        <v>229.80000305175781</v>
      </c>
      <c r="S344" s="8">
        <v>60</v>
      </c>
      <c r="T344" s="8">
        <v>60</v>
      </c>
      <c r="U344" s="8">
        <v>60.799999</v>
      </c>
      <c r="V344" s="8">
        <v>94.586082458496094</v>
      </c>
      <c r="W344" s="8">
        <v>52.499603271484375</v>
      </c>
      <c r="X344" s="8">
        <v>66.518798828125</v>
      </c>
      <c r="Y344" s="8">
        <v>80.521705627441406</v>
      </c>
      <c r="Z344" s="8">
        <v>3.4990627765655518</v>
      </c>
      <c r="AA344" s="8">
        <v>539.70709228515625</v>
      </c>
      <c r="AB344" s="8">
        <v>494.04852294921875</v>
      </c>
      <c r="AC344" s="8">
        <v>4.5901875495910645</v>
      </c>
      <c r="AD344" s="8">
        <v>3.687187671661377</v>
      </c>
      <c r="AE344" s="8">
        <v>7650.525390625</v>
      </c>
      <c r="AF344" s="8">
        <v>5328.021484375</v>
      </c>
      <c r="AG344" s="8">
        <v>1629.39306640625</v>
      </c>
      <c r="AH344" s="8">
        <v>1011.53271484375</v>
      </c>
      <c r="AI344" s="8">
        <v>6021.13232421875</v>
      </c>
      <c r="AJ344" s="8">
        <v>4316.48876953125</v>
      </c>
      <c r="AK344" s="8">
        <f>(data_cloud__26[[#This Row],[timestamp]]-BD342)*86400</f>
        <v>23.91600008122623</v>
      </c>
      <c r="AL344" s="8"/>
      <c r="AM344" s="8"/>
      <c r="AN344" s="8"/>
      <c r="AO344" s="8"/>
      <c r="AP344" s="6"/>
      <c r="AQ344" s="6"/>
      <c r="AR344" s="6"/>
      <c r="AS344" s="6" t="str">
        <f>_xlfn.XLOOKUP(data_cloud__26[[#This Row],[product_id]], manual_check_maarten!A:A,manual_check_maarten!F:F,  "")</f>
        <v/>
      </c>
      <c r="AT344" s="6"/>
      <c r="AU344" s="6"/>
      <c r="AV344" s="6"/>
      <c r="AW344" s="6" t="str">
        <f>_xlfn.XLOOKUP(data_cloud__26[[#This Row],[product_id]], manual_check_maarten!A:A,manual_check_maarten!G:G,  "")</f>
        <v/>
      </c>
      <c r="AX344" s="6" t="str">
        <f>_xlfn.XLOOKUP(data_cloud__26[[#This Row],[product_id]], manual_check_maarten!A:A,manual_check_maarten!H:H,  "")</f>
        <v/>
      </c>
      <c r="AY344" s="6"/>
      <c r="AZ344" s="6"/>
      <c r="BA344" s="6" t="s">
        <v>1121</v>
      </c>
      <c r="BB344" s="6">
        <v>191</v>
      </c>
      <c r="BC344" s="6" t="s">
        <v>78</v>
      </c>
      <c r="BD344" s="6">
        <v>45566.761227465278</v>
      </c>
      <c r="BE344" s="6" t="s">
        <v>79</v>
      </c>
      <c r="BF344" s="6" t="s">
        <v>80</v>
      </c>
      <c r="BG344" s="6">
        <v>191</v>
      </c>
      <c r="BH344" s="6">
        <v>191</v>
      </c>
      <c r="BI344" s="6">
        <v>0</v>
      </c>
      <c r="BJ344" s="6" t="s">
        <v>1122</v>
      </c>
      <c r="BK344" s="6" t="s">
        <v>82</v>
      </c>
      <c r="BL344" s="6">
        <v>16.149999618530273</v>
      </c>
      <c r="BM344" s="6">
        <v>110</v>
      </c>
      <c r="BN344" s="6" t="s">
        <v>82</v>
      </c>
      <c r="BO344" s="6" t="s">
        <v>82</v>
      </c>
      <c r="BP344" s="6">
        <v>0</v>
      </c>
      <c r="BQ344" s="6">
        <v>60</v>
      </c>
      <c r="BR344" s="6">
        <v>9.4314813613891602E-3</v>
      </c>
      <c r="BS344" s="6">
        <v>0.15968096256256104</v>
      </c>
      <c r="BT344" s="6"/>
      <c r="BX344" s="6"/>
      <c r="BY344" s="6"/>
      <c r="BZ344" s="6"/>
      <c r="CA344" s="6"/>
      <c r="CB344" s="6"/>
      <c r="CC344" s="6"/>
      <c r="CD344" s="6"/>
      <c r="CR344" s="6"/>
      <c r="CS344" s="6"/>
      <c r="CT344" s="6"/>
      <c r="CU344" s="6"/>
      <c r="CV344" s="6"/>
      <c r="CY344" s="6"/>
      <c r="CZ344" s="6"/>
      <c r="DA344" s="6"/>
      <c r="DB344" s="6"/>
      <c r="DC344" s="6"/>
      <c r="DD344" s="6"/>
    </row>
    <row r="345" spans="1:108" x14ac:dyDescent="0.35">
      <c r="A345" s="8">
        <v>799.9376220703125</v>
      </c>
      <c r="B345" s="8">
        <v>119.90861511230469</v>
      </c>
      <c r="C345" s="8">
        <v>215.10000610351563</v>
      </c>
      <c r="D345" s="8">
        <v>215.10000610351563</v>
      </c>
      <c r="E345" s="8">
        <v>220.10000610351563</v>
      </c>
      <c r="F345" s="8">
        <v>224.80000305175781</v>
      </c>
      <c r="G345" s="8">
        <v>2199.813232421875</v>
      </c>
      <c r="H345" s="8">
        <v>1770.244873046875</v>
      </c>
      <c r="I345" s="8">
        <v>3.7060000896453857</v>
      </c>
      <c r="J345" s="8">
        <v>0.14600001275539398</v>
      </c>
      <c r="K345" s="8">
        <v>24.340002059936523</v>
      </c>
      <c r="L345" s="8">
        <v>2.0580000877380371</v>
      </c>
      <c r="M345" s="8">
        <v>0.45400002598762512</v>
      </c>
      <c r="N345" s="8">
        <v>0.65800005197525024</v>
      </c>
      <c r="O345" s="8">
        <v>45.900001525878906</v>
      </c>
      <c r="P345" s="8">
        <v>27.848743438720703</v>
      </c>
      <c r="Q345" s="8">
        <v>44.963691711425781</v>
      </c>
      <c r="R345" s="8">
        <v>229.80000305175781</v>
      </c>
      <c r="S345" s="8">
        <v>60</v>
      </c>
      <c r="T345" s="8">
        <v>60</v>
      </c>
      <c r="U345" s="8">
        <v>60.799999</v>
      </c>
      <c r="V345" s="8">
        <v>137.79624938964844</v>
      </c>
      <c r="W345" s="8">
        <v>52.49993896484375</v>
      </c>
      <c r="X345" s="8">
        <v>67.178703308105469</v>
      </c>
      <c r="Y345" s="8">
        <v>83.363296508789063</v>
      </c>
      <c r="Z345" s="8">
        <v>1.3544375896453857</v>
      </c>
      <c r="AA345" s="8">
        <v>544.9609375</v>
      </c>
      <c r="AB345" s="8">
        <v>496.37570190429688</v>
      </c>
      <c r="AC345" s="8">
        <v>4.8535628318786621</v>
      </c>
      <c r="AD345" s="8">
        <v>3.8376877307891846</v>
      </c>
      <c r="AE345" s="8">
        <v>7909.1240234375</v>
      </c>
      <c r="AF345" s="8">
        <v>6063.513671875</v>
      </c>
      <c r="AG345" s="8">
        <v>1802.970703125</v>
      </c>
      <c r="AH345" s="8">
        <v>1121.8017578125</v>
      </c>
      <c r="AI345" s="8">
        <v>6106.1533203125</v>
      </c>
      <c r="AJ345" s="8">
        <v>4941.7119140625</v>
      </c>
      <c r="AK345" s="8">
        <f>(data_cloud__26[[#This Row],[timestamp]]-BD343)*86400</f>
        <v>23.91600008122623</v>
      </c>
      <c r="AL345" s="8">
        <v>1.0049999999999999</v>
      </c>
      <c r="AM345" s="8">
        <v>424.81900000000002</v>
      </c>
      <c r="AN345" s="8">
        <v>2056.6799999999998</v>
      </c>
      <c r="AO345" s="8">
        <v>23.576000000000001</v>
      </c>
      <c r="AP345" s="6">
        <v>40.584000000000003</v>
      </c>
      <c r="AQ345" s="6">
        <v>0</v>
      </c>
      <c r="AR345" s="6">
        <v>0</v>
      </c>
      <c r="AS345" s="6">
        <f>_xlfn.XLOOKUP(data_cloud__26[[#This Row],[product_id]], manual_check_maarten!A:A,manual_check_maarten!F:F,  "")</f>
        <v>1</v>
      </c>
      <c r="AT345" s="6"/>
      <c r="AU345" s="6"/>
      <c r="AV345" s="6"/>
      <c r="AW345" s="6" t="str">
        <f>_xlfn.XLOOKUP(data_cloud__26[[#This Row],[product_id]], manual_check_maarten!A:A,manual_check_maarten!G:G,  "")</f>
        <v>anomaly due to conveyor belt error in detection ROI</v>
      </c>
      <c r="AX345" s="6" t="str">
        <f>_xlfn.XLOOKUP(data_cloud__26[[#This Row],[product_id]], manual_check_maarten!A:A,manual_check_maarten!H:H,  "")</f>
        <v/>
      </c>
      <c r="AY345" s="6"/>
      <c r="AZ345" s="6"/>
      <c r="BA345" s="6" t="s">
        <v>1123</v>
      </c>
      <c r="BB345" s="6">
        <v>191</v>
      </c>
      <c r="BC345" s="6" t="s">
        <v>85</v>
      </c>
      <c r="BD345" s="6">
        <v>45566.761227465278</v>
      </c>
      <c r="BE345" s="6" t="s">
        <v>79</v>
      </c>
      <c r="BF345" s="6" t="s">
        <v>80</v>
      </c>
      <c r="BG345" s="6">
        <v>191</v>
      </c>
      <c r="BH345" s="6">
        <v>191</v>
      </c>
      <c r="BI345" s="6">
        <v>0</v>
      </c>
      <c r="BJ345" s="6" t="s">
        <v>1122</v>
      </c>
      <c r="BK345" s="6" t="s">
        <v>82</v>
      </c>
      <c r="BL345" s="6">
        <v>16.149999618530273</v>
      </c>
      <c r="BM345" s="6">
        <v>110</v>
      </c>
      <c r="BN345" s="6" t="s">
        <v>82</v>
      </c>
      <c r="BO345" s="6" t="s">
        <v>82</v>
      </c>
      <c r="BP345" s="6">
        <v>0</v>
      </c>
      <c r="BQ345" s="6">
        <v>60</v>
      </c>
      <c r="BR345" s="6"/>
      <c r="BS345" s="6"/>
      <c r="BT345" s="6" t="s">
        <v>1124</v>
      </c>
      <c r="BU345" s="6" t="s">
        <v>1123</v>
      </c>
      <c r="BV345" s="6">
        <v>40</v>
      </c>
      <c r="BW345" s="6">
        <v>20</v>
      </c>
      <c r="BX345" s="6">
        <v>45</v>
      </c>
      <c r="BY345" s="6">
        <v>1241.2829999999999</v>
      </c>
      <c r="BZ345" s="6">
        <v>807.98500000000001</v>
      </c>
      <c r="CA345" s="6">
        <v>-1.627</v>
      </c>
      <c r="CB345" s="6">
        <v>4.0510000000000002</v>
      </c>
      <c r="CC345" s="6">
        <v>90.682000000000002</v>
      </c>
      <c r="CD345" s="6">
        <v>2056.6799999999998</v>
      </c>
      <c r="CE345" s="6">
        <v>1235.2349999999999</v>
      </c>
      <c r="CF345" s="6">
        <v>1119.364</v>
      </c>
      <c r="CG345" s="6">
        <v>-178.28100000000001</v>
      </c>
      <c r="CH345" s="6">
        <v>99.998999999999995</v>
      </c>
      <c r="CR345" s="6"/>
      <c r="CS345" s="6"/>
      <c r="CT345" s="6"/>
      <c r="CU345" s="6"/>
      <c r="CV345" s="6"/>
      <c r="CY345" s="6"/>
      <c r="CZ345" s="6"/>
      <c r="DA345" s="6"/>
      <c r="DB345" s="6"/>
      <c r="DC345" s="6"/>
      <c r="DD345" s="6"/>
    </row>
    <row r="346" spans="1:108" x14ac:dyDescent="0.35">
      <c r="A346" s="8">
        <v>799.9376220703125</v>
      </c>
      <c r="B346" s="8">
        <v>119.90861511230469</v>
      </c>
      <c r="C346" s="8">
        <v>215</v>
      </c>
      <c r="D346" s="8">
        <v>215</v>
      </c>
      <c r="E346" s="8">
        <v>220.10000610351563</v>
      </c>
      <c r="F346" s="8">
        <v>224.80000305175781</v>
      </c>
      <c r="G346" s="8">
        <v>2184.173095703125</v>
      </c>
      <c r="H346" s="8">
        <v>1778.016357421875</v>
      </c>
      <c r="I346" s="8">
        <v>3.7180001735687256</v>
      </c>
      <c r="J346" s="8">
        <v>0.14600001275539398</v>
      </c>
      <c r="K346" s="8">
        <v>24.338001251220703</v>
      </c>
      <c r="L346" s="8">
        <v>2.0280001163482666</v>
      </c>
      <c r="M346" s="8">
        <v>0.45200002193450928</v>
      </c>
      <c r="N346" s="8">
        <v>0.65800005197525024</v>
      </c>
      <c r="O346" s="8">
        <v>46</v>
      </c>
      <c r="P346" s="8">
        <v>27.471582412719727</v>
      </c>
      <c r="Q346" s="8">
        <v>44.948402404785156</v>
      </c>
      <c r="R346" s="8">
        <v>229.80000305175781</v>
      </c>
      <c r="S346" s="8">
        <v>60</v>
      </c>
      <c r="T346" s="8">
        <v>60</v>
      </c>
      <c r="U346" s="8">
        <v>60.799999</v>
      </c>
      <c r="V346" s="8">
        <v>94.586082458496094</v>
      </c>
      <c r="W346" s="8">
        <v>52.499603271484375</v>
      </c>
      <c r="X346" s="8">
        <v>66.484779357910156</v>
      </c>
      <c r="Y346" s="8">
        <v>80.496650695800781</v>
      </c>
      <c r="Z346" s="8">
        <v>3.3109376430511475</v>
      </c>
      <c r="AA346" s="8">
        <v>539.283447265625</v>
      </c>
      <c r="AB346" s="8">
        <v>493.505859375</v>
      </c>
      <c r="AC346" s="8">
        <v>4.5901875495910645</v>
      </c>
      <c r="AD346" s="8">
        <v>3.7248127460479736</v>
      </c>
      <c r="AE346" s="8">
        <v>7640.17138671875</v>
      </c>
      <c r="AF346" s="8">
        <v>5306.1875</v>
      </c>
      <c r="AG346" s="8">
        <v>1619.005859375</v>
      </c>
      <c r="AH346" s="8">
        <v>1019.06005859375</v>
      </c>
      <c r="AI346" s="8">
        <v>6021.16552734375</v>
      </c>
      <c r="AJ346" s="8">
        <v>4287.12744140625</v>
      </c>
      <c r="AK346" s="8">
        <f>(data_cloud__26[[#This Row],[timestamp]]-BD344)*86400</f>
        <v>24.941000179387629</v>
      </c>
      <c r="AL346" s="8">
        <v>1.0029999999999999</v>
      </c>
      <c r="AM346" s="8">
        <v>423.75</v>
      </c>
      <c r="AN346" s="8">
        <v>2056.2060000000001</v>
      </c>
      <c r="AO346" s="8">
        <v>7.3310000000000004</v>
      </c>
      <c r="AP346" s="6">
        <v>27.053999999999998</v>
      </c>
      <c r="AQ346" s="6">
        <v>1</v>
      </c>
      <c r="AR346" s="6">
        <v>1</v>
      </c>
      <c r="AS346" s="6">
        <f>_xlfn.XLOOKUP(data_cloud__26[[#This Row],[product_id]], manual_check_maarten!A:A,manual_check_maarten!F:F,  "")</f>
        <v>0</v>
      </c>
      <c r="AT346" s="6"/>
      <c r="AU346" s="6"/>
      <c r="AV346" s="6"/>
      <c r="AW346" s="6">
        <f>_xlfn.XLOOKUP(data_cloud__26[[#This Row],[product_id]], manual_check_maarten!A:A,manual_check_maarten!G:G,  "")</f>
        <v>0</v>
      </c>
      <c r="AX346" s="6" t="str">
        <f>_xlfn.XLOOKUP(data_cloud__26[[#This Row],[product_id]], manual_check_maarten!A:A,manual_check_maarten!H:H,  "")</f>
        <v>Circ section</v>
      </c>
      <c r="AY346" s="6"/>
      <c r="AZ346" s="6"/>
      <c r="BA346" s="6" t="s">
        <v>1125</v>
      </c>
      <c r="BB346" s="6">
        <v>192</v>
      </c>
      <c r="BC346" s="6" t="s">
        <v>78</v>
      </c>
      <c r="BD346" s="6">
        <v>45566.761516134262</v>
      </c>
      <c r="BE346" s="6" t="s">
        <v>79</v>
      </c>
      <c r="BF346" s="6" t="s">
        <v>80</v>
      </c>
      <c r="BG346" s="6">
        <v>192</v>
      </c>
      <c r="BH346" s="6">
        <v>192</v>
      </c>
      <c r="BI346" s="6">
        <v>0</v>
      </c>
      <c r="BJ346" s="6" t="s">
        <v>1126</v>
      </c>
      <c r="BK346" s="6" t="s">
        <v>82</v>
      </c>
      <c r="BL346" s="6">
        <v>16.149999618530273</v>
      </c>
      <c r="BM346" s="6">
        <v>110</v>
      </c>
      <c r="BN346" s="6" t="s">
        <v>82</v>
      </c>
      <c r="BO346" s="6" t="s">
        <v>82</v>
      </c>
      <c r="BP346" s="6">
        <v>0</v>
      </c>
      <c r="BQ346" s="6">
        <v>60</v>
      </c>
      <c r="BR346" s="6">
        <v>1.3577580451965332E-2</v>
      </c>
      <c r="BS346" s="6">
        <v>0.16788792610168457</v>
      </c>
      <c r="BT346" s="6" t="s">
        <v>1127</v>
      </c>
      <c r="BU346" s="6" t="s">
        <v>1125</v>
      </c>
      <c r="BV346" s="6">
        <v>40</v>
      </c>
      <c r="BW346" s="6">
        <v>20</v>
      </c>
      <c r="BX346" s="6">
        <v>45</v>
      </c>
      <c r="BY346" s="6">
        <v>881.78599999999994</v>
      </c>
      <c r="BZ346" s="6">
        <v>1290.6199999999999</v>
      </c>
      <c r="CA346" s="6">
        <v>3.1309999999999998</v>
      </c>
      <c r="CB346" s="6">
        <v>4.1429999999999998</v>
      </c>
      <c r="CC346" s="6">
        <v>95.44</v>
      </c>
      <c r="CD346" s="6">
        <v>2056.2060000000001</v>
      </c>
      <c r="CE346" s="6">
        <v>858.49400000000003</v>
      </c>
      <c r="CF346" s="6">
        <v>1396.2719999999999</v>
      </c>
      <c r="CG346" s="6">
        <v>6.5279999999999996</v>
      </c>
      <c r="CH346" s="6">
        <v>93.307000000000002</v>
      </c>
      <c r="CR346" s="6"/>
      <c r="CS346" s="6"/>
      <c r="CT346" s="6"/>
      <c r="CU346" s="6"/>
      <c r="CV346" s="6"/>
      <c r="CY346" s="6"/>
      <c r="CZ346" s="6"/>
      <c r="DA346" s="6"/>
      <c r="DB346" s="6"/>
      <c r="DC346" s="6"/>
      <c r="DD346" s="6"/>
    </row>
    <row r="347" spans="1:108" x14ac:dyDescent="0.35">
      <c r="A347" s="8">
        <v>799.9376220703125</v>
      </c>
      <c r="B347" s="8">
        <v>119.90861511230469</v>
      </c>
      <c r="C347" s="8">
        <v>215</v>
      </c>
      <c r="D347" s="8">
        <v>215</v>
      </c>
      <c r="E347" s="8">
        <v>220.10000610351563</v>
      </c>
      <c r="F347" s="8">
        <v>224.80000305175781</v>
      </c>
      <c r="G347" s="8">
        <v>2184.173095703125</v>
      </c>
      <c r="H347" s="8">
        <v>1778.016357421875</v>
      </c>
      <c r="I347" s="8">
        <v>3.7180001735687256</v>
      </c>
      <c r="J347" s="8">
        <v>0.14600001275539398</v>
      </c>
      <c r="K347" s="8">
        <v>24.338001251220703</v>
      </c>
      <c r="L347" s="8">
        <v>2.0280001163482666</v>
      </c>
      <c r="M347" s="8">
        <v>0.45200002193450928</v>
      </c>
      <c r="N347" s="8">
        <v>0.65800005197525024</v>
      </c>
      <c r="O347" s="8">
        <v>46</v>
      </c>
      <c r="P347" s="8">
        <v>27.471582412719727</v>
      </c>
      <c r="Q347" s="8">
        <v>44.948402404785156</v>
      </c>
      <c r="R347" s="8">
        <v>229.80000305175781</v>
      </c>
      <c r="S347" s="8">
        <v>60</v>
      </c>
      <c r="T347" s="8">
        <v>60</v>
      </c>
      <c r="U347" s="8">
        <v>60.799999</v>
      </c>
      <c r="V347" s="8">
        <v>137.79624938964844</v>
      </c>
      <c r="W347" s="8">
        <v>52.49993896484375</v>
      </c>
      <c r="X347" s="8">
        <v>67.179466247558594</v>
      </c>
      <c r="Y347" s="8">
        <v>82.957077026367188</v>
      </c>
      <c r="Z347" s="8">
        <v>1.3920625448226929</v>
      </c>
      <c r="AA347" s="8">
        <v>543.5845947265625</v>
      </c>
      <c r="AB347" s="8">
        <v>495.6243896484375</v>
      </c>
      <c r="AC347" s="8">
        <v>4.8911876678466797</v>
      </c>
      <c r="AD347" s="8">
        <v>3.8753125667572021</v>
      </c>
      <c r="AE347" s="8">
        <v>7863.11083984375</v>
      </c>
      <c r="AF347" s="8">
        <v>6042.96630859375</v>
      </c>
      <c r="AG347" s="8">
        <v>1813.2666015625</v>
      </c>
      <c r="AH347" s="8">
        <v>1131.55712890625</v>
      </c>
      <c r="AI347" s="8">
        <v>6049.84423828125</v>
      </c>
      <c r="AJ347" s="8">
        <v>4911.4091796875</v>
      </c>
      <c r="AK347" s="8">
        <f>(data_cloud__26[[#This Row],[timestamp]]-BD345)*86400</f>
        <v>24.941000179387629</v>
      </c>
      <c r="AL347" s="8">
        <v>1.0049999999999999</v>
      </c>
      <c r="AM347" s="8">
        <v>424.78100000000001</v>
      </c>
      <c r="AN347" s="8">
        <v>2057.0569999999998</v>
      </c>
      <c r="AO347" s="8">
        <v>8.56</v>
      </c>
      <c r="AP347" s="6">
        <v>26.382999999999999</v>
      </c>
      <c r="AQ347" s="6">
        <v>1</v>
      </c>
      <c r="AR347" s="6">
        <v>1</v>
      </c>
      <c r="AS347" s="6">
        <f>_xlfn.XLOOKUP(data_cloud__26[[#This Row],[product_id]], manual_check_maarten!A:A,manual_check_maarten!F:F,  "")</f>
        <v>1</v>
      </c>
      <c r="AT347" s="6"/>
      <c r="AU347" s="6"/>
      <c r="AV347" s="6"/>
      <c r="AW347" s="6">
        <f>_xlfn.XLOOKUP(data_cloud__26[[#This Row],[product_id]], manual_check_maarten!A:A,manual_check_maarten!G:G,  "")</f>
        <v>0</v>
      </c>
      <c r="AX347" s="6" t="str">
        <f>_xlfn.XLOOKUP(data_cloud__26[[#This Row],[product_id]], manual_check_maarten!A:A,manual_check_maarten!H:H,  "")</f>
        <v/>
      </c>
      <c r="AY347" s="6"/>
      <c r="AZ347" s="6"/>
      <c r="BA347" s="6" t="s">
        <v>1128</v>
      </c>
      <c r="BB347" s="6">
        <v>192</v>
      </c>
      <c r="BC347" s="6" t="s">
        <v>85</v>
      </c>
      <c r="BD347" s="6">
        <v>45566.761516134262</v>
      </c>
      <c r="BE347" s="6" t="s">
        <v>79</v>
      </c>
      <c r="BF347" s="6" t="s">
        <v>80</v>
      </c>
      <c r="BG347" s="6">
        <v>192</v>
      </c>
      <c r="BH347" s="6">
        <v>192</v>
      </c>
      <c r="BI347" s="6">
        <v>0</v>
      </c>
      <c r="BJ347" s="6" t="s">
        <v>1126</v>
      </c>
      <c r="BK347" s="6" t="s">
        <v>82</v>
      </c>
      <c r="BL347" s="6">
        <v>16.149999618530273</v>
      </c>
      <c r="BM347" s="6">
        <v>110</v>
      </c>
      <c r="BN347" s="6" t="s">
        <v>82</v>
      </c>
      <c r="BO347" s="6" t="s">
        <v>82</v>
      </c>
      <c r="BP347" s="6">
        <v>0</v>
      </c>
      <c r="BQ347" s="6">
        <v>60</v>
      </c>
      <c r="BR347" s="6"/>
      <c r="BS347" s="6"/>
      <c r="BT347" s="6" t="s">
        <v>1129</v>
      </c>
      <c r="BU347" s="6" t="s">
        <v>1128</v>
      </c>
      <c r="BV347" s="6">
        <v>40</v>
      </c>
      <c r="BW347" s="6">
        <v>20</v>
      </c>
      <c r="BX347" s="6">
        <v>45</v>
      </c>
      <c r="BY347" s="6">
        <v>1193.6030000000001</v>
      </c>
      <c r="BZ347" s="6">
        <v>824.70600000000002</v>
      </c>
      <c r="CA347" s="6">
        <v>-3.6619999999999999</v>
      </c>
      <c r="CB347" s="6">
        <v>4.1150000000000002</v>
      </c>
      <c r="CC347" s="6">
        <v>88.647000000000006</v>
      </c>
      <c r="CD347" s="6">
        <v>2057.0569999999998</v>
      </c>
      <c r="CE347" s="6">
        <v>1199.434</v>
      </c>
      <c r="CF347" s="6">
        <v>1136.0650000000001</v>
      </c>
      <c r="CG347" s="6">
        <v>179.54599999999999</v>
      </c>
      <c r="CH347" s="6">
        <v>99.998999999999995</v>
      </c>
      <c r="CR347" s="6"/>
      <c r="CS347" s="6"/>
      <c r="CT347" s="6"/>
      <c r="CU347" s="6"/>
      <c r="CV347" s="6"/>
      <c r="CY347" s="6"/>
      <c r="CZ347" s="6"/>
      <c r="DA347" s="6"/>
      <c r="DB347" s="6"/>
      <c r="DC347" s="6"/>
      <c r="DD347" s="6"/>
    </row>
    <row r="348" spans="1:108" x14ac:dyDescent="0.35">
      <c r="A348" s="8">
        <v>800.1220703125</v>
      </c>
      <c r="B348" s="8">
        <v>119.90861511230469</v>
      </c>
      <c r="C348" s="8">
        <v>215.10000610351563</v>
      </c>
      <c r="D348" s="8">
        <v>214.80000305175781</v>
      </c>
      <c r="E348" s="8">
        <v>220.10000610351563</v>
      </c>
      <c r="F348" s="8">
        <v>224.80000305175781</v>
      </c>
      <c r="G348" s="8">
        <v>2198.74462890625</v>
      </c>
      <c r="H348" s="8">
        <v>1767.427734375</v>
      </c>
      <c r="I348" s="8">
        <v>3.1340000629425049</v>
      </c>
      <c r="J348" s="8">
        <v>0.15400001406669617</v>
      </c>
      <c r="K348" s="8">
        <v>24.340002059936523</v>
      </c>
      <c r="L348" s="8">
        <v>2.064000129699707</v>
      </c>
      <c r="M348" s="8">
        <v>0.45400002598762512</v>
      </c>
      <c r="N348" s="8">
        <v>0.65600001811981201</v>
      </c>
      <c r="O348" s="8">
        <v>46</v>
      </c>
      <c r="P348" s="8">
        <v>27.77229118347168</v>
      </c>
      <c r="Q348" s="8">
        <v>44.989173889160156</v>
      </c>
      <c r="R348" s="8">
        <v>229.80000305175781</v>
      </c>
      <c r="S348" s="8">
        <v>60.099997999999999</v>
      </c>
      <c r="T348" s="8">
        <v>60.099997999999999</v>
      </c>
      <c r="U348" s="8">
        <v>60.799999</v>
      </c>
      <c r="V348" s="8">
        <v>94.586082458496094</v>
      </c>
      <c r="W348" s="8">
        <v>52.499603271484375</v>
      </c>
      <c r="X348" s="8">
        <v>66.636688232421875</v>
      </c>
      <c r="Y348" s="8">
        <v>80.999481201171875</v>
      </c>
      <c r="Z348" s="8">
        <v>2.4214375019073486</v>
      </c>
      <c r="AA348" s="8">
        <v>539.886962890625</v>
      </c>
      <c r="AB348" s="8">
        <v>494.39511108398438</v>
      </c>
      <c r="AC348" s="8">
        <v>4.5525627136230469</v>
      </c>
      <c r="AD348" s="8">
        <v>3.687187671661377</v>
      </c>
      <c r="AE348" s="8">
        <v>7649.43115234375</v>
      </c>
      <c r="AF348" s="8">
        <v>5349.06005859375</v>
      </c>
      <c r="AG348" s="8">
        <v>1608.55224609375</v>
      </c>
      <c r="AH348" s="8">
        <v>1010.556640625</v>
      </c>
      <c r="AI348" s="8">
        <v>6040.87890625</v>
      </c>
      <c r="AJ348" s="8">
        <v>4338.50341796875</v>
      </c>
      <c r="AK348" s="8">
        <f>(data_cloud__26[[#This Row],[timestamp]]-BD346)*86400</f>
        <v>24.225999531336129</v>
      </c>
      <c r="AL348" s="8">
        <v>1.004</v>
      </c>
      <c r="AM348" s="8">
        <v>423.79300000000001</v>
      </c>
      <c r="AN348" s="8">
        <v>2056.0650000000001</v>
      </c>
      <c r="AO348" s="8">
        <v>28.074000000000002</v>
      </c>
      <c r="AP348" s="6">
        <v>26.451000000000001</v>
      </c>
      <c r="AQ348" s="6">
        <v>0</v>
      </c>
      <c r="AR348" s="6">
        <v>1</v>
      </c>
      <c r="AS348" s="6">
        <f>_xlfn.XLOOKUP(data_cloud__26[[#This Row],[product_id]], manual_check_maarten!A:A,manual_check_maarten!F:F,  "")</f>
        <v>1</v>
      </c>
      <c r="AT348" s="6"/>
      <c r="AU348" s="6"/>
      <c r="AV348" s="6"/>
      <c r="AW348" s="6" t="str">
        <f>_xlfn.XLOOKUP(data_cloud__26[[#This Row],[product_id]], manual_check_maarten!A:A,manual_check_maarten!G:G,  "")</f>
        <v>anomaly due to conveyor belt error in detection ROI</v>
      </c>
      <c r="AX348" s="6" t="str">
        <f>_xlfn.XLOOKUP(data_cloud__26[[#This Row],[product_id]], manual_check_maarten!A:A,manual_check_maarten!H:H,  "")</f>
        <v/>
      </c>
      <c r="AY348" s="6"/>
      <c r="AZ348" s="6"/>
      <c r="BA348" s="6" t="s">
        <v>1130</v>
      </c>
      <c r="BB348" s="6">
        <v>193</v>
      </c>
      <c r="BC348" s="6" t="s">
        <v>78</v>
      </c>
      <c r="BD348" s="6">
        <v>45566.761796527775</v>
      </c>
      <c r="BE348" s="6" t="s">
        <v>79</v>
      </c>
      <c r="BF348" s="6" t="s">
        <v>80</v>
      </c>
      <c r="BG348" s="6">
        <v>193</v>
      </c>
      <c r="BH348" s="6">
        <v>193</v>
      </c>
      <c r="BI348" s="6">
        <v>0</v>
      </c>
      <c r="BJ348" s="6" t="s">
        <v>1131</v>
      </c>
      <c r="BK348" s="6" t="s">
        <v>82</v>
      </c>
      <c r="BL348" s="6">
        <v>16.159999847412109</v>
      </c>
      <c r="BM348" s="6">
        <v>110</v>
      </c>
      <c r="BN348" s="6" t="s">
        <v>82</v>
      </c>
      <c r="BO348" s="6" t="s">
        <v>82</v>
      </c>
      <c r="BP348" s="6">
        <v>0</v>
      </c>
      <c r="BQ348" s="6">
        <v>60</v>
      </c>
      <c r="BR348" s="6">
        <v>1.4542341232299805E-3</v>
      </c>
      <c r="BS348" s="6">
        <v>0.14732217788696289</v>
      </c>
      <c r="BT348" s="6" t="s">
        <v>1132</v>
      </c>
      <c r="BU348" s="6" t="s">
        <v>1130</v>
      </c>
      <c r="BV348" s="6">
        <v>40</v>
      </c>
      <c r="BW348" s="6">
        <v>20</v>
      </c>
      <c r="BX348" s="6">
        <v>45</v>
      </c>
      <c r="BY348" s="6">
        <v>863.86199999999997</v>
      </c>
      <c r="BZ348" s="6">
        <v>1235.066</v>
      </c>
      <c r="CA348" s="6">
        <v>3.0680000000000001</v>
      </c>
      <c r="CB348" s="6">
        <v>4.2640000000000002</v>
      </c>
      <c r="CC348" s="6">
        <v>95.376999999999995</v>
      </c>
      <c r="CD348" s="6">
        <v>2056.0650000000001</v>
      </c>
      <c r="CE348" s="6">
        <v>842.48400000000004</v>
      </c>
      <c r="CF348" s="6">
        <v>1341.201</v>
      </c>
      <c r="CG348" s="6">
        <v>5.4420000000000002</v>
      </c>
      <c r="CH348" s="6">
        <v>93.307000000000002</v>
      </c>
      <c r="CR348" s="6"/>
      <c r="CS348" s="6"/>
      <c r="CT348" s="6"/>
      <c r="CU348" s="6"/>
      <c r="CV348" s="6"/>
      <c r="CY348" s="6"/>
      <c r="CZ348" s="6"/>
      <c r="DA348" s="6"/>
      <c r="DB348" s="6"/>
      <c r="DC348" s="6"/>
      <c r="DD348" s="6"/>
    </row>
    <row r="349" spans="1:108" x14ac:dyDescent="0.35">
      <c r="A349" s="8">
        <v>800.1220703125</v>
      </c>
      <c r="B349" s="8">
        <v>119.90861511230469</v>
      </c>
      <c r="C349" s="8">
        <v>215.10000610351563</v>
      </c>
      <c r="D349" s="8">
        <v>214.80000305175781</v>
      </c>
      <c r="E349" s="8">
        <v>220.10000610351563</v>
      </c>
      <c r="F349" s="8">
        <v>224.80000305175781</v>
      </c>
      <c r="G349" s="8">
        <v>2198.74462890625</v>
      </c>
      <c r="H349" s="8">
        <v>1767.427734375</v>
      </c>
      <c r="I349" s="8">
        <v>3.1340000629425049</v>
      </c>
      <c r="J349" s="8">
        <v>0.15400001406669617</v>
      </c>
      <c r="K349" s="8">
        <v>24.340002059936523</v>
      </c>
      <c r="L349" s="8">
        <v>2.064000129699707</v>
      </c>
      <c r="M349" s="8">
        <v>0.45400002598762512</v>
      </c>
      <c r="N349" s="8">
        <v>0.65600001811981201</v>
      </c>
      <c r="O349" s="8">
        <v>46</v>
      </c>
      <c r="P349" s="8">
        <v>27.77229118347168</v>
      </c>
      <c r="Q349" s="8">
        <v>44.989173889160156</v>
      </c>
      <c r="R349" s="8">
        <v>229.80000305175781</v>
      </c>
      <c r="S349" s="8">
        <v>60.099997999999999</v>
      </c>
      <c r="T349" s="8">
        <v>60.099997999999999</v>
      </c>
      <c r="U349" s="8">
        <v>60.799999</v>
      </c>
      <c r="V349" s="8">
        <v>137.79624938964844</v>
      </c>
      <c r="W349" s="8">
        <v>52.49993896484375</v>
      </c>
      <c r="X349" s="8">
        <v>67.106643676757813</v>
      </c>
      <c r="Y349" s="8">
        <v>82.988983154296875</v>
      </c>
      <c r="Z349" s="8">
        <v>1.6554375886917114</v>
      </c>
      <c r="AA349" s="8">
        <v>543.626953125</v>
      </c>
      <c r="AB349" s="8">
        <v>495.06106567382813</v>
      </c>
      <c r="AC349" s="8">
        <v>4.9288125038146973</v>
      </c>
      <c r="AD349" s="8">
        <v>3.8753125667572021</v>
      </c>
      <c r="AE349" s="8">
        <v>7860.00048828125</v>
      </c>
      <c r="AF349" s="8">
        <v>6012.5712890625</v>
      </c>
      <c r="AG349" s="8">
        <v>1836.95166015625</v>
      </c>
      <c r="AH349" s="8">
        <v>1133.6904296875</v>
      </c>
      <c r="AI349" s="8">
        <v>6023.048828125</v>
      </c>
      <c r="AJ349" s="8">
        <v>4878.880859375</v>
      </c>
      <c r="AK349" s="8">
        <f>(data_cloud__26[[#This Row],[timestamp]]-BD347)*86400</f>
        <v>24.225999531336129</v>
      </c>
      <c r="AL349" s="8">
        <v>1.0049999999999999</v>
      </c>
      <c r="AM349" s="8">
        <v>424.77</v>
      </c>
      <c r="AN349" s="8">
        <v>2056.0210000000002</v>
      </c>
      <c r="AO349" s="8">
        <v>11.112</v>
      </c>
      <c r="AP349" s="6">
        <v>24.388999999999999</v>
      </c>
      <c r="AQ349" s="6">
        <v>1</v>
      </c>
      <c r="AR349" s="6">
        <v>1</v>
      </c>
      <c r="AS349" s="6">
        <f>_xlfn.XLOOKUP(data_cloud__26[[#This Row],[product_id]], manual_check_maarten!A:A,manual_check_maarten!F:F,  "")</f>
        <v>1</v>
      </c>
      <c r="AT349" s="6"/>
      <c r="AU349" s="6"/>
      <c r="AV349" s="6"/>
      <c r="AW349" s="6">
        <f>_xlfn.XLOOKUP(data_cloud__26[[#This Row],[product_id]], manual_check_maarten!A:A,manual_check_maarten!G:G,  "")</f>
        <v>0</v>
      </c>
      <c r="AX349" s="6" t="str">
        <f>_xlfn.XLOOKUP(data_cloud__26[[#This Row],[product_id]], manual_check_maarten!A:A,manual_check_maarten!H:H,  "")</f>
        <v/>
      </c>
      <c r="AY349" s="6"/>
      <c r="AZ349" s="6"/>
      <c r="BA349" s="6" t="s">
        <v>1133</v>
      </c>
      <c r="BB349" s="6">
        <v>193</v>
      </c>
      <c r="BC349" s="6" t="s">
        <v>85</v>
      </c>
      <c r="BD349" s="6">
        <v>45566.761796527775</v>
      </c>
      <c r="BE349" s="6" t="s">
        <v>79</v>
      </c>
      <c r="BF349" s="6" t="s">
        <v>80</v>
      </c>
      <c r="BG349" s="6">
        <v>193</v>
      </c>
      <c r="BH349" s="6">
        <v>193</v>
      </c>
      <c r="BI349" s="6">
        <v>0</v>
      </c>
      <c r="BJ349" s="6" t="s">
        <v>1131</v>
      </c>
      <c r="BK349" s="6" t="s">
        <v>82</v>
      </c>
      <c r="BL349" s="6">
        <v>16.159999847412109</v>
      </c>
      <c r="BM349" s="6">
        <v>110</v>
      </c>
      <c r="BN349" s="6" t="s">
        <v>82</v>
      </c>
      <c r="BO349" s="6" t="s">
        <v>82</v>
      </c>
      <c r="BP349" s="6">
        <v>0</v>
      </c>
      <c r="BQ349" s="6">
        <v>60</v>
      </c>
      <c r="BR349" s="6"/>
      <c r="BS349" s="6"/>
      <c r="BT349" s="6" t="s">
        <v>1134</v>
      </c>
      <c r="BU349" s="6" t="s">
        <v>1133</v>
      </c>
      <c r="BV349" s="6">
        <v>40</v>
      </c>
      <c r="BW349" s="6">
        <v>20</v>
      </c>
      <c r="BX349" s="6">
        <v>45</v>
      </c>
      <c r="BY349" s="6">
        <v>1223.809</v>
      </c>
      <c r="BZ349" s="6">
        <v>964.54</v>
      </c>
      <c r="CA349" s="6">
        <v>-2.3090000000000002</v>
      </c>
      <c r="CB349" s="6">
        <v>4.0780000000000003</v>
      </c>
      <c r="CC349" s="6">
        <v>90</v>
      </c>
      <c r="CD349" s="6">
        <v>2056.0210000000002</v>
      </c>
      <c r="CE349" s="6">
        <v>1220.521</v>
      </c>
      <c r="CF349" s="6">
        <v>1271.7619999999999</v>
      </c>
      <c r="CG349" s="6">
        <v>-178.78</v>
      </c>
      <c r="CH349" s="6">
        <v>98.424999999999997</v>
      </c>
      <c r="CR349" s="6"/>
      <c r="CS349" s="6"/>
      <c r="CT349" s="6"/>
      <c r="CU349" s="6"/>
      <c r="CV349" s="6"/>
      <c r="CY349" s="6"/>
      <c r="CZ349" s="6"/>
      <c r="DA349" s="6"/>
      <c r="DB349" s="6"/>
      <c r="DC349" s="6"/>
      <c r="DD349" s="6"/>
    </row>
    <row r="350" spans="1:108" x14ac:dyDescent="0.35">
      <c r="A350" s="8">
        <v>799.9376220703125</v>
      </c>
      <c r="B350" s="8">
        <v>119.90861511230469</v>
      </c>
      <c r="C350" s="8">
        <v>215.10000610351563</v>
      </c>
      <c r="D350" s="8">
        <v>215</v>
      </c>
      <c r="E350" s="8">
        <v>220.10000610351563</v>
      </c>
      <c r="F350" s="8">
        <v>224.80000305175781</v>
      </c>
      <c r="G350" s="8">
        <v>2195.830322265625</v>
      </c>
      <c r="H350" s="8">
        <v>1772.284912109375</v>
      </c>
      <c r="I350" s="8">
        <v>3.0320000648498535</v>
      </c>
      <c r="J350" s="8">
        <v>0.15200001001358032</v>
      </c>
      <c r="K350" s="8">
        <v>24.340002059936523</v>
      </c>
      <c r="L350" s="8">
        <v>2.0280001163482666</v>
      </c>
      <c r="M350" s="8">
        <v>0.45400002598762512</v>
      </c>
      <c r="N350" s="8">
        <v>0.65400004386901855</v>
      </c>
      <c r="O350" s="8">
        <v>46.200000762939453</v>
      </c>
      <c r="P350" s="8">
        <v>27.486871719360352</v>
      </c>
      <c r="Q350" s="8">
        <v>44.978981018066406</v>
      </c>
      <c r="R350" s="8">
        <v>229.80000305175781</v>
      </c>
      <c r="S350" s="8">
        <v>59.900002000000001</v>
      </c>
      <c r="T350" s="8">
        <v>59.900002000000001</v>
      </c>
      <c r="U350" s="8">
        <v>60.799999</v>
      </c>
      <c r="V350" s="8">
        <v>94.586082458496094</v>
      </c>
      <c r="W350" s="8">
        <v>52.499603271484375</v>
      </c>
      <c r="X350" s="8">
        <v>66.572296142578125</v>
      </c>
      <c r="Y350" s="8">
        <v>80.408622741699219</v>
      </c>
      <c r="Z350" s="8">
        <v>3.0851876735687256</v>
      </c>
      <c r="AA350" s="8">
        <v>538.73272705078125</v>
      </c>
      <c r="AB350" s="8">
        <v>492.96673583984375</v>
      </c>
      <c r="AC350" s="8">
        <v>4.6654376983642578</v>
      </c>
      <c r="AD350" s="8">
        <v>3.687187671661377</v>
      </c>
      <c r="AE350" s="8">
        <v>7624.4130859375</v>
      </c>
      <c r="AF350" s="8">
        <v>5302.68701171875</v>
      </c>
      <c r="AG350" s="8">
        <v>1659.166015625</v>
      </c>
      <c r="AH350" s="8">
        <v>999.8388671875</v>
      </c>
      <c r="AI350" s="8">
        <v>5965.2470703125</v>
      </c>
      <c r="AJ350" s="8">
        <v>4302.84814453125</v>
      </c>
      <c r="AK350" s="8">
        <f>(data_cloud__26[[#This Row],[timestamp]]-BD348)*86400</f>
        <v>24.001000123098493</v>
      </c>
      <c r="AL350" s="8"/>
      <c r="AM350" s="8"/>
      <c r="AN350" s="8"/>
      <c r="AO350" s="8"/>
      <c r="AP350" s="6"/>
      <c r="AQ350" s="6"/>
      <c r="AR350" s="6"/>
      <c r="AS350" s="6" t="str">
        <f>_xlfn.XLOOKUP(data_cloud__26[[#This Row],[product_id]], manual_check_maarten!A:A,manual_check_maarten!F:F,  "")</f>
        <v/>
      </c>
      <c r="AT350" s="6"/>
      <c r="AU350" s="6"/>
      <c r="AV350" s="6"/>
      <c r="AW350" s="6" t="str">
        <f>_xlfn.XLOOKUP(data_cloud__26[[#This Row],[product_id]], manual_check_maarten!A:A,manual_check_maarten!G:G,  "")</f>
        <v/>
      </c>
      <c r="AX350" s="6" t="str">
        <f>_xlfn.XLOOKUP(data_cloud__26[[#This Row],[product_id]], manual_check_maarten!A:A,manual_check_maarten!H:H,  "")</f>
        <v/>
      </c>
      <c r="AY350" s="6"/>
      <c r="AZ350" s="6"/>
      <c r="BA350" s="6" t="s">
        <v>1135</v>
      </c>
      <c r="BB350" s="6">
        <v>194</v>
      </c>
      <c r="BC350" s="6" t="s">
        <v>78</v>
      </c>
      <c r="BD350" s="6">
        <v>45566.762074317128</v>
      </c>
      <c r="BE350" s="6" t="s">
        <v>79</v>
      </c>
      <c r="BF350" s="6" t="s">
        <v>80</v>
      </c>
      <c r="BG350" s="6">
        <v>194</v>
      </c>
      <c r="BH350" s="6">
        <v>194</v>
      </c>
      <c r="BI350" s="6">
        <v>0</v>
      </c>
      <c r="BJ350" s="6" t="s">
        <v>1136</v>
      </c>
      <c r="BK350" s="6" t="s">
        <v>82</v>
      </c>
      <c r="BL350" s="6">
        <v>16.159999847412109</v>
      </c>
      <c r="BM350" s="6">
        <v>110</v>
      </c>
      <c r="BN350" s="6" t="s">
        <v>82</v>
      </c>
      <c r="BO350" s="6" t="s">
        <v>82</v>
      </c>
      <c r="BP350" s="6">
        <v>0</v>
      </c>
      <c r="BQ350" s="6">
        <v>60</v>
      </c>
      <c r="BR350" s="6">
        <v>8.051753044128418E-3</v>
      </c>
      <c r="BS350" s="6">
        <v>0.14430379867553711</v>
      </c>
      <c r="BT350" s="6"/>
      <c r="BX350" s="6"/>
      <c r="BY350" s="6"/>
      <c r="BZ350" s="6"/>
      <c r="CA350" s="6"/>
      <c r="CB350" s="6"/>
      <c r="CC350" s="6"/>
      <c r="CD350" s="6"/>
      <c r="CR350" s="6"/>
      <c r="CS350" s="6"/>
      <c r="CT350" s="6"/>
      <c r="CU350" s="6"/>
      <c r="CV350" s="6"/>
      <c r="CY350" s="6"/>
      <c r="CZ350" s="6"/>
      <c r="DA350" s="6"/>
      <c r="DB350" s="6"/>
      <c r="DC350" s="6"/>
      <c r="DD350" s="6"/>
    </row>
    <row r="351" spans="1:108" x14ac:dyDescent="0.35">
      <c r="A351" s="8">
        <v>799.9376220703125</v>
      </c>
      <c r="B351" s="8">
        <v>119.90861511230469</v>
      </c>
      <c r="C351" s="8">
        <v>215.10000610351563</v>
      </c>
      <c r="D351" s="8">
        <v>215</v>
      </c>
      <c r="E351" s="8">
        <v>220.10000610351563</v>
      </c>
      <c r="F351" s="8">
        <v>224.80000305175781</v>
      </c>
      <c r="G351" s="8">
        <v>2195.830322265625</v>
      </c>
      <c r="H351" s="8">
        <v>1772.284912109375</v>
      </c>
      <c r="I351" s="8">
        <v>3.0320000648498535</v>
      </c>
      <c r="J351" s="8">
        <v>0.15200001001358032</v>
      </c>
      <c r="K351" s="8">
        <v>24.340002059936523</v>
      </c>
      <c r="L351" s="8">
        <v>2.0280001163482666</v>
      </c>
      <c r="M351" s="8">
        <v>0.45400002598762512</v>
      </c>
      <c r="N351" s="8">
        <v>0.65400004386901855</v>
      </c>
      <c r="O351" s="8">
        <v>46.200000762939453</v>
      </c>
      <c r="P351" s="8">
        <v>27.486871719360352</v>
      </c>
      <c r="Q351" s="8">
        <v>44.978981018066406</v>
      </c>
      <c r="R351" s="8">
        <v>229.80000305175781</v>
      </c>
      <c r="S351" s="8">
        <v>59.900002000000001</v>
      </c>
      <c r="T351" s="8">
        <v>59.900002000000001</v>
      </c>
      <c r="U351" s="8">
        <v>60.799999</v>
      </c>
      <c r="V351" s="8">
        <v>137.79624938964844</v>
      </c>
      <c r="W351" s="8">
        <v>52.49993896484375</v>
      </c>
      <c r="X351" s="8">
        <v>67.308944702148438</v>
      </c>
      <c r="Y351" s="8">
        <v>82.852256774902344</v>
      </c>
      <c r="Z351" s="8">
        <v>2.4455626010894775</v>
      </c>
      <c r="AA351" s="8">
        <v>540.8458251953125</v>
      </c>
      <c r="AB351" s="8">
        <v>492.4324951171875</v>
      </c>
      <c r="AC351" s="8">
        <v>4.8535628318786621</v>
      </c>
      <c r="AD351" s="8">
        <v>3.8753125667572021</v>
      </c>
      <c r="AE351" s="8">
        <v>7810.08740234375</v>
      </c>
      <c r="AF351" s="8">
        <v>5928.1279296875</v>
      </c>
      <c r="AG351" s="8">
        <v>1778.57861328125</v>
      </c>
      <c r="AH351" s="8">
        <v>1118.68896484375</v>
      </c>
      <c r="AI351" s="8">
        <v>6031.5087890625</v>
      </c>
      <c r="AJ351" s="8">
        <v>4809.43896484375</v>
      </c>
      <c r="AK351" s="8">
        <f>(data_cloud__26[[#This Row],[timestamp]]-BD349)*86400</f>
        <v>24.001000123098493</v>
      </c>
      <c r="AL351" s="8">
        <v>1.004</v>
      </c>
      <c r="AM351" s="8">
        <v>424.61399999999998</v>
      </c>
      <c r="AN351" s="8">
        <v>2054.7370000000001</v>
      </c>
      <c r="AO351" s="8">
        <v>23.035</v>
      </c>
      <c r="AP351" s="6">
        <v>31.986000000000001</v>
      </c>
      <c r="AQ351" s="6">
        <v>0</v>
      </c>
      <c r="AR351" s="6">
        <v>1</v>
      </c>
      <c r="AS351" s="6">
        <f>_xlfn.XLOOKUP(data_cloud__26[[#This Row],[product_id]], manual_check_maarten!A:A,manual_check_maarten!F:F,  "")</f>
        <v>0</v>
      </c>
      <c r="AT351" s="6"/>
      <c r="AU351" s="6"/>
      <c r="AV351" s="6"/>
      <c r="AW351" s="6">
        <f>_xlfn.XLOOKUP(data_cloud__26[[#This Row],[product_id]], manual_check_maarten!A:A,manual_check_maarten!G:G,  "")</f>
        <v>0</v>
      </c>
      <c r="AX351" s="6" t="str">
        <f>_xlfn.XLOOKUP(data_cloud__26[[#This Row],[product_id]], manual_check_maarten!A:A,manual_check_maarten!H:H,  "")</f>
        <v>Streaks</v>
      </c>
      <c r="AY351" s="6"/>
      <c r="AZ351" s="6"/>
      <c r="BA351" s="6" t="s">
        <v>1137</v>
      </c>
      <c r="BB351" s="6">
        <v>194</v>
      </c>
      <c r="BC351" s="6" t="s">
        <v>85</v>
      </c>
      <c r="BD351" s="6">
        <v>45566.762074317128</v>
      </c>
      <c r="BE351" s="6" t="s">
        <v>79</v>
      </c>
      <c r="BF351" s="6" t="s">
        <v>80</v>
      </c>
      <c r="BG351" s="6">
        <v>194</v>
      </c>
      <c r="BH351" s="6">
        <v>194</v>
      </c>
      <c r="BI351" s="6">
        <v>0</v>
      </c>
      <c r="BJ351" s="6" t="s">
        <v>1136</v>
      </c>
      <c r="BK351" s="6" t="s">
        <v>82</v>
      </c>
      <c r="BL351" s="6">
        <v>16.159999847412109</v>
      </c>
      <c r="BM351" s="6">
        <v>110</v>
      </c>
      <c r="BN351" s="6" t="s">
        <v>82</v>
      </c>
      <c r="BO351" s="6" t="s">
        <v>82</v>
      </c>
      <c r="BP351" s="6">
        <v>0</v>
      </c>
      <c r="BQ351" s="6">
        <v>60</v>
      </c>
      <c r="BR351" s="6"/>
      <c r="BS351" s="6"/>
      <c r="BT351" s="6" t="s">
        <v>1138</v>
      </c>
      <c r="BU351" s="6" t="s">
        <v>1137</v>
      </c>
      <c r="BV351" s="6">
        <v>40</v>
      </c>
      <c r="BW351" s="6">
        <v>20</v>
      </c>
      <c r="BX351" s="6">
        <v>45</v>
      </c>
      <c r="BY351" s="6">
        <v>1216.3589999999999</v>
      </c>
      <c r="BZ351" s="6">
        <v>1046.056</v>
      </c>
      <c r="CA351" s="6">
        <v>-3.2109999999999999</v>
      </c>
      <c r="CB351" s="6">
        <v>4.093</v>
      </c>
      <c r="CC351" s="6">
        <v>89.097999999999999</v>
      </c>
      <c r="CD351" s="6">
        <v>2054.7370000000001</v>
      </c>
      <c r="CE351" s="6">
        <v>1213.7950000000001</v>
      </c>
      <c r="CF351" s="6">
        <v>1353.85</v>
      </c>
      <c r="CG351" s="6">
        <v>-179.047</v>
      </c>
      <c r="CH351" s="6">
        <v>98.424999999999997</v>
      </c>
      <c r="CR351" s="6"/>
      <c r="CS351" s="6"/>
      <c r="CT351" s="6"/>
      <c r="CU351" s="6"/>
      <c r="CV351" s="6"/>
      <c r="CY351" s="6"/>
      <c r="CZ351" s="6"/>
      <c r="DA351" s="6"/>
      <c r="DB351" s="6"/>
      <c r="DC351" s="6"/>
      <c r="DD351" s="6"/>
    </row>
    <row r="352" spans="1:108" x14ac:dyDescent="0.35">
      <c r="A352" s="8">
        <v>799.9376220703125</v>
      </c>
      <c r="B352" s="8">
        <v>119.90861511230469</v>
      </c>
      <c r="C352" s="8">
        <v>214.80000305175781</v>
      </c>
      <c r="D352" s="8">
        <v>214.80000305175781</v>
      </c>
      <c r="E352" s="8">
        <v>220.10000610351563</v>
      </c>
      <c r="F352" s="8">
        <v>224.80000305175781</v>
      </c>
      <c r="G352" s="8">
        <v>2200.104736328125</v>
      </c>
      <c r="H352" s="8">
        <v>1785.0107421875</v>
      </c>
      <c r="I352" s="8">
        <v>3.0800001621246338</v>
      </c>
      <c r="J352" s="8">
        <v>0.15000000596046448</v>
      </c>
      <c r="K352" s="8">
        <v>24.340002059936523</v>
      </c>
      <c r="L352" s="8">
        <v>2.0559999942779541</v>
      </c>
      <c r="M352" s="8">
        <v>0.45400002598762512</v>
      </c>
      <c r="N352" s="8">
        <v>0.65200001001358032</v>
      </c>
      <c r="O352" s="8">
        <v>46.200000762939453</v>
      </c>
      <c r="P352" s="8">
        <v>27.614292144775391</v>
      </c>
      <c r="Q352" s="8">
        <v>44.978981018066406</v>
      </c>
      <c r="R352" s="8">
        <v>230</v>
      </c>
      <c r="S352" s="8">
        <v>60</v>
      </c>
      <c r="T352" s="8">
        <v>60</v>
      </c>
      <c r="U352" s="8">
        <v>60.799999</v>
      </c>
      <c r="V352" s="8">
        <v>94.586082458496094</v>
      </c>
      <c r="W352" s="8">
        <v>52.499603271484375</v>
      </c>
      <c r="X352" s="8">
        <v>66.552352905273438</v>
      </c>
      <c r="Y352" s="8">
        <v>80.360282897949219</v>
      </c>
      <c r="Z352" s="8">
        <v>3.0099375247955322</v>
      </c>
      <c r="AA352" s="8">
        <v>538.82177734375</v>
      </c>
      <c r="AB352" s="8">
        <v>492.77679443359375</v>
      </c>
      <c r="AC352" s="8">
        <v>4.5901875495910645</v>
      </c>
      <c r="AD352" s="8">
        <v>3.7248127460479736</v>
      </c>
      <c r="AE352" s="8">
        <v>7638.2890625</v>
      </c>
      <c r="AF352" s="8">
        <v>5314.29443359375</v>
      </c>
      <c r="AG352" s="8">
        <v>1616.8271484375</v>
      </c>
      <c r="AH352" s="8">
        <v>1016.7119140625</v>
      </c>
      <c r="AI352" s="8">
        <v>6021.4619140625</v>
      </c>
      <c r="AJ352" s="8">
        <v>4297.58251953125</v>
      </c>
      <c r="AK352" s="8">
        <f>(data_cloud__26[[#This Row],[timestamp]]-BD350)*86400</f>
        <v>23.708000429905951</v>
      </c>
      <c r="AL352" s="8">
        <v>1.0029999999999999</v>
      </c>
      <c r="AM352" s="8">
        <v>423.565</v>
      </c>
      <c r="AN352" s="8">
        <v>2054.9180000000001</v>
      </c>
      <c r="AO352" s="8">
        <v>7.2190000000000003</v>
      </c>
      <c r="AP352" s="6">
        <v>30.515999999999998</v>
      </c>
      <c r="AQ352" s="6">
        <v>1</v>
      </c>
      <c r="AR352" s="6">
        <v>1</v>
      </c>
      <c r="AS352" s="6">
        <f>_xlfn.XLOOKUP(data_cloud__26[[#This Row],[product_id]], manual_check_maarten!A:A,manual_check_maarten!F:F,  "")</f>
        <v>0</v>
      </c>
      <c r="AT352" s="6"/>
      <c r="AU352" s="6"/>
      <c r="AV352" s="6"/>
      <c r="AW352" s="6">
        <f>_xlfn.XLOOKUP(data_cloud__26[[#This Row],[product_id]], manual_check_maarten!A:A,manual_check_maarten!G:G,  "")</f>
        <v>0</v>
      </c>
      <c r="AX352" s="6" t="str">
        <f>_xlfn.XLOOKUP(data_cloud__26[[#This Row],[product_id]], manual_check_maarten!A:A,manual_check_maarten!H:H,  "")</f>
        <v>Circ section</v>
      </c>
      <c r="AY352" s="6"/>
      <c r="AZ352" s="6"/>
      <c r="BA352" s="6" t="s">
        <v>1139</v>
      </c>
      <c r="BB352" s="6">
        <v>195</v>
      </c>
      <c r="BC352" s="6" t="s">
        <v>78</v>
      </c>
      <c r="BD352" s="6">
        <v>45566.762348715281</v>
      </c>
      <c r="BE352" s="6" t="s">
        <v>79</v>
      </c>
      <c r="BF352" s="6" t="s">
        <v>80</v>
      </c>
      <c r="BG352" s="6">
        <v>195</v>
      </c>
      <c r="BH352" s="6">
        <v>195</v>
      </c>
      <c r="BI352" s="6">
        <v>0</v>
      </c>
      <c r="BJ352" s="6" t="s">
        <v>1140</v>
      </c>
      <c r="BK352" s="6" t="s">
        <v>82</v>
      </c>
      <c r="BL352" s="6">
        <v>16.159999847412109</v>
      </c>
      <c r="BM352" s="6">
        <v>110</v>
      </c>
      <c r="BN352" s="6" t="s">
        <v>82</v>
      </c>
      <c r="BO352" s="6" t="s">
        <v>82</v>
      </c>
      <c r="BP352" s="6">
        <v>0</v>
      </c>
      <c r="BQ352" s="6">
        <v>60</v>
      </c>
      <c r="BR352" s="6">
        <v>5.7443380355834961E-3</v>
      </c>
      <c r="BS352" s="6">
        <v>0.1585698127746582</v>
      </c>
      <c r="BT352" s="6" t="s">
        <v>1141</v>
      </c>
      <c r="BU352" s="6" t="s">
        <v>1139</v>
      </c>
      <c r="BV352" s="6">
        <v>40</v>
      </c>
      <c r="BW352" s="6">
        <v>20</v>
      </c>
      <c r="BX352" s="6">
        <v>45</v>
      </c>
      <c r="BY352" s="6">
        <v>863.274</v>
      </c>
      <c r="BZ352" s="6">
        <v>1296.752</v>
      </c>
      <c r="CA352" s="6">
        <v>2.5649999999999999</v>
      </c>
      <c r="CB352" s="6">
        <v>4.2699999999999996</v>
      </c>
      <c r="CC352" s="6">
        <v>94.873999999999995</v>
      </c>
      <c r="CD352" s="6">
        <v>2054.9180000000001</v>
      </c>
      <c r="CE352" s="6">
        <v>841.15599999999995</v>
      </c>
      <c r="CF352" s="6">
        <v>1403.4490000000001</v>
      </c>
      <c r="CG352" s="6">
        <v>5.5140000000000002</v>
      </c>
      <c r="CH352" s="6">
        <v>90.944999999999993</v>
      </c>
      <c r="CR352" s="6"/>
      <c r="CS352" s="6"/>
      <c r="CT352" s="6"/>
      <c r="CU352" s="6"/>
      <c r="CV352" s="6"/>
      <c r="CY352" s="6"/>
      <c r="CZ352" s="6"/>
      <c r="DA352" s="6"/>
      <c r="DB352" s="6"/>
      <c r="DC352" s="6"/>
      <c r="DD352" s="6"/>
    </row>
    <row r="353" spans="1:108" x14ac:dyDescent="0.35">
      <c r="A353" s="8">
        <v>799.9376220703125</v>
      </c>
      <c r="B353" s="8">
        <v>119.90861511230469</v>
      </c>
      <c r="C353" s="8">
        <v>214.80000305175781</v>
      </c>
      <c r="D353" s="8">
        <v>214.80000305175781</v>
      </c>
      <c r="E353" s="8">
        <v>220.10000610351563</v>
      </c>
      <c r="F353" s="8">
        <v>224.80000305175781</v>
      </c>
      <c r="G353" s="8">
        <v>2200.104736328125</v>
      </c>
      <c r="H353" s="8">
        <v>1785.0107421875</v>
      </c>
      <c r="I353" s="8">
        <v>3.0800001621246338</v>
      </c>
      <c r="J353" s="8">
        <v>0.15000000596046448</v>
      </c>
      <c r="K353" s="8">
        <v>24.340002059936523</v>
      </c>
      <c r="L353" s="8">
        <v>2.0559999942779541</v>
      </c>
      <c r="M353" s="8">
        <v>0.45400002598762512</v>
      </c>
      <c r="N353" s="8">
        <v>0.65200001001358032</v>
      </c>
      <c r="O353" s="8">
        <v>46.200000762939453</v>
      </c>
      <c r="P353" s="8">
        <v>27.614292144775391</v>
      </c>
      <c r="Q353" s="8">
        <v>44.978981018066406</v>
      </c>
      <c r="R353" s="8">
        <v>230</v>
      </c>
      <c r="S353" s="8">
        <v>60</v>
      </c>
      <c r="T353" s="8">
        <v>60</v>
      </c>
      <c r="U353" s="8">
        <v>60.799999</v>
      </c>
      <c r="V353" s="8">
        <v>137.79624938964844</v>
      </c>
      <c r="W353" s="8">
        <v>52.49993896484375</v>
      </c>
      <c r="X353" s="8">
        <v>67.0633544921875</v>
      </c>
      <c r="Y353" s="8">
        <v>82.758575439453125</v>
      </c>
      <c r="Z353" s="8">
        <v>2.4831876754760742</v>
      </c>
      <c r="AA353" s="8">
        <v>544.7874755859375</v>
      </c>
      <c r="AB353" s="8">
        <v>496.56497192382813</v>
      </c>
      <c r="AC353" s="8">
        <v>4.8535628318786621</v>
      </c>
      <c r="AD353" s="8">
        <v>3.8753125667572021</v>
      </c>
      <c r="AE353" s="8">
        <v>7869.62353515625</v>
      </c>
      <c r="AF353" s="8">
        <v>6058.01513671875</v>
      </c>
      <c r="AG353" s="8">
        <v>1793.51708984375</v>
      </c>
      <c r="AH353" s="8">
        <v>1131.021484375</v>
      </c>
      <c r="AI353" s="8">
        <v>6076.1064453125</v>
      </c>
      <c r="AJ353" s="8">
        <v>4926.99365234375</v>
      </c>
      <c r="AK353" s="8">
        <f>(data_cloud__26[[#This Row],[timestamp]]-BD351)*86400</f>
        <v>23.708000429905951</v>
      </c>
      <c r="AL353" s="8">
        <v>1.0049999999999999</v>
      </c>
      <c r="AM353" s="8">
        <v>424.62599999999998</v>
      </c>
      <c r="AN353" s="8">
        <v>2054.6260000000002</v>
      </c>
      <c r="AO353" s="8">
        <v>8.5289999999999999</v>
      </c>
      <c r="AP353" s="6">
        <v>45.436999999999998</v>
      </c>
      <c r="AQ353" s="6">
        <v>1</v>
      </c>
      <c r="AR353" s="6">
        <v>0</v>
      </c>
      <c r="AS353" s="6">
        <f>_xlfn.XLOOKUP(data_cloud__26[[#This Row],[product_id]], manual_check_maarten!A:A,manual_check_maarten!F:F,  "")</f>
        <v>0</v>
      </c>
      <c r="AT353" s="6"/>
      <c r="AU353" s="6"/>
      <c r="AV353" s="6"/>
      <c r="AW353" s="6">
        <f>_xlfn.XLOOKUP(data_cloud__26[[#This Row],[product_id]], manual_check_maarten!A:A,manual_check_maarten!G:G,  "")</f>
        <v>0</v>
      </c>
      <c r="AX353" s="6" t="str">
        <f>_xlfn.XLOOKUP(data_cloud__26[[#This Row],[product_id]], manual_check_maarten!A:A,manual_check_maarten!H:H,  "")</f>
        <v>Streaks</v>
      </c>
      <c r="AY353" s="6"/>
      <c r="AZ353" s="6"/>
      <c r="BA353" s="6" t="s">
        <v>1142</v>
      </c>
      <c r="BB353" s="6">
        <v>195</v>
      </c>
      <c r="BC353" s="6" t="s">
        <v>85</v>
      </c>
      <c r="BD353" s="6">
        <v>45566.762348715281</v>
      </c>
      <c r="BE353" s="6" t="s">
        <v>79</v>
      </c>
      <c r="BF353" s="6" t="s">
        <v>80</v>
      </c>
      <c r="BG353" s="6">
        <v>195</v>
      </c>
      <c r="BH353" s="6">
        <v>195</v>
      </c>
      <c r="BI353" s="6">
        <v>0</v>
      </c>
      <c r="BJ353" s="6" t="s">
        <v>1140</v>
      </c>
      <c r="BK353" s="6" t="s">
        <v>82</v>
      </c>
      <c r="BL353" s="6">
        <v>16.159999847412109</v>
      </c>
      <c r="BM353" s="6">
        <v>110</v>
      </c>
      <c r="BN353" s="6" t="s">
        <v>82</v>
      </c>
      <c r="BO353" s="6" t="s">
        <v>82</v>
      </c>
      <c r="BP353" s="6">
        <v>0</v>
      </c>
      <c r="BQ353" s="6">
        <v>60</v>
      </c>
      <c r="BR353" s="6"/>
      <c r="BS353" s="6"/>
      <c r="BT353" s="6" t="s">
        <v>1143</v>
      </c>
      <c r="BU353" s="6" t="s">
        <v>1142</v>
      </c>
      <c r="BV353" s="6">
        <v>40</v>
      </c>
      <c r="BW353" s="6">
        <v>20</v>
      </c>
      <c r="BX353" s="6">
        <v>45</v>
      </c>
      <c r="BY353" s="6">
        <v>1240.8440000000001</v>
      </c>
      <c r="BZ353" s="6">
        <v>1084.7439999999999</v>
      </c>
      <c r="CA353" s="6">
        <v>1.7769999999999999</v>
      </c>
      <c r="CB353" s="6">
        <v>4.1349999999999998</v>
      </c>
      <c r="CC353" s="6">
        <v>94.085999999999999</v>
      </c>
      <c r="CD353" s="6">
        <v>2054.6260000000002</v>
      </c>
      <c r="CE353" s="6">
        <v>1218.1780000000001</v>
      </c>
      <c r="CF353" s="6">
        <v>1389.6030000000001</v>
      </c>
      <c r="CG353" s="6">
        <v>-175.178</v>
      </c>
      <c r="CH353" s="6">
        <v>99.998999999999995</v>
      </c>
      <c r="CR353" s="6"/>
      <c r="CS353" s="6"/>
      <c r="CT353" s="6"/>
      <c r="CU353" s="6"/>
      <c r="CV353" s="6"/>
      <c r="CY353" s="6"/>
      <c r="CZ353" s="6"/>
      <c r="DA353" s="6"/>
      <c r="DB353" s="6"/>
      <c r="DC353" s="6"/>
      <c r="DD353" s="6"/>
    </row>
    <row r="354" spans="1:108" x14ac:dyDescent="0.35">
      <c r="A354" s="8">
        <v>800.3065185546875</v>
      </c>
      <c r="B354" s="8">
        <v>119.90861511230469</v>
      </c>
      <c r="C354" s="8">
        <v>214.80000305175781</v>
      </c>
      <c r="D354" s="8">
        <v>214.80000305175781</v>
      </c>
      <c r="E354" s="8">
        <v>220</v>
      </c>
      <c r="F354" s="8">
        <v>224.80000305175781</v>
      </c>
      <c r="G354" s="8">
        <v>2184.85302734375</v>
      </c>
      <c r="H354" s="8">
        <v>1782.87353515625</v>
      </c>
      <c r="I354" s="8">
        <v>3.2780001163482666</v>
      </c>
      <c r="J354" s="8">
        <v>0.14800000190734863</v>
      </c>
      <c r="K354" s="8">
        <v>24.338001251220703</v>
      </c>
      <c r="L354" s="8">
        <v>2.0480000972747803</v>
      </c>
      <c r="M354" s="8">
        <v>0.45200002193450928</v>
      </c>
      <c r="N354" s="8">
        <v>0.65000003576278687</v>
      </c>
      <c r="O354" s="8">
        <v>46.400001525878906</v>
      </c>
      <c r="P354" s="8">
        <v>27.706033706665039</v>
      </c>
      <c r="Q354" s="8">
        <v>44.948402404785156</v>
      </c>
      <c r="R354" s="8">
        <v>229.80000305175781</v>
      </c>
      <c r="S354" s="8">
        <v>60.099997999999999</v>
      </c>
      <c r="T354" s="8">
        <v>60.099997999999999</v>
      </c>
      <c r="U354" s="8">
        <v>60.799999</v>
      </c>
      <c r="V354" s="8">
        <v>94.586082458496094</v>
      </c>
      <c r="W354" s="8">
        <v>52.499603271484375</v>
      </c>
      <c r="X354" s="8">
        <v>66.648933410644531</v>
      </c>
      <c r="Y354" s="8">
        <v>80.402854919433594</v>
      </c>
      <c r="Z354" s="8">
        <v>3.6119377613067627</v>
      </c>
      <c r="AA354" s="8">
        <v>540.75390625</v>
      </c>
      <c r="AB354" s="8">
        <v>495.71267700195313</v>
      </c>
      <c r="AC354" s="8">
        <v>4.6278128623962402</v>
      </c>
      <c r="AD354" s="8">
        <v>3.6495625972747803</v>
      </c>
      <c r="AE354" s="8">
        <v>7665.57421875</v>
      </c>
      <c r="AF354" s="8">
        <v>5371.45751953125</v>
      </c>
      <c r="AG354" s="8">
        <v>1652.91796875</v>
      </c>
      <c r="AH354" s="8">
        <v>995.87548828125</v>
      </c>
      <c r="AI354" s="8">
        <v>6012.65625</v>
      </c>
      <c r="AJ354" s="8">
        <v>4375.58203125</v>
      </c>
      <c r="AK354" s="8">
        <f>(data_cloud__26[[#This Row],[timestamp]]-BD352)*86400</f>
        <v>25.381999975070357</v>
      </c>
      <c r="AL354" s="8">
        <v>1.0029999999999999</v>
      </c>
      <c r="AM354" s="8">
        <v>423.70499999999998</v>
      </c>
      <c r="AN354" s="8">
        <v>2055.7109999999998</v>
      </c>
      <c r="AO354" s="8">
        <v>7.7880000000000003</v>
      </c>
      <c r="AP354" s="6">
        <v>25.914999999999999</v>
      </c>
      <c r="AQ354" s="6">
        <v>1</v>
      </c>
      <c r="AR354" s="6">
        <v>1</v>
      </c>
      <c r="AS354" s="6">
        <f>_xlfn.XLOOKUP(data_cloud__26[[#This Row],[product_id]], manual_check_maarten!A:A,manual_check_maarten!F:F,  "")</f>
        <v>0</v>
      </c>
      <c r="AT354" s="6"/>
      <c r="AU354" s="6"/>
      <c r="AV354" s="6"/>
      <c r="AW354" s="6">
        <f>_xlfn.XLOOKUP(data_cloud__26[[#This Row],[product_id]], manual_check_maarten!A:A,manual_check_maarten!G:G,  "")</f>
        <v>0</v>
      </c>
      <c r="AX354" s="6" t="str">
        <f>_xlfn.XLOOKUP(data_cloud__26[[#This Row],[product_id]], manual_check_maarten!A:A,manual_check_maarten!H:H,  "")</f>
        <v>Circ section</v>
      </c>
      <c r="AY354" s="6"/>
      <c r="AZ354" s="6"/>
      <c r="BA354" s="6" t="s">
        <v>1144</v>
      </c>
      <c r="BB354" s="6">
        <v>196</v>
      </c>
      <c r="BC354" s="6" t="s">
        <v>78</v>
      </c>
      <c r="BD354" s="6">
        <v>45566.762642488429</v>
      </c>
      <c r="BE354" s="6" t="s">
        <v>79</v>
      </c>
      <c r="BF354" s="6" t="s">
        <v>80</v>
      </c>
      <c r="BG354" s="6">
        <v>196</v>
      </c>
      <c r="BH354" s="6">
        <v>196</v>
      </c>
      <c r="BI354" s="6">
        <v>0</v>
      </c>
      <c r="BJ354" s="6" t="s">
        <v>1145</v>
      </c>
      <c r="BK354" s="6" t="s">
        <v>82</v>
      </c>
      <c r="BL354" s="6">
        <v>16.170000076293945</v>
      </c>
      <c r="BM354" s="6">
        <v>110</v>
      </c>
      <c r="BN354" s="6" t="s">
        <v>82</v>
      </c>
      <c r="BO354" s="6" t="s">
        <v>82</v>
      </c>
      <c r="BP354" s="6">
        <v>0</v>
      </c>
      <c r="BQ354" s="6">
        <v>60</v>
      </c>
      <c r="BR354" s="6">
        <v>3.0580759048461914E-3</v>
      </c>
      <c r="BS354" s="6">
        <v>0.14261305332183838</v>
      </c>
      <c r="BT354" s="6" t="s">
        <v>1146</v>
      </c>
      <c r="BU354" s="6" t="s">
        <v>1144</v>
      </c>
      <c r="BV354" s="6">
        <v>40</v>
      </c>
      <c r="BW354" s="6">
        <v>20</v>
      </c>
      <c r="BX354" s="6">
        <v>45</v>
      </c>
      <c r="BY354" s="6">
        <v>863.04200000000003</v>
      </c>
      <c r="BZ354" s="6">
        <v>1276.922</v>
      </c>
      <c r="CA354" s="6">
        <v>1.7290000000000001</v>
      </c>
      <c r="CB354" s="6">
        <v>4.1550000000000002</v>
      </c>
      <c r="CC354" s="6">
        <v>94.037999999999997</v>
      </c>
      <c r="CD354" s="6">
        <v>2055.7109999999998</v>
      </c>
      <c r="CE354" s="6">
        <v>841.42399999999998</v>
      </c>
      <c r="CF354" s="6">
        <v>1384.0160000000001</v>
      </c>
      <c r="CG354" s="6">
        <v>5.444</v>
      </c>
      <c r="CH354" s="6">
        <v>93.307000000000002</v>
      </c>
      <c r="CR354" s="6"/>
      <c r="CS354" s="6"/>
      <c r="CT354" s="6"/>
      <c r="CU354" s="6"/>
      <c r="CV354" s="6"/>
      <c r="CY354" s="6"/>
      <c r="CZ354" s="6"/>
      <c r="DA354" s="6"/>
      <c r="DB354" s="6"/>
      <c r="DC354" s="6"/>
      <c r="DD354" s="6"/>
    </row>
    <row r="355" spans="1:108" x14ac:dyDescent="0.35">
      <c r="A355" s="8">
        <v>800.3065185546875</v>
      </c>
      <c r="B355" s="8">
        <v>119.90861511230469</v>
      </c>
      <c r="C355" s="8">
        <v>214.80000305175781</v>
      </c>
      <c r="D355" s="8">
        <v>214.80000305175781</v>
      </c>
      <c r="E355" s="8">
        <v>220</v>
      </c>
      <c r="F355" s="8">
        <v>224.80000305175781</v>
      </c>
      <c r="G355" s="8">
        <v>2184.85302734375</v>
      </c>
      <c r="H355" s="8">
        <v>1782.87353515625</v>
      </c>
      <c r="I355" s="8">
        <v>3.2780001163482666</v>
      </c>
      <c r="J355" s="8">
        <v>0.14800000190734863</v>
      </c>
      <c r="K355" s="8">
        <v>24.338001251220703</v>
      </c>
      <c r="L355" s="8">
        <v>2.0480000972747803</v>
      </c>
      <c r="M355" s="8">
        <v>0.45200002193450928</v>
      </c>
      <c r="N355" s="8">
        <v>0.65000003576278687</v>
      </c>
      <c r="O355" s="8">
        <v>46.400001525878906</v>
      </c>
      <c r="P355" s="8">
        <v>27.706033706665039</v>
      </c>
      <c r="Q355" s="8">
        <v>44.948402404785156</v>
      </c>
      <c r="R355" s="8">
        <v>229.80000305175781</v>
      </c>
      <c r="S355" s="8">
        <v>60.099997999999999</v>
      </c>
      <c r="T355" s="8">
        <v>60.099997999999999</v>
      </c>
      <c r="U355" s="8">
        <v>60.799999</v>
      </c>
      <c r="V355" s="8">
        <v>137.79624938964844</v>
      </c>
      <c r="W355" s="8">
        <v>52.49993896484375</v>
      </c>
      <c r="X355" s="8">
        <v>67.242454528808594</v>
      </c>
      <c r="Y355" s="8">
        <v>83.27001953125</v>
      </c>
      <c r="Z355" s="8">
        <v>1.3544375896453857</v>
      </c>
      <c r="AA355" s="8">
        <v>543.7239990234375</v>
      </c>
      <c r="AB355" s="8">
        <v>495.76885986328125</v>
      </c>
      <c r="AC355" s="8">
        <v>4.8159375190734863</v>
      </c>
      <c r="AD355" s="8">
        <v>3.8376877307891846</v>
      </c>
      <c r="AE355" s="8">
        <v>7861.43505859375</v>
      </c>
      <c r="AF355" s="8">
        <v>6023.98095703125</v>
      </c>
      <c r="AG355" s="8">
        <v>1775.93994140625</v>
      </c>
      <c r="AH355" s="8">
        <v>1116.51806640625</v>
      </c>
      <c r="AI355" s="8">
        <v>6085.4951171875</v>
      </c>
      <c r="AJ355" s="8">
        <v>4907.462890625</v>
      </c>
      <c r="AK355" s="8">
        <f>(data_cloud__26[[#This Row],[timestamp]]-BD353)*86400</f>
        <v>25.381999975070357</v>
      </c>
      <c r="AL355" s="8">
        <v>1.0049999999999999</v>
      </c>
      <c r="AM355" s="8">
        <v>424.71800000000002</v>
      </c>
      <c r="AN355" s="8">
        <v>2054.973</v>
      </c>
      <c r="AO355" s="8">
        <v>72.433000000000007</v>
      </c>
      <c r="AP355" s="6">
        <v>23.774000000000001</v>
      </c>
      <c r="AQ355" s="6">
        <v>0</v>
      </c>
      <c r="AR355" s="6">
        <v>1</v>
      </c>
      <c r="AS355" s="6">
        <f>_xlfn.XLOOKUP(data_cloud__26[[#This Row],[product_id]], manual_check_maarten!A:A,manual_check_maarten!F:F,  "")</f>
        <v>0</v>
      </c>
      <c r="AT355" s="6"/>
      <c r="AU355" s="6"/>
      <c r="AV355" s="6"/>
      <c r="AW355" s="6">
        <f>_xlfn.XLOOKUP(data_cloud__26[[#This Row],[product_id]], manual_check_maarten!A:A,manual_check_maarten!G:G,  "")</f>
        <v>0</v>
      </c>
      <c r="AX355" s="6" t="str">
        <f>_xlfn.XLOOKUP(data_cloud__26[[#This Row],[product_id]], manual_check_maarten!A:A,manual_check_maarten!H:H,  "")</f>
        <v>Streaks</v>
      </c>
      <c r="AY355" s="6"/>
      <c r="AZ355" s="6"/>
      <c r="BA355" s="6" t="s">
        <v>1147</v>
      </c>
      <c r="BB355" s="6">
        <v>196</v>
      </c>
      <c r="BC355" s="6" t="s">
        <v>85</v>
      </c>
      <c r="BD355" s="6">
        <v>45566.762642488429</v>
      </c>
      <c r="BE355" s="6" t="s">
        <v>79</v>
      </c>
      <c r="BF355" s="6" t="s">
        <v>80</v>
      </c>
      <c r="BG355" s="6">
        <v>196</v>
      </c>
      <c r="BH355" s="6">
        <v>196</v>
      </c>
      <c r="BI355" s="6">
        <v>0</v>
      </c>
      <c r="BJ355" s="6" t="s">
        <v>1145</v>
      </c>
      <c r="BK355" s="6" t="s">
        <v>82</v>
      </c>
      <c r="BL355" s="6">
        <v>16.170000076293945</v>
      </c>
      <c r="BM355" s="6">
        <v>110</v>
      </c>
      <c r="BN355" s="6" t="s">
        <v>82</v>
      </c>
      <c r="BO355" s="6" t="s">
        <v>82</v>
      </c>
      <c r="BP355" s="6">
        <v>0</v>
      </c>
      <c r="BQ355" s="6">
        <v>60</v>
      </c>
      <c r="BR355" s="6"/>
      <c r="BS355" s="6"/>
      <c r="BT355" s="6" t="s">
        <v>1148</v>
      </c>
      <c r="BU355" s="6" t="s">
        <v>1147</v>
      </c>
      <c r="BV355" s="6">
        <v>40</v>
      </c>
      <c r="BW355" s="6">
        <v>20</v>
      </c>
      <c r="BX355" s="6">
        <v>45</v>
      </c>
      <c r="BY355" s="6">
        <v>1184.739</v>
      </c>
      <c r="BZ355" s="6">
        <v>1042.875</v>
      </c>
      <c r="CA355" s="6">
        <v>-3.673</v>
      </c>
      <c r="CB355" s="6">
        <v>4.0819999999999999</v>
      </c>
      <c r="CC355" s="6">
        <v>88.635999999999996</v>
      </c>
      <c r="CD355" s="6">
        <v>2054.973</v>
      </c>
      <c r="CE355" s="6">
        <v>1190.346</v>
      </c>
      <c r="CF355" s="6">
        <v>1349.3030000000001</v>
      </c>
      <c r="CG355" s="6">
        <v>179.494</v>
      </c>
      <c r="CH355" s="6">
        <v>98.424999999999997</v>
      </c>
      <c r="CR355" s="6"/>
      <c r="CS355" s="6"/>
      <c r="CT355" s="6"/>
      <c r="CU355" s="6"/>
      <c r="CV355" s="6"/>
      <c r="CY355" s="6"/>
      <c r="CZ355" s="6"/>
      <c r="DA355" s="6"/>
      <c r="DB355" s="6"/>
      <c r="DC355" s="6"/>
      <c r="DD355" s="6"/>
    </row>
    <row r="356" spans="1:108" x14ac:dyDescent="0.35">
      <c r="A356" s="8">
        <v>800.1220703125</v>
      </c>
      <c r="B356" s="8">
        <v>119.90861511230469</v>
      </c>
      <c r="C356" s="8">
        <v>215</v>
      </c>
      <c r="D356" s="8">
        <v>215</v>
      </c>
      <c r="E356" s="8">
        <v>220.10000610351563</v>
      </c>
      <c r="F356" s="8">
        <v>225</v>
      </c>
      <c r="G356" s="8">
        <v>2197.578857421875</v>
      </c>
      <c r="H356" s="8">
        <v>1784.136474609375</v>
      </c>
      <c r="I356" s="8">
        <v>3.4160001277923584</v>
      </c>
      <c r="J356" s="8">
        <v>0.14800000190734863</v>
      </c>
      <c r="K356" s="8">
        <v>24.340002059936523</v>
      </c>
      <c r="L356" s="8">
        <v>2.0480000972747803</v>
      </c>
      <c r="M356" s="8">
        <v>0.45400002598762512</v>
      </c>
      <c r="N356" s="8">
        <v>0.65400004386901855</v>
      </c>
      <c r="O356" s="8">
        <v>46.5</v>
      </c>
      <c r="P356" s="8">
        <v>27.833452224731445</v>
      </c>
      <c r="Q356" s="8">
        <v>44.943305969238281</v>
      </c>
      <c r="R356" s="8">
        <v>229.80000305175781</v>
      </c>
      <c r="S356" s="8">
        <v>59.900002000000001</v>
      </c>
      <c r="T356" s="8">
        <v>59.900002000000001</v>
      </c>
      <c r="U356" s="8">
        <v>60.900002000000001</v>
      </c>
      <c r="V356" s="8">
        <v>94.586082458496094</v>
      </c>
      <c r="W356" s="8">
        <v>52.499603271484375</v>
      </c>
      <c r="X356" s="8">
        <v>66.621902465820313</v>
      </c>
      <c r="Y356" s="8">
        <v>80.406806945800781</v>
      </c>
      <c r="Z356" s="8">
        <v>3.1228127479553223</v>
      </c>
      <c r="AA356" s="8">
        <v>541.7491455078125</v>
      </c>
      <c r="AB356" s="8">
        <v>497.34194946289063</v>
      </c>
      <c r="AC356" s="8">
        <v>4.5901875495910645</v>
      </c>
      <c r="AD356" s="8">
        <v>3.6495625972747803</v>
      </c>
      <c r="AE356" s="8">
        <v>7682.650390625</v>
      </c>
      <c r="AF356" s="8">
        <v>5424.0615234375</v>
      </c>
      <c r="AG356" s="8">
        <v>1642.29296875</v>
      </c>
      <c r="AH356" s="8">
        <v>1005.83935546875</v>
      </c>
      <c r="AI356" s="8">
        <v>6040.357421875</v>
      </c>
      <c r="AJ356" s="8">
        <v>4418.22216796875</v>
      </c>
      <c r="AK356" s="8">
        <f>(data_cloud__26[[#This Row],[timestamp]]-BD354)*86400</f>
        <v>23.909999686293304</v>
      </c>
      <c r="AL356" s="8"/>
      <c r="AM356" s="8"/>
      <c r="AN356" s="8"/>
      <c r="AO356" s="8"/>
      <c r="AP356" s="6"/>
      <c r="AQ356" s="6"/>
      <c r="AR356" s="6"/>
      <c r="AS356" s="6" t="str">
        <f>_xlfn.XLOOKUP(data_cloud__26[[#This Row],[product_id]], manual_check_maarten!A:A,manual_check_maarten!F:F,  "")</f>
        <v/>
      </c>
      <c r="AT356" s="6"/>
      <c r="AU356" s="6"/>
      <c r="AV356" s="6"/>
      <c r="AW356" s="6" t="str">
        <f>_xlfn.XLOOKUP(data_cloud__26[[#This Row],[product_id]], manual_check_maarten!A:A,manual_check_maarten!G:G,  "")</f>
        <v/>
      </c>
      <c r="AX356" s="6" t="str">
        <f>_xlfn.XLOOKUP(data_cloud__26[[#This Row],[product_id]], manual_check_maarten!A:A,manual_check_maarten!H:H,  "")</f>
        <v/>
      </c>
      <c r="AY356" s="6"/>
      <c r="AZ356" s="6"/>
      <c r="BA356" s="6" t="s">
        <v>1149</v>
      </c>
      <c r="BB356" s="6">
        <v>197</v>
      </c>
      <c r="BC356" s="6" t="s">
        <v>78</v>
      </c>
      <c r="BD356" s="6">
        <v>45566.762919224537</v>
      </c>
      <c r="BE356" s="6" t="s">
        <v>79</v>
      </c>
      <c r="BF356" s="6" t="s">
        <v>80</v>
      </c>
      <c r="BG356" s="6">
        <v>197</v>
      </c>
      <c r="BH356" s="6">
        <v>197</v>
      </c>
      <c r="BI356" s="6">
        <v>0</v>
      </c>
      <c r="BJ356" s="6" t="s">
        <v>1150</v>
      </c>
      <c r="BK356" s="6" t="s">
        <v>82</v>
      </c>
      <c r="BL356" s="6">
        <v>16.170000076293945</v>
      </c>
      <c r="BM356" s="6">
        <v>110</v>
      </c>
      <c r="BN356" s="6" t="s">
        <v>82</v>
      </c>
      <c r="BO356" s="6" t="s">
        <v>82</v>
      </c>
      <c r="BP356" s="6">
        <v>0</v>
      </c>
      <c r="BQ356" s="6">
        <v>60</v>
      </c>
      <c r="BR356" s="6">
        <v>1.4159798622131348E-2</v>
      </c>
      <c r="BS356" s="6">
        <v>0.12826335430145264</v>
      </c>
      <c r="BT356" s="6"/>
      <c r="BX356" s="6"/>
      <c r="BY356" s="6"/>
      <c r="BZ356" s="6"/>
      <c r="CA356" s="6"/>
      <c r="CB356" s="6"/>
      <c r="CC356" s="6"/>
      <c r="CD356" s="6"/>
      <c r="CR356" s="6"/>
      <c r="CS356" s="6"/>
      <c r="CT356" s="6"/>
      <c r="CU356" s="6"/>
      <c r="CV356" s="6"/>
      <c r="CY356" s="6"/>
      <c r="CZ356" s="6"/>
      <c r="DA356" s="6"/>
      <c r="DB356" s="6"/>
      <c r="DC356" s="6"/>
      <c r="DD356" s="6"/>
    </row>
    <row r="357" spans="1:108" x14ac:dyDescent="0.35">
      <c r="A357" s="8">
        <v>800.1220703125</v>
      </c>
      <c r="B357" s="8">
        <v>119.90861511230469</v>
      </c>
      <c r="C357" s="8">
        <v>215</v>
      </c>
      <c r="D357" s="8">
        <v>215</v>
      </c>
      <c r="E357" s="8">
        <v>220.10000610351563</v>
      </c>
      <c r="F357" s="8">
        <v>225</v>
      </c>
      <c r="G357" s="8">
        <v>2197.578857421875</v>
      </c>
      <c r="H357" s="8">
        <v>1784.136474609375</v>
      </c>
      <c r="I357" s="8">
        <v>3.4160001277923584</v>
      </c>
      <c r="J357" s="8">
        <v>0.14800000190734863</v>
      </c>
      <c r="K357" s="8">
        <v>24.340002059936523</v>
      </c>
      <c r="L357" s="8">
        <v>2.0480000972747803</v>
      </c>
      <c r="M357" s="8">
        <v>0.45400002598762512</v>
      </c>
      <c r="N357" s="8">
        <v>0.65400004386901855</v>
      </c>
      <c r="O357" s="8">
        <v>46.5</v>
      </c>
      <c r="P357" s="8">
        <v>27.833452224731445</v>
      </c>
      <c r="Q357" s="8">
        <v>44.943305969238281</v>
      </c>
      <c r="R357" s="8">
        <v>229.80000305175781</v>
      </c>
      <c r="S357" s="8">
        <v>59.900002000000001</v>
      </c>
      <c r="T357" s="8">
        <v>59.900002000000001</v>
      </c>
      <c r="U357" s="8">
        <v>60.900002000000001</v>
      </c>
      <c r="V357" s="8">
        <v>137.79624938964844</v>
      </c>
      <c r="W357" s="8">
        <v>52.49993896484375</v>
      </c>
      <c r="X357" s="8">
        <v>67.189033508300781</v>
      </c>
      <c r="Y357" s="8">
        <v>82.828056335449219</v>
      </c>
      <c r="Z357" s="8">
        <v>2.2198126316070557</v>
      </c>
      <c r="AA357" s="8">
        <v>543.4066162109375</v>
      </c>
      <c r="AB357" s="8">
        <v>495.49026489257813</v>
      </c>
      <c r="AC357" s="8">
        <v>4.8911876678466797</v>
      </c>
      <c r="AD357" s="8">
        <v>3.8753125667572021</v>
      </c>
      <c r="AE357" s="8">
        <v>7855.80810546875</v>
      </c>
      <c r="AF357" s="8">
        <v>6008.95556640625</v>
      </c>
      <c r="AG357" s="8">
        <v>1818.4755859375</v>
      </c>
      <c r="AH357" s="8">
        <v>1137.1923828125</v>
      </c>
      <c r="AI357" s="8">
        <v>6037.33251953125</v>
      </c>
      <c r="AJ357" s="8">
        <v>4871.76318359375</v>
      </c>
      <c r="AK357" s="8">
        <f>(data_cloud__26[[#This Row],[timestamp]]-BD355)*86400</f>
        <v>23.909999686293304</v>
      </c>
      <c r="AL357" s="8">
        <v>1.0049999999999999</v>
      </c>
      <c r="AM357" s="8">
        <v>424.81400000000002</v>
      </c>
      <c r="AN357" s="8">
        <v>2055.1889999999999</v>
      </c>
      <c r="AO357" s="8">
        <v>6.2249999999999996</v>
      </c>
      <c r="AP357" s="6">
        <v>20.632999999999999</v>
      </c>
      <c r="AQ357" s="6">
        <v>1</v>
      </c>
      <c r="AR357" s="6">
        <v>1</v>
      </c>
      <c r="AS357" s="6">
        <f>_xlfn.XLOOKUP(data_cloud__26[[#This Row],[product_id]], manual_check_maarten!A:A,manual_check_maarten!F:F,  "")</f>
        <v>1</v>
      </c>
      <c r="AT357" s="6"/>
      <c r="AU357" s="6"/>
      <c r="AV357" s="6"/>
      <c r="AW357" s="6">
        <f>_xlfn.XLOOKUP(data_cloud__26[[#This Row],[product_id]], manual_check_maarten!A:A,manual_check_maarten!G:G,  "")</f>
        <v>0</v>
      </c>
      <c r="AX357" s="6" t="str">
        <f>_xlfn.XLOOKUP(data_cloud__26[[#This Row],[product_id]], manual_check_maarten!A:A,manual_check_maarten!H:H,  "")</f>
        <v/>
      </c>
      <c r="AY357" s="6"/>
      <c r="AZ357" s="6"/>
      <c r="BA357" s="6" t="s">
        <v>1151</v>
      </c>
      <c r="BB357" s="6">
        <v>197</v>
      </c>
      <c r="BC357" s="6" t="s">
        <v>85</v>
      </c>
      <c r="BD357" s="6">
        <v>45566.762919224537</v>
      </c>
      <c r="BE357" s="6" t="s">
        <v>79</v>
      </c>
      <c r="BF357" s="6" t="s">
        <v>80</v>
      </c>
      <c r="BG357" s="6">
        <v>197</v>
      </c>
      <c r="BH357" s="6">
        <v>197</v>
      </c>
      <c r="BI357" s="6">
        <v>0</v>
      </c>
      <c r="BJ357" s="6" t="s">
        <v>1150</v>
      </c>
      <c r="BK357" s="6" t="s">
        <v>82</v>
      </c>
      <c r="BL357" s="6">
        <v>16.170000076293945</v>
      </c>
      <c r="BM357" s="6">
        <v>110</v>
      </c>
      <c r="BN357" s="6" t="s">
        <v>82</v>
      </c>
      <c r="BO357" s="6" t="s">
        <v>82</v>
      </c>
      <c r="BP357" s="6">
        <v>0</v>
      </c>
      <c r="BQ357" s="6">
        <v>60</v>
      </c>
      <c r="BR357" s="6"/>
      <c r="BS357" s="6"/>
      <c r="BT357" s="6" t="s">
        <v>1152</v>
      </c>
      <c r="BU357" s="6" t="s">
        <v>1151</v>
      </c>
      <c r="BV357" s="6">
        <v>40</v>
      </c>
      <c r="BW357" s="6">
        <v>20</v>
      </c>
      <c r="BX357" s="6">
        <v>45</v>
      </c>
      <c r="BY357" s="6">
        <v>1196.146</v>
      </c>
      <c r="BZ357" s="6">
        <v>1020.704</v>
      </c>
      <c r="CA357" s="6">
        <v>-3.673</v>
      </c>
      <c r="CB357" s="6">
        <v>4.0810000000000004</v>
      </c>
      <c r="CC357" s="6">
        <v>88.635999999999996</v>
      </c>
      <c r="CD357" s="6">
        <v>2055.1889999999999</v>
      </c>
      <c r="CE357" s="6">
        <v>1199.5050000000001</v>
      </c>
      <c r="CF357" s="6">
        <v>1327.1220000000001</v>
      </c>
      <c r="CG357" s="6">
        <v>179.99700000000001</v>
      </c>
      <c r="CH357" s="6">
        <v>98.424999999999997</v>
      </c>
      <c r="CR357" s="6"/>
      <c r="CS357" s="6"/>
      <c r="CT357" s="6"/>
      <c r="CU357" s="6"/>
      <c r="CV357" s="6"/>
      <c r="CY357" s="6"/>
      <c r="CZ357" s="6"/>
      <c r="DA357" s="6"/>
      <c r="DB357" s="6"/>
      <c r="DC357" s="6"/>
      <c r="DD357" s="6"/>
    </row>
    <row r="358" spans="1:108" x14ac:dyDescent="0.35">
      <c r="A358" s="8">
        <v>800.3065185546875</v>
      </c>
      <c r="B358" s="8">
        <v>119.90861511230469</v>
      </c>
      <c r="C358" s="8">
        <v>214.80000305175781</v>
      </c>
      <c r="D358" s="8">
        <v>214.80000305175781</v>
      </c>
      <c r="E358" s="8">
        <v>220</v>
      </c>
      <c r="F358" s="8">
        <v>225</v>
      </c>
      <c r="G358" s="8">
        <v>2193.984619140625</v>
      </c>
      <c r="H358" s="8">
        <v>1769.0792236328125</v>
      </c>
      <c r="I358" s="8">
        <v>3.4160001277923584</v>
      </c>
      <c r="J358" s="8">
        <v>0.14600001275539398</v>
      </c>
      <c r="K358" s="8">
        <v>24.338001251220703</v>
      </c>
      <c r="L358" s="8">
        <v>2.0340001583099365</v>
      </c>
      <c r="M358" s="8">
        <v>0.45200002193450928</v>
      </c>
      <c r="N358" s="8">
        <v>0.65600001811981201</v>
      </c>
      <c r="O358" s="8">
        <v>46.5</v>
      </c>
      <c r="P358" s="8">
        <v>27.731517791748047</v>
      </c>
      <c r="Q358" s="8">
        <v>44.994274139404297</v>
      </c>
      <c r="R358" s="8">
        <v>229.80000305175781</v>
      </c>
      <c r="S358" s="8">
        <v>60</v>
      </c>
      <c r="T358" s="8">
        <v>60</v>
      </c>
      <c r="U358" s="8">
        <v>60.799999</v>
      </c>
      <c r="V358" s="8">
        <v>94.586082458496094</v>
      </c>
      <c r="W358" s="8">
        <v>52.499603271484375</v>
      </c>
      <c r="X358" s="8">
        <v>66.393211364746094</v>
      </c>
      <c r="Y358" s="8">
        <v>80.390304565429688</v>
      </c>
      <c r="Z358" s="8">
        <v>3.2733125686645508</v>
      </c>
      <c r="AA358" s="8">
        <v>541.05902099609375</v>
      </c>
      <c r="AB358" s="8">
        <v>495.7120361328125</v>
      </c>
      <c r="AC358" s="8">
        <v>4.6654376983642578</v>
      </c>
      <c r="AD358" s="8">
        <v>3.687187671661377</v>
      </c>
      <c r="AE358" s="8">
        <v>7682.626953125</v>
      </c>
      <c r="AF358" s="8">
        <v>5387.978515625</v>
      </c>
      <c r="AG358" s="8">
        <v>1674.9306640625</v>
      </c>
      <c r="AH358" s="8">
        <v>1014.986328125</v>
      </c>
      <c r="AI358" s="8">
        <v>6007.6962890625</v>
      </c>
      <c r="AJ358" s="8">
        <v>4372.9921875</v>
      </c>
      <c r="AK358" s="8">
        <f>(data_cloud__26[[#This Row],[timestamp]]-BD356)*86400</f>
        <v>23.831000039353967</v>
      </c>
      <c r="AL358" s="8">
        <v>1.0029999999999999</v>
      </c>
      <c r="AM358" s="8">
        <v>423.31200000000001</v>
      </c>
      <c r="AN358" s="8">
        <v>2055.4110000000001</v>
      </c>
      <c r="AO358" s="8">
        <v>6.2460000000000004</v>
      </c>
      <c r="AP358" s="6">
        <v>26.652999999999999</v>
      </c>
      <c r="AQ358" s="6">
        <v>1</v>
      </c>
      <c r="AR358" s="6">
        <v>1</v>
      </c>
      <c r="AS358" s="6">
        <f>_xlfn.XLOOKUP(data_cloud__26[[#This Row],[product_id]], manual_check_maarten!A:A,manual_check_maarten!F:F,  "")</f>
        <v>1</v>
      </c>
      <c r="AT358" s="6"/>
      <c r="AU358" s="6"/>
      <c r="AV358" s="6"/>
      <c r="AW358" s="6">
        <f>_xlfn.XLOOKUP(data_cloud__26[[#This Row],[product_id]], manual_check_maarten!A:A,manual_check_maarten!G:G,  "")</f>
        <v>0</v>
      </c>
      <c r="AX358" s="6" t="str">
        <f>_xlfn.XLOOKUP(data_cloud__26[[#This Row],[product_id]], manual_check_maarten!A:A,manual_check_maarten!H:H,  "")</f>
        <v/>
      </c>
      <c r="AY358" s="6"/>
      <c r="AZ358" s="6"/>
      <c r="BA358" s="6" t="s">
        <v>1153</v>
      </c>
      <c r="BB358" s="6">
        <v>198</v>
      </c>
      <c r="BC358" s="6" t="s">
        <v>78</v>
      </c>
      <c r="BD358" s="6">
        <v>45566.763195046296</v>
      </c>
      <c r="BE358" s="6" t="s">
        <v>79</v>
      </c>
      <c r="BF358" s="6" t="s">
        <v>80</v>
      </c>
      <c r="BG358" s="6">
        <v>198</v>
      </c>
      <c r="BH358" s="6">
        <v>198</v>
      </c>
      <c r="BI358" s="6">
        <v>0</v>
      </c>
      <c r="BJ358" s="6" t="s">
        <v>1154</v>
      </c>
      <c r="BK358" s="6" t="s">
        <v>82</v>
      </c>
      <c r="BL358" s="6">
        <v>16.180000305175781</v>
      </c>
      <c r="BM358" s="6">
        <v>110</v>
      </c>
      <c r="BN358" s="6" t="s">
        <v>82</v>
      </c>
      <c r="BO358" s="6" t="s">
        <v>82</v>
      </c>
      <c r="BP358" s="6">
        <v>0</v>
      </c>
      <c r="BQ358" s="6">
        <v>60</v>
      </c>
      <c r="BR358" s="6">
        <v>1.6915202140808105E-2</v>
      </c>
      <c r="BS358" s="6">
        <v>0.12241518497467041</v>
      </c>
      <c r="BT358" s="6" t="s">
        <v>1155</v>
      </c>
      <c r="BU358" s="6" t="s">
        <v>1153</v>
      </c>
      <c r="BV358" s="6">
        <v>40</v>
      </c>
      <c r="BW358" s="6">
        <v>20</v>
      </c>
      <c r="BX358" s="6">
        <v>45</v>
      </c>
      <c r="BY358" s="6">
        <v>843.10799999999995</v>
      </c>
      <c r="BZ358" s="6">
        <v>1227.625</v>
      </c>
      <c r="CA358" s="6">
        <v>-2.3090000000000002</v>
      </c>
      <c r="CB358" s="6">
        <v>4.16</v>
      </c>
      <c r="CC358" s="6">
        <v>90</v>
      </c>
      <c r="CD358" s="6">
        <v>2055.4110000000001</v>
      </c>
      <c r="CE358" s="6">
        <v>829.16399999999999</v>
      </c>
      <c r="CF358" s="6">
        <v>1332.7180000000001</v>
      </c>
      <c r="CG358" s="6">
        <v>1.5309999999999999</v>
      </c>
      <c r="CH358" s="6">
        <v>98.424999999999997</v>
      </c>
      <c r="CR358" s="6"/>
      <c r="CS358" s="6"/>
      <c r="CT358" s="6"/>
      <c r="CU358" s="6"/>
      <c r="CV358" s="6"/>
      <c r="CY358" s="6"/>
      <c r="CZ358" s="6"/>
      <c r="DA358" s="6"/>
      <c r="DB358" s="6"/>
      <c r="DC358" s="6"/>
      <c r="DD358" s="6"/>
    </row>
    <row r="359" spans="1:108" x14ac:dyDescent="0.35">
      <c r="A359" s="8">
        <v>800.3065185546875</v>
      </c>
      <c r="B359" s="8">
        <v>119.90861511230469</v>
      </c>
      <c r="C359" s="8">
        <v>214.80000305175781</v>
      </c>
      <c r="D359" s="8">
        <v>214.80000305175781</v>
      </c>
      <c r="E359" s="8">
        <v>220</v>
      </c>
      <c r="F359" s="8">
        <v>225</v>
      </c>
      <c r="G359" s="8">
        <v>2193.984619140625</v>
      </c>
      <c r="H359" s="8">
        <v>1769.0792236328125</v>
      </c>
      <c r="I359" s="8">
        <v>3.4160001277923584</v>
      </c>
      <c r="J359" s="8">
        <v>0.14600001275539398</v>
      </c>
      <c r="K359" s="8">
        <v>24.338001251220703</v>
      </c>
      <c r="L359" s="8">
        <v>2.0340001583099365</v>
      </c>
      <c r="M359" s="8">
        <v>0.45200002193450928</v>
      </c>
      <c r="N359" s="8">
        <v>0.65600001811981201</v>
      </c>
      <c r="O359" s="8">
        <v>46.5</v>
      </c>
      <c r="P359" s="8">
        <v>27.731517791748047</v>
      </c>
      <c r="Q359" s="8">
        <v>44.994274139404297</v>
      </c>
      <c r="R359" s="8">
        <v>229.80000305175781</v>
      </c>
      <c r="S359" s="8">
        <v>60</v>
      </c>
      <c r="T359" s="8">
        <v>60</v>
      </c>
      <c r="U359" s="8">
        <v>60.799999</v>
      </c>
      <c r="V359" s="8">
        <v>137.79624938964844</v>
      </c>
      <c r="W359" s="8">
        <v>52.49993896484375</v>
      </c>
      <c r="X359" s="8">
        <v>67.152168273925781</v>
      </c>
      <c r="Y359" s="8">
        <v>83.22515869140625</v>
      </c>
      <c r="Z359" s="8">
        <v>1.3544375896453857</v>
      </c>
      <c r="AA359" s="8">
        <v>542.31793212890625</v>
      </c>
      <c r="AB359" s="8">
        <v>494.11309814453125</v>
      </c>
      <c r="AC359" s="8">
        <v>4.8535628318786621</v>
      </c>
      <c r="AD359" s="8">
        <v>3.8376877307891846</v>
      </c>
      <c r="AE359" s="8">
        <v>7844.10546875</v>
      </c>
      <c r="AF359" s="8">
        <v>5976.20654296875</v>
      </c>
      <c r="AG359" s="8">
        <v>1788.45068359375</v>
      </c>
      <c r="AH359" s="8">
        <v>1108.4833984375</v>
      </c>
      <c r="AI359" s="8">
        <v>6055.65478515625</v>
      </c>
      <c r="AJ359" s="8">
        <v>4867.72314453125</v>
      </c>
      <c r="AK359" s="8">
        <f>(data_cloud__26[[#This Row],[timestamp]]-BD357)*86400</f>
        <v>23.831000039353967</v>
      </c>
      <c r="AL359" s="8">
        <v>1.0049999999999999</v>
      </c>
      <c r="AM359" s="8">
        <v>424.88499999999999</v>
      </c>
      <c r="AN359" s="8">
        <v>2056.3359999999998</v>
      </c>
      <c r="AO359" s="8">
        <v>10.621</v>
      </c>
      <c r="AP359" s="6">
        <v>36.393999999999998</v>
      </c>
      <c r="AQ359" s="6">
        <v>1</v>
      </c>
      <c r="AR359" s="6">
        <v>1</v>
      </c>
      <c r="AS359" s="6">
        <f>_xlfn.XLOOKUP(data_cloud__26[[#This Row],[product_id]], manual_check_maarten!A:A,manual_check_maarten!F:F,  "")</f>
        <v>1</v>
      </c>
      <c r="AT359" s="6"/>
      <c r="AU359" s="6"/>
      <c r="AV359" s="6"/>
      <c r="AW359" s="6">
        <f>_xlfn.XLOOKUP(data_cloud__26[[#This Row],[product_id]], manual_check_maarten!A:A,manual_check_maarten!G:G,  "")</f>
        <v>0</v>
      </c>
      <c r="AX359" s="6" t="str">
        <f>_xlfn.XLOOKUP(data_cloud__26[[#This Row],[product_id]], manual_check_maarten!A:A,manual_check_maarten!H:H,  "")</f>
        <v/>
      </c>
      <c r="AY359" s="6"/>
      <c r="AZ359" s="6"/>
      <c r="BA359" s="6" t="s">
        <v>1156</v>
      </c>
      <c r="BB359" s="6">
        <v>198</v>
      </c>
      <c r="BC359" s="6" t="s">
        <v>85</v>
      </c>
      <c r="BD359" s="6">
        <v>45566.763195046296</v>
      </c>
      <c r="BE359" s="6" t="s">
        <v>79</v>
      </c>
      <c r="BF359" s="6" t="s">
        <v>80</v>
      </c>
      <c r="BG359" s="6">
        <v>198</v>
      </c>
      <c r="BH359" s="6">
        <v>198</v>
      </c>
      <c r="BI359" s="6">
        <v>0</v>
      </c>
      <c r="BJ359" s="6" t="s">
        <v>1154</v>
      </c>
      <c r="BK359" s="6" t="s">
        <v>82</v>
      </c>
      <c r="BL359" s="6">
        <v>16.180000305175781</v>
      </c>
      <c r="BM359" s="6">
        <v>110</v>
      </c>
      <c r="BN359" s="6" t="s">
        <v>82</v>
      </c>
      <c r="BO359" s="6" t="s">
        <v>82</v>
      </c>
      <c r="BP359" s="6">
        <v>0</v>
      </c>
      <c r="BQ359" s="6">
        <v>60</v>
      </c>
      <c r="BR359" s="6"/>
      <c r="BS359" s="6"/>
      <c r="BT359" s="6" t="s">
        <v>1157</v>
      </c>
      <c r="BU359" s="6" t="s">
        <v>1156</v>
      </c>
      <c r="BV359" s="6">
        <v>40</v>
      </c>
      <c r="BW359" s="6">
        <v>20</v>
      </c>
      <c r="BX359" s="6">
        <v>45</v>
      </c>
      <c r="BY359" s="6">
        <v>1235.509</v>
      </c>
      <c r="BZ359" s="6">
        <v>957.26300000000003</v>
      </c>
      <c r="CA359" s="6">
        <v>-1.627</v>
      </c>
      <c r="CB359" s="6">
        <v>4.077</v>
      </c>
      <c r="CC359" s="6">
        <v>90.682000000000002</v>
      </c>
      <c r="CD359" s="6">
        <v>2056.3359999999998</v>
      </c>
      <c r="CE359" s="6">
        <v>1229.299</v>
      </c>
      <c r="CF359" s="6">
        <v>1262.693</v>
      </c>
      <c r="CG359" s="6">
        <v>-178.267</v>
      </c>
      <c r="CH359" s="6">
        <v>99.998999999999995</v>
      </c>
      <c r="CR359" s="6"/>
      <c r="CS359" s="6"/>
      <c r="CT359" s="6"/>
      <c r="CU359" s="6"/>
      <c r="CV359" s="6"/>
      <c r="CY359" s="6"/>
      <c r="CZ359" s="6"/>
      <c r="DA359" s="6"/>
      <c r="DB359" s="6"/>
      <c r="DC359" s="6"/>
      <c r="DD359" s="6"/>
    </row>
    <row r="360" spans="1:108" x14ac:dyDescent="0.35">
      <c r="A360" s="8">
        <v>800.6754150390625</v>
      </c>
      <c r="B360" s="8">
        <v>119.90861511230469</v>
      </c>
      <c r="C360" s="8">
        <v>216.80000305175781</v>
      </c>
      <c r="D360" s="8">
        <v>215.80000305175781</v>
      </c>
      <c r="E360" s="8">
        <v>219.10000610351563</v>
      </c>
      <c r="F360" s="8">
        <v>224.60000610351563</v>
      </c>
      <c r="G360" s="8">
        <v>2204.37890625</v>
      </c>
      <c r="H360" s="8">
        <v>1778.7935791015625</v>
      </c>
      <c r="I360" s="8">
        <v>2.8540000915527344</v>
      </c>
      <c r="J360" s="8">
        <v>0.15200001001358032</v>
      </c>
      <c r="K360" s="8">
        <v>24.322000503540039</v>
      </c>
      <c r="L360" s="8">
        <v>2.0580000877380371</v>
      </c>
      <c r="M360" s="8">
        <v>0.45400002598762512</v>
      </c>
      <c r="N360" s="8">
        <v>0.65600001811981201</v>
      </c>
      <c r="O360" s="8">
        <v>46.900001525878906</v>
      </c>
      <c r="P360" s="8">
        <v>27.879323959350586</v>
      </c>
      <c r="Q360" s="8">
        <v>44.968788146972656</v>
      </c>
      <c r="R360" s="8">
        <v>230</v>
      </c>
      <c r="S360" s="8">
        <v>60</v>
      </c>
      <c r="T360" s="8">
        <v>60</v>
      </c>
      <c r="U360" s="8">
        <v>60.099997999999999</v>
      </c>
      <c r="V360" s="8">
        <v>94.586082458496094</v>
      </c>
      <c r="W360" s="8">
        <v>52.499603271484375</v>
      </c>
      <c r="X360" s="8">
        <v>59.555435180664063</v>
      </c>
      <c r="Y360" s="8">
        <v>75.067962646484375</v>
      </c>
      <c r="Z360" s="8">
        <v>4.0634374618530273</v>
      </c>
      <c r="AA360" s="8">
        <v>537.48272705078125</v>
      </c>
      <c r="AB360" s="8">
        <v>491.0867919921875</v>
      </c>
      <c r="AC360" s="8">
        <v>4.5901875495910645</v>
      </c>
      <c r="AD360" s="8">
        <v>3.6495625972747803</v>
      </c>
      <c r="AE360" s="8">
        <v>7703.4140625</v>
      </c>
      <c r="AF360" s="8">
        <v>5158.16162109375</v>
      </c>
      <c r="AG360" s="8">
        <v>1627.06591796875</v>
      </c>
      <c r="AH360" s="8">
        <v>990.13720703125</v>
      </c>
      <c r="AI360" s="8">
        <v>6076.34814453125</v>
      </c>
      <c r="AJ360" s="8">
        <v>4168.0244140625</v>
      </c>
      <c r="AK360" s="8">
        <f>(data_cloud__26[[#This Row],[timestamp]]-BD358)*86400</f>
        <v>90.922999964095652</v>
      </c>
      <c r="AL360" s="8">
        <v>1.0029999999999999</v>
      </c>
      <c r="AM360" s="8">
        <v>423.21199999999999</v>
      </c>
      <c r="AN360" s="8">
        <v>2055.2240000000002</v>
      </c>
      <c r="AO360" s="8">
        <v>4.6429999999999998</v>
      </c>
      <c r="AP360" s="6">
        <v>22.8</v>
      </c>
      <c r="AQ360" s="6">
        <v>1</v>
      </c>
      <c r="AR360" s="6">
        <v>1</v>
      </c>
      <c r="AS360" s="6">
        <f>_xlfn.XLOOKUP(data_cloud__26[[#This Row],[product_id]], manual_check_maarten!A:A,manual_check_maarten!F:F,  "")</f>
        <v>1</v>
      </c>
      <c r="AT360" s="6"/>
      <c r="AU360" s="6"/>
      <c r="AV360" s="6"/>
      <c r="AW360" s="6">
        <f>_xlfn.XLOOKUP(data_cloud__26[[#This Row],[product_id]], manual_check_maarten!A:A,manual_check_maarten!G:G,  "")</f>
        <v>0</v>
      </c>
      <c r="AX360" s="6" t="str">
        <f>_xlfn.XLOOKUP(data_cloud__26[[#This Row],[product_id]], manual_check_maarten!A:A,manual_check_maarten!H:H,  "")</f>
        <v/>
      </c>
      <c r="AY360" s="6"/>
      <c r="AZ360" s="6"/>
      <c r="BA360" s="6" t="s">
        <v>1158</v>
      </c>
      <c r="BB360" s="6">
        <v>199</v>
      </c>
      <c r="BC360" s="6" t="s">
        <v>78</v>
      </c>
      <c r="BD360" s="6">
        <v>45566.764247395833</v>
      </c>
      <c r="BE360" s="6" t="s">
        <v>79</v>
      </c>
      <c r="BF360" s="6" t="s">
        <v>80</v>
      </c>
      <c r="BG360" s="6">
        <v>199</v>
      </c>
      <c r="BH360" s="6">
        <v>199</v>
      </c>
      <c r="BI360" s="6">
        <v>0</v>
      </c>
      <c r="BJ360" s="6" t="s">
        <v>1159</v>
      </c>
      <c r="BK360" s="6" t="s">
        <v>82</v>
      </c>
      <c r="BL360" s="6">
        <v>16.190000534057617</v>
      </c>
      <c r="BM360" s="6">
        <v>110</v>
      </c>
      <c r="BN360" s="6" t="s">
        <v>82</v>
      </c>
      <c r="BO360" s="6" t="s">
        <v>82</v>
      </c>
      <c r="BP360" s="6">
        <v>0</v>
      </c>
      <c r="BQ360" s="6">
        <v>60</v>
      </c>
      <c r="BR360" s="6">
        <v>1.5750765800476074E-2</v>
      </c>
      <c r="BS360" s="6">
        <v>0.16319727897644043</v>
      </c>
      <c r="BT360" s="6" t="s">
        <v>1160</v>
      </c>
      <c r="BU360" s="6" t="s">
        <v>1158</v>
      </c>
      <c r="BV360" s="6">
        <v>40</v>
      </c>
      <c r="BW360" s="6">
        <v>20</v>
      </c>
      <c r="BX360" s="6">
        <v>45</v>
      </c>
      <c r="BY360" s="6">
        <v>824.85900000000004</v>
      </c>
      <c r="BZ360" s="6">
        <v>1227.653</v>
      </c>
      <c r="CA360" s="6">
        <v>-0.26400000000000001</v>
      </c>
      <c r="CB360" s="6">
        <v>4.1059999999999999</v>
      </c>
      <c r="CC360" s="6">
        <v>92.045000000000002</v>
      </c>
      <c r="CD360" s="6">
        <v>2055.2240000000002</v>
      </c>
      <c r="CE360" s="6">
        <v>808.57600000000002</v>
      </c>
      <c r="CF360" s="6">
        <v>1336.2560000000001</v>
      </c>
      <c r="CG360" s="6">
        <v>3.3519999999999999</v>
      </c>
      <c r="CH360" s="6">
        <v>98.424999999999997</v>
      </c>
      <c r="CR360" s="6"/>
      <c r="CS360" s="6"/>
      <c r="CT360" s="6"/>
      <c r="CU360" s="6"/>
      <c r="CV360" s="6"/>
      <c r="CY360" s="6"/>
      <c r="CZ360" s="6"/>
      <c r="DA360" s="6"/>
      <c r="DB360" s="6"/>
      <c r="DC360" s="6"/>
      <c r="DD360" s="6"/>
    </row>
    <row r="361" spans="1:108" x14ac:dyDescent="0.35">
      <c r="A361" s="8">
        <v>800.6754150390625</v>
      </c>
      <c r="B361" s="8">
        <v>119.90861511230469</v>
      </c>
      <c r="C361" s="8">
        <v>216.80000305175781</v>
      </c>
      <c r="D361" s="8">
        <v>215.80000305175781</v>
      </c>
      <c r="E361" s="8">
        <v>219.10000610351563</v>
      </c>
      <c r="F361" s="8">
        <v>224.60000610351563</v>
      </c>
      <c r="G361" s="8">
        <v>2204.37890625</v>
      </c>
      <c r="H361" s="8">
        <v>1778.7935791015625</v>
      </c>
      <c r="I361" s="8">
        <v>2.8540000915527344</v>
      </c>
      <c r="J361" s="8">
        <v>0.15200001001358032</v>
      </c>
      <c r="K361" s="8">
        <v>24.322000503540039</v>
      </c>
      <c r="L361" s="8">
        <v>2.0580000877380371</v>
      </c>
      <c r="M361" s="8">
        <v>0.45400002598762512</v>
      </c>
      <c r="N361" s="8">
        <v>0.65600001811981201</v>
      </c>
      <c r="O361" s="8">
        <v>46.900001525878906</v>
      </c>
      <c r="P361" s="8">
        <v>27.879323959350586</v>
      </c>
      <c r="Q361" s="8">
        <v>44.968788146972656</v>
      </c>
      <c r="R361" s="8">
        <v>230</v>
      </c>
      <c r="S361" s="8">
        <v>60</v>
      </c>
      <c r="T361" s="8">
        <v>60</v>
      </c>
      <c r="U361" s="8">
        <v>60.099997999999999</v>
      </c>
      <c r="V361" s="8">
        <v>137.79624938964844</v>
      </c>
      <c r="W361" s="8">
        <v>52.49993896484375</v>
      </c>
      <c r="X361" s="8">
        <v>59.710472106933594</v>
      </c>
      <c r="Y361" s="8">
        <v>76.821891784667969</v>
      </c>
      <c r="Z361" s="8">
        <v>2.5208125114440918</v>
      </c>
      <c r="AA361" s="8">
        <v>542.57806396484375</v>
      </c>
      <c r="AB361" s="8">
        <v>494.60256958007813</v>
      </c>
      <c r="AC361" s="8">
        <v>4.8159375190734863</v>
      </c>
      <c r="AD361" s="8">
        <v>3.8000626564025879</v>
      </c>
      <c r="AE361" s="8">
        <v>7995.462890625</v>
      </c>
      <c r="AF361" s="8">
        <v>5968.31640625</v>
      </c>
      <c r="AG361" s="8">
        <v>1781.83154296875</v>
      </c>
      <c r="AH361" s="8">
        <v>1105.48388671875</v>
      </c>
      <c r="AI361" s="8">
        <v>6213.63134765625</v>
      </c>
      <c r="AJ361" s="8">
        <v>4862.83251953125</v>
      </c>
      <c r="AK361" s="8">
        <f>(data_cloud__26[[#This Row],[timestamp]]-BD359)*86400</f>
        <v>90.922999964095652</v>
      </c>
      <c r="AL361" s="8">
        <v>1.0049999999999999</v>
      </c>
      <c r="AM361" s="8">
        <v>424.61799999999999</v>
      </c>
      <c r="AN361" s="8">
        <v>2054.2199999999998</v>
      </c>
      <c r="AO361" s="8">
        <v>15.247</v>
      </c>
      <c r="AP361" s="6">
        <v>22.045000000000002</v>
      </c>
      <c r="AQ361" s="6">
        <v>1</v>
      </c>
      <c r="AR361" s="6">
        <v>1</v>
      </c>
      <c r="AS361" s="6">
        <f>_xlfn.XLOOKUP(data_cloud__26[[#This Row],[product_id]], manual_check_maarten!A:A,manual_check_maarten!F:F,  "")</f>
        <v>0</v>
      </c>
      <c r="AT361" s="6"/>
      <c r="AU361" s="6"/>
      <c r="AV361" s="6"/>
      <c r="AW361" s="6">
        <f>_xlfn.XLOOKUP(data_cloud__26[[#This Row],[product_id]], manual_check_maarten!A:A,manual_check_maarten!G:G,  "")</f>
        <v>0</v>
      </c>
      <c r="AX361" s="6" t="str">
        <f>_xlfn.XLOOKUP(data_cloud__26[[#This Row],[product_id]], manual_check_maarten!A:A,manual_check_maarten!H:H,  "")</f>
        <v>Streaks</v>
      </c>
      <c r="AY361" s="6"/>
      <c r="AZ361" s="6"/>
      <c r="BA361" s="6" t="s">
        <v>1161</v>
      </c>
      <c r="BB361" s="6">
        <v>199</v>
      </c>
      <c r="BC361" s="6" t="s">
        <v>85</v>
      </c>
      <c r="BD361" s="6">
        <v>45566.764247395833</v>
      </c>
      <c r="BE361" s="6" t="s">
        <v>79</v>
      </c>
      <c r="BF361" s="6" t="s">
        <v>80</v>
      </c>
      <c r="BG361" s="6">
        <v>199</v>
      </c>
      <c r="BH361" s="6">
        <v>199</v>
      </c>
      <c r="BI361" s="6">
        <v>0</v>
      </c>
      <c r="BJ361" s="6" t="s">
        <v>1159</v>
      </c>
      <c r="BK361" s="6" t="s">
        <v>82</v>
      </c>
      <c r="BL361" s="6">
        <v>16.190000534057617</v>
      </c>
      <c r="BM361" s="6">
        <v>110</v>
      </c>
      <c r="BN361" s="6" t="s">
        <v>82</v>
      </c>
      <c r="BO361" s="6" t="s">
        <v>82</v>
      </c>
      <c r="BP361" s="6">
        <v>0</v>
      </c>
      <c r="BQ361" s="6">
        <v>60</v>
      </c>
      <c r="BR361" s="6"/>
      <c r="BS361" s="6"/>
      <c r="BT361" s="6" t="s">
        <v>1162</v>
      </c>
      <c r="BU361" s="6" t="s">
        <v>1161</v>
      </c>
      <c r="BV361" s="6">
        <v>40</v>
      </c>
      <c r="BW361" s="6">
        <v>20</v>
      </c>
      <c r="BX361" s="6">
        <v>45</v>
      </c>
      <c r="BY361" s="6">
        <v>1232.923</v>
      </c>
      <c r="BZ361" s="6">
        <v>1087.8779999999999</v>
      </c>
      <c r="CA361" s="6">
        <v>-0.94499999999999995</v>
      </c>
      <c r="CB361" s="6">
        <v>4.13</v>
      </c>
      <c r="CC361" s="6">
        <v>91.364000000000004</v>
      </c>
      <c r="CD361" s="6">
        <v>2054.2199999999998</v>
      </c>
      <c r="CE361" s="6">
        <v>1226.6469999999999</v>
      </c>
      <c r="CF361" s="6">
        <v>1393.498</v>
      </c>
      <c r="CG361" s="6">
        <v>-178.16399999999999</v>
      </c>
      <c r="CH361" s="6">
        <v>98.424999999999997</v>
      </c>
      <c r="CR361" s="6"/>
      <c r="CS361" s="6"/>
      <c r="CT361" s="6"/>
      <c r="CU361" s="6"/>
      <c r="CV361" s="6"/>
      <c r="CY361" s="6"/>
      <c r="CZ361" s="6"/>
      <c r="DA361" s="6"/>
      <c r="DB361" s="6"/>
      <c r="DC361" s="6"/>
      <c r="DD361" s="6"/>
    </row>
    <row r="362" spans="1:108" x14ac:dyDescent="0.35">
      <c r="A362" s="8">
        <v>800.1220703125</v>
      </c>
      <c r="B362" s="8">
        <v>119.90861511230469</v>
      </c>
      <c r="C362" s="8">
        <v>216.30000305175781</v>
      </c>
      <c r="D362" s="8">
        <v>215.80000305175781</v>
      </c>
      <c r="E362" s="8">
        <v>219.10000610351563</v>
      </c>
      <c r="F362" s="8">
        <v>225</v>
      </c>
      <c r="G362" s="8">
        <v>2197.1904296875</v>
      </c>
      <c r="H362" s="8">
        <v>1804.53662109375</v>
      </c>
      <c r="I362" s="8">
        <v>3.7660002708435059</v>
      </c>
      <c r="J362" s="8">
        <v>0.15000000596046448</v>
      </c>
      <c r="K362" s="8">
        <v>24.340002059936523</v>
      </c>
      <c r="L362" s="8">
        <v>2.2920000553131104</v>
      </c>
      <c r="M362" s="8">
        <v>0.45400002598762512</v>
      </c>
      <c r="N362" s="8">
        <v>0.65600001811981201</v>
      </c>
      <c r="O362" s="8">
        <v>47.200000762939453</v>
      </c>
      <c r="P362" s="8">
        <v>28.603065490722656</v>
      </c>
      <c r="Q362" s="8">
        <v>44.943305969238281</v>
      </c>
      <c r="R362" s="8">
        <v>230</v>
      </c>
      <c r="S362" s="8">
        <v>59.900002000000001</v>
      </c>
      <c r="T362" s="8">
        <v>59.900002000000001</v>
      </c>
      <c r="U362" s="8">
        <v>59.799999</v>
      </c>
      <c r="V362" s="8">
        <v>94.586082458496094</v>
      </c>
      <c r="W362" s="8">
        <v>52.499603271484375</v>
      </c>
      <c r="X362" s="8">
        <v>64.246772766113281</v>
      </c>
      <c r="Y362" s="8">
        <v>78.247756958007813</v>
      </c>
      <c r="Z362" s="8">
        <v>2.8970625400543213</v>
      </c>
      <c r="AA362" s="8">
        <v>534.447265625</v>
      </c>
      <c r="AB362" s="8">
        <v>485.60491943359375</v>
      </c>
      <c r="AC362" s="8">
        <v>4.5149378776550293</v>
      </c>
      <c r="AD362" s="8">
        <v>3.6119377613067627</v>
      </c>
      <c r="AE362" s="8">
        <v>7654.50341796875</v>
      </c>
      <c r="AF362" s="8">
        <v>5123.79931640625</v>
      </c>
      <c r="AG362" s="8">
        <v>1578.96875</v>
      </c>
      <c r="AH362" s="8">
        <v>962.1171875</v>
      </c>
      <c r="AI362" s="8">
        <v>6075.53466796875</v>
      </c>
      <c r="AJ362" s="8">
        <v>4161.68212890625</v>
      </c>
      <c r="AK362" s="8">
        <f>(data_cloud__26[[#This Row],[timestamp]]-BD360)*86400</f>
        <v>24.134000181220472</v>
      </c>
      <c r="AL362" s="8">
        <v>1.0029999999999999</v>
      </c>
      <c r="AM362" s="8">
        <v>423.572</v>
      </c>
      <c r="AN362" s="8">
        <v>2164.6309999999999</v>
      </c>
      <c r="AO362" s="8">
        <v>630.89599999999996</v>
      </c>
      <c r="AP362" s="6">
        <v>34.762999999999998</v>
      </c>
      <c r="AQ362" s="6">
        <v>0</v>
      </c>
      <c r="AR362" s="6">
        <v>1</v>
      </c>
      <c r="AS362" s="6">
        <f>_xlfn.XLOOKUP(data_cloud__26[[#This Row],[product_id]], manual_check_maarten!A:A,manual_check_maarten!F:F,  "")</f>
        <v>0</v>
      </c>
      <c r="AT362" s="6"/>
      <c r="AU362" s="6"/>
      <c r="AV362" s="6"/>
      <c r="AW362" s="6">
        <f>_xlfn.XLOOKUP(data_cloud__26[[#This Row],[product_id]], manual_check_maarten!A:A,manual_check_maarten!G:G,  "")</f>
        <v>0</v>
      </c>
      <c r="AX362" s="6" t="str">
        <f>_xlfn.XLOOKUP(data_cloud__26[[#This Row],[product_id]], manual_check_maarten!A:A,manual_check_maarten!H:H,  "")</f>
        <v>Burnt</v>
      </c>
      <c r="AY362" s="6"/>
      <c r="AZ362" s="6"/>
      <c r="BA362" s="6" t="s">
        <v>1163</v>
      </c>
      <c r="BB362" s="6">
        <v>200</v>
      </c>
      <c r="BC362" s="6" t="s">
        <v>78</v>
      </c>
      <c r="BD362" s="6">
        <v>45566.764526724539</v>
      </c>
      <c r="BE362" s="6" t="s">
        <v>79</v>
      </c>
      <c r="BF362" s="6" t="s">
        <v>80</v>
      </c>
      <c r="BG362" s="6">
        <v>200</v>
      </c>
      <c r="BH362" s="6">
        <v>200</v>
      </c>
      <c r="BI362" s="6">
        <v>0</v>
      </c>
      <c r="BJ362" s="6" t="s">
        <v>1164</v>
      </c>
      <c r="BK362" s="6" t="s">
        <v>82</v>
      </c>
      <c r="BL362" s="6">
        <v>16.19999885559082</v>
      </c>
      <c r="BM362" s="6">
        <v>110</v>
      </c>
      <c r="BN362" s="6" t="s">
        <v>82</v>
      </c>
      <c r="BO362" s="6" t="s">
        <v>82</v>
      </c>
      <c r="BP362" s="6">
        <v>0</v>
      </c>
      <c r="BQ362" s="6">
        <v>60</v>
      </c>
      <c r="BR362" s="6">
        <v>1.7725229263305664E-3</v>
      </c>
      <c r="BS362" s="6">
        <v>0.15388453006744385</v>
      </c>
      <c r="BT362" s="6" t="s">
        <v>1165</v>
      </c>
      <c r="BU362" s="6" t="s">
        <v>1163</v>
      </c>
      <c r="BV362" s="6">
        <v>40</v>
      </c>
      <c r="BW362" s="6">
        <v>20</v>
      </c>
      <c r="BX362" s="6">
        <v>45</v>
      </c>
      <c r="BY362" s="6">
        <v>890.64200000000005</v>
      </c>
      <c r="BZ362" s="6">
        <v>1008.995</v>
      </c>
      <c r="CA362" s="6">
        <v>3.1960000000000002</v>
      </c>
      <c r="CB362" s="6">
        <v>4.0880000000000001</v>
      </c>
      <c r="CC362" s="6">
        <v>95.504999999999995</v>
      </c>
      <c r="CD362" s="6">
        <v>2164.6309999999999</v>
      </c>
      <c r="CE362" s="6">
        <v>866.827</v>
      </c>
      <c r="CF362" s="6">
        <v>1119.463</v>
      </c>
      <c r="CG362" s="6">
        <v>6.6079999999999997</v>
      </c>
      <c r="CH362" s="6">
        <v>99.998999999999995</v>
      </c>
      <c r="CR362" s="6"/>
      <c r="CS362" s="6"/>
      <c r="CT362" s="6"/>
      <c r="CU362" s="6"/>
      <c r="CV362" s="6"/>
      <c r="CY362" s="6"/>
      <c r="CZ362" s="6"/>
      <c r="DA362" s="6"/>
      <c r="DB362" s="6"/>
      <c r="DC362" s="6"/>
      <c r="DD362" s="6"/>
    </row>
    <row r="363" spans="1:108" x14ac:dyDescent="0.35">
      <c r="A363" s="8">
        <v>800.1220703125</v>
      </c>
      <c r="B363" s="8">
        <v>119.90861511230469</v>
      </c>
      <c r="C363" s="8">
        <v>216.30000305175781</v>
      </c>
      <c r="D363" s="8">
        <v>215.80000305175781</v>
      </c>
      <c r="E363" s="8">
        <v>219.10000610351563</v>
      </c>
      <c r="F363" s="8">
        <v>225</v>
      </c>
      <c r="G363" s="8">
        <v>2197.1904296875</v>
      </c>
      <c r="H363" s="8">
        <v>1804.53662109375</v>
      </c>
      <c r="I363" s="8">
        <v>3.7660002708435059</v>
      </c>
      <c r="J363" s="8">
        <v>0.15000000596046448</v>
      </c>
      <c r="K363" s="8">
        <v>24.340002059936523</v>
      </c>
      <c r="L363" s="8">
        <v>2.2920000553131104</v>
      </c>
      <c r="M363" s="8">
        <v>0.45400002598762512</v>
      </c>
      <c r="N363" s="8">
        <v>0.65600001811981201</v>
      </c>
      <c r="O363" s="8">
        <v>47.200000762939453</v>
      </c>
      <c r="P363" s="8">
        <v>28.603065490722656</v>
      </c>
      <c r="Q363" s="8">
        <v>44.943305969238281</v>
      </c>
      <c r="R363" s="8">
        <v>230</v>
      </c>
      <c r="S363" s="8">
        <v>59.900002000000001</v>
      </c>
      <c r="T363" s="8">
        <v>59.900002000000001</v>
      </c>
      <c r="U363" s="8">
        <v>59.799999</v>
      </c>
      <c r="V363" s="8">
        <v>137.79624938964844</v>
      </c>
      <c r="W363" s="8">
        <v>52.49993896484375</v>
      </c>
      <c r="X363" s="8">
        <v>64.329109191894531</v>
      </c>
      <c r="Y363" s="8">
        <v>80.632339477539063</v>
      </c>
      <c r="Z363" s="8">
        <v>1.4296876192092896</v>
      </c>
      <c r="AA363" s="8">
        <v>539.9884033203125</v>
      </c>
      <c r="AB363" s="8">
        <v>489.0445556640625</v>
      </c>
      <c r="AC363" s="8">
        <v>4.966437816619873</v>
      </c>
      <c r="AD363" s="8">
        <v>3.8753125667572021</v>
      </c>
      <c r="AE363" s="8">
        <v>7944.99560546875</v>
      </c>
      <c r="AF363" s="8">
        <v>5893.556640625</v>
      </c>
      <c r="AG363" s="8">
        <v>1847.25732421875</v>
      </c>
      <c r="AH363" s="8">
        <v>1125.5185546875</v>
      </c>
      <c r="AI363" s="8">
        <v>6097.73828125</v>
      </c>
      <c r="AJ363" s="8">
        <v>4768.0380859375</v>
      </c>
      <c r="AK363" s="8">
        <f>(data_cloud__26[[#This Row],[timestamp]]-BD361)*86400</f>
        <v>24.134000181220472</v>
      </c>
      <c r="AL363" s="8">
        <v>1.0049999999999999</v>
      </c>
      <c r="AM363" s="8">
        <v>424.63499999999999</v>
      </c>
      <c r="AN363" s="8">
        <v>2053.549</v>
      </c>
      <c r="AO363" s="8">
        <v>283.73200000000003</v>
      </c>
      <c r="AP363" s="6">
        <v>31.692</v>
      </c>
      <c r="AQ363" s="6">
        <v>0</v>
      </c>
      <c r="AR363" s="6">
        <v>1</v>
      </c>
      <c r="AS363" s="6">
        <f>_xlfn.XLOOKUP(data_cloud__26[[#This Row],[product_id]], manual_check_maarten!A:A,manual_check_maarten!F:F,  "")</f>
        <v>0</v>
      </c>
      <c r="AT363" s="6"/>
      <c r="AU363" s="6"/>
      <c r="AV363" s="6"/>
      <c r="AW363" s="6">
        <f>_xlfn.XLOOKUP(data_cloud__26[[#This Row],[product_id]], manual_check_maarten!A:A,manual_check_maarten!G:G,  "")</f>
        <v>0</v>
      </c>
      <c r="AX363" s="6" t="str">
        <f>_xlfn.XLOOKUP(data_cloud__26[[#This Row],[product_id]], manual_check_maarten!A:A,manual_check_maarten!H:H,  "")</f>
        <v>Burnt</v>
      </c>
      <c r="AY363" s="6"/>
      <c r="AZ363" s="6"/>
      <c r="BA363" s="6" t="s">
        <v>1166</v>
      </c>
      <c r="BB363" s="6">
        <v>200</v>
      </c>
      <c r="BC363" s="6" t="s">
        <v>85</v>
      </c>
      <c r="BD363" s="6">
        <v>45566.764526724539</v>
      </c>
      <c r="BE363" s="6" t="s">
        <v>79</v>
      </c>
      <c r="BF363" s="6" t="s">
        <v>80</v>
      </c>
      <c r="BG363" s="6">
        <v>200</v>
      </c>
      <c r="BH363" s="6">
        <v>200</v>
      </c>
      <c r="BI363" s="6">
        <v>0</v>
      </c>
      <c r="BJ363" s="6" t="s">
        <v>1164</v>
      </c>
      <c r="BK363" s="6" t="s">
        <v>82</v>
      </c>
      <c r="BL363" s="6">
        <v>16.19999885559082</v>
      </c>
      <c r="BM363" s="6">
        <v>110</v>
      </c>
      <c r="BN363" s="6" t="s">
        <v>82</v>
      </c>
      <c r="BO363" s="6" t="s">
        <v>82</v>
      </c>
      <c r="BP363" s="6">
        <v>0</v>
      </c>
      <c r="BQ363" s="6">
        <v>60</v>
      </c>
      <c r="BR363" s="6"/>
      <c r="BS363" s="6"/>
      <c r="BT363" s="6" t="s">
        <v>1167</v>
      </c>
      <c r="BU363" s="6" t="s">
        <v>1166</v>
      </c>
      <c r="BV363" s="6">
        <v>40</v>
      </c>
      <c r="BW363" s="6">
        <v>20</v>
      </c>
      <c r="BX363" s="6">
        <v>45</v>
      </c>
      <c r="BY363" s="6">
        <v>1200.665</v>
      </c>
      <c r="BZ363" s="6">
        <v>1106.8869999999999</v>
      </c>
      <c r="CA363" s="6">
        <v>-2.9910000000000001</v>
      </c>
      <c r="CB363" s="6">
        <v>4.1050000000000004</v>
      </c>
      <c r="CC363" s="6">
        <v>89.317999999999998</v>
      </c>
      <c r="CD363" s="6">
        <v>2053.549</v>
      </c>
      <c r="CE363" s="6">
        <v>1202.4090000000001</v>
      </c>
      <c r="CF363" s="6">
        <v>1412.518</v>
      </c>
      <c r="CG363" s="6">
        <v>-179.68100000000001</v>
      </c>
      <c r="CH363" s="6">
        <v>99.998999999999995</v>
      </c>
      <c r="CR363" s="6"/>
      <c r="CS363" s="6"/>
      <c r="CT363" s="6"/>
      <c r="CU363" s="6"/>
      <c r="CV363" s="6"/>
      <c r="CY363" s="6"/>
      <c r="CZ363" s="6"/>
      <c r="DA363" s="6"/>
      <c r="DB363" s="6"/>
      <c r="DC363" s="6"/>
      <c r="DD363" s="6"/>
    </row>
    <row r="364" spans="1:108" x14ac:dyDescent="0.35">
      <c r="A364" s="8">
        <v>800.1220703125</v>
      </c>
      <c r="B364" s="8">
        <v>119.90861511230469</v>
      </c>
      <c r="C364" s="8">
        <v>215.80000305175781</v>
      </c>
      <c r="D364" s="8">
        <v>215.60000610351563</v>
      </c>
      <c r="E364" s="8">
        <v>219.30000305175781</v>
      </c>
      <c r="F364" s="8">
        <v>225.30000305175781</v>
      </c>
      <c r="G364" s="8">
        <v>2198.453125</v>
      </c>
      <c r="H364" s="8">
        <v>1782.6793212890625</v>
      </c>
      <c r="I364" s="8">
        <v>3.194000244140625</v>
      </c>
      <c r="J364" s="8">
        <v>0.14800000190734863</v>
      </c>
      <c r="K364" s="8">
        <v>24.340002059936523</v>
      </c>
      <c r="L364" s="8">
        <v>2.004000186920166</v>
      </c>
      <c r="M364" s="8">
        <v>0.45400002598762512</v>
      </c>
      <c r="N364" s="8">
        <v>0.65400004386901855</v>
      </c>
      <c r="O364" s="8">
        <v>47.200000762939453</v>
      </c>
      <c r="P364" s="8">
        <v>27.853839874267578</v>
      </c>
      <c r="Q364" s="8">
        <v>44.978981018066406</v>
      </c>
      <c r="R364" s="8">
        <v>230</v>
      </c>
      <c r="S364" s="8">
        <v>59.700001</v>
      </c>
      <c r="T364" s="8">
        <v>59.700001</v>
      </c>
      <c r="U364" s="8">
        <v>59.900002000000001</v>
      </c>
      <c r="V364" s="8">
        <v>94.586082458496094</v>
      </c>
      <c r="W364" s="8">
        <v>52.499603271484375</v>
      </c>
      <c r="X364" s="8">
        <v>65.324928283691406</v>
      </c>
      <c r="Y364" s="8">
        <v>79.37713623046875</v>
      </c>
      <c r="Z364" s="8">
        <v>3.4238126277923584</v>
      </c>
      <c r="AA364" s="8">
        <v>534.53814697265625</v>
      </c>
      <c r="AB364" s="8">
        <v>487.55142211914063</v>
      </c>
      <c r="AC364" s="8">
        <v>4.7030625343322754</v>
      </c>
      <c r="AD364" s="8">
        <v>3.687187671661377</v>
      </c>
      <c r="AE364" s="8">
        <v>7581.20361328125</v>
      </c>
      <c r="AF364" s="8">
        <v>5143.0048828125</v>
      </c>
      <c r="AG364" s="8">
        <v>1658.81201171875</v>
      </c>
      <c r="AH364" s="8">
        <v>982.15869140625</v>
      </c>
      <c r="AI364" s="8">
        <v>5922.3916015625</v>
      </c>
      <c r="AJ364" s="8">
        <v>4160.84619140625</v>
      </c>
      <c r="AK364" s="8">
        <f>(data_cloud__26[[#This Row],[timestamp]]-BD362)*86400</f>
        <v>24.010999943129718</v>
      </c>
      <c r="AL364" s="8">
        <v>1.002</v>
      </c>
      <c r="AM364" s="8">
        <v>423.29700000000003</v>
      </c>
      <c r="AN364" s="8">
        <v>2051.6210000000001</v>
      </c>
      <c r="AO364" s="8">
        <v>16.939</v>
      </c>
      <c r="AP364" s="6">
        <v>45.579000000000001</v>
      </c>
      <c r="AQ364" s="6">
        <v>1</v>
      </c>
      <c r="AR364" s="6">
        <v>0</v>
      </c>
      <c r="AS364" s="6">
        <f>_xlfn.XLOOKUP(data_cloud__26[[#This Row],[product_id]], manual_check_maarten!A:A,manual_check_maarten!F:F,  "")</f>
        <v>0</v>
      </c>
      <c r="AT364" s="6"/>
      <c r="AU364" s="6"/>
      <c r="AV364" s="6"/>
      <c r="AW364" s="6">
        <f>_xlfn.XLOOKUP(data_cloud__26[[#This Row],[product_id]], manual_check_maarten!A:A,manual_check_maarten!G:G,  "")</f>
        <v>0</v>
      </c>
      <c r="AX364" s="6" t="str">
        <f>_xlfn.XLOOKUP(data_cloud__26[[#This Row],[product_id]], manual_check_maarten!A:A,manual_check_maarten!H:H,  "")</f>
        <v>Burnt</v>
      </c>
      <c r="AY364" s="6"/>
      <c r="AZ364" s="6"/>
      <c r="BA364" s="6" t="s">
        <v>710</v>
      </c>
      <c r="BB364" s="6">
        <v>201</v>
      </c>
      <c r="BC364" s="6" t="s">
        <v>78</v>
      </c>
      <c r="BD364" s="6">
        <v>45566.764804629631</v>
      </c>
      <c r="BE364" s="6" t="s">
        <v>79</v>
      </c>
      <c r="BF364" s="6" t="s">
        <v>80</v>
      </c>
      <c r="BG364" s="6">
        <v>201</v>
      </c>
      <c r="BH364" s="6">
        <v>201</v>
      </c>
      <c r="BI364" s="6">
        <v>0</v>
      </c>
      <c r="BJ364" s="6" t="s">
        <v>711</v>
      </c>
      <c r="BK364" s="6" t="s">
        <v>82</v>
      </c>
      <c r="BL364" s="6">
        <v>16.19999885559082</v>
      </c>
      <c r="BM364" s="6">
        <v>110</v>
      </c>
      <c r="BN364" s="6" t="s">
        <v>82</v>
      </c>
      <c r="BO364" s="6" t="s">
        <v>82</v>
      </c>
      <c r="BP364" s="6">
        <v>0</v>
      </c>
      <c r="BQ364" s="6">
        <v>60</v>
      </c>
      <c r="BR364" s="6">
        <v>4.7277212142944336E-2</v>
      </c>
      <c r="BS364" s="6">
        <v>0.21136999130249023</v>
      </c>
      <c r="BT364" s="6" t="s">
        <v>712</v>
      </c>
      <c r="BU364" s="6" t="s">
        <v>710</v>
      </c>
      <c r="BV364" s="6">
        <v>40</v>
      </c>
      <c r="BW364" s="6">
        <v>20</v>
      </c>
      <c r="BX364" s="6">
        <v>45</v>
      </c>
      <c r="BY364" s="6">
        <v>889.11599999999999</v>
      </c>
      <c r="BZ364" s="6">
        <v>936.33399999999995</v>
      </c>
      <c r="CA364" s="6">
        <v>2.512</v>
      </c>
      <c r="CB364" s="6">
        <v>4.109</v>
      </c>
      <c r="CC364" s="6">
        <v>94.820999999999998</v>
      </c>
      <c r="CD364" s="6">
        <v>2051.6210000000001</v>
      </c>
      <c r="CE364" s="6">
        <v>865.62199999999996</v>
      </c>
      <c r="CF364" s="6">
        <v>1047.963</v>
      </c>
      <c r="CG364" s="6">
        <v>6.3209999999999997</v>
      </c>
      <c r="CH364" s="6">
        <v>99.998999999999995</v>
      </c>
      <c r="CR364" s="6"/>
      <c r="CS364" s="6"/>
      <c r="CT364" s="6"/>
      <c r="CU364" s="6"/>
      <c r="CV364" s="6"/>
      <c r="CY364" s="6"/>
      <c r="CZ364" s="6"/>
      <c r="DA364" s="6"/>
      <c r="DB364" s="6"/>
      <c r="DC364" s="6"/>
      <c r="DD364" s="6"/>
    </row>
    <row r="365" spans="1:108" x14ac:dyDescent="0.35">
      <c r="A365" s="8">
        <v>800.1220703125</v>
      </c>
      <c r="B365" s="8">
        <v>119.90861511230469</v>
      </c>
      <c r="C365" s="8">
        <v>215.80000305175781</v>
      </c>
      <c r="D365" s="8">
        <v>215.60000610351563</v>
      </c>
      <c r="E365" s="8">
        <v>219.30000305175781</v>
      </c>
      <c r="F365" s="8">
        <v>225.30000305175781</v>
      </c>
      <c r="G365" s="8">
        <v>2198.453125</v>
      </c>
      <c r="H365" s="8">
        <v>1782.6793212890625</v>
      </c>
      <c r="I365" s="8">
        <v>3.194000244140625</v>
      </c>
      <c r="J365" s="8">
        <v>0.14800000190734863</v>
      </c>
      <c r="K365" s="8">
        <v>24.340002059936523</v>
      </c>
      <c r="L365" s="8">
        <v>2.004000186920166</v>
      </c>
      <c r="M365" s="8">
        <v>0.45400002598762512</v>
      </c>
      <c r="N365" s="8">
        <v>0.65400004386901855</v>
      </c>
      <c r="O365" s="8">
        <v>47.200000762939453</v>
      </c>
      <c r="P365" s="8">
        <v>27.853839874267578</v>
      </c>
      <c r="Q365" s="8">
        <v>44.978981018066406</v>
      </c>
      <c r="R365" s="8">
        <v>230</v>
      </c>
      <c r="S365" s="8">
        <v>59.700001</v>
      </c>
      <c r="T365" s="8">
        <v>59.700001</v>
      </c>
      <c r="U365" s="8">
        <v>59.900002000000001</v>
      </c>
      <c r="V365" s="8">
        <v>137.79624938964844</v>
      </c>
      <c r="W365" s="8">
        <v>52.49993896484375</v>
      </c>
      <c r="X365" s="8">
        <v>65.434127807617188</v>
      </c>
      <c r="Y365" s="8">
        <v>81.630874633789063</v>
      </c>
      <c r="Z365" s="8">
        <v>1.3920625448226929</v>
      </c>
      <c r="AA365" s="8">
        <v>541.6025390625</v>
      </c>
      <c r="AB365" s="8">
        <v>492.03622436523438</v>
      </c>
      <c r="AC365" s="8">
        <v>4.8911876678466797</v>
      </c>
      <c r="AD365" s="8">
        <v>3.9129376411437988</v>
      </c>
      <c r="AE365" s="8">
        <v>7879.77685546875</v>
      </c>
      <c r="AF365" s="8">
        <v>5983.1015625</v>
      </c>
      <c r="AG365" s="8">
        <v>1808.30078125</v>
      </c>
      <c r="AH365" s="8">
        <v>1147.47509765625</v>
      </c>
      <c r="AI365" s="8">
        <v>6071.47607421875</v>
      </c>
      <c r="AJ365" s="8">
        <v>4835.62646484375</v>
      </c>
      <c r="AK365" s="8">
        <f>(data_cloud__26[[#This Row],[timestamp]]-BD363)*86400</f>
        <v>24.010999943129718</v>
      </c>
      <c r="AL365" s="8">
        <v>1.004</v>
      </c>
      <c r="AM365" s="8">
        <v>424.69600000000003</v>
      </c>
      <c r="AN365" s="8">
        <v>2054.248</v>
      </c>
      <c r="AO365" s="8">
        <v>336.18299999999999</v>
      </c>
      <c r="AP365" s="6">
        <v>92.144000000000005</v>
      </c>
      <c r="AQ365" s="6">
        <v>0</v>
      </c>
      <c r="AR365" s="6">
        <v>0</v>
      </c>
      <c r="AS365" s="6">
        <f>_xlfn.XLOOKUP(data_cloud__26[[#This Row],[product_id]], manual_check_maarten!A:A,manual_check_maarten!F:F,  "")</f>
        <v>0</v>
      </c>
      <c r="AT365" s="6"/>
      <c r="AU365" s="6"/>
      <c r="AV365" s="6"/>
      <c r="AW365" s="6">
        <f>_xlfn.XLOOKUP(data_cloud__26[[#This Row],[product_id]], manual_check_maarten!A:A,manual_check_maarten!G:G,  "")</f>
        <v>0</v>
      </c>
      <c r="AX365" s="6" t="str">
        <f>_xlfn.XLOOKUP(data_cloud__26[[#This Row],[product_id]], manual_check_maarten!A:A,manual_check_maarten!H:H,  "")</f>
        <v>Burnt</v>
      </c>
      <c r="AY365" s="6"/>
      <c r="AZ365" s="6"/>
      <c r="BA365" s="6" t="s">
        <v>713</v>
      </c>
      <c r="BB365" s="6">
        <v>201</v>
      </c>
      <c r="BC365" s="6" t="s">
        <v>85</v>
      </c>
      <c r="BD365" s="6">
        <v>45566.764804629631</v>
      </c>
      <c r="BE365" s="6" t="s">
        <v>79</v>
      </c>
      <c r="BF365" s="6" t="s">
        <v>80</v>
      </c>
      <c r="BG365" s="6">
        <v>201</v>
      </c>
      <c r="BH365" s="6">
        <v>201</v>
      </c>
      <c r="BI365" s="6">
        <v>0</v>
      </c>
      <c r="BJ365" s="6" t="s">
        <v>711</v>
      </c>
      <c r="BK365" s="6" t="s">
        <v>82</v>
      </c>
      <c r="BL365" s="6">
        <v>16.19999885559082</v>
      </c>
      <c r="BM365" s="6">
        <v>110</v>
      </c>
      <c r="BN365" s="6" t="s">
        <v>82</v>
      </c>
      <c r="BO365" s="6" t="s">
        <v>82</v>
      </c>
      <c r="BP365" s="6">
        <v>0</v>
      </c>
      <c r="BQ365" s="6">
        <v>60</v>
      </c>
      <c r="BR365" s="6"/>
      <c r="BS365" s="6"/>
      <c r="BT365" s="6" t="s">
        <v>714</v>
      </c>
      <c r="BU365" s="6" t="s">
        <v>713</v>
      </c>
      <c r="BV365" s="6">
        <v>40</v>
      </c>
      <c r="BW365" s="6">
        <v>20</v>
      </c>
      <c r="BX365" s="6">
        <v>45</v>
      </c>
      <c r="BY365" s="6">
        <v>1218.5250000000001</v>
      </c>
      <c r="BZ365" s="6">
        <v>917.21799999999996</v>
      </c>
      <c r="CA365" s="6">
        <v>-2.3090000000000002</v>
      </c>
      <c r="CB365" s="6">
        <v>4.1820000000000004</v>
      </c>
      <c r="CC365" s="6">
        <v>90</v>
      </c>
      <c r="CD365" s="6">
        <v>2054.248</v>
      </c>
      <c r="CE365" s="6">
        <v>1217.2360000000001</v>
      </c>
      <c r="CF365" s="6">
        <v>1227.2729999999999</v>
      </c>
      <c r="CG365" s="6">
        <v>-179.11799999999999</v>
      </c>
      <c r="CH365" s="6">
        <v>99.998999999999995</v>
      </c>
      <c r="CR365" s="6"/>
      <c r="CS365" s="6"/>
      <c r="CT365" s="6"/>
      <c r="CU365" s="6"/>
      <c r="CV365" s="6"/>
      <c r="CY365" s="6"/>
      <c r="CZ365" s="6"/>
      <c r="DA365" s="6"/>
      <c r="DB365" s="6"/>
      <c r="DC365" s="6"/>
      <c r="DD365" s="6"/>
    </row>
    <row r="366" spans="1:108" x14ac:dyDescent="0.35">
      <c r="A366" s="8">
        <v>799.753173828125</v>
      </c>
      <c r="B366" s="8">
        <v>119.90861511230469</v>
      </c>
      <c r="C366" s="8">
        <v>215.10000610351563</v>
      </c>
      <c r="D366" s="8">
        <v>215.60000610351563</v>
      </c>
      <c r="E366" s="8">
        <v>219.5</v>
      </c>
      <c r="F366" s="8">
        <v>225.30000305175781</v>
      </c>
      <c r="G366" s="8">
        <v>2194.76171875</v>
      </c>
      <c r="H366" s="8">
        <v>1801.0394287109375</v>
      </c>
      <c r="I366" s="8">
        <v>3.1100001335144043</v>
      </c>
      <c r="J366" s="8">
        <v>0.14600001275539398</v>
      </c>
      <c r="K366" s="8">
        <v>24.338001251220703</v>
      </c>
      <c r="L366" s="8">
        <v>2.0160000324249268</v>
      </c>
      <c r="M366" s="8">
        <v>0.45200002193450928</v>
      </c>
      <c r="N366" s="8">
        <v>0.65400004386901855</v>
      </c>
      <c r="O366" s="8">
        <v>47.400001525878906</v>
      </c>
      <c r="P366" s="8">
        <v>27.486871719360352</v>
      </c>
      <c r="Q366" s="8">
        <v>44.994274139404297</v>
      </c>
      <c r="R366" s="8">
        <v>230</v>
      </c>
      <c r="S366" s="8">
        <v>59.700001</v>
      </c>
      <c r="T366" s="8">
        <v>59.700001</v>
      </c>
      <c r="U366" s="8">
        <v>60.099997999999999</v>
      </c>
      <c r="V366" s="8">
        <v>141.87911987304688</v>
      </c>
      <c r="W366" s="8">
        <v>52.499603271484375</v>
      </c>
      <c r="X366" s="8">
        <v>65.766311645507813</v>
      </c>
      <c r="Y366" s="8">
        <v>79.62420654296875</v>
      </c>
      <c r="Z366" s="8">
        <v>3.687187671661377</v>
      </c>
      <c r="AA366" s="8">
        <v>534.76348876953125</v>
      </c>
      <c r="AB366" s="8">
        <v>487.24002075195313</v>
      </c>
      <c r="AC366" s="8">
        <v>4.6654376983642578</v>
      </c>
      <c r="AD366" s="8">
        <v>3.7248127460479736</v>
      </c>
      <c r="AE366" s="8">
        <v>7568.79443359375</v>
      </c>
      <c r="AF366" s="8">
        <v>5148.9482421875</v>
      </c>
      <c r="AG366" s="8">
        <v>1630.2333984375</v>
      </c>
      <c r="AH366" s="8">
        <v>989.22509765625</v>
      </c>
      <c r="AI366" s="8">
        <v>5938.56103515625</v>
      </c>
      <c r="AJ366" s="8">
        <v>4159.72314453125</v>
      </c>
      <c r="AK366" s="8">
        <f>(data_cloud__26[[#This Row],[timestamp]]-BD364)*86400</f>
        <v>24.952999711968005</v>
      </c>
      <c r="AL366" s="8">
        <v>1.0029999999999999</v>
      </c>
      <c r="AM366" s="8">
        <v>423.649</v>
      </c>
      <c r="AN366" s="8">
        <v>2056.018</v>
      </c>
      <c r="AO366" s="8">
        <v>12.869</v>
      </c>
      <c r="AP366" s="6">
        <v>37.744999999999997</v>
      </c>
      <c r="AQ366" s="6">
        <v>1</v>
      </c>
      <c r="AR366" s="6">
        <v>1</v>
      </c>
      <c r="AS366" s="6">
        <f>_xlfn.XLOOKUP(data_cloud__26[[#This Row],[product_id]], manual_check_maarten!A:A,manual_check_maarten!F:F,  "")</f>
        <v>0</v>
      </c>
      <c r="AT366" s="6"/>
      <c r="AU366" s="6"/>
      <c r="AV366" s="6"/>
      <c r="AW366" s="6">
        <f>_xlfn.XLOOKUP(data_cloud__26[[#This Row],[product_id]], manual_check_maarten!A:A,manual_check_maarten!G:G,  "")</f>
        <v>0</v>
      </c>
      <c r="AX366" s="6" t="str">
        <f>_xlfn.XLOOKUP(data_cloud__26[[#This Row],[product_id]], manual_check_maarten!A:A,manual_check_maarten!H:H,  "")</f>
        <v>Circ section</v>
      </c>
      <c r="AY366" s="6"/>
      <c r="AZ366" s="6"/>
      <c r="BA366" s="6" t="s">
        <v>715</v>
      </c>
      <c r="BB366" s="6">
        <v>202</v>
      </c>
      <c r="BC366" s="6" t="s">
        <v>78</v>
      </c>
      <c r="BD366" s="6">
        <v>45566.765093437498</v>
      </c>
      <c r="BE366" s="6" t="s">
        <v>79</v>
      </c>
      <c r="BF366" s="6" t="s">
        <v>80</v>
      </c>
      <c r="BG366" s="6">
        <v>202</v>
      </c>
      <c r="BH366" s="6">
        <v>202</v>
      </c>
      <c r="BI366" s="6">
        <v>0</v>
      </c>
      <c r="BJ366" s="6" t="s">
        <v>716</v>
      </c>
      <c r="BK366" s="6" t="s">
        <v>82</v>
      </c>
      <c r="BL366" s="6">
        <v>16.19999885559082</v>
      </c>
      <c r="BM366" s="6">
        <v>110</v>
      </c>
      <c r="BN366" s="6" t="s">
        <v>82</v>
      </c>
      <c r="BO366" s="6" t="s">
        <v>82</v>
      </c>
      <c r="BP366" s="6">
        <v>0</v>
      </c>
      <c r="BQ366" s="6">
        <v>60</v>
      </c>
      <c r="BR366" s="6">
        <v>1.5345573425292969E-2</v>
      </c>
      <c r="BS366" s="6">
        <v>0.18085193634033203</v>
      </c>
      <c r="BT366" s="6" t="s">
        <v>717</v>
      </c>
      <c r="BU366" s="6" t="s">
        <v>715</v>
      </c>
      <c r="BV366" s="6">
        <v>40</v>
      </c>
      <c r="BW366" s="6">
        <v>20</v>
      </c>
      <c r="BX366" s="6">
        <v>45</v>
      </c>
      <c r="BY366" s="6">
        <v>880.64200000000005</v>
      </c>
      <c r="BZ366" s="6">
        <v>1308.7560000000001</v>
      </c>
      <c r="CA366" s="6">
        <v>3.1309999999999998</v>
      </c>
      <c r="CB366" s="6">
        <v>4.1379999999999999</v>
      </c>
      <c r="CC366" s="6">
        <v>95.44</v>
      </c>
      <c r="CD366" s="6">
        <v>2056.018</v>
      </c>
      <c r="CE366" s="6">
        <v>858.06200000000001</v>
      </c>
      <c r="CF366" s="6">
        <v>1413.3309999999999</v>
      </c>
      <c r="CG366" s="6">
        <v>6.5060000000000002</v>
      </c>
      <c r="CH366" s="6">
        <v>93.307000000000002</v>
      </c>
      <c r="CR366" s="6"/>
      <c r="CS366" s="6"/>
      <c r="CT366" s="6"/>
      <c r="CU366" s="6"/>
      <c r="CV366" s="6"/>
      <c r="CY366" s="6"/>
      <c r="CZ366" s="6"/>
      <c r="DA366" s="6"/>
      <c r="DB366" s="6"/>
      <c r="DC366" s="6"/>
      <c r="DD366" s="6"/>
    </row>
    <row r="367" spans="1:108" x14ac:dyDescent="0.35">
      <c r="A367" s="8">
        <v>799.753173828125</v>
      </c>
      <c r="B367" s="8">
        <v>119.90861511230469</v>
      </c>
      <c r="C367" s="8">
        <v>215.10000610351563</v>
      </c>
      <c r="D367" s="8">
        <v>215.60000610351563</v>
      </c>
      <c r="E367" s="8">
        <v>219.5</v>
      </c>
      <c r="F367" s="8">
        <v>225.30000305175781</v>
      </c>
      <c r="G367" s="8">
        <v>2194.76171875</v>
      </c>
      <c r="H367" s="8">
        <v>1801.0394287109375</v>
      </c>
      <c r="I367" s="8">
        <v>3.1100001335144043</v>
      </c>
      <c r="J367" s="8">
        <v>0.14600001275539398</v>
      </c>
      <c r="K367" s="8">
        <v>24.338001251220703</v>
      </c>
      <c r="L367" s="8">
        <v>2.0160000324249268</v>
      </c>
      <c r="M367" s="8">
        <v>0.45200002193450928</v>
      </c>
      <c r="N367" s="8">
        <v>0.65400004386901855</v>
      </c>
      <c r="O367" s="8">
        <v>47.400001525878906</v>
      </c>
      <c r="P367" s="8">
        <v>27.486871719360352</v>
      </c>
      <c r="Q367" s="8">
        <v>44.994274139404297</v>
      </c>
      <c r="R367" s="8">
        <v>230</v>
      </c>
      <c r="S367" s="8">
        <v>59.700001</v>
      </c>
      <c r="T367" s="8">
        <v>59.700001</v>
      </c>
      <c r="U367" s="8">
        <v>60.099997999999999</v>
      </c>
      <c r="V367" s="8">
        <v>91.864166259765625</v>
      </c>
      <c r="W367" s="8">
        <v>52.49993896484375</v>
      </c>
      <c r="X367" s="8">
        <v>66.033531188964844</v>
      </c>
      <c r="Y367" s="8">
        <v>82.150466918945313</v>
      </c>
      <c r="Z367" s="8">
        <v>1.3920625448226929</v>
      </c>
      <c r="AA367" s="8">
        <v>539.84442138671875</v>
      </c>
      <c r="AB367" s="8">
        <v>490.16409301757813</v>
      </c>
      <c r="AC367" s="8">
        <v>4.8911876678466797</v>
      </c>
      <c r="AD367" s="8">
        <v>3.9505627155303955</v>
      </c>
      <c r="AE367" s="8">
        <v>7819.22607421875</v>
      </c>
      <c r="AF367" s="8">
        <v>5916.17236328125</v>
      </c>
      <c r="AG367" s="8">
        <v>1787.71337890625</v>
      </c>
      <c r="AH367" s="8">
        <v>1143.3505859375</v>
      </c>
      <c r="AI367" s="8">
        <v>6031.5126953125</v>
      </c>
      <c r="AJ367" s="8">
        <v>4772.82177734375</v>
      </c>
      <c r="AK367" s="8">
        <f>(data_cloud__26[[#This Row],[timestamp]]-BD365)*86400</f>
        <v>24.952999711968005</v>
      </c>
      <c r="AL367" s="8">
        <v>1.0049999999999999</v>
      </c>
      <c r="AM367" s="8">
        <v>424.59699999999998</v>
      </c>
      <c r="AN367" s="8">
        <v>2056.279</v>
      </c>
      <c r="AO367" s="8">
        <v>6.4390000000000001</v>
      </c>
      <c r="AP367" s="6">
        <v>29.552</v>
      </c>
      <c r="AQ367" s="6">
        <v>1</v>
      </c>
      <c r="AR367" s="6">
        <v>1</v>
      </c>
      <c r="AS367" s="6">
        <f>_xlfn.XLOOKUP(data_cloud__26[[#This Row],[product_id]], manual_check_maarten!A:A,manual_check_maarten!F:F,  "")</f>
        <v>1</v>
      </c>
      <c r="AT367" s="6"/>
      <c r="AU367" s="6"/>
      <c r="AV367" s="6"/>
      <c r="AW367" s="6">
        <f>_xlfn.XLOOKUP(data_cloud__26[[#This Row],[product_id]], manual_check_maarten!A:A,manual_check_maarten!G:G,  "")</f>
        <v>0</v>
      </c>
      <c r="AX367" s="6" t="str">
        <f>_xlfn.XLOOKUP(data_cloud__26[[#This Row],[product_id]], manual_check_maarten!A:A,manual_check_maarten!H:H,  "")</f>
        <v/>
      </c>
      <c r="AY367" s="6"/>
      <c r="AZ367" s="6"/>
      <c r="BA367" s="6" t="s">
        <v>718</v>
      </c>
      <c r="BB367" s="6">
        <v>202</v>
      </c>
      <c r="BC367" s="6" t="s">
        <v>85</v>
      </c>
      <c r="BD367" s="6">
        <v>45566.765093437498</v>
      </c>
      <c r="BE367" s="6" t="s">
        <v>79</v>
      </c>
      <c r="BF367" s="6" t="s">
        <v>80</v>
      </c>
      <c r="BG367" s="6">
        <v>202</v>
      </c>
      <c r="BH367" s="6">
        <v>202</v>
      </c>
      <c r="BI367" s="6">
        <v>0</v>
      </c>
      <c r="BJ367" s="6" t="s">
        <v>716</v>
      </c>
      <c r="BK367" s="6" t="s">
        <v>82</v>
      </c>
      <c r="BL367" s="6">
        <v>16.19999885559082</v>
      </c>
      <c r="BM367" s="6">
        <v>110</v>
      </c>
      <c r="BN367" s="6" t="s">
        <v>82</v>
      </c>
      <c r="BO367" s="6" t="s">
        <v>82</v>
      </c>
      <c r="BP367" s="6">
        <v>0</v>
      </c>
      <c r="BQ367" s="6">
        <v>60</v>
      </c>
      <c r="BR367" s="6"/>
      <c r="BS367" s="6"/>
      <c r="BT367" s="6" t="s">
        <v>719</v>
      </c>
      <c r="BU367" s="6" t="s">
        <v>718</v>
      </c>
      <c r="BV367" s="6">
        <v>40</v>
      </c>
      <c r="BW367" s="6">
        <v>20</v>
      </c>
      <c r="BX367" s="6">
        <v>45</v>
      </c>
      <c r="BY367" s="6">
        <v>1236.6869999999999</v>
      </c>
      <c r="BZ367" s="6">
        <v>918.30899999999997</v>
      </c>
      <c r="CA367" s="6">
        <v>-1.851</v>
      </c>
      <c r="CB367" s="6">
        <v>4.0949999999999998</v>
      </c>
      <c r="CC367" s="6">
        <v>90.457999999999998</v>
      </c>
      <c r="CD367" s="6">
        <v>2056.279</v>
      </c>
      <c r="CE367" s="6">
        <v>1230.2729999999999</v>
      </c>
      <c r="CF367" s="6">
        <v>1227.345</v>
      </c>
      <c r="CG367" s="6">
        <v>-178.31200000000001</v>
      </c>
      <c r="CH367" s="6">
        <v>99.998999999999995</v>
      </c>
      <c r="CR367" s="6"/>
      <c r="CS367" s="6"/>
      <c r="CT367" s="6"/>
      <c r="CU367" s="6"/>
      <c r="CV367" s="6"/>
      <c r="CY367" s="6"/>
      <c r="CZ367" s="6"/>
      <c r="DA367" s="6"/>
      <c r="DB367" s="6"/>
      <c r="DC367" s="6"/>
      <c r="DD367" s="6"/>
    </row>
    <row r="368" spans="1:108" x14ac:dyDescent="0.35">
      <c r="A368" s="8">
        <v>800.1220703125</v>
      </c>
      <c r="B368" s="8">
        <v>119.90861511230469</v>
      </c>
      <c r="C368" s="8">
        <v>214.5</v>
      </c>
      <c r="D368" s="8">
        <v>215.30000305175781</v>
      </c>
      <c r="E368" s="8">
        <v>219.5</v>
      </c>
      <c r="F368" s="8">
        <v>225.30000305175781</v>
      </c>
      <c r="G368" s="8">
        <v>2209.721923828125</v>
      </c>
      <c r="H368" s="8">
        <v>1795.8907470703125</v>
      </c>
      <c r="I368" s="8">
        <v>3.4060001373291016</v>
      </c>
      <c r="J368" s="8">
        <v>0.14600001275539398</v>
      </c>
      <c r="K368" s="8">
        <v>24.340002059936523</v>
      </c>
      <c r="L368" s="8">
        <v>2.0920000076293945</v>
      </c>
      <c r="M368" s="8">
        <v>0.45400002598762512</v>
      </c>
      <c r="N368" s="8">
        <v>0.65600001811981201</v>
      </c>
      <c r="O368" s="8">
        <v>47.5</v>
      </c>
      <c r="P368" s="8">
        <v>28.200420379638672</v>
      </c>
      <c r="Q368" s="8">
        <v>44.963691711425781</v>
      </c>
      <c r="R368" s="8">
        <v>230</v>
      </c>
      <c r="S368" s="8">
        <v>59.900002000000001</v>
      </c>
      <c r="T368" s="8">
        <v>59.900002000000001</v>
      </c>
      <c r="U368" s="8">
        <v>60.299999</v>
      </c>
      <c r="V368" s="8">
        <v>141.87911987304688</v>
      </c>
      <c r="W368" s="8">
        <v>52.499603271484375</v>
      </c>
      <c r="X368" s="8">
        <v>66.305343627929688</v>
      </c>
      <c r="Y368" s="8">
        <v>79.945831298828125</v>
      </c>
      <c r="Z368" s="8">
        <v>3.0099375247955322</v>
      </c>
      <c r="AA368" s="8">
        <v>542.059814453125</v>
      </c>
      <c r="AB368" s="8">
        <v>497.24310302734375</v>
      </c>
      <c r="AC368" s="8">
        <v>4.5525627136230469</v>
      </c>
      <c r="AD368" s="8">
        <v>3.687187671661377</v>
      </c>
      <c r="AE368" s="8">
        <v>7711.61669921875</v>
      </c>
      <c r="AF368" s="8">
        <v>5409.63916015625</v>
      </c>
      <c r="AG368" s="8">
        <v>1628.6572265625</v>
      </c>
      <c r="AH368" s="8">
        <v>1030.53271484375</v>
      </c>
      <c r="AI368" s="8">
        <v>6082.95947265625</v>
      </c>
      <c r="AJ368" s="8">
        <v>4379.1064453125</v>
      </c>
      <c r="AK368" s="8">
        <f>(data_cloud__26[[#This Row],[timestamp]]-BD366)*86400</f>
        <v>24.061000300571322</v>
      </c>
      <c r="AL368" s="8">
        <v>1.0029999999999999</v>
      </c>
      <c r="AM368" s="8">
        <v>423.68599999999998</v>
      </c>
      <c r="AN368" s="8">
        <v>2055.6979999999999</v>
      </c>
      <c r="AO368" s="8">
        <v>16.529</v>
      </c>
      <c r="AP368" s="6">
        <v>22.907</v>
      </c>
      <c r="AQ368" s="6">
        <v>1</v>
      </c>
      <c r="AR368" s="6">
        <v>1</v>
      </c>
      <c r="AS368" s="6">
        <f>_xlfn.XLOOKUP(data_cloud__26[[#This Row],[product_id]], manual_check_maarten!A:A,manual_check_maarten!F:F,  "")</f>
        <v>1</v>
      </c>
      <c r="AT368" s="6"/>
      <c r="AU368" s="6"/>
      <c r="AV368" s="6"/>
      <c r="AW368" s="6">
        <f>_xlfn.XLOOKUP(data_cloud__26[[#This Row],[product_id]], manual_check_maarten!A:A,manual_check_maarten!G:G,  "")</f>
        <v>0</v>
      </c>
      <c r="AX368" s="6" t="str">
        <f>_xlfn.XLOOKUP(data_cloud__26[[#This Row],[product_id]], manual_check_maarten!A:A,manual_check_maarten!H:H,  "")</f>
        <v/>
      </c>
      <c r="AY368" s="6"/>
      <c r="AZ368" s="6"/>
      <c r="BA368" s="6" t="s">
        <v>720</v>
      </c>
      <c r="BB368" s="6">
        <v>203</v>
      </c>
      <c r="BC368" s="6" t="s">
        <v>78</v>
      </c>
      <c r="BD368" s="6">
        <v>45566.765371921298</v>
      </c>
      <c r="BE368" s="6" t="s">
        <v>79</v>
      </c>
      <c r="BF368" s="6" t="s">
        <v>80</v>
      </c>
      <c r="BG368" s="6">
        <v>203</v>
      </c>
      <c r="BH368" s="6">
        <v>203</v>
      </c>
      <c r="BI368" s="6">
        <v>0</v>
      </c>
      <c r="BJ368" s="6" t="s">
        <v>721</v>
      </c>
      <c r="BK368" s="6" t="s">
        <v>82</v>
      </c>
      <c r="BL368" s="6">
        <v>16.209999084472656</v>
      </c>
      <c r="BM368" s="6">
        <v>110</v>
      </c>
      <c r="BN368" s="6" t="s">
        <v>82</v>
      </c>
      <c r="BO368" s="6" t="s">
        <v>82</v>
      </c>
      <c r="BP368" s="6">
        <v>0</v>
      </c>
      <c r="BQ368" s="6">
        <v>60</v>
      </c>
      <c r="BR368" s="6">
        <v>7.7217817306518555E-3</v>
      </c>
      <c r="BS368" s="6">
        <v>0.13782632350921631</v>
      </c>
      <c r="BT368" s="6" t="s">
        <v>722</v>
      </c>
      <c r="BU368" s="6" t="s">
        <v>720</v>
      </c>
      <c r="BV368" s="6">
        <v>40</v>
      </c>
      <c r="BW368" s="6">
        <v>20</v>
      </c>
      <c r="BX368" s="6">
        <v>45</v>
      </c>
      <c r="BY368" s="6">
        <v>862.06899999999996</v>
      </c>
      <c r="BZ368" s="6">
        <v>1220.2909999999999</v>
      </c>
      <c r="CA368" s="6">
        <v>2.512</v>
      </c>
      <c r="CB368" s="6">
        <v>4.1189999999999998</v>
      </c>
      <c r="CC368" s="6">
        <v>94.820999999999998</v>
      </c>
      <c r="CD368" s="6">
        <v>2055.6979999999999</v>
      </c>
      <c r="CE368" s="6">
        <v>841.274</v>
      </c>
      <c r="CF368" s="6">
        <v>1326.1610000000001</v>
      </c>
      <c r="CG368" s="6">
        <v>5.375</v>
      </c>
      <c r="CH368" s="6">
        <v>96.063000000000002</v>
      </c>
      <c r="CR368" s="6"/>
      <c r="CS368" s="6"/>
      <c r="CT368" s="6"/>
      <c r="CU368" s="6"/>
      <c r="CV368" s="6"/>
      <c r="CY368" s="6"/>
      <c r="CZ368" s="6"/>
      <c r="DA368" s="6"/>
      <c r="DB368" s="6"/>
      <c r="DC368" s="6"/>
      <c r="DD368" s="6"/>
    </row>
    <row r="369" spans="1:108" x14ac:dyDescent="0.35">
      <c r="A369" s="8">
        <v>800.1220703125</v>
      </c>
      <c r="B369" s="8">
        <v>119.90861511230469</v>
      </c>
      <c r="C369" s="8">
        <v>214.5</v>
      </c>
      <c r="D369" s="8">
        <v>215.30000305175781</v>
      </c>
      <c r="E369" s="8">
        <v>219.5</v>
      </c>
      <c r="F369" s="8">
        <v>225.30000305175781</v>
      </c>
      <c r="G369" s="8">
        <v>2209.721923828125</v>
      </c>
      <c r="H369" s="8">
        <v>1795.8907470703125</v>
      </c>
      <c r="I369" s="8">
        <v>3.4060001373291016</v>
      </c>
      <c r="J369" s="8">
        <v>0.14600001275539398</v>
      </c>
      <c r="K369" s="8">
        <v>24.340002059936523</v>
      </c>
      <c r="L369" s="8">
        <v>2.0920000076293945</v>
      </c>
      <c r="M369" s="8">
        <v>0.45400002598762512</v>
      </c>
      <c r="N369" s="8">
        <v>0.65600001811981201</v>
      </c>
      <c r="O369" s="8">
        <v>47.5</v>
      </c>
      <c r="P369" s="8">
        <v>28.200420379638672</v>
      </c>
      <c r="Q369" s="8">
        <v>44.963691711425781</v>
      </c>
      <c r="R369" s="8">
        <v>230</v>
      </c>
      <c r="S369" s="8">
        <v>59.900002000000001</v>
      </c>
      <c r="T369" s="8">
        <v>59.900002000000001</v>
      </c>
      <c r="U369" s="8">
        <v>60.299999</v>
      </c>
      <c r="V369" s="8">
        <v>91.864166259765625</v>
      </c>
      <c r="W369" s="8">
        <v>52.49993896484375</v>
      </c>
      <c r="X369" s="8">
        <v>66.444709777832031</v>
      </c>
      <c r="Y369" s="8">
        <v>82.427658081054688</v>
      </c>
      <c r="Z369" s="8">
        <v>1.3920625448226929</v>
      </c>
      <c r="AA369" s="8">
        <v>543.21673583984375</v>
      </c>
      <c r="AB369" s="8">
        <v>494.71026611328125</v>
      </c>
      <c r="AC369" s="8">
        <v>4.8159375190734863</v>
      </c>
      <c r="AD369" s="8">
        <v>3.8753125667572021</v>
      </c>
      <c r="AE369" s="8">
        <v>7892.220703125</v>
      </c>
      <c r="AF369" s="8">
        <v>6000.72412109375</v>
      </c>
      <c r="AG369" s="8">
        <v>1782.791015625</v>
      </c>
      <c r="AH369" s="8">
        <v>1141.908203125</v>
      </c>
      <c r="AI369" s="8">
        <v>6109.4296875</v>
      </c>
      <c r="AJ369" s="8">
        <v>4858.81591796875</v>
      </c>
      <c r="AK369" s="8">
        <f>(data_cloud__26[[#This Row],[timestamp]]-BD367)*86400</f>
        <v>24.061000300571322</v>
      </c>
      <c r="AL369" s="8">
        <v>1.0049999999999999</v>
      </c>
      <c r="AM369" s="8">
        <v>424.84300000000002</v>
      </c>
      <c r="AN369" s="8">
        <v>2055.2820000000002</v>
      </c>
      <c r="AO369" s="8">
        <v>7.758</v>
      </c>
      <c r="AP369" s="6">
        <v>23.65</v>
      </c>
      <c r="AQ369" s="6">
        <v>1</v>
      </c>
      <c r="AR369" s="6">
        <v>1</v>
      </c>
      <c r="AS369" s="6">
        <f>_xlfn.XLOOKUP(data_cloud__26[[#This Row],[product_id]], manual_check_maarten!A:A,manual_check_maarten!F:F,  "")</f>
        <v>1</v>
      </c>
      <c r="AT369" s="6"/>
      <c r="AU369" s="6"/>
      <c r="AV369" s="6"/>
      <c r="AW369" s="6">
        <f>_xlfn.XLOOKUP(data_cloud__26[[#This Row],[product_id]], manual_check_maarten!A:A,manual_check_maarten!G:G,  "")</f>
        <v>0</v>
      </c>
      <c r="AX369" s="6" t="str">
        <f>_xlfn.XLOOKUP(data_cloud__26[[#This Row],[product_id]], manual_check_maarten!A:A,manual_check_maarten!H:H,  "")</f>
        <v/>
      </c>
      <c r="AY369" s="6"/>
      <c r="AZ369" s="6"/>
      <c r="BA369" s="6" t="s">
        <v>723</v>
      </c>
      <c r="BB369" s="6">
        <v>203</v>
      </c>
      <c r="BC369" s="6" t="s">
        <v>85</v>
      </c>
      <c r="BD369" s="6">
        <v>45566.765371921298</v>
      </c>
      <c r="BE369" s="6" t="s">
        <v>79</v>
      </c>
      <c r="BF369" s="6" t="s">
        <v>80</v>
      </c>
      <c r="BG369" s="6">
        <v>203</v>
      </c>
      <c r="BH369" s="6">
        <v>203</v>
      </c>
      <c r="BI369" s="6">
        <v>0</v>
      </c>
      <c r="BJ369" s="6" t="s">
        <v>721</v>
      </c>
      <c r="BK369" s="6" t="s">
        <v>82</v>
      </c>
      <c r="BL369" s="6">
        <v>16.209999084472656</v>
      </c>
      <c r="BM369" s="6">
        <v>110</v>
      </c>
      <c r="BN369" s="6" t="s">
        <v>82</v>
      </c>
      <c r="BO369" s="6" t="s">
        <v>82</v>
      </c>
      <c r="BP369" s="6">
        <v>0</v>
      </c>
      <c r="BQ369" s="6">
        <v>60</v>
      </c>
      <c r="BR369" s="6"/>
      <c r="BS369" s="6"/>
      <c r="BT369" s="6" t="s">
        <v>724</v>
      </c>
      <c r="BU369" s="6" t="s">
        <v>723</v>
      </c>
      <c r="BV369" s="6">
        <v>40</v>
      </c>
      <c r="BW369" s="6">
        <v>20</v>
      </c>
      <c r="BX369" s="6">
        <v>45</v>
      </c>
      <c r="BY369" s="6">
        <v>1200.116</v>
      </c>
      <c r="BZ369" s="6">
        <v>1010.26</v>
      </c>
      <c r="CA369" s="6">
        <v>-2.9830000000000001</v>
      </c>
      <c r="CB369" s="6">
        <v>4.08</v>
      </c>
      <c r="CC369" s="6">
        <v>89.325999999999993</v>
      </c>
      <c r="CD369" s="6">
        <v>2055.2820000000002</v>
      </c>
      <c r="CE369" s="6">
        <v>1202.5909999999999</v>
      </c>
      <c r="CF369" s="6">
        <v>1318.64</v>
      </c>
      <c r="CG369" s="6">
        <v>-179.78299999999999</v>
      </c>
      <c r="CH369" s="6">
        <v>99.998999999999995</v>
      </c>
      <c r="CR369" s="6"/>
      <c r="CS369" s="6"/>
      <c r="CT369" s="6"/>
      <c r="CU369" s="6"/>
      <c r="CV369" s="6"/>
      <c r="CY369" s="6"/>
      <c r="CZ369" s="6"/>
      <c r="DA369" s="6"/>
      <c r="DB369" s="6"/>
      <c r="DC369" s="6"/>
      <c r="DD369" s="6"/>
    </row>
    <row r="370" spans="1:108" x14ac:dyDescent="0.35">
      <c r="A370" s="8">
        <v>800.3065185546875</v>
      </c>
      <c r="B370" s="8">
        <v>119.90861511230469</v>
      </c>
      <c r="C370" s="8">
        <v>214.5</v>
      </c>
      <c r="D370" s="8">
        <v>215.10000610351563</v>
      </c>
      <c r="E370" s="8">
        <v>219.60000610351563</v>
      </c>
      <c r="F370" s="8">
        <v>225.10000610351563</v>
      </c>
      <c r="G370" s="8">
        <v>2185.824462890625</v>
      </c>
      <c r="H370" s="8">
        <v>1758.0048828125</v>
      </c>
      <c r="I370" s="8">
        <v>3.0860002040863037</v>
      </c>
      <c r="J370" s="8">
        <v>0.14600001275539398</v>
      </c>
      <c r="K370" s="8">
        <v>24.338001251220703</v>
      </c>
      <c r="L370" s="8">
        <v>2.0580000877380371</v>
      </c>
      <c r="M370" s="8">
        <v>0.45200002193450928</v>
      </c>
      <c r="N370" s="8">
        <v>0.65600001811981201</v>
      </c>
      <c r="O370" s="8">
        <v>47.5</v>
      </c>
      <c r="P370" s="8">
        <v>28.445064544677734</v>
      </c>
      <c r="Q370" s="8">
        <v>44.984077453613281</v>
      </c>
      <c r="R370" s="8">
        <v>230</v>
      </c>
      <c r="S370" s="8">
        <v>60</v>
      </c>
      <c r="T370" s="8">
        <v>60</v>
      </c>
      <c r="U370" s="8">
        <v>60.400002000000001</v>
      </c>
      <c r="V370" s="8">
        <v>141.87911987304688</v>
      </c>
      <c r="W370" s="8">
        <v>52.499603271484375</v>
      </c>
      <c r="X370" s="8">
        <v>66.347152709960938</v>
      </c>
      <c r="Y370" s="8">
        <v>80.108207702636719</v>
      </c>
      <c r="Z370" s="8">
        <v>2.6336877346038818</v>
      </c>
      <c r="AA370" s="8">
        <v>542.70013427734375</v>
      </c>
      <c r="AB370" s="8">
        <v>497.96148681640625</v>
      </c>
      <c r="AC370" s="8">
        <v>4.5525627136230469</v>
      </c>
      <c r="AD370" s="8">
        <v>3.6119377613067627</v>
      </c>
      <c r="AE370" s="8">
        <v>7730.904296875</v>
      </c>
      <c r="AF370" s="8">
        <v>5435.7333984375</v>
      </c>
      <c r="AG370" s="8">
        <v>1639.560546875</v>
      </c>
      <c r="AH370" s="8">
        <v>1004.89013671875</v>
      </c>
      <c r="AI370" s="8">
        <v>6091.34375</v>
      </c>
      <c r="AJ370" s="8">
        <v>4430.84326171875</v>
      </c>
      <c r="AK370" s="8">
        <f>(data_cloud__26[[#This Row],[timestamp]]-BD368)*86400</f>
        <v>24.078999599441886</v>
      </c>
      <c r="AL370" s="8">
        <v>1.004</v>
      </c>
      <c r="AM370" s="8">
        <v>423.95800000000003</v>
      </c>
      <c r="AN370" s="8">
        <v>2055.7310000000002</v>
      </c>
      <c r="AO370" s="8">
        <v>6.8840000000000003</v>
      </c>
      <c r="AP370" s="6">
        <v>24.693999999999999</v>
      </c>
      <c r="AQ370" s="6">
        <v>1</v>
      </c>
      <c r="AR370" s="6">
        <v>1</v>
      </c>
      <c r="AS370" s="6">
        <f>_xlfn.XLOOKUP(data_cloud__26[[#This Row],[product_id]], manual_check_maarten!A:A,manual_check_maarten!F:F,  "")</f>
        <v>1</v>
      </c>
      <c r="AT370" s="6"/>
      <c r="AU370" s="6"/>
      <c r="AV370" s="6"/>
      <c r="AW370" s="6">
        <f>_xlfn.XLOOKUP(data_cloud__26[[#This Row],[product_id]], manual_check_maarten!A:A,manual_check_maarten!G:G,  "")</f>
        <v>0</v>
      </c>
      <c r="AX370" s="6" t="str">
        <f>_xlfn.XLOOKUP(data_cloud__26[[#This Row],[product_id]], manual_check_maarten!A:A,manual_check_maarten!H:H,  "")</f>
        <v/>
      </c>
      <c r="AY370" s="6"/>
      <c r="AZ370" s="6"/>
      <c r="BA370" s="6" t="s">
        <v>725</v>
      </c>
      <c r="BB370" s="6">
        <v>204</v>
      </c>
      <c r="BC370" s="6" t="s">
        <v>78</v>
      </c>
      <c r="BD370" s="6">
        <v>45566.765650613423</v>
      </c>
      <c r="BE370" s="6" t="s">
        <v>79</v>
      </c>
      <c r="BF370" s="6" t="s">
        <v>80</v>
      </c>
      <c r="BG370" s="6">
        <v>204</v>
      </c>
      <c r="BH370" s="6">
        <v>204</v>
      </c>
      <c r="BI370" s="6">
        <v>0</v>
      </c>
      <c r="BJ370" s="6" t="s">
        <v>726</v>
      </c>
      <c r="BK370" s="6" t="s">
        <v>82</v>
      </c>
      <c r="BL370" s="6">
        <v>16.209999084472656</v>
      </c>
      <c r="BM370" s="6">
        <v>110</v>
      </c>
      <c r="BN370" s="6" t="s">
        <v>82</v>
      </c>
      <c r="BO370" s="6" t="s">
        <v>82</v>
      </c>
      <c r="BP370" s="6">
        <v>0</v>
      </c>
      <c r="BQ370" s="6">
        <v>60</v>
      </c>
      <c r="BR370" s="6">
        <v>9.2562437057495117E-3</v>
      </c>
      <c r="BS370" s="6">
        <v>0.12492144107818604</v>
      </c>
      <c r="BT370" s="6" t="s">
        <v>727</v>
      </c>
      <c r="BU370" s="6" t="s">
        <v>725</v>
      </c>
      <c r="BV370" s="6">
        <v>40</v>
      </c>
      <c r="BW370" s="6">
        <v>20</v>
      </c>
      <c r="BX370" s="6">
        <v>45</v>
      </c>
      <c r="BY370" s="6">
        <v>885.32500000000005</v>
      </c>
      <c r="BZ370" s="6">
        <v>1168.155</v>
      </c>
      <c r="CA370" s="6">
        <v>3.1960000000000002</v>
      </c>
      <c r="CB370" s="6">
        <v>4.1180000000000003</v>
      </c>
      <c r="CC370" s="6">
        <v>95.504999999999995</v>
      </c>
      <c r="CD370" s="6">
        <v>2055.7310000000002</v>
      </c>
      <c r="CE370" s="6">
        <v>862.31399999999996</v>
      </c>
      <c r="CF370" s="6">
        <v>1274.8109999999999</v>
      </c>
      <c r="CG370" s="6">
        <v>6.5750000000000002</v>
      </c>
      <c r="CH370" s="6">
        <v>99.998999999999995</v>
      </c>
      <c r="CR370" s="6"/>
      <c r="CS370" s="6"/>
      <c r="CT370" s="6"/>
      <c r="CU370" s="6"/>
      <c r="CV370" s="6"/>
      <c r="CY370" s="6"/>
      <c r="CZ370" s="6"/>
      <c r="DA370" s="6"/>
      <c r="DB370" s="6"/>
      <c r="DC370" s="6"/>
      <c r="DD370" s="6"/>
    </row>
    <row r="371" spans="1:108" x14ac:dyDescent="0.35">
      <c r="A371" s="8">
        <v>800.3065185546875</v>
      </c>
      <c r="B371" s="8">
        <v>119.90861511230469</v>
      </c>
      <c r="C371" s="8">
        <v>214.5</v>
      </c>
      <c r="D371" s="8">
        <v>215.10000610351563</v>
      </c>
      <c r="E371" s="8">
        <v>219.60000610351563</v>
      </c>
      <c r="F371" s="8">
        <v>225.10000610351563</v>
      </c>
      <c r="G371" s="8">
        <v>2185.824462890625</v>
      </c>
      <c r="H371" s="8">
        <v>1758.0048828125</v>
      </c>
      <c r="I371" s="8">
        <v>3.0860002040863037</v>
      </c>
      <c r="J371" s="8">
        <v>0.14600001275539398</v>
      </c>
      <c r="K371" s="8">
        <v>24.338001251220703</v>
      </c>
      <c r="L371" s="8">
        <v>2.0580000877380371</v>
      </c>
      <c r="M371" s="8">
        <v>0.45200002193450928</v>
      </c>
      <c r="N371" s="8">
        <v>0.65600001811981201</v>
      </c>
      <c r="O371" s="8">
        <v>47.5</v>
      </c>
      <c r="P371" s="8">
        <v>28.445064544677734</v>
      </c>
      <c r="Q371" s="8">
        <v>44.984077453613281</v>
      </c>
      <c r="R371" s="8">
        <v>230</v>
      </c>
      <c r="S371" s="8">
        <v>60</v>
      </c>
      <c r="T371" s="8">
        <v>60</v>
      </c>
      <c r="U371" s="8">
        <v>60.400002000000001</v>
      </c>
      <c r="V371" s="8">
        <v>91.864166259765625</v>
      </c>
      <c r="W371" s="8">
        <v>52.49993896484375</v>
      </c>
      <c r="X371" s="8">
        <v>66.662353515625</v>
      </c>
      <c r="Y371" s="8">
        <v>82.789924621582031</v>
      </c>
      <c r="Z371" s="8">
        <v>1.3544375896453857</v>
      </c>
      <c r="AA371" s="8">
        <v>544.93048095703125</v>
      </c>
      <c r="AB371" s="8">
        <v>496.74554443359375</v>
      </c>
      <c r="AC371" s="8">
        <v>4.8535628318786621</v>
      </c>
      <c r="AD371" s="8">
        <v>3.8376877307891846</v>
      </c>
      <c r="AE371" s="8">
        <v>7936.55908203125</v>
      </c>
      <c r="AF371" s="8">
        <v>6069.27978515625</v>
      </c>
      <c r="AG371" s="8">
        <v>1817.3232421875</v>
      </c>
      <c r="AH371" s="8">
        <v>1136.615234375</v>
      </c>
      <c r="AI371" s="8">
        <v>6119.23583984375</v>
      </c>
      <c r="AJ371" s="8">
        <v>4932.66455078125</v>
      </c>
      <c r="AK371" s="8">
        <f>(data_cloud__26[[#This Row],[timestamp]]-BD369)*86400</f>
        <v>24.078999599441886</v>
      </c>
      <c r="AL371" s="8">
        <v>1.0049999999999999</v>
      </c>
      <c r="AM371" s="8">
        <v>424.67899999999997</v>
      </c>
      <c r="AN371" s="8">
        <v>2056.5120000000002</v>
      </c>
      <c r="AO371" s="8">
        <v>14.641999999999999</v>
      </c>
      <c r="AP371" s="6">
        <v>56.997</v>
      </c>
      <c r="AQ371" s="6">
        <v>1</v>
      </c>
      <c r="AR371" s="6">
        <v>0</v>
      </c>
      <c r="AS371" s="6">
        <f>_xlfn.XLOOKUP(data_cloud__26[[#This Row],[product_id]], manual_check_maarten!A:A,manual_check_maarten!F:F,  "")</f>
        <v>1</v>
      </c>
      <c r="AT371" s="6"/>
      <c r="AU371" s="6"/>
      <c r="AV371" s="6"/>
      <c r="AW371" s="6" t="str">
        <f>_xlfn.XLOOKUP(data_cloud__26[[#This Row],[product_id]], manual_check_maarten!A:A,manual_check_maarten!G:G,  "")</f>
        <v>QR-code visible in shape image</v>
      </c>
      <c r="AX371" s="6" t="str">
        <f>_xlfn.XLOOKUP(data_cloud__26[[#This Row],[product_id]], manual_check_maarten!A:A,manual_check_maarten!H:H,  "")</f>
        <v/>
      </c>
      <c r="AY371" s="6"/>
      <c r="AZ371" s="6"/>
      <c r="BA371" s="6" t="s">
        <v>728</v>
      </c>
      <c r="BB371" s="6">
        <v>204</v>
      </c>
      <c r="BC371" s="6" t="s">
        <v>85</v>
      </c>
      <c r="BD371" s="6">
        <v>45566.765650613423</v>
      </c>
      <c r="BE371" s="6" t="s">
        <v>79</v>
      </c>
      <c r="BF371" s="6" t="s">
        <v>80</v>
      </c>
      <c r="BG371" s="6">
        <v>204</v>
      </c>
      <c r="BH371" s="6">
        <v>204</v>
      </c>
      <c r="BI371" s="6">
        <v>0</v>
      </c>
      <c r="BJ371" s="6" t="s">
        <v>726</v>
      </c>
      <c r="BK371" s="6" t="s">
        <v>82</v>
      </c>
      <c r="BL371" s="6">
        <v>16.209999084472656</v>
      </c>
      <c r="BM371" s="6">
        <v>110</v>
      </c>
      <c r="BN371" s="6" t="s">
        <v>82</v>
      </c>
      <c r="BO371" s="6" t="s">
        <v>82</v>
      </c>
      <c r="BP371" s="6">
        <v>0</v>
      </c>
      <c r="BQ371" s="6">
        <v>60</v>
      </c>
      <c r="BR371" s="6"/>
      <c r="BS371" s="6"/>
      <c r="BT371" s="6" t="s">
        <v>729</v>
      </c>
      <c r="BU371" s="6" t="s">
        <v>728</v>
      </c>
      <c r="BV371" s="6">
        <v>40</v>
      </c>
      <c r="BW371" s="6">
        <v>20</v>
      </c>
      <c r="BX371" s="6">
        <v>45</v>
      </c>
      <c r="BY371" s="6">
        <v>1209.7449999999999</v>
      </c>
      <c r="BZ371" s="6">
        <v>758.66700000000003</v>
      </c>
      <c r="CA371" s="6">
        <v>-2.9990000000000001</v>
      </c>
      <c r="CB371" s="6">
        <v>4.0549999999999997</v>
      </c>
      <c r="CC371" s="6">
        <v>89.31</v>
      </c>
      <c r="CD371" s="6">
        <v>2056.5120000000002</v>
      </c>
      <c r="CE371" s="6">
        <v>1211.789</v>
      </c>
      <c r="CF371" s="6">
        <v>1070.0139999999999</v>
      </c>
      <c r="CG371" s="6">
        <v>-179.762</v>
      </c>
      <c r="CH371" s="6">
        <v>99.998999999999995</v>
      </c>
      <c r="CR371" s="6"/>
      <c r="CS371" s="6"/>
      <c r="CT371" s="6"/>
      <c r="CU371" s="6"/>
      <c r="CV371" s="6"/>
      <c r="CY371" s="6"/>
      <c r="CZ371" s="6"/>
      <c r="DA371" s="6"/>
      <c r="DB371" s="6"/>
      <c r="DC371" s="6"/>
      <c r="DD371" s="6"/>
    </row>
    <row r="372" spans="1:108" x14ac:dyDescent="0.35">
      <c r="A372" s="8">
        <v>800.1220703125</v>
      </c>
      <c r="B372" s="8">
        <v>119.90861511230469</v>
      </c>
      <c r="C372" s="8">
        <v>214.5</v>
      </c>
      <c r="D372" s="8">
        <v>215</v>
      </c>
      <c r="E372" s="8">
        <v>219.60000610351563</v>
      </c>
      <c r="F372" s="8">
        <v>225</v>
      </c>
      <c r="G372" s="8">
        <v>2198.6474609375</v>
      </c>
      <c r="H372" s="8">
        <v>1750.13623046875</v>
      </c>
      <c r="I372" s="8">
        <v>2.7180001735687256</v>
      </c>
      <c r="J372" s="8">
        <v>0.15400001406669617</v>
      </c>
      <c r="K372" s="8">
        <v>24.338001251220703</v>
      </c>
      <c r="L372" s="8">
        <v>2.0440001487731934</v>
      </c>
      <c r="M372" s="8">
        <v>0.45200002193450928</v>
      </c>
      <c r="N372" s="8">
        <v>0.65400004386901855</v>
      </c>
      <c r="O372" s="8">
        <v>47.700000762939453</v>
      </c>
      <c r="P372" s="8">
        <v>28.638742446899414</v>
      </c>
      <c r="Q372" s="8">
        <v>44.963691711425781</v>
      </c>
      <c r="R372" s="8">
        <v>230</v>
      </c>
      <c r="S372" s="8">
        <v>60</v>
      </c>
      <c r="T372" s="8">
        <v>60</v>
      </c>
      <c r="U372" s="8">
        <v>60.5</v>
      </c>
      <c r="V372" s="8">
        <v>141.87911987304688</v>
      </c>
      <c r="W372" s="8">
        <v>52.499603271484375</v>
      </c>
      <c r="X372" s="8">
        <v>66.540916442871094</v>
      </c>
      <c r="Y372" s="8">
        <v>80.508796691894531</v>
      </c>
      <c r="Z372" s="8">
        <v>2.9773750305175781</v>
      </c>
      <c r="AA372" s="8">
        <v>541.37274169921875</v>
      </c>
      <c r="AB372" s="8">
        <v>496.14614868164063</v>
      </c>
      <c r="AC372" s="8">
        <v>4.5149378776550293</v>
      </c>
      <c r="AD372" s="8">
        <v>3.6495625972747803</v>
      </c>
      <c r="AE372" s="8">
        <v>7712.61767578125</v>
      </c>
      <c r="AF372" s="8">
        <v>5402.15576171875</v>
      </c>
      <c r="AG372" s="8">
        <v>1617.0546875</v>
      </c>
      <c r="AH372" s="8">
        <v>1021.44482421875</v>
      </c>
      <c r="AI372" s="8">
        <v>6095.56298828125</v>
      </c>
      <c r="AJ372" s="8">
        <v>4380.7109375</v>
      </c>
      <c r="AK372" s="8">
        <f>(data_cloud__26[[#This Row],[timestamp]]-BD370)*86400</f>
        <v>24.954000511206686</v>
      </c>
      <c r="AL372" s="8">
        <v>1.0029999999999999</v>
      </c>
      <c r="AM372" s="8">
        <v>423.43700000000001</v>
      </c>
      <c r="AN372" s="8">
        <v>2055.3989999999999</v>
      </c>
      <c r="AO372" s="8">
        <v>6.6630000000000003</v>
      </c>
      <c r="AP372" s="6">
        <v>21.478999999999999</v>
      </c>
      <c r="AQ372" s="6">
        <v>1</v>
      </c>
      <c r="AR372" s="6">
        <v>1</v>
      </c>
      <c r="AS372" s="6">
        <f>_xlfn.XLOOKUP(data_cloud__26[[#This Row],[product_id]], manual_check_maarten!A:A,manual_check_maarten!F:F,  "")</f>
        <v>1</v>
      </c>
      <c r="AT372" s="6"/>
      <c r="AU372" s="6"/>
      <c r="AV372" s="6"/>
      <c r="AW372" s="6">
        <f>_xlfn.XLOOKUP(data_cloud__26[[#This Row],[product_id]], manual_check_maarten!A:A,manual_check_maarten!G:G,  "")</f>
        <v>0</v>
      </c>
      <c r="AX372" s="6" t="str">
        <f>_xlfn.XLOOKUP(data_cloud__26[[#This Row],[product_id]], manual_check_maarten!A:A,manual_check_maarten!H:H,  "")</f>
        <v/>
      </c>
      <c r="AY372" s="6"/>
      <c r="AZ372" s="6"/>
      <c r="BA372" s="6" t="s">
        <v>730</v>
      </c>
      <c r="BB372" s="6">
        <v>205</v>
      </c>
      <c r="BC372" s="6" t="s">
        <v>78</v>
      </c>
      <c r="BD372" s="6">
        <v>45566.765939432873</v>
      </c>
      <c r="BE372" s="6" t="s">
        <v>79</v>
      </c>
      <c r="BF372" s="6" t="s">
        <v>80</v>
      </c>
      <c r="BG372" s="6">
        <v>205</v>
      </c>
      <c r="BH372" s="6">
        <v>205</v>
      </c>
      <c r="BI372" s="6">
        <v>0</v>
      </c>
      <c r="BJ372" s="6" t="s">
        <v>731</v>
      </c>
      <c r="BK372" s="6" t="s">
        <v>82</v>
      </c>
      <c r="BL372" s="6">
        <v>16.219999313354492</v>
      </c>
      <c r="BM372" s="6">
        <v>110</v>
      </c>
      <c r="BN372" s="6" t="s">
        <v>82</v>
      </c>
      <c r="BO372" s="6" t="s">
        <v>82</v>
      </c>
      <c r="BP372" s="6">
        <v>0</v>
      </c>
      <c r="BQ372" s="6">
        <v>60</v>
      </c>
      <c r="BR372" s="6">
        <v>7.1378946304321289E-3</v>
      </c>
      <c r="BS372" s="6">
        <v>0.14995110034942627</v>
      </c>
      <c r="BT372" s="6" t="s">
        <v>732</v>
      </c>
      <c r="BU372" s="6" t="s">
        <v>730</v>
      </c>
      <c r="BV372" s="6">
        <v>40</v>
      </c>
      <c r="BW372" s="6">
        <v>20</v>
      </c>
      <c r="BX372" s="6">
        <v>45</v>
      </c>
      <c r="BY372" s="6">
        <v>850.56200000000001</v>
      </c>
      <c r="BZ372" s="6">
        <v>1211.7650000000001</v>
      </c>
      <c r="CA372" s="6">
        <v>1.8260000000000001</v>
      </c>
      <c r="CB372" s="6">
        <v>4.1390000000000002</v>
      </c>
      <c r="CC372" s="6">
        <v>94.135000000000005</v>
      </c>
      <c r="CD372" s="6">
        <v>2055.3989999999999</v>
      </c>
      <c r="CE372" s="6">
        <v>830.77800000000002</v>
      </c>
      <c r="CF372" s="6">
        <v>1319.2249999999999</v>
      </c>
      <c r="CG372" s="6">
        <v>4.6719999999999997</v>
      </c>
      <c r="CH372" s="6">
        <v>97.244</v>
      </c>
      <c r="CR372" s="6"/>
      <c r="CS372" s="6"/>
      <c r="CT372" s="6"/>
      <c r="CU372" s="6"/>
      <c r="CV372" s="6"/>
      <c r="CY372" s="6"/>
      <c r="CZ372" s="6"/>
      <c r="DA372" s="6"/>
      <c r="DB372" s="6"/>
      <c r="DC372" s="6"/>
      <c r="DD372" s="6"/>
    </row>
    <row r="373" spans="1:108" x14ac:dyDescent="0.35">
      <c r="A373" s="8">
        <v>800.1220703125</v>
      </c>
      <c r="B373" s="8">
        <v>119.90861511230469</v>
      </c>
      <c r="C373" s="8">
        <v>214.5</v>
      </c>
      <c r="D373" s="8">
        <v>215</v>
      </c>
      <c r="E373" s="8">
        <v>219.60000610351563</v>
      </c>
      <c r="F373" s="8">
        <v>225</v>
      </c>
      <c r="G373" s="8">
        <v>2198.6474609375</v>
      </c>
      <c r="H373" s="8">
        <v>1750.13623046875</v>
      </c>
      <c r="I373" s="8">
        <v>2.7180001735687256</v>
      </c>
      <c r="J373" s="8">
        <v>0.15400001406669617</v>
      </c>
      <c r="K373" s="8">
        <v>24.338001251220703</v>
      </c>
      <c r="L373" s="8">
        <v>2.0440001487731934</v>
      </c>
      <c r="M373" s="8">
        <v>0.45200002193450928</v>
      </c>
      <c r="N373" s="8">
        <v>0.65400004386901855</v>
      </c>
      <c r="O373" s="8">
        <v>47.700000762939453</v>
      </c>
      <c r="P373" s="8">
        <v>28.638742446899414</v>
      </c>
      <c r="Q373" s="8">
        <v>44.963691711425781</v>
      </c>
      <c r="R373" s="8">
        <v>230</v>
      </c>
      <c r="S373" s="8">
        <v>60</v>
      </c>
      <c r="T373" s="8">
        <v>60</v>
      </c>
      <c r="U373" s="8">
        <v>60.5</v>
      </c>
      <c r="V373" s="8">
        <v>91.864166259765625</v>
      </c>
      <c r="W373" s="8">
        <v>52.49993896484375</v>
      </c>
      <c r="X373" s="8">
        <v>66.904045104980469</v>
      </c>
      <c r="Y373" s="8">
        <v>82.996223449707031</v>
      </c>
      <c r="Z373" s="8">
        <v>1.2791875600814819</v>
      </c>
      <c r="AA373" s="8">
        <v>545.51318359375</v>
      </c>
      <c r="AB373" s="8">
        <v>497.55068969726563</v>
      </c>
      <c r="AC373" s="8">
        <v>4.7783126831054688</v>
      </c>
      <c r="AD373" s="8">
        <v>3.8000626564025879</v>
      </c>
      <c r="AE373" s="8">
        <v>7938.2626953125</v>
      </c>
      <c r="AF373" s="8">
        <v>6093.51220703125</v>
      </c>
      <c r="AG373" s="8">
        <v>1785.81298828125</v>
      </c>
      <c r="AH373" s="8">
        <v>1127.8955078125</v>
      </c>
      <c r="AI373" s="8">
        <v>6152.44970703125</v>
      </c>
      <c r="AJ373" s="8">
        <v>4965.61669921875</v>
      </c>
      <c r="AK373" s="8">
        <f>(data_cloud__26[[#This Row],[timestamp]]-BD371)*86400</f>
        <v>24.954000511206686</v>
      </c>
      <c r="AL373" s="8">
        <v>1.0049999999999999</v>
      </c>
      <c r="AM373" s="8">
        <v>424.79</v>
      </c>
      <c r="AN373" s="8">
        <v>2056.5740000000001</v>
      </c>
      <c r="AO373" s="8">
        <v>11.31</v>
      </c>
      <c r="AP373" s="6">
        <v>30.471</v>
      </c>
      <c r="AQ373" s="6">
        <v>1</v>
      </c>
      <c r="AR373" s="6">
        <v>1</v>
      </c>
      <c r="AS373" s="6">
        <f>_xlfn.XLOOKUP(data_cloud__26[[#This Row],[product_id]], manual_check_maarten!A:A,manual_check_maarten!F:F,  "")</f>
        <v>1</v>
      </c>
      <c r="AT373" s="6"/>
      <c r="AU373" s="6"/>
      <c r="AV373" s="6"/>
      <c r="AW373" s="6">
        <f>_xlfn.XLOOKUP(data_cloud__26[[#This Row],[product_id]], manual_check_maarten!A:A,manual_check_maarten!G:G,  "")</f>
        <v>0</v>
      </c>
      <c r="AX373" s="6" t="str">
        <f>_xlfn.XLOOKUP(data_cloud__26[[#This Row],[product_id]], manual_check_maarten!A:A,manual_check_maarten!H:H,  "")</f>
        <v/>
      </c>
      <c r="AY373" s="6"/>
      <c r="AZ373" s="6"/>
      <c r="BA373" s="6" t="s">
        <v>733</v>
      </c>
      <c r="BB373" s="6">
        <v>205</v>
      </c>
      <c r="BC373" s="6" t="s">
        <v>85</v>
      </c>
      <c r="BD373" s="6">
        <v>45566.765939432873</v>
      </c>
      <c r="BE373" s="6" t="s">
        <v>79</v>
      </c>
      <c r="BF373" s="6" t="s">
        <v>80</v>
      </c>
      <c r="BG373" s="6">
        <v>205</v>
      </c>
      <c r="BH373" s="6">
        <v>205</v>
      </c>
      <c r="BI373" s="6">
        <v>0</v>
      </c>
      <c r="BJ373" s="6" t="s">
        <v>731</v>
      </c>
      <c r="BK373" s="6" t="s">
        <v>82</v>
      </c>
      <c r="BL373" s="6">
        <v>16.219999313354492</v>
      </c>
      <c r="BM373" s="6">
        <v>110</v>
      </c>
      <c r="BN373" s="6" t="s">
        <v>82</v>
      </c>
      <c r="BO373" s="6" t="s">
        <v>82</v>
      </c>
      <c r="BP373" s="6">
        <v>0</v>
      </c>
      <c r="BQ373" s="6">
        <v>60</v>
      </c>
      <c r="BR373" s="6"/>
      <c r="BS373" s="6"/>
      <c r="BT373" s="6" t="s">
        <v>734</v>
      </c>
      <c r="BU373" s="6" t="s">
        <v>733</v>
      </c>
      <c r="BV373" s="6">
        <v>40</v>
      </c>
      <c r="BW373" s="6">
        <v>20</v>
      </c>
      <c r="BX373" s="6">
        <v>45</v>
      </c>
      <c r="BY373" s="6">
        <v>1193.3240000000001</v>
      </c>
      <c r="BZ373" s="6">
        <v>827.89300000000003</v>
      </c>
      <c r="CA373" s="6">
        <v>-2.9910000000000001</v>
      </c>
      <c r="CB373" s="6">
        <v>4.1859999999999999</v>
      </c>
      <c r="CC373" s="6">
        <v>89.317999999999998</v>
      </c>
      <c r="CD373" s="6">
        <v>2056.5740000000001</v>
      </c>
      <c r="CE373" s="6">
        <v>1199.1969999999999</v>
      </c>
      <c r="CF373" s="6">
        <v>1138.846</v>
      </c>
      <c r="CG373" s="6">
        <v>179.55</v>
      </c>
      <c r="CH373" s="6">
        <v>97.244</v>
      </c>
      <c r="CR373" s="6"/>
      <c r="CS373" s="6"/>
      <c r="CT373" s="6"/>
      <c r="CU373" s="6"/>
      <c r="CV373" s="6"/>
      <c r="CY373" s="6"/>
      <c r="CZ373" s="6"/>
      <c r="DA373" s="6"/>
      <c r="DB373" s="6"/>
      <c r="DC373" s="6"/>
      <c r="DD373" s="6"/>
    </row>
    <row r="374" spans="1:108" x14ac:dyDescent="0.35">
      <c r="A374" s="8">
        <v>800.1220703125</v>
      </c>
      <c r="B374" s="8">
        <v>119.90861511230469</v>
      </c>
      <c r="C374" s="8">
        <v>214.30000305175781</v>
      </c>
      <c r="D374" s="8">
        <v>215</v>
      </c>
      <c r="E374" s="8">
        <v>219.60000610351563</v>
      </c>
      <c r="F374" s="8">
        <v>225</v>
      </c>
      <c r="G374" s="8">
        <v>2181.2587890625</v>
      </c>
      <c r="H374" s="8">
        <v>1758.684814453125</v>
      </c>
      <c r="I374" s="8">
        <v>3.2060000896453857</v>
      </c>
      <c r="J374" s="8">
        <v>0.14600001275539398</v>
      </c>
      <c r="K374" s="8">
        <v>24.338001251220703</v>
      </c>
      <c r="L374" s="8">
        <v>2.0400002002716064</v>
      </c>
      <c r="M374" s="8">
        <v>0.45200002193450928</v>
      </c>
      <c r="N374" s="8">
        <v>0.65400004386901855</v>
      </c>
      <c r="O374" s="8">
        <v>47.700000762939453</v>
      </c>
      <c r="P374" s="8">
        <v>28.511322021484375</v>
      </c>
      <c r="Q374" s="8">
        <v>44.984077453613281</v>
      </c>
      <c r="R374" s="8">
        <v>229.80000305175781</v>
      </c>
      <c r="S374" s="8">
        <v>60.099997999999999</v>
      </c>
      <c r="T374" s="8">
        <v>60.099997999999999</v>
      </c>
      <c r="U374" s="8">
        <v>60.599997999999999</v>
      </c>
      <c r="V374" s="8">
        <v>141.87911987304688</v>
      </c>
      <c r="W374" s="8">
        <v>52.499603271484375</v>
      </c>
      <c r="X374" s="8">
        <v>66.399337768554688</v>
      </c>
      <c r="Y374" s="8">
        <v>80.372734069824219</v>
      </c>
      <c r="Z374" s="8">
        <v>3.0475625991821289</v>
      </c>
      <c r="AA374" s="8">
        <v>542.435546875</v>
      </c>
      <c r="AB374" s="8">
        <v>497.15365600585938</v>
      </c>
      <c r="AC374" s="8">
        <v>4.5901875495910645</v>
      </c>
      <c r="AD374" s="8">
        <v>3.6495625972747803</v>
      </c>
      <c r="AE374" s="8">
        <v>7736.6953125</v>
      </c>
      <c r="AF374" s="8">
        <v>5424.30419921875</v>
      </c>
      <c r="AG374" s="8">
        <v>1657.26708984375</v>
      </c>
      <c r="AH374" s="8">
        <v>1019.98193359375</v>
      </c>
      <c r="AI374" s="8">
        <v>6079.42822265625</v>
      </c>
      <c r="AJ374" s="8">
        <v>4404.322265625</v>
      </c>
      <c r="AK374" s="8">
        <f>(data_cloud__26[[#This Row],[timestamp]]-BD372)*86400</f>
        <v>23.976999800652266</v>
      </c>
      <c r="AL374" s="8">
        <v>1.0029999999999999</v>
      </c>
      <c r="AM374" s="8">
        <v>423.33300000000003</v>
      </c>
      <c r="AN374" s="8">
        <v>2055.2550000000001</v>
      </c>
      <c r="AO374" s="8">
        <v>8.2490000000000006</v>
      </c>
      <c r="AP374" s="6">
        <v>24.228000000000002</v>
      </c>
      <c r="AQ374" s="6">
        <v>1</v>
      </c>
      <c r="AR374" s="6">
        <v>1</v>
      </c>
      <c r="AS374" s="6">
        <f>_xlfn.XLOOKUP(data_cloud__26[[#This Row],[product_id]], manual_check_maarten!A:A,manual_check_maarten!F:F,  "")</f>
        <v>1</v>
      </c>
      <c r="AT374" s="6"/>
      <c r="AU374" s="6"/>
      <c r="AV374" s="6"/>
      <c r="AW374" s="6">
        <f>_xlfn.XLOOKUP(data_cloud__26[[#This Row],[product_id]], manual_check_maarten!A:A,manual_check_maarten!G:G,  "")</f>
        <v>0</v>
      </c>
      <c r="AX374" s="6" t="str">
        <f>_xlfn.XLOOKUP(data_cloud__26[[#This Row],[product_id]], manual_check_maarten!A:A,manual_check_maarten!H:H,  "")</f>
        <v/>
      </c>
      <c r="AY374" s="6"/>
      <c r="AZ374" s="6"/>
      <c r="BA374" s="6" t="s">
        <v>735</v>
      </c>
      <c r="BB374" s="6">
        <v>206</v>
      </c>
      <c r="BC374" s="6" t="s">
        <v>78</v>
      </c>
      <c r="BD374" s="6">
        <v>45566.766216944445</v>
      </c>
      <c r="BE374" s="6" t="s">
        <v>79</v>
      </c>
      <c r="BF374" s="6" t="s">
        <v>80</v>
      </c>
      <c r="BG374" s="6">
        <v>206</v>
      </c>
      <c r="BH374" s="6">
        <v>206</v>
      </c>
      <c r="BI374" s="6">
        <v>0</v>
      </c>
      <c r="BJ374" s="6" t="s">
        <v>736</v>
      </c>
      <c r="BK374" s="6" t="s">
        <v>82</v>
      </c>
      <c r="BL374" s="6">
        <v>16.219999313354492</v>
      </c>
      <c r="BM374" s="6">
        <v>110</v>
      </c>
      <c r="BN374" s="6" t="s">
        <v>82</v>
      </c>
      <c r="BO374" s="6" t="s">
        <v>82</v>
      </c>
      <c r="BP374" s="6">
        <v>0</v>
      </c>
      <c r="BQ374" s="6">
        <v>60</v>
      </c>
      <c r="BR374" s="6">
        <v>5.5812597274780273E-3</v>
      </c>
      <c r="BS374" s="6">
        <v>0.13558804988861084</v>
      </c>
      <c r="BT374" s="6" t="s">
        <v>737</v>
      </c>
      <c r="BU374" s="6" t="s">
        <v>735</v>
      </c>
      <c r="BV374" s="6">
        <v>40</v>
      </c>
      <c r="BW374" s="6">
        <v>20</v>
      </c>
      <c r="BX374" s="6">
        <v>45</v>
      </c>
      <c r="BY374" s="6">
        <v>824.98699999999997</v>
      </c>
      <c r="BZ374" s="6">
        <v>1182.0139999999999</v>
      </c>
      <c r="CA374" s="6">
        <v>-0.28799999999999998</v>
      </c>
      <c r="CB374" s="6">
        <v>4.1840000000000002</v>
      </c>
      <c r="CC374" s="6">
        <v>92.021000000000001</v>
      </c>
      <c r="CD374" s="6">
        <v>2055.2550000000001</v>
      </c>
      <c r="CE374" s="6">
        <v>808.41300000000001</v>
      </c>
      <c r="CF374" s="6">
        <v>1291.0250000000001</v>
      </c>
      <c r="CG374" s="6">
        <v>2.9340000000000002</v>
      </c>
      <c r="CH374" s="6">
        <v>99.998999999999995</v>
      </c>
      <c r="CR374" s="6"/>
      <c r="CS374" s="6"/>
      <c r="CT374" s="6"/>
      <c r="CU374" s="6"/>
      <c r="CV374" s="6"/>
      <c r="CY374" s="6"/>
      <c r="CZ374" s="6"/>
      <c r="DA374" s="6"/>
      <c r="DB374" s="6"/>
      <c r="DC374" s="6"/>
      <c r="DD374" s="6"/>
    </row>
    <row r="375" spans="1:108" x14ac:dyDescent="0.35">
      <c r="A375" s="8">
        <v>800.1220703125</v>
      </c>
      <c r="B375" s="8">
        <v>119.90861511230469</v>
      </c>
      <c r="C375" s="8">
        <v>214.30000305175781</v>
      </c>
      <c r="D375" s="8">
        <v>215</v>
      </c>
      <c r="E375" s="8">
        <v>219.60000610351563</v>
      </c>
      <c r="F375" s="8">
        <v>225</v>
      </c>
      <c r="G375" s="8">
        <v>2181.2587890625</v>
      </c>
      <c r="H375" s="8">
        <v>1758.684814453125</v>
      </c>
      <c r="I375" s="8">
        <v>3.2060000896453857</v>
      </c>
      <c r="J375" s="8">
        <v>0.14600001275539398</v>
      </c>
      <c r="K375" s="8">
        <v>24.338001251220703</v>
      </c>
      <c r="L375" s="8">
        <v>2.0400002002716064</v>
      </c>
      <c r="M375" s="8">
        <v>0.45200002193450928</v>
      </c>
      <c r="N375" s="8">
        <v>0.65400004386901855</v>
      </c>
      <c r="O375" s="8">
        <v>47.700000762939453</v>
      </c>
      <c r="P375" s="8">
        <v>28.511322021484375</v>
      </c>
      <c r="Q375" s="8">
        <v>44.984077453613281</v>
      </c>
      <c r="R375" s="8">
        <v>229.80000305175781</v>
      </c>
      <c r="S375" s="8">
        <v>60.099997999999999</v>
      </c>
      <c r="T375" s="8">
        <v>60.099997999999999</v>
      </c>
      <c r="U375" s="8">
        <v>60.599997999999999</v>
      </c>
      <c r="V375" s="8">
        <v>91.864166259765625</v>
      </c>
      <c r="W375" s="8">
        <v>52.49993896484375</v>
      </c>
      <c r="X375" s="8">
        <v>66.982231140136719</v>
      </c>
      <c r="Y375" s="8">
        <v>82.786628723144531</v>
      </c>
      <c r="Z375" s="8">
        <v>1.3544375896453857</v>
      </c>
      <c r="AA375" s="8">
        <v>544.03753662109375</v>
      </c>
      <c r="AB375" s="8">
        <v>495.63214111328125</v>
      </c>
      <c r="AC375" s="8">
        <v>4.8535628318786621</v>
      </c>
      <c r="AD375" s="8">
        <v>3.8753125667572021</v>
      </c>
      <c r="AE375" s="8">
        <v>7917.26318359375</v>
      </c>
      <c r="AF375" s="8">
        <v>6059.7841796875</v>
      </c>
      <c r="AG375" s="8">
        <v>1814.20947265625</v>
      </c>
      <c r="AH375" s="8">
        <v>1153.05419921875</v>
      </c>
      <c r="AI375" s="8">
        <v>6103.0537109375</v>
      </c>
      <c r="AJ375" s="8">
        <v>4906.72998046875</v>
      </c>
      <c r="AK375" s="8">
        <f>(data_cloud__26[[#This Row],[timestamp]]-BD373)*86400</f>
        <v>23.976999800652266</v>
      </c>
      <c r="AL375" s="8">
        <v>1.0049999999999999</v>
      </c>
      <c r="AM375" s="8">
        <v>424.84100000000001</v>
      </c>
      <c r="AN375" s="8">
        <v>2054.9299999999998</v>
      </c>
      <c r="AO375" s="8">
        <v>6.9420000000000002</v>
      </c>
      <c r="AP375" s="6">
        <v>22.946999999999999</v>
      </c>
      <c r="AQ375" s="6">
        <v>1</v>
      </c>
      <c r="AR375" s="6">
        <v>1</v>
      </c>
      <c r="AS375" s="6">
        <f>_xlfn.XLOOKUP(data_cloud__26[[#This Row],[product_id]], manual_check_maarten!A:A,manual_check_maarten!F:F,  "")</f>
        <v>1</v>
      </c>
      <c r="AT375" s="6"/>
      <c r="AU375" s="6"/>
      <c r="AV375" s="6"/>
      <c r="AW375" s="6">
        <f>_xlfn.XLOOKUP(data_cloud__26[[#This Row],[product_id]], manual_check_maarten!A:A,manual_check_maarten!G:G,  "")</f>
        <v>0</v>
      </c>
      <c r="AX375" s="6" t="str">
        <f>_xlfn.XLOOKUP(data_cloud__26[[#This Row],[product_id]], manual_check_maarten!A:A,manual_check_maarten!H:H,  "")</f>
        <v/>
      </c>
      <c r="AY375" s="6"/>
      <c r="AZ375" s="6"/>
      <c r="BA375" s="6" t="s">
        <v>738</v>
      </c>
      <c r="BB375" s="6">
        <v>206</v>
      </c>
      <c r="BC375" s="6" t="s">
        <v>85</v>
      </c>
      <c r="BD375" s="6">
        <v>45566.766216944445</v>
      </c>
      <c r="BE375" s="6" t="s">
        <v>79</v>
      </c>
      <c r="BF375" s="6" t="s">
        <v>80</v>
      </c>
      <c r="BG375" s="6">
        <v>206</v>
      </c>
      <c r="BH375" s="6">
        <v>206</v>
      </c>
      <c r="BI375" s="6">
        <v>0</v>
      </c>
      <c r="BJ375" s="6" t="s">
        <v>736</v>
      </c>
      <c r="BK375" s="6" t="s">
        <v>82</v>
      </c>
      <c r="BL375" s="6">
        <v>16.219999313354492</v>
      </c>
      <c r="BM375" s="6">
        <v>110</v>
      </c>
      <c r="BN375" s="6" t="s">
        <v>82</v>
      </c>
      <c r="BO375" s="6" t="s">
        <v>82</v>
      </c>
      <c r="BP375" s="6">
        <v>0</v>
      </c>
      <c r="BQ375" s="6">
        <v>60</v>
      </c>
      <c r="BR375" s="6"/>
      <c r="BS375" s="6"/>
      <c r="BT375" s="6" t="s">
        <v>739</v>
      </c>
      <c r="BU375" s="6" t="s">
        <v>738</v>
      </c>
      <c r="BV375" s="6">
        <v>40</v>
      </c>
      <c r="BW375" s="6">
        <v>20</v>
      </c>
      <c r="BX375" s="6">
        <v>45</v>
      </c>
      <c r="BY375" s="6">
        <v>1196.3689999999999</v>
      </c>
      <c r="BZ375" s="6">
        <v>1055.0640000000001</v>
      </c>
      <c r="CA375" s="6">
        <v>-3.673</v>
      </c>
      <c r="CB375" s="6">
        <v>4.0549999999999997</v>
      </c>
      <c r="CC375" s="6">
        <v>88.635999999999996</v>
      </c>
      <c r="CD375" s="6">
        <v>2054.9299999999998</v>
      </c>
      <c r="CE375" s="6">
        <v>1199.3009999999999</v>
      </c>
      <c r="CF375" s="6">
        <v>1361.2739999999999</v>
      </c>
      <c r="CG375" s="6">
        <v>-179.93700000000001</v>
      </c>
      <c r="CH375" s="6">
        <v>99.998999999999995</v>
      </c>
      <c r="CR375" s="6"/>
      <c r="CS375" s="6"/>
      <c r="CT375" s="6"/>
      <c r="CU375" s="6"/>
      <c r="CV375" s="6"/>
      <c r="CY375" s="6"/>
      <c r="CZ375" s="6"/>
      <c r="DA375" s="6"/>
      <c r="DB375" s="6"/>
      <c r="DC375" s="6"/>
      <c r="DD375" s="6"/>
    </row>
    <row r="376" spans="1:108" x14ac:dyDescent="0.35">
      <c r="A376" s="8">
        <v>800.1220703125</v>
      </c>
      <c r="B376" s="8">
        <v>119.90861511230469</v>
      </c>
      <c r="C376" s="8">
        <v>214.30000305175781</v>
      </c>
      <c r="D376" s="8">
        <v>215</v>
      </c>
      <c r="E376" s="8">
        <v>219.80000305175781</v>
      </c>
      <c r="F376" s="8">
        <v>225</v>
      </c>
      <c r="G376" s="8">
        <v>2195.733154296875</v>
      </c>
      <c r="H376" s="8">
        <v>1752.0791015625</v>
      </c>
      <c r="I376" s="8">
        <v>2.7980000972747803</v>
      </c>
      <c r="J376" s="8">
        <v>0.14600001275539398</v>
      </c>
      <c r="K376" s="8">
        <v>24.338001251220703</v>
      </c>
      <c r="L376" s="8">
        <v>2.0559999942779541</v>
      </c>
      <c r="M376" s="8">
        <v>0.45200002193450928</v>
      </c>
      <c r="N376" s="8">
        <v>0.65400004386901855</v>
      </c>
      <c r="O376" s="8">
        <v>47.900001525878906</v>
      </c>
      <c r="P376" s="8">
        <v>28.643838882446289</v>
      </c>
      <c r="Q376" s="8">
        <v>44.999370574951172</v>
      </c>
      <c r="R376" s="8">
        <v>229.80000305175781</v>
      </c>
      <c r="S376" s="8">
        <v>60.200001</v>
      </c>
      <c r="T376" s="8">
        <v>60.200001</v>
      </c>
      <c r="U376" s="8">
        <v>60.700001</v>
      </c>
      <c r="V376" s="8">
        <v>141.87911987304688</v>
      </c>
      <c r="W376" s="8">
        <v>52.499603271484375</v>
      </c>
      <c r="X376" s="8">
        <v>66.655113220214844</v>
      </c>
      <c r="Y376" s="8">
        <v>80.374404907226563</v>
      </c>
      <c r="Z376" s="8">
        <v>3.6119377613067627</v>
      </c>
      <c r="AA376" s="8">
        <v>542.00946044921875</v>
      </c>
      <c r="AB376" s="8">
        <v>497.93499755859375</v>
      </c>
      <c r="AC376" s="8">
        <v>4.6278128623962402</v>
      </c>
      <c r="AD376" s="8">
        <v>3.6119377613067627</v>
      </c>
      <c r="AE376" s="8">
        <v>7709.912109375</v>
      </c>
      <c r="AF376" s="8">
        <v>5455.05810546875</v>
      </c>
      <c r="AG376" s="8">
        <v>1680.171875</v>
      </c>
      <c r="AH376" s="8">
        <v>1006.8994140625</v>
      </c>
      <c r="AI376" s="8">
        <v>6029.740234375</v>
      </c>
      <c r="AJ376" s="8">
        <v>4448.15869140625</v>
      </c>
      <c r="AK376" s="8">
        <f>(data_cloud__26[[#This Row],[timestamp]]-BD374)*86400</f>
        <v>24.776999861933291</v>
      </c>
      <c r="AL376" s="8"/>
      <c r="AM376" s="8"/>
      <c r="AN376" s="8"/>
      <c r="AO376" s="8"/>
      <c r="AP376" s="6"/>
      <c r="AQ376" s="6"/>
      <c r="AR376" s="6"/>
      <c r="AS376" s="6" t="str">
        <f>_xlfn.XLOOKUP(data_cloud__26[[#This Row],[product_id]], manual_check_maarten!A:A,manual_check_maarten!F:F,  "")</f>
        <v/>
      </c>
      <c r="AT376" s="6"/>
      <c r="AU376" s="6"/>
      <c r="AV376" s="6"/>
      <c r="AW376" s="6" t="str">
        <f>_xlfn.XLOOKUP(data_cloud__26[[#This Row],[product_id]], manual_check_maarten!A:A,manual_check_maarten!G:G,  "")</f>
        <v/>
      </c>
      <c r="AX376" s="6" t="str">
        <f>_xlfn.XLOOKUP(data_cloud__26[[#This Row],[product_id]], manual_check_maarten!A:A,manual_check_maarten!H:H,  "")</f>
        <v/>
      </c>
      <c r="AY376" s="6"/>
      <c r="AZ376" s="6"/>
      <c r="BA376" s="6" t="s">
        <v>740</v>
      </c>
      <c r="BB376" s="6">
        <v>207</v>
      </c>
      <c r="BC376" s="6" t="s">
        <v>78</v>
      </c>
      <c r="BD376" s="6">
        <v>45566.766503715276</v>
      </c>
      <c r="BE376" s="6" t="s">
        <v>79</v>
      </c>
      <c r="BF376" s="6" t="s">
        <v>80</v>
      </c>
      <c r="BG376" s="6">
        <v>207</v>
      </c>
      <c r="BH376" s="6">
        <v>207</v>
      </c>
      <c r="BI376" s="6">
        <v>0</v>
      </c>
      <c r="BJ376" s="6" t="s">
        <v>741</v>
      </c>
      <c r="BK376" s="6" t="s">
        <v>82</v>
      </c>
      <c r="BL376" s="6">
        <v>16.219999313354492</v>
      </c>
      <c r="BM376" s="6">
        <v>110</v>
      </c>
      <c r="BN376" s="6" t="s">
        <v>82</v>
      </c>
      <c r="BO376" s="6" t="s">
        <v>82</v>
      </c>
      <c r="BP376" s="6">
        <v>0</v>
      </c>
      <c r="BQ376" s="6">
        <v>60</v>
      </c>
      <c r="BR376" s="6">
        <v>2.1040439605712891E-3</v>
      </c>
      <c r="BS376" s="6">
        <v>0.14350450038909912</v>
      </c>
      <c r="BT376" s="6"/>
      <c r="BX376" s="6"/>
      <c r="BY376" s="6"/>
      <c r="BZ376" s="6"/>
      <c r="CA376" s="6"/>
      <c r="CB376" s="6"/>
      <c r="CC376" s="6"/>
      <c r="CD376" s="6"/>
      <c r="CR376" s="6"/>
      <c r="CS376" s="6"/>
      <c r="CT376" s="6"/>
      <c r="CU376" s="6"/>
      <c r="CV376" s="6"/>
      <c r="CY376" s="6"/>
      <c r="CZ376" s="6"/>
      <c r="DA376" s="6"/>
      <c r="DB376" s="6"/>
      <c r="DC376" s="6"/>
      <c r="DD376" s="6"/>
    </row>
    <row r="377" spans="1:108" x14ac:dyDescent="0.35">
      <c r="A377" s="8">
        <v>800.1220703125</v>
      </c>
      <c r="B377" s="8">
        <v>119.90861511230469</v>
      </c>
      <c r="C377" s="8">
        <v>214.30000305175781</v>
      </c>
      <c r="D377" s="8">
        <v>215</v>
      </c>
      <c r="E377" s="8">
        <v>219.80000305175781</v>
      </c>
      <c r="F377" s="8">
        <v>225</v>
      </c>
      <c r="G377" s="8">
        <v>2195.733154296875</v>
      </c>
      <c r="H377" s="8">
        <v>1752.0791015625</v>
      </c>
      <c r="I377" s="8">
        <v>2.7980000972747803</v>
      </c>
      <c r="J377" s="8">
        <v>0.14600001275539398</v>
      </c>
      <c r="K377" s="8">
        <v>24.338001251220703</v>
      </c>
      <c r="L377" s="8">
        <v>2.0559999942779541</v>
      </c>
      <c r="M377" s="8">
        <v>0.45200002193450928</v>
      </c>
      <c r="N377" s="8">
        <v>0.65400004386901855</v>
      </c>
      <c r="O377" s="8">
        <v>47.900001525878906</v>
      </c>
      <c r="P377" s="8">
        <v>28.643838882446289</v>
      </c>
      <c r="Q377" s="8">
        <v>44.999370574951172</v>
      </c>
      <c r="R377" s="8">
        <v>229.80000305175781</v>
      </c>
      <c r="S377" s="8">
        <v>60.200001</v>
      </c>
      <c r="T377" s="8">
        <v>60.200001</v>
      </c>
      <c r="U377" s="8">
        <v>60.700001</v>
      </c>
      <c r="V377" s="8">
        <v>91.864166259765625</v>
      </c>
      <c r="W377" s="8">
        <v>52.49993896484375</v>
      </c>
      <c r="X377" s="8">
        <v>67.074996948242188</v>
      </c>
      <c r="Y377" s="8">
        <v>82.963409423828125</v>
      </c>
      <c r="Z377" s="8">
        <v>1.3168125152587891</v>
      </c>
      <c r="AA377" s="8">
        <v>545.79632568359375</v>
      </c>
      <c r="AB377" s="8">
        <v>498.46383666992188</v>
      </c>
      <c r="AC377" s="8">
        <v>4.8535628318786621</v>
      </c>
      <c r="AD377" s="8">
        <v>3.8753125667572021</v>
      </c>
      <c r="AE377" s="8">
        <v>7931.99658203125</v>
      </c>
      <c r="AF377" s="8">
        <v>6123.3818359375</v>
      </c>
      <c r="AG377" s="8">
        <v>1825.9013671875</v>
      </c>
      <c r="AH377" s="8">
        <v>1165.333984375</v>
      </c>
      <c r="AI377" s="8">
        <v>6106.09521484375</v>
      </c>
      <c r="AJ377" s="8">
        <v>4958.0478515625</v>
      </c>
      <c r="AK377" s="8">
        <f>(data_cloud__26[[#This Row],[timestamp]]-BD375)*86400</f>
        <v>24.776999861933291</v>
      </c>
      <c r="AL377" s="8">
        <v>1.0049999999999999</v>
      </c>
      <c r="AM377" s="8">
        <v>424.72899999999998</v>
      </c>
      <c r="AN377" s="8">
        <v>2053.6640000000002</v>
      </c>
      <c r="AO377" s="8">
        <v>6.15</v>
      </c>
      <c r="AP377" s="6">
        <v>33.683999999999997</v>
      </c>
      <c r="AQ377" s="6">
        <v>1</v>
      </c>
      <c r="AR377" s="6">
        <v>1</v>
      </c>
      <c r="AS377" s="6">
        <f>_xlfn.XLOOKUP(data_cloud__26[[#This Row],[product_id]], manual_check_maarten!A:A,manual_check_maarten!F:F,  "")</f>
        <v>1</v>
      </c>
      <c r="AT377" s="6"/>
      <c r="AU377" s="6"/>
      <c r="AV377" s="6"/>
      <c r="AW377" s="6">
        <f>_xlfn.XLOOKUP(data_cloud__26[[#This Row],[product_id]], manual_check_maarten!A:A,manual_check_maarten!G:G,  "")</f>
        <v>0</v>
      </c>
      <c r="AX377" s="6" t="str">
        <f>_xlfn.XLOOKUP(data_cloud__26[[#This Row],[product_id]], manual_check_maarten!A:A,manual_check_maarten!H:H,  "")</f>
        <v/>
      </c>
      <c r="AY377" s="6"/>
      <c r="AZ377" s="6"/>
      <c r="BA377" s="6" t="s">
        <v>742</v>
      </c>
      <c r="BB377" s="6">
        <v>207</v>
      </c>
      <c r="BC377" s="6" t="s">
        <v>85</v>
      </c>
      <c r="BD377" s="6">
        <v>45566.766503715276</v>
      </c>
      <c r="BE377" s="6" t="s">
        <v>79</v>
      </c>
      <c r="BF377" s="6" t="s">
        <v>80</v>
      </c>
      <c r="BG377" s="6">
        <v>207</v>
      </c>
      <c r="BH377" s="6">
        <v>207</v>
      </c>
      <c r="BI377" s="6">
        <v>0</v>
      </c>
      <c r="BJ377" s="6" t="s">
        <v>741</v>
      </c>
      <c r="BK377" s="6" t="s">
        <v>82</v>
      </c>
      <c r="BL377" s="6">
        <v>16.219999313354492</v>
      </c>
      <c r="BM377" s="6">
        <v>110</v>
      </c>
      <c r="BN377" s="6" t="s">
        <v>82</v>
      </c>
      <c r="BO377" s="6" t="s">
        <v>82</v>
      </c>
      <c r="BP377" s="6">
        <v>0</v>
      </c>
      <c r="BQ377" s="6">
        <v>60</v>
      </c>
      <c r="BR377" s="6"/>
      <c r="BS377" s="6"/>
      <c r="BT377" s="6" t="s">
        <v>743</v>
      </c>
      <c r="BU377" s="6" t="s">
        <v>742</v>
      </c>
      <c r="BV377" s="6">
        <v>40</v>
      </c>
      <c r="BW377" s="6">
        <v>20</v>
      </c>
      <c r="BX377" s="6">
        <v>45</v>
      </c>
      <c r="BY377" s="6">
        <v>1181.2380000000001</v>
      </c>
      <c r="BZ377" s="6">
        <v>1117.162</v>
      </c>
      <c r="CA377" s="6">
        <v>-3.641</v>
      </c>
      <c r="CB377" s="6">
        <v>4.1559999999999997</v>
      </c>
      <c r="CC377" s="6">
        <v>88.668000000000006</v>
      </c>
      <c r="CD377" s="6">
        <v>2053.6640000000002</v>
      </c>
      <c r="CE377" s="6">
        <v>1187.537</v>
      </c>
      <c r="CF377" s="6">
        <v>1422.4359999999999</v>
      </c>
      <c r="CG377" s="6">
        <v>179.46299999999999</v>
      </c>
      <c r="CH377" s="6">
        <v>99.998999999999995</v>
      </c>
      <c r="CR377" s="6"/>
      <c r="CS377" s="6"/>
      <c r="CT377" s="6"/>
      <c r="CU377" s="6"/>
      <c r="CV377" s="6"/>
      <c r="CY377" s="6"/>
      <c r="CZ377" s="6"/>
      <c r="DA377" s="6"/>
      <c r="DB377" s="6"/>
      <c r="DC377" s="6"/>
      <c r="DD377" s="6"/>
    </row>
    <row r="378" spans="1:108" x14ac:dyDescent="0.35">
      <c r="A378" s="8">
        <v>800.490966796875</v>
      </c>
      <c r="B378" s="8">
        <v>119.90861511230469</v>
      </c>
      <c r="C378" s="8">
        <v>214.5</v>
      </c>
      <c r="D378" s="8">
        <v>214.80000305175781</v>
      </c>
      <c r="E378" s="8">
        <v>219.80000305175781</v>
      </c>
      <c r="F378" s="8">
        <v>225</v>
      </c>
      <c r="G378" s="8">
        <v>2169.7958984375</v>
      </c>
      <c r="H378" s="8">
        <v>1727.793212890625</v>
      </c>
      <c r="I378" s="8">
        <v>3.2560000419616699</v>
      </c>
      <c r="J378" s="8">
        <v>0.14600001275539398</v>
      </c>
      <c r="K378" s="8">
        <v>24.336000442504883</v>
      </c>
      <c r="L378" s="8">
        <v>2.0460000038146973</v>
      </c>
      <c r="M378" s="8">
        <v>0.45000001788139343</v>
      </c>
      <c r="N378" s="8">
        <v>0.65600001811981201</v>
      </c>
      <c r="O378" s="8">
        <v>47.900001525878906</v>
      </c>
      <c r="P378" s="8">
        <v>28.648935317993164</v>
      </c>
      <c r="Q378" s="8">
        <v>44.953498840332031</v>
      </c>
      <c r="R378" s="8">
        <v>229.80000305175781</v>
      </c>
      <c r="S378" s="8">
        <v>60.200001</v>
      </c>
      <c r="T378" s="8">
        <v>60.200001</v>
      </c>
      <c r="U378" s="8">
        <v>60.700001</v>
      </c>
      <c r="V378" s="8">
        <v>141.87911987304688</v>
      </c>
      <c r="W378" s="8">
        <v>52.499603271484375</v>
      </c>
      <c r="X378" s="8">
        <v>66.613655090332031</v>
      </c>
      <c r="Y378" s="8">
        <v>80.501358032226563</v>
      </c>
      <c r="Z378" s="8">
        <v>3.3109376430511475</v>
      </c>
      <c r="AA378" s="8">
        <v>540.3443603515625</v>
      </c>
      <c r="AB378" s="8">
        <v>495.32925415039063</v>
      </c>
      <c r="AC378" s="8">
        <v>4.5901875495910645</v>
      </c>
      <c r="AD378" s="8">
        <v>3.687187671661377</v>
      </c>
      <c r="AE378" s="8">
        <v>7695.79345703125</v>
      </c>
      <c r="AF378" s="8">
        <v>5387.564453125</v>
      </c>
      <c r="AG378" s="8">
        <v>1650.9091796875</v>
      </c>
      <c r="AH378" s="8">
        <v>1035.65380859375</v>
      </c>
      <c r="AI378" s="8">
        <v>6044.88427734375</v>
      </c>
      <c r="AJ378" s="8">
        <v>4351.91064453125</v>
      </c>
      <c r="AK378" s="8">
        <f>(data_cloud__26[[#This Row],[timestamp]]-BD376)*86400</f>
        <v>24.227000330574811</v>
      </c>
      <c r="AL378" s="8">
        <v>1.0029999999999999</v>
      </c>
      <c r="AM378" s="8">
        <v>423.74700000000001</v>
      </c>
      <c r="AN378" s="8">
        <v>2055.6709999999998</v>
      </c>
      <c r="AO378" s="8">
        <v>5.5570000000000004</v>
      </c>
      <c r="AP378" s="6">
        <v>23.736999999999998</v>
      </c>
      <c r="AQ378" s="6">
        <v>1</v>
      </c>
      <c r="AR378" s="6">
        <v>1</v>
      </c>
      <c r="AS378" s="6">
        <f>_xlfn.XLOOKUP(data_cloud__26[[#This Row],[product_id]], manual_check_maarten!A:A,manual_check_maarten!F:F,  "")</f>
        <v>1</v>
      </c>
      <c r="AT378" s="6"/>
      <c r="AU378" s="6"/>
      <c r="AV378" s="6"/>
      <c r="AW378" s="6">
        <f>_xlfn.XLOOKUP(data_cloud__26[[#This Row],[product_id]], manual_check_maarten!A:A,manual_check_maarten!G:G,  "")</f>
        <v>0</v>
      </c>
      <c r="AX378" s="6" t="str">
        <f>_xlfn.XLOOKUP(data_cloud__26[[#This Row],[product_id]], manual_check_maarten!A:A,manual_check_maarten!H:H,  "")</f>
        <v/>
      </c>
      <c r="AY378" s="6"/>
      <c r="AZ378" s="6"/>
      <c r="BA378" s="6" t="s">
        <v>744</v>
      </c>
      <c r="BB378" s="6">
        <v>208</v>
      </c>
      <c r="BC378" s="6" t="s">
        <v>78</v>
      </c>
      <c r="BD378" s="6">
        <v>45566.766784120373</v>
      </c>
      <c r="BE378" s="6" t="s">
        <v>79</v>
      </c>
      <c r="BF378" s="6" t="s">
        <v>80</v>
      </c>
      <c r="BG378" s="6">
        <v>208</v>
      </c>
      <c r="BH378" s="6">
        <v>208</v>
      </c>
      <c r="BI378" s="6">
        <v>0</v>
      </c>
      <c r="BJ378" s="6" t="s">
        <v>745</v>
      </c>
      <c r="BK378" s="6" t="s">
        <v>82</v>
      </c>
      <c r="BL378" s="6">
        <v>16.229999542236328</v>
      </c>
      <c r="BM378" s="6">
        <v>110</v>
      </c>
      <c r="BN378" s="6" t="s">
        <v>82</v>
      </c>
      <c r="BO378" s="6" t="s">
        <v>82</v>
      </c>
      <c r="BP378" s="6">
        <v>0</v>
      </c>
      <c r="BQ378" s="6">
        <v>60</v>
      </c>
      <c r="BR378" s="6">
        <v>1.1867523193359375E-2</v>
      </c>
      <c r="BS378" s="6">
        <v>0.15796899795532227</v>
      </c>
      <c r="BT378" s="6" t="s">
        <v>746</v>
      </c>
      <c r="BU378" s="6" t="s">
        <v>744</v>
      </c>
      <c r="BV378" s="6">
        <v>40</v>
      </c>
      <c r="BW378" s="6">
        <v>20</v>
      </c>
      <c r="BX378" s="6">
        <v>45</v>
      </c>
      <c r="BY378" s="6">
        <v>884.71</v>
      </c>
      <c r="BZ378" s="6">
        <v>1195.2570000000001</v>
      </c>
      <c r="CA378" s="6">
        <v>3.806</v>
      </c>
      <c r="CB378" s="6">
        <v>4.2190000000000003</v>
      </c>
      <c r="CC378" s="6">
        <v>96.114999999999995</v>
      </c>
      <c r="CD378" s="6">
        <v>2055.6709999999998</v>
      </c>
      <c r="CE378" s="6">
        <v>861.28800000000001</v>
      </c>
      <c r="CF378" s="6">
        <v>1302.662</v>
      </c>
      <c r="CG378" s="6">
        <v>6.5549999999999997</v>
      </c>
      <c r="CH378" s="6">
        <v>98.424999999999997</v>
      </c>
      <c r="CR378" s="6"/>
      <c r="CS378" s="6"/>
      <c r="CT378" s="6"/>
      <c r="CU378" s="6"/>
      <c r="CV378" s="6"/>
      <c r="CY378" s="6"/>
      <c r="CZ378" s="6"/>
      <c r="DA378" s="6"/>
      <c r="DB378" s="6"/>
      <c r="DC378" s="6"/>
      <c r="DD378" s="6"/>
    </row>
    <row r="379" spans="1:108" x14ac:dyDescent="0.35">
      <c r="A379" s="8">
        <v>800.490966796875</v>
      </c>
      <c r="B379" s="8">
        <v>119.90861511230469</v>
      </c>
      <c r="C379" s="8">
        <v>214.5</v>
      </c>
      <c r="D379" s="8">
        <v>214.80000305175781</v>
      </c>
      <c r="E379" s="8">
        <v>219.80000305175781</v>
      </c>
      <c r="F379" s="8">
        <v>225</v>
      </c>
      <c r="G379" s="8">
        <v>2169.7958984375</v>
      </c>
      <c r="H379" s="8">
        <v>1727.793212890625</v>
      </c>
      <c r="I379" s="8">
        <v>3.2560000419616699</v>
      </c>
      <c r="J379" s="8">
        <v>0.14600001275539398</v>
      </c>
      <c r="K379" s="8">
        <v>24.336000442504883</v>
      </c>
      <c r="L379" s="8">
        <v>2.0460000038146973</v>
      </c>
      <c r="M379" s="8">
        <v>0.45000001788139343</v>
      </c>
      <c r="N379" s="8">
        <v>0.65600001811981201</v>
      </c>
      <c r="O379" s="8">
        <v>47.900001525878906</v>
      </c>
      <c r="P379" s="8">
        <v>28.648935317993164</v>
      </c>
      <c r="Q379" s="8">
        <v>44.953498840332031</v>
      </c>
      <c r="R379" s="8">
        <v>229.80000305175781</v>
      </c>
      <c r="S379" s="8">
        <v>60.200001</v>
      </c>
      <c r="T379" s="8">
        <v>60.200001</v>
      </c>
      <c r="U379" s="8">
        <v>60.700001</v>
      </c>
      <c r="V379" s="8">
        <v>91.864166259765625</v>
      </c>
      <c r="W379" s="8">
        <v>52.49993896484375</v>
      </c>
      <c r="X379" s="8">
        <v>67.184379577636719</v>
      </c>
      <c r="Y379" s="8">
        <v>83.100234985351563</v>
      </c>
      <c r="Z379" s="8">
        <v>1.3168125152587891</v>
      </c>
      <c r="AA379" s="8">
        <v>545.51837158203125</v>
      </c>
      <c r="AB379" s="8">
        <v>498.2342529296875</v>
      </c>
      <c r="AC379" s="8">
        <v>4.8911876678466797</v>
      </c>
      <c r="AD379" s="8">
        <v>3.8376877307891846</v>
      </c>
      <c r="AE379" s="8">
        <v>7937.67236328125</v>
      </c>
      <c r="AF379" s="8">
        <v>6141.74267578125</v>
      </c>
      <c r="AG379" s="8">
        <v>1846.4765625</v>
      </c>
      <c r="AH379" s="8">
        <v>1147.619140625</v>
      </c>
      <c r="AI379" s="8">
        <v>6091.19580078125</v>
      </c>
      <c r="AJ379" s="8">
        <v>4994.12353515625</v>
      </c>
      <c r="AK379" s="8">
        <f>(data_cloud__26[[#This Row],[timestamp]]-BD377)*86400</f>
        <v>24.227000330574811</v>
      </c>
      <c r="AL379" s="8">
        <v>1.0049999999999999</v>
      </c>
      <c r="AM379" s="8">
        <v>424.87799999999999</v>
      </c>
      <c r="AN379" s="8">
        <v>2054.8530000000001</v>
      </c>
      <c r="AO379" s="8">
        <v>5.2439999999999998</v>
      </c>
      <c r="AP379" s="6">
        <v>27.981000000000002</v>
      </c>
      <c r="AQ379" s="6">
        <v>1</v>
      </c>
      <c r="AR379" s="6">
        <v>1</v>
      </c>
      <c r="AS379" s="6">
        <f>_xlfn.XLOOKUP(data_cloud__26[[#This Row],[product_id]], manual_check_maarten!A:A,manual_check_maarten!F:F,  "")</f>
        <v>1</v>
      </c>
      <c r="AT379" s="6"/>
      <c r="AU379" s="6"/>
      <c r="AV379" s="6"/>
      <c r="AW379" s="6">
        <f>_xlfn.XLOOKUP(data_cloud__26[[#This Row],[product_id]], manual_check_maarten!A:A,manual_check_maarten!G:G,  "")</f>
        <v>0</v>
      </c>
      <c r="AX379" s="6" t="str">
        <f>_xlfn.XLOOKUP(data_cloud__26[[#This Row],[product_id]], manual_check_maarten!A:A,manual_check_maarten!H:H,  "")</f>
        <v/>
      </c>
      <c r="AY379" s="6"/>
      <c r="AZ379" s="6"/>
      <c r="BA379" s="6" t="s">
        <v>747</v>
      </c>
      <c r="BB379" s="6">
        <v>208</v>
      </c>
      <c r="BC379" s="6" t="s">
        <v>85</v>
      </c>
      <c r="BD379" s="6">
        <v>45566.766784120373</v>
      </c>
      <c r="BE379" s="6" t="s">
        <v>79</v>
      </c>
      <c r="BF379" s="6" t="s">
        <v>80</v>
      </c>
      <c r="BG379" s="6">
        <v>208</v>
      </c>
      <c r="BH379" s="6">
        <v>208</v>
      </c>
      <c r="BI379" s="6">
        <v>0</v>
      </c>
      <c r="BJ379" s="6" t="s">
        <v>745</v>
      </c>
      <c r="BK379" s="6" t="s">
        <v>82</v>
      </c>
      <c r="BL379" s="6">
        <v>16.229999542236328</v>
      </c>
      <c r="BM379" s="6">
        <v>110</v>
      </c>
      <c r="BN379" s="6" t="s">
        <v>82</v>
      </c>
      <c r="BO379" s="6" t="s">
        <v>82</v>
      </c>
      <c r="BP379" s="6">
        <v>0</v>
      </c>
      <c r="BQ379" s="6">
        <v>60</v>
      </c>
      <c r="BR379" s="6"/>
      <c r="BS379" s="6"/>
      <c r="BT379" s="6" t="s">
        <v>748</v>
      </c>
      <c r="BU379" s="6" t="s">
        <v>747</v>
      </c>
      <c r="BV379" s="6">
        <v>40</v>
      </c>
      <c r="BW379" s="6">
        <v>20</v>
      </c>
      <c r="BX379" s="6">
        <v>45</v>
      </c>
      <c r="BY379" s="6">
        <v>1187.336</v>
      </c>
      <c r="BZ379" s="6">
        <v>1046.8230000000001</v>
      </c>
      <c r="CA379" s="6">
        <v>-3.657</v>
      </c>
      <c r="CB379" s="6">
        <v>4.1589999999999998</v>
      </c>
      <c r="CC379" s="6">
        <v>88.652000000000001</v>
      </c>
      <c r="CD379" s="6">
        <v>2054.8530000000001</v>
      </c>
      <c r="CE379" s="6">
        <v>1192.7460000000001</v>
      </c>
      <c r="CF379" s="6">
        <v>1352.749</v>
      </c>
      <c r="CG379" s="6">
        <v>179.61099999999999</v>
      </c>
      <c r="CH379" s="6">
        <v>98.424999999999997</v>
      </c>
      <c r="CR379" s="6"/>
      <c r="CS379" s="6"/>
      <c r="CT379" s="6"/>
      <c r="CU379" s="6"/>
      <c r="CV379" s="6"/>
      <c r="CY379" s="6"/>
      <c r="CZ379" s="6"/>
      <c r="DA379" s="6"/>
      <c r="DB379" s="6"/>
      <c r="DC379" s="6"/>
      <c r="DD379" s="6"/>
    </row>
    <row r="380" spans="1:108" x14ac:dyDescent="0.35">
      <c r="A380" s="8">
        <v>800.3065185546875</v>
      </c>
      <c r="B380" s="8">
        <v>119.90861511230469</v>
      </c>
      <c r="C380" s="8">
        <v>214.60000610351563</v>
      </c>
      <c r="D380" s="8">
        <v>214.80000305175781</v>
      </c>
      <c r="E380" s="8">
        <v>219.80000305175781</v>
      </c>
      <c r="F380" s="8">
        <v>225.10000610351563</v>
      </c>
      <c r="G380" s="8">
        <v>2191.55615234375</v>
      </c>
      <c r="H380" s="8">
        <v>1751.5933837890625</v>
      </c>
      <c r="I380" s="8">
        <v>3.1740002632141113</v>
      </c>
      <c r="J380" s="8">
        <v>0.14600001275539398</v>
      </c>
      <c r="K380" s="8">
        <v>24.36400032043457</v>
      </c>
      <c r="L380" s="8">
        <v>2.0340001583099365</v>
      </c>
      <c r="M380" s="8">
        <v>0.45400002598762512</v>
      </c>
      <c r="N380" s="8">
        <v>0.65600001811981201</v>
      </c>
      <c r="O380" s="8">
        <v>47.900001525878906</v>
      </c>
      <c r="P380" s="8">
        <v>28.501129150390625</v>
      </c>
      <c r="Q380" s="8">
        <v>44.948402404785156</v>
      </c>
      <c r="R380" s="8">
        <v>229.80000305175781</v>
      </c>
      <c r="S380" s="8">
        <v>60.200001</v>
      </c>
      <c r="T380" s="8">
        <v>60.200001</v>
      </c>
      <c r="U380" s="8">
        <v>60.799999</v>
      </c>
      <c r="V380" s="8">
        <v>141.87911987304688</v>
      </c>
      <c r="W380" s="8">
        <v>52.499603271484375</v>
      </c>
      <c r="X380" s="8">
        <v>66.731849670410156</v>
      </c>
      <c r="Y380" s="8">
        <v>80.563667297363281</v>
      </c>
      <c r="Z380" s="8">
        <v>3.2733125686645508</v>
      </c>
      <c r="AA380" s="8">
        <v>542.207763671875</v>
      </c>
      <c r="AB380" s="8">
        <v>497.25732421875</v>
      </c>
      <c r="AC380" s="8">
        <v>4.6654376983642578</v>
      </c>
      <c r="AD380" s="8">
        <v>3.6119377613067627</v>
      </c>
      <c r="AE380" s="8">
        <v>7709.88720703125</v>
      </c>
      <c r="AF380" s="8">
        <v>5426</v>
      </c>
      <c r="AG380" s="8">
        <v>1695.7314453125</v>
      </c>
      <c r="AH380" s="8">
        <v>1000.263671875</v>
      </c>
      <c r="AI380" s="8">
        <v>6014.15576171875</v>
      </c>
      <c r="AJ380" s="8">
        <v>4425.736328125</v>
      </c>
      <c r="AK380" s="8">
        <f>(data_cloud__26[[#This Row],[timestamp]]-BD378)*86400</f>
        <v>24.104000092484057</v>
      </c>
      <c r="AL380" s="8">
        <v>1.004</v>
      </c>
      <c r="AM380" s="8">
        <v>423.61900000000003</v>
      </c>
      <c r="AN380" s="8">
        <v>2056.201</v>
      </c>
      <c r="AO380" s="8">
        <v>6.4550000000000001</v>
      </c>
      <c r="AP380" s="6">
        <v>24.619</v>
      </c>
      <c r="AQ380" s="6">
        <v>1</v>
      </c>
      <c r="AR380" s="6">
        <v>1</v>
      </c>
      <c r="AS380" s="6">
        <f>_xlfn.XLOOKUP(data_cloud__26[[#This Row],[product_id]], manual_check_maarten!A:A,manual_check_maarten!F:F,  "")</f>
        <v>1</v>
      </c>
      <c r="AT380" s="6"/>
      <c r="AU380" s="6"/>
      <c r="AV380" s="6"/>
      <c r="AW380" s="6">
        <f>_xlfn.XLOOKUP(data_cloud__26[[#This Row],[product_id]], manual_check_maarten!A:A,manual_check_maarten!G:G,  "")</f>
        <v>0</v>
      </c>
      <c r="AX380" s="6" t="str">
        <f>_xlfn.XLOOKUP(data_cloud__26[[#This Row],[product_id]], manual_check_maarten!A:A,manual_check_maarten!H:H,  "")</f>
        <v/>
      </c>
      <c r="AY380" s="6"/>
      <c r="AZ380" s="6"/>
      <c r="BA380" s="6" t="s">
        <v>749</v>
      </c>
      <c r="BB380" s="6">
        <v>209</v>
      </c>
      <c r="BC380" s="6" t="s">
        <v>78</v>
      </c>
      <c r="BD380" s="6">
        <v>45566.767063101855</v>
      </c>
      <c r="BE380" s="6" t="s">
        <v>79</v>
      </c>
      <c r="BF380" s="6" t="s">
        <v>80</v>
      </c>
      <c r="BG380" s="6">
        <v>209</v>
      </c>
      <c r="BH380" s="6">
        <v>209</v>
      </c>
      <c r="BI380" s="6">
        <v>0</v>
      </c>
      <c r="BJ380" s="6" t="s">
        <v>750</v>
      </c>
      <c r="BK380" s="6" t="s">
        <v>82</v>
      </c>
      <c r="BL380" s="6">
        <v>16.229999542236328</v>
      </c>
      <c r="BM380" s="6">
        <v>110</v>
      </c>
      <c r="BN380" s="6" t="s">
        <v>82</v>
      </c>
      <c r="BO380" s="6" t="s">
        <v>82</v>
      </c>
      <c r="BP380" s="6">
        <v>0</v>
      </c>
      <c r="BQ380" s="6">
        <v>60</v>
      </c>
      <c r="BR380" s="6">
        <v>7.5469017028808594E-3</v>
      </c>
      <c r="BS380" s="6">
        <v>0.15344107151031494</v>
      </c>
      <c r="BT380" s="6" t="s">
        <v>751</v>
      </c>
      <c r="BU380" s="6" t="s">
        <v>749</v>
      </c>
      <c r="BV380" s="6">
        <v>40</v>
      </c>
      <c r="BW380" s="6">
        <v>20</v>
      </c>
      <c r="BX380" s="6">
        <v>45</v>
      </c>
      <c r="BY380" s="6">
        <v>864.41600000000005</v>
      </c>
      <c r="BZ380" s="6">
        <v>1237.502</v>
      </c>
      <c r="CA380" s="6">
        <v>2.4550000000000001</v>
      </c>
      <c r="CB380" s="6">
        <v>4.2160000000000002</v>
      </c>
      <c r="CC380" s="6">
        <v>94.763999999999996</v>
      </c>
      <c r="CD380" s="6">
        <v>2056.201</v>
      </c>
      <c r="CE380" s="6">
        <v>842.99599999999998</v>
      </c>
      <c r="CF380" s="6">
        <v>1344.2739999999999</v>
      </c>
      <c r="CG380" s="6">
        <v>5.4619999999999997</v>
      </c>
      <c r="CH380" s="6">
        <v>96.063000000000002</v>
      </c>
      <c r="CR380" s="6"/>
      <c r="CS380" s="6"/>
      <c r="CT380" s="6"/>
      <c r="CU380" s="6"/>
      <c r="CV380" s="6"/>
      <c r="CY380" s="6"/>
      <c r="CZ380" s="6"/>
      <c r="DA380" s="6"/>
      <c r="DB380" s="6"/>
      <c r="DC380" s="6"/>
      <c r="DD380" s="6"/>
    </row>
    <row r="381" spans="1:108" x14ac:dyDescent="0.35">
      <c r="A381" s="8">
        <v>800.3065185546875</v>
      </c>
      <c r="B381" s="8">
        <v>119.90861511230469</v>
      </c>
      <c r="C381" s="8">
        <v>214.60000610351563</v>
      </c>
      <c r="D381" s="8">
        <v>214.80000305175781</v>
      </c>
      <c r="E381" s="8">
        <v>219.80000305175781</v>
      </c>
      <c r="F381" s="8">
        <v>225.10000610351563</v>
      </c>
      <c r="G381" s="8">
        <v>2191.55615234375</v>
      </c>
      <c r="H381" s="8">
        <v>1751.5933837890625</v>
      </c>
      <c r="I381" s="8">
        <v>3.1740002632141113</v>
      </c>
      <c r="J381" s="8">
        <v>0.14600001275539398</v>
      </c>
      <c r="K381" s="8">
        <v>24.36400032043457</v>
      </c>
      <c r="L381" s="8">
        <v>2.0340001583099365</v>
      </c>
      <c r="M381" s="8">
        <v>0.45400002598762512</v>
      </c>
      <c r="N381" s="8">
        <v>0.65600001811981201</v>
      </c>
      <c r="O381" s="8">
        <v>47.900001525878906</v>
      </c>
      <c r="P381" s="8">
        <v>28.501129150390625</v>
      </c>
      <c r="Q381" s="8">
        <v>44.948402404785156</v>
      </c>
      <c r="R381" s="8">
        <v>229.80000305175781</v>
      </c>
      <c r="S381" s="8">
        <v>60.200001</v>
      </c>
      <c r="T381" s="8">
        <v>60.200001</v>
      </c>
      <c r="U381" s="8">
        <v>60.799999</v>
      </c>
      <c r="V381" s="8">
        <v>91.864166259765625</v>
      </c>
      <c r="W381" s="8">
        <v>52.49993896484375</v>
      </c>
      <c r="X381" s="8">
        <v>67.302055358886719</v>
      </c>
      <c r="Y381" s="8">
        <v>83.141250610351563</v>
      </c>
      <c r="Z381" s="8">
        <v>1.3168125152587891</v>
      </c>
      <c r="AA381" s="8">
        <v>545.154052734375</v>
      </c>
      <c r="AB381" s="8">
        <v>496.9393310546875</v>
      </c>
      <c r="AC381" s="8">
        <v>4.8911876678466797</v>
      </c>
      <c r="AD381" s="8">
        <v>3.8753125667572021</v>
      </c>
      <c r="AE381" s="8">
        <v>7931.50830078125</v>
      </c>
      <c r="AF381" s="8">
        <v>6105.30126953125</v>
      </c>
      <c r="AG381" s="8">
        <v>1839.2607421875</v>
      </c>
      <c r="AH381" s="8">
        <v>1158.0576171875</v>
      </c>
      <c r="AI381" s="8">
        <v>6092.24755859375</v>
      </c>
      <c r="AJ381" s="8">
        <v>4947.24365234375</v>
      </c>
      <c r="AK381" s="8">
        <f>(data_cloud__26[[#This Row],[timestamp]]-BD379)*86400</f>
        <v>24.104000092484057</v>
      </c>
      <c r="AL381" s="8">
        <v>1.0049999999999999</v>
      </c>
      <c r="AM381" s="8">
        <v>424.69200000000001</v>
      </c>
      <c r="AN381" s="8">
        <v>2054.6410000000001</v>
      </c>
      <c r="AO381" s="8">
        <v>186.14400000000001</v>
      </c>
      <c r="AP381" s="6">
        <v>26.334</v>
      </c>
      <c r="AQ381" s="6">
        <v>0</v>
      </c>
      <c r="AR381" s="6">
        <v>1</v>
      </c>
      <c r="AS381" s="6">
        <f>_xlfn.XLOOKUP(data_cloud__26[[#This Row],[product_id]], manual_check_maarten!A:A,manual_check_maarten!F:F,  "")</f>
        <v>0</v>
      </c>
      <c r="AT381" s="6"/>
      <c r="AU381" s="6"/>
      <c r="AV381" s="6"/>
      <c r="AW381" s="6">
        <f>_xlfn.XLOOKUP(data_cloud__26[[#This Row],[product_id]], manual_check_maarten!A:A,manual_check_maarten!G:G,  "")</f>
        <v>0</v>
      </c>
      <c r="AX381" s="6" t="str">
        <f>_xlfn.XLOOKUP(data_cloud__26[[#This Row],[product_id]], manual_check_maarten!A:A,manual_check_maarten!H:H,  "")</f>
        <v>Streaks</v>
      </c>
      <c r="AY381" s="6"/>
      <c r="AZ381" s="6"/>
      <c r="BA381" s="6" t="s">
        <v>752</v>
      </c>
      <c r="BB381" s="6">
        <v>209</v>
      </c>
      <c r="BC381" s="6" t="s">
        <v>85</v>
      </c>
      <c r="BD381" s="6">
        <v>45566.767063101855</v>
      </c>
      <c r="BE381" s="6" t="s">
        <v>79</v>
      </c>
      <c r="BF381" s="6" t="s">
        <v>80</v>
      </c>
      <c r="BG381" s="6">
        <v>209</v>
      </c>
      <c r="BH381" s="6">
        <v>209</v>
      </c>
      <c r="BI381" s="6">
        <v>0</v>
      </c>
      <c r="BJ381" s="6" t="s">
        <v>750</v>
      </c>
      <c r="BK381" s="6" t="s">
        <v>82</v>
      </c>
      <c r="BL381" s="6">
        <v>16.229999542236328</v>
      </c>
      <c r="BM381" s="6">
        <v>110</v>
      </c>
      <c r="BN381" s="6" t="s">
        <v>82</v>
      </c>
      <c r="BO381" s="6" t="s">
        <v>82</v>
      </c>
      <c r="BP381" s="6">
        <v>0</v>
      </c>
      <c r="BQ381" s="6">
        <v>60</v>
      </c>
      <c r="BR381" s="6"/>
      <c r="BS381" s="6"/>
      <c r="BT381" s="6" t="s">
        <v>753</v>
      </c>
      <c r="BU381" s="6" t="s">
        <v>752</v>
      </c>
      <c r="BV381" s="6">
        <v>40</v>
      </c>
      <c r="BW381" s="6">
        <v>20</v>
      </c>
      <c r="BX381" s="6">
        <v>45</v>
      </c>
      <c r="BY381" s="6">
        <v>1231.9159999999999</v>
      </c>
      <c r="BZ381" s="6">
        <v>1073.2529999999999</v>
      </c>
      <c r="CA381" s="6">
        <v>-1.627</v>
      </c>
      <c r="CB381" s="6">
        <v>4.1050000000000004</v>
      </c>
      <c r="CC381" s="6">
        <v>90.682000000000002</v>
      </c>
      <c r="CD381" s="6">
        <v>2054.6410000000001</v>
      </c>
      <c r="CE381" s="6">
        <v>1225.7809999999999</v>
      </c>
      <c r="CF381" s="6">
        <v>1379.3050000000001</v>
      </c>
      <c r="CG381" s="6">
        <v>-178.28800000000001</v>
      </c>
      <c r="CH381" s="6">
        <v>97.244</v>
      </c>
      <c r="CR381" s="6"/>
      <c r="CS381" s="6"/>
      <c r="CT381" s="6"/>
      <c r="CU381" s="6"/>
      <c r="CV381" s="6"/>
      <c r="CY381" s="6"/>
      <c r="CZ381" s="6"/>
      <c r="DA381" s="6"/>
      <c r="DB381" s="6"/>
      <c r="DC381" s="6"/>
      <c r="DD381" s="6"/>
    </row>
    <row r="382" spans="1:108" x14ac:dyDescent="0.35">
      <c r="A382" s="8">
        <v>800.6754150390625</v>
      </c>
      <c r="B382" s="8">
        <v>119.90861511230469</v>
      </c>
      <c r="C382" s="8">
        <v>214.5</v>
      </c>
      <c r="D382" s="8">
        <v>215</v>
      </c>
      <c r="E382" s="8">
        <v>220</v>
      </c>
      <c r="F382" s="8">
        <v>225.10000610351563</v>
      </c>
      <c r="G382" s="8">
        <v>2196.024658203125</v>
      </c>
      <c r="H382" s="8">
        <v>1749.164794921875</v>
      </c>
      <c r="I382" s="8">
        <v>3.3100001811981201</v>
      </c>
      <c r="J382" s="8">
        <v>0.15000000596046448</v>
      </c>
      <c r="K382" s="8">
        <v>24.340002059936523</v>
      </c>
      <c r="L382" s="8">
        <v>2.0320000648498535</v>
      </c>
      <c r="M382" s="8">
        <v>0.45400002598762512</v>
      </c>
      <c r="N382" s="8">
        <v>0.65200001001358032</v>
      </c>
      <c r="O382" s="8">
        <v>47.700000762939453</v>
      </c>
      <c r="P382" s="8">
        <v>28.29216194152832</v>
      </c>
      <c r="Q382" s="8">
        <v>44.999370574951172</v>
      </c>
      <c r="R382" s="8">
        <v>230</v>
      </c>
      <c r="S382" s="8">
        <v>60</v>
      </c>
      <c r="T382" s="8">
        <v>60</v>
      </c>
      <c r="U382" s="8">
        <v>60.900002000000001</v>
      </c>
      <c r="V382" s="8">
        <v>141.87911987304688</v>
      </c>
      <c r="W382" s="8">
        <v>52.499603271484375</v>
      </c>
      <c r="X382" s="8">
        <v>66.682441711425781</v>
      </c>
      <c r="Y382" s="8">
        <v>80.518974304199219</v>
      </c>
      <c r="Z382" s="8">
        <v>2.8594377040863037</v>
      </c>
      <c r="AA382" s="8">
        <v>542.046875</v>
      </c>
      <c r="AB382" s="8">
        <v>496.67849731445313</v>
      </c>
      <c r="AC382" s="8">
        <v>4.5901875495910645</v>
      </c>
      <c r="AD382" s="8">
        <v>3.6495625972747803</v>
      </c>
      <c r="AE382" s="8">
        <v>7704.91552734375</v>
      </c>
      <c r="AF382" s="8">
        <v>5427.7919921875</v>
      </c>
      <c r="AG382" s="8">
        <v>1648.0947265625</v>
      </c>
      <c r="AH382" s="8">
        <v>1010.9755859375</v>
      </c>
      <c r="AI382" s="8">
        <v>6056.82080078125</v>
      </c>
      <c r="AJ382" s="8">
        <v>4416.81640625</v>
      </c>
      <c r="AK382" s="8">
        <f>(data_cloud__26[[#This Row],[timestamp]]-BD380)*86400</f>
        <v>24.713999801315367</v>
      </c>
      <c r="AL382" s="8"/>
      <c r="AM382" s="8"/>
      <c r="AN382" s="8"/>
      <c r="AO382" s="8"/>
      <c r="AP382" s="6"/>
      <c r="AQ382" s="6"/>
      <c r="AR382" s="6"/>
      <c r="AS382" s="6" t="str">
        <f>_xlfn.XLOOKUP(data_cloud__26[[#This Row],[product_id]], manual_check_maarten!A:A,manual_check_maarten!F:F,  "")</f>
        <v/>
      </c>
      <c r="AT382" s="6"/>
      <c r="AU382" s="6"/>
      <c r="AV382" s="6"/>
      <c r="AW382" s="6" t="str">
        <f>_xlfn.XLOOKUP(data_cloud__26[[#This Row],[product_id]], manual_check_maarten!A:A,manual_check_maarten!G:G,  "")</f>
        <v/>
      </c>
      <c r="AX382" s="6" t="str">
        <f>_xlfn.XLOOKUP(data_cloud__26[[#This Row],[product_id]], manual_check_maarten!A:A,manual_check_maarten!H:H,  "")</f>
        <v/>
      </c>
      <c r="AY382" s="6"/>
      <c r="AZ382" s="6"/>
      <c r="BA382" s="6" t="s">
        <v>754</v>
      </c>
      <c r="BB382" s="6">
        <v>210</v>
      </c>
      <c r="BC382" s="6" t="s">
        <v>78</v>
      </c>
      <c r="BD382" s="6">
        <v>45566.76734914352</v>
      </c>
      <c r="BE382" s="6" t="s">
        <v>79</v>
      </c>
      <c r="BF382" s="6" t="s">
        <v>80</v>
      </c>
      <c r="BG382" s="6">
        <v>210</v>
      </c>
      <c r="BH382" s="6">
        <v>210</v>
      </c>
      <c r="BI382" s="6">
        <v>0</v>
      </c>
      <c r="BJ382" s="6" t="s">
        <v>755</v>
      </c>
      <c r="BK382" s="6" t="s">
        <v>82</v>
      </c>
      <c r="BL382" s="6">
        <v>16.239999771118164</v>
      </c>
      <c r="BM382" s="6">
        <v>110</v>
      </c>
      <c r="BN382" s="6" t="s">
        <v>82</v>
      </c>
      <c r="BO382" s="6" t="s">
        <v>82</v>
      </c>
      <c r="BP382" s="6">
        <v>0</v>
      </c>
      <c r="BQ382" s="6">
        <v>60</v>
      </c>
      <c r="BR382" s="6">
        <v>8.8927745819091797E-3</v>
      </c>
      <c r="BS382" s="6">
        <v>0.13678014278411865</v>
      </c>
      <c r="BT382" s="6"/>
      <c r="BX382" s="6"/>
      <c r="BY382" s="6"/>
      <c r="BZ382" s="6"/>
      <c r="CA382" s="6"/>
      <c r="CB382" s="6"/>
      <c r="CC382" s="6"/>
      <c r="CD382" s="6"/>
      <c r="CR382" s="6"/>
      <c r="CS382" s="6"/>
      <c r="CT382" s="6"/>
      <c r="CU382" s="6"/>
      <c r="CV382" s="6"/>
      <c r="CY382" s="6"/>
      <c r="CZ382" s="6"/>
      <c r="DA382" s="6"/>
      <c r="DB382" s="6"/>
      <c r="DC382" s="6"/>
      <c r="DD382" s="6"/>
    </row>
    <row r="383" spans="1:108" x14ac:dyDescent="0.35">
      <c r="A383" s="8">
        <v>800.6754150390625</v>
      </c>
      <c r="B383" s="8">
        <v>119.90861511230469</v>
      </c>
      <c r="C383" s="8">
        <v>214.5</v>
      </c>
      <c r="D383" s="8">
        <v>215</v>
      </c>
      <c r="E383" s="8">
        <v>220</v>
      </c>
      <c r="F383" s="8">
        <v>225.10000610351563</v>
      </c>
      <c r="G383" s="8">
        <v>2196.024658203125</v>
      </c>
      <c r="H383" s="8">
        <v>1749.164794921875</v>
      </c>
      <c r="I383" s="8">
        <v>3.3100001811981201</v>
      </c>
      <c r="J383" s="8">
        <v>0.15000000596046448</v>
      </c>
      <c r="K383" s="8">
        <v>24.340002059936523</v>
      </c>
      <c r="L383" s="8">
        <v>2.0320000648498535</v>
      </c>
      <c r="M383" s="8">
        <v>0.45400002598762512</v>
      </c>
      <c r="N383" s="8">
        <v>0.65200001001358032</v>
      </c>
      <c r="O383" s="8">
        <v>47.700000762939453</v>
      </c>
      <c r="P383" s="8">
        <v>28.29216194152832</v>
      </c>
      <c r="Q383" s="8">
        <v>44.999370574951172</v>
      </c>
      <c r="R383" s="8">
        <v>230</v>
      </c>
      <c r="S383" s="8">
        <v>60</v>
      </c>
      <c r="T383" s="8">
        <v>60</v>
      </c>
      <c r="U383" s="8">
        <v>60.900002000000001</v>
      </c>
      <c r="V383" s="8">
        <v>91.864166259765625</v>
      </c>
      <c r="W383" s="8">
        <v>52.49993896484375</v>
      </c>
      <c r="X383" s="8">
        <v>67.151260375976563</v>
      </c>
      <c r="Y383" s="8">
        <v>82.79290771484375</v>
      </c>
      <c r="Z383" s="8">
        <v>2.0316874980926514</v>
      </c>
      <c r="AA383" s="8">
        <v>543.20733642578125</v>
      </c>
      <c r="AB383" s="8">
        <v>496.09097290039063</v>
      </c>
      <c r="AC383" s="8">
        <v>4.8535628318786621</v>
      </c>
      <c r="AD383" s="8">
        <v>3.8753125667572021</v>
      </c>
      <c r="AE383" s="8">
        <v>7881.77880859375</v>
      </c>
      <c r="AF383" s="8">
        <v>6052.7646484375</v>
      </c>
      <c r="AG383" s="8">
        <v>1804.80712890625</v>
      </c>
      <c r="AH383" s="8">
        <v>1146.873046875</v>
      </c>
      <c r="AI383" s="8">
        <v>6076.9716796875</v>
      </c>
      <c r="AJ383" s="8">
        <v>4905.8916015625</v>
      </c>
      <c r="AK383" s="8">
        <f>(data_cloud__26[[#This Row],[timestamp]]-BD381)*86400</f>
        <v>24.713999801315367</v>
      </c>
      <c r="AL383" s="8">
        <v>1.0049999999999999</v>
      </c>
      <c r="AM383" s="8">
        <v>424.80799999999999</v>
      </c>
      <c r="AN383" s="8">
        <v>2055.768</v>
      </c>
      <c r="AO383" s="8">
        <v>25.727</v>
      </c>
      <c r="AP383" s="6">
        <v>17.98</v>
      </c>
      <c r="AQ383" s="6">
        <v>0</v>
      </c>
      <c r="AR383" s="6">
        <v>1</v>
      </c>
      <c r="AS383" s="6">
        <f>_xlfn.XLOOKUP(data_cloud__26[[#This Row],[product_id]], manual_check_maarten!A:A,manual_check_maarten!F:F,  "")</f>
        <v>0</v>
      </c>
      <c r="AT383" s="6"/>
      <c r="AU383" s="6"/>
      <c r="AV383" s="6"/>
      <c r="AW383" s="6">
        <f>_xlfn.XLOOKUP(data_cloud__26[[#This Row],[product_id]], manual_check_maarten!A:A,manual_check_maarten!G:G,  "")</f>
        <v>0</v>
      </c>
      <c r="AX383" s="6" t="str">
        <f>_xlfn.XLOOKUP(data_cloud__26[[#This Row],[product_id]], manual_check_maarten!A:A,manual_check_maarten!H:H,  "")</f>
        <v>Streaks</v>
      </c>
      <c r="AY383" s="6"/>
      <c r="AZ383" s="6"/>
      <c r="BA383" s="6" t="s">
        <v>756</v>
      </c>
      <c r="BB383" s="6">
        <v>210</v>
      </c>
      <c r="BC383" s="6" t="s">
        <v>85</v>
      </c>
      <c r="BD383" s="6">
        <v>45566.76734914352</v>
      </c>
      <c r="BE383" s="6" t="s">
        <v>79</v>
      </c>
      <c r="BF383" s="6" t="s">
        <v>80</v>
      </c>
      <c r="BG383" s="6">
        <v>210</v>
      </c>
      <c r="BH383" s="6">
        <v>210</v>
      </c>
      <c r="BI383" s="6">
        <v>0</v>
      </c>
      <c r="BJ383" s="6" t="s">
        <v>755</v>
      </c>
      <c r="BK383" s="6" t="s">
        <v>82</v>
      </c>
      <c r="BL383" s="6">
        <v>16.239999771118164</v>
      </c>
      <c r="BM383" s="6">
        <v>110</v>
      </c>
      <c r="BN383" s="6" t="s">
        <v>82</v>
      </c>
      <c r="BO383" s="6" t="s">
        <v>82</v>
      </c>
      <c r="BP383" s="6">
        <v>0</v>
      </c>
      <c r="BQ383" s="6">
        <v>60</v>
      </c>
      <c r="BR383" s="6"/>
      <c r="BS383" s="6"/>
      <c r="BT383" s="6" t="s">
        <v>757</v>
      </c>
      <c r="BU383" s="6" t="s">
        <v>756</v>
      </c>
      <c r="BV383" s="6">
        <v>40</v>
      </c>
      <c r="BW383" s="6">
        <v>20</v>
      </c>
      <c r="BX383" s="6">
        <v>45</v>
      </c>
      <c r="BY383" s="6">
        <v>1199.491</v>
      </c>
      <c r="BZ383" s="6">
        <v>983.53499999999997</v>
      </c>
      <c r="CA383" s="6">
        <v>-2.9750000000000001</v>
      </c>
      <c r="CB383" s="6">
        <v>4.2060000000000004</v>
      </c>
      <c r="CC383" s="6">
        <v>89.334000000000003</v>
      </c>
      <c r="CD383" s="6">
        <v>2055.768</v>
      </c>
      <c r="CE383" s="6">
        <v>1202.211</v>
      </c>
      <c r="CF383" s="6">
        <v>1291.556</v>
      </c>
      <c r="CG383" s="6">
        <v>-179.88300000000001</v>
      </c>
      <c r="CH383" s="6">
        <v>98.424999999999997</v>
      </c>
      <c r="CR383" s="6"/>
      <c r="CS383" s="6"/>
      <c r="CT383" s="6"/>
      <c r="CU383" s="6"/>
      <c r="CV383" s="6"/>
      <c r="CY383" s="6"/>
      <c r="CZ383" s="6"/>
      <c r="DA383" s="6"/>
      <c r="DB383" s="6"/>
      <c r="DC383" s="6"/>
      <c r="DD383" s="6"/>
    </row>
    <row r="384" spans="1:108" x14ac:dyDescent="0.35">
      <c r="A384" s="8">
        <v>800.3065185546875</v>
      </c>
      <c r="B384" s="8">
        <v>119.90861511230469</v>
      </c>
      <c r="C384" s="8">
        <v>214.60000610351563</v>
      </c>
      <c r="D384" s="8">
        <v>214.80000305175781</v>
      </c>
      <c r="E384" s="8">
        <v>220</v>
      </c>
      <c r="F384" s="8">
        <v>225.10000610351563</v>
      </c>
      <c r="G384" s="8">
        <v>2167.65869140625</v>
      </c>
      <c r="H384" s="8">
        <v>1738.1876220703125</v>
      </c>
      <c r="I384" s="8">
        <v>3.6760001182556152</v>
      </c>
      <c r="J384" s="8">
        <v>0.14800000190734863</v>
      </c>
      <c r="K384" s="8">
        <v>24.336000442504883</v>
      </c>
      <c r="L384" s="8">
        <v>2.0440001487731934</v>
      </c>
      <c r="M384" s="8">
        <v>0.45000001788139343</v>
      </c>
      <c r="N384" s="8">
        <v>0.65400004386901855</v>
      </c>
      <c r="O384" s="8">
        <v>47.700000762939453</v>
      </c>
      <c r="P384" s="8">
        <v>28.373710632324219</v>
      </c>
      <c r="Q384" s="8">
        <v>44.968788146972656</v>
      </c>
      <c r="R384" s="8">
        <v>229.80000305175781</v>
      </c>
      <c r="S384" s="8">
        <v>60.099997999999999</v>
      </c>
      <c r="T384" s="8">
        <v>60.099997999999999</v>
      </c>
      <c r="U384" s="8">
        <v>60.900002000000001</v>
      </c>
      <c r="V384" s="8">
        <v>141.87911987304688</v>
      </c>
      <c r="W384" s="8">
        <v>52.499603271484375</v>
      </c>
      <c r="X384" s="8">
        <v>66.721321105957031</v>
      </c>
      <c r="Y384" s="8">
        <v>80.575057983398438</v>
      </c>
      <c r="Z384" s="8">
        <v>2.8970625400543213</v>
      </c>
      <c r="AA384" s="8">
        <v>541.26837158203125</v>
      </c>
      <c r="AB384" s="8">
        <v>495.88839721679688</v>
      </c>
      <c r="AC384" s="8">
        <v>4.5901875495910645</v>
      </c>
      <c r="AD384" s="8">
        <v>3.6495625972747803</v>
      </c>
      <c r="AE384" s="8">
        <v>7698.884765625</v>
      </c>
      <c r="AF384" s="8">
        <v>5399.85595703125</v>
      </c>
      <c r="AG384" s="8">
        <v>1649.37890625</v>
      </c>
      <c r="AH384" s="8">
        <v>1013.16455078125</v>
      </c>
      <c r="AI384" s="8">
        <v>6049.505859375</v>
      </c>
      <c r="AJ384" s="8">
        <v>4386.69140625</v>
      </c>
      <c r="AK384" s="8">
        <f>(data_cloud__26[[#This Row],[timestamp]]-BD382)*86400</f>
        <v>24.223999818786979</v>
      </c>
      <c r="AL384" s="8">
        <v>1.0029999999999999</v>
      </c>
      <c r="AM384" s="8">
        <v>423.81</v>
      </c>
      <c r="AN384" s="8">
        <v>2054.0859999999998</v>
      </c>
      <c r="AO384" s="8">
        <v>6.7889999999999997</v>
      </c>
      <c r="AP384" s="6">
        <v>22.809000000000001</v>
      </c>
      <c r="AQ384" s="6">
        <v>1</v>
      </c>
      <c r="AR384" s="6">
        <v>1</v>
      </c>
      <c r="AS384" s="6">
        <f>_xlfn.XLOOKUP(data_cloud__26[[#This Row],[product_id]], manual_check_maarten!A:A,manual_check_maarten!F:F,  "")</f>
        <v>1</v>
      </c>
      <c r="AT384" s="6"/>
      <c r="AU384" s="6"/>
      <c r="AV384" s="6"/>
      <c r="AW384" s="6">
        <f>_xlfn.XLOOKUP(data_cloud__26[[#This Row],[product_id]], manual_check_maarten!A:A,manual_check_maarten!G:G,  "")</f>
        <v>0</v>
      </c>
      <c r="AX384" s="6" t="str">
        <f>_xlfn.XLOOKUP(data_cloud__26[[#This Row],[product_id]], manual_check_maarten!A:A,manual_check_maarten!H:H,  "")</f>
        <v/>
      </c>
      <c r="AY384" s="6"/>
      <c r="AZ384" s="6"/>
      <c r="BA384" s="6" t="s">
        <v>758</v>
      </c>
      <c r="BB384" s="6">
        <v>211</v>
      </c>
      <c r="BC384" s="6" t="s">
        <v>78</v>
      </c>
      <c r="BD384" s="6">
        <v>45566.767629513888</v>
      </c>
      <c r="BE384" s="6" t="s">
        <v>79</v>
      </c>
      <c r="BF384" s="6" t="s">
        <v>80</v>
      </c>
      <c r="BG384" s="6">
        <v>211</v>
      </c>
      <c r="BH384" s="6">
        <v>211</v>
      </c>
      <c r="BI384" s="6">
        <v>0</v>
      </c>
      <c r="BJ384" s="6" t="s">
        <v>759</v>
      </c>
      <c r="BK384" s="6" t="s">
        <v>82</v>
      </c>
      <c r="BL384" s="6">
        <v>16.239999771118164</v>
      </c>
      <c r="BM384" s="6">
        <v>110</v>
      </c>
      <c r="BN384" s="6" t="s">
        <v>82</v>
      </c>
      <c r="BO384" s="6" t="s">
        <v>82</v>
      </c>
      <c r="BP384" s="6">
        <v>0</v>
      </c>
      <c r="BQ384" s="6">
        <v>60</v>
      </c>
      <c r="BR384" s="6">
        <v>9.2588663101196289E-3</v>
      </c>
      <c r="BS384" s="6">
        <v>0.14845681190490723</v>
      </c>
      <c r="BT384" s="6" t="s">
        <v>760</v>
      </c>
      <c r="BU384" s="6" t="s">
        <v>758</v>
      </c>
      <c r="BV384" s="6">
        <v>40</v>
      </c>
      <c r="BW384" s="6">
        <v>20</v>
      </c>
      <c r="BX384" s="6">
        <v>45</v>
      </c>
      <c r="BY384" s="6">
        <v>891.64200000000005</v>
      </c>
      <c r="BZ384" s="6">
        <v>989.49300000000005</v>
      </c>
      <c r="CA384" s="6">
        <v>3.1960000000000002</v>
      </c>
      <c r="CB384" s="6">
        <v>4.1180000000000003</v>
      </c>
      <c r="CC384" s="6">
        <v>95.504999999999995</v>
      </c>
      <c r="CD384" s="6">
        <v>2054.0859999999998</v>
      </c>
      <c r="CE384" s="6">
        <v>867.82299999999998</v>
      </c>
      <c r="CF384" s="6">
        <v>1100.5050000000001</v>
      </c>
      <c r="CG384" s="6">
        <v>6.5869999999999997</v>
      </c>
      <c r="CH384" s="6">
        <v>99.998999999999995</v>
      </c>
      <c r="CR384" s="6"/>
      <c r="CS384" s="6"/>
      <c r="CT384" s="6"/>
      <c r="CU384" s="6"/>
      <c r="CV384" s="6"/>
      <c r="CY384" s="6"/>
      <c r="CZ384" s="6"/>
      <c r="DA384" s="6"/>
      <c r="DB384" s="6"/>
      <c r="DC384" s="6"/>
      <c r="DD384" s="6"/>
    </row>
    <row r="385" spans="1:108" x14ac:dyDescent="0.35">
      <c r="A385" s="8">
        <v>800.3065185546875</v>
      </c>
      <c r="B385" s="8">
        <v>119.90861511230469</v>
      </c>
      <c r="C385" s="8">
        <v>214.60000610351563</v>
      </c>
      <c r="D385" s="8">
        <v>214.80000305175781</v>
      </c>
      <c r="E385" s="8">
        <v>220</v>
      </c>
      <c r="F385" s="8">
        <v>225.10000610351563</v>
      </c>
      <c r="G385" s="8">
        <v>2167.65869140625</v>
      </c>
      <c r="H385" s="8">
        <v>1738.1876220703125</v>
      </c>
      <c r="I385" s="8">
        <v>3.6760001182556152</v>
      </c>
      <c r="J385" s="8">
        <v>0.14800000190734863</v>
      </c>
      <c r="K385" s="8">
        <v>24.336000442504883</v>
      </c>
      <c r="L385" s="8">
        <v>2.0440001487731934</v>
      </c>
      <c r="M385" s="8">
        <v>0.45000001788139343</v>
      </c>
      <c r="N385" s="8">
        <v>0.65400004386901855</v>
      </c>
      <c r="O385" s="8">
        <v>47.700000762939453</v>
      </c>
      <c r="P385" s="8">
        <v>28.373710632324219</v>
      </c>
      <c r="Q385" s="8">
        <v>44.968788146972656</v>
      </c>
      <c r="R385" s="8">
        <v>229.80000305175781</v>
      </c>
      <c r="S385" s="8">
        <v>60.099997999999999</v>
      </c>
      <c r="T385" s="8">
        <v>60.099997999999999</v>
      </c>
      <c r="U385" s="8">
        <v>60.900002000000001</v>
      </c>
      <c r="V385" s="8">
        <v>91.864166259765625</v>
      </c>
      <c r="W385" s="8">
        <v>52.49993896484375</v>
      </c>
      <c r="X385" s="8">
        <v>67.098442077636719</v>
      </c>
      <c r="Y385" s="8">
        <v>82.586456298828125</v>
      </c>
      <c r="Z385" s="8">
        <v>2.1069376468658447</v>
      </c>
      <c r="AA385" s="8">
        <v>544.74542236328125</v>
      </c>
      <c r="AB385" s="8">
        <v>495.73788452148438</v>
      </c>
      <c r="AC385" s="8">
        <v>4.8911876678466797</v>
      </c>
      <c r="AD385" s="8">
        <v>3.8376877307891846</v>
      </c>
      <c r="AE385" s="8">
        <v>7909.9931640625</v>
      </c>
      <c r="AF385" s="8">
        <v>6068.85302734375</v>
      </c>
      <c r="AG385" s="8">
        <v>1835.93701171875</v>
      </c>
      <c r="AH385" s="8">
        <v>1133.4072265625</v>
      </c>
      <c r="AI385" s="8">
        <v>6074.05615234375</v>
      </c>
      <c r="AJ385" s="8">
        <v>4935.44580078125</v>
      </c>
      <c r="AK385" s="8">
        <f>(data_cloud__26[[#This Row],[timestamp]]-BD383)*86400</f>
        <v>24.223999818786979</v>
      </c>
      <c r="AL385" s="8">
        <v>1.0049999999999999</v>
      </c>
      <c r="AM385" s="8">
        <v>424.73599999999999</v>
      </c>
      <c r="AN385" s="8">
        <v>2055.1930000000002</v>
      </c>
      <c r="AO385" s="8">
        <v>11.178000000000001</v>
      </c>
      <c r="AP385" s="6">
        <v>26.611000000000001</v>
      </c>
      <c r="AQ385" s="6">
        <v>1</v>
      </c>
      <c r="AR385" s="6">
        <v>1</v>
      </c>
      <c r="AS385" s="6">
        <f>_xlfn.XLOOKUP(data_cloud__26[[#This Row],[product_id]], manual_check_maarten!A:A,manual_check_maarten!F:F,  "")</f>
        <v>1</v>
      </c>
      <c r="AT385" s="6"/>
      <c r="AU385" s="6"/>
      <c r="AV385" s="6"/>
      <c r="AW385" s="6">
        <f>_xlfn.XLOOKUP(data_cloud__26[[#This Row],[product_id]], manual_check_maarten!A:A,manual_check_maarten!G:G,  "")</f>
        <v>0</v>
      </c>
      <c r="AX385" s="6" t="str">
        <f>_xlfn.XLOOKUP(data_cloud__26[[#This Row],[product_id]], manual_check_maarten!A:A,manual_check_maarten!H:H,  "")</f>
        <v/>
      </c>
      <c r="AY385" s="6"/>
      <c r="AZ385" s="6"/>
      <c r="BA385" s="6" t="s">
        <v>761</v>
      </c>
      <c r="BB385" s="6">
        <v>211</v>
      </c>
      <c r="BC385" s="6" t="s">
        <v>85</v>
      </c>
      <c r="BD385" s="6">
        <v>45566.767629513888</v>
      </c>
      <c r="BE385" s="6" t="s">
        <v>79</v>
      </c>
      <c r="BF385" s="6" t="s">
        <v>80</v>
      </c>
      <c r="BG385" s="6">
        <v>211</v>
      </c>
      <c r="BH385" s="6">
        <v>211</v>
      </c>
      <c r="BI385" s="6">
        <v>0</v>
      </c>
      <c r="BJ385" s="6" t="s">
        <v>759</v>
      </c>
      <c r="BK385" s="6" t="s">
        <v>82</v>
      </c>
      <c r="BL385" s="6">
        <v>16.239999771118164</v>
      </c>
      <c r="BM385" s="6">
        <v>110</v>
      </c>
      <c r="BN385" s="6" t="s">
        <v>82</v>
      </c>
      <c r="BO385" s="6" t="s">
        <v>82</v>
      </c>
      <c r="BP385" s="6">
        <v>0</v>
      </c>
      <c r="BQ385" s="6">
        <v>60</v>
      </c>
      <c r="BR385" s="6"/>
      <c r="BS385" s="6"/>
      <c r="BT385" s="6" t="s">
        <v>762</v>
      </c>
      <c r="BU385" s="6" t="s">
        <v>761</v>
      </c>
      <c r="BV385" s="6">
        <v>40</v>
      </c>
      <c r="BW385" s="6">
        <v>20</v>
      </c>
      <c r="BX385" s="6">
        <v>45</v>
      </c>
      <c r="BY385" s="6">
        <v>1212.5899999999999</v>
      </c>
      <c r="BZ385" s="6">
        <v>1059.404</v>
      </c>
      <c r="CA385" s="6">
        <v>-2.3090000000000002</v>
      </c>
      <c r="CB385" s="6">
        <v>4.03</v>
      </c>
      <c r="CC385" s="6">
        <v>90</v>
      </c>
      <c r="CD385" s="6">
        <v>2055.1930000000002</v>
      </c>
      <c r="CE385" s="6">
        <v>1211.319</v>
      </c>
      <c r="CF385" s="6">
        <v>1365.6010000000001</v>
      </c>
      <c r="CG385" s="6">
        <v>-179.16399999999999</v>
      </c>
      <c r="CH385" s="6">
        <v>99.998999999999995</v>
      </c>
      <c r="CR385" s="6"/>
      <c r="CS385" s="6"/>
      <c r="CT385" s="6"/>
      <c r="CU385" s="6"/>
      <c r="CV385" s="6"/>
      <c r="CY385" s="6"/>
      <c r="CZ385" s="6"/>
      <c r="DA385" s="6"/>
      <c r="DB385" s="6"/>
      <c r="DC385" s="6"/>
      <c r="DD385" s="6"/>
    </row>
    <row r="386" spans="1:108" x14ac:dyDescent="0.35">
      <c r="A386" s="8">
        <v>800.3065185546875</v>
      </c>
      <c r="B386" s="8">
        <v>119.90861511230469</v>
      </c>
      <c r="C386" s="8">
        <v>214.80000305175781</v>
      </c>
      <c r="D386" s="8">
        <v>214.80000305175781</v>
      </c>
      <c r="E386" s="8">
        <v>220</v>
      </c>
      <c r="F386" s="8">
        <v>225</v>
      </c>
      <c r="G386" s="8">
        <v>2169.115966796875</v>
      </c>
      <c r="H386" s="8">
        <v>1754.119140625</v>
      </c>
      <c r="I386" s="8">
        <v>3.1280002593994141</v>
      </c>
      <c r="J386" s="8">
        <v>0.15000000596046448</v>
      </c>
      <c r="K386" s="8">
        <v>24.342000961303711</v>
      </c>
      <c r="L386" s="8">
        <v>2.0320000648498535</v>
      </c>
      <c r="M386" s="8">
        <v>0.45200002193450928</v>
      </c>
      <c r="N386" s="8">
        <v>0.65600001811981201</v>
      </c>
      <c r="O386" s="8">
        <v>47.5</v>
      </c>
      <c r="P386" s="8">
        <v>28.174936294555664</v>
      </c>
      <c r="Q386" s="8">
        <v>44.963691711425781</v>
      </c>
      <c r="R386" s="8">
        <v>229.80000305175781</v>
      </c>
      <c r="S386" s="8">
        <v>60</v>
      </c>
      <c r="T386" s="8">
        <v>60</v>
      </c>
      <c r="U386" s="8">
        <v>60.900002000000001</v>
      </c>
      <c r="V386" s="8">
        <v>141.87911987304688</v>
      </c>
      <c r="W386" s="8">
        <v>52.499603271484375</v>
      </c>
      <c r="X386" s="8">
        <v>66.894027709960938</v>
      </c>
      <c r="Y386" s="8">
        <v>80.538307189941406</v>
      </c>
      <c r="Z386" s="8">
        <v>3.1604375839233398</v>
      </c>
      <c r="AA386" s="8">
        <v>540.302001953125</v>
      </c>
      <c r="AB386" s="8">
        <v>494.87283325195313</v>
      </c>
      <c r="AC386" s="8">
        <v>4.5901875495910645</v>
      </c>
      <c r="AD386" s="8">
        <v>3.6495625972747803</v>
      </c>
      <c r="AE386" s="8">
        <v>7671.5771484375</v>
      </c>
      <c r="AF386" s="8">
        <v>5367.341796875</v>
      </c>
      <c r="AG386" s="8">
        <v>1640.1484375</v>
      </c>
      <c r="AH386" s="8">
        <v>1003.95556640625</v>
      </c>
      <c r="AI386" s="8">
        <v>6031.4287109375</v>
      </c>
      <c r="AJ386" s="8">
        <v>4363.38623046875</v>
      </c>
      <c r="AK386" s="8">
        <f>(data_cloud__26[[#This Row],[timestamp]]-BD384)*86400</f>
        <v>24.006000347435474</v>
      </c>
      <c r="AL386" s="8">
        <v>1.0029999999999999</v>
      </c>
      <c r="AM386" s="8">
        <v>423.72399999999999</v>
      </c>
      <c r="AN386" s="8">
        <v>2055.3139999999999</v>
      </c>
      <c r="AO386" s="8">
        <v>6.6719999999999997</v>
      </c>
      <c r="AP386" s="6">
        <v>35.371000000000002</v>
      </c>
      <c r="AQ386" s="6">
        <v>1</v>
      </c>
      <c r="AR386" s="6">
        <v>1</v>
      </c>
      <c r="AS386" s="6">
        <f>_xlfn.XLOOKUP(data_cloud__26[[#This Row],[product_id]], manual_check_maarten!A:A,manual_check_maarten!F:F,  "")</f>
        <v>1</v>
      </c>
      <c r="AT386" s="6"/>
      <c r="AU386" s="6"/>
      <c r="AV386" s="6"/>
      <c r="AW386" s="6">
        <f>_xlfn.XLOOKUP(data_cloud__26[[#This Row],[product_id]], manual_check_maarten!A:A,manual_check_maarten!G:G,  "")</f>
        <v>0</v>
      </c>
      <c r="AX386" s="6" t="str">
        <f>_xlfn.XLOOKUP(data_cloud__26[[#This Row],[product_id]], manual_check_maarten!A:A,manual_check_maarten!H:H,  "")</f>
        <v/>
      </c>
      <c r="AY386" s="6"/>
      <c r="AZ386" s="6"/>
      <c r="BA386" s="6" t="s">
        <v>763</v>
      </c>
      <c r="BB386" s="6">
        <v>212</v>
      </c>
      <c r="BC386" s="6" t="s">
        <v>78</v>
      </c>
      <c r="BD386" s="6">
        <v>45566.767907361114</v>
      </c>
      <c r="BE386" s="6" t="s">
        <v>79</v>
      </c>
      <c r="BF386" s="6" t="s">
        <v>80</v>
      </c>
      <c r="BG386" s="6">
        <v>212</v>
      </c>
      <c r="BH386" s="6">
        <v>212</v>
      </c>
      <c r="BI386" s="6">
        <v>0</v>
      </c>
      <c r="BJ386" s="6" t="s">
        <v>764</v>
      </c>
      <c r="BK386" s="6" t="s">
        <v>82</v>
      </c>
      <c r="BL386" s="6">
        <v>16.239999771118164</v>
      </c>
      <c r="BM386" s="6">
        <v>110</v>
      </c>
      <c r="BN386" s="6" t="s">
        <v>82</v>
      </c>
      <c r="BO386" s="6" t="s">
        <v>82</v>
      </c>
      <c r="BP386" s="6">
        <v>0</v>
      </c>
      <c r="BQ386" s="6">
        <v>60</v>
      </c>
      <c r="BR386" s="6">
        <v>1.5829920768737793E-2</v>
      </c>
      <c r="BS386" s="6">
        <v>0.16313362121582031</v>
      </c>
      <c r="BT386" s="6" t="s">
        <v>765</v>
      </c>
      <c r="BU386" s="6" t="s">
        <v>763</v>
      </c>
      <c r="BV386" s="6">
        <v>40</v>
      </c>
      <c r="BW386" s="6">
        <v>20</v>
      </c>
      <c r="BX386" s="6">
        <v>45</v>
      </c>
      <c r="BY386" s="6">
        <v>865.43299999999999</v>
      </c>
      <c r="BZ386" s="6">
        <v>1155.8209999999999</v>
      </c>
      <c r="CA386" s="6">
        <v>2.512</v>
      </c>
      <c r="CB386" s="6">
        <v>4.093</v>
      </c>
      <c r="CC386" s="6">
        <v>94.820999999999998</v>
      </c>
      <c r="CD386" s="6">
        <v>2055.3139999999999</v>
      </c>
      <c r="CE386" s="6">
        <v>844.41700000000003</v>
      </c>
      <c r="CF386" s="6">
        <v>1263.9349999999999</v>
      </c>
      <c r="CG386" s="6">
        <v>5.44</v>
      </c>
      <c r="CH386" s="6">
        <v>97.244</v>
      </c>
      <c r="CR386" s="6"/>
      <c r="CS386" s="6"/>
      <c r="CT386" s="6"/>
      <c r="CU386" s="6"/>
      <c r="CV386" s="6"/>
      <c r="CY386" s="6"/>
      <c r="CZ386" s="6"/>
      <c r="DA386" s="6"/>
      <c r="DB386" s="6"/>
      <c r="DC386" s="6"/>
      <c r="DD386" s="6"/>
    </row>
    <row r="387" spans="1:108" x14ac:dyDescent="0.35">
      <c r="A387" s="8">
        <v>800.3065185546875</v>
      </c>
      <c r="B387" s="8">
        <v>119.90861511230469</v>
      </c>
      <c r="C387" s="8">
        <v>214.80000305175781</v>
      </c>
      <c r="D387" s="8">
        <v>214.80000305175781</v>
      </c>
      <c r="E387" s="8">
        <v>220</v>
      </c>
      <c r="F387" s="8">
        <v>225</v>
      </c>
      <c r="G387" s="8">
        <v>2169.115966796875</v>
      </c>
      <c r="H387" s="8">
        <v>1754.119140625</v>
      </c>
      <c r="I387" s="8">
        <v>3.1280002593994141</v>
      </c>
      <c r="J387" s="8">
        <v>0.15000000596046448</v>
      </c>
      <c r="K387" s="8">
        <v>24.342000961303711</v>
      </c>
      <c r="L387" s="8">
        <v>2.0320000648498535</v>
      </c>
      <c r="M387" s="8">
        <v>0.45200002193450928</v>
      </c>
      <c r="N387" s="8">
        <v>0.65600001811981201</v>
      </c>
      <c r="O387" s="8">
        <v>47.5</v>
      </c>
      <c r="P387" s="8">
        <v>28.174936294555664</v>
      </c>
      <c r="Q387" s="8">
        <v>44.963691711425781</v>
      </c>
      <c r="R387" s="8">
        <v>229.80000305175781</v>
      </c>
      <c r="S387" s="8">
        <v>60</v>
      </c>
      <c r="T387" s="8">
        <v>60</v>
      </c>
      <c r="U387" s="8">
        <v>60.900002000000001</v>
      </c>
      <c r="V387" s="8">
        <v>91.864166259765625</v>
      </c>
      <c r="W387" s="8">
        <v>52.49993896484375</v>
      </c>
      <c r="X387" s="8">
        <v>67.259727478027344</v>
      </c>
      <c r="Y387" s="8">
        <v>82.819496154785156</v>
      </c>
      <c r="Z387" s="8">
        <v>2.4831876754760742</v>
      </c>
      <c r="AA387" s="8">
        <v>545.4384765625</v>
      </c>
      <c r="AB387" s="8">
        <v>497.96469116210938</v>
      </c>
      <c r="AC387" s="8">
        <v>4.8535628318786621</v>
      </c>
      <c r="AD387" s="8">
        <v>3.9129376411437988</v>
      </c>
      <c r="AE387" s="8">
        <v>7907.80712890625</v>
      </c>
      <c r="AF387" s="8">
        <v>6132.1923828125</v>
      </c>
      <c r="AG387" s="8">
        <v>1815.34130859375</v>
      </c>
      <c r="AH387" s="8">
        <v>1173.37353515625</v>
      </c>
      <c r="AI387" s="8">
        <v>6092.4658203125</v>
      </c>
      <c r="AJ387" s="8">
        <v>4958.81884765625</v>
      </c>
      <c r="AK387" s="8">
        <f>(data_cloud__26[[#This Row],[timestamp]]-BD385)*86400</f>
        <v>24.006000347435474</v>
      </c>
      <c r="AL387" s="8">
        <v>1.0049999999999999</v>
      </c>
      <c r="AM387" s="8">
        <v>424.80500000000001</v>
      </c>
      <c r="AN387" s="8">
        <v>2055.3960000000002</v>
      </c>
      <c r="AO387" s="8">
        <v>14.59</v>
      </c>
      <c r="AP387" s="6">
        <v>25.931000000000001</v>
      </c>
      <c r="AQ387" s="6">
        <v>1</v>
      </c>
      <c r="AR387" s="6">
        <v>1</v>
      </c>
      <c r="AS387" s="6">
        <f>_xlfn.XLOOKUP(data_cloud__26[[#This Row],[product_id]], manual_check_maarten!A:A,manual_check_maarten!F:F,  "")</f>
        <v>1</v>
      </c>
      <c r="AT387" s="6"/>
      <c r="AU387" s="6"/>
      <c r="AV387" s="6"/>
      <c r="AW387" s="6">
        <f>_xlfn.XLOOKUP(data_cloud__26[[#This Row],[product_id]], manual_check_maarten!A:A,manual_check_maarten!G:G,  "")</f>
        <v>0</v>
      </c>
      <c r="AX387" s="6" t="str">
        <f>_xlfn.XLOOKUP(data_cloud__26[[#This Row],[product_id]], manual_check_maarten!A:A,manual_check_maarten!H:H,  "")</f>
        <v/>
      </c>
      <c r="AY387" s="6"/>
      <c r="AZ387" s="6"/>
      <c r="BA387" s="6" t="s">
        <v>766</v>
      </c>
      <c r="BB387" s="6">
        <v>212</v>
      </c>
      <c r="BC387" s="6" t="s">
        <v>85</v>
      </c>
      <c r="BD387" s="6">
        <v>45566.767907361114</v>
      </c>
      <c r="BE387" s="6" t="s">
        <v>79</v>
      </c>
      <c r="BF387" s="6" t="s">
        <v>80</v>
      </c>
      <c r="BG387" s="6">
        <v>212</v>
      </c>
      <c r="BH387" s="6">
        <v>212</v>
      </c>
      <c r="BI387" s="6">
        <v>0</v>
      </c>
      <c r="BJ387" s="6" t="s">
        <v>764</v>
      </c>
      <c r="BK387" s="6" t="s">
        <v>82</v>
      </c>
      <c r="BL387" s="6">
        <v>16.239999771118164</v>
      </c>
      <c r="BM387" s="6">
        <v>110</v>
      </c>
      <c r="BN387" s="6" t="s">
        <v>82</v>
      </c>
      <c r="BO387" s="6" t="s">
        <v>82</v>
      </c>
      <c r="BP387" s="6">
        <v>0</v>
      </c>
      <c r="BQ387" s="6">
        <v>60</v>
      </c>
      <c r="BR387" s="6"/>
      <c r="BS387" s="6"/>
      <c r="BT387" s="6" t="s">
        <v>767</v>
      </c>
      <c r="BU387" s="6" t="s">
        <v>766</v>
      </c>
      <c r="BV387" s="6">
        <v>40</v>
      </c>
      <c r="BW387" s="6">
        <v>20</v>
      </c>
      <c r="BX387" s="6">
        <v>45</v>
      </c>
      <c r="BY387" s="6">
        <v>1188.385</v>
      </c>
      <c r="BZ387" s="6">
        <v>1005.106</v>
      </c>
      <c r="CA387" s="6">
        <v>-4.1269999999999998</v>
      </c>
      <c r="CB387" s="6">
        <v>4.0149999999999997</v>
      </c>
      <c r="CC387" s="6">
        <v>88.182000000000002</v>
      </c>
      <c r="CD387" s="6">
        <v>2055.3960000000002</v>
      </c>
      <c r="CE387" s="6">
        <v>1194.2349999999999</v>
      </c>
      <c r="CF387" s="6">
        <v>1313.364</v>
      </c>
      <c r="CG387" s="6">
        <v>179.65700000000001</v>
      </c>
      <c r="CH387" s="6">
        <v>99.998999999999995</v>
      </c>
      <c r="CR387" s="6"/>
      <c r="CS387" s="6"/>
      <c r="CT387" s="6"/>
      <c r="CU387" s="6"/>
      <c r="CV387" s="6"/>
      <c r="CY387" s="6"/>
      <c r="CZ387" s="6"/>
      <c r="DA387" s="6"/>
      <c r="DB387" s="6"/>
      <c r="DC387" s="6"/>
      <c r="DD387" s="6"/>
    </row>
    <row r="388" spans="1:108" x14ac:dyDescent="0.35">
      <c r="A388" s="8">
        <v>800.6754150390625</v>
      </c>
      <c r="B388" s="8">
        <v>119.90861511230469</v>
      </c>
      <c r="C388" s="8">
        <v>214.60000610351563</v>
      </c>
      <c r="D388" s="8">
        <v>214.80000305175781</v>
      </c>
      <c r="E388" s="8">
        <v>220.10000610351563</v>
      </c>
      <c r="F388" s="8">
        <v>225</v>
      </c>
      <c r="G388" s="8">
        <v>2201.561767578125</v>
      </c>
      <c r="H388" s="8">
        <v>1759.4620361328125</v>
      </c>
      <c r="I388" s="8">
        <v>2.9020001888275146</v>
      </c>
      <c r="J388" s="8">
        <v>0.14600001275539398</v>
      </c>
      <c r="K388" s="8">
        <v>24.340002059936523</v>
      </c>
      <c r="L388" s="8">
        <v>2.0600001811981201</v>
      </c>
      <c r="M388" s="8">
        <v>0.45400002598762512</v>
      </c>
      <c r="N388" s="8">
        <v>0.65600001811981201</v>
      </c>
      <c r="O388" s="8">
        <v>47.200000762939453</v>
      </c>
      <c r="P388" s="8">
        <v>28.348226547241211</v>
      </c>
      <c r="Q388" s="8">
        <v>44.978981018066406</v>
      </c>
      <c r="R388" s="8">
        <v>229.80000305175781</v>
      </c>
      <c r="S388" s="8">
        <v>60</v>
      </c>
      <c r="T388" s="8">
        <v>60</v>
      </c>
      <c r="U388" s="8">
        <v>60.900002000000001</v>
      </c>
      <c r="V388" s="8">
        <v>141.87911987304688</v>
      </c>
      <c r="W388" s="8">
        <v>52.499603271484375</v>
      </c>
      <c r="X388" s="8">
        <v>66.5775146484375</v>
      </c>
      <c r="Y388" s="8">
        <v>80.454177856445313</v>
      </c>
      <c r="Z388" s="8">
        <v>3.1604375839233398</v>
      </c>
      <c r="AA388" s="8">
        <v>542.51593017578125</v>
      </c>
      <c r="AB388" s="8">
        <v>498.61074829101563</v>
      </c>
      <c r="AC388" s="8">
        <v>4.5525627136230469</v>
      </c>
      <c r="AD388" s="8">
        <v>3.6495625972747803</v>
      </c>
      <c r="AE388" s="8">
        <v>7710.76123046875</v>
      </c>
      <c r="AF388" s="8">
        <v>5462.48291015625</v>
      </c>
      <c r="AG388" s="8">
        <v>1639.82470703125</v>
      </c>
      <c r="AH388" s="8">
        <v>1025.1845703125</v>
      </c>
      <c r="AI388" s="8">
        <v>6070.9365234375</v>
      </c>
      <c r="AJ388" s="8">
        <v>4437.29833984375</v>
      </c>
      <c r="AK388" s="8">
        <f>(data_cloud__26[[#This Row],[timestamp]]-BD386)*86400</f>
        <v>24.067999608814716</v>
      </c>
      <c r="AL388" s="8"/>
      <c r="AM388" s="8"/>
      <c r="AN388" s="8"/>
      <c r="AO388" s="8"/>
      <c r="AP388" s="6"/>
      <c r="AQ388" s="6"/>
      <c r="AR388" s="6"/>
      <c r="AS388" s="6" t="str">
        <f>_xlfn.XLOOKUP(data_cloud__26[[#This Row],[product_id]], manual_check_maarten!A:A,manual_check_maarten!F:F,  "")</f>
        <v/>
      </c>
      <c r="AT388" s="6"/>
      <c r="AU388" s="6"/>
      <c r="AV388" s="6"/>
      <c r="AW388" s="6" t="str">
        <f>_xlfn.XLOOKUP(data_cloud__26[[#This Row],[product_id]], manual_check_maarten!A:A,manual_check_maarten!G:G,  "")</f>
        <v/>
      </c>
      <c r="AX388" s="6" t="str">
        <f>_xlfn.XLOOKUP(data_cloud__26[[#This Row],[product_id]], manual_check_maarten!A:A,manual_check_maarten!H:H,  "")</f>
        <v/>
      </c>
      <c r="AY388" s="6"/>
      <c r="AZ388" s="6"/>
      <c r="BA388" s="6" t="s">
        <v>768</v>
      </c>
      <c r="BB388" s="6">
        <v>213</v>
      </c>
      <c r="BC388" s="6" t="s">
        <v>78</v>
      </c>
      <c r="BD388" s="6">
        <v>45566.768185925925</v>
      </c>
      <c r="BE388" s="6" t="s">
        <v>79</v>
      </c>
      <c r="BF388" s="6" t="s">
        <v>80</v>
      </c>
      <c r="BG388" s="6">
        <v>213</v>
      </c>
      <c r="BH388" s="6">
        <v>213</v>
      </c>
      <c r="BI388" s="6">
        <v>0</v>
      </c>
      <c r="BJ388" s="6" t="s">
        <v>769</v>
      </c>
      <c r="BK388" s="6" t="s">
        <v>82</v>
      </c>
      <c r="BL388" s="6">
        <v>16.25</v>
      </c>
      <c r="BM388" s="6">
        <v>110</v>
      </c>
      <c r="BN388" s="6" t="s">
        <v>82</v>
      </c>
      <c r="BO388" s="6" t="s">
        <v>82</v>
      </c>
      <c r="BP388" s="6">
        <v>0</v>
      </c>
      <c r="BQ388" s="6">
        <v>60</v>
      </c>
      <c r="BR388" s="6">
        <v>1.6666412353515625E-2</v>
      </c>
      <c r="BS388" s="6">
        <v>0.11830699443817139</v>
      </c>
      <c r="BT388" s="6"/>
      <c r="BX388" s="6"/>
      <c r="BY388" s="6"/>
      <c r="BZ388" s="6"/>
      <c r="CA388" s="6"/>
      <c r="CB388" s="6"/>
      <c r="CC388" s="6"/>
      <c r="CD388" s="6"/>
      <c r="CR388" s="6"/>
      <c r="CS388" s="6"/>
      <c r="CT388" s="6"/>
      <c r="CU388" s="6"/>
      <c r="CV388" s="6"/>
      <c r="CY388" s="6"/>
      <c r="CZ388" s="6"/>
      <c r="DA388" s="6"/>
      <c r="DB388" s="6"/>
      <c r="DC388" s="6"/>
      <c r="DD388" s="6"/>
    </row>
    <row r="389" spans="1:108" x14ac:dyDescent="0.35">
      <c r="A389" s="8">
        <v>800.6754150390625</v>
      </c>
      <c r="B389" s="8">
        <v>119.90861511230469</v>
      </c>
      <c r="C389" s="8">
        <v>214.60000610351563</v>
      </c>
      <c r="D389" s="8">
        <v>214.80000305175781</v>
      </c>
      <c r="E389" s="8">
        <v>220.10000610351563</v>
      </c>
      <c r="F389" s="8">
        <v>225</v>
      </c>
      <c r="G389" s="8">
        <v>2201.561767578125</v>
      </c>
      <c r="H389" s="8">
        <v>1759.4620361328125</v>
      </c>
      <c r="I389" s="8">
        <v>2.9020001888275146</v>
      </c>
      <c r="J389" s="8">
        <v>0.14600001275539398</v>
      </c>
      <c r="K389" s="8">
        <v>24.340002059936523</v>
      </c>
      <c r="L389" s="8">
        <v>2.0600001811981201</v>
      </c>
      <c r="M389" s="8">
        <v>0.45400002598762512</v>
      </c>
      <c r="N389" s="8">
        <v>0.65600001811981201</v>
      </c>
      <c r="O389" s="8">
        <v>47.200000762939453</v>
      </c>
      <c r="P389" s="8">
        <v>28.348226547241211</v>
      </c>
      <c r="Q389" s="8">
        <v>44.978981018066406</v>
      </c>
      <c r="R389" s="8">
        <v>229.80000305175781</v>
      </c>
      <c r="S389" s="8">
        <v>60</v>
      </c>
      <c r="T389" s="8">
        <v>60</v>
      </c>
      <c r="U389" s="8">
        <v>60.900002000000001</v>
      </c>
      <c r="V389" s="8">
        <v>91.864166259765625</v>
      </c>
      <c r="W389" s="8">
        <v>52.49993896484375</v>
      </c>
      <c r="X389" s="8">
        <v>67.251876831054688</v>
      </c>
      <c r="Y389" s="8">
        <v>83.407600402832031</v>
      </c>
      <c r="Z389" s="8">
        <v>1.3544375896453857</v>
      </c>
      <c r="AA389" s="8">
        <v>544.18310546875</v>
      </c>
      <c r="AB389" s="8">
        <v>497.02316284179688</v>
      </c>
      <c r="AC389" s="8">
        <v>4.8911876678466797</v>
      </c>
      <c r="AD389" s="8">
        <v>3.8376877307891846</v>
      </c>
      <c r="AE389" s="8">
        <v>7887.521484375</v>
      </c>
      <c r="AF389" s="8">
        <v>6061.06591796875</v>
      </c>
      <c r="AG389" s="8">
        <v>1834.05078125</v>
      </c>
      <c r="AH389" s="8">
        <v>1135.15576171875</v>
      </c>
      <c r="AI389" s="8">
        <v>6053.470703125</v>
      </c>
      <c r="AJ389" s="8">
        <v>4925.91015625</v>
      </c>
      <c r="AK389" s="8">
        <f>(data_cloud__26[[#This Row],[timestamp]]-BD387)*86400</f>
        <v>24.067999608814716</v>
      </c>
      <c r="AL389" s="8">
        <v>1.0049999999999999</v>
      </c>
      <c r="AM389" s="8">
        <v>424.79300000000001</v>
      </c>
      <c r="AN389" s="8">
        <v>2056.5259999999998</v>
      </c>
      <c r="AO389" s="8">
        <v>9.9290000000000003</v>
      </c>
      <c r="AP389" s="6">
        <v>35.360999999999997</v>
      </c>
      <c r="AQ389" s="6">
        <v>1</v>
      </c>
      <c r="AR389" s="6">
        <v>1</v>
      </c>
      <c r="AS389" s="6">
        <f>_xlfn.XLOOKUP(data_cloud__26[[#This Row],[product_id]], manual_check_maarten!A:A,manual_check_maarten!F:F,  "")</f>
        <v>1</v>
      </c>
      <c r="AT389" s="6"/>
      <c r="AU389" s="6"/>
      <c r="AV389" s="6"/>
      <c r="AW389" s="6">
        <f>_xlfn.XLOOKUP(data_cloud__26[[#This Row],[product_id]], manual_check_maarten!A:A,manual_check_maarten!G:G,  "")</f>
        <v>0</v>
      </c>
      <c r="AX389" s="6" t="str">
        <f>_xlfn.XLOOKUP(data_cloud__26[[#This Row],[product_id]], manual_check_maarten!A:A,manual_check_maarten!H:H,  "")</f>
        <v/>
      </c>
      <c r="AY389" s="6"/>
      <c r="AZ389" s="6"/>
      <c r="BA389" s="6" t="s">
        <v>770</v>
      </c>
      <c r="BB389" s="6">
        <v>213</v>
      </c>
      <c r="BC389" s="6" t="s">
        <v>85</v>
      </c>
      <c r="BD389" s="6">
        <v>45566.768185925925</v>
      </c>
      <c r="BE389" s="6" t="s">
        <v>79</v>
      </c>
      <c r="BF389" s="6" t="s">
        <v>80</v>
      </c>
      <c r="BG389" s="6">
        <v>213</v>
      </c>
      <c r="BH389" s="6">
        <v>213</v>
      </c>
      <c r="BI389" s="6">
        <v>0</v>
      </c>
      <c r="BJ389" s="6" t="s">
        <v>769</v>
      </c>
      <c r="BK389" s="6" t="s">
        <v>82</v>
      </c>
      <c r="BL389" s="6">
        <v>16.25</v>
      </c>
      <c r="BM389" s="6">
        <v>110</v>
      </c>
      <c r="BN389" s="6" t="s">
        <v>82</v>
      </c>
      <c r="BO389" s="6" t="s">
        <v>82</v>
      </c>
      <c r="BP389" s="6">
        <v>0</v>
      </c>
      <c r="BQ389" s="6">
        <v>60</v>
      </c>
      <c r="BR389" s="6"/>
      <c r="BS389" s="6"/>
      <c r="BT389" s="6" t="s">
        <v>771</v>
      </c>
      <c r="BU389" s="6" t="s">
        <v>770</v>
      </c>
      <c r="BV389" s="6">
        <v>40</v>
      </c>
      <c r="BW389" s="6">
        <v>20</v>
      </c>
      <c r="BX389" s="6">
        <v>45</v>
      </c>
      <c r="BY389" s="6">
        <v>1206.0989999999999</v>
      </c>
      <c r="BZ389" s="6">
        <v>839.46600000000001</v>
      </c>
      <c r="CA389" s="6">
        <v>-3.6840000000000002</v>
      </c>
      <c r="CB389" s="6">
        <v>4.0469999999999997</v>
      </c>
      <c r="CC389" s="6">
        <v>88.625</v>
      </c>
      <c r="CD389" s="6">
        <v>2056.5259999999998</v>
      </c>
      <c r="CE389" s="6">
        <v>1208.23</v>
      </c>
      <c r="CF389" s="6">
        <v>1147.739</v>
      </c>
      <c r="CG389" s="6">
        <v>-179.88900000000001</v>
      </c>
      <c r="CH389" s="6">
        <v>99.998999999999995</v>
      </c>
      <c r="CR389" s="6"/>
      <c r="CS389" s="6"/>
      <c r="CT389" s="6"/>
      <c r="CU389" s="6"/>
      <c r="CV389" s="6"/>
      <c r="CY389" s="6"/>
      <c r="CZ389" s="6"/>
      <c r="DA389" s="6"/>
      <c r="DB389" s="6"/>
      <c r="DC389" s="6"/>
      <c r="DD389" s="6"/>
    </row>
    <row r="390" spans="1:108" x14ac:dyDescent="0.35">
      <c r="A390" s="8">
        <v>800.490966796875</v>
      </c>
      <c r="B390" s="8">
        <v>119.90861511230469</v>
      </c>
      <c r="C390" s="8">
        <v>214.5</v>
      </c>
      <c r="D390" s="8">
        <v>214.80000305175781</v>
      </c>
      <c r="E390" s="8">
        <v>220.10000610351563</v>
      </c>
      <c r="F390" s="8">
        <v>224.80000305175781</v>
      </c>
      <c r="G390" s="8">
        <v>2196.121826171875</v>
      </c>
      <c r="H390" s="8">
        <v>1765.48486328125</v>
      </c>
      <c r="I390" s="8">
        <v>3.130000114440918</v>
      </c>
      <c r="J390" s="8">
        <v>0.14600001275539398</v>
      </c>
      <c r="K390" s="8">
        <v>24.338001251220703</v>
      </c>
      <c r="L390" s="8">
        <v>2.0360000133514404</v>
      </c>
      <c r="M390" s="8">
        <v>0.45200002193450928</v>
      </c>
      <c r="N390" s="8">
        <v>0.65600001811981201</v>
      </c>
      <c r="O390" s="8">
        <v>46.5</v>
      </c>
      <c r="P390" s="8">
        <v>28.215709686279297</v>
      </c>
      <c r="Q390" s="8">
        <v>44.973884582519531</v>
      </c>
      <c r="R390" s="8">
        <v>229.80000305175781</v>
      </c>
      <c r="S390" s="8">
        <v>60.099997999999999</v>
      </c>
      <c r="T390" s="8">
        <v>60.099997999999999</v>
      </c>
      <c r="U390" s="8">
        <v>60.900002000000001</v>
      </c>
      <c r="V390" s="8">
        <v>141.87911987304688</v>
      </c>
      <c r="W390" s="8">
        <v>52.499603271484375</v>
      </c>
      <c r="X390" s="8">
        <v>66.874435424804688</v>
      </c>
      <c r="Y390" s="8">
        <v>80.524391174316406</v>
      </c>
      <c r="Z390" s="8">
        <v>3.1228127479553223</v>
      </c>
      <c r="AA390" s="8">
        <v>542.458251953125</v>
      </c>
      <c r="AB390" s="8">
        <v>497.94082641601563</v>
      </c>
      <c r="AC390" s="8">
        <v>4.6278128623962402</v>
      </c>
      <c r="AD390" s="8">
        <v>3.6495625972747803</v>
      </c>
      <c r="AE390" s="8">
        <v>7710.744140625</v>
      </c>
      <c r="AF390" s="8">
        <v>5459.04296875</v>
      </c>
      <c r="AG390" s="8">
        <v>1674.193359375</v>
      </c>
      <c r="AH390" s="8">
        <v>1017.22998046875</v>
      </c>
      <c r="AI390" s="8">
        <v>6036.55078125</v>
      </c>
      <c r="AJ390" s="8">
        <v>4441.81298828125</v>
      </c>
      <c r="AK390" s="8">
        <f>(data_cloud__26[[#This Row],[timestamp]]-BD388)*86400</f>
        <v>24.98299980070442</v>
      </c>
      <c r="AL390" s="8">
        <v>1.0029999999999999</v>
      </c>
      <c r="AM390" s="8">
        <v>423.49200000000002</v>
      </c>
      <c r="AN390" s="8">
        <v>2055.4949999999999</v>
      </c>
      <c r="AO390" s="8">
        <v>8.8360000000000003</v>
      </c>
      <c r="AP390" s="6">
        <v>24.876000000000001</v>
      </c>
      <c r="AQ390" s="6">
        <v>1</v>
      </c>
      <c r="AR390" s="6">
        <v>1</v>
      </c>
      <c r="AS390" s="6">
        <f>_xlfn.XLOOKUP(data_cloud__26[[#This Row],[product_id]], manual_check_maarten!A:A,manual_check_maarten!F:F,  "")</f>
        <v>1</v>
      </c>
      <c r="AT390" s="6"/>
      <c r="AU390" s="6"/>
      <c r="AV390" s="6"/>
      <c r="AW390" s="6">
        <f>_xlfn.XLOOKUP(data_cloud__26[[#This Row],[product_id]], manual_check_maarten!A:A,manual_check_maarten!G:G,  "")</f>
        <v>0</v>
      </c>
      <c r="AX390" s="6" t="str">
        <f>_xlfn.XLOOKUP(data_cloud__26[[#This Row],[product_id]], manual_check_maarten!A:A,manual_check_maarten!H:H,  "")</f>
        <v/>
      </c>
      <c r="AY390" s="6"/>
      <c r="AZ390" s="6"/>
      <c r="BA390" s="6" t="s">
        <v>772</v>
      </c>
      <c r="BB390" s="6">
        <v>214</v>
      </c>
      <c r="BC390" s="6" t="s">
        <v>78</v>
      </c>
      <c r="BD390" s="6">
        <v>45566.768475081015</v>
      </c>
      <c r="BE390" s="6" t="s">
        <v>79</v>
      </c>
      <c r="BF390" s="6" t="s">
        <v>80</v>
      </c>
      <c r="BG390" s="6">
        <v>214</v>
      </c>
      <c r="BH390" s="6">
        <v>214</v>
      </c>
      <c r="BI390" s="6">
        <v>0</v>
      </c>
      <c r="BJ390" s="6" t="s">
        <v>773</v>
      </c>
      <c r="BK390" s="6" t="s">
        <v>82</v>
      </c>
      <c r="BL390" s="6">
        <v>16.25</v>
      </c>
      <c r="BM390" s="6">
        <v>110</v>
      </c>
      <c r="BN390" s="6" t="s">
        <v>82</v>
      </c>
      <c r="BO390" s="6" t="s">
        <v>82</v>
      </c>
      <c r="BP390" s="6">
        <v>0</v>
      </c>
      <c r="BQ390" s="6">
        <v>60</v>
      </c>
      <c r="BR390" s="6">
        <v>1.4051675796508789E-2</v>
      </c>
      <c r="BS390" s="6">
        <v>0.12615549564361572</v>
      </c>
      <c r="BT390" s="6" t="s">
        <v>774</v>
      </c>
      <c r="BU390" s="6" t="s">
        <v>772</v>
      </c>
      <c r="BV390" s="6">
        <v>40</v>
      </c>
      <c r="BW390" s="6">
        <v>20</v>
      </c>
      <c r="BX390" s="6">
        <v>45</v>
      </c>
      <c r="BY390" s="6">
        <v>854.06899999999996</v>
      </c>
      <c r="BZ390" s="6">
        <v>1211.6120000000001</v>
      </c>
      <c r="CA390" s="6">
        <v>-2.9910000000000001</v>
      </c>
      <c r="CB390" s="6">
        <v>4.1340000000000003</v>
      </c>
      <c r="CC390" s="6">
        <v>89.317999999999998</v>
      </c>
      <c r="CD390" s="6">
        <v>2055.4949999999999</v>
      </c>
      <c r="CE390" s="6">
        <v>842.04899999999998</v>
      </c>
      <c r="CF390" s="6">
        <v>1321.1959999999999</v>
      </c>
      <c r="CG390" s="6">
        <v>0.74199999999999999</v>
      </c>
      <c r="CH390" s="6">
        <v>99.998999999999995</v>
      </c>
      <c r="CR390" s="6"/>
      <c r="CS390" s="6"/>
      <c r="CT390" s="6"/>
      <c r="CU390" s="6"/>
      <c r="CV390" s="6"/>
      <c r="CY390" s="6"/>
      <c r="CZ390" s="6"/>
      <c r="DA390" s="6"/>
      <c r="DB390" s="6"/>
      <c r="DC390" s="6"/>
      <c r="DD390" s="6"/>
    </row>
    <row r="391" spans="1:108" x14ac:dyDescent="0.35">
      <c r="A391" s="8">
        <v>800.490966796875</v>
      </c>
      <c r="B391" s="8">
        <v>119.90861511230469</v>
      </c>
      <c r="C391" s="8">
        <v>214.5</v>
      </c>
      <c r="D391" s="8">
        <v>214.80000305175781</v>
      </c>
      <c r="E391" s="8">
        <v>220.10000610351563</v>
      </c>
      <c r="F391" s="8">
        <v>224.80000305175781</v>
      </c>
      <c r="G391" s="8">
        <v>2196.121826171875</v>
      </c>
      <c r="H391" s="8">
        <v>1765.48486328125</v>
      </c>
      <c r="I391" s="8">
        <v>3.130000114440918</v>
      </c>
      <c r="J391" s="8">
        <v>0.14600001275539398</v>
      </c>
      <c r="K391" s="8">
        <v>24.338001251220703</v>
      </c>
      <c r="L391" s="8">
        <v>2.0360000133514404</v>
      </c>
      <c r="M391" s="8">
        <v>0.45200002193450928</v>
      </c>
      <c r="N391" s="8">
        <v>0.65600001811981201</v>
      </c>
      <c r="O391" s="8">
        <v>46.5</v>
      </c>
      <c r="P391" s="8">
        <v>28.215709686279297</v>
      </c>
      <c r="Q391" s="8">
        <v>44.973884582519531</v>
      </c>
      <c r="R391" s="8">
        <v>229.80000305175781</v>
      </c>
      <c r="S391" s="8">
        <v>60.099997999999999</v>
      </c>
      <c r="T391" s="8">
        <v>60.099997999999999</v>
      </c>
      <c r="U391" s="8">
        <v>60.900002000000001</v>
      </c>
      <c r="V391" s="8">
        <v>91.864166259765625</v>
      </c>
      <c r="W391" s="8">
        <v>52.49993896484375</v>
      </c>
      <c r="X391" s="8">
        <v>67.240280151367188</v>
      </c>
      <c r="Y391" s="8">
        <v>82.984222412109375</v>
      </c>
      <c r="Z391" s="8">
        <v>2.4079375267028809</v>
      </c>
      <c r="AA391" s="8">
        <v>544.46331787109375</v>
      </c>
      <c r="AB391" s="8">
        <v>497.00543212890625</v>
      </c>
      <c r="AC391" s="8">
        <v>4.8535628318786621</v>
      </c>
      <c r="AD391" s="8">
        <v>3.8000626564025879</v>
      </c>
      <c r="AE391" s="8">
        <v>7882.33837890625</v>
      </c>
      <c r="AF391" s="8">
        <v>6068.2177734375</v>
      </c>
      <c r="AG391" s="8">
        <v>1810.662109375</v>
      </c>
      <c r="AH391" s="8">
        <v>1112.3466796875</v>
      </c>
      <c r="AI391" s="8">
        <v>6071.67626953125</v>
      </c>
      <c r="AJ391" s="8">
        <v>4955.87109375</v>
      </c>
      <c r="AK391" s="8">
        <f>(data_cloud__26[[#This Row],[timestamp]]-BD389)*86400</f>
        <v>24.98299980070442</v>
      </c>
      <c r="AL391" s="8">
        <v>1.0049999999999999</v>
      </c>
      <c r="AM391" s="8">
        <v>424.77499999999998</v>
      </c>
      <c r="AN391" s="8">
        <v>2055.163</v>
      </c>
      <c r="AO391" s="8">
        <v>8.4730000000000008</v>
      </c>
      <c r="AP391" s="6">
        <v>16.876000000000001</v>
      </c>
      <c r="AQ391" s="6">
        <v>1</v>
      </c>
      <c r="AR391" s="6">
        <v>1</v>
      </c>
      <c r="AS391" s="6">
        <f>_xlfn.XLOOKUP(data_cloud__26[[#This Row],[product_id]], manual_check_maarten!A:A,manual_check_maarten!F:F,  "")</f>
        <v>1</v>
      </c>
      <c r="AT391" s="6"/>
      <c r="AU391" s="6"/>
      <c r="AV391" s="6"/>
      <c r="AW391" s="6">
        <f>_xlfn.XLOOKUP(data_cloud__26[[#This Row],[product_id]], manual_check_maarten!A:A,manual_check_maarten!G:G,  "")</f>
        <v>0</v>
      </c>
      <c r="AX391" s="6" t="str">
        <f>_xlfn.XLOOKUP(data_cloud__26[[#This Row],[product_id]], manual_check_maarten!A:A,manual_check_maarten!H:H,  "")</f>
        <v/>
      </c>
      <c r="AY391" s="6"/>
      <c r="AZ391" s="6"/>
      <c r="BA391" s="6" t="s">
        <v>775</v>
      </c>
      <c r="BB391" s="6">
        <v>214</v>
      </c>
      <c r="BC391" s="6" t="s">
        <v>85</v>
      </c>
      <c r="BD391" s="6">
        <v>45566.768475081015</v>
      </c>
      <c r="BE391" s="6" t="s">
        <v>79</v>
      </c>
      <c r="BF391" s="6" t="s">
        <v>80</v>
      </c>
      <c r="BG391" s="6">
        <v>214</v>
      </c>
      <c r="BH391" s="6">
        <v>214</v>
      </c>
      <c r="BI391" s="6">
        <v>0</v>
      </c>
      <c r="BJ391" s="6" t="s">
        <v>773</v>
      </c>
      <c r="BK391" s="6" t="s">
        <v>82</v>
      </c>
      <c r="BL391" s="6">
        <v>16.25</v>
      </c>
      <c r="BM391" s="6">
        <v>110</v>
      </c>
      <c r="BN391" s="6" t="s">
        <v>82</v>
      </c>
      <c r="BO391" s="6" t="s">
        <v>82</v>
      </c>
      <c r="BP391" s="6">
        <v>0</v>
      </c>
      <c r="BQ391" s="6">
        <v>60</v>
      </c>
      <c r="BR391" s="6"/>
      <c r="BS391" s="6"/>
      <c r="BT391" s="6" t="s">
        <v>776</v>
      </c>
      <c r="BU391" s="6" t="s">
        <v>775</v>
      </c>
      <c r="BV391" s="6">
        <v>40</v>
      </c>
      <c r="BW391" s="6">
        <v>20</v>
      </c>
      <c r="BX391" s="6">
        <v>45</v>
      </c>
      <c r="BY391" s="6">
        <v>1204.0920000000001</v>
      </c>
      <c r="BZ391" s="6">
        <v>1028.865</v>
      </c>
      <c r="CA391" s="6">
        <v>-2.7709999999999999</v>
      </c>
      <c r="CB391" s="6">
        <v>4.048</v>
      </c>
      <c r="CC391" s="6">
        <v>89.537999999999997</v>
      </c>
      <c r="CD391" s="6">
        <v>2055.163</v>
      </c>
      <c r="CE391" s="6">
        <v>1205.6010000000001</v>
      </c>
      <c r="CF391" s="6">
        <v>1333.9749999999999</v>
      </c>
      <c r="CG391" s="6">
        <v>-179.59</v>
      </c>
      <c r="CH391" s="6">
        <v>99.998999999999995</v>
      </c>
      <c r="CR391" s="6"/>
      <c r="CS391" s="6"/>
      <c r="CT391" s="6"/>
      <c r="CU391" s="6"/>
      <c r="CV391" s="6"/>
      <c r="CY391" s="6"/>
      <c r="CZ391" s="6"/>
      <c r="DA391" s="6"/>
      <c r="DB391" s="6"/>
      <c r="DC391" s="6"/>
      <c r="DD391" s="6"/>
    </row>
    <row r="392" spans="1:108" x14ac:dyDescent="0.35">
      <c r="A392" s="8">
        <v>800.490966796875</v>
      </c>
      <c r="B392" s="8">
        <v>119.90861511230469</v>
      </c>
      <c r="C392" s="8">
        <v>214.60000610351563</v>
      </c>
      <c r="D392" s="8">
        <v>214.60000610351563</v>
      </c>
      <c r="E392" s="8">
        <v>220.10000610351563</v>
      </c>
      <c r="F392" s="8">
        <v>224.80000305175781</v>
      </c>
      <c r="G392" s="8">
        <v>2167.270263671875</v>
      </c>
      <c r="H392" s="8">
        <v>1767.81640625</v>
      </c>
      <c r="I392" s="8">
        <v>3.314000129699707</v>
      </c>
      <c r="J392" s="8">
        <v>0.14400000870227814</v>
      </c>
      <c r="K392" s="8">
        <v>24.336000442504883</v>
      </c>
      <c r="L392" s="8">
        <v>2.0440001487731934</v>
      </c>
      <c r="M392" s="8">
        <v>0.45000001788139343</v>
      </c>
      <c r="N392" s="8">
        <v>0.65400004386901855</v>
      </c>
      <c r="O392" s="8">
        <v>46</v>
      </c>
      <c r="P392" s="8">
        <v>28.261581420898438</v>
      </c>
      <c r="Q392" s="8">
        <v>44.968788146972656</v>
      </c>
      <c r="R392" s="8">
        <v>229.80000305175781</v>
      </c>
      <c r="S392" s="8">
        <v>59.900002000000001</v>
      </c>
      <c r="T392" s="8">
        <v>59.900002000000001</v>
      </c>
      <c r="U392" s="8">
        <v>60.900002000000001</v>
      </c>
      <c r="V392" s="8">
        <v>141.87911987304688</v>
      </c>
      <c r="W392" s="8">
        <v>52.499603271484375</v>
      </c>
      <c r="X392" s="8">
        <v>66.857986450195313</v>
      </c>
      <c r="Y392" s="8">
        <v>80.703216552734375</v>
      </c>
      <c r="Z392" s="8">
        <v>3.4238126277923584</v>
      </c>
      <c r="AA392" s="8">
        <v>541.07806396484375</v>
      </c>
      <c r="AB392" s="8">
        <v>496.79736328125</v>
      </c>
      <c r="AC392" s="8">
        <v>4.5901875495910645</v>
      </c>
      <c r="AD392" s="8">
        <v>3.6495625972747803</v>
      </c>
      <c r="AE392" s="8">
        <v>7674.45751953125</v>
      </c>
      <c r="AF392" s="8">
        <v>5423.818359375</v>
      </c>
      <c r="AG392" s="8">
        <v>1648.06005859375</v>
      </c>
      <c r="AH392" s="8">
        <v>1014.02734375</v>
      </c>
      <c r="AI392" s="8">
        <v>6026.3974609375</v>
      </c>
      <c r="AJ392" s="8">
        <v>4409.791015625</v>
      </c>
      <c r="AK392" s="8">
        <f>(data_cloud__26[[#This Row],[timestamp]]-BD390)*86400</f>
        <v>23.989000590518117</v>
      </c>
      <c r="AL392" s="8">
        <v>1.0029999999999999</v>
      </c>
      <c r="AM392" s="8">
        <v>423.34699999999998</v>
      </c>
      <c r="AN392" s="8">
        <v>2054.8989999999999</v>
      </c>
      <c r="AO392" s="8">
        <v>9.0109999999999992</v>
      </c>
      <c r="AP392" s="6">
        <v>20.443999999999999</v>
      </c>
      <c r="AQ392" s="6">
        <v>1</v>
      </c>
      <c r="AR392" s="6">
        <v>1</v>
      </c>
      <c r="AS392" s="6">
        <f>_xlfn.XLOOKUP(data_cloud__26[[#This Row],[product_id]], manual_check_maarten!A:A,manual_check_maarten!F:F,  "")</f>
        <v>1</v>
      </c>
      <c r="AT392" s="6"/>
      <c r="AU392" s="6"/>
      <c r="AV392" s="6"/>
      <c r="AW392" s="6">
        <f>_xlfn.XLOOKUP(data_cloud__26[[#This Row],[product_id]], manual_check_maarten!A:A,manual_check_maarten!G:G,  "")</f>
        <v>0</v>
      </c>
      <c r="AX392" s="6" t="str">
        <f>_xlfn.XLOOKUP(data_cloud__26[[#This Row],[product_id]], manual_check_maarten!A:A,manual_check_maarten!H:H,  "")</f>
        <v/>
      </c>
      <c r="AY392" s="6"/>
      <c r="AZ392" s="6"/>
      <c r="BA392" s="6" t="s">
        <v>777</v>
      </c>
      <c r="BB392" s="6">
        <v>215</v>
      </c>
      <c r="BC392" s="6" t="s">
        <v>78</v>
      </c>
      <c r="BD392" s="6">
        <v>45566.768752731485</v>
      </c>
      <c r="BE392" s="6" t="s">
        <v>79</v>
      </c>
      <c r="BF392" s="6" t="s">
        <v>80</v>
      </c>
      <c r="BG392" s="6">
        <v>215</v>
      </c>
      <c r="BH392" s="6">
        <v>215</v>
      </c>
      <c r="BI392" s="6">
        <v>0</v>
      </c>
      <c r="BJ392" s="6" t="s">
        <v>778</v>
      </c>
      <c r="BK392" s="6" t="s">
        <v>82</v>
      </c>
      <c r="BL392" s="6">
        <v>16.260000228881836</v>
      </c>
      <c r="BM392" s="6">
        <v>110</v>
      </c>
      <c r="BN392" s="6" t="s">
        <v>82</v>
      </c>
      <c r="BO392" s="6" t="s">
        <v>82</v>
      </c>
      <c r="BP392" s="6">
        <v>0</v>
      </c>
      <c r="BQ392" s="6">
        <v>60</v>
      </c>
      <c r="BR392" s="6">
        <v>4.1818618774414063E-3</v>
      </c>
      <c r="BS392" s="6">
        <v>0.14638864994049072</v>
      </c>
      <c r="BT392" s="6" t="s">
        <v>779</v>
      </c>
      <c r="BU392" s="6" t="s">
        <v>777</v>
      </c>
      <c r="BV392" s="6">
        <v>40</v>
      </c>
      <c r="BW392" s="6">
        <v>20</v>
      </c>
      <c r="BX392" s="6">
        <v>45</v>
      </c>
      <c r="BY392" s="6">
        <v>834.30499999999995</v>
      </c>
      <c r="BZ392" s="6">
        <v>1153.576</v>
      </c>
      <c r="CA392" s="6">
        <v>-0.94499999999999995</v>
      </c>
      <c r="CB392" s="6">
        <v>4.1050000000000004</v>
      </c>
      <c r="CC392" s="6">
        <v>91.364000000000004</v>
      </c>
      <c r="CD392" s="6">
        <v>2054.8989999999999</v>
      </c>
      <c r="CE392" s="6">
        <v>819.71500000000003</v>
      </c>
      <c r="CF392" s="6">
        <v>1261.944</v>
      </c>
      <c r="CG392" s="6">
        <v>2.3090000000000002</v>
      </c>
      <c r="CH392" s="6">
        <v>99.998999999999995</v>
      </c>
      <c r="CR392" s="6"/>
      <c r="CS392" s="6"/>
      <c r="CT392" s="6"/>
      <c r="CU392" s="6"/>
      <c r="CV392" s="6"/>
      <c r="CY392" s="6"/>
      <c r="CZ392" s="6"/>
      <c r="DA392" s="6"/>
      <c r="DB392" s="6"/>
      <c r="DC392" s="6"/>
      <c r="DD392" s="6"/>
    </row>
    <row r="393" spans="1:108" x14ac:dyDescent="0.35">
      <c r="A393" s="8">
        <v>800.490966796875</v>
      </c>
      <c r="B393" s="8">
        <v>119.90861511230469</v>
      </c>
      <c r="C393" s="8">
        <v>214.60000610351563</v>
      </c>
      <c r="D393" s="8">
        <v>214.60000610351563</v>
      </c>
      <c r="E393" s="8">
        <v>220.10000610351563</v>
      </c>
      <c r="F393" s="8">
        <v>224.80000305175781</v>
      </c>
      <c r="G393" s="8">
        <v>2167.270263671875</v>
      </c>
      <c r="H393" s="8">
        <v>1767.81640625</v>
      </c>
      <c r="I393" s="8">
        <v>3.314000129699707</v>
      </c>
      <c r="J393" s="8">
        <v>0.14400000870227814</v>
      </c>
      <c r="K393" s="8">
        <v>24.336000442504883</v>
      </c>
      <c r="L393" s="8">
        <v>2.0440001487731934</v>
      </c>
      <c r="M393" s="8">
        <v>0.45000001788139343</v>
      </c>
      <c r="N393" s="8">
        <v>0.65400004386901855</v>
      </c>
      <c r="O393" s="8">
        <v>46</v>
      </c>
      <c r="P393" s="8">
        <v>28.261581420898438</v>
      </c>
      <c r="Q393" s="8">
        <v>44.968788146972656</v>
      </c>
      <c r="R393" s="8">
        <v>229.80000305175781</v>
      </c>
      <c r="S393" s="8">
        <v>59.900002000000001</v>
      </c>
      <c r="T393" s="8">
        <v>59.900002000000001</v>
      </c>
      <c r="U393" s="8">
        <v>60.900002000000001</v>
      </c>
      <c r="V393" s="8">
        <v>91.864166259765625</v>
      </c>
      <c r="W393" s="8">
        <v>52.49993896484375</v>
      </c>
      <c r="X393" s="8">
        <v>67.350921630859375</v>
      </c>
      <c r="Y393" s="8">
        <v>83.212242126464844</v>
      </c>
      <c r="Z393" s="8">
        <v>1.3544375896453857</v>
      </c>
      <c r="AA393" s="8">
        <v>545.0013427734375</v>
      </c>
      <c r="AB393" s="8">
        <v>497.49166870117188</v>
      </c>
      <c r="AC393" s="8">
        <v>4.8159375190734863</v>
      </c>
      <c r="AD393" s="8">
        <v>3.8376877307891846</v>
      </c>
      <c r="AE393" s="8">
        <v>7897.6298828125</v>
      </c>
      <c r="AF393" s="8">
        <v>6100.3076171875</v>
      </c>
      <c r="AG393" s="8">
        <v>1795.23583984375</v>
      </c>
      <c r="AH393" s="8">
        <v>1136.349609375</v>
      </c>
      <c r="AI393" s="8">
        <v>6102.39404296875</v>
      </c>
      <c r="AJ393" s="8">
        <v>4963.9580078125</v>
      </c>
      <c r="AK393" s="8">
        <f>(data_cloud__26[[#This Row],[timestamp]]-BD391)*86400</f>
        <v>23.989000590518117</v>
      </c>
      <c r="AL393" s="8">
        <v>1.004</v>
      </c>
      <c r="AM393" s="8">
        <v>424.75299999999999</v>
      </c>
      <c r="AN393" s="8">
        <v>2056.3679999999999</v>
      </c>
      <c r="AO393" s="8">
        <v>27.86</v>
      </c>
      <c r="AP393" s="6">
        <v>133.18899999999999</v>
      </c>
      <c r="AQ393" s="6">
        <v>0</v>
      </c>
      <c r="AR393" s="6">
        <v>0</v>
      </c>
      <c r="AS393" s="6">
        <f>_xlfn.XLOOKUP(data_cloud__26[[#This Row],[product_id]], manual_check_maarten!A:A,manual_check_maarten!F:F,  "")</f>
        <v>1</v>
      </c>
      <c r="AT393" s="6"/>
      <c r="AU393" s="6"/>
      <c r="AV393" s="6"/>
      <c r="AW393" s="6" t="str">
        <f>_xlfn.XLOOKUP(data_cloud__26[[#This Row],[product_id]], manual_check_maarten!A:A,manual_check_maarten!G:G,  "")</f>
        <v>anomaly due to position against the edge of the FOV</v>
      </c>
      <c r="AX393" s="6" t="str">
        <f>_xlfn.XLOOKUP(data_cloud__26[[#This Row],[product_id]], manual_check_maarten!A:A,manual_check_maarten!H:H,  "")</f>
        <v/>
      </c>
      <c r="AY393" s="6"/>
      <c r="AZ393" s="6"/>
      <c r="BA393" s="6" t="s">
        <v>780</v>
      </c>
      <c r="BB393" s="6">
        <v>215</v>
      </c>
      <c r="BC393" s="6" t="s">
        <v>85</v>
      </c>
      <c r="BD393" s="6">
        <v>45566.768752731485</v>
      </c>
      <c r="BE393" s="6" t="s">
        <v>79</v>
      </c>
      <c r="BF393" s="6" t="s">
        <v>80</v>
      </c>
      <c r="BG393" s="6">
        <v>215</v>
      </c>
      <c r="BH393" s="6">
        <v>215</v>
      </c>
      <c r="BI393" s="6">
        <v>0</v>
      </c>
      <c r="BJ393" s="6" t="s">
        <v>778</v>
      </c>
      <c r="BK393" s="6" t="s">
        <v>82</v>
      </c>
      <c r="BL393" s="6">
        <v>16.260000228881836</v>
      </c>
      <c r="BM393" s="6">
        <v>110</v>
      </c>
      <c r="BN393" s="6" t="s">
        <v>82</v>
      </c>
      <c r="BO393" s="6" t="s">
        <v>82</v>
      </c>
      <c r="BP393" s="6">
        <v>0</v>
      </c>
      <c r="BQ393" s="6">
        <v>60</v>
      </c>
      <c r="BR393" s="6"/>
      <c r="BS393" s="6"/>
      <c r="BT393" s="6" t="s">
        <v>781</v>
      </c>
      <c r="BU393" s="6" t="s">
        <v>780</v>
      </c>
      <c r="BV393" s="6">
        <v>40</v>
      </c>
      <c r="BW393" s="6">
        <v>20</v>
      </c>
      <c r="BX393" s="6">
        <v>45</v>
      </c>
      <c r="BY393" s="6">
        <v>1209.0119999999999</v>
      </c>
      <c r="BZ393" s="6">
        <v>743</v>
      </c>
      <c r="CA393" s="6">
        <v>-3.226</v>
      </c>
      <c r="CB393" s="6">
        <v>4.0309999999999997</v>
      </c>
      <c r="CC393" s="6">
        <v>89.082999999999998</v>
      </c>
      <c r="CD393" s="6">
        <v>2056.3679999999999</v>
      </c>
      <c r="CE393" s="6">
        <v>1211.7429999999999</v>
      </c>
      <c r="CF393" s="6">
        <v>1056.0650000000001</v>
      </c>
      <c r="CG393" s="6">
        <v>-179.827</v>
      </c>
      <c r="CH393" s="6">
        <v>97.244</v>
      </c>
      <c r="CR393" s="6"/>
      <c r="CS393" s="6"/>
      <c r="CT393" s="6"/>
      <c r="CU393" s="6"/>
      <c r="CV393" s="6"/>
      <c r="CY393" s="6"/>
      <c r="CZ393" s="6"/>
      <c r="DA393" s="6"/>
      <c r="DB393" s="6"/>
      <c r="DC393" s="6"/>
      <c r="DD393" s="6"/>
    </row>
    <row r="394" spans="1:108" x14ac:dyDescent="0.35">
      <c r="A394" s="8">
        <v>800.490966796875</v>
      </c>
      <c r="B394" s="8">
        <v>119.90861511230469</v>
      </c>
      <c r="C394" s="8">
        <v>214.60000610351563</v>
      </c>
      <c r="D394" s="8">
        <v>214.60000610351563</v>
      </c>
      <c r="E394" s="8">
        <v>220.10000610351563</v>
      </c>
      <c r="F394" s="8">
        <v>225</v>
      </c>
      <c r="G394" s="8">
        <v>2169.4072265625</v>
      </c>
      <c r="H394" s="8">
        <v>1782.970703125</v>
      </c>
      <c r="I394" s="8">
        <v>3.4940001964569092</v>
      </c>
      <c r="J394" s="8">
        <v>0.14600001275539398</v>
      </c>
      <c r="K394" s="8">
        <v>24.336000442504883</v>
      </c>
      <c r="L394" s="8">
        <v>2.0180001258850098</v>
      </c>
      <c r="M394" s="8">
        <v>0.45000001788139343</v>
      </c>
      <c r="N394" s="8">
        <v>0.65000003576278687</v>
      </c>
      <c r="O394" s="8">
        <v>45.200000762939453</v>
      </c>
      <c r="P394" s="8">
        <v>27.864032745361328</v>
      </c>
      <c r="Q394" s="8">
        <v>44.958595275878906</v>
      </c>
      <c r="R394" s="8">
        <v>229.80000305175781</v>
      </c>
      <c r="S394" s="8">
        <v>60.099997999999999</v>
      </c>
      <c r="T394" s="8">
        <v>60.099997999999999</v>
      </c>
      <c r="U394" s="8">
        <v>60.900002000000001</v>
      </c>
      <c r="V394" s="8">
        <v>141.87911987304688</v>
      </c>
      <c r="W394" s="8">
        <v>52.499603271484375</v>
      </c>
      <c r="X394" s="8">
        <v>66.622261047363281</v>
      </c>
      <c r="Y394" s="8">
        <v>80.6571044921875</v>
      </c>
      <c r="Z394" s="8">
        <v>3.4614377021789551</v>
      </c>
      <c r="AA394" s="8">
        <v>540.75018310546875</v>
      </c>
      <c r="AB394" s="8">
        <v>496.59579467773438</v>
      </c>
      <c r="AC394" s="8">
        <v>4.5901875495910645</v>
      </c>
      <c r="AD394" s="8">
        <v>3.687187671661377</v>
      </c>
      <c r="AE394" s="8">
        <v>7659.505859375</v>
      </c>
      <c r="AF394" s="8">
        <v>5408.16552734375</v>
      </c>
      <c r="AG394" s="8">
        <v>1637.1572265625</v>
      </c>
      <c r="AH394" s="8">
        <v>1021.58837890625</v>
      </c>
      <c r="AI394" s="8">
        <v>6022.3486328125</v>
      </c>
      <c r="AJ394" s="8">
        <v>4386.5771484375</v>
      </c>
      <c r="AK394" s="8">
        <f>(data_cloud__26[[#This Row],[timestamp]]-BD392)*86400</f>
        <v>24.731999728828669</v>
      </c>
      <c r="AL394" s="8"/>
      <c r="AM394" s="8"/>
      <c r="AN394" s="8"/>
      <c r="AO394" s="8"/>
      <c r="AP394" s="6"/>
      <c r="AQ394" s="6"/>
      <c r="AR394" s="6"/>
      <c r="AS394" s="6" t="str">
        <f>_xlfn.XLOOKUP(data_cloud__26[[#This Row],[product_id]], manual_check_maarten!A:A,manual_check_maarten!F:F,  "")</f>
        <v/>
      </c>
      <c r="AT394" s="6"/>
      <c r="AU394" s="6"/>
      <c r="AV394" s="6"/>
      <c r="AW394" s="6" t="str">
        <f>_xlfn.XLOOKUP(data_cloud__26[[#This Row],[product_id]], manual_check_maarten!A:A,manual_check_maarten!G:G,  "")</f>
        <v/>
      </c>
      <c r="AX394" s="6" t="str">
        <f>_xlfn.XLOOKUP(data_cloud__26[[#This Row],[product_id]], manual_check_maarten!A:A,manual_check_maarten!H:H,  "")</f>
        <v/>
      </c>
      <c r="AY394" s="6"/>
      <c r="AZ394" s="6"/>
      <c r="BA394" s="6" t="s">
        <v>782</v>
      </c>
      <c r="BB394" s="6">
        <v>216</v>
      </c>
      <c r="BC394" s="6" t="s">
        <v>78</v>
      </c>
      <c r="BD394" s="6">
        <v>45566.769038981482</v>
      </c>
      <c r="BE394" s="6" t="s">
        <v>79</v>
      </c>
      <c r="BF394" s="6" t="s">
        <v>80</v>
      </c>
      <c r="BG394" s="6">
        <v>216</v>
      </c>
      <c r="BH394" s="6">
        <v>216</v>
      </c>
      <c r="BI394" s="6">
        <v>0</v>
      </c>
      <c r="BJ394" s="6" t="s">
        <v>783</v>
      </c>
      <c r="BK394" s="6" t="s">
        <v>82</v>
      </c>
      <c r="BL394" s="6">
        <v>16.260000228881836</v>
      </c>
      <c r="BM394" s="6">
        <v>110</v>
      </c>
      <c r="BN394" s="6" t="s">
        <v>82</v>
      </c>
      <c r="BO394" s="6" t="s">
        <v>82</v>
      </c>
      <c r="BP394" s="6">
        <v>0</v>
      </c>
      <c r="BQ394" s="6">
        <v>60</v>
      </c>
      <c r="BR394" s="6">
        <v>6.7758560180664063E-4</v>
      </c>
      <c r="BS394" s="6">
        <v>0.14123773574829102</v>
      </c>
      <c r="BT394" s="6"/>
      <c r="BX394" s="6"/>
      <c r="BY394" s="6"/>
      <c r="BZ394" s="6"/>
      <c r="CA394" s="6"/>
      <c r="CB394" s="6"/>
      <c r="CC394" s="6"/>
      <c r="CD394" s="6"/>
      <c r="CR394" s="6"/>
      <c r="CS394" s="6"/>
      <c r="CT394" s="6"/>
      <c r="CU394" s="6"/>
      <c r="CV394" s="6"/>
      <c r="CY394" s="6"/>
      <c r="CZ394" s="6"/>
      <c r="DA394" s="6"/>
      <c r="DB394" s="6"/>
      <c r="DC394" s="6"/>
      <c r="DD394" s="6"/>
    </row>
    <row r="395" spans="1:108" x14ac:dyDescent="0.35">
      <c r="A395" s="8">
        <v>800.490966796875</v>
      </c>
      <c r="B395" s="8">
        <v>119.90861511230469</v>
      </c>
      <c r="C395" s="8">
        <v>214.60000610351563</v>
      </c>
      <c r="D395" s="8">
        <v>214.60000610351563</v>
      </c>
      <c r="E395" s="8">
        <v>220.10000610351563</v>
      </c>
      <c r="F395" s="8">
        <v>225</v>
      </c>
      <c r="G395" s="8">
        <v>2169.4072265625</v>
      </c>
      <c r="H395" s="8">
        <v>1782.970703125</v>
      </c>
      <c r="I395" s="8">
        <v>3.4940001964569092</v>
      </c>
      <c r="J395" s="8">
        <v>0.14600001275539398</v>
      </c>
      <c r="K395" s="8">
        <v>24.336000442504883</v>
      </c>
      <c r="L395" s="8">
        <v>2.0180001258850098</v>
      </c>
      <c r="M395" s="8">
        <v>0.45000001788139343</v>
      </c>
      <c r="N395" s="8">
        <v>0.65000003576278687</v>
      </c>
      <c r="O395" s="8">
        <v>45.200000762939453</v>
      </c>
      <c r="P395" s="8">
        <v>27.864032745361328</v>
      </c>
      <c r="Q395" s="8">
        <v>44.958595275878906</v>
      </c>
      <c r="R395" s="8">
        <v>229.80000305175781</v>
      </c>
      <c r="S395" s="8">
        <v>60.099997999999999</v>
      </c>
      <c r="T395" s="8">
        <v>60.099997999999999</v>
      </c>
      <c r="U395" s="8">
        <v>60.900002000000001</v>
      </c>
      <c r="V395" s="8">
        <v>91.864166259765625</v>
      </c>
      <c r="W395" s="8">
        <v>52.49993896484375</v>
      </c>
      <c r="X395" s="8">
        <v>67.213592529296875</v>
      </c>
      <c r="Y395" s="8">
        <v>83.232192993164063</v>
      </c>
      <c r="Z395" s="8">
        <v>1.3920625448226929</v>
      </c>
      <c r="AA395" s="8">
        <v>543.9453125</v>
      </c>
      <c r="AB395" s="8">
        <v>496.17706298828125</v>
      </c>
      <c r="AC395" s="8">
        <v>4.8911876678466797</v>
      </c>
      <c r="AD395" s="8">
        <v>3.9505627155303955</v>
      </c>
      <c r="AE395" s="8">
        <v>7872.20068359375</v>
      </c>
      <c r="AF395" s="8">
        <v>6052.24658203125</v>
      </c>
      <c r="AG395" s="8">
        <v>1819.99755859375</v>
      </c>
      <c r="AH395" s="8">
        <v>1176.3505859375</v>
      </c>
      <c r="AI395" s="8">
        <v>6052.203125</v>
      </c>
      <c r="AJ395" s="8">
        <v>4875.89599609375</v>
      </c>
      <c r="AK395" s="8">
        <f>(data_cloud__26[[#This Row],[timestamp]]-BD393)*86400</f>
        <v>24.731999728828669</v>
      </c>
      <c r="AL395" s="8">
        <v>1.004</v>
      </c>
      <c r="AM395" s="8">
        <v>424.63499999999999</v>
      </c>
      <c r="AN395" s="8">
        <v>2056.5830000000001</v>
      </c>
      <c r="AO395" s="8">
        <v>8.8780000000000001</v>
      </c>
      <c r="AP395" s="6">
        <v>24.233000000000001</v>
      </c>
      <c r="AQ395" s="6">
        <v>1</v>
      </c>
      <c r="AR395" s="6">
        <v>1</v>
      </c>
      <c r="AS395" s="6">
        <f>_xlfn.XLOOKUP(data_cloud__26[[#This Row],[product_id]], manual_check_maarten!A:A,manual_check_maarten!F:F,  "")</f>
        <v>1</v>
      </c>
      <c r="AT395" s="6"/>
      <c r="AU395" s="6"/>
      <c r="AV395" s="6"/>
      <c r="AW395" s="6">
        <f>_xlfn.XLOOKUP(data_cloud__26[[#This Row],[product_id]], manual_check_maarten!A:A,manual_check_maarten!G:G,  "")</f>
        <v>0</v>
      </c>
      <c r="AX395" s="6" t="str">
        <f>_xlfn.XLOOKUP(data_cloud__26[[#This Row],[product_id]], manual_check_maarten!A:A,manual_check_maarten!H:H,  "")</f>
        <v/>
      </c>
      <c r="AY395" s="6"/>
      <c r="AZ395" s="6"/>
      <c r="BA395" s="6" t="s">
        <v>784</v>
      </c>
      <c r="BB395" s="6">
        <v>216</v>
      </c>
      <c r="BC395" s="6" t="s">
        <v>85</v>
      </c>
      <c r="BD395" s="6">
        <v>45566.769038981482</v>
      </c>
      <c r="BE395" s="6" t="s">
        <v>79</v>
      </c>
      <c r="BF395" s="6" t="s">
        <v>80</v>
      </c>
      <c r="BG395" s="6">
        <v>216</v>
      </c>
      <c r="BH395" s="6">
        <v>216</v>
      </c>
      <c r="BI395" s="6">
        <v>0</v>
      </c>
      <c r="BJ395" s="6" t="s">
        <v>783</v>
      </c>
      <c r="BK395" s="6" t="s">
        <v>82</v>
      </c>
      <c r="BL395" s="6">
        <v>16.260000228881836</v>
      </c>
      <c r="BM395" s="6">
        <v>110</v>
      </c>
      <c r="BN395" s="6" t="s">
        <v>82</v>
      </c>
      <c r="BO395" s="6" t="s">
        <v>82</v>
      </c>
      <c r="BP395" s="6">
        <v>0</v>
      </c>
      <c r="BQ395" s="6">
        <v>60</v>
      </c>
      <c r="BR395" s="6"/>
      <c r="BS395" s="6"/>
      <c r="BT395" s="6" t="s">
        <v>785</v>
      </c>
      <c r="BU395" s="6" t="s">
        <v>784</v>
      </c>
      <c r="BV395" s="6">
        <v>40</v>
      </c>
      <c r="BW395" s="6">
        <v>20</v>
      </c>
      <c r="BX395" s="6">
        <v>45</v>
      </c>
      <c r="BY395" s="6">
        <v>1240.0820000000001</v>
      </c>
      <c r="BZ395" s="6">
        <v>782.36599999999999</v>
      </c>
      <c r="CA395" s="6">
        <v>-1.627</v>
      </c>
      <c r="CB395" s="6">
        <v>4.101</v>
      </c>
      <c r="CC395" s="6">
        <v>90.682000000000002</v>
      </c>
      <c r="CD395" s="6">
        <v>2056.5830000000001</v>
      </c>
      <c r="CE395" s="6">
        <v>1234.818</v>
      </c>
      <c r="CF395" s="6">
        <v>1094.338</v>
      </c>
      <c r="CG395" s="6">
        <v>-178.34899999999999</v>
      </c>
      <c r="CH395" s="6">
        <v>98.424999999999997</v>
      </c>
      <c r="CR395" s="6"/>
      <c r="CS395" s="6"/>
      <c r="CT395" s="6"/>
      <c r="CU395" s="6"/>
      <c r="CV395" s="6"/>
      <c r="CY395" s="6"/>
      <c r="CZ395" s="6"/>
      <c r="DA395" s="6"/>
      <c r="DB395" s="6"/>
      <c r="DC395" s="6"/>
      <c r="DD395" s="6"/>
    </row>
    <row r="396" spans="1:108" x14ac:dyDescent="0.35">
      <c r="A396" s="8">
        <v>800.3065185546875</v>
      </c>
      <c r="B396" s="8">
        <v>119.90861511230469</v>
      </c>
      <c r="C396" s="8">
        <v>214.80000305175781</v>
      </c>
      <c r="D396" s="8">
        <v>214.60000610351563</v>
      </c>
      <c r="E396" s="8">
        <v>220.10000610351563</v>
      </c>
      <c r="F396" s="8">
        <v>225</v>
      </c>
      <c r="G396" s="8">
        <v>2190.001708984375</v>
      </c>
      <c r="H396" s="8">
        <v>1783.5535888671875</v>
      </c>
      <c r="I396" s="8">
        <v>2.874000072479248</v>
      </c>
      <c r="J396" s="8">
        <v>0.14800000190734863</v>
      </c>
      <c r="K396" s="8">
        <v>24.338001251220703</v>
      </c>
      <c r="L396" s="8">
        <v>2.0340001583099365</v>
      </c>
      <c r="M396" s="8">
        <v>0.45200002193450928</v>
      </c>
      <c r="N396" s="8">
        <v>0.65800005197525024</v>
      </c>
      <c r="O396" s="8">
        <v>44.400001525878906</v>
      </c>
      <c r="P396" s="8">
        <v>27.757001876831055</v>
      </c>
      <c r="Q396" s="8">
        <v>44.999370574951172</v>
      </c>
      <c r="R396" s="8">
        <v>229.80000305175781</v>
      </c>
      <c r="S396" s="8">
        <v>60</v>
      </c>
      <c r="T396" s="8">
        <v>60</v>
      </c>
      <c r="U396" s="8">
        <v>60.900002000000001</v>
      </c>
      <c r="V396" s="8">
        <v>141.87911987304688</v>
      </c>
      <c r="W396" s="8">
        <v>52.499603271484375</v>
      </c>
      <c r="X396" s="8">
        <v>66.756904602050781</v>
      </c>
      <c r="Y396" s="8">
        <v>80.582244873046875</v>
      </c>
      <c r="Z396" s="8">
        <v>3.574312686920166</v>
      </c>
      <c r="AA396" s="8">
        <v>540.962646484375</v>
      </c>
      <c r="AB396" s="8">
        <v>496.31317138671875</v>
      </c>
      <c r="AC396" s="8">
        <v>4.5525627136230469</v>
      </c>
      <c r="AD396" s="8">
        <v>3.687187671661377</v>
      </c>
      <c r="AE396" s="8">
        <v>7672.77783203125</v>
      </c>
      <c r="AF396" s="8">
        <v>5401.498046875</v>
      </c>
      <c r="AG396" s="8">
        <v>1615.6611328125</v>
      </c>
      <c r="AH396" s="8">
        <v>1018.74609375</v>
      </c>
      <c r="AI396" s="8">
        <v>6057.11669921875</v>
      </c>
      <c r="AJ396" s="8">
        <v>4382.751953125</v>
      </c>
      <c r="AK396" s="8">
        <f>(data_cloud__26[[#This Row],[timestamp]]-BD394)*86400</f>
        <v>23.972000204958022</v>
      </c>
      <c r="AL396" s="8">
        <v>1.0029999999999999</v>
      </c>
      <c r="AM396" s="8">
        <v>423.726</v>
      </c>
      <c r="AN396" s="8">
        <v>2055.6579999999999</v>
      </c>
      <c r="AO396" s="8">
        <v>5.633</v>
      </c>
      <c r="AP396" s="6">
        <v>26.965</v>
      </c>
      <c r="AQ396" s="6">
        <v>1</v>
      </c>
      <c r="AR396" s="6">
        <v>1</v>
      </c>
      <c r="AS396" s="6">
        <f>_xlfn.XLOOKUP(data_cloud__26[[#This Row],[product_id]], manual_check_maarten!A:A,manual_check_maarten!F:F,  "")</f>
        <v>1</v>
      </c>
      <c r="AT396" s="6"/>
      <c r="AU396" s="6"/>
      <c r="AV396" s="6"/>
      <c r="AW396" s="6">
        <f>_xlfn.XLOOKUP(data_cloud__26[[#This Row],[product_id]], manual_check_maarten!A:A,manual_check_maarten!G:G,  "")</f>
        <v>0</v>
      </c>
      <c r="AX396" s="6" t="str">
        <f>_xlfn.XLOOKUP(data_cloud__26[[#This Row],[product_id]], manual_check_maarten!A:A,manual_check_maarten!H:H,  "")</f>
        <v/>
      </c>
      <c r="AY396" s="6"/>
      <c r="AZ396" s="6"/>
      <c r="BA396" s="6" t="s">
        <v>786</v>
      </c>
      <c r="BB396" s="6">
        <v>217</v>
      </c>
      <c r="BC396" s="6" t="s">
        <v>78</v>
      </c>
      <c r="BD396" s="6">
        <v>45566.769316435188</v>
      </c>
      <c r="BE396" s="6" t="s">
        <v>79</v>
      </c>
      <c r="BF396" s="6" t="s">
        <v>80</v>
      </c>
      <c r="BG396" s="6">
        <v>217</v>
      </c>
      <c r="BH396" s="6">
        <v>217</v>
      </c>
      <c r="BI396" s="6">
        <v>0</v>
      </c>
      <c r="BJ396" s="6" t="s">
        <v>787</v>
      </c>
      <c r="BK396" s="6" t="s">
        <v>82</v>
      </c>
      <c r="BL396" s="6">
        <v>16.260000228881836</v>
      </c>
      <c r="BM396" s="6">
        <v>110</v>
      </c>
      <c r="BN396" s="6" t="s">
        <v>82</v>
      </c>
      <c r="BO396" s="6" t="s">
        <v>82</v>
      </c>
      <c r="BP396" s="6">
        <v>0</v>
      </c>
      <c r="BQ396" s="6">
        <v>60</v>
      </c>
      <c r="BR396" s="6">
        <v>1.6805291175842285E-2</v>
      </c>
      <c r="BS396" s="6">
        <v>0.11672210693359375</v>
      </c>
      <c r="BT396" s="6" t="s">
        <v>788</v>
      </c>
      <c r="BU396" s="6" t="s">
        <v>786</v>
      </c>
      <c r="BV396" s="6">
        <v>40</v>
      </c>
      <c r="BW396" s="6">
        <v>20</v>
      </c>
      <c r="BX396" s="6">
        <v>45</v>
      </c>
      <c r="BY396" s="6">
        <v>839.61599999999999</v>
      </c>
      <c r="BZ396" s="6">
        <v>1202.376</v>
      </c>
      <c r="CA396" s="6">
        <v>1.097</v>
      </c>
      <c r="CB396" s="6">
        <v>4.1580000000000004</v>
      </c>
      <c r="CC396" s="6">
        <v>93.406000000000006</v>
      </c>
      <c r="CD396" s="6">
        <v>2055.6579999999999</v>
      </c>
      <c r="CE396" s="6">
        <v>821.37900000000002</v>
      </c>
      <c r="CF396" s="6">
        <v>1310.5360000000001</v>
      </c>
      <c r="CG396" s="6">
        <v>4.0629999999999997</v>
      </c>
      <c r="CH396" s="6">
        <v>98.424999999999997</v>
      </c>
      <c r="CR396" s="6"/>
      <c r="CS396" s="6"/>
      <c r="CT396" s="6"/>
      <c r="CU396" s="6"/>
      <c r="CV396" s="6"/>
      <c r="CY396" s="6"/>
      <c r="CZ396" s="6"/>
      <c r="DA396" s="6"/>
      <c r="DB396" s="6"/>
      <c r="DC396" s="6"/>
      <c r="DD396" s="6"/>
    </row>
    <row r="397" spans="1:108" x14ac:dyDescent="0.35">
      <c r="A397" s="8">
        <v>800.3065185546875</v>
      </c>
      <c r="B397" s="8">
        <v>119.90861511230469</v>
      </c>
      <c r="C397" s="8">
        <v>214.80000305175781</v>
      </c>
      <c r="D397" s="8">
        <v>214.60000610351563</v>
      </c>
      <c r="E397" s="8">
        <v>220.10000610351563</v>
      </c>
      <c r="F397" s="8">
        <v>225</v>
      </c>
      <c r="G397" s="8">
        <v>2190.001708984375</v>
      </c>
      <c r="H397" s="8">
        <v>1783.5535888671875</v>
      </c>
      <c r="I397" s="8">
        <v>2.874000072479248</v>
      </c>
      <c r="J397" s="8">
        <v>0.14800000190734863</v>
      </c>
      <c r="K397" s="8">
        <v>24.338001251220703</v>
      </c>
      <c r="L397" s="8">
        <v>2.0340001583099365</v>
      </c>
      <c r="M397" s="8">
        <v>0.45200002193450928</v>
      </c>
      <c r="N397" s="8">
        <v>0.65800005197525024</v>
      </c>
      <c r="O397" s="8">
        <v>44.400001525878906</v>
      </c>
      <c r="P397" s="8">
        <v>27.757001876831055</v>
      </c>
      <c r="Q397" s="8">
        <v>44.999370574951172</v>
      </c>
      <c r="R397" s="8">
        <v>229.80000305175781</v>
      </c>
      <c r="S397" s="8">
        <v>60</v>
      </c>
      <c r="T397" s="8">
        <v>60</v>
      </c>
      <c r="U397" s="8">
        <v>60.900002000000001</v>
      </c>
      <c r="V397" s="8">
        <v>91.864166259765625</v>
      </c>
      <c r="W397" s="8">
        <v>52.49993896484375</v>
      </c>
      <c r="X397" s="8">
        <v>67.202507019042969</v>
      </c>
      <c r="Y397" s="8">
        <v>83.507614135742188</v>
      </c>
      <c r="Z397" s="8">
        <v>1.4296876192092896</v>
      </c>
      <c r="AA397" s="8">
        <v>543.23223876953125</v>
      </c>
      <c r="AB397" s="8">
        <v>494.98046875</v>
      </c>
      <c r="AC397" s="8">
        <v>4.8159375190734863</v>
      </c>
      <c r="AD397" s="8">
        <v>3.8753125667572021</v>
      </c>
      <c r="AE397" s="8">
        <v>7859.84228515625</v>
      </c>
      <c r="AF397" s="8">
        <v>6002.2412109375</v>
      </c>
      <c r="AG397" s="8">
        <v>1770.9912109375</v>
      </c>
      <c r="AH397" s="8">
        <v>1128.9697265625</v>
      </c>
      <c r="AI397" s="8">
        <v>6088.85107421875</v>
      </c>
      <c r="AJ397" s="8">
        <v>4873.271484375</v>
      </c>
      <c r="AK397" s="8">
        <f>(data_cloud__26[[#This Row],[timestamp]]-BD395)*86400</f>
        <v>23.972000204958022</v>
      </c>
      <c r="AL397" s="8">
        <v>1.0049999999999999</v>
      </c>
      <c r="AM397" s="8">
        <v>424.83199999999999</v>
      </c>
      <c r="AN397" s="8">
        <v>2055.5059999999999</v>
      </c>
      <c r="AO397" s="8">
        <v>4.8390000000000004</v>
      </c>
      <c r="AP397" s="6">
        <v>24.234999999999999</v>
      </c>
      <c r="AQ397" s="6">
        <v>1</v>
      </c>
      <c r="AR397" s="6">
        <v>1</v>
      </c>
      <c r="AS397" s="6">
        <f>_xlfn.XLOOKUP(data_cloud__26[[#This Row],[product_id]], manual_check_maarten!A:A,manual_check_maarten!F:F,  "")</f>
        <v>1</v>
      </c>
      <c r="AT397" s="6"/>
      <c r="AU397" s="6"/>
      <c r="AV397" s="6"/>
      <c r="AW397" s="6">
        <f>_xlfn.XLOOKUP(data_cloud__26[[#This Row],[product_id]], manual_check_maarten!A:A,manual_check_maarten!G:G,  "")</f>
        <v>0</v>
      </c>
      <c r="AX397" s="6" t="str">
        <f>_xlfn.XLOOKUP(data_cloud__26[[#This Row],[product_id]], manual_check_maarten!A:A,manual_check_maarten!H:H,  "")</f>
        <v/>
      </c>
      <c r="AY397" s="6"/>
      <c r="AZ397" s="6"/>
      <c r="BA397" s="6" t="s">
        <v>789</v>
      </c>
      <c r="BB397" s="6">
        <v>217</v>
      </c>
      <c r="BC397" s="6" t="s">
        <v>85</v>
      </c>
      <c r="BD397" s="6">
        <v>45566.769316435188</v>
      </c>
      <c r="BE397" s="6" t="s">
        <v>79</v>
      </c>
      <c r="BF397" s="6" t="s">
        <v>80</v>
      </c>
      <c r="BG397" s="6">
        <v>217</v>
      </c>
      <c r="BH397" s="6">
        <v>217</v>
      </c>
      <c r="BI397" s="6">
        <v>0</v>
      </c>
      <c r="BJ397" s="6" t="s">
        <v>787</v>
      </c>
      <c r="BK397" s="6" t="s">
        <v>82</v>
      </c>
      <c r="BL397" s="6">
        <v>16.260000228881836</v>
      </c>
      <c r="BM397" s="6">
        <v>110</v>
      </c>
      <c r="BN397" s="6" t="s">
        <v>82</v>
      </c>
      <c r="BO397" s="6" t="s">
        <v>82</v>
      </c>
      <c r="BP397" s="6">
        <v>0</v>
      </c>
      <c r="BQ397" s="6">
        <v>60</v>
      </c>
      <c r="BR397" s="6"/>
      <c r="BS397" s="6"/>
      <c r="BT397" s="6" t="s">
        <v>790</v>
      </c>
      <c r="BU397" s="6" t="s">
        <v>789</v>
      </c>
      <c r="BV397" s="6">
        <v>40</v>
      </c>
      <c r="BW397" s="6">
        <v>20</v>
      </c>
      <c r="BX397" s="6">
        <v>45</v>
      </c>
      <c r="BY397" s="6">
        <v>1185.951</v>
      </c>
      <c r="BZ397" s="6">
        <v>980.36199999999997</v>
      </c>
      <c r="CA397" s="6">
        <v>-2.9990000000000001</v>
      </c>
      <c r="CB397" s="6">
        <v>4.1079999999999997</v>
      </c>
      <c r="CC397" s="6">
        <v>89.31</v>
      </c>
      <c r="CD397" s="6">
        <v>2055.5059999999999</v>
      </c>
      <c r="CE397" s="6">
        <v>1192.829</v>
      </c>
      <c r="CF397" s="6">
        <v>1288.5550000000001</v>
      </c>
      <c r="CG397" s="6">
        <v>179.483</v>
      </c>
      <c r="CH397" s="6">
        <v>97.244</v>
      </c>
      <c r="CR397" s="6"/>
      <c r="CS397" s="6"/>
      <c r="CT397" s="6"/>
      <c r="CU397" s="6"/>
      <c r="CV397" s="6"/>
      <c r="CY397" s="6"/>
      <c r="CZ397" s="6"/>
      <c r="DA397" s="6"/>
      <c r="DB397" s="6"/>
      <c r="DC397" s="6"/>
      <c r="DD397" s="6"/>
    </row>
    <row r="398" spans="1:108" x14ac:dyDescent="0.35">
      <c r="A398" s="8">
        <v>800.490966796875</v>
      </c>
      <c r="B398" s="8">
        <v>119.90861511230469</v>
      </c>
      <c r="C398" s="8">
        <v>214.80000305175781</v>
      </c>
      <c r="D398" s="8">
        <v>214.80000305175781</v>
      </c>
      <c r="E398" s="8">
        <v>220.10000610351563</v>
      </c>
      <c r="F398" s="8">
        <v>224.80000305175781</v>
      </c>
      <c r="G398" s="8">
        <v>2192.916015625</v>
      </c>
      <c r="H398" s="8">
        <v>1783.6507568359375</v>
      </c>
      <c r="I398" s="8">
        <v>3.1280002593994141</v>
      </c>
      <c r="J398" s="8">
        <v>0.14800000190734863</v>
      </c>
      <c r="K398" s="8">
        <v>24.338001251220703</v>
      </c>
      <c r="L398" s="8">
        <v>2.062000036239624</v>
      </c>
      <c r="M398" s="8">
        <v>0.45200002193450928</v>
      </c>
      <c r="N398" s="8">
        <v>0.65400004386901855</v>
      </c>
      <c r="O398" s="8">
        <v>43.400001525878906</v>
      </c>
      <c r="P398" s="8">
        <v>28.057710647583008</v>
      </c>
      <c r="Q398" s="8">
        <v>44.973884582519531</v>
      </c>
      <c r="R398" s="8">
        <v>230</v>
      </c>
      <c r="S398" s="8">
        <v>60</v>
      </c>
      <c r="T398" s="8">
        <v>60</v>
      </c>
      <c r="U398" s="8">
        <v>60.900002000000001</v>
      </c>
      <c r="V398" s="8">
        <v>141.87911987304688</v>
      </c>
      <c r="W398" s="8">
        <v>52.499603271484375</v>
      </c>
      <c r="X398" s="8">
        <v>66.766265869140625</v>
      </c>
      <c r="Y398" s="8">
        <v>80.460258483886719</v>
      </c>
      <c r="Z398" s="8">
        <v>3.0851876735687256</v>
      </c>
      <c r="AA398" s="8">
        <v>541.549560546875</v>
      </c>
      <c r="AB398" s="8">
        <v>497.09744262695313</v>
      </c>
      <c r="AC398" s="8">
        <v>4.6278128623962402</v>
      </c>
      <c r="AD398" s="8">
        <v>3.687187671661377</v>
      </c>
      <c r="AE398" s="8">
        <v>7686.44580078125</v>
      </c>
      <c r="AF398" s="8">
        <v>5435.38037109375</v>
      </c>
      <c r="AG398" s="8">
        <v>1666.591796875</v>
      </c>
      <c r="AH398" s="8">
        <v>1029.29443359375</v>
      </c>
      <c r="AI398" s="8">
        <v>6019.85400390625</v>
      </c>
      <c r="AJ398" s="8">
        <v>4406.0859375</v>
      </c>
      <c r="AK398" s="8">
        <f>(data_cloud__26[[#This Row],[timestamp]]-BD396)*86400</f>
        <v>24.400999839417636</v>
      </c>
      <c r="AL398" s="8">
        <v>1.0029999999999999</v>
      </c>
      <c r="AM398" s="8">
        <v>423.721</v>
      </c>
      <c r="AN398" s="8">
        <v>2055.9209999999998</v>
      </c>
      <c r="AO398" s="8">
        <v>7.9859999999999998</v>
      </c>
      <c r="AP398" s="6">
        <v>23.091000000000001</v>
      </c>
      <c r="AQ398" s="6">
        <v>1</v>
      </c>
      <c r="AR398" s="6">
        <v>1</v>
      </c>
      <c r="AS398" s="6">
        <f>_xlfn.XLOOKUP(data_cloud__26[[#This Row],[product_id]], manual_check_maarten!A:A,manual_check_maarten!F:F,  "")</f>
        <v>1</v>
      </c>
      <c r="AT398" s="6"/>
      <c r="AU398" s="6"/>
      <c r="AV398" s="6"/>
      <c r="AW398" s="6">
        <f>_xlfn.XLOOKUP(data_cloud__26[[#This Row],[product_id]], manual_check_maarten!A:A,manual_check_maarten!G:G,  "")</f>
        <v>0</v>
      </c>
      <c r="AX398" s="6" t="str">
        <f>_xlfn.XLOOKUP(data_cloud__26[[#This Row],[product_id]], manual_check_maarten!A:A,manual_check_maarten!H:H,  "")</f>
        <v/>
      </c>
      <c r="AY398" s="6"/>
      <c r="AZ398" s="6"/>
      <c r="BA398" s="6" t="s">
        <v>791</v>
      </c>
      <c r="BB398" s="6">
        <v>218</v>
      </c>
      <c r="BC398" s="6" t="s">
        <v>78</v>
      </c>
      <c r="BD398" s="6">
        <v>45566.769598854167</v>
      </c>
      <c r="BE398" s="6" t="s">
        <v>79</v>
      </c>
      <c r="BF398" s="6" t="s">
        <v>80</v>
      </c>
      <c r="BG398" s="6">
        <v>218</v>
      </c>
      <c r="BH398" s="6">
        <v>218</v>
      </c>
      <c r="BI398" s="6">
        <v>0</v>
      </c>
      <c r="BJ398" s="6" t="s">
        <v>792</v>
      </c>
      <c r="BK398" s="6" t="s">
        <v>82</v>
      </c>
      <c r="BL398" s="6">
        <v>16.270000457763672</v>
      </c>
      <c r="BM398" s="6">
        <v>110</v>
      </c>
      <c r="BN398" s="6" t="s">
        <v>82</v>
      </c>
      <c r="BO398" s="6" t="s">
        <v>82</v>
      </c>
      <c r="BP398" s="6">
        <v>0</v>
      </c>
      <c r="BQ398" s="6">
        <v>60</v>
      </c>
      <c r="BR398" s="6">
        <v>1.7940878868103027E-2</v>
      </c>
      <c r="BS398" s="6">
        <v>0.12723720073699951</v>
      </c>
      <c r="BT398" s="6" t="s">
        <v>793</v>
      </c>
      <c r="BU398" s="6" t="s">
        <v>791</v>
      </c>
      <c r="BV398" s="6">
        <v>40</v>
      </c>
      <c r="BW398" s="6">
        <v>20</v>
      </c>
      <c r="BX398" s="6">
        <v>45</v>
      </c>
      <c r="BY398" s="6">
        <v>863.32600000000002</v>
      </c>
      <c r="BZ398" s="6">
        <v>1237.17</v>
      </c>
      <c r="CA398" s="6">
        <v>2.4550000000000001</v>
      </c>
      <c r="CB398" s="6">
        <v>4.1669999999999998</v>
      </c>
      <c r="CC398" s="6">
        <v>94.763999999999996</v>
      </c>
      <c r="CD398" s="6">
        <v>2055.9209999999998</v>
      </c>
      <c r="CE398" s="6">
        <v>841.99199999999996</v>
      </c>
      <c r="CF398" s="6">
        <v>1344.482</v>
      </c>
      <c r="CG398" s="6">
        <v>5.4269999999999996</v>
      </c>
      <c r="CH398" s="6">
        <v>96.063000000000002</v>
      </c>
      <c r="CR398" s="6"/>
      <c r="CS398" s="6"/>
      <c r="CT398" s="6"/>
      <c r="CU398" s="6"/>
      <c r="CV398" s="6"/>
      <c r="CY398" s="6"/>
      <c r="CZ398" s="6"/>
      <c r="DA398" s="6"/>
      <c r="DB398" s="6"/>
      <c r="DC398" s="6"/>
      <c r="DD398" s="6"/>
    </row>
    <row r="399" spans="1:108" x14ac:dyDescent="0.35">
      <c r="A399" s="8">
        <v>800.490966796875</v>
      </c>
      <c r="B399" s="8">
        <v>119.90861511230469</v>
      </c>
      <c r="C399" s="8">
        <v>214.80000305175781</v>
      </c>
      <c r="D399" s="8">
        <v>214.80000305175781</v>
      </c>
      <c r="E399" s="8">
        <v>220.10000610351563</v>
      </c>
      <c r="F399" s="8">
        <v>224.80000305175781</v>
      </c>
      <c r="G399" s="8">
        <v>2192.916015625</v>
      </c>
      <c r="H399" s="8">
        <v>1783.6507568359375</v>
      </c>
      <c r="I399" s="8">
        <v>3.1280002593994141</v>
      </c>
      <c r="J399" s="8">
        <v>0.14800000190734863</v>
      </c>
      <c r="K399" s="8">
        <v>24.338001251220703</v>
      </c>
      <c r="L399" s="8">
        <v>2.062000036239624</v>
      </c>
      <c r="M399" s="8">
        <v>0.45200002193450928</v>
      </c>
      <c r="N399" s="8">
        <v>0.65400004386901855</v>
      </c>
      <c r="O399" s="8">
        <v>43.400001525878906</v>
      </c>
      <c r="P399" s="8">
        <v>28.057710647583008</v>
      </c>
      <c r="Q399" s="8">
        <v>44.973884582519531</v>
      </c>
      <c r="R399" s="8">
        <v>230</v>
      </c>
      <c r="S399" s="8">
        <v>60</v>
      </c>
      <c r="T399" s="8">
        <v>60</v>
      </c>
      <c r="U399" s="8">
        <v>60.900002000000001</v>
      </c>
      <c r="V399" s="8">
        <v>91.864166259765625</v>
      </c>
      <c r="W399" s="8">
        <v>52.49993896484375</v>
      </c>
      <c r="X399" s="8">
        <v>67.303680419921875</v>
      </c>
      <c r="Y399" s="8">
        <v>82.910591125488281</v>
      </c>
      <c r="Z399" s="8">
        <v>2.2574377059936523</v>
      </c>
      <c r="AA399" s="8">
        <v>544.16082763671875</v>
      </c>
      <c r="AB399" s="8">
        <v>496.82098388671875</v>
      </c>
      <c r="AC399" s="8">
        <v>4.9288125038146973</v>
      </c>
      <c r="AD399" s="8">
        <v>3.8753125667572021</v>
      </c>
      <c r="AE399" s="8">
        <v>7872.24462890625</v>
      </c>
      <c r="AF399" s="8">
        <v>6050.79443359375</v>
      </c>
      <c r="AG399" s="8">
        <v>1845.16796875</v>
      </c>
      <c r="AH399" s="8">
        <v>1143.8017578125</v>
      </c>
      <c r="AI399" s="8">
        <v>6027.07666015625</v>
      </c>
      <c r="AJ399" s="8">
        <v>4906.99267578125</v>
      </c>
      <c r="AK399" s="8">
        <f>(data_cloud__26[[#This Row],[timestamp]]-BD397)*86400</f>
        <v>24.400999839417636</v>
      </c>
      <c r="AL399" s="8">
        <v>1.0069999999999999</v>
      </c>
      <c r="AM399" s="8">
        <v>424.661</v>
      </c>
      <c r="AN399" s="8">
        <v>0</v>
      </c>
      <c r="AO399" s="8">
        <v>594.77300000000002</v>
      </c>
      <c r="AP399" s="6">
        <v>858.70799999999997</v>
      </c>
      <c r="AQ399" s="6">
        <v>0</v>
      </c>
      <c r="AR399" s="6">
        <v>0</v>
      </c>
      <c r="AS399" s="6">
        <f>_xlfn.XLOOKUP(data_cloud__26[[#This Row],[product_id]], manual_check_maarten!A:A,manual_check_maarten!F:F,  "")</f>
        <v>1</v>
      </c>
      <c r="AT399" s="6"/>
      <c r="AU399" s="6"/>
      <c r="AV399" s="6"/>
      <c r="AW399" s="6" t="str">
        <f>_xlfn.XLOOKUP(data_cloud__26[[#This Row],[product_id]], manual_check_maarten!A:A,manual_check_maarten!G:G,  "")</f>
        <v>anomaly due to position against the edge of the FOV</v>
      </c>
      <c r="AX399" s="6" t="str">
        <f>_xlfn.XLOOKUP(data_cloud__26[[#This Row],[product_id]], manual_check_maarten!A:A,manual_check_maarten!H:H,  "")</f>
        <v/>
      </c>
      <c r="AY399" s="6"/>
      <c r="AZ399" s="6"/>
      <c r="BA399" s="6" t="s">
        <v>794</v>
      </c>
      <c r="BB399" s="6">
        <v>218</v>
      </c>
      <c r="BC399" s="6" t="s">
        <v>85</v>
      </c>
      <c r="BD399" s="6">
        <v>45566.769598854167</v>
      </c>
      <c r="BE399" s="6" t="s">
        <v>79</v>
      </c>
      <c r="BF399" s="6" t="s">
        <v>80</v>
      </c>
      <c r="BG399" s="6">
        <v>218</v>
      </c>
      <c r="BH399" s="6">
        <v>218</v>
      </c>
      <c r="BI399" s="6">
        <v>0</v>
      </c>
      <c r="BJ399" s="6" t="s">
        <v>792</v>
      </c>
      <c r="BK399" s="6" t="s">
        <v>82</v>
      </c>
      <c r="BL399" s="6">
        <v>16.270000457763672</v>
      </c>
      <c r="BM399" s="6">
        <v>110</v>
      </c>
      <c r="BN399" s="6" t="s">
        <v>82</v>
      </c>
      <c r="BO399" s="6" t="s">
        <v>82</v>
      </c>
      <c r="BP399" s="6">
        <v>0</v>
      </c>
      <c r="BQ399" s="6">
        <v>60</v>
      </c>
      <c r="BR399" s="6"/>
      <c r="BS399" s="6"/>
      <c r="BT399" s="6" t="s">
        <v>795</v>
      </c>
      <c r="BU399" s="6" t="s">
        <v>794</v>
      </c>
      <c r="BV399" s="6">
        <v>40</v>
      </c>
      <c r="BW399" s="6">
        <v>20</v>
      </c>
      <c r="BX399" s="6">
        <v>45</v>
      </c>
      <c r="BY399" s="6">
        <v>1201.4659999999999</v>
      </c>
      <c r="BZ399" s="6">
        <v>710.80799999999999</v>
      </c>
      <c r="CA399" s="6">
        <v>-3.673</v>
      </c>
      <c r="CB399" s="6">
        <v>4.0819999999999999</v>
      </c>
      <c r="CC399" s="6">
        <v>88.635999999999996</v>
      </c>
      <c r="CD399" s="6">
        <v>0</v>
      </c>
      <c r="CE399" s="6">
        <v>1206.1769999999999</v>
      </c>
      <c r="CF399" s="6">
        <v>1020.713</v>
      </c>
      <c r="CG399" s="6">
        <v>179.77799999999999</v>
      </c>
      <c r="CH399" s="6">
        <v>89.763999999999996</v>
      </c>
      <c r="CR399" s="6"/>
      <c r="CS399" s="6"/>
      <c r="CT399" s="6"/>
      <c r="CU399" s="6"/>
      <c r="CV399" s="6"/>
      <c r="CY399" s="6"/>
      <c r="CZ399" s="6"/>
      <c r="DA399" s="6"/>
      <c r="DB399" s="6"/>
      <c r="DC399" s="6"/>
      <c r="DD399" s="6"/>
    </row>
    <row r="400" spans="1:108" x14ac:dyDescent="0.35">
      <c r="A400" s="8">
        <v>800.6754150390625</v>
      </c>
      <c r="B400" s="8">
        <v>119.90861511230469</v>
      </c>
      <c r="C400" s="8">
        <v>214.60000610351563</v>
      </c>
      <c r="D400" s="8">
        <v>214.80000305175781</v>
      </c>
      <c r="E400" s="8">
        <v>220.10000610351563</v>
      </c>
      <c r="F400" s="8">
        <v>224.80000305175781</v>
      </c>
      <c r="G400" s="8">
        <v>2183.6875</v>
      </c>
      <c r="H400" s="8">
        <v>1769.9534912109375</v>
      </c>
      <c r="I400" s="8">
        <v>3.4260001182556152</v>
      </c>
      <c r="J400" s="8">
        <v>0.14800000190734863</v>
      </c>
      <c r="K400" s="8">
        <v>24.338001251220703</v>
      </c>
      <c r="L400" s="8">
        <v>2.0300002098083496</v>
      </c>
      <c r="M400" s="8">
        <v>0.45200002193450928</v>
      </c>
      <c r="N400" s="8">
        <v>0.65400004386901855</v>
      </c>
      <c r="O400" s="8">
        <v>42.700000762939453</v>
      </c>
      <c r="P400" s="8">
        <v>27.777387619018555</v>
      </c>
      <c r="Q400" s="8">
        <v>44.989173889160156</v>
      </c>
      <c r="R400" s="8">
        <v>229.80000305175781</v>
      </c>
      <c r="S400" s="8">
        <v>60.099997999999999</v>
      </c>
      <c r="T400" s="8">
        <v>60.099997999999999</v>
      </c>
      <c r="U400" s="8">
        <v>60.900002000000001</v>
      </c>
      <c r="V400" s="8">
        <v>141.87911987304688</v>
      </c>
      <c r="W400" s="8">
        <v>52.499603271484375</v>
      </c>
      <c r="X400" s="8">
        <v>66.799522399902344</v>
      </c>
      <c r="Y400" s="8">
        <v>80.474983215332031</v>
      </c>
      <c r="Z400" s="8">
        <v>3.4614377021789551</v>
      </c>
      <c r="AA400" s="8">
        <v>539.218994140625</v>
      </c>
      <c r="AB400" s="8">
        <v>493.9083251953125</v>
      </c>
      <c r="AC400" s="8">
        <v>4.5149378776550293</v>
      </c>
      <c r="AD400" s="8">
        <v>3.6495625972747803</v>
      </c>
      <c r="AE400" s="8">
        <v>7641.77294921875</v>
      </c>
      <c r="AF400" s="8">
        <v>5342.9296875</v>
      </c>
      <c r="AG400" s="8">
        <v>1587.0947265625</v>
      </c>
      <c r="AH400" s="8">
        <v>991.85595703125</v>
      </c>
      <c r="AI400" s="8">
        <v>6054.67822265625</v>
      </c>
      <c r="AJ400" s="8">
        <v>4351.07373046875</v>
      </c>
      <c r="AK400" s="8">
        <f>(data_cloud__26[[#This Row],[timestamp]]-BD398)*86400</f>
        <v>23.953999648801982</v>
      </c>
      <c r="AL400" s="8"/>
      <c r="AM400" s="8"/>
      <c r="AN400" s="8"/>
      <c r="AO400" s="8"/>
      <c r="AP400" s="6"/>
      <c r="AQ400" s="6"/>
      <c r="AR400" s="6"/>
      <c r="AS400" s="6" t="str">
        <f>_xlfn.XLOOKUP(data_cloud__26[[#This Row],[product_id]], manual_check_maarten!A:A,manual_check_maarten!F:F,  "")</f>
        <v/>
      </c>
      <c r="AT400" s="6"/>
      <c r="AU400" s="6"/>
      <c r="AV400" s="6"/>
      <c r="AW400" s="6" t="str">
        <f>_xlfn.XLOOKUP(data_cloud__26[[#This Row],[product_id]], manual_check_maarten!A:A,manual_check_maarten!G:G,  "")</f>
        <v/>
      </c>
      <c r="AX400" s="6" t="str">
        <f>_xlfn.XLOOKUP(data_cloud__26[[#This Row],[product_id]], manual_check_maarten!A:A,manual_check_maarten!H:H,  "")</f>
        <v/>
      </c>
      <c r="AY400" s="6"/>
      <c r="AZ400" s="6"/>
      <c r="BA400" s="6" t="s">
        <v>796</v>
      </c>
      <c r="BB400" s="6">
        <v>219</v>
      </c>
      <c r="BC400" s="6" t="s">
        <v>78</v>
      </c>
      <c r="BD400" s="6">
        <v>45566.769876099534</v>
      </c>
      <c r="BE400" s="6" t="s">
        <v>79</v>
      </c>
      <c r="BF400" s="6" t="s">
        <v>80</v>
      </c>
      <c r="BG400" s="6">
        <v>219</v>
      </c>
      <c r="BH400" s="6">
        <v>219</v>
      </c>
      <c r="BI400" s="6">
        <v>0</v>
      </c>
      <c r="BJ400" s="6" t="s">
        <v>797</v>
      </c>
      <c r="BK400" s="6" t="s">
        <v>82</v>
      </c>
      <c r="BL400" s="6">
        <v>16.270000457763672</v>
      </c>
      <c r="BM400" s="6">
        <v>110</v>
      </c>
      <c r="BN400" s="6" t="s">
        <v>82</v>
      </c>
      <c r="BO400" s="6" t="s">
        <v>82</v>
      </c>
      <c r="BP400" s="6">
        <v>0</v>
      </c>
      <c r="BQ400" s="6">
        <v>60</v>
      </c>
      <c r="BR400" s="6">
        <v>8.4758996963500977E-3</v>
      </c>
      <c r="BS400" s="6">
        <v>0.14243817329406738</v>
      </c>
      <c r="BT400" s="6"/>
      <c r="BX400" s="6"/>
      <c r="BY400" s="6"/>
      <c r="BZ400" s="6"/>
      <c r="CA400" s="6"/>
      <c r="CB400" s="6"/>
      <c r="CC400" s="6"/>
      <c r="CD400" s="6"/>
      <c r="CR400" s="6"/>
      <c r="CS400" s="6"/>
      <c r="CT400" s="6"/>
      <c r="CU400" s="6"/>
      <c r="CV400" s="6"/>
      <c r="CY400" s="6"/>
      <c r="CZ400" s="6"/>
      <c r="DA400" s="6"/>
      <c r="DB400" s="6"/>
      <c r="DC400" s="6"/>
      <c r="DD400" s="6"/>
    </row>
    <row r="401" spans="1:108" x14ac:dyDescent="0.35">
      <c r="A401" s="8">
        <v>800.6754150390625</v>
      </c>
      <c r="B401" s="8">
        <v>119.90861511230469</v>
      </c>
      <c r="C401" s="8">
        <v>214.60000610351563</v>
      </c>
      <c r="D401" s="8">
        <v>214.80000305175781</v>
      </c>
      <c r="E401" s="8">
        <v>220.10000610351563</v>
      </c>
      <c r="F401" s="8">
        <v>224.80000305175781</v>
      </c>
      <c r="G401" s="8">
        <v>2183.6875</v>
      </c>
      <c r="H401" s="8">
        <v>1769.9534912109375</v>
      </c>
      <c r="I401" s="8">
        <v>3.4260001182556152</v>
      </c>
      <c r="J401" s="8">
        <v>0.14800000190734863</v>
      </c>
      <c r="K401" s="8">
        <v>24.338001251220703</v>
      </c>
      <c r="L401" s="8">
        <v>2.0300002098083496</v>
      </c>
      <c r="M401" s="8">
        <v>0.45200002193450928</v>
      </c>
      <c r="N401" s="8">
        <v>0.65400004386901855</v>
      </c>
      <c r="O401" s="8">
        <v>42.700000762939453</v>
      </c>
      <c r="P401" s="8">
        <v>27.777387619018555</v>
      </c>
      <c r="Q401" s="8">
        <v>44.989173889160156</v>
      </c>
      <c r="R401" s="8">
        <v>229.80000305175781</v>
      </c>
      <c r="S401" s="8">
        <v>60.099997999999999</v>
      </c>
      <c r="T401" s="8">
        <v>60.099997999999999</v>
      </c>
      <c r="U401" s="8">
        <v>60.900002000000001</v>
      </c>
      <c r="V401" s="8">
        <v>91.864166259765625</v>
      </c>
      <c r="W401" s="8">
        <v>52.49993896484375</v>
      </c>
      <c r="X401" s="8">
        <v>67.478225708007813</v>
      </c>
      <c r="Y401" s="8">
        <v>83.335342407226563</v>
      </c>
      <c r="Z401" s="8">
        <v>1.3168125152587891</v>
      </c>
      <c r="AA401" s="8">
        <v>542.5595703125</v>
      </c>
      <c r="AB401" s="8">
        <v>494.80633544921875</v>
      </c>
      <c r="AC401" s="8">
        <v>4.8911876678466797</v>
      </c>
      <c r="AD401" s="8">
        <v>3.8753125667572021</v>
      </c>
      <c r="AE401" s="8">
        <v>7833.74755859375</v>
      </c>
      <c r="AF401" s="8">
        <v>5988.28515625</v>
      </c>
      <c r="AG401" s="8">
        <v>1812.64599609375</v>
      </c>
      <c r="AH401" s="8">
        <v>1132.69970703125</v>
      </c>
      <c r="AI401" s="8">
        <v>6021.1015625</v>
      </c>
      <c r="AJ401" s="8">
        <v>4855.58544921875</v>
      </c>
      <c r="AK401" s="8">
        <f>(data_cloud__26[[#This Row],[timestamp]]-BD399)*86400</f>
        <v>23.953999648801982</v>
      </c>
      <c r="AL401" s="8">
        <v>1.0049999999999999</v>
      </c>
      <c r="AM401" s="8">
        <v>424.71699999999998</v>
      </c>
      <c r="AN401" s="8">
        <v>2053.9609999999998</v>
      </c>
      <c r="AO401" s="8">
        <v>15.068</v>
      </c>
      <c r="AP401" s="6">
        <v>26.061</v>
      </c>
      <c r="AQ401" s="6">
        <v>1</v>
      </c>
      <c r="AR401" s="6">
        <v>1</v>
      </c>
      <c r="AS401" s="6">
        <f>_xlfn.XLOOKUP(data_cloud__26[[#This Row],[product_id]], manual_check_maarten!A:A,manual_check_maarten!F:F,  "")</f>
        <v>0</v>
      </c>
      <c r="AT401" s="6"/>
      <c r="AU401" s="6"/>
      <c r="AV401" s="6"/>
      <c r="AW401" s="6" t="str">
        <f>_xlfn.XLOOKUP(data_cloud__26[[#This Row],[product_id]], manual_check_maarten!A:A,manual_check_maarten!G:G,  "")</f>
        <v>Should have been detected by texture AD (lower threshold?)</v>
      </c>
      <c r="AX401" s="6" t="str">
        <f>_xlfn.XLOOKUP(data_cloud__26[[#This Row],[product_id]], manual_check_maarten!A:A,manual_check_maarten!H:H,  "")</f>
        <v/>
      </c>
      <c r="AY401" s="6"/>
      <c r="AZ401" s="6"/>
      <c r="BA401" s="6" t="s">
        <v>798</v>
      </c>
      <c r="BB401" s="6">
        <v>219</v>
      </c>
      <c r="BC401" s="6" t="s">
        <v>85</v>
      </c>
      <c r="BD401" s="6">
        <v>45566.769876099534</v>
      </c>
      <c r="BE401" s="6" t="s">
        <v>79</v>
      </c>
      <c r="BF401" s="6" t="s">
        <v>80</v>
      </c>
      <c r="BG401" s="6">
        <v>219</v>
      </c>
      <c r="BH401" s="6">
        <v>219</v>
      </c>
      <c r="BI401" s="6">
        <v>0</v>
      </c>
      <c r="BJ401" s="6" t="s">
        <v>797</v>
      </c>
      <c r="BK401" s="6" t="s">
        <v>82</v>
      </c>
      <c r="BL401" s="6">
        <v>16.270000457763672</v>
      </c>
      <c r="BM401" s="6">
        <v>110</v>
      </c>
      <c r="BN401" s="6" t="s">
        <v>82</v>
      </c>
      <c r="BO401" s="6" t="s">
        <v>82</v>
      </c>
      <c r="BP401" s="6">
        <v>0</v>
      </c>
      <c r="BQ401" s="6">
        <v>60</v>
      </c>
      <c r="BR401" s="6"/>
      <c r="BS401" s="6"/>
      <c r="BT401" s="6" t="s">
        <v>799</v>
      </c>
      <c r="BU401" s="6" t="s">
        <v>798</v>
      </c>
      <c r="BV401" s="6">
        <v>40</v>
      </c>
      <c r="BW401" s="6">
        <v>20</v>
      </c>
      <c r="BX401" s="6">
        <v>45</v>
      </c>
      <c r="BY401" s="6">
        <v>1213.5909999999999</v>
      </c>
      <c r="BZ401" s="6">
        <v>1102.4690000000001</v>
      </c>
      <c r="CA401" s="6">
        <v>-2.3090000000000002</v>
      </c>
      <c r="CB401" s="6">
        <v>4.0780000000000003</v>
      </c>
      <c r="CC401" s="6">
        <v>90</v>
      </c>
      <c r="CD401" s="6">
        <v>2053.9609999999998</v>
      </c>
      <c r="CE401" s="6">
        <v>1211.8409999999999</v>
      </c>
      <c r="CF401" s="6">
        <v>1408.269</v>
      </c>
      <c r="CG401" s="6">
        <v>-179.048</v>
      </c>
      <c r="CH401" s="6">
        <v>98.424999999999997</v>
      </c>
      <c r="CR401" s="6"/>
      <c r="CS401" s="6"/>
      <c r="CT401" s="6"/>
      <c r="CU401" s="6"/>
      <c r="CV401" s="6"/>
      <c r="CY401" s="6"/>
      <c r="CZ401" s="6"/>
      <c r="DA401" s="6"/>
      <c r="DB401" s="6"/>
      <c r="DC401" s="6"/>
      <c r="DD401" s="6"/>
    </row>
    <row r="402" spans="1:108" x14ac:dyDescent="0.35">
      <c r="A402" s="8">
        <v>800.490966796875</v>
      </c>
      <c r="B402" s="8">
        <v>119.90861511230469</v>
      </c>
      <c r="C402" s="8">
        <v>214.60000610351563</v>
      </c>
      <c r="D402" s="8">
        <v>214.60000610351563</v>
      </c>
      <c r="E402" s="8">
        <v>220.10000610351563</v>
      </c>
      <c r="F402" s="8">
        <v>224.80000305175781</v>
      </c>
      <c r="G402" s="8">
        <v>2183.00732421875</v>
      </c>
      <c r="H402" s="8">
        <v>1798.3193359375</v>
      </c>
      <c r="I402" s="8">
        <v>3.06600022315979</v>
      </c>
      <c r="J402" s="8">
        <v>0.14800000190734863</v>
      </c>
      <c r="K402" s="8">
        <v>24.338001251220703</v>
      </c>
      <c r="L402" s="8">
        <v>2.0400002002716064</v>
      </c>
      <c r="M402" s="8">
        <v>0.45200002193450928</v>
      </c>
      <c r="N402" s="8">
        <v>0.65200001001358032</v>
      </c>
      <c r="O402" s="8">
        <v>42</v>
      </c>
      <c r="P402" s="8">
        <v>27.695840835571289</v>
      </c>
      <c r="Q402" s="8">
        <v>44.978981018066406</v>
      </c>
      <c r="R402" s="8">
        <v>229.80000305175781</v>
      </c>
      <c r="S402" s="8">
        <v>59.900002000000001</v>
      </c>
      <c r="T402" s="8">
        <v>59.900002000000001</v>
      </c>
      <c r="U402" s="8">
        <v>60.900002000000001</v>
      </c>
      <c r="V402" s="8">
        <v>141.87911987304688</v>
      </c>
      <c r="W402" s="8">
        <v>52.499603271484375</v>
      </c>
      <c r="X402" s="8">
        <v>66.611274719238281</v>
      </c>
      <c r="Y402" s="8">
        <v>80.420265197753906</v>
      </c>
      <c r="Z402" s="8">
        <v>3.1228127479553223</v>
      </c>
      <c r="AA402" s="8">
        <v>540.38427734375</v>
      </c>
      <c r="AB402" s="8">
        <v>495.19296264648438</v>
      </c>
      <c r="AC402" s="8">
        <v>4.7406878471374512</v>
      </c>
      <c r="AD402" s="8">
        <v>3.687187671661377</v>
      </c>
      <c r="AE402" s="8">
        <v>7658.89111328125</v>
      </c>
      <c r="AF402" s="8">
        <v>5381.56982421875</v>
      </c>
      <c r="AG402" s="8">
        <v>1712.0673828125</v>
      </c>
      <c r="AH402" s="8">
        <v>1012.46435546875</v>
      </c>
      <c r="AI402" s="8">
        <v>5946.82373046875</v>
      </c>
      <c r="AJ402" s="8">
        <v>4369.10546875</v>
      </c>
      <c r="AK402" s="8">
        <f>(data_cloud__26[[#This Row],[timestamp]]-BD400)*86400</f>
        <v>24.687000224366784</v>
      </c>
      <c r="AL402" s="8">
        <v>1.0029999999999999</v>
      </c>
      <c r="AM402" s="8">
        <v>423.411</v>
      </c>
      <c r="AN402" s="8">
        <v>2055.2089999999998</v>
      </c>
      <c r="AO402" s="8">
        <v>7.6360000000000001</v>
      </c>
      <c r="AP402" s="6">
        <v>32.551000000000002</v>
      </c>
      <c r="AQ402" s="6">
        <v>1</v>
      </c>
      <c r="AR402" s="6">
        <v>1</v>
      </c>
      <c r="AS402" s="6">
        <f>_xlfn.XLOOKUP(data_cloud__26[[#This Row],[product_id]], manual_check_maarten!A:A,manual_check_maarten!F:F,  "")</f>
        <v>1</v>
      </c>
      <c r="AT402" s="6"/>
      <c r="AU402" s="6"/>
      <c r="AV402" s="6"/>
      <c r="AW402" s="6">
        <f>_xlfn.XLOOKUP(data_cloud__26[[#This Row],[product_id]], manual_check_maarten!A:A,manual_check_maarten!G:G,  "")</f>
        <v>0</v>
      </c>
      <c r="AX402" s="6" t="str">
        <f>_xlfn.XLOOKUP(data_cloud__26[[#This Row],[product_id]], manual_check_maarten!A:A,manual_check_maarten!H:H,  "")</f>
        <v/>
      </c>
      <c r="AY402" s="6"/>
      <c r="AZ402" s="6"/>
      <c r="BA402" s="6" t="s">
        <v>800</v>
      </c>
      <c r="BB402" s="6">
        <v>220</v>
      </c>
      <c r="BC402" s="6" t="s">
        <v>78</v>
      </c>
      <c r="BD402" s="6">
        <v>45566.770161828703</v>
      </c>
      <c r="BE402" s="6" t="s">
        <v>79</v>
      </c>
      <c r="BF402" s="6" t="s">
        <v>80</v>
      </c>
      <c r="BG402" s="6">
        <v>220</v>
      </c>
      <c r="BH402" s="6">
        <v>220</v>
      </c>
      <c r="BI402" s="6">
        <v>0</v>
      </c>
      <c r="BJ402" s="6" t="s">
        <v>801</v>
      </c>
      <c r="BK402" s="6" t="s">
        <v>82</v>
      </c>
      <c r="BL402" s="6">
        <v>16.279998779296875</v>
      </c>
      <c r="BM402" s="6">
        <v>110</v>
      </c>
      <c r="BN402" s="6" t="s">
        <v>82</v>
      </c>
      <c r="BO402" s="6" t="s">
        <v>82</v>
      </c>
      <c r="BP402" s="6">
        <v>0</v>
      </c>
      <c r="BQ402" s="6">
        <v>60</v>
      </c>
      <c r="BR402" s="6">
        <v>1.5076637268066406E-2</v>
      </c>
      <c r="BS402" s="6">
        <v>0.12605023384094238</v>
      </c>
      <c r="BT402" s="6" t="s">
        <v>802</v>
      </c>
      <c r="BU402" s="6" t="s">
        <v>800</v>
      </c>
      <c r="BV402" s="6">
        <v>40</v>
      </c>
      <c r="BW402" s="6">
        <v>20</v>
      </c>
      <c r="BX402" s="6">
        <v>45</v>
      </c>
      <c r="BY402" s="6">
        <v>836.822</v>
      </c>
      <c r="BZ402" s="6">
        <v>1191.982</v>
      </c>
      <c r="CA402" s="6">
        <v>-0.94499999999999995</v>
      </c>
      <c r="CB402" s="6">
        <v>4.1559999999999997</v>
      </c>
      <c r="CC402" s="6">
        <v>91.364000000000004</v>
      </c>
      <c r="CD402" s="6">
        <v>2055.2089999999998</v>
      </c>
      <c r="CE402" s="6">
        <v>822.39300000000003</v>
      </c>
      <c r="CF402" s="6">
        <v>1301.855</v>
      </c>
      <c r="CG402" s="6">
        <v>2.0310000000000001</v>
      </c>
      <c r="CH402" s="6">
        <v>98.424999999999997</v>
      </c>
      <c r="CR402" s="6"/>
      <c r="CS402" s="6"/>
      <c r="CT402" s="6"/>
      <c r="CU402" s="6"/>
      <c r="CV402" s="6"/>
      <c r="CY402" s="6"/>
      <c r="CZ402" s="6"/>
      <c r="DA402" s="6"/>
      <c r="DB402" s="6"/>
      <c r="DC402" s="6"/>
      <c r="DD402" s="6"/>
    </row>
    <row r="403" spans="1:108" x14ac:dyDescent="0.35">
      <c r="A403" s="8">
        <v>800.490966796875</v>
      </c>
      <c r="B403" s="8">
        <v>119.90861511230469</v>
      </c>
      <c r="C403" s="8">
        <v>214.60000610351563</v>
      </c>
      <c r="D403" s="8">
        <v>214.60000610351563</v>
      </c>
      <c r="E403" s="8">
        <v>220.10000610351563</v>
      </c>
      <c r="F403" s="8">
        <v>224.80000305175781</v>
      </c>
      <c r="G403" s="8">
        <v>2183.00732421875</v>
      </c>
      <c r="H403" s="8">
        <v>1798.3193359375</v>
      </c>
      <c r="I403" s="8">
        <v>3.06600022315979</v>
      </c>
      <c r="J403" s="8">
        <v>0.14800000190734863</v>
      </c>
      <c r="K403" s="8">
        <v>24.338001251220703</v>
      </c>
      <c r="L403" s="8">
        <v>2.0400002002716064</v>
      </c>
      <c r="M403" s="8">
        <v>0.45200002193450928</v>
      </c>
      <c r="N403" s="8">
        <v>0.65200001001358032</v>
      </c>
      <c r="O403" s="8">
        <v>42</v>
      </c>
      <c r="P403" s="8">
        <v>27.695840835571289</v>
      </c>
      <c r="Q403" s="8">
        <v>44.978981018066406</v>
      </c>
      <c r="R403" s="8">
        <v>229.80000305175781</v>
      </c>
      <c r="S403" s="8">
        <v>59.900002000000001</v>
      </c>
      <c r="T403" s="8">
        <v>59.900002000000001</v>
      </c>
      <c r="U403" s="8">
        <v>60.900002000000001</v>
      </c>
      <c r="V403" s="8">
        <v>91.864166259765625</v>
      </c>
      <c r="W403" s="8">
        <v>52.49993896484375</v>
      </c>
      <c r="X403" s="8">
        <v>67.343330383300781</v>
      </c>
      <c r="Y403" s="8">
        <v>83.392158508300781</v>
      </c>
      <c r="Z403" s="8">
        <v>1.3920625448226929</v>
      </c>
      <c r="AA403" s="8">
        <v>544.65838623046875</v>
      </c>
      <c r="AB403" s="8">
        <v>495.83236694335938</v>
      </c>
      <c r="AC403" s="8">
        <v>4.8911876678466797</v>
      </c>
      <c r="AD403" s="8">
        <v>3.8753125667572021</v>
      </c>
      <c r="AE403" s="8">
        <v>7878.52978515625</v>
      </c>
      <c r="AF403" s="8">
        <v>6022.53759765625</v>
      </c>
      <c r="AG403" s="8">
        <v>1813.94775390625</v>
      </c>
      <c r="AH403" s="8">
        <v>1128.85546875</v>
      </c>
      <c r="AI403" s="8">
        <v>6064.58203125</v>
      </c>
      <c r="AJ403" s="8">
        <v>4893.68212890625</v>
      </c>
      <c r="AK403" s="8">
        <f>(data_cloud__26[[#This Row],[timestamp]]-BD401)*86400</f>
        <v>24.687000224366784</v>
      </c>
      <c r="AL403" s="8">
        <v>1.0049999999999999</v>
      </c>
      <c r="AM403" s="8">
        <v>424.81900000000002</v>
      </c>
      <c r="AN403" s="8">
        <v>2054.5100000000002</v>
      </c>
      <c r="AO403" s="8">
        <v>7.2640000000000002</v>
      </c>
      <c r="AP403" s="6">
        <v>25.550999999999998</v>
      </c>
      <c r="AQ403" s="6">
        <v>1</v>
      </c>
      <c r="AR403" s="6">
        <v>1</v>
      </c>
      <c r="AS403" s="6">
        <f>_xlfn.XLOOKUP(data_cloud__26[[#This Row],[product_id]], manual_check_maarten!A:A,manual_check_maarten!F:F,  "")</f>
        <v>1</v>
      </c>
      <c r="AT403" s="6"/>
      <c r="AU403" s="6"/>
      <c r="AV403" s="6"/>
      <c r="AW403" s="6">
        <f>_xlfn.XLOOKUP(data_cloud__26[[#This Row],[product_id]], manual_check_maarten!A:A,manual_check_maarten!G:G,  "")</f>
        <v>0</v>
      </c>
      <c r="AX403" s="6" t="str">
        <f>_xlfn.XLOOKUP(data_cloud__26[[#This Row],[product_id]], manual_check_maarten!A:A,manual_check_maarten!H:H,  "")</f>
        <v/>
      </c>
      <c r="AY403" s="6"/>
      <c r="AZ403" s="6"/>
      <c r="BA403" s="6" t="s">
        <v>803</v>
      </c>
      <c r="BB403" s="6">
        <v>220</v>
      </c>
      <c r="BC403" s="6" t="s">
        <v>85</v>
      </c>
      <c r="BD403" s="6">
        <v>45566.770161828703</v>
      </c>
      <c r="BE403" s="6" t="s">
        <v>79</v>
      </c>
      <c r="BF403" s="6" t="s">
        <v>80</v>
      </c>
      <c r="BG403" s="6">
        <v>220</v>
      </c>
      <c r="BH403" s="6">
        <v>220</v>
      </c>
      <c r="BI403" s="6">
        <v>0</v>
      </c>
      <c r="BJ403" s="6" t="s">
        <v>801</v>
      </c>
      <c r="BK403" s="6" t="s">
        <v>82</v>
      </c>
      <c r="BL403" s="6">
        <v>16.279998779296875</v>
      </c>
      <c r="BM403" s="6">
        <v>110</v>
      </c>
      <c r="BN403" s="6" t="s">
        <v>82</v>
      </c>
      <c r="BO403" s="6" t="s">
        <v>82</v>
      </c>
      <c r="BP403" s="6">
        <v>0</v>
      </c>
      <c r="BQ403" s="6">
        <v>60</v>
      </c>
      <c r="BR403" s="6"/>
      <c r="BS403" s="6"/>
      <c r="BT403" s="6" t="s">
        <v>804</v>
      </c>
      <c r="BU403" s="6" t="s">
        <v>803</v>
      </c>
      <c r="BV403" s="6">
        <v>40</v>
      </c>
      <c r="BW403" s="6">
        <v>20</v>
      </c>
      <c r="BX403" s="6">
        <v>45</v>
      </c>
      <c r="BY403" s="6">
        <v>1184.809</v>
      </c>
      <c r="BZ403" s="6">
        <v>1074.5450000000001</v>
      </c>
      <c r="CA403" s="6">
        <v>-3.6619999999999999</v>
      </c>
      <c r="CB403" s="6">
        <v>4.1150000000000002</v>
      </c>
      <c r="CC403" s="6">
        <v>88.647000000000006</v>
      </c>
      <c r="CD403" s="6">
        <v>2054.5100000000002</v>
      </c>
      <c r="CE403" s="6">
        <v>1190.943</v>
      </c>
      <c r="CF403" s="6">
        <v>1380.259</v>
      </c>
      <c r="CG403" s="6">
        <v>179.53800000000001</v>
      </c>
      <c r="CH403" s="6">
        <v>99.998999999999995</v>
      </c>
      <c r="CR403" s="6"/>
      <c r="CS403" s="6"/>
      <c r="CT403" s="6"/>
      <c r="CU403" s="6"/>
      <c r="CV403" s="6"/>
      <c r="CY403" s="6"/>
      <c r="CZ403" s="6"/>
      <c r="DA403" s="6"/>
      <c r="DB403" s="6"/>
      <c r="DC403" s="6"/>
      <c r="DD403" s="6"/>
    </row>
    <row r="404" spans="1:108" x14ac:dyDescent="0.35">
      <c r="A404" s="8">
        <v>800.490966796875</v>
      </c>
      <c r="B404" s="8">
        <v>119.90861511230469</v>
      </c>
      <c r="C404" s="8">
        <v>214.60000610351563</v>
      </c>
      <c r="D404" s="8">
        <v>214.60000610351563</v>
      </c>
      <c r="E404" s="8">
        <v>220.10000610351563</v>
      </c>
      <c r="F404" s="8">
        <v>225</v>
      </c>
      <c r="G404" s="8">
        <v>2181.938720703125</v>
      </c>
      <c r="H404" s="8">
        <v>1758.5877685546875</v>
      </c>
      <c r="I404" s="8">
        <v>2.874000072479248</v>
      </c>
      <c r="J404" s="8">
        <v>0.14800000190734863</v>
      </c>
      <c r="K404" s="8">
        <v>24.338001251220703</v>
      </c>
      <c r="L404" s="8">
        <v>2.0420000553131104</v>
      </c>
      <c r="M404" s="8">
        <v>0.45200002193450928</v>
      </c>
      <c r="N404" s="8">
        <v>0.65800005197525024</v>
      </c>
      <c r="O404" s="8">
        <v>41.5</v>
      </c>
      <c r="P404" s="8">
        <v>27.588808059692383</v>
      </c>
      <c r="Q404" s="8">
        <v>44.958595275878906</v>
      </c>
      <c r="R404" s="8">
        <v>229.80000305175781</v>
      </c>
      <c r="S404" s="8">
        <v>60</v>
      </c>
      <c r="T404" s="8">
        <v>60</v>
      </c>
      <c r="U404" s="8">
        <v>60.900002000000001</v>
      </c>
      <c r="V404" s="8">
        <v>141.87911987304688</v>
      </c>
      <c r="W404" s="8">
        <v>52.499603271484375</v>
      </c>
      <c r="X404" s="8">
        <v>66.786712646484375</v>
      </c>
      <c r="Y404" s="8">
        <v>80.432212829589844</v>
      </c>
      <c r="Z404" s="8">
        <v>2.8594377040863037</v>
      </c>
      <c r="AA404" s="8">
        <v>539.45782470703125</v>
      </c>
      <c r="AB404" s="8">
        <v>492.9315185546875</v>
      </c>
      <c r="AC404" s="8">
        <v>4.5901875495910645</v>
      </c>
      <c r="AD404" s="8">
        <v>3.6495625972747803</v>
      </c>
      <c r="AE404" s="8">
        <v>7651.71337890625</v>
      </c>
      <c r="AF404" s="8">
        <v>5318.3896484375</v>
      </c>
      <c r="AG404" s="8">
        <v>1620.87353515625</v>
      </c>
      <c r="AH404" s="8">
        <v>981.2138671875</v>
      </c>
      <c r="AI404" s="8">
        <v>6030.83984375</v>
      </c>
      <c r="AJ404" s="8">
        <v>4337.17578125</v>
      </c>
      <c r="AK404" s="8">
        <f>(data_cloud__26[[#This Row],[timestamp]]-BD402)*86400</f>
        <v>24.375999975018203</v>
      </c>
      <c r="AL404" s="8">
        <v>1.0029999999999999</v>
      </c>
      <c r="AM404" s="8">
        <v>423.22300000000001</v>
      </c>
      <c r="AN404" s="8">
        <v>2055.6129999999998</v>
      </c>
      <c r="AO404" s="8">
        <v>31.41</v>
      </c>
      <c r="AP404" s="6">
        <v>26.207999999999998</v>
      </c>
      <c r="AQ404" s="6">
        <v>0</v>
      </c>
      <c r="AR404" s="6">
        <v>1</v>
      </c>
      <c r="AS404" s="6">
        <f>_xlfn.XLOOKUP(data_cloud__26[[#This Row],[product_id]], manual_check_maarten!A:A,manual_check_maarten!F:F,  "")</f>
        <v>1</v>
      </c>
      <c r="AT404" s="6"/>
      <c r="AU404" s="6"/>
      <c r="AV404" s="6"/>
      <c r="AW404" s="6" t="str">
        <f>_xlfn.XLOOKUP(data_cloud__26[[#This Row],[product_id]], manual_check_maarten!A:A,manual_check_maarten!G:G,  "")</f>
        <v>anomaly due to conveyor belt error in detection ROI</v>
      </c>
      <c r="AX404" s="6" t="str">
        <f>_xlfn.XLOOKUP(data_cloud__26[[#This Row],[product_id]], manual_check_maarten!A:A,manual_check_maarten!H:H,  "")</f>
        <v/>
      </c>
      <c r="AY404" s="6"/>
      <c r="AZ404" s="6"/>
      <c r="BA404" s="6" t="s">
        <v>805</v>
      </c>
      <c r="BB404" s="6">
        <v>221</v>
      </c>
      <c r="BC404" s="6" t="s">
        <v>78</v>
      </c>
      <c r="BD404" s="6">
        <v>45566.770443958332</v>
      </c>
      <c r="BE404" s="6" t="s">
        <v>79</v>
      </c>
      <c r="BF404" s="6" t="s">
        <v>80</v>
      </c>
      <c r="BG404" s="6">
        <v>221</v>
      </c>
      <c r="BH404" s="6">
        <v>221</v>
      </c>
      <c r="BI404" s="6">
        <v>0</v>
      </c>
      <c r="BJ404" s="6" t="s">
        <v>806</v>
      </c>
      <c r="BK404" s="6" t="s">
        <v>82</v>
      </c>
      <c r="BL404" s="6">
        <v>16.279998779296875</v>
      </c>
      <c r="BM404" s="6">
        <v>110</v>
      </c>
      <c r="BN404" s="6" t="s">
        <v>82</v>
      </c>
      <c r="BO404" s="6" t="s">
        <v>82</v>
      </c>
      <c r="BP404" s="6">
        <v>0</v>
      </c>
      <c r="BQ404" s="6">
        <v>60</v>
      </c>
      <c r="BR404" s="6">
        <v>2.6285648345947266E-3</v>
      </c>
      <c r="BS404" s="6">
        <v>0.15055680274963379</v>
      </c>
      <c r="BT404" s="6" t="s">
        <v>807</v>
      </c>
      <c r="BU404" s="6" t="s">
        <v>805</v>
      </c>
      <c r="BV404" s="6">
        <v>40</v>
      </c>
      <c r="BW404" s="6">
        <v>20</v>
      </c>
      <c r="BX404" s="6">
        <v>45</v>
      </c>
      <c r="BY404" s="6">
        <v>829.08</v>
      </c>
      <c r="BZ404" s="6">
        <v>1234.1210000000001</v>
      </c>
      <c r="CA404" s="6">
        <v>-0.28799999999999998</v>
      </c>
      <c r="CB404" s="6">
        <v>4.2309999999999999</v>
      </c>
      <c r="CC404" s="6">
        <v>92.021000000000001</v>
      </c>
      <c r="CD404" s="6">
        <v>2055.6129999999998</v>
      </c>
      <c r="CE404" s="6">
        <v>813.80700000000002</v>
      </c>
      <c r="CF404" s="6">
        <v>1342.0250000000001</v>
      </c>
      <c r="CG404" s="6">
        <v>2.4729999999999999</v>
      </c>
      <c r="CH404" s="6">
        <v>98.424999999999997</v>
      </c>
      <c r="CR404" s="6"/>
      <c r="CS404" s="6"/>
      <c r="CT404" s="6"/>
      <c r="CU404" s="6"/>
      <c r="CV404" s="6"/>
      <c r="CY404" s="6"/>
      <c r="CZ404" s="6"/>
      <c r="DA404" s="6"/>
      <c r="DB404" s="6"/>
      <c r="DC404" s="6"/>
      <c r="DD404" s="6"/>
    </row>
    <row r="405" spans="1:108" x14ac:dyDescent="0.35">
      <c r="A405" s="8">
        <v>800.490966796875</v>
      </c>
      <c r="B405" s="8">
        <v>119.90861511230469</v>
      </c>
      <c r="C405" s="8">
        <v>214.60000610351563</v>
      </c>
      <c r="D405" s="8">
        <v>214.60000610351563</v>
      </c>
      <c r="E405" s="8">
        <v>220.10000610351563</v>
      </c>
      <c r="F405" s="8">
        <v>225</v>
      </c>
      <c r="G405" s="8">
        <v>2181.938720703125</v>
      </c>
      <c r="H405" s="8">
        <v>1758.5877685546875</v>
      </c>
      <c r="I405" s="8">
        <v>2.874000072479248</v>
      </c>
      <c r="J405" s="8">
        <v>0.14800000190734863</v>
      </c>
      <c r="K405" s="8">
        <v>24.338001251220703</v>
      </c>
      <c r="L405" s="8">
        <v>2.0420000553131104</v>
      </c>
      <c r="M405" s="8">
        <v>0.45200002193450928</v>
      </c>
      <c r="N405" s="8">
        <v>0.65800005197525024</v>
      </c>
      <c r="O405" s="8">
        <v>41.5</v>
      </c>
      <c r="P405" s="8">
        <v>27.588808059692383</v>
      </c>
      <c r="Q405" s="8">
        <v>44.958595275878906</v>
      </c>
      <c r="R405" s="8">
        <v>229.80000305175781</v>
      </c>
      <c r="S405" s="8">
        <v>60</v>
      </c>
      <c r="T405" s="8">
        <v>60</v>
      </c>
      <c r="U405" s="8">
        <v>60.900002000000001</v>
      </c>
      <c r="V405" s="8">
        <v>91.864166259765625</v>
      </c>
      <c r="W405" s="8">
        <v>52.49993896484375</v>
      </c>
      <c r="X405" s="8">
        <v>67.317962646484375</v>
      </c>
      <c r="Y405" s="8">
        <v>82.895706176757813</v>
      </c>
      <c r="Z405" s="8">
        <v>1.9940625429153442</v>
      </c>
      <c r="AA405" s="8">
        <v>543.2513427734375</v>
      </c>
      <c r="AB405" s="8">
        <v>494.38134765625</v>
      </c>
      <c r="AC405" s="8">
        <v>4.8159375190734863</v>
      </c>
      <c r="AD405" s="8">
        <v>3.9129376411437988</v>
      </c>
      <c r="AE405" s="8">
        <v>7852.95703125</v>
      </c>
      <c r="AF405" s="8">
        <v>5994.08056640625</v>
      </c>
      <c r="AG405" s="8">
        <v>1768.15478515625</v>
      </c>
      <c r="AH405" s="8">
        <v>1144.28857421875</v>
      </c>
      <c r="AI405" s="8">
        <v>6084.80224609375</v>
      </c>
      <c r="AJ405" s="8">
        <v>4849.7919921875</v>
      </c>
      <c r="AK405" s="8">
        <f>(data_cloud__26[[#This Row],[timestamp]]-BD403)*86400</f>
        <v>24.375999975018203</v>
      </c>
      <c r="AL405" s="8">
        <v>1.0049999999999999</v>
      </c>
      <c r="AM405" s="8">
        <v>424.66399999999999</v>
      </c>
      <c r="AN405" s="8">
        <v>2055.442</v>
      </c>
      <c r="AO405" s="8">
        <v>5.8310000000000004</v>
      </c>
      <c r="AP405" s="6">
        <v>25.295000000000002</v>
      </c>
      <c r="AQ405" s="6">
        <v>1</v>
      </c>
      <c r="AR405" s="6">
        <v>1</v>
      </c>
      <c r="AS405" s="6">
        <f>_xlfn.XLOOKUP(data_cloud__26[[#This Row],[product_id]], manual_check_maarten!A:A,manual_check_maarten!F:F,  "")</f>
        <v>1</v>
      </c>
      <c r="AT405" s="6"/>
      <c r="AU405" s="6"/>
      <c r="AV405" s="6"/>
      <c r="AW405" s="6">
        <f>_xlfn.XLOOKUP(data_cloud__26[[#This Row],[product_id]], manual_check_maarten!A:A,manual_check_maarten!G:G,  "")</f>
        <v>0</v>
      </c>
      <c r="AX405" s="6" t="str">
        <f>_xlfn.XLOOKUP(data_cloud__26[[#This Row],[product_id]], manual_check_maarten!A:A,manual_check_maarten!H:H,  "")</f>
        <v/>
      </c>
      <c r="AY405" s="6"/>
      <c r="AZ405" s="6"/>
      <c r="BA405" s="6" t="s">
        <v>808</v>
      </c>
      <c r="BB405" s="6">
        <v>221</v>
      </c>
      <c r="BC405" s="6" t="s">
        <v>85</v>
      </c>
      <c r="BD405" s="6">
        <v>45566.770443958332</v>
      </c>
      <c r="BE405" s="6" t="s">
        <v>79</v>
      </c>
      <c r="BF405" s="6" t="s">
        <v>80</v>
      </c>
      <c r="BG405" s="6">
        <v>221</v>
      </c>
      <c r="BH405" s="6">
        <v>221</v>
      </c>
      <c r="BI405" s="6">
        <v>0</v>
      </c>
      <c r="BJ405" s="6" t="s">
        <v>806</v>
      </c>
      <c r="BK405" s="6" t="s">
        <v>82</v>
      </c>
      <c r="BL405" s="6">
        <v>16.279998779296875</v>
      </c>
      <c r="BM405" s="6">
        <v>110</v>
      </c>
      <c r="BN405" s="6" t="s">
        <v>82</v>
      </c>
      <c r="BO405" s="6" t="s">
        <v>82</v>
      </c>
      <c r="BP405" s="6">
        <v>0</v>
      </c>
      <c r="BQ405" s="6">
        <v>60</v>
      </c>
      <c r="BR405" s="6"/>
      <c r="BS405" s="6"/>
      <c r="BT405" s="6" t="s">
        <v>809</v>
      </c>
      <c r="BU405" s="6" t="s">
        <v>808</v>
      </c>
      <c r="BV405" s="6">
        <v>40</v>
      </c>
      <c r="BW405" s="6">
        <v>20</v>
      </c>
      <c r="BX405" s="6">
        <v>45</v>
      </c>
      <c r="BY405" s="6">
        <v>1211.9280000000001</v>
      </c>
      <c r="BZ405" s="6">
        <v>1007.768</v>
      </c>
      <c r="CA405" s="6">
        <v>-2.7669999999999999</v>
      </c>
      <c r="CB405" s="6">
        <v>4.0609999999999999</v>
      </c>
      <c r="CC405" s="6">
        <v>89.542000000000002</v>
      </c>
      <c r="CD405" s="6">
        <v>2055.442</v>
      </c>
      <c r="CE405" s="6">
        <v>1211.28</v>
      </c>
      <c r="CF405" s="6">
        <v>1315.2090000000001</v>
      </c>
      <c r="CG405" s="6">
        <v>-179.27699999999999</v>
      </c>
      <c r="CH405" s="6">
        <v>99.998999999999995</v>
      </c>
      <c r="CR405" s="6"/>
      <c r="CS405" s="6"/>
      <c r="CT405" s="6"/>
      <c r="CU405" s="6"/>
      <c r="CV405" s="6"/>
      <c r="CY405" s="6"/>
      <c r="CZ405" s="6"/>
      <c r="DA405" s="6"/>
      <c r="DB405" s="6"/>
      <c r="DC405" s="6"/>
      <c r="DD405" s="6"/>
    </row>
    <row r="406" spans="1:108" x14ac:dyDescent="0.35">
      <c r="A406" s="8">
        <v>800.490966796875</v>
      </c>
      <c r="B406" s="8">
        <v>119.90861511230469</v>
      </c>
      <c r="C406" s="8">
        <v>214.60000610351563</v>
      </c>
      <c r="D406" s="8">
        <v>214.80000305175781</v>
      </c>
      <c r="E406" s="8">
        <v>220.10000610351563</v>
      </c>
      <c r="F406" s="8">
        <v>225</v>
      </c>
      <c r="G406" s="8">
        <v>2187.767333984375</v>
      </c>
      <c r="H406" s="8">
        <v>1789.867919921875</v>
      </c>
      <c r="I406" s="8">
        <v>3.0740001201629639</v>
      </c>
      <c r="J406" s="8">
        <v>0.14800000190734863</v>
      </c>
      <c r="K406" s="8">
        <v>24.338001251220703</v>
      </c>
      <c r="L406" s="8">
        <v>2.0440001487731934</v>
      </c>
      <c r="M406" s="8">
        <v>0.45200002193450928</v>
      </c>
      <c r="N406" s="8">
        <v>0.65600001811981201</v>
      </c>
      <c r="O406" s="8">
        <v>41</v>
      </c>
      <c r="P406" s="8">
        <v>27.583711624145508</v>
      </c>
      <c r="Q406" s="8">
        <v>44.978981018066406</v>
      </c>
      <c r="R406" s="8">
        <v>229.80000305175781</v>
      </c>
      <c r="S406" s="8">
        <v>60.099997999999999</v>
      </c>
      <c r="T406" s="8">
        <v>60.099997999999999</v>
      </c>
      <c r="U406" s="8">
        <v>60.900002000000001</v>
      </c>
      <c r="V406" s="8">
        <v>141.87911987304688</v>
      </c>
      <c r="W406" s="8">
        <v>52.499603271484375</v>
      </c>
      <c r="X406" s="8">
        <v>66.78570556640625</v>
      </c>
      <c r="Y406" s="8">
        <v>80.401893615722656</v>
      </c>
      <c r="Z406" s="8">
        <v>3.3485627174377441</v>
      </c>
      <c r="AA406" s="8">
        <v>540.39471435546875</v>
      </c>
      <c r="AB406" s="8">
        <v>495.18453979492188</v>
      </c>
      <c r="AC406" s="8">
        <v>4.6278128623962402</v>
      </c>
      <c r="AD406" s="8">
        <v>3.687187671661377</v>
      </c>
      <c r="AE406" s="8">
        <v>7648.11474609375</v>
      </c>
      <c r="AF406" s="8">
        <v>5371.05615234375</v>
      </c>
      <c r="AG406" s="8">
        <v>1649.98388671875</v>
      </c>
      <c r="AH406" s="8">
        <v>1011.04052734375</v>
      </c>
      <c r="AI406" s="8">
        <v>5998.130859375</v>
      </c>
      <c r="AJ406" s="8">
        <v>4360.015625</v>
      </c>
      <c r="AK406" s="8">
        <f>(data_cloud__26[[#This Row],[timestamp]]-BD404)*86400</f>
        <v>24.592000362463295</v>
      </c>
      <c r="AL406" s="8">
        <v>1.0029999999999999</v>
      </c>
      <c r="AM406" s="8">
        <v>423.72500000000002</v>
      </c>
      <c r="AN406" s="8">
        <v>2055.14</v>
      </c>
      <c r="AO406" s="8">
        <v>4.5780000000000003</v>
      </c>
      <c r="AP406" s="6">
        <v>25.558</v>
      </c>
      <c r="AQ406" s="6">
        <v>1</v>
      </c>
      <c r="AR406" s="6">
        <v>1</v>
      </c>
      <c r="AS406" s="6">
        <f>_xlfn.XLOOKUP(data_cloud__26[[#This Row],[product_id]], manual_check_maarten!A:A,manual_check_maarten!F:F,  "")</f>
        <v>1</v>
      </c>
      <c r="AT406" s="6"/>
      <c r="AU406" s="6"/>
      <c r="AV406" s="6"/>
      <c r="AW406" s="6">
        <f>_xlfn.XLOOKUP(data_cloud__26[[#This Row],[product_id]], manual_check_maarten!A:A,manual_check_maarten!G:G,  "")</f>
        <v>0</v>
      </c>
      <c r="AX406" s="6" t="str">
        <f>_xlfn.XLOOKUP(data_cloud__26[[#This Row],[product_id]], manual_check_maarten!A:A,manual_check_maarten!H:H,  "")</f>
        <v/>
      </c>
      <c r="AY406" s="6"/>
      <c r="AZ406" s="6"/>
      <c r="BA406" s="6" t="s">
        <v>810</v>
      </c>
      <c r="BB406" s="6">
        <v>222</v>
      </c>
      <c r="BC406" s="6" t="s">
        <v>78</v>
      </c>
      <c r="BD406" s="6">
        <v>45566.770728587966</v>
      </c>
      <c r="BE406" s="6" t="s">
        <v>79</v>
      </c>
      <c r="BF406" s="6" t="s">
        <v>80</v>
      </c>
      <c r="BG406" s="6">
        <v>222</v>
      </c>
      <c r="BH406" s="6">
        <v>222</v>
      </c>
      <c r="BI406" s="6">
        <v>0</v>
      </c>
      <c r="BJ406" s="6" t="s">
        <v>811</v>
      </c>
      <c r="BK406" s="6" t="s">
        <v>82</v>
      </c>
      <c r="BL406" s="6">
        <v>16.279998779296875</v>
      </c>
      <c r="BM406" s="6">
        <v>110</v>
      </c>
      <c r="BN406" s="6" t="s">
        <v>82</v>
      </c>
      <c r="BO406" s="6" t="s">
        <v>82</v>
      </c>
      <c r="BP406" s="6">
        <v>0</v>
      </c>
      <c r="BQ406" s="6">
        <v>60</v>
      </c>
      <c r="BR406" s="6">
        <v>1.830136775970459E-2</v>
      </c>
      <c r="BS406" s="6">
        <v>0.12611937522888184</v>
      </c>
      <c r="BT406" s="6" t="s">
        <v>812</v>
      </c>
      <c r="BU406" s="6" t="s">
        <v>810</v>
      </c>
      <c r="BV406" s="6">
        <v>40</v>
      </c>
      <c r="BW406" s="6">
        <v>20</v>
      </c>
      <c r="BX406" s="6">
        <v>45</v>
      </c>
      <c r="BY406" s="6">
        <v>865.59799999999996</v>
      </c>
      <c r="BZ406" s="6">
        <v>1114.33</v>
      </c>
      <c r="CA406" s="6">
        <v>1.8759999999999999</v>
      </c>
      <c r="CB406" s="6">
        <v>4.0949999999999998</v>
      </c>
      <c r="CC406" s="6">
        <v>94.185000000000002</v>
      </c>
      <c r="CD406" s="6">
        <v>2055.14</v>
      </c>
      <c r="CE406" s="6">
        <v>844.28599999999994</v>
      </c>
      <c r="CF406" s="6">
        <v>1223.2829999999999</v>
      </c>
      <c r="CG406" s="6">
        <v>5.3769999999999998</v>
      </c>
      <c r="CH406" s="6">
        <v>99.998999999999995</v>
      </c>
      <c r="CR406" s="6"/>
      <c r="CS406" s="6"/>
      <c r="CT406" s="6"/>
      <c r="CU406" s="6"/>
      <c r="CV406" s="6"/>
      <c r="CY406" s="6"/>
      <c r="CZ406" s="6"/>
      <c r="DA406" s="6"/>
      <c r="DB406" s="6"/>
      <c r="DC406" s="6"/>
      <c r="DD406" s="6"/>
    </row>
    <row r="407" spans="1:108" x14ac:dyDescent="0.35">
      <c r="A407" s="8">
        <v>800.490966796875</v>
      </c>
      <c r="B407" s="8">
        <v>119.90861511230469</v>
      </c>
      <c r="C407" s="8">
        <v>214.60000610351563</v>
      </c>
      <c r="D407" s="8">
        <v>214.80000305175781</v>
      </c>
      <c r="E407" s="8">
        <v>220.10000610351563</v>
      </c>
      <c r="F407" s="8">
        <v>225</v>
      </c>
      <c r="G407" s="8">
        <v>2187.767333984375</v>
      </c>
      <c r="H407" s="8">
        <v>1789.867919921875</v>
      </c>
      <c r="I407" s="8">
        <v>3.0740001201629639</v>
      </c>
      <c r="J407" s="8">
        <v>0.14800000190734863</v>
      </c>
      <c r="K407" s="8">
        <v>24.338001251220703</v>
      </c>
      <c r="L407" s="8">
        <v>2.0440001487731934</v>
      </c>
      <c r="M407" s="8">
        <v>0.45200002193450928</v>
      </c>
      <c r="N407" s="8">
        <v>0.65600001811981201</v>
      </c>
      <c r="O407" s="8">
        <v>41</v>
      </c>
      <c r="P407" s="8">
        <v>27.583711624145508</v>
      </c>
      <c r="Q407" s="8">
        <v>44.978981018066406</v>
      </c>
      <c r="R407" s="8">
        <v>229.80000305175781</v>
      </c>
      <c r="S407" s="8">
        <v>60.099997999999999</v>
      </c>
      <c r="T407" s="8">
        <v>60.099997999999999</v>
      </c>
      <c r="U407" s="8">
        <v>60.900002000000001</v>
      </c>
      <c r="V407" s="8">
        <v>91.864166259765625</v>
      </c>
      <c r="W407" s="8">
        <v>52.49993896484375</v>
      </c>
      <c r="X407" s="8">
        <v>67.349456787109375</v>
      </c>
      <c r="Y407" s="8">
        <v>83.05242919921875</v>
      </c>
      <c r="Z407" s="8">
        <v>2.1445624828338623</v>
      </c>
      <c r="AA407" s="8">
        <v>542.4136962890625</v>
      </c>
      <c r="AB407" s="8">
        <v>494.11276245117188</v>
      </c>
      <c r="AC407" s="8">
        <v>4.8535628318786621</v>
      </c>
      <c r="AD407" s="8">
        <v>3.8753125667572021</v>
      </c>
      <c r="AE407" s="8">
        <v>7838.94775390625</v>
      </c>
      <c r="AF407" s="8">
        <v>5964.10205078125</v>
      </c>
      <c r="AG407" s="8">
        <v>1785.185546875</v>
      </c>
      <c r="AH407" s="8">
        <v>1123.65185546875</v>
      </c>
      <c r="AI407" s="8">
        <v>6053.76220703125</v>
      </c>
      <c r="AJ407" s="8">
        <v>4840.4501953125</v>
      </c>
      <c r="AK407" s="8">
        <f>(data_cloud__26[[#This Row],[timestamp]]-BD405)*86400</f>
        <v>24.592000362463295</v>
      </c>
      <c r="AL407" s="8">
        <v>1.0049999999999999</v>
      </c>
      <c r="AM407" s="8">
        <v>424.74700000000001</v>
      </c>
      <c r="AN407" s="8">
        <v>2054.2130000000002</v>
      </c>
      <c r="AO407" s="8">
        <v>5.4160000000000004</v>
      </c>
      <c r="AP407" s="6">
        <v>23.087</v>
      </c>
      <c r="AQ407" s="6">
        <v>1</v>
      </c>
      <c r="AR407" s="6">
        <v>1</v>
      </c>
      <c r="AS407" s="6">
        <f>_xlfn.XLOOKUP(data_cloud__26[[#This Row],[product_id]], manual_check_maarten!A:A,manual_check_maarten!F:F,  "")</f>
        <v>1</v>
      </c>
      <c r="AT407" s="6"/>
      <c r="AU407" s="6"/>
      <c r="AV407" s="6"/>
      <c r="AW407" s="6">
        <f>_xlfn.XLOOKUP(data_cloud__26[[#This Row],[product_id]], manual_check_maarten!A:A,manual_check_maarten!G:G,  "")</f>
        <v>0</v>
      </c>
      <c r="AX407" s="6" t="str">
        <f>_xlfn.XLOOKUP(data_cloud__26[[#This Row],[product_id]], manual_check_maarten!A:A,manual_check_maarten!H:H,  "")</f>
        <v/>
      </c>
      <c r="AY407" s="6"/>
      <c r="AZ407" s="6"/>
      <c r="BA407" s="6" t="s">
        <v>813</v>
      </c>
      <c r="BB407" s="6">
        <v>222</v>
      </c>
      <c r="BC407" s="6" t="s">
        <v>85</v>
      </c>
      <c r="BD407" s="6">
        <v>45566.770728587966</v>
      </c>
      <c r="BE407" s="6" t="s">
        <v>79</v>
      </c>
      <c r="BF407" s="6" t="s">
        <v>80</v>
      </c>
      <c r="BG407" s="6">
        <v>222</v>
      </c>
      <c r="BH407" s="6">
        <v>222</v>
      </c>
      <c r="BI407" s="6">
        <v>0</v>
      </c>
      <c r="BJ407" s="6" t="s">
        <v>811</v>
      </c>
      <c r="BK407" s="6" t="s">
        <v>82</v>
      </c>
      <c r="BL407" s="6">
        <v>16.279998779296875</v>
      </c>
      <c r="BM407" s="6">
        <v>110</v>
      </c>
      <c r="BN407" s="6" t="s">
        <v>82</v>
      </c>
      <c r="BO407" s="6" t="s">
        <v>82</v>
      </c>
      <c r="BP407" s="6">
        <v>0</v>
      </c>
      <c r="BQ407" s="6">
        <v>60</v>
      </c>
      <c r="BR407" s="6"/>
      <c r="BS407" s="6"/>
      <c r="BT407" s="6" t="s">
        <v>814</v>
      </c>
      <c r="BU407" s="6" t="s">
        <v>813</v>
      </c>
      <c r="BV407" s="6">
        <v>40</v>
      </c>
      <c r="BW407" s="6">
        <v>20</v>
      </c>
      <c r="BX407" s="6">
        <v>45</v>
      </c>
      <c r="BY407" s="6">
        <v>1183.252</v>
      </c>
      <c r="BZ407" s="6">
        <v>1080.115</v>
      </c>
      <c r="CA407" s="6">
        <v>-3.6949999999999998</v>
      </c>
      <c r="CB407" s="6">
        <v>4.016</v>
      </c>
      <c r="CC407" s="6">
        <v>88.614000000000004</v>
      </c>
      <c r="CD407" s="6">
        <v>2054.2130000000002</v>
      </c>
      <c r="CE407" s="6">
        <v>1189.6669999999999</v>
      </c>
      <c r="CF407" s="6">
        <v>1384.6010000000001</v>
      </c>
      <c r="CG407" s="6">
        <v>179.49600000000001</v>
      </c>
      <c r="CH407" s="6">
        <v>98.424999999999997</v>
      </c>
      <c r="CR407" s="6"/>
      <c r="CS407" s="6"/>
      <c r="CT407" s="6"/>
      <c r="CU407" s="6"/>
      <c r="CV407" s="6"/>
      <c r="CY407" s="6"/>
      <c r="CZ407" s="6"/>
      <c r="DA407" s="6"/>
      <c r="DB407" s="6"/>
      <c r="DC407" s="6"/>
      <c r="DD407" s="6"/>
    </row>
    <row r="408" spans="1:108" x14ac:dyDescent="0.35">
      <c r="A408" s="8">
        <v>800.490966796875</v>
      </c>
      <c r="B408" s="8">
        <v>119.90861511230469</v>
      </c>
      <c r="C408" s="8">
        <v>214.60000610351563</v>
      </c>
      <c r="D408" s="8">
        <v>214.60000610351563</v>
      </c>
      <c r="E408" s="8">
        <v>220.10000610351563</v>
      </c>
      <c r="F408" s="8">
        <v>225</v>
      </c>
      <c r="G408" s="8">
        <v>2189.61328125</v>
      </c>
      <c r="H408" s="8">
        <v>1795.0164794921875</v>
      </c>
      <c r="I408" s="8">
        <v>3.2380001544952393</v>
      </c>
      <c r="J408" s="8">
        <v>0.14800000190734863</v>
      </c>
      <c r="K408" s="8">
        <v>24.338001251220703</v>
      </c>
      <c r="L408" s="8">
        <v>2.0440001487731934</v>
      </c>
      <c r="M408" s="8">
        <v>0.45200002193450928</v>
      </c>
      <c r="N408" s="8">
        <v>0.65800005197525024</v>
      </c>
      <c r="O408" s="8">
        <v>40.700000762939453</v>
      </c>
      <c r="P408" s="8">
        <v>27.522550582885742</v>
      </c>
      <c r="Q408" s="8">
        <v>44.973884582519531</v>
      </c>
      <c r="R408" s="8">
        <v>229.80000305175781</v>
      </c>
      <c r="S408" s="8">
        <v>59.900002000000001</v>
      </c>
      <c r="T408" s="8">
        <v>59.900002000000001</v>
      </c>
      <c r="U408" s="8">
        <v>60.900002000000001</v>
      </c>
      <c r="V408" s="8">
        <v>141.87911987304688</v>
      </c>
      <c r="W408" s="8">
        <v>52.499603271484375</v>
      </c>
      <c r="X408" s="8">
        <v>66.589813232421875</v>
      </c>
      <c r="Y408" s="8">
        <v>80.408119201660156</v>
      </c>
      <c r="Z408" s="8">
        <v>2.8594377040863037</v>
      </c>
      <c r="AA408" s="8">
        <v>539.97662353515625</v>
      </c>
      <c r="AB408" s="8">
        <v>495.03662109375</v>
      </c>
      <c r="AC408" s="8">
        <v>4.6654376983642578</v>
      </c>
      <c r="AD408" s="8">
        <v>3.687187671661377</v>
      </c>
      <c r="AE408" s="8">
        <v>7640.55712890625</v>
      </c>
      <c r="AF408" s="8">
        <v>5369.8193359375</v>
      </c>
      <c r="AG408" s="8">
        <v>1664.2490234375</v>
      </c>
      <c r="AH408" s="8">
        <v>1005.0107421875</v>
      </c>
      <c r="AI408" s="8">
        <v>5976.30810546875</v>
      </c>
      <c r="AJ408" s="8">
        <v>4364.80859375</v>
      </c>
      <c r="AK408" s="8">
        <f>(data_cloud__26[[#This Row],[timestamp]]-BD406)*86400</f>
        <v>23.975999630056322</v>
      </c>
      <c r="AL408" s="8"/>
      <c r="AM408" s="8"/>
      <c r="AN408" s="8"/>
      <c r="AO408" s="8"/>
      <c r="AP408" s="6"/>
      <c r="AQ408" s="6"/>
      <c r="AR408" s="6"/>
      <c r="AS408" s="6" t="str">
        <f>_xlfn.XLOOKUP(data_cloud__26[[#This Row],[product_id]], manual_check_maarten!A:A,manual_check_maarten!F:F,  "")</f>
        <v/>
      </c>
      <c r="AT408" s="6"/>
      <c r="AU408" s="6"/>
      <c r="AV408" s="6"/>
      <c r="AW408" s="6" t="str">
        <f>_xlfn.XLOOKUP(data_cloud__26[[#This Row],[product_id]], manual_check_maarten!A:A,manual_check_maarten!G:G,  "")</f>
        <v/>
      </c>
      <c r="AX408" s="6" t="str">
        <f>_xlfn.XLOOKUP(data_cloud__26[[#This Row],[product_id]], manual_check_maarten!A:A,manual_check_maarten!H:H,  "")</f>
        <v/>
      </c>
      <c r="AY408" s="6"/>
      <c r="AZ408" s="6"/>
      <c r="BA408" s="6" t="s">
        <v>815</v>
      </c>
      <c r="BB408" s="6">
        <v>223</v>
      </c>
      <c r="BC408" s="6" t="s">
        <v>78</v>
      </c>
      <c r="BD408" s="6">
        <v>45566.771006087962</v>
      </c>
      <c r="BE408" s="6" t="s">
        <v>79</v>
      </c>
      <c r="BF408" s="6" t="s">
        <v>80</v>
      </c>
      <c r="BG408" s="6">
        <v>223</v>
      </c>
      <c r="BH408" s="6">
        <v>223</v>
      </c>
      <c r="BI408" s="6">
        <v>0</v>
      </c>
      <c r="BJ408" s="6" t="s">
        <v>816</v>
      </c>
      <c r="BK408" s="6" t="s">
        <v>82</v>
      </c>
      <c r="BL408" s="6">
        <v>16.289999008178711</v>
      </c>
      <c r="BM408" s="6">
        <v>110</v>
      </c>
      <c r="BN408" s="6" t="s">
        <v>82</v>
      </c>
      <c r="BO408" s="6" t="s">
        <v>82</v>
      </c>
      <c r="BP408" s="6">
        <v>0</v>
      </c>
      <c r="BQ408" s="6">
        <v>60</v>
      </c>
      <c r="BR408" s="6">
        <v>1.7309784889221191E-2</v>
      </c>
      <c r="BS408" s="6">
        <v>0.1372833251953125</v>
      </c>
      <c r="BT408" s="6"/>
      <c r="BX408" s="6"/>
      <c r="BY408" s="6"/>
      <c r="BZ408" s="6"/>
      <c r="CA408" s="6"/>
      <c r="CB408" s="6"/>
      <c r="CC408" s="6"/>
      <c r="CD408" s="6"/>
      <c r="CR408" s="6"/>
      <c r="CS408" s="6"/>
      <c r="CT408" s="6"/>
      <c r="CU408" s="6"/>
      <c r="CV408" s="6"/>
      <c r="CY408" s="6"/>
      <c r="CZ408" s="6"/>
      <c r="DA408" s="6"/>
      <c r="DB408" s="6"/>
      <c r="DC408" s="6"/>
      <c r="DD408" s="6"/>
    </row>
    <row r="409" spans="1:108" x14ac:dyDescent="0.35">
      <c r="A409" s="8">
        <v>800.490966796875</v>
      </c>
      <c r="B409" s="8">
        <v>119.90861511230469</v>
      </c>
      <c r="C409" s="8">
        <v>214.60000610351563</v>
      </c>
      <c r="D409" s="8">
        <v>214.60000610351563</v>
      </c>
      <c r="E409" s="8">
        <v>220.10000610351563</v>
      </c>
      <c r="F409" s="8">
        <v>225</v>
      </c>
      <c r="G409" s="8">
        <v>2189.61328125</v>
      </c>
      <c r="H409" s="8">
        <v>1795.0164794921875</v>
      </c>
      <c r="I409" s="8">
        <v>3.2380001544952393</v>
      </c>
      <c r="J409" s="8">
        <v>0.14800000190734863</v>
      </c>
      <c r="K409" s="8">
        <v>24.338001251220703</v>
      </c>
      <c r="L409" s="8">
        <v>2.0440001487731934</v>
      </c>
      <c r="M409" s="8">
        <v>0.45200002193450928</v>
      </c>
      <c r="N409" s="8">
        <v>0.65800005197525024</v>
      </c>
      <c r="O409" s="8">
        <v>40.700000762939453</v>
      </c>
      <c r="P409" s="8">
        <v>27.522550582885742</v>
      </c>
      <c r="Q409" s="8">
        <v>44.973884582519531</v>
      </c>
      <c r="R409" s="8">
        <v>229.80000305175781</v>
      </c>
      <c r="S409" s="8">
        <v>59.900002000000001</v>
      </c>
      <c r="T409" s="8">
        <v>59.900002000000001</v>
      </c>
      <c r="U409" s="8">
        <v>60.900002000000001</v>
      </c>
      <c r="V409" s="8">
        <v>91.864166259765625</v>
      </c>
      <c r="W409" s="8">
        <v>52.49993896484375</v>
      </c>
      <c r="X409" s="8">
        <v>67.25567626953125</v>
      </c>
      <c r="Y409" s="8">
        <v>82.828407287597656</v>
      </c>
      <c r="Z409" s="8">
        <v>2.4455626010894775</v>
      </c>
      <c r="AA409" s="8">
        <v>541.8426513671875</v>
      </c>
      <c r="AB409" s="8">
        <v>493.41403198242188</v>
      </c>
      <c r="AC409" s="8">
        <v>4.8159375190734863</v>
      </c>
      <c r="AD409" s="8">
        <v>3.8753125667572021</v>
      </c>
      <c r="AE409" s="8">
        <v>7819.49365234375</v>
      </c>
      <c r="AF409" s="8">
        <v>5944.548828125</v>
      </c>
      <c r="AG409" s="8">
        <v>1759.4814453125</v>
      </c>
      <c r="AH409" s="8">
        <v>1118.9931640625</v>
      </c>
      <c r="AI409" s="8">
        <v>6060.01220703125</v>
      </c>
      <c r="AJ409" s="8">
        <v>4825.5556640625</v>
      </c>
      <c r="AK409" s="8">
        <f>(data_cloud__26[[#This Row],[timestamp]]-BD407)*86400</f>
        <v>23.975999630056322</v>
      </c>
      <c r="AL409" s="8">
        <v>1.0049999999999999</v>
      </c>
      <c r="AM409" s="8">
        <v>424.62599999999998</v>
      </c>
      <c r="AN409" s="8">
        <v>2056.2130000000002</v>
      </c>
      <c r="AO409" s="8">
        <v>7.6319999999999997</v>
      </c>
      <c r="AP409" s="6">
        <v>24.498000000000001</v>
      </c>
      <c r="AQ409" s="6">
        <v>1</v>
      </c>
      <c r="AR409" s="6">
        <v>1</v>
      </c>
      <c r="AS409" s="6">
        <f>_xlfn.XLOOKUP(data_cloud__26[[#This Row],[product_id]], manual_check_maarten!A:A,manual_check_maarten!F:F,  "")</f>
        <v>1</v>
      </c>
      <c r="AT409" s="6"/>
      <c r="AU409" s="6"/>
      <c r="AV409" s="6"/>
      <c r="AW409" s="6">
        <f>_xlfn.XLOOKUP(data_cloud__26[[#This Row],[product_id]], manual_check_maarten!A:A,manual_check_maarten!G:G,  "")</f>
        <v>0</v>
      </c>
      <c r="AX409" s="6" t="str">
        <f>_xlfn.XLOOKUP(data_cloud__26[[#This Row],[product_id]], manual_check_maarten!A:A,manual_check_maarten!H:H,  "")</f>
        <v/>
      </c>
      <c r="AY409" s="6"/>
      <c r="AZ409" s="6"/>
      <c r="BA409" s="6" t="s">
        <v>817</v>
      </c>
      <c r="BB409" s="6">
        <v>223</v>
      </c>
      <c r="BC409" s="6" t="s">
        <v>85</v>
      </c>
      <c r="BD409" s="6">
        <v>45566.771006087962</v>
      </c>
      <c r="BE409" s="6" t="s">
        <v>79</v>
      </c>
      <c r="BF409" s="6" t="s">
        <v>80</v>
      </c>
      <c r="BG409" s="6">
        <v>223</v>
      </c>
      <c r="BH409" s="6">
        <v>223</v>
      </c>
      <c r="BI409" s="6">
        <v>0</v>
      </c>
      <c r="BJ409" s="6" t="s">
        <v>816</v>
      </c>
      <c r="BK409" s="6" t="s">
        <v>82</v>
      </c>
      <c r="BL409" s="6">
        <v>16.289999008178711</v>
      </c>
      <c r="BM409" s="6">
        <v>110</v>
      </c>
      <c r="BN409" s="6" t="s">
        <v>82</v>
      </c>
      <c r="BO409" s="6" t="s">
        <v>82</v>
      </c>
      <c r="BP409" s="6">
        <v>0</v>
      </c>
      <c r="BQ409" s="6">
        <v>60</v>
      </c>
      <c r="BR409" s="6"/>
      <c r="BS409" s="6"/>
      <c r="BT409" s="6" t="s">
        <v>818</v>
      </c>
      <c r="BU409" s="6" t="s">
        <v>817</v>
      </c>
      <c r="BV409" s="6">
        <v>40</v>
      </c>
      <c r="BW409" s="6">
        <v>20</v>
      </c>
      <c r="BX409" s="6">
        <v>45</v>
      </c>
      <c r="BY409" s="6">
        <v>1244.5840000000001</v>
      </c>
      <c r="BZ409" s="6">
        <v>789.99599999999998</v>
      </c>
      <c r="CA409" s="6">
        <v>-1.619</v>
      </c>
      <c r="CB409" s="6">
        <v>4.0529999999999999</v>
      </c>
      <c r="CC409" s="6">
        <v>90.69</v>
      </c>
      <c r="CD409" s="6">
        <v>2056.2130000000002</v>
      </c>
      <c r="CE409" s="6">
        <v>1237.386</v>
      </c>
      <c r="CF409" s="6">
        <v>1100.0350000000001</v>
      </c>
      <c r="CG409" s="6">
        <v>-178.13200000000001</v>
      </c>
      <c r="CH409" s="6">
        <v>99.998999999999995</v>
      </c>
      <c r="CR409" s="6"/>
      <c r="CS409" s="6"/>
      <c r="CT409" s="6"/>
      <c r="CU409" s="6"/>
      <c r="CV409" s="6"/>
      <c r="CY409" s="6"/>
      <c r="CZ409" s="6"/>
      <c r="DA409" s="6"/>
      <c r="DB409" s="6"/>
      <c r="DC409" s="6"/>
      <c r="DD409" s="6"/>
    </row>
    <row r="410" spans="1:108" x14ac:dyDescent="0.35">
      <c r="A410" s="8">
        <v>800.490966796875</v>
      </c>
      <c r="B410" s="8">
        <v>119.90861511230469</v>
      </c>
      <c r="C410" s="8">
        <v>214.60000610351563</v>
      </c>
      <c r="D410" s="8">
        <v>214.60000610351563</v>
      </c>
      <c r="E410" s="8">
        <v>220.10000610351563</v>
      </c>
      <c r="F410" s="8">
        <v>225</v>
      </c>
      <c r="G410" s="8">
        <v>2191.750244140625</v>
      </c>
      <c r="H410" s="8">
        <v>1772.7706298828125</v>
      </c>
      <c r="I410" s="8">
        <v>3.2400002479553223</v>
      </c>
      <c r="J410" s="8">
        <v>0.14800000190734863</v>
      </c>
      <c r="K410" s="8">
        <v>24.338001251220703</v>
      </c>
      <c r="L410" s="8">
        <v>2.0220000743865967</v>
      </c>
      <c r="M410" s="8">
        <v>0.45200002193450928</v>
      </c>
      <c r="N410" s="8">
        <v>0.65400004386901855</v>
      </c>
      <c r="O410" s="8">
        <v>40.5</v>
      </c>
      <c r="P410" s="8">
        <v>27.068937301635742</v>
      </c>
      <c r="Q410" s="8">
        <v>44.994274139404297</v>
      </c>
      <c r="R410" s="8">
        <v>229.80000305175781</v>
      </c>
      <c r="S410" s="8">
        <v>60.099997999999999</v>
      </c>
      <c r="T410" s="8">
        <v>60.099997999999999</v>
      </c>
      <c r="U410" s="8">
        <v>60.900002000000001</v>
      </c>
      <c r="V410" s="8">
        <v>141.87911987304688</v>
      </c>
      <c r="W410" s="8">
        <v>52.499603271484375</v>
      </c>
      <c r="X410" s="8">
        <v>66.744247436523438</v>
      </c>
      <c r="Y410" s="8">
        <v>80.331886291503906</v>
      </c>
      <c r="Z410" s="8">
        <v>2.8594377040863037</v>
      </c>
      <c r="AA410" s="8">
        <v>539.08636474609375</v>
      </c>
      <c r="AB410" s="8">
        <v>491.74606323242188</v>
      </c>
      <c r="AC410" s="8">
        <v>4.6278128623962402</v>
      </c>
      <c r="AD410" s="8">
        <v>3.687187671661377</v>
      </c>
      <c r="AE410" s="8">
        <v>7636.10302734375</v>
      </c>
      <c r="AF410" s="8">
        <v>5288.36962890625</v>
      </c>
      <c r="AG410" s="8">
        <v>1627.40673828125</v>
      </c>
      <c r="AH410" s="8">
        <v>984.6123046875</v>
      </c>
      <c r="AI410" s="8">
        <v>6008.6962890625</v>
      </c>
      <c r="AJ410" s="8">
        <v>4303.75732421875</v>
      </c>
      <c r="AK410" s="8">
        <f>(data_cloud__26[[#This Row],[timestamp]]-BD408)*86400</f>
        <v>23.983000195585191</v>
      </c>
      <c r="AL410" s="8">
        <v>1.0029999999999999</v>
      </c>
      <c r="AM410" s="8">
        <v>423.64800000000002</v>
      </c>
      <c r="AN410" s="8">
        <v>2055.8249999999998</v>
      </c>
      <c r="AO410" s="8">
        <v>6.7960000000000003</v>
      </c>
      <c r="AP410" s="6">
        <v>26.091999999999999</v>
      </c>
      <c r="AQ410" s="6">
        <v>1</v>
      </c>
      <c r="AR410" s="6">
        <v>1</v>
      </c>
      <c r="AS410" s="6">
        <f>_xlfn.XLOOKUP(data_cloud__26[[#This Row],[product_id]], manual_check_maarten!A:A,manual_check_maarten!F:F,  "")</f>
        <v>0</v>
      </c>
      <c r="AT410" s="6"/>
      <c r="AU410" s="6"/>
      <c r="AV410" s="6"/>
      <c r="AW410" s="6">
        <f>_xlfn.XLOOKUP(data_cloud__26[[#This Row],[product_id]], manual_check_maarten!A:A,manual_check_maarten!G:G,  "")</f>
        <v>0</v>
      </c>
      <c r="AX410" s="6" t="str">
        <f>_xlfn.XLOOKUP(data_cloud__26[[#This Row],[product_id]], manual_check_maarten!A:A,manual_check_maarten!H:H,  "")</f>
        <v>Circ section</v>
      </c>
      <c r="AY410" s="6"/>
      <c r="AZ410" s="6"/>
      <c r="BA410" s="6" t="s">
        <v>819</v>
      </c>
      <c r="BB410" s="6">
        <v>224</v>
      </c>
      <c r="BC410" s="6" t="s">
        <v>78</v>
      </c>
      <c r="BD410" s="6">
        <v>45566.771283668983</v>
      </c>
      <c r="BE410" s="6" t="s">
        <v>79</v>
      </c>
      <c r="BF410" s="6" t="s">
        <v>80</v>
      </c>
      <c r="BG410" s="6">
        <v>224</v>
      </c>
      <c r="BH410" s="6">
        <v>224</v>
      </c>
      <c r="BI410" s="6">
        <v>0</v>
      </c>
      <c r="BJ410" s="6" t="s">
        <v>820</v>
      </c>
      <c r="BK410" s="6" t="s">
        <v>82</v>
      </c>
      <c r="BL410" s="6">
        <v>16.289999008178711</v>
      </c>
      <c r="BM410" s="6">
        <v>110</v>
      </c>
      <c r="BN410" s="6" t="s">
        <v>82</v>
      </c>
      <c r="BO410" s="6" t="s">
        <v>82</v>
      </c>
      <c r="BP410" s="6">
        <v>0</v>
      </c>
      <c r="BQ410" s="6">
        <v>60</v>
      </c>
      <c r="BR410" s="6">
        <v>2.4841547012329102E-2</v>
      </c>
      <c r="BS410" s="6">
        <v>0.11888802051544189</v>
      </c>
      <c r="BT410" s="6" t="s">
        <v>821</v>
      </c>
      <c r="BU410" s="6" t="s">
        <v>819</v>
      </c>
      <c r="BV410" s="6">
        <v>40</v>
      </c>
      <c r="BW410" s="6">
        <v>20</v>
      </c>
      <c r="BX410" s="6">
        <v>45</v>
      </c>
      <c r="BY410" s="6">
        <v>865.64200000000005</v>
      </c>
      <c r="BZ410" s="6">
        <v>1249.105</v>
      </c>
      <c r="CA410" s="6">
        <v>2.1579999999999999</v>
      </c>
      <c r="CB410" s="6">
        <v>4.1849999999999996</v>
      </c>
      <c r="CC410" s="6">
        <v>94.466999999999999</v>
      </c>
      <c r="CD410" s="6">
        <v>2055.8249999999998</v>
      </c>
      <c r="CE410" s="6">
        <v>843.86099999999999</v>
      </c>
      <c r="CF410" s="6">
        <v>1355.9570000000001</v>
      </c>
      <c r="CG410" s="6">
        <v>5.5780000000000003</v>
      </c>
      <c r="CH410" s="6">
        <v>94.882000000000005</v>
      </c>
      <c r="CR410" s="6"/>
      <c r="CS410" s="6"/>
      <c r="CT410" s="6"/>
      <c r="CU410" s="6"/>
      <c r="CV410" s="6"/>
      <c r="CY410" s="6"/>
      <c r="CZ410" s="6"/>
      <c r="DA410" s="6"/>
      <c r="DB410" s="6"/>
      <c r="DC410" s="6"/>
      <c r="DD410" s="6"/>
    </row>
    <row r="411" spans="1:108" x14ac:dyDescent="0.35">
      <c r="A411" s="8">
        <v>800.490966796875</v>
      </c>
      <c r="B411" s="8">
        <v>119.90861511230469</v>
      </c>
      <c r="C411" s="8">
        <v>214.60000610351563</v>
      </c>
      <c r="D411" s="8">
        <v>214.60000610351563</v>
      </c>
      <c r="E411" s="8">
        <v>220.10000610351563</v>
      </c>
      <c r="F411" s="8">
        <v>225</v>
      </c>
      <c r="G411" s="8">
        <v>2191.750244140625</v>
      </c>
      <c r="H411" s="8">
        <v>1772.7706298828125</v>
      </c>
      <c r="I411" s="8">
        <v>3.2400002479553223</v>
      </c>
      <c r="J411" s="8">
        <v>0.14800000190734863</v>
      </c>
      <c r="K411" s="8">
        <v>24.338001251220703</v>
      </c>
      <c r="L411" s="8">
        <v>2.0220000743865967</v>
      </c>
      <c r="M411" s="8">
        <v>0.45200002193450928</v>
      </c>
      <c r="N411" s="8">
        <v>0.65400004386901855</v>
      </c>
      <c r="O411" s="8">
        <v>40.5</v>
      </c>
      <c r="P411" s="8">
        <v>27.068937301635742</v>
      </c>
      <c r="Q411" s="8">
        <v>44.994274139404297</v>
      </c>
      <c r="R411" s="8">
        <v>229.80000305175781</v>
      </c>
      <c r="S411" s="8">
        <v>60.099997999999999</v>
      </c>
      <c r="T411" s="8">
        <v>60.099997999999999</v>
      </c>
      <c r="U411" s="8">
        <v>60.900002000000001</v>
      </c>
      <c r="V411" s="8">
        <v>91.864166259765625</v>
      </c>
      <c r="W411" s="8">
        <v>52.49993896484375</v>
      </c>
      <c r="X411" s="8">
        <v>67.335128784179688</v>
      </c>
      <c r="Y411" s="8">
        <v>83.194465637207031</v>
      </c>
      <c r="Z411" s="8">
        <v>1.4673125743865967</v>
      </c>
      <c r="AA411" s="8">
        <v>540.57464599609375</v>
      </c>
      <c r="AB411" s="8">
        <v>490.33822631835938</v>
      </c>
      <c r="AC411" s="8">
        <v>4.8911876678466797</v>
      </c>
      <c r="AD411" s="8">
        <v>3.9129376411437988</v>
      </c>
      <c r="AE411" s="8">
        <v>7804.50537109375</v>
      </c>
      <c r="AF411" s="8">
        <v>5863.0439453125</v>
      </c>
      <c r="AG411" s="8">
        <v>1778.77685546875</v>
      </c>
      <c r="AH411" s="8">
        <v>1112.22900390625</v>
      </c>
      <c r="AI411" s="8">
        <v>6025.728515625</v>
      </c>
      <c r="AJ411" s="8">
        <v>4750.81494140625</v>
      </c>
      <c r="AK411" s="8">
        <f>(data_cloud__26[[#This Row],[timestamp]]-BD409)*86400</f>
        <v>23.983000195585191</v>
      </c>
      <c r="AL411" s="8">
        <v>1.0049999999999999</v>
      </c>
      <c r="AM411" s="8">
        <v>424.637</v>
      </c>
      <c r="AN411" s="8">
        <v>2054.0390000000002</v>
      </c>
      <c r="AO411" s="8">
        <v>11.021000000000001</v>
      </c>
      <c r="AP411" s="6">
        <v>34.668999999999997</v>
      </c>
      <c r="AQ411" s="6">
        <v>1</v>
      </c>
      <c r="AR411" s="6">
        <v>1</v>
      </c>
      <c r="AS411" s="6">
        <f>_xlfn.XLOOKUP(data_cloud__26[[#This Row],[product_id]], manual_check_maarten!A:A,manual_check_maarten!F:F,  "")</f>
        <v>0</v>
      </c>
      <c r="AT411" s="6"/>
      <c r="AU411" s="6"/>
      <c r="AV411" s="6"/>
      <c r="AW411" s="6">
        <f>_xlfn.XLOOKUP(data_cloud__26[[#This Row],[product_id]], manual_check_maarten!A:A,manual_check_maarten!G:G,  "")</f>
        <v>0</v>
      </c>
      <c r="AX411" s="6" t="str">
        <f>_xlfn.XLOOKUP(data_cloud__26[[#This Row],[product_id]], manual_check_maarten!A:A,manual_check_maarten!H:H,  "")</f>
        <v>Streaks</v>
      </c>
      <c r="AY411" s="6"/>
      <c r="AZ411" s="6"/>
      <c r="BA411" s="6" t="s">
        <v>822</v>
      </c>
      <c r="BB411" s="6">
        <v>224</v>
      </c>
      <c r="BC411" s="6" t="s">
        <v>85</v>
      </c>
      <c r="BD411" s="6">
        <v>45566.771283668983</v>
      </c>
      <c r="BE411" s="6" t="s">
        <v>79</v>
      </c>
      <c r="BF411" s="6" t="s">
        <v>80</v>
      </c>
      <c r="BG411" s="6">
        <v>224</v>
      </c>
      <c r="BH411" s="6">
        <v>224</v>
      </c>
      <c r="BI411" s="6">
        <v>0</v>
      </c>
      <c r="BJ411" s="6" t="s">
        <v>820</v>
      </c>
      <c r="BK411" s="6" t="s">
        <v>82</v>
      </c>
      <c r="BL411" s="6">
        <v>16.289999008178711</v>
      </c>
      <c r="BM411" s="6">
        <v>110</v>
      </c>
      <c r="BN411" s="6" t="s">
        <v>82</v>
      </c>
      <c r="BO411" s="6" t="s">
        <v>82</v>
      </c>
      <c r="BP411" s="6">
        <v>0</v>
      </c>
      <c r="BQ411" s="6">
        <v>60</v>
      </c>
      <c r="BR411" s="6"/>
      <c r="BS411" s="6"/>
      <c r="BT411" s="6" t="s">
        <v>823</v>
      </c>
      <c r="BU411" s="6" t="s">
        <v>822</v>
      </c>
      <c r="BV411" s="6">
        <v>40</v>
      </c>
      <c r="BW411" s="6">
        <v>20</v>
      </c>
      <c r="BX411" s="6">
        <v>45</v>
      </c>
      <c r="BY411" s="6">
        <v>1183.5930000000001</v>
      </c>
      <c r="BZ411" s="6">
        <v>1095.933</v>
      </c>
      <c r="CA411" s="6">
        <v>-3.673</v>
      </c>
      <c r="CB411" s="6">
        <v>4.0819999999999999</v>
      </c>
      <c r="CC411" s="6">
        <v>88.635999999999996</v>
      </c>
      <c r="CD411" s="6">
        <v>2054.0390000000002</v>
      </c>
      <c r="CE411" s="6">
        <v>1189.758</v>
      </c>
      <c r="CF411" s="6">
        <v>1401.2670000000001</v>
      </c>
      <c r="CG411" s="6">
        <v>179.55</v>
      </c>
      <c r="CH411" s="6">
        <v>98.424999999999997</v>
      </c>
      <c r="CR411" s="6"/>
      <c r="CS411" s="6"/>
      <c r="CT411" s="6"/>
      <c r="CU411" s="6"/>
      <c r="CV411" s="6"/>
      <c r="CY411" s="6"/>
      <c r="CZ411" s="6"/>
      <c r="DA411" s="6"/>
      <c r="DB411" s="6"/>
      <c r="DC411" s="6"/>
      <c r="DD411" s="6"/>
    </row>
    <row r="412" spans="1:108" x14ac:dyDescent="0.35">
      <c r="A412" s="8">
        <v>800.3065185546875</v>
      </c>
      <c r="B412" s="8">
        <v>119.90861511230469</v>
      </c>
      <c r="C412" s="8">
        <v>214.60000610351563</v>
      </c>
      <c r="D412" s="8">
        <v>214.80000305175781</v>
      </c>
      <c r="E412" s="8">
        <v>220.10000610351563</v>
      </c>
      <c r="F412" s="8">
        <v>225</v>
      </c>
      <c r="G412" s="8">
        <v>2189.807373046875</v>
      </c>
      <c r="H412" s="8">
        <v>1799.582275390625</v>
      </c>
      <c r="I412" s="8">
        <v>2.9100000858306885</v>
      </c>
      <c r="J412" s="8">
        <v>0.14800000190734863</v>
      </c>
      <c r="K412" s="8">
        <v>24.338001251220703</v>
      </c>
      <c r="L412" s="8">
        <v>2.0440001487731934</v>
      </c>
      <c r="M412" s="8">
        <v>0.45200002193450928</v>
      </c>
      <c r="N412" s="8">
        <v>0.65600001811981201</v>
      </c>
      <c r="O412" s="8">
        <v>40.400001525878906</v>
      </c>
      <c r="P412" s="8">
        <v>27.028163909912109</v>
      </c>
      <c r="Q412" s="8">
        <v>44.989173889160156</v>
      </c>
      <c r="R412" s="8">
        <v>229.80000305175781</v>
      </c>
      <c r="S412" s="8">
        <v>60</v>
      </c>
      <c r="T412" s="8">
        <v>60</v>
      </c>
      <c r="U412" s="8">
        <v>60.900002000000001</v>
      </c>
      <c r="V412" s="8">
        <v>141.87911987304688</v>
      </c>
      <c r="W412" s="8">
        <v>52.499603271484375</v>
      </c>
      <c r="X412" s="8">
        <v>66.751487731933594</v>
      </c>
      <c r="Y412" s="8">
        <v>80.529296875</v>
      </c>
      <c r="Z412" s="8">
        <v>3.0851876735687256</v>
      </c>
      <c r="AA412" s="8">
        <v>538.20904541015625</v>
      </c>
      <c r="AB412" s="8">
        <v>491.650146484375</v>
      </c>
      <c r="AC412" s="8">
        <v>4.7406878471374512</v>
      </c>
      <c r="AD412" s="8">
        <v>3.7248127460479736</v>
      </c>
      <c r="AE412" s="8">
        <v>7608.634765625</v>
      </c>
      <c r="AF412" s="8">
        <v>5271.8125</v>
      </c>
      <c r="AG412" s="8">
        <v>1681.77734375</v>
      </c>
      <c r="AH412" s="8">
        <v>998.78564453125</v>
      </c>
      <c r="AI412" s="8">
        <v>5926.857421875</v>
      </c>
      <c r="AJ412" s="8">
        <v>4273.02685546875</v>
      </c>
      <c r="AK412" s="8">
        <f>(data_cloud__26[[#This Row],[timestamp]]-BD410)*86400</f>
        <v>25.086999940685928</v>
      </c>
      <c r="AL412" s="8">
        <v>1.0029999999999999</v>
      </c>
      <c r="AM412" s="8">
        <v>423.55900000000003</v>
      </c>
      <c r="AN412" s="8">
        <v>2055.1860000000001</v>
      </c>
      <c r="AO412" s="8">
        <v>6.577</v>
      </c>
      <c r="AP412" s="6">
        <v>30.919</v>
      </c>
      <c r="AQ412" s="6">
        <v>1</v>
      </c>
      <c r="AR412" s="6">
        <v>1</v>
      </c>
      <c r="AS412" s="6">
        <f>_xlfn.XLOOKUP(data_cloud__26[[#This Row],[product_id]], manual_check_maarten!A:A,manual_check_maarten!F:F,  "")</f>
        <v>1</v>
      </c>
      <c r="AT412" s="6"/>
      <c r="AU412" s="6"/>
      <c r="AV412" s="6"/>
      <c r="AW412" s="6">
        <f>_xlfn.XLOOKUP(data_cloud__26[[#This Row],[product_id]], manual_check_maarten!A:A,manual_check_maarten!G:G,  "")</f>
        <v>0</v>
      </c>
      <c r="AX412" s="6" t="str">
        <f>_xlfn.XLOOKUP(data_cloud__26[[#This Row],[product_id]], manual_check_maarten!A:A,manual_check_maarten!H:H,  "")</f>
        <v/>
      </c>
      <c r="AY412" s="6"/>
      <c r="AZ412" s="6"/>
      <c r="BA412" s="6" t="s">
        <v>824</v>
      </c>
      <c r="BB412" s="6">
        <v>225</v>
      </c>
      <c r="BC412" s="6" t="s">
        <v>78</v>
      </c>
      <c r="BD412" s="6">
        <v>45566.771574027778</v>
      </c>
      <c r="BE412" s="6" t="s">
        <v>79</v>
      </c>
      <c r="BF412" s="6" t="s">
        <v>80</v>
      </c>
      <c r="BG412" s="6">
        <v>225</v>
      </c>
      <c r="BH412" s="6">
        <v>225</v>
      </c>
      <c r="BI412" s="6">
        <v>0</v>
      </c>
      <c r="BJ412" s="6" t="s">
        <v>825</v>
      </c>
      <c r="BK412" s="6" t="s">
        <v>82</v>
      </c>
      <c r="BL412" s="6">
        <v>16.299999237060547</v>
      </c>
      <c r="BM412" s="6">
        <v>110</v>
      </c>
      <c r="BN412" s="6" t="s">
        <v>82</v>
      </c>
      <c r="BO412" s="6" t="s">
        <v>82</v>
      </c>
      <c r="BP412" s="6">
        <v>0</v>
      </c>
      <c r="BQ412" s="6">
        <v>60</v>
      </c>
      <c r="BR412" s="6">
        <v>4.8755407333374023E-3</v>
      </c>
      <c r="BS412" s="6">
        <v>0.14259612560272217</v>
      </c>
      <c r="BT412" s="6" t="s">
        <v>826</v>
      </c>
      <c r="BU412" s="6" t="s">
        <v>824</v>
      </c>
      <c r="BV412" s="6">
        <v>40</v>
      </c>
      <c r="BW412" s="6">
        <v>20</v>
      </c>
      <c r="BX412" s="6">
        <v>45</v>
      </c>
      <c r="BY412" s="6">
        <v>848.84400000000005</v>
      </c>
      <c r="BZ412" s="6">
        <v>1182.5450000000001</v>
      </c>
      <c r="CA412" s="6">
        <v>-2.3090000000000002</v>
      </c>
      <c r="CB412" s="6">
        <v>4.133</v>
      </c>
      <c r="CC412" s="6">
        <v>90</v>
      </c>
      <c r="CD412" s="6">
        <v>2055.1860000000001</v>
      </c>
      <c r="CE412" s="6">
        <v>835.26800000000003</v>
      </c>
      <c r="CF412" s="6">
        <v>1291.79</v>
      </c>
      <c r="CG412" s="6">
        <v>1.2390000000000001</v>
      </c>
      <c r="CH412" s="6">
        <v>99.998999999999995</v>
      </c>
      <c r="CR412" s="6"/>
      <c r="CS412" s="6"/>
      <c r="CT412" s="6"/>
      <c r="CU412" s="6"/>
      <c r="CV412" s="6"/>
      <c r="CY412" s="6"/>
      <c r="CZ412" s="6"/>
      <c r="DA412" s="6"/>
      <c r="DB412" s="6"/>
      <c r="DC412" s="6"/>
      <c r="DD412" s="6"/>
    </row>
    <row r="413" spans="1:108" x14ac:dyDescent="0.35">
      <c r="A413" s="8">
        <v>800.3065185546875</v>
      </c>
      <c r="B413" s="8">
        <v>119.90861511230469</v>
      </c>
      <c r="C413" s="8">
        <v>214.60000610351563</v>
      </c>
      <c r="D413" s="8">
        <v>214.80000305175781</v>
      </c>
      <c r="E413" s="8">
        <v>220.10000610351563</v>
      </c>
      <c r="F413" s="8">
        <v>225</v>
      </c>
      <c r="G413" s="8">
        <v>2189.807373046875</v>
      </c>
      <c r="H413" s="8">
        <v>1799.582275390625</v>
      </c>
      <c r="I413" s="8">
        <v>2.9100000858306885</v>
      </c>
      <c r="J413" s="8">
        <v>0.14800000190734863</v>
      </c>
      <c r="K413" s="8">
        <v>24.338001251220703</v>
      </c>
      <c r="L413" s="8">
        <v>2.0440001487731934</v>
      </c>
      <c r="M413" s="8">
        <v>0.45200002193450928</v>
      </c>
      <c r="N413" s="8">
        <v>0.65600001811981201</v>
      </c>
      <c r="O413" s="8">
        <v>40.400001525878906</v>
      </c>
      <c r="P413" s="8">
        <v>27.028163909912109</v>
      </c>
      <c r="Q413" s="8">
        <v>44.989173889160156</v>
      </c>
      <c r="R413" s="8">
        <v>229.80000305175781</v>
      </c>
      <c r="S413" s="8">
        <v>60</v>
      </c>
      <c r="T413" s="8">
        <v>60</v>
      </c>
      <c r="U413" s="8">
        <v>60.900002000000001</v>
      </c>
      <c r="V413" s="8">
        <v>91.864166259765625</v>
      </c>
      <c r="W413" s="8">
        <v>52.49993896484375</v>
      </c>
      <c r="X413" s="8">
        <v>67.275825500488281</v>
      </c>
      <c r="Y413" s="8">
        <v>83.365829467773438</v>
      </c>
      <c r="Z413" s="8">
        <v>1.4296876192092896</v>
      </c>
      <c r="AA413" s="8">
        <v>540.97747802734375</v>
      </c>
      <c r="AB413" s="8">
        <v>492.735595703125</v>
      </c>
      <c r="AC413" s="8">
        <v>4.8911876678466797</v>
      </c>
      <c r="AD413" s="8">
        <v>3.8753125667572021</v>
      </c>
      <c r="AE413" s="8">
        <v>7801.3798828125</v>
      </c>
      <c r="AF413" s="8">
        <v>5920.826171875</v>
      </c>
      <c r="AG413" s="8">
        <v>1783.74609375</v>
      </c>
      <c r="AH413" s="8">
        <v>1101.96728515625</v>
      </c>
      <c r="AI413" s="8">
        <v>6017.6337890625</v>
      </c>
      <c r="AJ413" s="8">
        <v>4818.85888671875</v>
      </c>
      <c r="AK413" s="8">
        <f>(data_cloud__26[[#This Row],[timestamp]]-BD411)*86400</f>
        <v>25.086999940685928</v>
      </c>
      <c r="AL413" s="8">
        <v>1.0049999999999999</v>
      </c>
      <c r="AM413" s="8">
        <v>424.77199999999999</v>
      </c>
      <c r="AN413" s="8">
        <v>2055.692</v>
      </c>
      <c r="AO413" s="8">
        <v>8.0280000000000005</v>
      </c>
      <c r="AP413" s="6">
        <v>21.468</v>
      </c>
      <c r="AQ413" s="6">
        <v>1</v>
      </c>
      <c r="AR413" s="6">
        <v>1</v>
      </c>
      <c r="AS413" s="6">
        <f>_xlfn.XLOOKUP(data_cloud__26[[#This Row],[product_id]], manual_check_maarten!A:A,manual_check_maarten!F:F,  "")</f>
        <v>1</v>
      </c>
      <c r="AT413" s="6"/>
      <c r="AU413" s="6"/>
      <c r="AV413" s="6"/>
      <c r="AW413" s="6">
        <f>_xlfn.XLOOKUP(data_cloud__26[[#This Row],[product_id]], manual_check_maarten!A:A,manual_check_maarten!G:G,  "")</f>
        <v>0</v>
      </c>
      <c r="AX413" s="6" t="str">
        <f>_xlfn.XLOOKUP(data_cloud__26[[#This Row],[product_id]], manual_check_maarten!A:A,manual_check_maarten!H:H,  "")</f>
        <v/>
      </c>
      <c r="AY413" s="6"/>
      <c r="AZ413" s="6"/>
      <c r="BA413" s="6" t="s">
        <v>827</v>
      </c>
      <c r="BB413" s="6">
        <v>225</v>
      </c>
      <c r="BC413" s="6" t="s">
        <v>85</v>
      </c>
      <c r="BD413" s="6">
        <v>45566.771574027778</v>
      </c>
      <c r="BE413" s="6" t="s">
        <v>79</v>
      </c>
      <c r="BF413" s="6" t="s">
        <v>80</v>
      </c>
      <c r="BG413" s="6">
        <v>225</v>
      </c>
      <c r="BH413" s="6">
        <v>225</v>
      </c>
      <c r="BI413" s="6">
        <v>0</v>
      </c>
      <c r="BJ413" s="6" t="s">
        <v>825</v>
      </c>
      <c r="BK413" s="6" t="s">
        <v>82</v>
      </c>
      <c r="BL413" s="6">
        <v>16.299999237060547</v>
      </c>
      <c r="BM413" s="6">
        <v>110</v>
      </c>
      <c r="BN413" s="6" t="s">
        <v>82</v>
      </c>
      <c r="BO413" s="6" t="s">
        <v>82</v>
      </c>
      <c r="BP413" s="6">
        <v>0</v>
      </c>
      <c r="BQ413" s="6">
        <v>60</v>
      </c>
      <c r="BR413" s="6"/>
      <c r="BS413" s="6"/>
      <c r="BT413" s="6" t="s">
        <v>828</v>
      </c>
      <c r="BU413" s="6" t="s">
        <v>827</v>
      </c>
      <c r="BV413" s="6">
        <v>40</v>
      </c>
      <c r="BW413" s="6">
        <v>20</v>
      </c>
      <c r="BX413" s="6">
        <v>45</v>
      </c>
      <c r="BY413" s="6">
        <v>1194.3320000000001</v>
      </c>
      <c r="BZ413" s="6">
        <v>980.08500000000004</v>
      </c>
      <c r="CA413" s="6">
        <v>-4.1269999999999998</v>
      </c>
      <c r="CB413" s="6">
        <v>4.0460000000000003</v>
      </c>
      <c r="CC413" s="6">
        <v>88.182000000000002</v>
      </c>
      <c r="CD413" s="6">
        <v>2055.692</v>
      </c>
      <c r="CE413" s="6">
        <v>1198.1289999999999</v>
      </c>
      <c r="CF413" s="6">
        <v>1287.681</v>
      </c>
      <c r="CG413" s="6">
        <v>179.79900000000001</v>
      </c>
      <c r="CH413" s="6">
        <v>99.998999999999995</v>
      </c>
      <c r="CR413" s="6"/>
      <c r="CS413" s="6"/>
      <c r="CT413" s="6"/>
      <c r="CU413" s="6"/>
      <c r="CV413" s="6"/>
      <c r="CY413" s="6"/>
      <c r="CZ413" s="6"/>
      <c r="DA413" s="6"/>
      <c r="DB413" s="6"/>
      <c r="DC413" s="6"/>
      <c r="DD413" s="6"/>
    </row>
    <row r="414" spans="1:108" x14ac:dyDescent="0.35">
      <c r="A414" s="8">
        <v>800.6754150390625</v>
      </c>
      <c r="B414" s="8">
        <v>119.90861511230469</v>
      </c>
      <c r="C414" s="8">
        <v>214.60000610351563</v>
      </c>
      <c r="D414" s="8">
        <v>214.80000305175781</v>
      </c>
      <c r="E414" s="8">
        <v>220.10000610351563</v>
      </c>
      <c r="F414" s="8">
        <v>225</v>
      </c>
      <c r="G414" s="8">
        <v>2193.887451171875</v>
      </c>
      <c r="H414" s="8">
        <v>1806.6737060546875</v>
      </c>
      <c r="I414" s="8">
        <v>3.5980002880096436</v>
      </c>
      <c r="J414" s="8">
        <v>0.14800000190734863</v>
      </c>
      <c r="K414" s="8">
        <v>24.338001251220703</v>
      </c>
      <c r="L414" s="8">
        <v>2.0420000553131104</v>
      </c>
      <c r="M414" s="8">
        <v>0.45200002193450928</v>
      </c>
      <c r="N414" s="8">
        <v>0.65800005197525024</v>
      </c>
      <c r="O414" s="8">
        <v>40.200000762939453</v>
      </c>
      <c r="P414" s="8">
        <v>26.967002868652344</v>
      </c>
      <c r="Q414" s="8">
        <v>44.984077453613281</v>
      </c>
      <c r="R414" s="8">
        <v>229.80000305175781</v>
      </c>
      <c r="S414" s="8">
        <v>60</v>
      </c>
      <c r="T414" s="8">
        <v>60</v>
      </c>
      <c r="U414" s="8">
        <v>61</v>
      </c>
      <c r="V414" s="8">
        <v>141.87911987304688</v>
      </c>
      <c r="W414" s="8">
        <v>52.499603271484375</v>
      </c>
      <c r="X414" s="8">
        <v>66.818145751953125</v>
      </c>
      <c r="Y414" s="8">
        <v>80.524993896484375</v>
      </c>
      <c r="Z414" s="8">
        <v>2.7841875553131104</v>
      </c>
      <c r="AA414" s="8">
        <v>538.6614990234375</v>
      </c>
      <c r="AB414" s="8">
        <v>492.80715942382813</v>
      </c>
      <c r="AC414" s="8">
        <v>4.7030625343322754</v>
      </c>
      <c r="AD414" s="8">
        <v>3.687187671661377</v>
      </c>
      <c r="AE414" s="8">
        <v>7605.365234375</v>
      </c>
      <c r="AF414" s="8">
        <v>5298.6748046875</v>
      </c>
      <c r="AG414" s="8">
        <v>1663.86328125</v>
      </c>
      <c r="AH414" s="8">
        <v>983.2119140625</v>
      </c>
      <c r="AI414" s="8">
        <v>5941.501953125</v>
      </c>
      <c r="AJ414" s="8">
        <v>4315.462890625</v>
      </c>
      <c r="AK414" s="8">
        <f>(data_cloud__26[[#This Row],[timestamp]]-BD412)*86400</f>
        <v>23.972000204958022</v>
      </c>
      <c r="AL414" s="8"/>
      <c r="AM414" s="8"/>
      <c r="AN414" s="8"/>
      <c r="AO414" s="8"/>
      <c r="AP414" s="6"/>
      <c r="AQ414" s="6"/>
      <c r="AR414" s="6"/>
      <c r="AS414" s="6" t="str">
        <f>_xlfn.XLOOKUP(data_cloud__26[[#This Row],[product_id]], manual_check_maarten!A:A,manual_check_maarten!F:F,  "")</f>
        <v/>
      </c>
      <c r="AT414" s="6"/>
      <c r="AU414" s="6"/>
      <c r="AV414" s="6"/>
      <c r="AW414" s="6" t="str">
        <f>_xlfn.XLOOKUP(data_cloud__26[[#This Row],[product_id]], manual_check_maarten!A:A,manual_check_maarten!G:G,  "")</f>
        <v/>
      </c>
      <c r="AX414" s="6" t="str">
        <f>_xlfn.XLOOKUP(data_cloud__26[[#This Row],[product_id]], manual_check_maarten!A:A,manual_check_maarten!H:H,  "")</f>
        <v/>
      </c>
      <c r="AY414" s="6"/>
      <c r="AZ414" s="6"/>
      <c r="BA414" s="6" t="s">
        <v>829</v>
      </c>
      <c r="BB414" s="6">
        <v>226</v>
      </c>
      <c r="BC414" s="6" t="s">
        <v>78</v>
      </c>
      <c r="BD414" s="6">
        <v>45566.771851481484</v>
      </c>
      <c r="BE414" s="6" t="s">
        <v>79</v>
      </c>
      <c r="BF414" s="6" t="s">
        <v>80</v>
      </c>
      <c r="BG414" s="6">
        <v>226</v>
      </c>
      <c r="BH414" s="6">
        <v>226</v>
      </c>
      <c r="BI414" s="6">
        <v>0</v>
      </c>
      <c r="BJ414" s="6" t="s">
        <v>830</v>
      </c>
      <c r="BK414" s="6" t="s">
        <v>82</v>
      </c>
      <c r="BL414" s="6">
        <v>16.299999237060547</v>
      </c>
      <c r="BM414" s="6">
        <v>110</v>
      </c>
      <c r="BN414" s="6" t="s">
        <v>82</v>
      </c>
      <c r="BO414" s="6" t="s">
        <v>82</v>
      </c>
      <c r="BP414" s="6">
        <v>0</v>
      </c>
      <c r="BQ414" s="6">
        <v>60</v>
      </c>
      <c r="BR414" s="6">
        <v>1.2631654739379883E-2</v>
      </c>
      <c r="BS414" s="6">
        <v>0.13863956928253174</v>
      </c>
      <c r="BT414" s="6"/>
      <c r="BX414" s="6"/>
      <c r="BY414" s="6"/>
      <c r="BZ414" s="6"/>
      <c r="CA414" s="6"/>
      <c r="CB414" s="6"/>
      <c r="CC414" s="6"/>
      <c r="CD414" s="6"/>
      <c r="CR414" s="6"/>
      <c r="CS414" s="6"/>
      <c r="CT414" s="6"/>
      <c r="CU414" s="6"/>
      <c r="CV414" s="6"/>
      <c r="CY414" s="6"/>
      <c r="CZ414" s="6"/>
      <c r="DA414" s="6"/>
      <c r="DB414" s="6"/>
      <c r="DC414" s="6"/>
      <c r="DD414" s="6"/>
    </row>
    <row r="415" spans="1:108" x14ac:dyDescent="0.35">
      <c r="A415" s="8">
        <v>800.6754150390625</v>
      </c>
      <c r="B415" s="8">
        <v>119.90861511230469</v>
      </c>
      <c r="C415" s="8">
        <v>214.60000610351563</v>
      </c>
      <c r="D415" s="8">
        <v>214.80000305175781</v>
      </c>
      <c r="E415" s="8">
        <v>220.10000610351563</v>
      </c>
      <c r="F415" s="8">
        <v>225</v>
      </c>
      <c r="G415" s="8">
        <v>2193.887451171875</v>
      </c>
      <c r="H415" s="8">
        <v>1806.6737060546875</v>
      </c>
      <c r="I415" s="8">
        <v>3.5980002880096436</v>
      </c>
      <c r="J415" s="8">
        <v>0.14800000190734863</v>
      </c>
      <c r="K415" s="8">
        <v>24.338001251220703</v>
      </c>
      <c r="L415" s="8">
        <v>2.0420000553131104</v>
      </c>
      <c r="M415" s="8">
        <v>0.45200002193450928</v>
      </c>
      <c r="N415" s="8">
        <v>0.65800005197525024</v>
      </c>
      <c r="O415" s="8">
        <v>40.200000762939453</v>
      </c>
      <c r="P415" s="8">
        <v>26.967002868652344</v>
      </c>
      <c r="Q415" s="8">
        <v>44.984077453613281</v>
      </c>
      <c r="R415" s="8">
        <v>229.80000305175781</v>
      </c>
      <c r="S415" s="8">
        <v>60</v>
      </c>
      <c r="T415" s="8">
        <v>60</v>
      </c>
      <c r="U415" s="8">
        <v>61</v>
      </c>
      <c r="V415" s="8">
        <v>91.864166259765625</v>
      </c>
      <c r="W415" s="8">
        <v>52.49993896484375</v>
      </c>
      <c r="X415" s="8">
        <v>67.344642639160156</v>
      </c>
      <c r="Y415" s="8">
        <v>83.41748046875</v>
      </c>
      <c r="Z415" s="8">
        <v>1.4296876192092896</v>
      </c>
      <c r="AA415" s="8">
        <v>541.16156005859375</v>
      </c>
      <c r="AB415" s="8">
        <v>492.30416870117188</v>
      </c>
      <c r="AC415" s="8">
        <v>4.9288125038146973</v>
      </c>
      <c r="AD415" s="8">
        <v>3.8753125667572021</v>
      </c>
      <c r="AE415" s="8">
        <v>7788.853515625</v>
      </c>
      <c r="AF415" s="8">
        <v>5910.2080078125</v>
      </c>
      <c r="AG415" s="8">
        <v>1803.0888671875</v>
      </c>
      <c r="AH415" s="8">
        <v>1100.43798828125</v>
      </c>
      <c r="AI415" s="8">
        <v>5985.7646484375</v>
      </c>
      <c r="AJ415" s="8">
        <v>4809.77001953125</v>
      </c>
      <c r="AK415" s="8">
        <f>(data_cloud__26[[#This Row],[timestamp]]-BD413)*86400</f>
        <v>23.972000204958022</v>
      </c>
      <c r="AL415" s="8">
        <v>1.004</v>
      </c>
      <c r="AM415" s="8">
        <v>424.51799999999997</v>
      </c>
      <c r="AN415" s="8">
        <v>2053.4670000000001</v>
      </c>
      <c r="AO415" s="8">
        <v>13.593</v>
      </c>
      <c r="AP415" s="6">
        <v>30.413</v>
      </c>
      <c r="AQ415" s="6">
        <v>1</v>
      </c>
      <c r="AR415" s="6">
        <v>1</v>
      </c>
      <c r="AS415" s="6">
        <f>_xlfn.XLOOKUP(data_cloud__26[[#This Row],[product_id]], manual_check_maarten!A:A,manual_check_maarten!F:F,  "")</f>
        <v>0</v>
      </c>
      <c r="AT415" s="6"/>
      <c r="AU415" s="6"/>
      <c r="AV415" s="6"/>
      <c r="AW415" s="6">
        <f>_xlfn.XLOOKUP(data_cloud__26[[#This Row],[product_id]], manual_check_maarten!A:A,manual_check_maarten!G:G,  "")</f>
        <v>0</v>
      </c>
      <c r="AX415" s="6" t="str">
        <f>_xlfn.XLOOKUP(data_cloud__26[[#This Row],[product_id]], manual_check_maarten!A:A,manual_check_maarten!H:H,  "")</f>
        <v>Streaks; black dot</v>
      </c>
      <c r="AY415" s="6"/>
      <c r="AZ415" s="6"/>
      <c r="BA415" s="6" t="s">
        <v>831</v>
      </c>
      <c r="BB415" s="6">
        <v>226</v>
      </c>
      <c r="BC415" s="6" t="s">
        <v>85</v>
      </c>
      <c r="BD415" s="6">
        <v>45566.771851481484</v>
      </c>
      <c r="BE415" s="6" t="s">
        <v>79</v>
      </c>
      <c r="BF415" s="6" t="s">
        <v>80</v>
      </c>
      <c r="BG415" s="6">
        <v>226</v>
      </c>
      <c r="BH415" s="6">
        <v>226</v>
      </c>
      <c r="BI415" s="6">
        <v>0</v>
      </c>
      <c r="BJ415" s="6" t="s">
        <v>830</v>
      </c>
      <c r="BK415" s="6" t="s">
        <v>82</v>
      </c>
      <c r="BL415" s="6">
        <v>16.299999237060547</v>
      </c>
      <c r="BM415" s="6">
        <v>110</v>
      </c>
      <c r="BN415" s="6" t="s">
        <v>82</v>
      </c>
      <c r="BO415" s="6" t="s">
        <v>82</v>
      </c>
      <c r="BP415" s="6">
        <v>0</v>
      </c>
      <c r="BQ415" s="6">
        <v>60</v>
      </c>
      <c r="BR415" s="6"/>
      <c r="BS415" s="6"/>
      <c r="BT415" s="6" t="s">
        <v>832</v>
      </c>
      <c r="BU415" s="6" t="s">
        <v>831</v>
      </c>
      <c r="BV415" s="6">
        <v>40</v>
      </c>
      <c r="BW415" s="6">
        <v>20</v>
      </c>
      <c r="BX415" s="6">
        <v>45</v>
      </c>
      <c r="BY415" s="6">
        <v>1236.2090000000001</v>
      </c>
      <c r="BZ415" s="6">
        <v>1131.6130000000001</v>
      </c>
      <c r="CA415" s="6">
        <v>-1.407</v>
      </c>
      <c r="CB415" s="6">
        <v>4.093</v>
      </c>
      <c r="CC415" s="6">
        <v>90.902000000000001</v>
      </c>
      <c r="CD415" s="6">
        <v>2053.4670000000001</v>
      </c>
      <c r="CE415" s="6">
        <v>1228.6089999999999</v>
      </c>
      <c r="CF415" s="6">
        <v>1437.8630000000001</v>
      </c>
      <c r="CG415" s="6">
        <v>-177.96600000000001</v>
      </c>
      <c r="CH415" s="6">
        <v>98.424999999999997</v>
      </c>
      <c r="CR415" s="6"/>
      <c r="CS415" s="6"/>
      <c r="CT415" s="6"/>
      <c r="CU415" s="6"/>
      <c r="CV415" s="6"/>
      <c r="CY415" s="6"/>
      <c r="CZ415" s="6"/>
      <c r="DA415" s="6"/>
      <c r="DB415" s="6"/>
      <c r="DC415" s="6"/>
      <c r="DD415" s="6"/>
    </row>
    <row r="416" spans="1:108" x14ac:dyDescent="0.35">
      <c r="A416" s="8">
        <v>800.490966796875</v>
      </c>
      <c r="B416" s="8">
        <v>119.90861511230469</v>
      </c>
      <c r="C416" s="8">
        <v>214.60000610351563</v>
      </c>
      <c r="D416" s="8">
        <v>214.60000610351563</v>
      </c>
      <c r="E416" s="8">
        <v>220.10000610351563</v>
      </c>
      <c r="F416" s="8">
        <v>225</v>
      </c>
      <c r="G416" s="8">
        <v>2188.93310546875</v>
      </c>
      <c r="H416" s="8">
        <v>1807.7423095703125</v>
      </c>
      <c r="I416" s="8">
        <v>3.0280001163482666</v>
      </c>
      <c r="J416" s="8">
        <v>0.14800000190734863</v>
      </c>
      <c r="K416" s="8">
        <v>24.338001251220703</v>
      </c>
      <c r="L416" s="8">
        <v>2.0280001163482666</v>
      </c>
      <c r="M416" s="8">
        <v>0.45200002193450928</v>
      </c>
      <c r="N416" s="8">
        <v>0.65600001811981201</v>
      </c>
      <c r="O416" s="8">
        <v>40</v>
      </c>
      <c r="P416" s="8">
        <v>26.589841842651367</v>
      </c>
      <c r="Q416" s="8">
        <v>44.984077453613281</v>
      </c>
      <c r="R416" s="8">
        <v>229.80000305175781</v>
      </c>
      <c r="S416" s="8">
        <v>60.099997999999999</v>
      </c>
      <c r="T416" s="8">
        <v>60.099997999999999</v>
      </c>
      <c r="U416" s="8">
        <v>60.900002000000001</v>
      </c>
      <c r="V416" s="8">
        <v>141.87911987304688</v>
      </c>
      <c r="W416" s="8">
        <v>52.499603271484375</v>
      </c>
      <c r="X416" s="8">
        <v>66.836830139160156</v>
      </c>
      <c r="Y416" s="8">
        <v>80.511024475097656</v>
      </c>
      <c r="Z416" s="8">
        <v>3.1228127479553223</v>
      </c>
      <c r="AA416" s="8">
        <v>537.13275146484375</v>
      </c>
      <c r="AB416" s="8">
        <v>489.9129638671875</v>
      </c>
      <c r="AC416" s="8">
        <v>4.7406878471374512</v>
      </c>
      <c r="AD416" s="8">
        <v>3.7248127460479736</v>
      </c>
      <c r="AE416" s="8">
        <v>7578.8115234375</v>
      </c>
      <c r="AF416" s="8">
        <v>5226.3857421875</v>
      </c>
      <c r="AG416" s="8">
        <v>1664.83056640625</v>
      </c>
      <c r="AH416" s="8">
        <v>981.34423828125</v>
      </c>
      <c r="AI416" s="8">
        <v>5913.98095703125</v>
      </c>
      <c r="AJ416" s="8">
        <v>4245.04150390625</v>
      </c>
      <c r="AK416" s="8">
        <f>(data_cloud__26[[#This Row],[timestamp]]-BD414)*86400</f>
        <v>23.978999513201416</v>
      </c>
      <c r="AL416" s="8">
        <v>1.0029999999999999</v>
      </c>
      <c r="AM416" s="8">
        <v>423.61099999999999</v>
      </c>
      <c r="AN416" s="8">
        <v>2055.866</v>
      </c>
      <c r="AO416" s="8">
        <v>7.3710000000000004</v>
      </c>
      <c r="AP416" s="6">
        <v>28.289000000000001</v>
      </c>
      <c r="AQ416" s="6">
        <v>1</v>
      </c>
      <c r="AR416" s="6">
        <v>1</v>
      </c>
      <c r="AS416" s="6">
        <f>_xlfn.XLOOKUP(data_cloud__26[[#This Row],[product_id]], manual_check_maarten!A:A,manual_check_maarten!F:F,  "")</f>
        <v>1</v>
      </c>
      <c r="AT416" s="6"/>
      <c r="AU416" s="6"/>
      <c r="AV416" s="6"/>
      <c r="AW416" s="6" t="str">
        <f>_xlfn.XLOOKUP(data_cloud__26[[#This Row],[product_id]], manual_check_maarten!A:A,manual_check_maarten!G:G,  "")</f>
        <v>conveyor dirt</v>
      </c>
      <c r="AX416" s="6" t="str">
        <f>_xlfn.XLOOKUP(data_cloud__26[[#This Row],[product_id]], manual_check_maarten!A:A,manual_check_maarten!H:H,  "")</f>
        <v/>
      </c>
      <c r="AY416" s="6"/>
      <c r="AZ416" s="6"/>
      <c r="BA416" s="6" t="s">
        <v>833</v>
      </c>
      <c r="BB416" s="6">
        <v>227</v>
      </c>
      <c r="BC416" s="6" t="s">
        <v>78</v>
      </c>
      <c r="BD416" s="6">
        <v>45566.772129016201</v>
      </c>
      <c r="BE416" s="6" t="s">
        <v>79</v>
      </c>
      <c r="BF416" s="6" t="s">
        <v>80</v>
      </c>
      <c r="BG416" s="6">
        <v>227</v>
      </c>
      <c r="BH416" s="6">
        <v>227</v>
      </c>
      <c r="BI416" s="6">
        <v>0</v>
      </c>
      <c r="BJ416" s="6" t="s">
        <v>834</v>
      </c>
      <c r="BK416" s="6" t="s">
        <v>82</v>
      </c>
      <c r="BL416" s="6">
        <v>16.299999237060547</v>
      </c>
      <c r="BM416" s="6">
        <v>110</v>
      </c>
      <c r="BN416" s="6" t="s">
        <v>82</v>
      </c>
      <c r="BO416" s="6" t="s">
        <v>82</v>
      </c>
      <c r="BP416" s="6">
        <v>0</v>
      </c>
      <c r="BQ416" s="6">
        <v>60</v>
      </c>
      <c r="BR416" s="6">
        <v>1.0679960250854492E-3</v>
      </c>
      <c r="BS416" s="6">
        <v>0.15116596221923828</v>
      </c>
      <c r="BT416" s="6" t="s">
        <v>835</v>
      </c>
      <c r="BU416" s="6" t="s">
        <v>833</v>
      </c>
      <c r="BV416" s="6">
        <v>40</v>
      </c>
      <c r="BW416" s="6">
        <v>20</v>
      </c>
      <c r="BX416" s="6">
        <v>45</v>
      </c>
      <c r="BY416" s="6">
        <v>861.38</v>
      </c>
      <c r="BZ416" s="6">
        <v>1260.481</v>
      </c>
      <c r="CA416" s="6">
        <v>2.4550000000000001</v>
      </c>
      <c r="CB416" s="6">
        <v>4.1399999999999997</v>
      </c>
      <c r="CC416" s="6">
        <v>94.763999999999996</v>
      </c>
      <c r="CD416" s="6">
        <v>2055.866</v>
      </c>
      <c r="CE416" s="6">
        <v>840.39800000000002</v>
      </c>
      <c r="CF416" s="6">
        <v>1366.6220000000001</v>
      </c>
      <c r="CG416" s="6">
        <v>5.4029999999999996</v>
      </c>
      <c r="CH416" s="6">
        <v>96.063000000000002</v>
      </c>
      <c r="CR416" s="6"/>
      <c r="CS416" s="6"/>
      <c r="CT416" s="6"/>
      <c r="CU416" s="6"/>
      <c r="CV416" s="6"/>
      <c r="CY416" s="6"/>
      <c r="CZ416" s="6"/>
      <c r="DA416" s="6"/>
      <c r="DB416" s="6"/>
      <c r="DC416" s="6"/>
      <c r="DD416" s="6"/>
    </row>
    <row r="417" spans="1:108" x14ac:dyDescent="0.35">
      <c r="A417" s="8">
        <v>800.490966796875</v>
      </c>
      <c r="B417" s="8">
        <v>119.90861511230469</v>
      </c>
      <c r="C417" s="8">
        <v>214.60000610351563</v>
      </c>
      <c r="D417" s="8">
        <v>214.60000610351563</v>
      </c>
      <c r="E417" s="8">
        <v>220.10000610351563</v>
      </c>
      <c r="F417" s="8">
        <v>225</v>
      </c>
      <c r="G417" s="8">
        <v>2188.93310546875</v>
      </c>
      <c r="H417" s="8">
        <v>1807.7423095703125</v>
      </c>
      <c r="I417" s="8">
        <v>3.0280001163482666</v>
      </c>
      <c r="J417" s="8">
        <v>0.14800000190734863</v>
      </c>
      <c r="K417" s="8">
        <v>24.338001251220703</v>
      </c>
      <c r="L417" s="8">
        <v>2.0280001163482666</v>
      </c>
      <c r="M417" s="8">
        <v>0.45200002193450928</v>
      </c>
      <c r="N417" s="8">
        <v>0.65600001811981201</v>
      </c>
      <c r="O417" s="8">
        <v>40</v>
      </c>
      <c r="P417" s="8">
        <v>26.589841842651367</v>
      </c>
      <c r="Q417" s="8">
        <v>44.984077453613281</v>
      </c>
      <c r="R417" s="8">
        <v>229.80000305175781</v>
      </c>
      <c r="S417" s="8">
        <v>60.099997999999999</v>
      </c>
      <c r="T417" s="8">
        <v>60.099997999999999</v>
      </c>
      <c r="U417" s="8">
        <v>60.900002000000001</v>
      </c>
      <c r="V417" s="8">
        <v>91.864166259765625</v>
      </c>
      <c r="W417" s="8">
        <v>52.49993896484375</v>
      </c>
      <c r="X417" s="8">
        <v>67.367179870605469</v>
      </c>
      <c r="Y417" s="8">
        <v>83.049591064453125</v>
      </c>
      <c r="Z417" s="8">
        <v>1.4673125743865967</v>
      </c>
      <c r="AA417" s="8">
        <v>540.42034912109375</v>
      </c>
      <c r="AB417" s="8">
        <v>491.50772094726563</v>
      </c>
      <c r="AC417" s="8">
        <v>4.9288125038146973</v>
      </c>
      <c r="AD417" s="8">
        <v>3.9129376411437988</v>
      </c>
      <c r="AE417" s="8">
        <v>7771.3740234375</v>
      </c>
      <c r="AF417" s="8">
        <v>5893.74365234375</v>
      </c>
      <c r="AG417" s="8">
        <v>1790.224609375</v>
      </c>
      <c r="AH417" s="8">
        <v>1106.31982421875</v>
      </c>
      <c r="AI417" s="8">
        <v>5981.1494140625</v>
      </c>
      <c r="AJ417" s="8">
        <v>4787.423828125</v>
      </c>
      <c r="AK417" s="8">
        <f>(data_cloud__26[[#This Row],[timestamp]]-BD415)*86400</f>
        <v>23.978999513201416</v>
      </c>
      <c r="AL417" s="8">
        <v>1.0049999999999999</v>
      </c>
      <c r="AM417" s="8">
        <v>424.62200000000001</v>
      </c>
      <c r="AN417" s="8">
        <v>2056.5239999999999</v>
      </c>
      <c r="AO417" s="8">
        <v>6.556</v>
      </c>
      <c r="AP417" s="6">
        <v>25.670999999999999</v>
      </c>
      <c r="AQ417" s="6">
        <v>1</v>
      </c>
      <c r="AR417" s="6">
        <v>1</v>
      </c>
      <c r="AS417" s="6">
        <f>_xlfn.XLOOKUP(data_cloud__26[[#This Row],[product_id]], manual_check_maarten!A:A,manual_check_maarten!F:F,  "")</f>
        <v>1</v>
      </c>
      <c r="AT417" s="6"/>
      <c r="AU417" s="6"/>
      <c r="AV417" s="6"/>
      <c r="AW417" s="6">
        <f>_xlfn.XLOOKUP(data_cloud__26[[#This Row],[product_id]], manual_check_maarten!A:A,manual_check_maarten!G:G,  "")</f>
        <v>0</v>
      </c>
      <c r="AX417" s="6" t="str">
        <f>_xlfn.XLOOKUP(data_cloud__26[[#This Row],[product_id]], manual_check_maarten!A:A,manual_check_maarten!H:H,  "")</f>
        <v/>
      </c>
      <c r="AY417" s="6"/>
      <c r="AZ417" s="6"/>
      <c r="BA417" s="6" t="s">
        <v>836</v>
      </c>
      <c r="BB417" s="6">
        <v>227</v>
      </c>
      <c r="BC417" s="6" t="s">
        <v>85</v>
      </c>
      <c r="BD417" s="6">
        <v>45566.772129016201</v>
      </c>
      <c r="BE417" s="6" t="s">
        <v>79</v>
      </c>
      <c r="BF417" s="6" t="s">
        <v>80</v>
      </c>
      <c r="BG417" s="6">
        <v>227</v>
      </c>
      <c r="BH417" s="6">
        <v>227</v>
      </c>
      <c r="BI417" s="6">
        <v>0</v>
      </c>
      <c r="BJ417" s="6" t="s">
        <v>834</v>
      </c>
      <c r="BK417" s="6" t="s">
        <v>82</v>
      </c>
      <c r="BL417" s="6">
        <v>16.299999237060547</v>
      </c>
      <c r="BM417" s="6">
        <v>110</v>
      </c>
      <c r="BN417" s="6" t="s">
        <v>82</v>
      </c>
      <c r="BO417" s="6" t="s">
        <v>82</v>
      </c>
      <c r="BP417" s="6">
        <v>0</v>
      </c>
      <c r="BQ417" s="6">
        <v>60</v>
      </c>
      <c r="BR417" s="6"/>
      <c r="BS417" s="6"/>
      <c r="BT417" s="6" t="s">
        <v>837</v>
      </c>
      <c r="BU417" s="6" t="s">
        <v>836</v>
      </c>
      <c r="BV417" s="6">
        <v>40</v>
      </c>
      <c r="BW417" s="6">
        <v>20</v>
      </c>
      <c r="BX417" s="6">
        <v>45</v>
      </c>
      <c r="BY417" s="6">
        <v>1214.518</v>
      </c>
      <c r="BZ417" s="6">
        <v>818.154</v>
      </c>
      <c r="CA417" s="6">
        <v>-2.9910000000000001</v>
      </c>
      <c r="CB417" s="6">
        <v>4.1070000000000002</v>
      </c>
      <c r="CC417" s="6">
        <v>89.317999999999998</v>
      </c>
      <c r="CD417" s="6">
        <v>2056.5239999999999</v>
      </c>
      <c r="CE417" s="6">
        <v>1215.2729999999999</v>
      </c>
      <c r="CF417" s="6">
        <v>1128.539</v>
      </c>
      <c r="CG417" s="6">
        <v>-179.50899999999999</v>
      </c>
      <c r="CH417" s="6">
        <v>99.998999999999995</v>
      </c>
      <c r="CR417" s="6"/>
      <c r="CS417" s="6"/>
      <c r="CT417" s="6"/>
      <c r="CU417" s="6"/>
      <c r="CV417" s="6"/>
      <c r="CY417" s="6"/>
      <c r="CZ417" s="6"/>
      <c r="DA417" s="6"/>
      <c r="DB417" s="6"/>
      <c r="DC417" s="6"/>
      <c r="DD417" s="6"/>
    </row>
    <row r="418" spans="1:108" x14ac:dyDescent="0.35">
      <c r="A418" s="8">
        <v>800.6754150390625</v>
      </c>
      <c r="B418" s="8">
        <v>119.90861511230469</v>
      </c>
      <c r="C418" s="8">
        <v>214.60000610351563</v>
      </c>
      <c r="D418" s="8">
        <v>214.80000305175781</v>
      </c>
      <c r="E418" s="8">
        <v>220.10000610351563</v>
      </c>
      <c r="F418" s="8">
        <v>224.80000305175781</v>
      </c>
      <c r="G418" s="8">
        <v>2183.00732421875</v>
      </c>
      <c r="H418" s="8">
        <v>1829.4052734375</v>
      </c>
      <c r="I418" s="8">
        <v>3.3260002136230469</v>
      </c>
      <c r="J418" s="8">
        <v>0.15800000727176666</v>
      </c>
      <c r="K418" s="8">
        <v>24.338001251220703</v>
      </c>
      <c r="L418" s="8">
        <v>2.0400002002716064</v>
      </c>
      <c r="M418" s="8">
        <v>0.45200002193450928</v>
      </c>
      <c r="N418" s="8">
        <v>0.65400004386901855</v>
      </c>
      <c r="O418" s="8">
        <v>40</v>
      </c>
      <c r="P418" s="8">
        <v>26.559261322021484</v>
      </c>
      <c r="Q418" s="8">
        <v>44.989173889160156</v>
      </c>
      <c r="R418" s="8">
        <v>229.80000305175781</v>
      </c>
      <c r="S418" s="8">
        <v>59.900002000000001</v>
      </c>
      <c r="T418" s="8">
        <v>59.900002000000001</v>
      </c>
      <c r="U418" s="8">
        <v>61</v>
      </c>
      <c r="V418" s="8">
        <v>141.87911987304688</v>
      </c>
      <c r="W418" s="8">
        <v>52.499603271484375</v>
      </c>
      <c r="X418" s="8">
        <v>66.740402221679688</v>
      </c>
      <c r="Y418" s="8">
        <v>80.462333679199219</v>
      </c>
      <c r="Z418" s="8">
        <v>3.2356877326965332</v>
      </c>
      <c r="AA418" s="8">
        <v>538.29925537109375</v>
      </c>
      <c r="AB418" s="8">
        <v>491.4892578125</v>
      </c>
      <c r="AC418" s="8">
        <v>4.6278128623962402</v>
      </c>
      <c r="AD418" s="8">
        <v>3.7248127460479736</v>
      </c>
      <c r="AE418" s="8">
        <v>7588.6064453125</v>
      </c>
      <c r="AF418" s="8">
        <v>5250.84130859375</v>
      </c>
      <c r="AG418" s="8">
        <v>1607.76708984375</v>
      </c>
      <c r="AH418" s="8">
        <v>984.52490234375</v>
      </c>
      <c r="AI418" s="8">
        <v>5980.83935546875</v>
      </c>
      <c r="AJ418" s="8">
        <v>4266.31640625</v>
      </c>
      <c r="AK418" s="8">
        <f>(data_cloud__26[[#This Row],[timestamp]]-BD416)*86400</f>
        <v>24.982000258751214</v>
      </c>
      <c r="AL418" s="8">
        <v>1.0029999999999999</v>
      </c>
      <c r="AM418" s="8">
        <v>423.351</v>
      </c>
      <c r="AN418" s="8">
        <v>2054.5410000000002</v>
      </c>
      <c r="AO418" s="8">
        <v>29.966000000000001</v>
      </c>
      <c r="AP418" s="6">
        <v>36.994</v>
      </c>
      <c r="AQ418" s="6">
        <v>0</v>
      </c>
      <c r="AR418" s="6">
        <v>1</v>
      </c>
      <c r="AS418" s="6">
        <f>_xlfn.XLOOKUP(data_cloud__26[[#This Row],[product_id]], manual_check_maarten!A:A,manual_check_maarten!F:F,  "")</f>
        <v>1</v>
      </c>
      <c r="AT418" s="6"/>
      <c r="AU418" s="6"/>
      <c r="AV418" s="6"/>
      <c r="AW418" s="6" t="str">
        <f>_xlfn.XLOOKUP(data_cloud__26[[#This Row],[product_id]], manual_check_maarten!A:A,manual_check_maarten!G:G,  "")</f>
        <v>anomaly due to conveyor belt error in detection ROI</v>
      </c>
      <c r="AX418" s="6" t="str">
        <f>_xlfn.XLOOKUP(data_cloud__26[[#This Row],[product_id]], manual_check_maarten!A:A,manual_check_maarten!H:H,  "")</f>
        <v/>
      </c>
      <c r="AY418" s="6"/>
      <c r="AZ418" s="6"/>
      <c r="BA418" s="6" t="s">
        <v>838</v>
      </c>
      <c r="BB418" s="6">
        <v>228</v>
      </c>
      <c r="BC418" s="6" t="s">
        <v>78</v>
      </c>
      <c r="BD418" s="6">
        <v>45566.772418159722</v>
      </c>
      <c r="BE418" s="6" t="s">
        <v>79</v>
      </c>
      <c r="BF418" s="6" t="s">
        <v>80</v>
      </c>
      <c r="BG418" s="6">
        <v>228</v>
      </c>
      <c r="BH418" s="6">
        <v>228</v>
      </c>
      <c r="BI418" s="6">
        <v>0</v>
      </c>
      <c r="BJ418" s="6" t="s">
        <v>839</v>
      </c>
      <c r="BK418" s="6" t="s">
        <v>82</v>
      </c>
      <c r="BL418" s="6">
        <v>16.309999465942383</v>
      </c>
      <c r="BM418" s="6">
        <v>110</v>
      </c>
      <c r="BN418" s="6" t="s">
        <v>82</v>
      </c>
      <c r="BO418" s="6" t="s">
        <v>82</v>
      </c>
      <c r="BP418" s="6">
        <v>0</v>
      </c>
      <c r="BQ418" s="6">
        <v>60</v>
      </c>
      <c r="BR418" s="6">
        <v>5.9254169464111328E-3</v>
      </c>
      <c r="BS418" s="6">
        <v>0.1391746997833252</v>
      </c>
      <c r="BT418" s="6" t="s">
        <v>840</v>
      </c>
      <c r="BU418" s="6" t="s">
        <v>838</v>
      </c>
      <c r="BV418" s="6">
        <v>40</v>
      </c>
      <c r="BW418" s="6">
        <v>20</v>
      </c>
      <c r="BX418" s="6">
        <v>45</v>
      </c>
      <c r="BY418" s="6">
        <v>860.54100000000005</v>
      </c>
      <c r="BZ418" s="6">
        <v>1330.915</v>
      </c>
      <c r="CA418" s="6">
        <v>2.512</v>
      </c>
      <c r="CB418" s="6">
        <v>4.1689999999999996</v>
      </c>
      <c r="CC418" s="6">
        <v>94.820999999999998</v>
      </c>
      <c r="CD418" s="6">
        <v>2054.5410000000002</v>
      </c>
      <c r="CE418" s="6">
        <v>839.35599999999999</v>
      </c>
      <c r="CF418" s="6">
        <v>1433.7139999999999</v>
      </c>
      <c r="CG418" s="6">
        <v>5.42</v>
      </c>
      <c r="CH418" s="6">
        <v>92.126000000000005</v>
      </c>
      <c r="CR418" s="6"/>
      <c r="CS418" s="6"/>
      <c r="CT418" s="6"/>
      <c r="CU418" s="6"/>
      <c r="CV418" s="6"/>
      <c r="CY418" s="6"/>
      <c r="CZ418" s="6"/>
      <c r="DA418" s="6"/>
      <c r="DB418" s="6"/>
      <c r="DC418" s="6"/>
      <c r="DD418" s="6"/>
    </row>
    <row r="419" spans="1:108" x14ac:dyDescent="0.35">
      <c r="A419" s="8">
        <v>800.6754150390625</v>
      </c>
      <c r="B419" s="8">
        <v>119.90861511230469</v>
      </c>
      <c r="C419" s="8">
        <v>214.60000610351563</v>
      </c>
      <c r="D419" s="8">
        <v>214.80000305175781</v>
      </c>
      <c r="E419" s="8">
        <v>220.10000610351563</v>
      </c>
      <c r="F419" s="8">
        <v>224.80000305175781</v>
      </c>
      <c r="G419" s="8">
        <v>2183.00732421875</v>
      </c>
      <c r="H419" s="8">
        <v>1829.4052734375</v>
      </c>
      <c r="I419" s="8">
        <v>3.3260002136230469</v>
      </c>
      <c r="J419" s="8">
        <v>0.15800000727176666</v>
      </c>
      <c r="K419" s="8">
        <v>24.338001251220703</v>
      </c>
      <c r="L419" s="8">
        <v>2.0400002002716064</v>
      </c>
      <c r="M419" s="8">
        <v>0.45200002193450928</v>
      </c>
      <c r="N419" s="8">
        <v>0.65400004386901855</v>
      </c>
      <c r="O419" s="8">
        <v>40</v>
      </c>
      <c r="P419" s="8">
        <v>26.559261322021484</v>
      </c>
      <c r="Q419" s="8">
        <v>44.989173889160156</v>
      </c>
      <c r="R419" s="8">
        <v>229.80000305175781</v>
      </c>
      <c r="S419" s="8">
        <v>59.900002000000001</v>
      </c>
      <c r="T419" s="8">
        <v>59.900002000000001</v>
      </c>
      <c r="U419" s="8">
        <v>61</v>
      </c>
      <c r="V419" s="8">
        <v>91.864166259765625</v>
      </c>
      <c r="W419" s="8">
        <v>52.49993896484375</v>
      </c>
      <c r="X419" s="8">
        <v>67.534736633300781</v>
      </c>
      <c r="Y419" s="8">
        <v>83.246223449707031</v>
      </c>
      <c r="Z419" s="8">
        <v>1.3920625448226929</v>
      </c>
      <c r="AA419" s="8">
        <v>539.735107421875</v>
      </c>
      <c r="AB419" s="8">
        <v>490.35369873046875</v>
      </c>
      <c r="AC419" s="8">
        <v>4.8911876678466797</v>
      </c>
      <c r="AD419" s="8">
        <v>3.9505627155303955</v>
      </c>
      <c r="AE419" s="8">
        <v>7750.95263671875</v>
      </c>
      <c r="AF419" s="8">
        <v>5863.24658203125</v>
      </c>
      <c r="AG419" s="8">
        <v>1764.4248046875</v>
      </c>
      <c r="AH419" s="8">
        <v>1119.203125</v>
      </c>
      <c r="AI419" s="8">
        <v>5986.52783203125</v>
      </c>
      <c r="AJ419" s="8">
        <v>4744.04345703125</v>
      </c>
      <c r="AK419" s="8">
        <f>(data_cloud__26[[#This Row],[timestamp]]-BD417)*86400</f>
        <v>24.982000258751214</v>
      </c>
      <c r="AL419" s="8">
        <v>1.0049999999999999</v>
      </c>
      <c r="AM419" s="8">
        <v>424.68799999999999</v>
      </c>
      <c r="AN419" s="8">
        <v>2055.163</v>
      </c>
      <c r="AO419" s="8">
        <v>6.42</v>
      </c>
      <c r="AP419" s="6">
        <v>25.934000000000001</v>
      </c>
      <c r="AQ419" s="6">
        <v>1</v>
      </c>
      <c r="AR419" s="6">
        <v>1</v>
      </c>
      <c r="AS419" s="6">
        <f>_xlfn.XLOOKUP(data_cloud__26[[#This Row],[product_id]], manual_check_maarten!A:A,manual_check_maarten!F:F,  "")</f>
        <v>1</v>
      </c>
      <c r="AT419" s="6"/>
      <c r="AU419" s="6"/>
      <c r="AV419" s="6"/>
      <c r="AW419" s="6">
        <f>_xlfn.XLOOKUP(data_cloud__26[[#This Row],[product_id]], manual_check_maarten!A:A,manual_check_maarten!G:G,  "")</f>
        <v>0</v>
      </c>
      <c r="AX419" s="6" t="str">
        <f>_xlfn.XLOOKUP(data_cloud__26[[#This Row],[product_id]], manual_check_maarten!A:A,manual_check_maarten!H:H,  "")</f>
        <v/>
      </c>
      <c r="AY419" s="6"/>
      <c r="AZ419" s="6"/>
      <c r="BA419" s="6" t="s">
        <v>841</v>
      </c>
      <c r="BB419" s="6">
        <v>228</v>
      </c>
      <c r="BC419" s="6" t="s">
        <v>85</v>
      </c>
      <c r="BD419" s="6">
        <v>45566.772418159722</v>
      </c>
      <c r="BE419" s="6" t="s">
        <v>79</v>
      </c>
      <c r="BF419" s="6" t="s">
        <v>80</v>
      </c>
      <c r="BG419" s="6">
        <v>228</v>
      </c>
      <c r="BH419" s="6">
        <v>228</v>
      </c>
      <c r="BI419" s="6">
        <v>0</v>
      </c>
      <c r="BJ419" s="6" t="s">
        <v>839</v>
      </c>
      <c r="BK419" s="6" t="s">
        <v>82</v>
      </c>
      <c r="BL419" s="6">
        <v>16.309999465942383</v>
      </c>
      <c r="BM419" s="6">
        <v>110</v>
      </c>
      <c r="BN419" s="6" t="s">
        <v>82</v>
      </c>
      <c r="BO419" s="6" t="s">
        <v>82</v>
      </c>
      <c r="BP419" s="6">
        <v>0</v>
      </c>
      <c r="BQ419" s="6">
        <v>60</v>
      </c>
      <c r="BR419" s="6"/>
      <c r="BS419" s="6"/>
      <c r="BT419" s="6" t="s">
        <v>842</v>
      </c>
      <c r="BU419" s="6" t="s">
        <v>841</v>
      </c>
      <c r="BV419" s="6">
        <v>40</v>
      </c>
      <c r="BW419" s="6">
        <v>20</v>
      </c>
      <c r="BX419" s="6">
        <v>45</v>
      </c>
      <c r="BY419" s="6">
        <v>1194.6610000000001</v>
      </c>
      <c r="BZ419" s="6">
        <v>1030.654</v>
      </c>
      <c r="CA419" s="6">
        <v>-3.673</v>
      </c>
      <c r="CB419" s="6">
        <v>4.0810000000000004</v>
      </c>
      <c r="CC419" s="6">
        <v>88.635999999999996</v>
      </c>
      <c r="CD419" s="6">
        <v>2055.163</v>
      </c>
      <c r="CE419" s="6">
        <v>1198.6969999999999</v>
      </c>
      <c r="CF419" s="6">
        <v>1337.691</v>
      </c>
      <c r="CG419" s="6">
        <v>179.958</v>
      </c>
      <c r="CH419" s="6">
        <v>99.998999999999995</v>
      </c>
      <c r="CR419" s="6"/>
      <c r="CS419" s="6"/>
      <c r="CT419" s="6"/>
      <c r="CU419" s="6"/>
      <c r="CV419" s="6"/>
      <c r="CY419" s="6"/>
      <c r="CZ419" s="6"/>
      <c r="DA419" s="6"/>
      <c r="DB419" s="6"/>
      <c r="DC419" s="6"/>
      <c r="DD419" s="6"/>
    </row>
    <row r="420" spans="1:108" x14ac:dyDescent="0.35">
      <c r="A420" s="8">
        <v>800.6754150390625</v>
      </c>
      <c r="B420" s="8">
        <v>119.90861511230469</v>
      </c>
      <c r="C420" s="8">
        <v>214.60000610351563</v>
      </c>
      <c r="D420" s="8">
        <v>214.80000305175781</v>
      </c>
      <c r="E420" s="8">
        <v>220.10000610351563</v>
      </c>
      <c r="F420" s="8">
        <v>224.80000305175781</v>
      </c>
      <c r="G420" s="8">
        <v>2183.881591796875</v>
      </c>
      <c r="H420" s="8">
        <v>1827.8509521484375</v>
      </c>
      <c r="I420" s="8">
        <v>3.4660000801086426</v>
      </c>
      <c r="J420" s="8">
        <v>0.14800000190734863</v>
      </c>
      <c r="K420" s="8">
        <v>24.338001251220703</v>
      </c>
      <c r="L420" s="8">
        <v>2.0480000972747803</v>
      </c>
      <c r="M420" s="8">
        <v>0.45200002193450928</v>
      </c>
      <c r="N420" s="8">
        <v>0.65400004386901855</v>
      </c>
      <c r="O420" s="8">
        <v>40.200000762939453</v>
      </c>
      <c r="P420" s="8">
        <v>26.681583404541016</v>
      </c>
      <c r="Q420" s="8">
        <v>44.973884582519531</v>
      </c>
      <c r="R420" s="8">
        <v>229.80000305175781</v>
      </c>
      <c r="S420" s="8">
        <v>60</v>
      </c>
      <c r="T420" s="8">
        <v>60</v>
      </c>
      <c r="U420" s="8">
        <v>60.900002000000001</v>
      </c>
      <c r="V420" s="8">
        <v>141.87911987304688</v>
      </c>
      <c r="W420" s="8">
        <v>52.499603271484375</v>
      </c>
      <c r="X420" s="8">
        <v>66.762725830078125</v>
      </c>
      <c r="Y420" s="8">
        <v>80.457168579101563</v>
      </c>
      <c r="Z420" s="8">
        <v>3.0099375247955322</v>
      </c>
      <c r="AA420" s="8">
        <v>538.4969482421875</v>
      </c>
      <c r="AB420" s="8">
        <v>491.85491943359375</v>
      </c>
      <c r="AC420" s="8">
        <v>4.6654376983642578</v>
      </c>
      <c r="AD420" s="8">
        <v>3.7248127460479736</v>
      </c>
      <c r="AE420" s="8">
        <v>7600.93994140625</v>
      </c>
      <c r="AF420" s="8">
        <v>5263.35546875</v>
      </c>
      <c r="AG420" s="8">
        <v>1633.1611328125</v>
      </c>
      <c r="AH420" s="8">
        <v>990.05419921875</v>
      </c>
      <c r="AI420" s="8">
        <v>5967.77880859375</v>
      </c>
      <c r="AJ420" s="8">
        <v>4273.30126953125</v>
      </c>
      <c r="AK420" s="8">
        <f>(data_cloud__26[[#This Row],[timestamp]]-BD418)*86400</f>
        <v>23.979999683797359</v>
      </c>
      <c r="AL420" s="8"/>
      <c r="AM420" s="8"/>
      <c r="AN420" s="8"/>
      <c r="AO420" s="8"/>
      <c r="AP420" s="6"/>
      <c r="AQ420" s="6"/>
      <c r="AR420" s="6"/>
      <c r="AS420" s="6" t="str">
        <f>_xlfn.XLOOKUP(data_cloud__26[[#This Row],[product_id]], manual_check_maarten!A:A,manual_check_maarten!F:F,  "")</f>
        <v/>
      </c>
      <c r="AT420" s="6"/>
      <c r="AU420" s="6"/>
      <c r="AV420" s="6"/>
      <c r="AW420" s="6" t="str">
        <f>_xlfn.XLOOKUP(data_cloud__26[[#This Row],[product_id]], manual_check_maarten!A:A,manual_check_maarten!G:G,  "")</f>
        <v/>
      </c>
      <c r="AX420" s="6" t="str">
        <f>_xlfn.XLOOKUP(data_cloud__26[[#This Row],[product_id]], manual_check_maarten!A:A,manual_check_maarten!H:H,  "")</f>
        <v/>
      </c>
      <c r="AY420" s="6"/>
      <c r="AZ420" s="6"/>
      <c r="BA420" s="6" t="s">
        <v>843</v>
      </c>
      <c r="BB420" s="6">
        <v>229</v>
      </c>
      <c r="BC420" s="6" t="s">
        <v>78</v>
      </c>
      <c r="BD420" s="6">
        <v>45566.772695706015</v>
      </c>
      <c r="BE420" s="6" t="s">
        <v>79</v>
      </c>
      <c r="BF420" s="6" t="s">
        <v>80</v>
      </c>
      <c r="BG420" s="6">
        <v>229</v>
      </c>
      <c r="BH420" s="6">
        <v>229</v>
      </c>
      <c r="BI420" s="6">
        <v>0</v>
      </c>
      <c r="BJ420" s="6" t="s">
        <v>844</v>
      </c>
      <c r="BK420" s="6" t="s">
        <v>82</v>
      </c>
      <c r="BL420" s="6">
        <v>16.309999465942383</v>
      </c>
      <c r="BM420" s="6">
        <v>110</v>
      </c>
      <c r="BN420" s="6" t="s">
        <v>82</v>
      </c>
      <c r="BO420" s="6" t="s">
        <v>82</v>
      </c>
      <c r="BP420" s="6">
        <v>0</v>
      </c>
      <c r="BQ420" s="6">
        <v>60</v>
      </c>
      <c r="BR420" s="6">
        <v>4.7438144683837891E-3</v>
      </c>
      <c r="BS420" s="6">
        <v>0.14380896091461182</v>
      </c>
      <c r="BT420" s="6"/>
      <c r="BX420" s="6"/>
      <c r="BY420" s="6"/>
      <c r="BZ420" s="6"/>
      <c r="CA420" s="6"/>
      <c r="CB420" s="6"/>
      <c r="CC420" s="6"/>
      <c r="CD420" s="6"/>
      <c r="CR420" s="6"/>
      <c r="CS420" s="6"/>
      <c r="CT420" s="6"/>
      <c r="CU420" s="6"/>
      <c r="CV420" s="6"/>
      <c r="CY420" s="6"/>
      <c r="CZ420" s="6"/>
      <c r="DA420" s="6"/>
      <c r="DB420" s="6"/>
      <c r="DC420" s="6"/>
      <c r="DD420" s="6"/>
    </row>
    <row r="421" spans="1:108" x14ac:dyDescent="0.35">
      <c r="A421" s="8">
        <v>800.6754150390625</v>
      </c>
      <c r="B421" s="8">
        <v>119.90861511230469</v>
      </c>
      <c r="C421" s="8">
        <v>214.60000610351563</v>
      </c>
      <c r="D421" s="8">
        <v>214.80000305175781</v>
      </c>
      <c r="E421" s="8">
        <v>220.10000610351563</v>
      </c>
      <c r="F421" s="8">
        <v>224.80000305175781</v>
      </c>
      <c r="G421" s="8">
        <v>2183.881591796875</v>
      </c>
      <c r="H421" s="8">
        <v>1827.8509521484375</v>
      </c>
      <c r="I421" s="8">
        <v>3.4660000801086426</v>
      </c>
      <c r="J421" s="8">
        <v>0.14800000190734863</v>
      </c>
      <c r="K421" s="8">
        <v>24.338001251220703</v>
      </c>
      <c r="L421" s="8">
        <v>2.0480000972747803</v>
      </c>
      <c r="M421" s="8">
        <v>0.45200002193450928</v>
      </c>
      <c r="N421" s="8">
        <v>0.65400004386901855</v>
      </c>
      <c r="O421" s="8">
        <v>40.200000762939453</v>
      </c>
      <c r="P421" s="8">
        <v>26.681583404541016</v>
      </c>
      <c r="Q421" s="8">
        <v>44.973884582519531</v>
      </c>
      <c r="R421" s="8">
        <v>229.80000305175781</v>
      </c>
      <c r="S421" s="8">
        <v>60</v>
      </c>
      <c r="T421" s="8">
        <v>60</v>
      </c>
      <c r="U421" s="8">
        <v>60.900002000000001</v>
      </c>
      <c r="V421" s="8">
        <v>91.864166259765625</v>
      </c>
      <c r="W421" s="8">
        <v>52.49993896484375</v>
      </c>
      <c r="X421" s="8">
        <v>67.353858947753906</v>
      </c>
      <c r="Y421" s="8">
        <v>83.301971435546875</v>
      </c>
      <c r="Z421" s="8">
        <v>1.4296876192092896</v>
      </c>
      <c r="AA421" s="8">
        <v>540.68017578125</v>
      </c>
      <c r="AB421" s="8">
        <v>491.8443603515625</v>
      </c>
      <c r="AC421" s="8">
        <v>4.9288125038146973</v>
      </c>
      <c r="AD421" s="8">
        <v>3.9129376411437988</v>
      </c>
      <c r="AE421" s="8">
        <v>7764.78955078125</v>
      </c>
      <c r="AF421" s="8">
        <v>5899.08056640625</v>
      </c>
      <c r="AG421" s="8">
        <v>1794.61572265625</v>
      </c>
      <c r="AH421" s="8">
        <v>1110.70263671875</v>
      </c>
      <c r="AI421" s="8">
        <v>5970.173828125</v>
      </c>
      <c r="AJ421" s="8">
        <v>4788.3779296875</v>
      </c>
      <c r="AK421" s="8">
        <f>(data_cloud__26[[#This Row],[timestamp]]-BD419)*86400</f>
        <v>23.979999683797359</v>
      </c>
      <c r="AL421" s="8">
        <v>1.0049999999999999</v>
      </c>
      <c r="AM421" s="8">
        <v>424.71899999999999</v>
      </c>
      <c r="AN421" s="8">
        <v>2055.3409999999999</v>
      </c>
      <c r="AO421" s="8">
        <v>12.34</v>
      </c>
      <c r="AP421" s="6">
        <v>19.873000000000001</v>
      </c>
      <c r="AQ421" s="6">
        <v>1</v>
      </c>
      <c r="AR421" s="6">
        <v>1</v>
      </c>
      <c r="AS421" s="6">
        <f>_xlfn.XLOOKUP(data_cloud__26[[#This Row],[product_id]], manual_check_maarten!A:A,manual_check_maarten!F:F,  "")</f>
        <v>1</v>
      </c>
      <c r="AT421" s="6"/>
      <c r="AU421" s="6"/>
      <c r="AV421" s="6"/>
      <c r="AW421" s="6">
        <f>_xlfn.XLOOKUP(data_cloud__26[[#This Row],[product_id]], manual_check_maarten!A:A,manual_check_maarten!G:G,  "")</f>
        <v>0</v>
      </c>
      <c r="AX421" s="6" t="str">
        <f>_xlfn.XLOOKUP(data_cloud__26[[#This Row],[product_id]], manual_check_maarten!A:A,manual_check_maarten!H:H,  "")</f>
        <v/>
      </c>
      <c r="AY421" s="6"/>
      <c r="AZ421" s="6"/>
      <c r="BA421" s="6" t="s">
        <v>845</v>
      </c>
      <c r="BB421" s="6">
        <v>229</v>
      </c>
      <c r="BC421" s="6" t="s">
        <v>85</v>
      </c>
      <c r="BD421" s="6">
        <v>45566.772695706015</v>
      </c>
      <c r="BE421" s="6" t="s">
        <v>79</v>
      </c>
      <c r="BF421" s="6" t="s">
        <v>80</v>
      </c>
      <c r="BG421" s="6">
        <v>229</v>
      </c>
      <c r="BH421" s="6">
        <v>229</v>
      </c>
      <c r="BI421" s="6">
        <v>0</v>
      </c>
      <c r="BJ421" s="6" t="s">
        <v>844</v>
      </c>
      <c r="BK421" s="6" t="s">
        <v>82</v>
      </c>
      <c r="BL421" s="6">
        <v>16.309999465942383</v>
      </c>
      <c r="BM421" s="6">
        <v>110</v>
      </c>
      <c r="BN421" s="6" t="s">
        <v>82</v>
      </c>
      <c r="BO421" s="6" t="s">
        <v>82</v>
      </c>
      <c r="BP421" s="6">
        <v>0</v>
      </c>
      <c r="BQ421" s="6">
        <v>60</v>
      </c>
      <c r="BR421" s="6"/>
      <c r="BS421" s="6"/>
      <c r="BT421" s="6" t="s">
        <v>846</v>
      </c>
      <c r="BU421" s="6" t="s">
        <v>845</v>
      </c>
      <c r="BV421" s="6">
        <v>40</v>
      </c>
      <c r="BW421" s="6">
        <v>20</v>
      </c>
      <c r="BX421" s="6">
        <v>45</v>
      </c>
      <c r="BY421" s="6">
        <v>1189.364</v>
      </c>
      <c r="BZ421" s="6">
        <v>989.18799999999999</v>
      </c>
      <c r="CA421" s="6">
        <v>-4.1130000000000004</v>
      </c>
      <c r="CB421" s="6">
        <v>4.0469999999999997</v>
      </c>
      <c r="CC421" s="6">
        <v>88.195999999999998</v>
      </c>
      <c r="CD421" s="6">
        <v>2055.3409999999999</v>
      </c>
      <c r="CE421" s="6">
        <v>1194.809</v>
      </c>
      <c r="CF421" s="6">
        <v>1297.0650000000001</v>
      </c>
      <c r="CG421" s="6">
        <v>179.61600000000001</v>
      </c>
      <c r="CH421" s="6">
        <v>99.998999999999995</v>
      </c>
      <c r="CR421" s="6"/>
      <c r="CS421" s="6"/>
      <c r="CT421" s="6"/>
      <c r="CU421" s="6"/>
      <c r="CV421" s="6"/>
      <c r="CY421" s="6"/>
      <c r="CZ421" s="6"/>
      <c r="DA421" s="6"/>
      <c r="DB421" s="6"/>
      <c r="DC421" s="6"/>
      <c r="DD421" s="6"/>
    </row>
    <row r="422" spans="1:108" x14ac:dyDescent="0.35">
      <c r="A422" s="8">
        <v>800.6754150390625</v>
      </c>
      <c r="B422" s="8">
        <v>119.90861511230469</v>
      </c>
      <c r="C422" s="8">
        <v>214.60000610351563</v>
      </c>
      <c r="D422" s="8">
        <v>215</v>
      </c>
      <c r="E422" s="8">
        <v>220</v>
      </c>
      <c r="F422" s="8">
        <v>224.80000305175781</v>
      </c>
      <c r="G422" s="8">
        <v>2186.698974609375</v>
      </c>
      <c r="H422" s="8">
        <v>1815.2222900390625</v>
      </c>
      <c r="I422" s="8">
        <v>3.8040001392364502</v>
      </c>
      <c r="J422" s="8">
        <v>0.14800000190734863</v>
      </c>
      <c r="K422" s="8">
        <v>24.338001251220703</v>
      </c>
      <c r="L422" s="8">
        <v>2.0360000133514404</v>
      </c>
      <c r="M422" s="8">
        <v>0.45200002193450928</v>
      </c>
      <c r="N422" s="8">
        <v>0.65800005197525024</v>
      </c>
      <c r="O422" s="8">
        <v>40.200000762939453</v>
      </c>
      <c r="P422" s="8">
        <v>26.487905502319336</v>
      </c>
      <c r="Q422" s="8">
        <v>44.978981018066406</v>
      </c>
      <c r="R422" s="8">
        <v>230</v>
      </c>
      <c r="S422" s="8">
        <v>60</v>
      </c>
      <c r="T422" s="8">
        <v>60</v>
      </c>
      <c r="U422" s="8">
        <v>60.900002000000001</v>
      </c>
      <c r="V422" s="8">
        <v>141.87911987304688</v>
      </c>
      <c r="W422" s="8">
        <v>52.499603271484375</v>
      </c>
      <c r="X422" s="8">
        <v>66.694084167480469</v>
      </c>
      <c r="Y422" s="8">
        <v>80.513252258300781</v>
      </c>
      <c r="Z422" s="8">
        <v>2.8970625400543213</v>
      </c>
      <c r="AA422" s="8">
        <v>538.00701904296875</v>
      </c>
      <c r="AB422" s="8">
        <v>490.98019409179688</v>
      </c>
      <c r="AC422" s="8">
        <v>4.6654376983642578</v>
      </c>
      <c r="AD422" s="8">
        <v>3.7248127460479736</v>
      </c>
      <c r="AE422" s="8">
        <v>7591.39111328125</v>
      </c>
      <c r="AF422" s="8">
        <v>5246.57861328125</v>
      </c>
      <c r="AG422" s="8">
        <v>1624.0224609375</v>
      </c>
      <c r="AH422" s="8">
        <v>979.4423828125</v>
      </c>
      <c r="AI422" s="8">
        <v>5967.36865234375</v>
      </c>
      <c r="AJ422" s="8">
        <v>4267.13623046875</v>
      </c>
      <c r="AK422" s="8">
        <f>(data_cloud__26[[#This Row],[timestamp]]-BD420)*86400</f>
        <v>24.07600034493953</v>
      </c>
      <c r="AL422" s="8">
        <v>1.0029999999999999</v>
      </c>
      <c r="AM422" s="8">
        <v>423.40199999999999</v>
      </c>
      <c r="AN422" s="8">
        <v>2055.8429999999998</v>
      </c>
      <c r="AO422" s="8">
        <v>8.3450000000000006</v>
      </c>
      <c r="AP422" s="6">
        <v>30.02</v>
      </c>
      <c r="AQ422" s="6">
        <v>1</v>
      </c>
      <c r="AR422" s="6">
        <v>1</v>
      </c>
      <c r="AS422" s="6">
        <f>_xlfn.XLOOKUP(data_cloud__26[[#This Row],[product_id]], manual_check_maarten!A:A,manual_check_maarten!F:F,  "")</f>
        <v>1</v>
      </c>
      <c r="AT422" s="6"/>
      <c r="AU422" s="6"/>
      <c r="AV422" s="6"/>
      <c r="AW422" s="6">
        <f>_xlfn.XLOOKUP(data_cloud__26[[#This Row],[product_id]], manual_check_maarten!A:A,manual_check_maarten!G:G,  "")</f>
        <v>0</v>
      </c>
      <c r="AX422" s="6" t="str">
        <f>_xlfn.XLOOKUP(data_cloud__26[[#This Row],[product_id]], manual_check_maarten!A:A,manual_check_maarten!H:H,  "")</f>
        <v/>
      </c>
      <c r="AY422" s="6"/>
      <c r="AZ422" s="6"/>
      <c r="BA422" s="6" t="s">
        <v>847</v>
      </c>
      <c r="BB422" s="6">
        <v>230</v>
      </c>
      <c r="BC422" s="6" t="s">
        <v>78</v>
      </c>
      <c r="BD422" s="6">
        <v>45566.772974363426</v>
      </c>
      <c r="BE422" s="6" t="s">
        <v>79</v>
      </c>
      <c r="BF422" s="6" t="s">
        <v>80</v>
      </c>
      <c r="BG422" s="6">
        <v>230</v>
      </c>
      <c r="BH422" s="6">
        <v>230</v>
      </c>
      <c r="BI422" s="6">
        <v>0</v>
      </c>
      <c r="BJ422" s="6" t="s">
        <v>848</v>
      </c>
      <c r="BK422" s="6" t="s">
        <v>82</v>
      </c>
      <c r="BL422" s="6">
        <v>16.319999694824219</v>
      </c>
      <c r="BM422" s="6">
        <v>110</v>
      </c>
      <c r="BN422" s="6" t="s">
        <v>82</v>
      </c>
      <c r="BO422" s="6" t="s">
        <v>82</v>
      </c>
      <c r="BP422" s="6">
        <v>0</v>
      </c>
      <c r="BQ422" s="6">
        <v>60</v>
      </c>
      <c r="BR422" s="6">
        <v>1.3916611671447754E-2</v>
      </c>
      <c r="BS422" s="6">
        <v>0.13671672344207764</v>
      </c>
      <c r="BT422" s="6" t="s">
        <v>849</v>
      </c>
      <c r="BU422" s="6" t="s">
        <v>847</v>
      </c>
      <c r="BV422" s="6">
        <v>40</v>
      </c>
      <c r="BW422" s="6">
        <v>20</v>
      </c>
      <c r="BX422" s="6">
        <v>45</v>
      </c>
      <c r="BY422" s="6">
        <v>861.18499999999995</v>
      </c>
      <c r="BZ422" s="6">
        <v>1228.0170000000001</v>
      </c>
      <c r="CA422" s="6">
        <v>2.4550000000000001</v>
      </c>
      <c r="CB422" s="6">
        <v>4.1399999999999997</v>
      </c>
      <c r="CC422" s="6">
        <v>94.763999999999996</v>
      </c>
      <c r="CD422" s="6">
        <v>2055.8429999999998</v>
      </c>
      <c r="CE422" s="6">
        <v>840.36199999999997</v>
      </c>
      <c r="CF422" s="6">
        <v>1334.8430000000001</v>
      </c>
      <c r="CG422" s="6">
        <v>5.3689999999999998</v>
      </c>
      <c r="CH422" s="6">
        <v>96.063000000000002</v>
      </c>
      <c r="CR422" s="6"/>
      <c r="CS422" s="6"/>
      <c r="CT422" s="6"/>
      <c r="CU422" s="6"/>
      <c r="CV422" s="6"/>
      <c r="CY422" s="6"/>
      <c r="CZ422" s="6"/>
      <c r="DA422" s="6"/>
      <c r="DB422" s="6"/>
      <c r="DC422" s="6"/>
      <c r="DD422" s="6"/>
    </row>
    <row r="423" spans="1:108" x14ac:dyDescent="0.35">
      <c r="A423" s="8">
        <v>800.6754150390625</v>
      </c>
      <c r="B423" s="8">
        <v>119.90861511230469</v>
      </c>
      <c r="C423" s="8">
        <v>214.60000610351563</v>
      </c>
      <c r="D423" s="8">
        <v>215</v>
      </c>
      <c r="E423" s="8">
        <v>220</v>
      </c>
      <c r="F423" s="8">
        <v>224.80000305175781</v>
      </c>
      <c r="G423" s="8">
        <v>2186.698974609375</v>
      </c>
      <c r="H423" s="8">
        <v>1815.2222900390625</v>
      </c>
      <c r="I423" s="8">
        <v>3.8040001392364502</v>
      </c>
      <c r="J423" s="8">
        <v>0.14800000190734863</v>
      </c>
      <c r="K423" s="8">
        <v>24.338001251220703</v>
      </c>
      <c r="L423" s="8">
        <v>2.0360000133514404</v>
      </c>
      <c r="M423" s="8">
        <v>0.45200002193450928</v>
      </c>
      <c r="N423" s="8">
        <v>0.65800005197525024</v>
      </c>
      <c r="O423" s="8">
        <v>40.200000762939453</v>
      </c>
      <c r="P423" s="8">
        <v>26.487905502319336</v>
      </c>
      <c r="Q423" s="8">
        <v>44.978981018066406</v>
      </c>
      <c r="R423" s="8">
        <v>230</v>
      </c>
      <c r="S423" s="8">
        <v>60</v>
      </c>
      <c r="T423" s="8">
        <v>60</v>
      </c>
      <c r="U423" s="8">
        <v>60.900002000000001</v>
      </c>
      <c r="V423" s="8">
        <v>91.864166259765625</v>
      </c>
      <c r="W423" s="8">
        <v>52.49993896484375</v>
      </c>
      <c r="X423" s="8">
        <v>67.399284362792969</v>
      </c>
      <c r="Y423" s="8">
        <v>82.877883911132813</v>
      </c>
      <c r="Z423" s="8">
        <v>2.2950625419616699</v>
      </c>
      <c r="AA423" s="8">
        <v>539.31121826171875</v>
      </c>
      <c r="AB423" s="8">
        <v>489.40280151367188</v>
      </c>
      <c r="AC423" s="8">
        <v>4.966437816619873</v>
      </c>
      <c r="AD423" s="8">
        <v>3.9881877899169922</v>
      </c>
      <c r="AE423" s="8">
        <v>7753.65625</v>
      </c>
      <c r="AF423" s="8">
        <v>5834.97216796875</v>
      </c>
      <c r="AG423" s="8">
        <v>1798.97216796875</v>
      </c>
      <c r="AH423" s="8">
        <v>1130.09375</v>
      </c>
      <c r="AI423" s="8">
        <v>5954.68408203125</v>
      </c>
      <c r="AJ423" s="8">
        <v>4704.87841796875</v>
      </c>
      <c r="AK423" s="8">
        <f>(data_cloud__26[[#This Row],[timestamp]]-BD421)*86400</f>
        <v>24.07600034493953</v>
      </c>
      <c r="AL423" s="8">
        <v>1.0049999999999999</v>
      </c>
      <c r="AM423" s="8">
        <v>424.74700000000001</v>
      </c>
      <c r="AN423" s="8">
        <v>2056.0250000000001</v>
      </c>
      <c r="AO423" s="8">
        <v>8.9220000000000006</v>
      </c>
      <c r="AP423" s="6">
        <v>25.898</v>
      </c>
      <c r="AQ423" s="6">
        <v>1</v>
      </c>
      <c r="AR423" s="6">
        <v>1</v>
      </c>
      <c r="AS423" s="6">
        <f>_xlfn.XLOOKUP(data_cloud__26[[#This Row],[product_id]], manual_check_maarten!A:A,manual_check_maarten!F:F,  "")</f>
        <v>1</v>
      </c>
      <c r="AT423" s="6"/>
      <c r="AU423" s="6"/>
      <c r="AV423" s="6"/>
      <c r="AW423" s="6">
        <f>_xlfn.XLOOKUP(data_cloud__26[[#This Row],[product_id]], manual_check_maarten!A:A,manual_check_maarten!G:G,  "")</f>
        <v>0</v>
      </c>
      <c r="AX423" s="6" t="str">
        <f>_xlfn.XLOOKUP(data_cloud__26[[#This Row],[product_id]], manual_check_maarten!A:A,manual_check_maarten!H:H,  "")</f>
        <v/>
      </c>
      <c r="AY423" s="6"/>
      <c r="AZ423" s="6"/>
      <c r="BA423" s="6" t="s">
        <v>850</v>
      </c>
      <c r="BB423" s="6">
        <v>230</v>
      </c>
      <c r="BC423" s="6" t="s">
        <v>85</v>
      </c>
      <c r="BD423" s="6">
        <v>45566.772974363426</v>
      </c>
      <c r="BE423" s="6" t="s">
        <v>79</v>
      </c>
      <c r="BF423" s="6" t="s">
        <v>80</v>
      </c>
      <c r="BG423" s="6">
        <v>230</v>
      </c>
      <c r="BH423" s="6">
        <v>230</v>
      </c>
      <c r="BI423" s="6">
        <v>0</v>
      </c>
      <c r="BJ423" s="6" t="s">
        <v>848</v>
      </c>
      <c r="BK423" s="6" t="s">
        <v>82</v>
      </c>
      <c r="BL423" s="6">
        <v>16.319999694824219</v>
      </c>
      <c r="BM423" s="6">
        <v>110</v>
      </c>
      <c r="BN423" s="6" t="s">
        <v>82</v>
      </c>
      <c r="BO423" s="6" t="s">
        <v>82</v>
      </c>
      <c r="BP423" s="6">
        <v>0</v>
      </c>
      <c r="BQ423" s="6">
        <v>60</v>
      </c>
      <c r="BR423" s="6"/>
      <c r="BS423" s="6"/>
      <c r="BT423" s="6" t="s">
        <v>851</v>
      </c>
      <c r="BU423" s="6" t="s">
        <v>850</v>
      </c>
      <c r="BV423" s="6">
        <v>40</v>
      </c>
      <c r="BW423" s="6">
        <v>20</v>
      </c>
      <c r="BX423" s="6">
        <v>45</v>
      </c>
      <c r="BY423" s="6">
        <v>1199.9970000000001</v>
      </c>
      <c r="BZ423" s="6">
        <v>937.774</v>
      </c>
      <c r="CA423" s="6">
        <v>-3.706</v>
      </c>
      <c r="CB423" s="6">
        <v>3.9809999999999999</v>
      </c>
      <c r="CC423" s="6">
        <v>88.602999999999994</v>
      </c>
      <c r="CD423" s="6">
        <v>2056.0250000000001</v>
      </c>
      <c r="CE423" s="6">
        <v>1202.838</v>
      </c>
      <c r="CF423" s="6">
        <v>1247.1189999999999</v>
      </c>
      <c r="CG423" s="6">
        <v>179.999</v>
      </c>
      <c r="CH423" s="6">
        <v>99.998999999999995</v>
      </c>
      <c r="CR423" s="6"/>
      <c r="CS423" s="6"/>
      <c r="CT423" s="6"/>
      <c r="CU423" s="6"/>
      <c r="CV423" s="6"/>
      <c r="CY423" s="6"/>
      <c r="CZ423" s="6"/>
      <c r="DA423" s="6"/>
      <c r="DB423" s="6"/>
      <c r="DC423" s="6"/>
      <c r="DD423" s="6"/>
    </row>
    <row r="424" spans="1:108" x14ac:dyDescent="0.35">
      <c r="A424" s="8">
        <v>800.490966796875</v>
      </c>
      <c r="B424" s="8">
        <v>119.90861511230469</v>
      </c>
      <c r="C424" s="8">
        <v>214.80000305175781</v>
      </c>
      <c r="D424" s="8">
        <v>214.80000305175781</v>
      </c>
      <c r="E424" s="8">
        <v>220.10000610351563</v>
      </c>
      <c r="F424" s="8">
        <v>224.80000305175781</v>
      </c>
      <c r="G424" s="8">
        <v>2183.78466796875</v>
      </c>
      <c r="H424" s="8">
        <v>1820.3709716796875</v>
      </c>
      <c r="I424" s="8">
        <v>3.2620000839233398</v>
      </c>
      <c r="J424" s="8">
        <v>0.14800000190734863</v>
      </c>
      <c r="K424" s="8">
        <v>24.338001251220703</v>
      </c>
      <c r="L424" s="8">
        <v>2.0580000877380371</v>
      </c>
      <c r="M424" s="8">
        <v>0.45200002193450928</v>
      </c>
      <c r="N424" s="8">
        <v>0.65200001001358032</v>
      </c>
      <c r="O424" s="8">
        <v>40.5</v>
      </c>
      <c r="P424" s="8">
        <v>26.686679840087891</v>
      </c>
      <c r="Q424" s="8">
        <v>44.943305969238281</v>
      </c>
      <c r="R424" s="8">
        <v>230</v>
      </c>
      <c r="S424" s="8">
        <v>60</v>
      </c>
      <c r="T424" s="8">
        <v>60</v>
      </c>
      <c r="U424" s="8">
        <v>61</v>
      </c>
      <c r="V424" s="8">
        <v>141.87911987304688</v>
      </c>
      <c r="W424" s="8">
        <v>52.499603271484375</v>
      </c>
      <c r="X424" s="8">
        <v>66.599479675292969</v>
      </c>
      <c r="Y424" s="8">
        <v>80.54266357421875</v>
      </c>
      <c r="Z424" s="8">
        <v>2.7841875553131104</v>
      </c>
      <c r="AA424" s="8">
        <v>538.77142333984375</v>
      </c>
      <c r="AB424" s="8">
        <v>492.43182373046875</v>
      </c>
      <c r="AC424" s="8">
        <v>4.6654376983642578</v>
      </c>
      <c r="AD424" s="8">
        <v>3.687187671661377</v>
      </c>
      <c r="AE424" s="8">
        <v>7585.6376953125</v>
      </c>
      <c r="AF424" s="8">
        <v>5277.48681640625</v>
      </c>
      <c r="AG424" s="8">
        <v>1637.5048828125</v>
      </c>
      <c r="AH424" s="8">
        <v>975.8779296875</v>
      </c>
      <c r="AI424" s="8">
        <v>5948.1328125</v>
      </c>
      <c r="AJ424" s="8">
        <v>4301.60888671875</v>
      </c>
      <c r="AK424" s="8">
        <f>(data_cloud__26[[#This Row],[timestamp]]-BD422)*86400</f>
        <v>24.985000141896307</v>
      </c>
      <c r="AL424" s="8">
        <v>1.0029999999999999</v>
      </c>
      <c r="AM424" s="8">
        <v>423.38900000000001</v>
      </c>
      <c r="AN424" s="8">
        <v>2055.3339999999998</v>
      </c>
      <c r="AO424" s="8">
        <v>16.981000000000002</v>
      </c>
      <c r="AP424" s="6">
        <v>25.5</v>
      </c>
      <c r="AQ424" s="6">
        <v>1</v>
      </c>
      <c r="AR424" s="6">
        <v>1</v>
      </c>
      <c r="AS424" s="6">
        <f>_xlfn.XLOOKUP(data_cloud__26[[#This Row],[product_id]], manual_check_maarten!A:A,manual_check_maarten!F:F,  "")</f>
        <v>0</v>
      </c>
      <c r="AT424" s="6"/>
      <c r="AU424" s="6"/>
      <c r="AV424" s="6"/>
      <c r="AW424" s="6">
        <f>_xlfn.XLOOKUP(data_cloud__26[[#This Row],[product_id]], manual_check_maarten!A:A,manual_check_maarten!G:G,  "")</f>
        <v>0</v>
      </c>
      <c r="AX424" s="6" t="str">
        <f>_xlfn.XLOOKUP(data_cloud__26[[#This Row],[product_id]], manual_check_maarten!A:A,manual_check_maarten!H:H,  "")</f>
        <v>Circ section</v>
      </c>
      <c r="AY424" s="6"/>
      <c r="AZ424" s="6"/>
      <c r="BA424" s="6" t="s">
        <v>852</v>
      </c>
      <c r="BB424" s="6">
        <v>231</v>
      </c>
      <c r="BC424" s="6" t="s">
        <v>78</v>
      </c>
      <c r="BD424" s="6">
        <v>45566.773263541669</v>
      </c>
      <c r="BE424" s="6" t="s">
        <v>79</v>
      </c>
      <c r="BF424" s="6" t="s">
        <v>80</v>
      </c>
      <c r="BG424" s="6">
        <v>231</v>
      </c>
      <c r="BH424" s="6">
        <v>231</v>
      </c>
      <c r="BI424" s="6">
        <v>0</v>
      </c>
      <c r="BJ424" s="6" t="s">
        <v>853</v>
      </c>
      <c r="BK424" s="6" t="s">
        <v>82</v>
      </c>
      <c r="BL424" s="6">
        <v>16.319999694824219</v>
      </c>
      <c r="BM424" s="6">
        <v>110</v>
      </c>
      <c r="BN424" s="6" t="s">
        <v>82</v>
      </c>
      <c r="BO424" s="6" t="s">
        <v>82</v>
      </c>
      <c r="BP424" s="6">
        <v>0</v>
      </c>
      <c r="BQ424" s="6">
        <v>60</v>
      </c>
      <c r="BR424" s="6">
        <v>1.8520116806030273E-2</v>
      </c>
      <c r="BS424" s="6">
        <v>0.12545263767242432</v>
      </c>
      <c r="BT424" s="6" t="s">
        <v>854</v>
      </c>
      <c r="BU424" s="6" t="s">
        <v>852</v>
      </c>
      <c r="BV424" s="6">
        <v>40</v>
      </c>
      <c r="BW424" s="6">
        <v>20</v>
      </c>
      <c r="BX424" s="6">
        <v>45</v>
      </c>
      <c r="BY424" s="6">
        <v>861.71500000000003</v>
      </c>
      <c r="BZ424" s="6">
        <v>1305.1010000000001</v>
      </c>
      <c r="CA424" s="6">
        <v>1.8759999999999999</v>
      </c>
      <c r="CB424" s="6">
        <v>4.0620000000000003</v>
      </c>
      <c r="CC424" s="6">
        <v>94.185000000000002</v>
      </c>
      <c r="CD424" s="6">
        <v>2055.3339999999998</v>
      </c>
      <c r="CE424" s="6">
        <v>840.44600000000003</v>
      </c>
      <c r="CF424" s="6">
        <v>1409.6590000000001</v>
      </c>
      <c r="CG424" s="6">
        <v>5.4729999999999999</v>
      </c>
      <c r="CH424" s="6">
        <v>93.307000000000002</v>
      </c>
      <c r="CR424" s="6"/>
      <c r="CS424" s="6"/>
      <c r="CT424" s="6"/>
      <c r="CU424" s="6"/>
      <c r="CV424" s="6"/>
      <c r="CY424" s="6"/>
      <c r="CZ424" s="6"/>
      <c r="DA424" s="6"/>
      <c r="DB424" s="6"/>
      <c r="DC424" s="6"/>
      <c r="DD424" s="6"/>
    </row>
    <row r="425" spans="1:108" x14ac:dyDescent="0.35">
      <c r="A425" s="8">
        <v>800.490966796875</v>
      </c>
      <c r="B425" s="8">
        <v>119.90861511230469</v>
      </c>
      <c r="C425" s="8">
        <v>214.80000305175781</v>
      </c>
      <c r="D425" s="8">
        <v>214.80000305175781</v>
      </c>
      <c r="E425" s="8">
        <v>220.10000610351563</v>
      </c>
      <c r="F425" s="8">
        <v>224.80000305175781</v>
      </c>
      <c r="G425" s="8">
        <v>2183.78466796875</v>
      </c>
      <c r="H425" s="8">
        <v>1820.3709716796875</v>
      </c>
      <c r="I425" s="8">
        <v>3.2620000839233398</v>
      </c>
      <c r="J425" s="8">
        <v>0.14800000190734863</v>
      </c>
      <c r="K425" s="8">
        <v>24.338001251220703</v>
      </c>
      <c r="L425" s="8">
        <v>2.0580000877380371</v>
      </c>
      <c r="M425" s="8">
        <v>0.45200002193450928</v>
      </c>
      <c r="N425" s="8">
        <v>0.65200001001358032</v>
      </c>
      <c r="O425" s="8">
        <v>40.5</v>
      </c>
      <c r="P425" s="8">
        <v>26.686679840087891</v>
      </c>
      <c r="Q425" s="8">
        <v>44.943305969238281</v>
      </c>
      <c r="R425" s="8">
        <v>230</v>
      </c>
      <c r="S425" s="8">
        <v>60</v>
      </c>
      <c r="T425" s="8">
        <v>60</v>
      </c>
      <c r="U425" s="8">
        <v>61</v>
      </c>
      <c r="V425" s="8">
        <v>91.864166259765625</v>
      </c>
      <c r="W425" s="8">
        <v>52.49993896484375</v>
      </c>
      <c r="X425" s="8">
        <v>67.278007507324219</v>
      </c>
      <c r="Y425" s="8">
        <v>82.972526550292969</v>
      </c>
      <c r="Z425" s="8">
        <v>2.2198126316070557</v>
      </c>
      <c r="AA425" s="8">
        <v>538.58843994140625</v>
      </c>
      <c r="AB425" s="8">
        <v>489.7919921875</v>
      </c>
      <c r="AC425" s="8">
        <v>4.8911876678466797</v>
      </c>
      <c r="AD425" s="8">
        <v>3.9505627155303955</v>
      </c>
      <c r="AE425" s="8">
        <v>7739.31396484375</v>
      </c>
      <c r="AF425" s="8">
        <v>5839.57421875</v>
      </c>
      <c r="AG425" s="8">
        <v>1765.005859375</v>
      </c>
      <c r="AH425" s="8">
        <v>1121.7001953125</v>
      </c>
      <c r="AI425" s="8">
        <v>5974.30810546875</v>
      </c>
      <c r="AJ425" s="8">
        <v>4717.8740234375</v>
      </c>
      <c r="AK425" s="8">
        <f>(data_cloud__26[[#This Row],[timestamp]]-BD423)*86400</f>
        <v>24.985000141896307</v>
      </c>
      <c r="AL425" s="8">
        <v>1.0049999999999999</v>
      </c>
      <c r="AM425" s="8">
        <v>424.67899999999997</v>
      </c>
      <c r="AN425" s="8">
        <v>2053.77</v>
      </c>
      <c r="AO425" s="8">
        <v>10.243</v>
      </c>
      <c r="AP425" s="6">
        <v>32.024999999999999</v>
      </c>
      <c r="AQ425" s="6">
        <v>1</v>
      </c>
      <c r="AR425" s="6">
        <v>1</v>
      </c>
      <c r="AS425" s="6">
        <f>_xlfn.XLOOKUP(data_cloud__26[[#This Row],[product_id]], manual_check_maarten!A:A,manual_check_maarten!F:F,  "")</f>
        <v>1</v>
      </c>
      <c r="AT425" s="6"/>
      <c r="AU425" s="6"/>
      <c r="AV425" s="6"/>
      <c r="AW425" s="6">
        <f>_xlfn.XLOOKUP(data_cloud__26[[#This Row],[product_id]], manual_check_maarten!A:A,manual_check_maarten!G:G,  "")</f>
        <v>0</v>
      </c>
      <c r="AX425" s="6" t="str">
        <f>_xlfn.XLOOKUP(data_cloud__26[[#This Row],[product_id]], manual_check_maarten!A:A,manual_check_maarten!H:H,  "")</f>
        <v/>
      </c>
      <c r="AY425" s="6"/>
      <c r="AZ425" s="6"/>
      <c r="BA425" s="6" t="s">
        <v>855</v>
      </c>
      <c r="BB425" s="6">
        <v>231</v>
      </c>
      <c r="BC425" s="6" t="s">
        <v>85</v>
      </c>
      <c r="BD425" s="6">
        <v>45566.773263541669</v>
      </c>
      <c r="BE425" s="6" t="s">
        <v>79</v>
      </c>
      <c r="BF425" s="6" t="s">
        <v>80</v>
      </c>
      <c r="BG425" s="6">
        <v>231</v>
      </c>
      <c r="BH425" s="6">
        <v>231</v>
      </c>
      <c r="BI425" s="6">
        <v>0</v>
      </c>
      <c r="BJ425" s="6" t="s">
        <v>853</v>
      </c>
      <c r="BK425" s="6" t="s">
        <v>82</v>
      </c>
      <c r="BL425" s="6">
        <v>16.319999694824219</v>
      </c>
      <c r="BM425" s="6">
        <v>110</v>
      </c>
      <c r="BN425" s="6" t="s">
        <v>82</v>
      </c>
      <c r="BO425" s="6" t="s">
        <v>82</v>
      </c>
      <c r="BP425" s="6">
        <v>0</v>
      </c>
      <c r="BQ425" s="6">
        <v>60</v>
      </c>
      <c r="BR425" s="6"/>
      <c r="BS425" s="6"/>
      <c r="BT425" s="6" t="s">
        <v>856</v>
      </c>
      <c r="BU425" s="6" t="s">
        <v>855</v>
      </c>
      <c r="BV425" s="6">
        <v>40</v>
      </c>
      <c r="BW425" s="6">
        <v>20</v>
      </c>
      <c r="BX425" s="6">
        <v>45</v>
      </c>
      <c r="BY425" s="6">
        <v>1203.5319999999999</v>
      </c>
      <c r="BZ425" s="6">
        <v>1103.845</v>
      </c>
      <c r="CA425" s="6">
        <v>-2.7639999999999998</v>
      </c>
      <c r="CB425" s="6">
        <v>4.0789999999999997</v>
      </c>
      <c r="CC425" s="6">
        <v>89.545000000000002</v>
      </c>
      <c r="CD425" s="6">
        <v>2053.77</v>
      </c>
      <c r="CE425" s="6">
        <v>1204.2909999999999</v>
      </c>
      <c r="CF425" s="6">
        <v>1409.2619999999999</v>
      </c>
      <c r="CG425" s="6">
        <v>-179.548</v>
      </c>
      <c r="CH425" s="6">
        <v>99.998999999999995</v>
      </c>
      <c r="CR425" s="6"/>
      <c r="CS425" s="6"/>
      <c r="CT425" s="6"/>
      <c r="CU425" s="6"/>
      <c r="CV425" s="6"/>
      <c r="CY425" s="6"/>
      <c r="CZ425" s="6"/>
      <c r="DA425" s="6"/>
      <c r="DB425" s="6"/>
      <c r="DC425" s="6"/>
      <c r="DD425" s="6"/>
    </row>
    <row r="426" spans="1:108" x14ac:dyDescent="0.35">
      <c r="A426" s="8">
        <v>800.6754150390625</v>
      </c>
      <c r="B426" s="8">
        <v>119.90861511230469</v>
      </c>
      <c r="C426" s="8">
        <v>214.60000610351563</v>
      </c>
      <c r="D426" s="8">
        <v>214.80000305175781</v>
      </c>
      <c r="E426" s="8">
        <v>220.10000610351563</v>
      </c>
      <c r="F426" s="8">
        <v>224.80000305175781</v>
      </c>
      <c r="G426" s="8">
        <v>2186.310302734375</v>
      </c>
      <c r="H426" s="8">
        <v>1815.3194580078125</v>
      </c>
      <c r="I426" s="8">
        <v>3.2180001735687256</v>
      </c>
      <c r="J426" s="8">
        <v>0.14800000190734863</v>
      </c>
      <c r="K426" s="8">
        <v>24.338001251220703</v>
      </c>
      <c r="L426" s="8">
        <v>2.0340001583099365</v>
      </c>
      <c r="M426" s="8">
        <v>0.45200002193450928</v>
      </c>
      <c r="N426" s="8">
        <v>0.65600001811981201</v>
      </c>
      <c r="O426" s="8">
        <v>40.5</v>
      </c>
      <c r="P426" s="8">
        <v>26.482809066772461</v>
      </c>
      <c r="Q426" s="8">
        <v>44.958595275878906</v>
      </c>
      <c r="R426" s="8">
        <v>229.80000305175781</v>
      </c>
      <c r="S426" s="8">
        <v>60.099997999999999</v>
      </c>
      <c r="T426" s="8">
        <v>60.099997999999999</v>
      </c>
      <c r="U426" s="8">
        <v>60.900002000000001</v>
      </c>
      <c r="V426" s="8">
        <v>141.87911987304688</v>
      </c>
      <c r="W426" s="8">
        <v>52.499603271484375</v>
      </c>
      <c r="X426" s="8">
        <v>66.60003662109375</v>
      </c>
      <c r="Y426" s="8">
        <v>80.442543029785156</v>
      </c>
      <c r="Z426" s="8">
        <v>3.0475625991821289</v>
      </c>
      <c r="AA426" s="8">
        <v>538.4766845703125</v>
      </c>
      <c r="AB426" s="8">
        <v>491.1617431640625</v>
      </c>
      <c r="AC426" s="8">
        <v>4.6654376983642578</v>
      </c>
      <c r="AD426" s="8">
        <v>3.7248127460479736</v>
      </c>
      <c r="AE426" s="8">
        <v>7590.1650390625</v>
      </c>
      <c r="AF426" s="8">
        <v>5245.77490234375</v>
      </c>
      <c r="AG426" s="8">
        <v>1628.7275390625</v>
      </c>
      <c r="AH426" s="8">
        <v>983.9306640625</v>
      </c>
      <c r="AI426" s="8">
        <v>5961.4375</v>
      </c>
      <c r="AJ426" s="8">
        <v>4261.84423828125</v>
      </c>
      <c r="AK426" s="8">
        <f>(data_cloud__26[[#This Row],[timestamp]]-BD424)*86400</f>
        <v>23.982000024989247</v>
      </c>
      <c r="AL426" s="8">
        <v>1.0029999999999999</v>
      </c>
      <c r="AM426" s="8">
        <v>423.28199999999998</v>
      </c>
      <c r="AN426" s="8">
        <v>2055.5479999999998</v>
      </c>
      <c r="AO426" s="8">
        <v>4.7839999999999998</v>
      </c>
      <c r="AP426" s="6">
        <v>23.587</v>
      </c>
      <c r="AQ426" s="6">
        <v>1</v>
      </c>
      <c r="AR426" s="6">
        <v>1</v>
      </c>
      <c r="AS426" s="6">
        <f>_xlfn.XLOOKUP(data_cloud__26[[#This Row],[product_id]], manual_check_maarten!A:A,manual_check_maarten!F:F,  "")</f>
        <v>1</v>
      </c>
      <c r="AT426" s="6"/>
      <c r="AU426" s="6"/>
      <c r="AV426" s="6"/>
      <c r="AW426" s="6">
        <f>_xlfn.XLOOKUP(data_cloud__26[[#This Row],[product_id]], manual_check_maarten!A:A,manual_check_maarten!G:G,  "")</f>
        <v>0</v>
      </c>
      <c r="AX426" s="6" t="str">
        <f>_xlfn.XLOOKUP(data_cloud__26[[#This Row],[product_id]], manual_check_maarten!A:A,manual_check_maarten!H:H,  "")</f>
        <v/>
      </c>
      <c r="AY426" s="6"/>
      <c r="AZ426" s="6"/>
      <c r="BA426" s="6" t="s">
        <v>857</v>
      </c>
      <c r="BB426" s="6">
        <v>232</v>
      </c>
      <c r="BC426" s="6" t="s">
        <v>78</v>
      </c>
      <c r="BD426" s="6">
        <v>45566.773541111113</v>
      </c>
      <c r="BE426" s="6" t="s">
        <v>79</v>
      </c>
      <c r="BF426" s="6" t="s">
        <v>80</v>
      </c>
      <c r="BG426" s="6">
        <v>232</v>
      </c>
      <c r="BH426" s="6">
        <v>232</v>
      </c>
      <c r="BI426" s="6">
        <v>0</v>
      </c>
      <c r="BJ426" s="6" t="s">
        <v>858</v>
      </c>
      <c r="BK426" s="6" t="s">
        <v>82</v>
      </c>
      <c r="BL426" s="6">
        <v>16.329999923706055</v>
      </c>
      <c r="BM426" s="6">
        <v>110</v>
      </c>
      <c r="BN426" s="6" t="s">
        <v>82</v>
      </c>
      <c r="BO426" s="6" t="s">
        <v>82</v>
      </c>
      <c r="BP426" s="6">
        <v>0</v>
      </c>
      <c r="BQ426" s="6">
        <v>60</v>
      </c>
      <c r="BR426" s="6">
        <v>1.9012451171875E-2</v>
      </c>
      <c r="BS426" s="6">
        <v>0.13018631935119629</v>
      </c>
      <c r="BT426" s="6" t="s">
        <v>859</v>
      </c>
      <c r="BU426" s="6" t="s">
        <v>857</v>
      </c>
      <c r="BV426" s="6">
        <v>40</v>
      </c>
      <c r="BW426" s="6">
        <v>20</v>
      </c>
      <c r="BX426" s="6">
        <v>45</v>
      </c>
      <c r="BY426" s="6">
        <v>832.18799999999999</v>
      </c>
      <c r="BZ426" s="6">
        <v>1245.4870000000001</v>
      </c>
      <c r="CA426" s="6">
        <v>-0.95599999999999996</v>
      </c>
      <c r="CB426" s="6">
        <v>4.1639999999999997</v>
      </c>
      <c r="CC426" s="6">
        <v>91.352999999999994</v>
      </c>
      <c r="CD426" s="6">
        <v>2055.5479999999998</v>
      </c>
      <c r="CE426" s="6">
        <v>817.24800000000005</v>
      </c>
      <c r="CF426" s="6">
        <v>1353.1679999999999</v>
      </c>
      <c r="CG426" s="6">
        <v>2.194</v>
      </c>
      <c r="CH426" s="6">
        <v>97.244</v>
      </c>
      <c r="CR426" s="6"/>
      <c r="CS426" s="6"/>
      <c r="CT426" s="6"/>
      <c r="CU426" s="6"/>
      <c r="CV426" s="6"/>
      <c r="CY426" s="6"/>
      <c r="CZ426" s="6"/>
      <c r="DA426" s="6"/>
      <c r="DB426" s="6"/>
      <c r="DC426" s="6"/>
      <c r="DD426" s="6"/>
    </row>
    <row r="427" spans="1:108" x14ac:dyDescent="0.35">
      <c r="A427" s="8">
        <v>800.6754150390625</v>
      </c>
      <c r="B427" s="8">
        <v>119.90861511230469</v>
      </c>
      <c r="C427" s="8">
        <v>214.60000610351563</v>
      </c>
      <c r="D427" s="8">
        <v>214.80000305175781</v>
      </c>
      <c r="E427" s="8">
        <v>220.10000610351563</v>
      </c>
      <c r="F427" s="8">
        <v>224.80000305175781</v>
      </c>
      <c r="G427" s="8">
        <v>2186.310302734375</v>
      </c>
      <c r="H427" s="8">
        <v>1815.3194580078125</v>
      </c>
      <c r="I427" s="8">
        <v>3.2180001735687256</v>
      </c>
      <c r="J427" s="8">
        <v>0.14800000190734863</v>
      </c>
      <c r="K427" s="8">
        <v>24.338001251220703</v>
      </c>
      <c r="L427" s="8">
        <v>2.0340001583099365</v>
      </c>
      <c r="M427" s="8">
        <v>0.45200002193450928</v>
      </c>
      <c r="N427" s="8">
        <v>0.65600001811981201</v>
      </c>
      <c r="O427" s="8">
        <v>40.5</v>
      </c>
      <c r="P427" s="8">
        <v>26.482809066772461</v>
      </c>
      <c r="Q427" s="8">
        <v>44.958595275878906</v>
      </c>
      <c r="R427" s="8">
        <v>229.80000305175781</v>
      </c>
      <c r="S427" s="8">
        <v>60.099997999999999</v>
      </c>
      <c r="T427" s="8">
        <v>60.099997999999999</v>
      </c>
      <c r="U427" s="8">
        <v>60.900002000000001</v>
      </c>
      <c r="V427" s="8">
        <v>91.864166259765625</v>
      </c>
      <c r="W427" s="8">
        <v>52.49993896484375</v>
      </c>
      <c r="X427" s="8">
        <v>67.354316711425781</v>
      </c>
      <c r="Y427" s="8">
        <v>82.859649658203125</v>
      </c>
      <c r="Z427" s="8">
        <v>2.5628750324249268</v>
      </c>
      <c r="AA427" s="8">
        <v>538.5001220703125</v>
      </c>
      <c r="AB427" s="8">
        <v>488.77243041992188</v>
      </c>
      <c r="AC427" s="8">
        <v>4.9288125038146973</v>
      </c>
      <c r="AD427" s="8">
        <v>3.9505627155303955</v>
      </c>
      <c r="AE427" s="8">
        <v>7741.26025390625</v>
      </c>
      <c r="AF427" s="8">
        <v>5819.4619140625</v>
      </c>
      <c r="AG427" s="8">
        <v>1778.26171875</v>
      </c>
      <c r="AH427" s="8">
        <v>1112.421875</v>
      </c>
      <c r="AI427" s="8">
        <v>5962.99853515625</v>
      </c>
      <c r="AJ427" s="8">
        <v>4707.0400390625</v>
      </c>
      <c r="AK427" s="8">
        <f>(data_cloud__26[[#This Row],[timestamp]]-BD425)*86400</f>
        <v>23.982000024989247</v>
      </c>
      <c r="AL427" s="8">
        <v>1.0049999999999999</v>
      </c>
      <c r="AM427" s="8">
        <v>424.61</v>
      </c>
      <c r="AN427" s="8">
        <v>2056.5590000000002</v>
      </c>
      <c r="AO427" s="8">
        <v>5.2910000000000004</v>
      </c>
      <c r="AP427" s="6">
        <v>26.972000000000001</v>
      </c>
      <c r="AQ427" s="6">
        <v>1</v>
      </c>
      <c r="AR427" s="6">
        <v>1</v>
      </c>
      <c r="AS427" s="6">
        <f>_xlfn.XLOOKUP(data_cloud__26[[#This Row],[product_id]], manual_check_maarten!A:A,manual_check_maarten!F:F,  "")</f>
        <v>1</v>
      </c>
      <c r="AT427" s="6"/>
      <c r="AU427" s="6"/>
      <c r="AV427" s="6"/>
      <c r="AW427" s="6">
        <f>_xlfn.XLOOKUP(data_cloud__26[[#This Row],[product_id]], manual_check_maarten!A:A,manual_check_maarten!G:G,  "")</f>
        <v>0</v>
      </c>
      <c r="AX427" s="6" t="str">
        <f>_xlfn.XLOOKUP(data_cloud__26[[#This Row],[product_id]], manual_check_maarten!A:A,manual_check_maarten!H:H,  "")</f>
        <v/>
      </c>
      <c r="AY427" s="6"/>
      <c r="AZ427" s="6"/>
      <c r="BA427" s="6" t="s">
        <v>860</v>
      </c>
      <c r="BB427" s="6">
        <v>232</v>
      </c>
      <c r="BC427" s="6" t="s">
        <v>85</v>
      </c>
      <c r="BD427" s="6">
        <v>45566.773541111113</v>
      </c>
      <c r="BE427" s="6" t="s">
        <v>79</v>
      </c>
      <c r="BF427" s="6" t="s">
        <v>80</v>
      </c>
      <c r="BG427" s="6">
        <v>232</v>
      </c>
      <c r="BH427" s="6">
        <v>232</v>
      </c>
      <c r="BI427" s="6">
        <v>0</v>
      </c>
      <c r="BJ427" s="6" t="s">
        <v>858</v>
      </c>
      <c r="BK427" s="6" t="s">
        <v>82</v>
      </c>
      <c r="BL427" s="6">
        <v>16.329999923706055</v>
      </c>
      <c r="BM427" s="6">
        <v>110</v>
      </c>
      <c r="BN427" s="6" t="s">
        <v>82</v>
      </c>
      <c r="BO427" s="6" t="s">
        <v>82</v>
      </c>
      <c r="BP427" s="6">
        <v>0</v>
      </c>
      <c r="BQ427" s="6">
        <v>60</v>
      </c>
      <c r="BR427" s="6"/>
      <c r="BS427" s="6"/>
      <c r="BT427" s="6" t="s">
        <v>861</v>
      </c>
      <c r="BU427" s="6" t="s">
        <v>860</v>
      </c>
      <c r="BV427" s="6">
        <v>40</v>
      </c>
      <c r="BW427" s="6">
        <v>20</v>
      </c>
      <c r="BX427" s="6">
        <v>45</v>
      </c>
      <c r="BY427" s="6">
        <v>1238.702</v>
      </c>
      <c r="BZ427" s="6">
        <v>878.28399999999999</v>
      </c>
      <c r="CA427" s="6">
        <v>-1.619</v>
      </c>
      <c r="CB427" s="6">
        <v>4.0529999999999999</v>
      </c>
      <c r="CC427" s="6">
        <v>90.69</v>
      </c>
      <c r="CD427" s="6">
        <v>2056.5590000000002</v>
      </c>
      <c r="CE427" s="6">
        <v>1232.4190000000001</v>
      </c>
      <c r="CF427" s="6">
        <v>1187</v>
      </c>
      <c r="CG427" s="6">
        <v>-178.26400000000001</v>
      </c>
      <c r="CH427" s="6">
        <v>99.998999999999995</v>
      </c>
      <c r="CR427" s="6"/>
      <c r="CS427" s="6"/>
      <c r="CT427" s="6"/>
      <c r="CU427" s="6"/>
      <c r="CV427" s="6"/>
      <c r="CY427" s="6"/>
      <c r="CZ427" s="6"/>
      <c r="DA427" s="6"/>
      <c r="DB427" s="6"/>
      <c r="DC427" s="6"/>
      <c r="DD427" s="6"/>
    </row>
    <row r="428" spans="1:108" x14ac:dyDescent="0.35">
      <c r="A428" s="8">
        <v>800.6754150390625</v>
      </c>
      <c r="B428" s="8">
        <v>119.90861511230469</v>
      </c>
      <c r="C428" s="8">
        <v>214.60000610351563</v>
      </c>
      <c r="D428" s="8">
        <v>214.80000305175781</v>
      </c>
      <c r="E428" s="8">
        <v>220.10000610351563</v>
      </c>
      <c r="F428" s="8">
        <v>225</v>
      </c>
      <c r="G428" s="8">
        <v>2185.43603515625</v>
      </c>
      <c r="H428" s="8">
        <v>1836.6910400390625</v>
      </c>
      <c r="I428" s="8">
        <v>3.814000129699707</v>
      </c>
      <c r="J428" s="8">
        <v>0.14800000190734863</v>
      </c>
      <c r="K428" s="8">
        <v>24.338001251220703</v>
      </c>
      <c r="L428" s="8">
        <v>2.0060000419616699</v>
      </c>
      <c r="M428" s="8">
        <v>0.45200002193450928</v>
      </c>
      <c r="N428" s="8">
        <v>0.65600001811981201</v>
      </c>
      <c r="O428" s="8">
        <v>40.700000762939453</v>
      </c>
      <c r="P428" s="8">
        <v>25.901777267456055</v>
      </c>
      <c r="Q428" s="8">
        <v>44.943305969238281</v>
      </c>
      <c r="R428" s="8">
        <v>229.80000305175781</v>
      </c>
      <c r="S428" s="8">
        <v>59.900002000000001</v>
      </c>
      <c r="T428" s="8">
        <v>59.900002000000001</v>
      </c>
      <c r="U428" s="8">
        <v>61</v>
      </c>
      <c r="V428" s="8">
        <v>141.87911987304688</v>
      </c>
      <c r="W428" s="8">
        <v>52.499603271484375</v>
      </c>
      <c r="X428" s="8">
        <v>66.765708923339844</v>
      </c>
      <c r="Y428" s="8">
        <v>80.42816162109375</v>
      </c>
      <c r="Z428" s="8">
        <v>3.4990627765655518</v>
      </c>
      <c r="AA428" s="8">
        <v>537.1861572265625</v>
      </c>
      <c r="AB428" s="8">
        <v>489.0941162109375</v>
      </c>
      <c r="AC428" s="8">
        <v>4.7406878471374512</v>
      </c>
      <c r="AD428" s="8">
        <v>3.8000626564025879</v>
      </c>
      <c r="AE428" s="8">
        <v>7574.69287109375</v>
      </c>
      <c r="AF428" s="8">
        <v>5188.4970703125</v>
      </c>
      <c r="AG428" s="8">
        <v>1644.6162109375</v>
      </c>
      <c r="AH428" s="8">
        <v>994.439453125</v>
      </c>
      <c r="AI428" s="8">
        <v>5930.07666015625</v>
      </c>
      <c r="AJ428" s="8">
        <v>4194.0576171875</v>
      </c>
      <c r="AK428" s="8">
        <f>(data_cloud__26[[#This Row],[timestamp]]-BD426)*86400</f>
        <v>23.975000088103116</v>
      </c>
      <c r="AL428" s="8"/>
      <c r="AM428" s="8"/>
      <c r="AN428" s="8"/>
      <c r="AO428" s="8"/>
      <c r="AP428" s="6"/>
      <c r="AQ428" s="6"/>
      <c r="AR428" s="6"/>
      <c r="AS428" s="6" t="str">
        <f>_xlfn.XLOOKUP(data_cloud__26[[#This Row],[product_id]], manual_check_maarten!A:A,manual_check_maarten!F:F,  "")</f>
        <v/>
      </c>
      <c r="AT428" s="6"/>
      <c r="AU428" s="6"/>
      <c r="AV428" s="6"/>
      <c r="AW428" s="6" t="str">
        <f>_xlfn.XLOOKUP(data_cloud__26[[#This Row],[product_id]], manual_check_maarten!A:A,manual_check_maarten!G:G,  "")</f>
        <v/>
      </c>
      <c r="AX428" s="6" t="str">
        <f>_xlfn.XLOOKUP(data_cloud__26[[#This Row],[product_id]], manual_check_maarten!A:A,manual_check_maarten!H:H,  "")</f>
        <v/>
      </c>
      <c r="AY428" s="6"/>
      <c r="AZ428" s="6"/>
      <c r="BA428" s="6" t="s">
        <v>862</v>
      </c>
      <c r="BB428" s="6">
        <v>233</v>
      </c>
      <c r="BC428" s="6" t="s">
        <v>78</v>
      </c>
      <c r="BD428" s="6">
        <v>45566.77381859954</v>
      </c>
      <c r="BE428" s="6" t="s">
        <v>79</v>
      </c>
      <c r="BF428" s="6" t="s">
        <v>80</v>
      </c>
      <c r="BG428" s="6">
        <v>233</v>
      </c>
      <c r="BH428" s="6">
        <v>233</v>
      </c>
      <c r="BI428" s="6">
        <v>0</v>
      </c>
      <c r="BJ428" s="6" t="s">
        <v>863</v>
      </c>
      <c r="BK428" s="6" t="s">
        <v>82</v>
      </c>
      <c r="BL428" s="6">
        <v>16.329999923706055</v>
      </c>
      <c r="BM428" s="6">
        <v>110</v>
      </c>
      <c r="BN428" s="6" t="s">
        <v>82</v>
      </c>
      <c r="BO428" s="6" t="s">
        <v>82</v>
      </c>
      <c r="BP428" s="6">
        <v>0</v>
      </c>
      <c r="BQ428" s="6">
        <v>60</v>
      </c>
      <c r="BR428" s="6">
        <v>1.5993237495422363E-2</v>
      </c>
      <c r="BS428" s="6">
        <v>0.14135491847991943</v>
      </c>
      <c r="BT428" s="6"/>
      <c r="BX428" s="6"/>
      <c r="BY428" s="6"/>
      <c r="BZ428" s="6"/>
      <c r="CA428" s="6"/>
      <c r="CB428" s="6"/>
      <c r="CC428" s="6"/>
      <c r="CD428" s="6"/>
      <c r="CR428" s="6"/>
      <c r="CS428" s="6"/>
      <c r="CT428" s="6"/>
      <c r="CU428" s="6"/>
      <c r="CV428" s="6"/>
      <c r="CY428" s="6"/>
      <c r="CZ428" s="6"/>
      <c r="DA428" s="6"/>
      <c r="DB428" s="6"/>
      <c r="DC428" s="6"/>
      <c r="DD428" s="6"/>
    </row>
    <row r="429" spans="1:108" x14ac:dyDescent="0.35">
      <c r="A429" s="8">
        <v>800.6754150390625</v>
      </c>
      <c r="B429" s="8">
        <v>119.90861511230469</v>
      </c>
      <c r="C429" s="8">
        <v>214.60000610351563</v>
      </c>
      <c r="D429" s="8">
        <v>214.80000305175781</v>
      </c>
      <c r="E429" s="8">
        <v>220.10000610351563</v>
      </c>
      <c r="F429" s="8">
        <v>225</v>
      </c>
      <c r="G429" s="8">
        <v>2185.43603515625</v>
      </c>
      <c r="H429" s="8">
        <v>1836.6910400390625</v>
      </c>
      <c r="I429" s="8">
        <v>3.814000129699707</v>
      </c>
      <c r="J429" s="8">
        <v>0.14800000190734863</v>
      </c>
      <c r="K429" s="8">
        <v>24.338001251220703</v>
      </c>
      <c r="L429" s="8">
        <v>2.0060000419616699</v>
      </c>
      <c r="M429" s="8">
        <v>0.45200002193450928</v>
      </c>
      <c r="N429" s="8">
        <v>0.65600001811981201</v>
      </c>
      <c r="O429" s="8">
        <v>40.700000762939453</v>
      </c>
      <c r="P429" s="8">
        <v>25.901777267456055</v>
      </c>
      <c r="Q429" s="8">
        <v>44.943305969238281</v>
      </c>
      <c r="R429" s="8">
        <v>229.80000305175781</v>
      </c>
      <c r="S429" s="8">
        <v>59.900002000000001</v>
      </c>
      <c r="T429" s="8">
        <v>59.900002000000001</v>
      </c>
      <c r="U429" s="8">
        <v>61</v>
      </c>
      <c r="V429" s="8">
        <v>91.864166259765625</v>
      </c>
      <c r="W429" s="8">
        <v>52.49993896484375</v>
      </c>
      <c r="X429" s="8">
        <v>67.408958435058594</v>
      </c>
      <c r="Y429" s="8">
        <v>83.214927673339844</v>
      </c>
      <c r="Z429" s="8">
        <v>1.5425626039505005</v>
      </c>
      <c r="AA429" s="8">
        <v>538.8094482421875</v>
      </c>
      <c r="AB429" s="8">
        <v>488.70663452148438</v>
      </c>
      <c r="AC429" s="8">
        <v>5.0416879653930664</v>
      </c>
      <c r="AD429" s="8">
        <v>3.9881877899169922</v>
      </c>
      <c r="AE429" s="8">
        <v>7726.05712890625</v>
      </c>
      <c r="AF429" s="8">
        <v>5790.66015625</v>
      </c>
      <c r="AG429" s="8">
        <v>1821.92138671875</v>
      </c>
      <c r="AH429" s="8">
        <v>1112.1591796875</v>
      </c>
      <c r="AI429" s="8">
        <v>5904.1357421875</v>
      </c>
      <c r="AJ429" s="8">
        <v>4678.5009765625</v>
      </c>
      <c r="AK429" s="8">
        <f>(data_cloud__26[[#This Row],[timestamp]]-BD427)*86400</f>
        <v>23.975000088103116</v>
      </c>
      <c r="AL429" s="8">
        <v>1.0049999999999999</v>
      </c>
      <c r="AM429" s="8">
        <v>424.53899999999999</v>
      </c>
      <c r="AN429" s="8">
        <v>2053.6019999999999</v>
      </c>
      <c r="AO429" s="8">
        <v>8.9060000000000006</v>
      </c>
      <c r="AP429" s="6">
        <v>45.951999999999998</v>
      </c>
      <c r="AQ429" s="6">
        <v>1</v>
      </c>
      <c r="AR429" s="6">
        <v>0</v>
      </c>
      <c r="AS429" s="6">
        <f>_xlfn.XLOOKUP(data_cloud__26[[#This Row],[product_id]], manual_check_maarten!A:A,manual_check_maarten!F:F,  "")</f>
        <v>1</v>
      </c>
      <c r="AT429" s="6"/>
      <c r="AU429" s="6"/>
      <c r="AV429" s="6"/>
      <c r="AW429" s="6">
        <f>_xlfn.XLOOKUP(data_cloud__26[[#This Row],[product_id]], manual_check_maarten!A:A,manual_check_maarten!G:G,  "")</f>
        <v>0</v>
      </c>
      <c r="AX429" s="6" t="str">
        <f>_xlfn.XLOOKUP(data_cloud__26[[#This Row],[product_id]], manual_check_maarten!A:A,manual_check_maarten!H:H,  "")</f>
        <v/>
      </c>
      <c r="AY429" s="6"/>
      <c r="AZ429" s="6"/>
      <c r="BA429" s="6" t="s">
        <v>864</v>
      </c>
      <c r="BB429" s="6">
        <v>233</v>
      </c>
      <c r="BC429" s="6" t="s">
        <v>85</v>
      </c>
      <c r="BD429" s="6">
        <v>45566.77381859954</v>
      </c>
      <c r="BE429" s="6" t="s">
        <v>79</v>
      </c>
      <c r="BF429" s="6" t="s">
        <v>80</v>
      </c>
      <c r="BG429" s="6">
        <v>233</v>
      </c>
      <c r="BH429" s="6">
        <v>233</v>
      </c>
      <c r="BI429" s="6">
        <v>0</v>
      </c>
      <c r="BJ429" s="6" t="s">
        <v>863</v>
      </c>
      <c r="BK429" s="6" t="s">
        <v>82</v>
      </c>
      <c r="BL429" s="6">
        <v>16.329999923706055</v>
      </c>
      <c r="BM429" s="6">
        <v>110</v>
      </c>
      <c r="BN429" s="6" t="s">
        <v>82</v>
      </c>
      <c r="BO429" s="6" t="s">
        <v>82</v>
      </c>
      <c r="BP429" s="6">
        <v>0</v>
      </c>
      <c r="BQ429" s="6">
        <v>60</v>
      </c>
      <c r="BR429" s="6"/>
      <c r="BS429" s="6"/>
      <c r="BT429" s="6" t="s">
        <v>865</v>
      </c>
      <c r="BU429" s="6" t="s">
        <v>864</v>
      </c>
      <c r="BV429" s="6">
        <v>40</v>
      </c>
      <c r="BW429" s="6">
        <v>20</v>
      </c>
      <c r="BX429" s="6">
        <v>45</v>
      </c>
      <c r="BY429" s="6">
        <v>1212.607</v>
      </c>
      <c r="BZ429" s="6">
        <v>1121.8130000000001</v>
      </c>
      <c r="CA429" s="6">
        <v>-2.3090000000000002</v>
      </c>
      <c r="CB429" s="6">
        <v>4.0620000000000003</v>
      </c>
      <c r="CC429" s="6">
        <v>90</v>
      </c>
      <c r="CD429" s="6">
        <v>2053.6019999999999</v>
      </c>
      <c r="CE429" s="6">
        <v>1210.806</v>
      </c>
      <c r="CF429" s="6">
        <v>1427.011</v>
      </c>
      <c r="CG429" s="6">
        <v>-179.07900000000001</v>
      </c>
      <c r="CH429" s="6">
        <v>99.998999999999995</v>
      </c>
      <c r="CR429" s="6"/>
      <c r="CS429" s="6"/>
      <c r="CT429" s="6"/>
      <c r="CU429" s="6"/>
      <c r="CV429" s="6"/>
      <c r="CY429" s="6"/>
      <c r="CZ429" s="6"/>
      <c r="DA429" s="6"/>
      <c r="DB429" s="6"/>
      <c r="DC429" s="6"/>
      <c r="DD429" s="6"/>
    </row>
    <row r="430" spans="1:108" x14ac:dyDescent="0.35">
      <c r="A430" s="8">
        <v>800.490966796875</v>
      </c>
      <c r="B430" s="8">
        <v>119.90861511230469</v>
      </c>
      <c r="C430" s="8">
        <v>214.80000305175781</v>
      </c>
      <c r="D430" s="8">
        <v>214.80000305175781</v>
      </c>
      <c r="E430" s="8">
        <v>220.10000610351563</v>
      </c>
      <c r="F430" s="8">
        <v>225</v>
      </c>
      <c r="G430" s="8">
        <v>2180.773193359375</v>
      </c>
      <c r="H430" s="8">
        <v>1822.9937744140625</v>
      </c>
      <c r="I430" s="8">
        <v>3.0060000419616699</v>
      </c>
      <c r="J430" s="8">
        <v>0.14800000190734863</v>
      </c>
      <c r="K430" s="8">
        <v>24.338001251220703</v>
      </c>
      <c r="L430" s="8">
        <v>2.0500001907348633</v>
      </c>
      <c r="M430" s="8">
        <v>0.45200002193450928</v>
      </c>
      <c r="N430" s="8">
        <v>0.65400004386901855</v>
      </c>
      <c r="O430" s="8">
        <v>41</v>
      </c>
      <c r="P430" s="8">
        <v>26.212680816650391</v>
      </c>
      <c r="Q430" s="8">
        <v>44.989173889160156</v>
      </c>
      <c r="R430" s="8">
        <v>229.80000305175781</v>
      </c>
      <c r="S430" s="8">
        <v>60</v>
      </c>
      <c r="T430" s="8">
        <v>60</v>
      </c>
      <c r="U430" s="8">
        <v>61</v>
      </c>
      <c r="V430" s="8">
        <v>141.87911987304688</v>
      </c>
      <c r="W430" s="8">
        <v>52.499603271484375</v>
      </c>
      <c r="X430" s="8">
        <v>66.773956298828125</v>
      </c>
      <c r="Y430" s="8">
        <v>80.316093444824219</v>
      </c>
      <c r="Z430" s="8">
        <v>3.1980626583099365</v>
      </c>
      <c r="AA430" s="8">
        <v>536.46600341796875</v>
      </c>
      <c r="AB430" s="8">
        <v>487.73971557617188</v>
      </c>
      <c r="AC430" s="8">
        <v>4.7030625343322754</v>
      </c>
      <c r="AD430" s="8">
        <v>3.7624375820159912</v>
      </c>
      <c r="AE430" s="8">
        <v>7561.55908203125</v>
      </c>
      <c r="AF430" s="8">
        <v>5159.005859375</v>
      </c>
      <c r="AG430" s="8">
        <v>1626.11474609375</v>
      </c>
      <c r="AH430" s="8">
        <v>977.25634765625</v>
      </c>
      <c r="AI430" s="8">
        <v>5935.4443359375</v>
      </c>
      <c r="AJ430" s="8">
        <v>4181.74951171875</v>
      </c>
      <c r="AK430" s="8">
        <f>(data_cloud__26[[#This Row],[timestamp]]-BD428)*86400</f>
        <v>24.98499951325357</v>
      </c>
      <c r="AL430" s="8">
        <v>1.004</v>
      </c>
      <c r="AM430" s="8">
        <v>423.51100000000002</v>
      </c>
      <c r="AN430" s="8">
        <v>2052.3270000000002</v>
      </c>
      <c r="AO430" s="8">
        <v>148.965</v>
      </c>
      <c r="AP430" s="6">
        <v>415.41300000000001</v>
      </c>
      <c r="AQ430" s="6">
        <v>0</v>
      </c>
      <c r="AR430" s="6">
        <v>0</v>
      </c>
      <c r="AS430" s="6">
        <f>_xlfn.XLOOKUP(data_cloud__26[[#This Row],[product_id]], manual_check_maarten!A:A,manual_check_maarten!F:F,  "")</f>
        <v>1</v>
      </c>
      <c r="AT430" s="6"/>
      <c r="AU430" s="6"/>
      <c r="AV430" s="6"/>
      <c r="AW430" s="6" t="str">
        <f>_xlfn.XLOOKUP(data_cloud__26[[#This Row],[product_id]], manual_check_maarten!A:A,manual_check_maarten!G:G,  "")</f>
        <v>anomaly due to position against the edge of the FOV</v>
      </c>
      <c r="AX430" s="6" t="str">
        <f>_xlfn.XLOOKUP(data_cloud__26[[#This Row],[product_id]], manual_check_maarten!A:A,manual_check_maarten!H:H,  "")</f>
        <v/>
      </c>
      <c r="AY430" s="6"/>
      <c r="AZ430" s="6"/>
      <c r="BA430" s="6" t="s">
        <v>866</v>
      </c>
      <c r="BB430" s="6">
        <v>234</v>
      </c>
      <c r="BC430" s="6" t="s">
        <v>78</v>
      </c>
      <c r="BD430" s="6">
        <v>45566.774107777775</v>
      </c>
      <c r="BE430" s="6" t="s">
        <v>79</v>
      </c>
      <c r="BF430" s="6" t="s">
        <v>80</v>
      </c>
      <c r="BG430" s="6">
        <v>234</v>
      </c>
      <c r="BH430" s="6">
        <v>234</v>
      </c>
      <c r="BI430" s="6">
        <v>0</v>
      </c>
      <c r="BJ430" s="6" t="s">
        <v>867</v>
      </c>
      <c r="BK430" s="6" t="s">
        <v>82</v>
      </c>
      <c r="BL430" s="6">
        <v>16.329999923706055</v>
      </c>
      <c r="BM430" s="6">
        <v>110</v>
      </c>
      <c r="BN430" s="6" t="s">
        <v>82</v>
      </c>
      <c r="BO430" s="6" t="s">
        <v>82</v>
      </c>
      <c r="BP430" s="6">
        <v>0</v>
      </c>
      <c r="BQ430" s="6">
        <v>60</v>
      </c>
      <c r="BR430" s="6">
        <v>1.2716531753540039E-2</v>
      </c>
      <c r="BS430" s="6">
        <v>0.14633321762084961</v>
      </c>
      <c r="BT430" s="6" t="s">
        <v>868</v>
      </c>
      <c r="BU430" s="6" t="s">
        <v>866</v>
      </c>
      <c r="BV430" s="6">
        <v>40</v>
      </c>
      <c r="BW430" s="6">
        <v>20</v>
      </c>
      <c r="BX430" s="6">
        <v>45</v>
      </c>
      <c r="BY430" s="6">
        <v>893.95699999999999</v>
      </c>
      <c r="BZ430" s="6">
        <v>914.44100000000003</v>
      </c>
      <c r="CA430" s="6">
        <v>3.2629999999999999</v>
      </c>
      <c r="CB430" s="6">
        <v>4.0960000000000001</v>
      </c>
      <c r="CC430" s="6">
        <v>95.572000000000003</v>
      </c>
      <c r="CD430" s="6">
        <v>2052.3270000000002</v>
      </c>
      <c r="CE430" s="6">
        <v>870.11199999999997</v>
      </c>
      <c r="CF430" s="6">
        <v>1026.972</v>
      </c>
      <c r="CG430" s="6">
        <v>6.6349999999999998</v>
      </c>
      <c r="CH430" s="6">
        <v>94.882000000000005</v>
      </c>
      <c r="CR430" s="6"/>
      <c r="CS430" s="6"/>
      <c r="CT430" s="6"/>
      <c r="CU430" s="6"/>
      <c r="CV430" s="6"/>
      <c r="CY430" s="6"/>
      <c r="CZ430" s="6"/>
      <c r="DA430" s="6"/>
      <c r="DB430" s="6"/>
      <c r="DC430" s="6"/>
      <c r="DD430" s="6"/>
    </row>
    <row r="431" spans="1:108" x14ac:dyDescent="0.35">
      <c r="A431" s="8">
        <v>800.490966796875</v>
      </c>
      <c r="B431" s="8">
        <v>119.90861511230469</v>
      </c>
      <c r="C431" s="8">
        <v>214.80000305175781</v>
      </c>
      <c r="D431" s="8">
        <v>214.80000305175781</v>
      </c>
      <c r="E431" s="8">
        <v>220.10000610351563</v>
      </c>
      <c r="F431" s="8">
        <v>225</v>
      </c>
      <c r="G431" s="8">
        <v>2180.773193359375</v>
      </c>
      <c r="H431" s="8">
        <v>1822.9937744140625</v>
      </c>
      <c r="I431" s="8">
        <v>3.0060000419616699</v>
      </c>
      <c r="J431" s="8">
        <v>0.14800000190734863</v>
      </c>
      <c r="K431" s="8">
        <v>24.338001251220703</v>
      </c>
      <c r="L431" s="8">
        <v>2.0500001907348633</v>
      </c>
      <c r="M431" s="8">
        <v>0.45200002193450928</v>
      </c>
      <c r="N431" s="8">
        <v>0.65400004386901855</v>
      </c>
      <c r="O431" s="8">
        <v>41</v>
      </c>
      <c r="P431" s="8">
        <v>26.212680816650391</v>
      </c>
      <c r="Q431" s="8">
        <v>44.989173889160156</v>
      </c>
      <c r="R431" s="8">
        <v>229.80000305175781</v>
      </c>
      <c r="S431" s="8">
        <v>60</v>
      </c>
      <c r="T431" s="8">
        <v>60</v>
      </c>
      <c r="U431" s="8">
        <v>61</v>
      </c>
      <c r="V431" s="8">
        <v>91.864166259765625</v>
      </c>
      <c r="W431" s="8">
        <v>52.49993896484375</v>
      </c>
      <c r="X431" s="8">
        <v>67.39569091796875</v>
      </c>
      <c r="Y431" s="8">
        <v>82.923149108886719</v>
      </c>
      <c r="Z431" s="8">
        <v>2.4079375267028809</v>
      </c>
      <c r="AA431" s="8">
        <v>537.82781982421875</v>
      </c>
      <c r="AB431" s="8">
        <v>487.48037719726563</v>
      </c>
      <c r="AC431" s="8">
        <v>4.8911876678466797</v>
      </c>
      <c r="AD431" s="8">
        <v>3.9505627155303955</v>
      </c>
      <c r="AE431" s="8">
        <v>7720.2080078125</v>
      </c>
      <c r="AF431" s="8">
        <v>5772.01171875</v>
      </c>
      <c r="AG431" s="8">
        <v>1743.212890625</v>
      </c>
      <c r="AH431" s="8">
        <v>1096.962890625</v>
      </c>
      <c r="AI431" s="8">
        <v>5976.9951171875</v>
      </c>
      <c r="AJ431" s="8">
        <v>4675.048828125</v>
      </c>
      <c r="AK431" s="8">
        <f>(data_cloud__26[[#This Row],[timestamp]]-BD429)*86400</f>
        <v>24.98499951325357</v>
      </c>
      <c r="AL431" s="8">
        <v>1.0049999999999999</v>
      </c>
      <c r="AM431" s="8">
        <v>424.68599999999998</v>
      </c>
      <c r="AN431" s="8">
        <v>2055.4589999999998</v>
      </c>
      <c r="AO431" s="8">
        <v>4.8529999999999998</v>
      </c>
      <c r="AP431" s="6">
        <v>29.14</v>
      </c>
      <c r="AQ431" s="6">
        <v>1</v>
      </c>
      <c r="AR431" s="6">
        <v>1</v>
      </c>
      <c r="AS431" s="6">
        <f>_xlfn.XLOOKUP(data_cloud__26[[#This Row],[product_id]], manual_check_maarten!A:A,manual_check_maarten!F:F,  "")</f>
        <v>1</v>
      </c>
      <c r="AT431" s="6"/>
      <c r="AU431" s="6"/>
      <c r="AV431" s="6"/>
      <c r="AW431" s="6">
        <f>_xlfn.XLOOKUP(data_cloud__26[[#This Row],[product_id]], manual_check_maarten!A:A,manual_check_maarten!G:G,  "")</f>
        <v>0</v>
      </c>
      <c r="AX431" s="6" t="str">
        <f>_xlfn.XLOOKUP(data_cloud__26[[#This Row],[product_id]], manual_check_maarten!A:A,manual_check_maarten!H:H,  "")</f>
        <v/>
      </c>
      <c r="AY431" s="6"/>
      <c r="AZ431" s="6"/>
      <c r="BA431" s="6" t="s">
        <v>869</v>
      </c>
      <c r="BB431" s="6">
        <v>234</v>
      </c>
      <c r="BC431" s="6" t="s">
        <v>85</v>
      </c>
      <c r="BD431" s="6">
        <v>45566.774107777775</v>
      </c>
      <c r="BE431" s="6" t="s">
        <v>79</v>
      </c>
      <c r="BF431" s="6" t="s">
        <v>80</v>
      </c>
      <c r="BG431" s="6">
        <v>234</v>
      </c>
      <c r="BH431" s="6">
        <v>234</v>
      </c>
      <c r="BI431" s="6">
        <v>0</v>
      </c>
      <c r="BJ431" s="6" t="s">
        <v>867</v>
      </c>
      <c r="BK431" s="6" t="s">
        <v>82</v>
      </c>
      <c r="BL431" s="6">
        <v>16.329999923706055</v>
      </c>
      <c r="BM431" s="6">
        <v>110</v>
      </c>
      <c r="BN431" s="6" t="s">
        <v>82</v>
      </c>
      <c r="BO431" s="6" t="s">
        <v>82</v>
      </c>
      <c r="BP431" s="6">
        <v>0</v>
      </c>
      <c r="BQ431" s="6">
        <v>60</v>
      </c>
      <c r="BR431" s="6"/>
      <c r="BS431" s="6"/>
      <c r="BT431" s="6" t="s">
        <v>870</v>
      </c>
      <c r="BU431" s="6" t="s">
        <v>869</v>
      </c>
      <c r="BV431" s="6">
        <v>40</v>
      </c>
      <c r="BW431" s="6">
        <v>20</v>
      </c>
      <c r="BX431" s="6">
        <v>45</v>
      </c>
      <c r="BY431" s="6">
        <v>1188.8900000000001</v>
      </c>
      <c r="BZ431" s="6">
        <v>985.98699999999997</v>
      </c>
      <c r="CA431" s="6">
        <v>-3.6949999999999998</v>
      </c>
      <c r="CB431" s="6">
        <v>4.0659999999999998</v>
      </c>
      <c r="CC431" s="6">
        <v>88.614000000000004</v>
      </c>
      <c r="CD431" s="6">
        <v>2055.4589999999998</v>
      </c>
      <c r="CE431" s="6">
        <v>1194.08</v>
      </c>
      <c r="CF431" s="6">
        <v>1293.364</v>
      </c>
      <c r="CG431" s="6">
        <v>179.54499999999999</v>
      </c>
      <c r="CH431" s="6">
        <v>99.998999999999995</v>
      </c>
      <c r="CR431" s="6"/>
      <c r="CS431" s="6"/>
      <c r="CT431" s="6"/>
      <c r="CU431" s="6"/>
      <c r="CV431" s="6"/>
      <c r="CY431" s="6"/>
      <c r="CZ431" s="6"/>
      <c r="DA431" s="6"/>
      <c r="DB431" s="6"/>
      <c r="DC431" s="6"/>
      <c r="DD431" s="6"/>
    </row>
    <row r="432" spans="1:108" x14ac:dyDescent="0.35">
      <c r="A432" s="8">
        <v>800.6754150390625</v>
      </c>
      <c r="B432" s="8">
        <v>119.90861511230469</v>
      </c>
      <c r="C432" s="8">
        <v>214.80000305175781</v>
      </c>
      <c r="D432" s="8">
        <v>214.80000305175781</v>
      </c>
      <c r="E432" s="8">
        <v>220.10000610351563</v>
      </c>
      <c r="F432" s="8">
        <v>225</v>
      </c>
      <c r="G432" s="8">
        <v>2190.390380859375</v>
      </c>
      <c r="H432" s="8">
        <v>1855.0511474609375</v>
      </c>
      <c r="I432" s="8">
        <v>3.3400001525878906</v>
      </c>
      <c r="J432" s="8">
        <v>0.14800000190734863</v>
      </c>
      <c r="K432" s="8">
        <v>24.368001937866211</v>
      </c>
      <c r="L432" s="8">
        <v>2.0540001392364502</v>
      </c>
      <c r="M432" s="8">
        <v>0.45200002193450928</v>
      </c>
      <c r="N432" s="8">
        <v>0.65400004386901855</v>
      </c>
      <c r="O432" s="8">
        <v>41.200000762939453</v>
      </c>
      <c r="P432" s="8">
        <v>26.42674446105957</v>
      </c>
      <c r="Q432" s="8">
        <v>44.989173889160156</v>
      </c>
      <c r="R432" s="8">
        <v>229.80000305175781</v>
      </c>
      <c r="S432" s="8">
        <v>60</v>
      </c>
      <c r="T432" s="8">
        <v>60</v>
      </c>
      <c r="U432" s="8">
        <v>60.900002000000001</v>
      </c>
      <c r="V432" s="8">
        <v>141.87911987304688</v>
      </c>
      <c r="W432" s="8">
        <v>52.499603271484375</v>
      </c>
      <c r="X432" s="8">
        <v>66.762725830078125</v>
      </c>
      <c r="Y432" s="8">
        <v>80.444160461425781</v>
      </c>
      <c r="Z432" s="8">
        <v>3.2733125686645508</v>
      </c>
      <c r="AA432" s="8">
        <v>537.21685791015625</v>
      </c>
      <c r="AB432" s="8">
        <v>490.84841918945313</v>
      </c>
      <c r="AC432" s="8">
        <v>4.6654376983642578</v>
      </c>
      <c r="AD432" s="8">
        <v>3.7624375820159912</v>
      </c>
      <c r="AE432" s="8">
        <v>7569.59716796875</v>
      </c>
      <c r="AF432" s="8">
        <v>5240.958984375</v>
      </c>
      <c r="AG432" s="8">
        <v>1620.16796875</v>
      </c>
      <c r="AH432" s="8">
        <v>995.59912109375</v>
      </c>
      <c r="AI432" s="8">
        <v>5949.42919921875</v>
      </c>
      <c r="AJ432" s="8">
        <v>4245.35986328125</v>
      </c>
      <c r="AK432" s="8">
        <f>(data_cloud__26[[#This Row],[timestamp]]-BD430)*86400</f>
        <v>24.082000111229718</v>
      </c>
      <c r="AL432" s="8">
        <v>1.0029999999999999</v>
      </c>
      <c r="AM432" s="8">
        <v>423.392</v>
      </c>
      <c r="AN432" s="8">
        <v>2055.7510000000002</v>
      </c>
      <c r="AO432" s="8">
        <v>50.347000000000001</v>
      </c>
      <c r="AP432" s="6">
        <v>32.348999999999997</v>
      </c>
      <c r="AQ432" s="6">
        <v>0</v>
      </c>
      <c r="AR432" s="6">
        <v>1</v>
      </c>
      <c r="AS432" s="6">
        <f>_xlfn.XLOOKUP(data_cloud__26[[#This Row],[product_id]], manual_check_maarten!A:A,manual_check_maarten!F:F,  "")</f>
        <v>1</v>
      </c>
      <c r="AT432" s="6"/>
      <c r="AU432" s="6"/>
      <c r="AV432" s="6"/>
      <c r="AW432" s="6" t="str">
        <f>_xlfn.XLOOKUP(data_cloud__26[[#This Row],[product_id]], manual_check_maarten!A:A,manual_check_maarten!G:G,  "")</f>
        <v>anomaly due to conveyor belt error in detection ROI</v>
      </c>
      <c r="AX432" s="6" t="str">
        <f>_xlfn.XLOOKUP(data_cloud__26[[#This Row],[product_id]], manual_check_maarten!A:A,manual_check_maarten!H:H,  "")</f>
        <v/>
      </c>
      <c r="AY432" s="6"/>
      <c r="AZ432" s="6"/>
      <c r="BA432" s="6" t="s">
        <v>871</v>
      </c>
      <c r="BB432" s="6">
        <v>235</v>
      </c>
      <c r="BC432" s="6" t="s">
        <v>78</v>
      </c>
      <c r="BD432" s="6">
        <v>45566.774386504629</v>
      </c>
      <c r="BE432" s="6" t="s">
        <v>79</v>
      </c>
      <c r="BF432" s="6" t="s">
        <v>80</v>
      </c>
      <c r="BG432" s="6">
        <v>235</v>
      </c>
      <c r="BH432" s="6">
        <v>235</v>
      </c>
      <c r="BI432" s="6">
        <v>0</v>
      </c>
      <c r="BJ432" s="6" t="s">
        <v>872</v>
      </c>
      <c r="BK432" s="6" t="s">
        <v>82</v>
      </c>
      <c r="BL432" s="6">
        <v>16.340000152587891</v>
      </c>
      <c r="BM432" s="6">
        <v>110</v>
      </c>
      <c r="BN432" s="6" t="s">
        <v>82</v>
      </c>
      <c r="BO432" s="6" t="s">
        <v>82</v>
      </c>
      <c r="BP432" s="6">
        <v>0</v>
      </c>
      <c r="BQ432" s="6">
        <v>60</v>
      </c>
      <c r="BR432" s="6">
        <v>1.6813993453979492E-2</v>
      </c>
      <c r="BS432" s="6">
        <v>0.14410126209259033</v>
      </c>
      <c r="BT432" s="6" t="s">
        <v>873</v>
      </c>
      <c r="BU432" s="6" t="s">
        <v>871</v>
      </c>
      <c r="BV432" s="6">
        <v>40</v>
      </c>
      <c r="BW432" s="6">
        <v>20</v>
      </c>
      <c r="BX432" s="6">
        <v>45</v>
      </c>
      <c r="BY432" s="6">
        <v>847.02499999999998</v>
      </c>
      <c r="BZ432" s="6">
        <v>1252.4179999999999</v>
      </c>
      <c r="CA432" s="6">
        <v>1.353</v>
      </c>
      <c r="CB432" s="6">
        <v>4.1020000000000003</v>
      </c>
      <c r="CC432" s="6">
        <v>93.662000000000006</v>
      </c>
      <c r="CD432" s="6">
        <v>2055.7510000000002</v>
      </c>
      <c r="CE432" s="6">
        <v>827.64200000000005</v>
      </c>
      <c r="CF432" s="6">
        <v>1359.6559999999999</v>
      </c>
      <c r="CG432" s="6">
        <v>4.5670000000000002</v>
      </c>
      <c r="CH432" s="6">
        <v>96.063000000000002</v>
      </c>
      <c r="CR432" s="6"/>
      <c r="CS432" s="6"/>
      <c r="CT432" s="6"/>
      <c r="CU432" s="6"/>
      <c r="CV432" s="6"/>
      <c r="CY432" s="6"/>
      <c r="CZ432" s="6"/>
      <c r="DA432" s="6"/>
      <c r="DB432" s="6"/>
      <c r="DC432" s="6"/>
      <c r="DD432" s="6"/>
    </row>
    <row r="433" spans="1:108" x14ac:dyDescent="0.35">
      <c r="A433" s="8">
        <v>800.6754150390625</v>
      </c>
      <c r="B433" s="8">
        <v>119.90861511230469</v>
      </c>
      <c r="C433" s="8">
        <v>214.80000305175781</v>
      </c>
      <c r="D433" s="8">
        <v>214.80000305175781</v>
      </c>
      <c r="E433" s="8">
        <v>220.10000610351563</v>
      </c>
      <c r="F433" s="8">
        <v>225</v>
      </c>
      <c r="G433" s="8">
        <v>2190.390380859375</v>
      </c>
      <c r="H433" s="8">
        <v>1855.0511474609375</v>
      </c>
      <c r="I433" s="8">
        <v>3.3400001525878906</v>
      </c>
      <c r="J433" s="8">
        <v>0.14800000190734863</v>
      </c>
      <c r="K433" s="8">
        <v>24.368001937866211</v>
      </c>
      <c r="L433" s="8">
        <v>2.0540001392364502</v>
      </c>
      <c r="M433" s="8">
        <v>0.45200002193450928</v>
      </c>
      <c r="N433" s="8">
        <v>0.65400004386901855</v>
      </c>
      <c r="O433" s="8">
        <v>41.200000762939453</v>
      </c>
      <c r="P433" s="8">
        <v>26.42674446105957</v>
      </c>
      <c r="Q433" s="8">
        <v>44.989173889160156</v>
      </c>
      <c r="R433" s="8">
        <v>229.80000305175781</v>
      </c>
      <c r="S433" s="8">
        <v>60</v>
      </c>
      <c r="T433" s="8">
        <v>60</v>
      </c>
      <c r="U433" s="8">
        <v>60.900002000000001</v>
      </c>
      <c r="V433" s="8">
        <v>91.864166259765625</v>
      </c>
      <c r="W433" s="8">
        <v>52.49993896484375</v>
      </c>
      <c r="X433" s="8">
        <v>67.407691955566406</v>
      </c>
      <c r="Y433" s="8">
        <v>82.99835205078125</v>
      </c>
      <c r="Z433" s="8">
        <v>2.4079375267028809</v>
      </c>
      <c r="AA433" s="8">
        <v>539.18536376953125</v>
      </c>
      <c r="AB433" s="8">
        <v>490.364990234375</v>
      </c>
      <c r="AC433" s="8">
        <v>4.9288125038146973</v>
      </c>
      <c r="AD433" s="8">
        <v>3.9505627155303955</v>
      </c>
      <c r="AE433" s="8">
        <v>7731.01513671875</v>
      </c>
      <c r="AF433" s="8">
        <v>5852.0068359375</v>
      </c>
      <c r="AG433" s="8">
        <v>1779.16748046875</v>
      </c>
      <c r="AH433" s="8">
        <v>1114.42431640625</v>
      </c>
      <c r="AI433" s="8">
        <v>5951.84765625</v>
      </c>
      <c r="AJ433" s="8">
        <v>4737.58251953125</v>
      </c>
      <c r="AK433" s="8">
        <f>(data_cloud__26[[#This Row],[timestamp]]-BD431)*86400</f>
        <v>24.082000111229718</v>
      </c>
      <c r="AL433" s="8">
        <v>1.0049999999999999</v>
      </c>
      <c r="AM433" s="8">
        <v>424.762</v>
      </c>
      <c r="AN433" s="8">
        <v>2055.7959999999998</v>
      </c>
      <c r="AO433" s="8">
        <v>12.053000000000001</v>
      </c>
      <c r="AP433" s="6">
        <v>32.256</v>
      </c>
      <c r="AQ433" s="6">
        <v>1</v>
      </c>
      <c r="AR433" s="6">
        <v>1</v>
      </c>
      <c r="AS433" s="6">
        <f>_xlfn.XLOOKUP(data_cloud__26[[#This Row],[product_id]], manual_check_maarten!A:A,manual_check_maarten!F:F,  "")</f>
        <v>1</v>
      </c>
      <c r="AT433" s="6"/>
      <c r="AU433" s="6"/>
      <c r="AV433" s="6"/>
      <c r="AW433" s="6">
        <f>_xlfn.XLOOKUP(data_cloud__26[[#This Row],[product_id]], manual_check_maarten!A:A,manual_check_maarten!G:G,  "")</f>
        <v>0</v>
      </c>
      <c r="AX433" s="6" t="str">
        <f>_xlfn.XLOOKUP(data_cloud__26[[#This Row],[product_id]], manual_check_maarten!A:A,manual_check_maarten!H:H,  "")</f>
        <v/>
      </c>
      <c r="AY433" s="6"/>
      <c r="AZ433" s="6"/>
      <c r="BA433" s="6" t="s">
        <v>874</v>
      </c>
      <c r="BB433" s="6">
        <v>235</v>
      </c>
      <c r="BC433" s="6" t="s">
        <v>85</v>
      </c>
      <c r="BD433" s="6">
        <v>45566.774386504629</v>
      </c>
      <c r="BE433" s="6" t="s">
        <v>79</v>
      </c>
      <c r="BF433" s="6" t="s">
        <v>80</v>
      </c>
      <c r="BG433" s="6">
        <v>235</v>
      </c>
      <c r="BH433" s="6">
        <v>235</v>
      </c>
      <c r="BI433" s="6">
        <v>0</v>
      </c>
      <c r="BJ433" s="6" t="s">
        <v>872</v>
      </c>
      <c r="BK433" s="6" t="s">
        <v>82</v>
      </c>
      <c r="BL433" s="6">
        <v>16.340000152587891</v>
      </c>
      <c r="BM433" s="6">
        <v>110</v>
      </c>
      <c r="BN433" s="6" t="s">
        <v>82</v>
      </c>
      <c r="BO433" s="6" t="s">
        <v>82</v>
      </c>
      <c r="BP433" s="6">
        <v>0</v>
      </c>
      <c r="BQ433" s="6">
        <v>60</v>
      </c>
      <c r="BR433" s="6"/>
      <c r="BS433" s="6"/>
      <c r="BT433" s="6" t="s">
        <v>875</v>
      </c>
      <c r="BU433" s="6" t="s">
        <v>874</v>
      </c>
      <c r="BV433" s="6">
        <v>40</v>
      </c>
      <c r="BW433" s="6">
        <v>20</v>
      </c>
      <c r="BX433" s="6">
        <v>45</v>
      </c>
      <c r="BY433" s="6">
        <v>1195.982</v>
      </c>
      <c r="BZ433" s="6">
        <v>997.57299999999998</v>
      </c>
      <c r="CA433" s="6">
        <v>-3.218</v>
      </c>
      <c r="CB433" s="6">
        <v>4.0640000000000001</v>
      </c>
      <c r="CC433" s="6">
        <v>89.090999999999994</v>
      </c>
      <c r="CD433" s="6">
        <v>2055.7959999999998</v>
      </c>
      <c r="CE433" s="6">
        <v>1199.9469999999999</v>
      </c>
      <c r="CF433" s="6">
        <v>1305.2550000000001</v>
      </c>
      <c r="CG433" s="6">
        <v>179.94200000000001</v>
      </c>
      <c r="CH433" s="6">
        <v>99.998999999999995</v>
      </c>
      <c r="CR433" s="6"/>
      <c r="CS433" s="6"/>
      <c r="CT433" s="6"/>
      <c r="CU433" s="6"/>
      <c r="CV433" s="6"/>
      <c r="CY433" s="6"/>
      <c r="CZ433" s="6"/>
      <c r="DA433" s="6"/>
      <c r="DB433" s="6"/>
      <c r="DC433" s="6"/>
      <c r="DD433" s="6"/>
    </row>
    <row r="434" spans="1:108" x14ac:dyDescent="0.35">
      <c r="A434" s="8">
        <v>800.490966796875</v>
      </c>
      <c r="B434" s="8">
        <v>119.90861511230469</v>
      </c>
      <c r="C434" s="8">
        <v>214.80000305175781</v>
      </c>
      <c r="D434" s="8">
        <v>215.10000610351563</v>
      </c>
      <c r="E434" s="8">
        <v>220.10000610351563</v>
      </c>
      <c r="F434" s="8">
        <v>225</v>
      </c>
      <c r="G434" s="8">
        <v>2185.24169921875</v>
      </c>
      <c r="H434" s="8">
        <v>1840.5767822265625</v>
      </c>
      <c r="I434" s="8">
        <v>3.9260001182556152</v>
      </c>
      <c r="J434" s="8">
        <v>0.14800000190734863</v>
      </c>
      <c r="K434" s="8">
        <v>24.338001251220703</v>
      </c>
      <c r="L434" s="8">
        <v>2.0220000743865967</v>
      </c>
      <c r="M434" s="8">
        <v>0.45200002193450928</v>
      </c>
      <c r="N434" s="8">
        <v>0.65400004386901855</v>
      </c>
      <c r="O434" s="8">
        <v>41.400001525878906</v>
      </c>
      <c r="P434" s="8">
        <v>26.019002914428711</v>
      </c>
      <c r="Q434" s="8">
        <v>44.948402404785156</v>
      </c>
      <c r="R434" s="8">
        <v>229.80000305175781</v>
      </c>
      <c r="S434" s="8">
        <v>59.900002000000001</v>
      </c>
      <c r="T434" s="8">
        <v>59.900002000000001</v>
      </c>
      <c r="U434" s="8">
        <v>61</v>
      </c>
      <c r="V434" s="8">
        <v>141.87911987304688</v>
      </c>
      <c r="W434" s="8">
        <v>52.499603271484375</v>
      </c>
      <c r="X434" s="8">
        <v>66.707298278808594</v>
      </c>
      <c r="Y434" s="8">
        <v>80.397491455078125</v>
      </c>
      <c r="Z434" s="8">
        <v>3.0475625991821289</v>
      </c>
      <c r="AA434" s="8">
        <v>537.2451171875</v>
      </c>
      <c r="AB434" s="8">
        <v>489.96432495117188</v>
      </c>
      <c r="AC434" s="8">
        <v>4.6654376983642578</v>
      </c>
      <c r="AD434" s="8">
        <v>3.7248127460479736</v>
      </c>
      <c r="AE434" s="8">
        <v>7573.98486328125</v>
      </c>
      <c r="AF434" s="8">
        <v>5200.01513671875</v>
      </c>
      <c r="AG434" s="8">
        <v>1611.671875</v>
      </c>
      <c r="AH434" s="8">
        <v>967.12548828125</v>
      </c>
      <c r="AI434" s="8">
        <v>5962.31298828125</v>
      </c>
      <c r="AJ434" s="8">
        <v>4232.8896484375</v>
      </c>
      <c r="AK434" s="8">
        <f>(data_cloud__26[[#This Row],[timestamp]]-BD432)*86400</f>
        <v>23.980000312440097</v>
      </c>
      <c r="AL434" s="8"/>
      <c r="AM434" s="8"/>
      <c r="AN434" s="8"/>
      <c r="AO434" s="8"/>
      <c r="AP434" s="6"/>
      <c r="AQ434" s="6"/>
      <c r="AR434" s="6"/>
      <c r="AS434" s="6" t="str">
        <f>_xlfn.XLOOKUP(data_cloud__26[[#This Row],[product_id]], manual_check_maarten!A:A,manual_check_maarten!F:F,  "")</f>
        <v/>
      </c>
      <c r="AT434" s="6"/>
      <c r="AU434" s="6"/>
      <c r="AV434" s="6"/>
      <c r="AW434" s="6" t="str">
        <f>_xlfn.XLOOKUP(data_cloud__26[[#This Row],[product_id]], manual_check_maarten!A:A,manual_check_maarten!G:G,  "")</f>
        <v/>
      </c>
      <c r="AX434" s="6" t="str">
        <f>_xlfn.XLOOKUP(data_cloud__26[[#This Row],[product_id]], manual_check_maarten!A:A,manual_check_maarten!H:H,  "")</f>
        <v/>
      </c>
      <c r="AY434" s="6"/>
      <c r="AZ434" s="6"/>
      <c r="BA434" s="6" t="s">
        <v>876</v>
      </c>
      <c r="BB434" s="6">
        <v>236</v>
      </c>
      <c r="BC434" s="6" t="s">
        <v>78</v>
      </c>
      <c r="BD434" s="6">
        <v>45566.774664050929</v>
      </c>
      <c r="BE434" s="6" t="s">
        <v>79</v>
      </c>
      <c r="BF434" s="6" t="s">
        <v>80</v>
      </c>
      <c r="BG434" s="6">
        <v>236</v>
      </c>
      <c r="BH434" s="6">
        <v>236</v>
      </c>
      <c r="BI434" s="6">
        <v>0</v>
      </c>
      <c r="BJ434" s="6" t="s">
        <v>877</v>
      </c>
      <c r="BK434" s="6" t="s">
        <v>82</v>
      </c>
      <c r="BL434" s="6">
        <v>16.340000152587891</v>
      </c>
      <c r="BM434" s="6">
        <v>110</v>
      </c>
      <c r="BN434" s="6" t="s">
        <v>82</v>
      </c>
      <c r="BO434" s="6" t="s">
        <v>82</v>
      </c>
      <c r="BP434" s="6">
        <v>0</v>
      </c>
      <c r="BQ434" s="6">
        <v>60</v>
      </c>
      <c r="BR434" s="6">
        <v>2.1257162094116211E-2</v>
      </c>
      <c r="BS434" s="6">
        <v>0.12334358692169189</v>
      </c>
      <c r="BT434" s="6"/>
      <c r="BX434" s="6"/>
      <c r="BY434" s="6"/>
      <c r="BZ434" s="6"/>
      <c r="CA434" s="6"/>
      <c r="CB434" s="6"/>
      <c r="CC434" s="6"/>
      <c r="CD434" s="6"/>
      <c r="CR434" s="6"/>
      <c r="CS434" s="6"/>
      <c r="CT434" s="6"/>
      <c r="CU434" s="6"/>
      <c r="CV434" s="6"/>
      <c r="CY434" s="6"/>
      <c r="CZ434" s="6"/>
      <c r="DA434" s="6"/>
      <c r="DB434" s="6"/>
      <c r="DC434" s="6"/>
      <c r="DD434" s="6"/>
    </row>
    <row r="435" spans="1:108" x14ac:dyDescent="0.35">
      <c r="A435" s="8">
        <v>800.490966796875</v>
      </c>
      <c r="B435" s="8">
        <v>119.90861511230469</v>
      </c>
      <c r="C435" s="8">
        <v>214.80000305175781</v>
      </c>
      <c r="D435" s="8">
        <v>215.10000610351563</v>
      </c>
      <c r="E435" s="8">
        <v>220.10000610351563</v>
      </c>
      <c r="F435" s="8">
        <v>225</v>
      </c>
      <c r="G435" s="8">
        <v>2185.24169921875</v>
      </c>
      <c r="H435" s="8">
        <v>1840.5767822265625</v>
      </c>
      <c r="I435" s="8">
        <v>3.9260001182556152</v>
      </c>
      <c r="J435" s="8">
        <v>0.14800000190734863</v>
      </c>
      <c r="K435" s="8">
        <v>24.338001251220703</v>
      </c>
      <c r="L435" s="8">
        <v>2.0220000743865967</v>
      </c>
      <c r="M435" s="8">
        <v>0.45200002193450928</v>
      </c>
      <c r="N435" s="8">
        <v>0.65400004386901855</v>
      </c>
      <c r="O435" s="8">
        <v>41.400001525878906</v>
      </c>
      <c r="P435" s="8">
        <v>26.019002914428711</v>
      </c>
      <c r="Q435" s="8">
        <v>44.948402404785156</v>
      </c>
      <c r="R435" s="8">
        <v>229.80000305175781</v>
      </c>
      <c r="S435" s="8">
        <v>59.900002000000001</v>
      </c>
      <c r="T435" s="8">
        <v>59.900002000000001</v>
      </c>
      <c r="U435" s="8">
        <v>61</v>
      </c>
      <c r="V435" s="8">
        <v>91.864166259765625</v>
      </c>
      <c r="W435" s="8">
        <v>52.49993896484375</v>
      </c>
      <c r="X435" s="8">
        <v>67.350112915039063</v>
      </c>
      <c r="Y435" s="8">
        <v>83.352714538574219</v>
      </c>
      <c r="Z435" s="8">
        <v>1.5049375295639038</v>
      </c>
      <c r="AA435" s="8">
        <v>538.11578369140625</v>
      </c>
      <c r="AB435" s="8">
        <v>488.214599609375</v>
      </c>
      <c r="AC435" s="8">
        <v>4.966437816619873</v>
      </c>
      <c r="AD435" s="8">
        <v>3.9881877899169922</v>
      </c>
      <c r="AE435" s="8">
        <v>7723.115234375</v>
      </c>
      <c r="AF435" s="8">
        <v>5784.06005859375</v>
      </c>
      <c r="AG435" s="8">
        <v>1783.06787109375</v>
      </c>
      <c r="AH435" s="8">
        <v>1114.42626953125</v>
      </c>
      <c r="AI435" s="8">
        <v>5940.04736328125</v>
      </c>
      <c r="AJ435" s="8">
        <v>4669.6337890625</v>
      </c>
      <c r="AK435" s="8">
        <f>(data_cloud__26[[#This Row],[timestamp]]-BD433)*86400</f>
        <v>23.980000312440097</v>
      </c>
      <c r="AL435" s="8">
        <v>1.0049999999999999</v>
      </c>
      <c r="AM435" s="8">
        <v>424.57600000000002</v>
      </c>
      <c r="AN435" s="8">
        <v>2055.4929999999999</v>
      </c>
      <c r="AO435" s="8">
        <v>5.16</v>
      </c>
      <c r="AP435" s="6">
        <v>23.524999999999999</v>
      </c>
      <c r="AQ435" s="6">
        <v>1</v>
      </c>
      <c r="AR435" s="6">
        <v>1</v>
      </c>
      <c r="AS435" s="6">
        <f>_xlfn.XLOOKUP(data_cloud__26[[#This Row],[product_id]], manual_check_maarten!A:A,manual_check_maarten!F:F,  "")</f>
        <v>1</v>
      </c>
      <c r="AT435" s="6"/>
      <c r="AU435" s="6"/>
      <c r="AV435" s="6"/>
      <c r="AW435" s="6">
        <f>_xlfn.XLOOKUP(data_cloud__26[[#This Row],[product_id]], manual_check_maarten!A:A,manual_check_maarten!G:G,  "")</f>
        <v>0</v>
      </c>
      <c r="AX435" s="6" t="str">
        <f>_xlfn.XLOOKUP(data_cloud__26[[#This Row],[product_id]], manual_check_maarten!A:A,manual_check_maarten!H:H,  "")</f>
        <v/>
      </c>
      <c r="AY435" s="6"/>
      <c r="AZ435" s="6"/>
      <c r="BA435" s="6" t="s">
        <v>878</v>
      </c>
      <c r="BB435" s="6">
        <v>236</v>
      </c>
      <c r="BC435" s="6" t="s">
        <v>85</v>
      </c>
      <c r="BD435" s="6">
        <v>45566.774664050929</v>
      </c>
      <c r="BE435" s="6" t="s">
        <v>79</v>
      </c>
      <c r="BF435" s="6" t="s">
        <v>80</v>
      </c>
      <c r="BG435" s="6">
        <v>236</v>
      </c>
      <c r="BH435" s="6">
        <v>236</v>
      </c>
      <c r="BI435" s="6">
        <v>0</v>
      </c>
      <c r="BJ435" s="6" t="s">
        <v>877</v>
      </c>
      <c r="BK435" s="6" t="s">
        <v>82</v>
      </c>
      <c r="BL435" s="6">
        <v>16.340000152587891</v>
      </c>
      <c r="BM435" s="6">
        <v>110</v>
      </c>
      <c r="BN435" s="6" t="s">
        <v>82</v>
      </c>
      <c r="BO435" s="6" t="s">
        <v>82</v>
      </c>
      <c r="BP435" s="6">
        <v>0</v>
      </c>
      <c r="BQ435" s="6">
        <v>60</v>
      </c>
      <c r="BR435" s="6"/>
      <c r="BS435" s="6"/>
      <c r="BT435" s="6" t="s">
        <v>879</v>
      </c>
      <c r="BU435" s="6" t="s">
        <v>878</v>
      </c>
      <c r="BV435" s="6">
        <v>40</v>
      </c>
      <c r="BW435" s="6">
        <v>20</v>
      </c>
      <c r="BX435" s="6">
        <v>45</v>
      </c>
      <c r="BY435" s="6">
        <v>1208.021</v>
      </c>
      <c r="BZ435" s="6">
        <v>982.04700000000003</v>
      </c>
      <c r="CA435" s="6">
        <v>-3.008</v>
      </c>
      <c r="CB435" s="6">
        <v>3.9820000000000002</v>
      </c>
      <c r="CC435" s="6">
        <v>89.301000000000002</v>
      </c>
      <c r="CD435" s="6">
        <v>2055.4929999999999</v>
      </c>
      <c r="CE435" s="6">
        <v>1208.76</v>
      </c>
      <c r="CF435" s="6">
        <v>1289.4549999999999</v>
      </c>
      <c r="CG435" s="6">
        <v>-179.53</v>
      </c>
      <c r="CH435" s="6">
        <v>99.998999999999995</v>
      </c>
      <c r="CR435" s="6"/>
      <c r="CS435" s="6"/>
      <c r="CT435" s="6"/>
      <c r="CU435" s="6"/>
      <c r="CV435" s="6"/>
      <c r="CY435" s="6"/>
      <c r="CZ435" s="6"/>
      <c r="DA435" s="6"/>
      <c r="DB435" s="6"/>
      <c r="DC435" s="6"/>
      <c r="DD435" s="6"/>
    </row>
    <row r="436" spans="1:108" x14ac:dyDescent="0.35">
      <c r="A436" s="8">
        <v>800.6754150390625</v>
      </c>
      <c r="B436" s="8">
        <v>119.90861511230469</v>
      </c>
      <c r="C436" s="8">
        <v>215</v>
      </c>
      <c r="D436" s="8">
        <v>215</v>
      </c>
      <c r="E436" s="8">
        <v>220.10000610351563</v>
      </c>
      <c r="F436" s="8">
        <v>225</v>
      </c>
      <c r="G436" s="8">
        <v>2191.36181640625</v>
      </c>
      <c r="H436" s="8">
        <v>1831.2509765625</v>
      </c>
      <c r="I436" s="8">
        <v>3.1520001888275146</v>
      </c>
      <c r="J436" s="8">
        <v>0.14800000190734863</v>
      </c>
      <c r="K436" s="8">
        <v>24.338001251220703</v>
      </c>
      <c r="L436" s="8">
        <v>2.0740001201629639</v>
      </c>
      <c r="M436" s="8">
        <v>0.45200002193450928</v>
      </c>
      <c r="N436" s="8">
        <v>0.65600001811981201</v>
      </c>
      <c r="O436" s="8">
        <v>41.5</v>
      </c>
      <c r="P436" s="8">
        <v>26.605131149291992</v>
      </c>
      <c r="Q436" s="8">
        <v>44.963691711425781</v>
      </c>
      <c r="R436" s="8">
        <v>229.80000305175781</v>
      </c>
      <c r="S436" s="8">
        <v>60.099997999999999</v>
      </c>
      <c r="T436" s="8">
        <v>60.099997999999999</v>
      </c>
      <c r="U436" s="8">
        <v>61</v>
      </c>
      <c r="V436" s="8">
        <v>141.87911987304688</v>
      </c>
      <c r="W436" s="8">
        <v>52.499603271484375</v>
      </c>
      <c r="X436" s="8">
        <v>66.816482543945313</v>
      </c>
      <c r="Y436" s="8">
        <v>80.532485961914063</v>
      </c>
      <c r="Z436" s="8">
        <v>3.3861875534057617</v>
      </c>
      <c r="AA436" s="8">
        <v>536.419921875</v>
      </c>
      <c r="AB436" s="8">
        <v>488.94650268554688</v>
      </c>
      <c r="AC436" s="8">
        <v>4.7030625343322754</v>
      </c>
      <c r="AD436" s="8">
        <v>3.7248127460479736</v>
      </c>
      <c r="AE436" s="8">
        <v>7555.9462890625</v>
      </c>
      <c r="AF436" s="8">
        <v>5202.560546875</v>
      </c>
      <c r="AG436" s="8">
        <v>1640.3759765625</v>
      </c>
      <c r="AH436" s="8">
        <v>975.94873046875</v>
      </c>
      <c r="AI436" s="8">
        <v>5915.5703125</v>
      </c>
      <c r="AJ436" s="8">
        <v>4226.61181640625</v>
      </c>
      <c r="AK436" s="8">
        <f>(data_cloud__26[[#This Row],[timestamp]]-BD434)*86400</f>
        <v>24.990999908186495</v>
      </c>
      <c r="AL436" s="8">
        <v>1.0029999999999999</v>
      </c>
      <c r="AM436" s="8">
        <v>423.31700000000001</v>
      </c>
      <c r="AN436" s="8">
        <v>2054.5369999999998</v>
      </c>
      <c r="AO436" s="8">
        <v>4.7270000000000003</v>
      </c>
      <c r="AP436" s="6">
        <v>34.311</v>
      </c>
      <c r="AQ436" s="6">
        <v>1</v>
      </c>
      <c r="AR436" s="6">
        <v>1</v>
      </c>
      <c r="AS436" s="6">
        <f>_xlfn.XLOOKUP(data_cloud__26[[#This Row],[product_id]], manual_check_maarten!A:A,manual_check_maarten!F:F,  "")</f>
        <v>1</v>
      </c>
      <c r="AT436" s="6"/>
      <c r="AU436" s="6"/>
      <c r="AV436" s="6"/>
      <c r="AW436" s="6">
        <f>_xlfn.XLOOKUP(data_cloud__26[[#This Row],[product_id]], manual_check_maarten!A:A,manual_check_maarten!G:G,  "")</f>
        <v>0</v>
      </c>
      <c r="AX436" s="6" t="str">
        <f>_xlfn.XLOOKUP(data_cloud__26[[#This Row],[product_id]], manual_check_maarten!A:A,manual_check_maarten!H:H,  "")</f>
        <v/>
      </c>
      <c r="AY436" s="6"/>
      <c r="AZ436" s="6"/>
      <c r="BA436" s="6" t="s">
        <v>880</v>
      </c>
      <c r="BB436" s="6">
        <v>237</v>
      </c>
      <c r="BC436" s="6" t="s">
        <v>78</v>
      </c>
      <c r="BD436" s="6">
        <v>45566.774953298613</v>
      </c>
      <c r="BE436" s="6" t="s">
        <v>79</v>
      </c>
      <c r="BF436" s="6" t="s">
        <v>80</v>
      </c>
      <c r="BG436" s="6">
        <v>237</v>
      </c>
      <c r="BH436" s="6">
        <v>237</v>
      </c>
      <c r="BI436" s="6">
        <v>0</v>
      </c>
      <c r="BJ436" s="6" t="s">
        <v>881</v>
      </c>
      <c r="BK436" s="6" t="s">
        <v>82</v>
      </c>
      <c r="BL436" s="6">
        <v>16.350000381469727</v>
      </c>
      <c r="BM436" s="6">
        <v>110</v>
      </c>
      <c r="BN436" s="6" t="s">
        <v>82</v>
      </c>
      <c r="BO436" s="6" t="s">
        <v>82</v>
      </c>
      <c r="BP436" s="6">
        <v>0</v>
      </c>
      <c r="BQ436" s="6">
        <v>60</v>
      </c>
      <c r="BR436" s="6">
        <v>1.1739373207092285E-2</v>
      </c>
      <c r="BS436" s="6">
        <v>0.14558660984039307</v>
      </c>
      <c r="BT436" s="6" t="s">
        <v>882</v>
      </c>
      <c r="BU436" s="6" t="s">
        <v>880</v>
      </c>
      <c r="BV436" s="6">
        <v>40</v>
      </c>
      <c r="BW436" s="6">
        <v>20</v>
      </c>
      <c r="BX436" s="6">
        <v>45</v>
      </c>
      <c r="BY436" s="6">
        <v>827.14499999999998</v>
      </c>
      <c r="BZ436" s="6">
        <v>1091.8879999999999</v>
      </c>
      <c r="CA436" s="6">
        <v>0.41699999999999998</v>
      </c>
      <c r="CB436" s="6">
        <v>4.16</v>
      </c>
      <c r="CC436" s="6">
        <v>92.725999999999999</v>
      </c>
      <c r="CD436" s="6">
        <v>2054.5369999999998</v>
      </c>
      <c r="CE436" s="6">
        <v>810.36400000000003</v>
      </c>
      <c r="CF436" s="6">
        <v>1202.144</v>
      </c>
      <c r="CG436" s="6">
        <v>3.2189999999999999</v>
      </c>
      <c r="CH436" s="6">
        <v>99.998999999999995</v>
      </c>
      <c r="CR436" s="6"/>
      <c r="CS436" s="6"/>
      <c r="CT436" s="6"/>
      <c r="CU436" s="6"/>
      <c r="CV436" s="6"/>
      <c r="CY436" s="6"/>
      <c r="CZ436" s="6"/>
      <c r="DA436" s="6"/>
      <c r="DB436" s="6"/>
      <c r="DC436" s="6"/>
      <c r="DD436" s="6"/>
    </row>
    <row r="437" spans="1:108" x14ac:dyDescent="0.35">
      <c r="A437" s="8">
        <v>800.6754150390625</v>
      </c>
      <c r="B437" s="8">
        <v>119.90861511230469</v>
      </c>
      <c r="C437" s="8">
        <v>215</v>
      </c>
      <c r="D437" s="8">
        <v>215</v>
      </c>
      <c r="E437" s="8">
        <v>220.10000610351563</v>
      </c>
      <c r="F437" s="8">
        <v>225</v>
      </c>
      <c r="G437" s="8">
        <v>2191.36181640625</v>
      </c>
      <c r="H437" s="8">
        <v>1831.2509765625</v>
      </c>
      <c r="I437" s="8">
        <v>3.1520001888275146</v>
      </c>
      <c r="J437" s="8">
        <v>0.14800000190734863</v>
      </c>
      <c r="K437" s="8">
        <v>24.338001251220703</v>
      </c>
      <c r="L437" s="8">
        <v>2.0740001201629639</v>
      </c>
      <c r="M437" s="8">
        <v>0.45200002193450928</v>
      </c>
      <c r="N437" s="8">
        <v>0.65600001811981201</v>
      </c>
      <c r="O437" s="8">
        <v>41.5</v>
      </c>
      <c r="P437" s="8">
        <v>26.605131149291992</v>
      </c>
      <c r="Q437" s="8">
        <v>44.963691711425781</v>
      </c>
      <c r="R437" s="8">
        <v>229.80000305175781</v>
      </c>
      <c r="S437" s="8">
        <v>60.099997999999999</v>
      </c>
      <c r="T437" s="8">
        <v>60.099997999999999</v>
      </c>
      <c r="U437" s="8">
        <v>61</v>
      </c>
      <c r="V437" s="8">
        <v>91.864166259765625</v>
      </c>
      <c r="W437" s="8">
        <v>52.49993896484375</v>
      </c>
      <c r="X437" s="8">
        <v>67.333808898925781</v>
      </c>
      <c r="Y437" s="8">
        <v>82.920059204101563</v>
      </c>
      <c r="Z437" s="8">
        <v>2.4455626010894775</v>
      </c>
      <c r="AA437" s="8">
        <v>538.681640625</v>
      </c>
      <c r="AB437" s="8">
        <v>489.0474853515625</v>
      </c>
      <c r="AC437" s="8">
        <v>4.8535628318786621</v>
      </c>
      <c r="AD437" s="8">
        <v>3.9129376411437988</v>
      </c>
      <c r="AE437" s="8">
        <v>7732.78271484375</v>
      </c>
      <c r="AF437" s="8">
        <v>5823.03466796875</v>
      </c>
      <c r="AG437" s="8">
        <v>1739.4248046875</v>
      </c>
      <c r="AH437" s="8">
        <v>1096.005859375</v>
      </c>
      <c r="AI437" s="8">
        <v>5993.35791015625</v>
      </c>
      <c r="AJ437" s="8">
        <v>4727.02880859375</v>
      </c>
      <c r="AK437" s="8">
        <f>(data_cloud__26[[#This Row],[timestamp]]-BD435)*86400</f>
        <v>24.990999908186495</v>
      </c>
      <c r="AL437" s="8">
        <v>1.0049999999999999</v>
      </c>
      <c r="AM437" s="8">
        <v>424.71199999999999</v>
      </c>
      <c r="AN437" s="8">
        <v>2053.6280000000002</v>
      </c>
      <c r="AO437" s="8">
        <v>8.7119999999999997</v>
      </c>
      <c r="AP437" s="6">
        <v>30.024000000000001</v>
      </c>
      <c r="AQ437" s="6">
        <v>1</v>
      </c>
      <c r="AR437" s="6">
        <v>1</v>
      </c>
      <c r="AS437" s="6">
        <f>_xlfn.XLOOKUP(data_cloud__26[[#This Row],[product_id]], manual_check_maarten!A:A,manual_check_maarten!F:F,  "")</f>
        <v>1</v>
      </c>
      <c r="AT437" s="6"/>
      <c r="AU437" s="6"/>
      <c r="AV437" s="6"/>
      <c r="AW437" s="6">
        <f>_xlfn.XLOOKUP(data_cloud__26[[#This Row],[product_id]], manual_check_maarten!A:A,manual_check_maarten!G:G,  "")</f>
        <v>0</v>
      </c>
      <c r="AX437" s="6" t="str">
        <f>_xlfn.XLOOKUP(data_cloud__26[[#This Row],[product_id]], manual_check_maarten!A:A,manual_check_maarten!H:H,  "")</f>
        <v/>
      </c>
      <c r="AY437" s="6"/>
      <c r="AZ437" s="6"/>
      <c r="BA437" s="6" t="s">
        <v>883</v>
      </c>
      <c r="BB437" s="6">
        <v>237</v>
      </c>
      <c r="BC437" s="6" t="s">
        <v>85</v>
      </c>
      <c r="BD437" s="6">
        <v>45566.774953298613</v>
      </c>
      <c r="BE437" s="6" t="s">
        <v>79</v>
      </c>
      <c r="BF437" s="6" t="s">
        <v>80</v>
      </c>
      <c r="BG437" s="6">
        <v>237</v>
      </c>
      <c r="BH437" s="6">
        <v>237</v>
      </c>
      <c r="BI437" s="6">
        <v>0</v>
      </c>
      <c r="BJ437" s="6" t="s">
        <v>881</v>
      </c>
      <c r="BK437" s="6" t="s">
        <v>82</v>
      </c>
      <c r="BL437" s="6">
        <v>16.350000381469727</v>
      </c>
      <c r="BM437" s="6">
        <v>110</v>
      </c>
      <c r="BN437" s="6" t="s">
        <v>82</v>
      </c>
      <c r="BO437" s="6" t="s">
        <v>82</v>
      </c>
      <c r="BP437" s="6">
        <v>0</v>
      </c>
      <c r="BQ437" s="6">
        <v>60</v>
      </c>
      <c r="BR437" s="6"/>
      <c r="BS437" s="6"/>
      <c r="BT437" s="6" t="s">
        <v>884</v>
      </c>
      <c r="BU437" s="6" t="s">
        <v>883</v>
      </c>
      <c r="BV437" s="6">
        <v>40</v>
      </c>
      <c r="BW437" s="6">
        <v>20</v>
      </c>
      <c r="BX437" s="6">
        <v>45</v>
      </c>
      <c r="BY437" s="6">
        <v>1190.1369999999999</v>
      </c>
      <c r="BZ437" s="6">
        <v>1123.2349999999999</v>
      </c>
      <c r="CA437" s="6">
        <v>-3.226</v>
      </c>
      <c r="CB437" s="6">
        <v>4.0640000000000001</v>
      </c>
      <c r="CC437" s="6">
        <v>89.082999999999998</v>
      </c>
      <c r="CD437" s="6">
        <v>2053.6280000000002</v>
      </c>
      <c r="CE437" s="6">
        <v>1194.0909999999999</v>
      </c>
      <c r="CF437" s="6">
        <v>1427.912</v>
      </c>
      <c r="CG437" s="6">
        <v>179.88800000000001</v>
      </c>
      <c r="CH437" s="6">
        <v>98.424999999999997</v>
      </c>
      <c r="CR437" s="6"/>
      <c r="CS437" s="6"/>
      <c r="CT437" s="6"/>
      <c r="CU437" s="6"/>
      <c r="CV437" s="6"/>
      <c r="CY437" s="6"/>
      <c r="CZ437" s="6"/>
      <c r="DA437" s="6"/>
      <c r="DB437" s="6"/>
      <c r="DC437" s="6"/>
      <c r="DD437" s="6"/>
    </row>
    <row r="438" spans="1:108" x14ac:dyDescent="0.35">
      <c r="A438" s="8">
        <v>800.6754150390625</v>
      </c>
      <c r="B438" s="8">
        <v>119.90861511230469</v>
      </c>
      <c r="C438" s="8">
        <v>215</v>
      </c>
      <c r="D438" s="8">
        <v>215.10000610351563</v>
      </c>
      <c r="E438" s="8">
        <v>220.30000305175781</v>
      </c>
      <c r="F438" s="8">
        <v>225</v>
      </c>
      <c r="G438" s="8">
        <v>2187.47607421875</v>
      </c>
      <c r="H438" s="8">
        <v>1805.9937744140625</v>
      </c>
      <c r="I438" s="8">
        <v>3.9680001735687256</v>
      </c>
      <c r="J438" s="8">
        <v>0.15800000727176666</v>
      </c>
      <c r="K438" s="8">
        <v>24.338001251220703</v>
      </c>
      <c r="L438" s="8">
        <v>2.0320000648498535</v>
      </c>
      <c r="M438" s="8">
        <v>0.45200002193450928</v>
      </c>
      <c r="N438" s="8">
        <v>0.65800005197525024</v>
      </c>
      <c r="O438" s="8">
        <v>41.900001525878906</v>
      </c>
      <c r="P438" s="8">
        <v>26.319711685180664</v>
      </c>
      <c r="Q438" s="8">
        <v>44.984077453613281</v>
      </c>
      <c r="R438" s="8">
        <v>229.80000305175781</v>
      </c>
      <c r="S438" s="8">
        <v>60</v>
      </c>
      <c r="T438" s="8">
        <v>59.900002000000001</v>
      </c>
      <c r="U438" s="8">
        <v>61</v>
      </c>
      <c r="V438" s="8">
        <v>141.87911987304688</v>
      </c>
      <c r="W438" s="8">
        <v>52.499603271484375</v>
      </c>
      <c r="X438" s="8">
        <v>66.861930847167969</v>
      </c>
      <c r="Y438" s="8">
        <v>80.423408508300781</v>
      </c>
      <c r="Z438" s="8">
        <v>2.934687614440918</v>
      </c>
      <c r="AA438" s="8">
        <v>535.86614990234375</v>
      </c>
      <c r="AB438" s="8">
        <v>487.44223022460938</v>
      </c>
      <c r="AC438" s="8">
        <v>4.6654376983642578</v>
      </c>
      <c r="AD438" s="8">
        <v>3.7248127460479736</v>
      </c>
      <c r="AE438" s="8">
        <v>7544.98779296875</v>
      </c>
      <c r="AF438" s="8">
        <v>5147.31103515625</v>
      </c>
      <c r="AG438" s="8">
        <v>1610.03125</v>
      </c>
      <c r="AH438" s="8">
        <v>964.51806640625</v>
      </c>
      <c r="AI438" s="8">
        <v>5934.95654296875</v>
      </c>
      <c r="AJ438" s="8">
        <v>4182.79296875</v>
      </c>
      <c r="AK438" s="8">
        <f>(data_cloud__26[[#This Row],[timestamp]]-BD436)*86400</f>
        <v>23.979000141844153</v>
      </c>
      <c r="AL438" s="8">
        <v>1.0029999999999999</v>
      </c>
      <c r="AM438" s="8">
        <v>423.32299999999998</v>
      </c>
      <c r="AN438" s="8">
        <v>2055.6790000000001</v>
      </c>
      <c r="AO438" s="8">
        <v>4.9059999999999997</v>
      </c>
      <c r="AP438" s="6">
        <v>33.814</v>
      </c>
      <c r="AQ438" s="6">
        <v>1</v>
      </c>
      <c r="AR438" s="6">
        <v>1</v>
      </c>
      <c r="AS438" s="6">
        <f>_xlfn.XLOOKUP(data_cloud__26[[#This Row],[product_id]], manual_check_maarten!A:A,manual_check_maarten!F:F,  "")</f>
        <v>0</v>
      </c>
      <c r="AT438" s="6"/>
      <c r="AU438" s="6"/>
      <c r="AV438" s="6"/>
      <c r="AW438" s="6">
        <f>_xlfn.XLOOKUP(data_cloud__26[[#This Row],[product_id]], manual_check_maarten!A:A,manual_check_maarten!G:G,  "")</f>
        <v>0</v>
      </c>
      <c r="AX438" s="6" t="str">
        <f>_xlfn.XLOOKUP(data_cloud__26[[#This Row],[product_id]], manual_check_maarten!A:A,manual_check_maarten!H:H,  "")</f>
        <v>Circ section</v>
      </c>
      <c r="AY438" s="6"/>
      <c r="AZ438" s="6"/>
      <c r="BA438" s="6" t="s">
        <v>885</v>
      </c>
      <c r="BB438" s="6">
        <v>238</v>
      </c>
      <c r="BC438" s="6" t="s">
        <v>78</v>
      </c>
      <c r="BD438" s="6">
        <v>45566.775230833337</v>
      </c>
      <c r="BE438" s="6" t="s">
        <v>79</v>
      </c>
      <c r="BF438" s="6" t="s">
        <v>80</v>
      </c>
      <c r="BG438" s="6">
        <v>238</v>
      </c>
      <c r="BH438" s="6">
        <v>238</v>
      </c>
      <c r="BI438" s="6">
        <v>0</v>
      </c>
      <c r="BJ438" s="6" t="s">
        <v>886</v>
      </c>
      <c r="BK438" s="6" t="s">
        <v>82</v>
      </c>
      <c r="BL438" s="6">
        <v>16.350000381469727</v>
      </c>
      <c r="BM438" s="6">
        <v>110</v>
      </c>
      <c r="BN438" s="6" t="s">
        <v>82</v>
      </c>
      <c r="BO438" s="6" t="s">
        <v>82</v>
      </c>
      <c r="BP438" s="6">
        <v>0</v>
      </c>
      <c r="BQ438" s="6">
        <v>60</v>
      </c>
      <c r="BR438" s="6">
        <v>9.3566179275512695E-3</v>
      </c>
      <c r="BS438" s="6">
        <v>0.14507913589477539</v>
      </c>
      <c r="BT438" s="6" t="s">
        <v>887</v>
      </c>
      <c r="BU438" s="6" t="s">
        <v>885</v>
      </c>
      <c r="BV438" s="6">
        <v>40</v>
      </c>
      <c r="BW438" s="6">
        <v>20</v>
      </c>
      <c r="BX438" s="6">
        <v>45</v>
      </c>
      <c r="BY438" s="6">
        <v>856.39200000000005</v>
      </c>
      <c r="BZ438" s="6">
        <v>1292.383</v>
      </c>
      <c r="CA438" s="6">
        <v>1.7769999999999999</v>
      </c>
      <c r="CB438" s="6">
        <v>4.1609999999999996</v>
      </c>
      <c r="CC438" s="6">
        <v>94.085999999999999</v>
      </c>
      <c r="CD438" s="6">
        <v>2055.6790000000001</v>
      </c>
      <c r="CE438" s="6">
        <v>835.90300000000002</v>
      </c>
      <c r="CF438" s="6">
        <v>1397.771</v>
      </c>
      <c r="CG438" s="6">
        <v>5.181</v>
      </c>
      <c r="CH438" s="6">
        <v>93.307000000000002</v>
      </c>
      <c r="CR438" s="6"/>
      <c r="CS438" s="6"/>
      <c r="CT438" s="6"/>
      <c r="CU438" s="6"/>
      <c r="CV438" s="6"/>
      <c r="CY438" s="6"/>
      <c r="CZ438" s="6"/>
      <c r="DA438" s="6"/>
      <c r="DB438" s="6"/>
      <c r="DC438" s="6"/>
      <c r="DD438" s="6"/>
    </row>
    <row r="439" spans="1:108" x14ac:dyDescent="0.35">
      <c r="A439" s="8">
        <v>800.6754150390625</v>
      </c>
      <c r="B439" s="8">
        <v>119.90861511230469</v>
      </c>
      <c r="C439" s="8">
        <v>215</v>
      </c>
      <c r="D439" s="8">
        <v>215.10000610351563</v>
      </c>
      <c r="E439" s="8">
        <v>220.30000305175781</v>
      </c>
      <c r="F439" s="8">
        <v>225</v>
      </c>
      <c r="G439" s="8">
        <v>2187.47607421875</v>
      </c>
      <c r="H439" s="8">
        <v>1805.9937744140625</v>
      </c>
      <c r="I439" s="8">
        <v>3.9680001735687256</v>
      </c>
      <c r="J439" s="8">
        <v>0.15800000727176666</v>
      </c>
      <c r="K439" s="8">
        <v>24.338001251220703</v>
      </c>
      <c r="L439" s="8">
        <v>2.0320000648498535</v>
      </c>
      <c r="M439" s="8">
        <v>0.45200002193450928</v>
      </c>
      <c r="N439" s="8">
        <v>0.65800005197525024</v>
      </c>
      <c r="O439" s="8">
        <v>41.900001525878906</v>
      </c>
      <c r="P439" s="8">
        <v>26.319711685180664</v>
      </c>
      <c r="Q439" s="8">
        <v>44.984077453613281</v>
      </c>
      <c r="R439" s="8">
        <v>229.80000305175781</v>
      </c>
      <c r="S439" s="8">
        <v>60</v>
      </c>
      <c r="T439" s="8">
        <v>59.900002000000001</v>
      </c>
      <c r="U439" s="8">
        <v>61</v>
      </c>
      <c r="V439" s="8">
        <v>91.864166259765625</v>
      </c>
      <c r="W439" s="8">
        <v>52.49993896484375</v>
      </c>
      <c r="X439" s="8">
        <v>67.367790222167969</v>
      </c>
      <c r="Y439" s="8">
        <v>83.278526306152344</v>
      </c>
      <c r="Z439" s="8">
        <v>1.5049375295639038</v>
      </c>
      <c r="AA439" s="8">
        <v>536.78472900390625</v>
      </c>
      <c r="AB439" s="8">
        <v>486.68911743164063</v>
      </c>
      <c r="AC439" s="8">
        <v>5.0040626525878906</v>
      </c>
      <c r="AD439" s="8">
        <v>3.9505627155303955</v>
      </c>
      <c r="AE439" s="8">
        <v>7694.50244140625</v>
      </c>
      <c r="AF439" s="8">
        <v>5750.65771484375</v>
      </c>
      <c r="AG439" s="8">
        <v>1806.69189453125</v>
      </c>
      <c r="AH439" s="8">
        <v>1101.00830078125</v>
      </c>
      <c r="AI439" s="8">
        <v>5887.810546875</v>
      </c>
      <c r="AJ439" s="8">
        <v>4649.6494140625</v>
      </c>
      <c r="AK439" s="8">
        <f>(data_cloud__26[[#This Row],[timestamp]]-BD437)*86400</f>
        <v>23.979000141844153</v>
      </c>
      <c r="AL439" s="8">
        <v>1.0049999999999999</v>
      </c>
      <c r="AM439" s="8">
        <v>424.51600000000002</v>
      </c>
      <c r="AN439" s="8">
        <v>2056.1280000000002</v>
      </c>
      <c r="AO439" s="8">
        <v>17.504999999999999</v>
      </c>
      <c r="AP439" s="6">
        <v>24.125</v>
      </c>
      <c r="AQ439" s="6">
        <v>1</v>
      </c>
      <c r="AR439" s="6">
        <v>1</v>
      </c>
      <c r="AS439" s="6">
        <f>_xlfn.XLOOKUP(data_cloud__26[[#This Row],[product_id]], manual_check_maarten!A:A,manual_check_maarten!F:F,  "")</f>
        <v>1</v>
      </c>
      <c r="AT439" s="6"/>
      <c r="AU439" s="6"/>
      <c r="AV439" s="6"/>
      <c r="AW439" s="6">
        <f>_xlfn.XLOOKUP(data_cloud__26[[#This Row],[product_id]], manual_check_maarten!A:A,manual_check_maarten!G:G,  "")</f>
        <v>0</v>
      </c>
      <c r="AX439" s="6" t="str">
        <f>_xlfn.XLOOKUP(data_cloud__26[[#This Row],[product_id]], manual_check_maarten!A:A,manual_check_maarten!H:H,  "")</f>
        <v/>
      </c>
      <c r="AY439" s="6"/>
      <c r="AZ439" s="6"/>
      <c r="BA439" s="6" t="s">
        <v>888</v>
      </c>
      <c r="BB439" s="6">
        <v>238</v>
      </c>
      <c r="BC439" s="6" t="s">
        <v>85</v>
      </c>
      <c r="BD439" s="6">
        <v>45566.775230833337</v>
      </c>
      <c r="BE439" s="6" t="s">
        <v>79</v>
      </c>
      <c r="BF439" s="6" t="s">
        <v>80</v>
      </c>
      <c r="BG439" s="6">
        <v>238</v>
      </c>
      <c r="BH439" s="6">
        <v>238</v>
      </c>
      <c r="BI439" s="6">
        <v>0</v>
      </c>
      <c r="BJ439" s="6" t="s">
        <v>886</v>
      </c>
      <c r="BK439" s="6" t="s">
        <v>82</v>
      </c>
      <c r="BL439" s="6">
        <v>16.350000381469727</v>
      </c>
      <c r="BM439" s="6">
        <v>110</v>
      </c>
      <c r="BN439" s="6" t="s">
        <v>82</v>
      </c>
      <c r="BO439" s="6" t="s">
        <v>82</v>
      </c>
      <c r="BP439" s="6">
        <v>0</v>
      </c>
      <c r="BQ439" s="6">
        <v>60</v>
      </c>
      <c r="BR439" s="6"/>
      <c r="BS439" s="6"/>
      <c r="BT439" s="6" t="s">
        <v>889</v>
      </c>
      <c r="BU439" s="6" t="s">
        <v>888</v>
      </c>
      <c r="BV439" s="6">
        <v>40</v>
      </c>
      <c r="BW439" s="6">
        <v>20</v>
      </c>
      <c r="BX439" s="6">
        <v>45</v>
      </c>
      <c r="BY439" s="6">
        <v>1205.8989999999999</v>
      </c>
      <c r="BZ439" s="6">
        <v>848.88900000000001</v>
      </c>
      <c r="CA439" s="6">
        <v>-3.2410000000000001</v>
      </c>
      <c r="CB439" s="6">
        <v>4.0129999999999999</v>
      </c>
      <c r="CC439" s="6">
        <v>89.067999999999998</v>
      </c>
      <c r="CD439" s="6">
        <v>2056.1280000000002</v>
      </c>
      <c r="CE439" s="6">
        <v>1208.171</v>
      </c>
      <c r="CF439" s="6">
        <v>1159.1780000000001</v>
      </c>
      <c r="CG439" s="6">
        <v>-179.84899999999999</v>
      </c>
      <c r="CH439" s="6">
        <v>98.424999999999997</v>
      </c>
      <c r="CR439" s="6"/>
      <c r="CS439" s="6"/>
      <c r="CT439" s="6"/>
      <c r="CU439" s="6"/>
      <c r="CV439" s="6"/>
      <c r="CY439" s="6"/>
      <c r="CZ439" s="6"/>
      <c r="DA439" s="6"/>
      <c r="DB439" s="6"/>
      <c r="DC439" s="6"/>
      <c r="DD439" s="6"/>
    </row>
    <row r="440" spans="1:108" x14ac:dyDescent="0.35">
      <c r="A440" s="8">
        <v>800.6754150390625</v>
      </c>
      <c r="B440" s="8">
        <v>119.90861511230469</v>
      </c>
      <c r="C440" s="8">
        <v>214.60000610351563</v>
      </c>
      <c r="D440" s="8">
        <v>215</v>
      </c>
      <c r="E440" s="8">
        <v>220.30000305175781</v>
      </c>
      <c r="F440" s="8">
        <v>225</v>
      </c>
      <c r="G440" s="8">
        <v>2189.51611328125</v>
      </c>
      <c r="H440" s="8">
        <v>1827.2681884765625</v>
      </c>
      <c r="I440" s="8">
        <v>3.2180001735687256</v>
      </c>
      <c r="J440" s="8">
        <v>0.15800000727176666</v>
      </c>
      <c r="K440" s="8">
        <v>24.338001251220703</v>
      </c>
      <c r="L440" s="8">
        <v>2.0580000877380371</v>
      </c>
      <c r="M440" s="8">
        <v>0.45200002193450928</v>
      </c>
      <c r="N440" s="8">
        <v>0.65400004386901855</v>
      </c>
      <c r="O440" s="8">
        <v>42</v>
      </c>
      <c r="P440" s="8">
        <v>26.498100280761719</v>
      </c>
      <c r="Q440" s="8">
        <v>44.953498840332031</v>
      </c>
      <c r="R440" s="8">
        <v>229.80000305175781</v>
      </c>
      <c r="S440" s="8">
        <v>60</v>
      </c>
      <c r="T440" s="8">
        <v>60</v>
      </c>
      <c r="U440" s="8">
        <v>61</v>
      </c>
      <c r="V440" s="8">
        <v>141.87911987304688</v>
      </c>
      <c r="W440" s="8">
        <v>52.499603271484375</v>
      </c>
      <c r="X440" s="8">
        <v>66.825035095214844</v>
      </c>
      <c r="Y440" s="8">
        <v>80.449470520019531</v>
      </c>
      <c r="Z440" s="8">
        <v>3.2733125686645508</v>
      </c>
      <c r="AA440" s="8">
        <v>537.05230712890625</v>
      </c>
      <c r="AB440" s="8">
        <v>490.07803344726563</v>
      </c>
      <c r="AC440" s="8">
        <v>4.6654376983642578</v>
      </c>
      <c r="AD440" s="8">
        <v>3.7248127460479736</v>
      </c>
      <c r="AE440" s="8">
        <v>7573.34912109375</v>
      </c>
      <c r="AF440" s="8">
        <v>5216.09912109375</v>
      </c>
      <c r="AG440" s="8">
        <v>1623.962890625</v>
      </c>
      <c r="AH440" s="8">
        <v>980.38916015625</v>
      </c>
      <c r="AI440" s="8">
        <v>5949.38623046875</v>
      </c>
      <c r="AJ440" s="8">
        <v>4235.7099609375</v>
      </c>
      <c r="AK440" s="8">
        <f>(data_cloud__26[[#This Row],[timestamp]]-BD438)*86400</f>
        <v>23.980999854393303</v>
      </c>
      <c r="AL440" s="8"/>
      <c r="AM440" s="8"/>
      <c r="AN440" s="8"/>
      <c r="AO440" s="8"/>
      <c r="AP440" s="6"/>
      <c r="AQ440" s="6"/>
      <c r="AR440" s="6"/>
      <c r="AS440" s="6" t="str">
        <f>_xlfn.XLOOKUP(data_cloud__26[[#This Row],[product_id]], manual_check_maarten!A:A,manual_check_maarten!F:F,  "")</f>
        <v/>
      </c>
      <c r="AT440" s="6"/>
      <c r="AU440" s="6"/>
      <c r="AV440" s="6"/>
      <c r="AW440" s="6" t="str">
        <f>_xlfn.XLOOKUP(data_cloud__26[[#This Row],[product_id]], manual_check_maarten!A:A,manual_check_maarten!G:G,  "")</f>
        <v/>
      </c>
      <c r="AX440" s="6" t="str">
        <f>_xlfn.XLOOKUP(data_cloud__26[[#This Row],[product_id]], manual_check_maarten!A:A,manual_check_maarten!H:H,  "")</f>
        <v/>
      </c>
      <c r="AY440" s="6"/>
      <c r="AZ440" s="6"/>
      <c r="BA440" s="6" t="s">
        <v>890</v>
      </c>
      <c r="BB440" s="6">
        <v>239</v>
      </c>
      <c r="BC440" s="6" t="s">
        <v>78</v>
      </c>
      <c r="BD440" s="6">
        <v>45566.775508391205</v>
      </c>
      <c r="BE440" s="6" t="s">
        <v>79</v>
      </c>
      <c r="BF440" s="6" t="s">
        <v>80</v>
      </c>
      <c r="BG440" s="6">
        <v>239</v>
      </c>
      <c r="BH440" s="6">
        <v>239</v>
      </c>
      <c r="BI440" s="6">
        <v>0</v>
      </c>
      <c r="BJ440" s="6" t="s">
        <v>891</v>
      </c>
      <c r="BK440" s="6" t="s">
        <v>82</v>
      </c>
      <c r="BL440" s="6">
        <v>16.350000381469727</v>
      </c>
      <c r="BM440" s="6">
        <v>110</v>
      </c>
      <c r="BN440" s="6" t="s">
        <v>82</v>
      </c>
      <c r="BO440" s="6" t="s">
        <v>82</v>
      </c>
      <c r="BP440" s="6">
        <v>0</v>
      </c>
      <c r="BQ440" s="6">
        <v>60</v>
      </c>
      <c r="BR440" s="6">
        <v>1.5838146209716797E-2</v>
      </c>
      <c r="BS440" s="6">
        <v>0.13396298885345459</v>
      </c>
      <c r="BT440" s="6"/>
      <c r="BX440" s="6"/>
      <c r="BY440" s="6"/>
      <c r="BZ440" s="6"/>
      <c r="CA440" s="6"/>
      <c r="CB440" s="6"/>
      <c r="CC440" s="6"/>
      <c r="CD440" s="6"/>
      <c r="CR440" s="6"/>
      <c r="CS440" s="6"/>
      <c r="CT440" s="6"/>
      <c r="CU440" s="6"/>
      <c r="CV440" s="6"/>
      <c r="CY440" s="6"/>
      <c r="CZ440" s="6"/>
      <c r="DA440" s="6"/>
      <c r="DB440" s="6"/>
      <c r="DC440" s="6"/>
      <c r="DD440" s="6"/>
    </row>
    <row r="441" spans="1:108" x14ac:dyDescent="0.35">
      <c r="A441" s="8">
        <v>800.6754150390625</v>
      </c>
      <c r="B441" s="8">
        <v>119.90861511230469</v>
      </c>
      <c r="C441" s="8">
        <v>214.60000610351563</v>
      </c>
      <c r="D441" s="8">
        <v>215</v>
      </c>
      <c r="E441" s="8">
        <v>220.30000305175781</v>
      </c>
      <c r="F441" s="8">
        <v>225</v>
      </c>
      <c r="G441" s="8">
        <v>2189.51611328125</v>
      </c>
      <c r="H441" s="8">
        <v>1827.2681884765625</v>
      </c>
      <c r="I441" s="8">
        <v>3.2180001735687256</v>
      </c>
      <c r="J441" s="8">
        <v>0.15800000727176666</v>
      </c>
      <c r="K441" s="8">
        <v>24.338001251220703</v>
      </c>
      <c r="L441" s="8">
        <v>2.0580000877380371</v>
      </c>
      <c r="M441" s="8">
        <v>0.45200002193450928</v>
      </c>
      <c r="N441" s="8">
        <v>0.65400004386901855</v>
      </c>
      <c r="O441" s="8">
        <v>42</v>
      </c>
      <c r="P441" s="8">
        <v>26.498100280761719</v>
      </c>
      <c r="Q441" s="8">
        <v>44.953498840332031</v>
      </c>
      <c r="R441" s="8">
        <v>229.80000305175781</v>
      </c>
      <c r="S441" s="8">
        <v>60</v>
      </c>
      <c r="T441" s="8">
        <v>60</v>
      </c>
      <c r="U441" s="8">
        <v>61</v>
      </c>
      <c r="V441" s="8">
        <v>91.864166259765625</v>
      </c>
      <c r="W441" s="8">
        <v>52.49993896484375</v>
      </c>
      <c r="X441" s="8">
        <v>67.466781616210938</v>
      </c>
      <c r="Y441" s="8">
        <v>83.270782470703125</v>
      </c>
      <c r="Z441" s="8">
        <v>1.4296876192092896</v>
      </c>
      <c r="AA441" s="8">
        <v>537.99700927734375</v>
      </c>
      <c r="AB441" s="8">
        <v>488.9404296875</v>
      </c>
      <c r="AC441" s="8">
        <v>4.9288125038146973</v>
      </c>
      <c r="AD441" s="8">
        <v>3.9129376411437988</v>
      </c>
      <c r="AE441" s="8">
        <v>7723.04736328125</v>
      </c>
      <c r="AF441" s="8">
        <v>5802.21728515625</v>
      </c>
      <c r="AG441" s="8">
        <v>1777.62158203125</v>
      </c>
      <c r="AH441" s="8">
        <v>1095.3095703125</v>
      </c>
      <c r="AI441" s="8">
        <v>5945.42578125</v>
      </c>
      <c r="AJ441" s="8">
        <v>4706.90771484375</v>
      </c>
      <c r="AK441" s="8">
        <f>(data_cloud__26[[#This Row],[timestamp]]-BD439)*86400</f>
        <v>23.980999854393303</v>
      </c>
      <c r="AL441" s="8">
        <v>1.0049999999999999</v>
      </c>
      <c r="AM441" s="8">
        <v>424.73399999999998</v>
      </c>
      <c r="AN441" s="8">
        <v>2055.6280000000002</v>
      </c>
      <c r="AO441" s="8">
        <v>7.359</v>
      </c>
      <c r="AP441" s="6">
        <v>23.753</v>
      </c>
      <c r="AQ441" s="6">
        <v>1</v>
      </c>
      <c r="AR441" s="6">
        <v>1</v>
      </c>
      <c r="AS441" s="6">
        <f>_xlfn.XLOOKUP(data_cloud__26[[#This Row],[product_id]], manual_check_maarten!A:A,manual_check_maarten!F:F,  "")</f>
        <v>1</v>
      </c>
      <c r="AT441" s="6"/>
      <c r="AU441" s="6"/>
      <c r="AV441" s="6"/>
      <c r="AW441" s="6">
        <f>_xlfn.XLOOKUP(data_cloud__26[[#This Row],[product_id]], manual_check_maarten!A:A,manual_check_maarten!G:G,  "")</f>
        <v>0</v>
      </c>
      <c r="AX441" s="6" t="str">
        <f>_xlfn.XLOOKUP(data_cloud__26[[#This Row],[product_id]], manual_check_maarten!A:A,manual_check_maarten!H:H,  "")</f>
        <v/>
      </c>
      <c r="AY441" s="6"/>
      <c r="AZ441" s="6"/>
      <c r="BA441" s="6" t="s">
        <v>892</v>
      </c>
      <c r="BB441" s="6">
        <v>239</v>
      </c>
      <c r="BC441" s="6" t="s">
        <v>85</v>
      </c>
      <c r="BD441" s="6">
        <v>45566.775508391205</v>
      </c>
      <c r="BE441" s="6" t="s">
        <v>79</v>
      </c>
      <c r="BF441" s="6" t="s">
        <v>80</v>
      </c>
      <c r="BG441" s="6">
        <v>239</v>
      </c>
      <c r="BH441" s="6">
        <v>239</v>
      </c>
      <c r="BI441" s="6">
        <v>0</v>
      </c>
      <c r="BJ441" s="6" t="s">
        <v>891</v>
      </c>
      <c r="BK441" s="6" t="s">
        <v>82</v>
      </c>
      <c r="BL441" s="6">
        <v>16.350000381469727</v>
      </c>
      <c r="BM441" s="6">
        <v>110</v>
      </c>
      <c r="BN441" s="6" t="s">
        <v>82</v>
      </c>
      <c r="BO441" s="6" t="s">
        <v>82</v>
      </c>
      <c r="BP441" s="6">
        <v>0</v>
      </c>
      <c r="BQ441" s="6">
        <v>60</v>
      </c>
      <c r="BR441" s="6"/>
      <c r="BS441" s="6"/>
      <c r="BT441" s="6" t="s">
        <v>893</v>
      </c>
      <c r="BU441" s="6" t="s">
        <v>892</v>
      </c>
      <c r="BV441" s="6">
        <v>40</v>
      </c>
      <c r="BW441" s="6">
        <v>20</v>
      </c>
      <c r="BX441" s="6">
        <v>45</v>
      </c>
      <c r="BY441" s="6">
        <v>1190.2539999999999</v>
      </c>
      <c r="BZ441" s="6">
        <v>1000.582</v>
      </c>
      <c r="CA441" s="6">
        <v>-3.2410000000000001</v>
      </c>
      <c r="CB441" s="6">
        <v>3.9969999999999999</v>
      </c>
      <c r="CC441" s="6">
        <v>89.067999999999998</v>
      </c>
      <c r="CD441" s="6">
        <v>2055.6280000000002</v>
      </c>
      <c r="CE441" s="6">
        <v>1195.5029999999999</v>
      </c>
      <c r="CF441" s="6">
        <v>1306.8530000000001</v>
      </c>
      <c r="CG441" s="6">
        <v>179.679</v>
      </c>
      <c r="CH441" s="6">
        <v>99.998999999999995</v>
      </c>
      <c r="CR441" s="6"/>
      <c r="CS441" s="6"/>
      <c r="CT441" s="6"/>
      <c r="CU441" s="6"/>
      <c r="CV441" s="6"/>
      <c r="CY441" s="6"/>
      <c r="CZ441" s="6"/>
      <c r="DA441" s="6"/>
      <c r="DB441" s="6"/>
      <c r="DC441" s="6"/>
      <c r="DD441" s="6"/>
    </row>
    <row r="442" spans="1:108" x14ac:dyDescent="0.35">
      <c r="A442" s="8">
        <v>800.6754150390625</v>
      </c>
      <c r="B442" s="8">
        <v>119.90861511230469</v>
      </c>
      <c r="C442" s="8">
        <v>214.80000305175781</v>
      </c>
      <c r="D442" s="8">
        <v>215.10000610351563</v>
      </c>
      <c r="E442" s="8">
        <v>220.30000305175781</v>
      </c>
      <c r="F442" s="8">
        <v>225</v>
      </c>
      <c r="G442" s="8">
        <v>2170.1845703125</v>
      </c>
      <c r="H442" s="8">
        <v>1809.4908447265625</v>
      </c>
      <c r="I442" s="8">
        <v>3.8340001106262207</v>
      </c>
      <c r="J442" s="8">
        <v>0.15800000727176666</v>
      </c>
      <c r="K442" s="8">
        <v>24.338001251220703</v>
      </c>
      <c r="L442" s="8">
        <v>2.0440001487731934</v>
      </c>
      <c r="M442" s="8">
        <v>0.45200002193450928</v>
      </c>
      <c r="N442" s="8">
        <v>0.65600001811981201</v>
      </c>
      <c r="O442" s="8">
        <v>42.200000762939453</v>
      </c>
      <c r="P442" s="8">
        <v>26.411455154418945</v>
      </c>
      <c r="Q442" s="8">
        <v>44.989173889160156</v>
      </c>
      <c r="R442" s="8">
        <v>229.80000305175781</v>
      </c>
      <c r="S442" s="8">
        <v>60.099997999999999</v>
      </c>
      <c r="T442" s="8">
        <v>60.099997999999999</v>
      </c>
      <c r="U442" s="8">
        <v>61</v>
      </c>
      <c r="V442" s="8">
        <v>141.87911987304688</v>
      </c>
      <c r="W442" s="8">
        <v>52.499603271484375</v>
      </c>
      <c r="X442" s="8">
        <v>66.784187316894531</v>
      </c>
      <c r="Y442" s="8">
        <v>80.555160522460938</v>
      </c>
      <c r="Z442" s="8">
        <v>3.7248127460479736</v>
      </c>
      <c r="AA442" s="8">
        <v>537.06707763671875</v>
      </c>
      <c r="AB442" s="8">
        <v>489.24755859375</v>
      </c>
      <c r="AC442" s="8">
        <v>4.5901875495910645</v>
      </c>
      <c r="AD442" s="8">
        <v>3.7248127460479736</v>
      </c>
      <c r="AE442" s="8">
        <v>7563.93603515625</v>
      </c>
      <c r="AF442" s="8">
        <v>5190.15625</v>
      </c>
      <c r="AG442" s="8">
        <v>1581.951171875</v>
      </c>
      <c r="AH442" s="8">
        <v>977.18896484375</v>
      </c>
      <c r="AI442" s="8">
        <v>5981.98486328125</v>
      </c>
      <c r="AJ442" s="8">
        <v>4212.96728515625</v>
      </c>
      <c r="AK442" s="8">
        <f>(data_cloud__26[[#This Row],[timestamp]]-BD440)*86400</f>
        <v>25.025000050663948</v>
      </c>
      <c r="AL442" s="8">
        <v>1.0029999999999999</v>
      </c>
      <c r="AM442" s="8">
        <v>423.63499999999999</v>
      </c>
      <c r="AN442" s="8">
        <v>2055.8380000000002</v>
      </c>
      <c r="AO442" s="8">
        <v>12.696</v>
      </c>
      <c r="AP442" s="6">
        <v>28.382000000000001</v>
      </c>
      <c r="AQ442" s="6">
        <v>1</v>
      </c>
      <c r="AR442" s="6">
        <v>1</v>
      </c>
      <c r="AS442" s="6">
        <f>_xlfn.XLOOKUP(data_cloud__26[[#This Row],[product_id]], manual_check_maarten!A:A,manual_check_maarten!F:F,  "")</f>
        <v>0</v>
      </c>
      <c r="AT442" s="6"/>
      <c r="AU442" s="6"/>
      <c r="AV442" s="6"/>
      <c r="AW442" s="6">
        <f>_xlfn.XLOOKUP(data_cloud__26[[#This Row],[product_id]], manual_check_maarten!A:A,manual_check_maarten!G:G,  "")</f>
        <v>0</v>
      </c>
      <c r="AX442" s="6" t="str">
        <f>_xlfn.XLOOKUP(data_cloud__26[[#This Row],[product_id]], manual_check_maarten!A:A,manual_check_maarten!H:H,  "")</f>
        <v>Circ section</v>
      </c>
      <c r="AY442" s="6"/>
      <c r="AZ442" s="6"/>
      <c r="BA442" s="6" t="s">
        <v>894</v>
      </c>
      <c r="BB442" s="6">
        <v>240</v>
      </c>
      <c r="BC442" s="6" t="s">
        <v>78</v>
      </c>
      <c r="BD442" s="6">
        <v>45566.77579803241</v>
      </c>
      <c r="BE442" s="6" t="s">
        <v>79</v>
      </c>
      <c r="BF442" s="6" t="s">
        <v>80</v>
      </c>
      <c r="BG442" s="6">
        <v>240</v>
      </c>
      <c r="BH442" s="6">
        <v>240</v>
      </c>
      <c r="BI442" s="6">
        <v>0</v>
      </c>
      <c r="BJ442" s="6" t="s">
        <v>895</v>
      </c>
      <c r="BK442" s="6" t="s">
        <v>82</v>
      </c>
      <c r="BL442" s="6">
        <v>16.35999870300293</v>
      </c>
      <c r="BM442" s="6">
        <v>110</v>
      </c>
      <c r="BN442" s="6" t="s">
        <v>82</v>
      </c>
      <c r="BO442" s="6" t="s">
        <v>82</v>
      </c>
      <c r="BP442" s="6">
        <v>0</v>
      </c>
      <c r="BQ442" s="6">
        <v>60</v>
      </c>
      <c r="BR442" s="6">
        <v>2.1494269371032715E-2</v>
      </c>
      <c r="BS442" s="6">
        <v>0.13255941867828369</v>
      </c>
      <c r="BT442" s="6" t="s">
        <v>896</v>
      </c>
      <c r="BU442" s="6" t="s">
        <v>894</v>
      </c>
      <c r="BV442" s="6">
        <v>40</v>
      </c>
      <c r="BW442" s="6">
        <v>20</v>
      </c>
      <c r="BX442" s="6">
        <v>45</v>
      </c>
      <c r="BY442" s="6">
        <v>862.50599999999997</v>
      </c>
      <c r="BZ442" s="6">
        <v>1266.673</v>
      </c>
      <c r="CA442" s="6">
        <v>2.4550000000000001</v>
      </c>
      <c r="CB442" s="6">
        <v>4.1890000000000001</v>
      </c>
      <c r="CC442" s="6">
        <v>94.763999999999996</v>
      </c>
      <c r="CD442" s="6">
        <v>2055.8380000000002</v>
      </c>
      <c r="CE442" s="6">
        <v>841.49</v>
      </c>
      <c r="CF442" s="6">
        <v>1371.4760000000001</v>
      </c>
      <c r="CG442" s="6">
        <v>5.5289999999999999</v>
      </c>
      <c r="CH442" s="6">
        <v>94.882000000000005</v>
      </c>
      <c r="CR442" s="6"/>
      <c r="CS442" s="6"/>
      <c r="CT442" s="6"/>
      <c r="CU442" s="6"/>
      <c r="CV442" s="6"/>
      <c r="CY442" s="6"/>
      <c r="CZ442" s="6"/>
      <c r="DA442" s="6"/>
      <c r="DB442" s="6"/>
      <c r="DC442" s="6"/>
      <c r="DD442" s="6"/>
    </row>
    <row r="443" spans="1:108" x14ac:dyDescent="0.35">
      <c r="A443" s="8">
        <v>800.6754150390625</v>
      </c>
      <c r="B443" s="8">
        <v>119.90861511230469</v>
      </c>
      <c r="C443" s="8">
        <v>214.80000305175781</v>
      </c>
      <c r="D443" s="8">
        <v>215.10000610351563</v>
      </c>
      <c r="E443" s="8">
        <v>220.30000305175781</v>
      </c>
      <c r="F443" s="8">
        <v>225</v>
      </c>
      <c r="G443" s="8">
        <v>2170.1845703125</v>
      </c>
      <c r="H443" s="8">
        <v>1809.4908447265625</v>
      </c>
      <c r="I443" s="8">
        <v>3.8340001106262207</v>
      </c>
      <c r="J443" s="8">
        <v>0.15800000727176666</v>
      </c>
      <c r="K443" s="8">
        <v>24.338001251220703</v>
      </c>
      <c r="L443" s="8">
        <v>2.0440001487731934</v>
      </c>
      <c r="M443" s="8">
        <v>0.45200002193450928</v>
      </c>
      <c r="N443" s="8">
        <v>0.65600001811981201</v>
      </c>
      <c r="O443" s="8">
        <v>42.200000762939453</v>
      </c>
      <c r="P443" s="8">
        <v>26.411455154418945</v>
      </c>
      <c r="Q443" s="8">
        <v>44.989173889160156</v>
      </c>
      <c r="R443" s="8">
        <v>229.80000305175781</v>
      </c>
      <c r="S443" s="8">
        <v>60.099997999999999</v>
      </c>
      <c r="T443" s="8">
        <v>60.099997999999999</v>
      </c>
      <c r="U443" s="8">
        <v>61</v>
      </c>
      <c r="V443" s="8">
        <v>91.864166259765625</v>
      </c>
      <c r="W443" s="8">
        <v>52.49993896484375</v>
      </c>
      <c r="X443" s="8">
        <v>67.532005310058594</v>
      </c>
      <c r="Y443" s="8">
        <v>83.423301696777344</v>
      </c>
      <c r="Z443" s="8">
        <v>1.5425626039505005</v>
      </c>
      <c r="AA443" s="8">
        <v>536.38677978515625</v>
      </c>
      <c r="AB443" s="8">
        <v>486.61624145507813</v>
      </c>
      <c r="AC443" s="8">
        <v>4.966437816619873</v>
      </c>
      <c r="AD443" s="8">
        <v>3.9129376411437988</v>
      </c>
      <c r="AE443" s="8">
        <v>7705.29443359375</v>
      </c>
      <c r="AF443" s="8">
        <v>5754.26611328125</v>
      </c>
      <c r="AG443" s="8">
        <v>1789.34716796875</v>
      </c>
      <c r="AH443" s="8">
        <v>1086.8232421875</v>
      </c>
      <c r="AI443" s="8">
        <v>5915.947265625</v>
      </c>
      <c r="AJ443" s="8">
        <v>4667.44287109375</v>
      </c>
      <c r="AK443" s="8">
        <f>(data_cloud__26[[#This Row],[timestamp]]-BD441)*86400</f>
        <v>25.025000050663948</v>
      </c>
      <c r="AL443" s="8">
        <v>1.0049999999999999</v>
      </c>
      <c r="AM443" s="8">
        <v>424.89800000000002</v>
      </c>
      <c r="AN443" s="8">
        <v>2055.1109999999999</v>
      </c>
      <c r="AO443" s="8">
        <v>6.8789999999999996</v>
      </c>
      <c r="AP443" s="6">
        <v>35.399000000000001</v>
      </c>
      <c r="AQ443" s="6">
        <v>1</v>
      </c>
      <c r="AR443" s="6">
        <v>1</v>
      </c>
      <c r="AS443" s="6">
        <f>_xlfn.XLOOKUP(data_cloud__26[[#This Row],[product_id]], manual_check_maarten!A:A,manual_check_maarten!F:F,  "")</f>
        <v>1</v>
      </c>
      <c r="AT443" s="6"/>
      <c r="AU443" s="6"/>
      <c r="AV443" s="6"/>
      <c r="AW443" s="6">
        <f>_xlfn.XLOOKUP(data_cloud__26[[#This Row],[product_id]], manual_check_maarten!A:A,manual_check_maarten!G:G,  "")</f>
        <v>0</v>
      </c>
      <c r="AX443" s="6" t="str">
        <f>_xlfn.XLOOKUP(data_cloud__26[[#This Row],[product_id]], manual_check_maarten!A:A,manual_check_maarten!H:H,  "")</f>
        <v/>
      </c>
      <c r="AY443" s="6"/>
      <c r="AZ443" s="6"/>
      <c r="BA443" s="6" t="s">
        <v>897</v>
      </c>
      <c r="BB443" s="6">
        <v>240</v>
      </c>
      <c r="BC443" s="6" t="s">
        <v>85</v>
      </c>
      <c r="BD443" s="6">
        <v>45566.77579803241</v>
      </c>
      <c r="BE443" s="6" t="s">
        <v>79</v>
      </c>
      <c r="BF443" s="6" t="s">
        <v>80</v>
      </c>
      <c r="BG443" s="6">
        <v>240</v>
      </c>
      <c r="BH443" s="6">
        <v>240</v>
      </c>
      <c r="BI443" s="6">
        <v>0</v>
      </c>
      <c r="BJ443" s="6" t="s">
        <v>895</v>
      </c>
      <c r="BK443" s="6" t="s">
        <v>82</v>
      </c>
      <c r="BL443" s="6">
        <v>16.35999870300293</v>
      </c>
      <c r="BM443" s="6">
        <v>110</v>
      </c>
      <c r="BN443" s="6" t="s">
        <v>82</v>
      </c>
      <c r="BO443" s="6" t="s">
        <v>82</v>
      </c>
      <c r="BP443" s="6">
        <v>0</v>
      </c>
      <c r="BQ443" s="6">
        <v>60</v>
      </c>
      <c r="BR443" s="6"/>
      <c r="BS443" s="6"/>
      <c r="BT443" s="6" t="s">
        <v>898</v>
      </c>
      <c r="BU443" s="6" t="s">
        <v>897</v>
      </c>
      <c r="BV443" s="6">
        <v>40</v>
      </c>
      <c r="BW443" s="6">
        <v>20</v>
      </c>
      <c r="BX443" s="6">
        <v>45</v>
      </c>
      <c r="BY443" s="6">
        <v>1186.9290000000001</v>
      </c>
      <c r="BZ443" s="6">
        <v>1028.6320000000001</v>
      </c>
      <c r="CA443" s="6">
        <v>-4.1269999999999998</v>
      </c>
      <c r="CB443" s="6">
        <v>4.0490000000000004</v>
      </c>
      <c r="CC443" s="6">
        <v>88.182000000000002</v>
      </c>
      <c r="CD443" s="6">
        <v>2055.1109999999999</v>
      </c>
      <c r="CE443" s="6">
        <v>1192.9090000000001</v>
      </c>
      <c r="CF443" s="6">
        <v>1335.5119999999999</v>
      </c>
      <c r="CG443" s="6">
        <v>179.54300000000001</v>
      </c>
      <c r="CH443" s="6">
        <v>99.998999999999995</v>
      </c>
      <c r="CR443" s="6"/>
      <c r="CS443" s="6"/>
      <c r="CT443" s="6"/>
      <c r="CU443" s="6"/>
      <c r="CV443" s="6"/>
      <c r="CY443" s="6"/>
      <c r="CZ443" s="6"/>
      <c r="DA443" s="6"/>
      <c r="DB443" s="6"/>
      <c r="DC443" s="6"/>
      <c r="DD443" s="6"/>
    </row>
    <row r="444" spans="1:108" x14ac:dyDescent="0.35">
      <c r="A444" s="8">
        <v>800.6754150390625</v>
      </c>
      <c r="B444" s="8">
        <v>119.90861511230469</v>
      </c>
      <c r="C444" s="8">
        <v>215</v>
      </c>
      <c r="D444" s="8">
        <v>215.10000610351563</v>
      </c>
      <c r="E444" s="8">
        <v>220.30000305175781</v>
      </c>
      <c r="F444" s="8">
        <v>225</v>
      </c>
      <c r="G444" s="8">
        <v>2201.270263671875</v>
      </c>
      <c r="H444" s="8">
        <v>1839.31396484375</v>
      </c>
      <c r="I444" s="8">
        <v>3.0980000495910645</v>
      </c>
      <c r="J444" s="8">
        <v>0.14800000190734863</v>
      </c>
      <c r="K444" s="8">
        <v>24.340002059936523</v>
      </c>
      <c r="L444" s="8">
        <v>2.0440001487731934</v>
      </c>
      <c r="M444" s="8">
        <v>0.45400002598762512</v>
      </c>
      <c r="N444" s="8">
        <v>0.65600001811981201</v>
      </c>
      <c r="O444" s="8">
        <v>42.400001525878906</v>
      </c>
      <c r="P444" s="8">
        <v>26.37067985534668</v>
      </c>
      <c r="Q444" s="8">
        <v>44.984077453613281</v>
      </c>
      <c r="R444" s="8">
        <v>229.80000305175781</v>
      </c>
      <c r="S444" s="8">
        <v>59.900002000000001</v>
      </c>
      <c r="T444" s="8">
        <v>59.900002000000001</v>
      </c>
      <c r="U444" s="8">
        <v>61</v>
      </c>
      <c r="V444" s="8">
        <v>141.87911987304688</v>
      </c>
      <c r="W444" s="8">
        <v>52.499603271484375</v>
      </c>
      <c r="X444" s="8">
        <v>66.828323364257813</v>
      </c>
      <c r="Y444" s="8">
        <v>80.547874450683594</v>
      </c>
      <c r="Z444" s="8">
        <v>3.4990627765655518</v>
      </c>
      <c r="AA444" s="8">
        <v>537.06829833984375</v>
      </c>
      <c r="AB444" s="8">
        <v>490.25857543945313</v>
      </c>
      <c r="AC444" s="8">
        <v>4.5525627136230469</v>
      </c>
      <c r="AD444" s="8">
        <v>3.7248127460479736</v>
      </c>
      <c r="AE444" s="8">
        <v>7564.529296875</v>
      </c>
      <c r="AF444" s="8">
        <v>5212.64208984375</v>
      </c>
      <c r="AG444" s="8">
        <v>1559.96923828125</v>
      </c>
      <c r="AH444" s="8">
        <v>977.220703125</v>
      </c>
      <c r="AI444" s="8">
        <v>6004.56005859375</v>
      </c>
      <c r="AJ444" s="8">
        <v>4235.42138671875</v>
      </c>
      <c r="AK444" s="8">
        <f>(data_cloud__26[[#This Row],[timestamp]]-BD442)*86400</f>
        <v>24.042999744415283</v>
      </c>
      <c r="AL444" s="8">
        <v>1.0029999999999999</v>
      </c>
      <c r="AM444" s="8">
        <v>423.28800000000001</v>
      </c>
      <c r="AN444" s="8">
        <v>2055.4169999999999</v>
      </c>
      <c r="AO444" s="8">
        <v>8.3070000000000004</v>
      </c>
      <c r="AP444" s="6">
        <v>17.547000000000001</v>
      </c>
      <c r="AQ444" s="6">
        <v>1</v>
      </c>
      <c r="AR444" s="6">
        <v>1</v>
      </c>
      <c r="AS444" s="6">
        <f>_xlfn.XLOOKUP(data_cloud__26[[#This Row],[product_id]], manual_check_maarten!A:A,manual_check_maarten!F:F,  "")</f>
        <v>1</v>
      </c>
      <c r="AT444" s="6"/>
      <c r="AU444" s="6"/>
      <c r="AV444" s="6"/>
      <c r="AW444" s="6">
        <f>_xlfn.XLOOKUP(data_cloud__26[[#This Row],[product_id]], manual_check_maarten!A:A,manual_check_maarten!G:G,  "")</f>
        <v>0</v>
      </c>
      <c r="AX444" s="6" t="str">
        <f>_xlfn.XLOOKUP(data_cloud__26[[#This Row],[product_id]], manual_check_maarten!A:A,manual_check_maarten!H:H,  "")</f>
        <v/>
      </c>
      <c r="AY444" s="6"/>
      <c r="AZ444" s="6"/>
      <c r="BA444" s="6" t="s">
        <v>899</v>
      </c>
      <c r="BB444" s="6">
        <v>241</v>
      </c>
      <c r="BC444" s="6" t="s">
        <v>78</v>
      </c>
      <c r="BD444" s="6">
        <v>45566.77607630787</v>
      </c>
      <c r="BE444" s="6" t="s">
        <v>79</v>
      </c>
      <c r="BF444" s="6" t="s">
        <v>80</v>
      </c>
      <c r="BG444" s="6">
        <v>241</v>
      </c>
      <c r="BH444" s="6">
        <v>241</v>
      </c>
      <c r="BI444" s="6">
        <v>0</v>
      </c>
      <c r="BJ444" s="6" t="s">
        <v>900</v>
      </c>
      <c r="BK444" s="6" t="s">
        <v>82</v>
      </c>
      <c r="BL444" s="6">
        <v>16.35999870300293</v>
      </c>
      <c r="BM444" s="6">
        <v>110</v>
      </c>
      <c r="BN444" s="6" t="s">
        <v>82</v>
      </c>
      <c r="BO444" s="6" t="s">
        <v>82</v>
      </c>
      <c r="BP444" s="6">
        <v>0</v>
      </c>
      <c r="BQ444" s="6">
        <v>60</v>
      </c>
      <c r="BR444" s="6">
        <v>1.4375567436218262E-2</v>
      </c>
      <c r="BS444" s="6">
        <v>0.13771963119506836</v>
      </c>
      <c r="BT444" s="6" t="s">
        <v>901</v>
      </c>
      <c r="BU444" s="6" t="s">
        <v>899</v>
      </c>
      <c r="BV444" s="6">
        <v>40</v>
      </c>
      <c r="BW444" s="6">
        <v>20</v>
      </c>
      <c r="BX444" s="6">
        <v>45</v>
      </c>
      <c r="BY444" s="6">
        <v>828.08199999999999</v>
      </c>
      <c r="BZ444" s="6">
        <v>1218.816</v>
      </c>
      <c r="CA444" s="6">
        <v>-1.7999999999999999E-2</v>
      </c>
      <c r="CB444" s="6">
        <v>4.101</v>
      </c>
      <c r="CC444" s="6">
        <v>92.290999999999997</v>
      </c>
      <c r="CD444" s="6">
        <v>2055.4169999999999</v>
      </c>
      <c r="CE444" s="6">
        <v>810.73599999999999</v>
      </c>
      <c r="CF444" s="6">
        <v>1326.742</v>
      </c>
      <c r="CG444" s="6">
        <v>3.4729999999999999</v>
      </c>
      <c r="CH444" s="6">
        <v>98.424999999999997</v>
      </c>
      <c r="CR444" s="6"/>
      <c r="CS444" s="6"/>
      <c r="CT444" s="6"/>
      <c r="CU444" s="6"/>
      <c r="CV444" s="6"/>
      <c r="CY444" s="6"/>
      <c r="CZ444" s="6"/>
      <c r="DA444" s="6"/>
      <c r="DB444" s="6"/>
      <c r="DC444" s="6"/>
      <c r="DD444" s="6"/>
    </row>
    <row r="445" spans="1:108" x14ac:dyDescent="0.35">
      <c r="A445" s="8">
        <v>800.6754150390625</v>
      </c>
      <c r="B445" s="8">
        <v>119.90861511230469</v>
      </c>
      <c r="C445" s="8">
        <v>215</v>
      </c>
      <c r="D445" s="8">
        <v>215.10000610351563</v>
      </c>
      <c r="E445" s="8">
        <v>220.30000305175781</v>
      </c>
      <c r="F445" s="8">
        <v>225</v>
      </c>
      <c r="G445" s="8">
        <v>2201.270263671875</v>
      </c>
      <c r="H445" s="8">
        <v>1839.31396484375</v>
      </c>
      <c r="I445" s="8">
        <v>3.0980000495910645</v>
      </c>
      <c r="J445" s="8">
        <v>0.14800000190734863</v>
      </c>
      <c r="K445" s="8">
        <v>24.340002059936523</v>
      </c>
      <c r="L445" s="8">
        <v>2.0440001487731934</v>
      </c>
      <c r="M445" s="8">
        <v>0.45400002598762512</v>
      </c>
      <c r="N445" s="8">
        <v>0.65600001811981201</v>
      </c>
      <c r="O445" s="8">
        <v>42.400001525878906</v>
      </c>
      <c r="P445" s="8">
        <v>26.37067985534668</v>
      </c>
      <c r="Q445" s="8">
        <v>44.984077453613281</v>
      </c>
      <c r="R445" s="8">
        <v>229.80000305175781</v>
      </c>
      <c r="S445" s="8">
        <v>59.900002000000001</v>
      </c>
      <c r="T445" s="8">
        <v>59.900002000000001</v>
      </c>
      <c r="U445" s="8">
        <v>61</v>
      </c>
      <c r="V445" s="8">
        <v>91.864166259765625</v>
      </c>
      <c r="W445" s="8">
        <v>52.49993896484375</v>
      </c>
      <c r="X445" s="8">
        <v>67.428352355957031</v>
      </c>
      <c r="Y445" s="8">
        <v>83.43798828125</v>
      </c>
      <c r="Z445" s="8">
        <v>1.4673125743865967</v>
      </c>
      <c r="AA445" s="8">
        <v>537.8837890625</v>
      </c>
      <c r="AB445" s="8">
        <v>488.72116088867188</v>
      </c>
      <c r="AC445" s="8">
        <v>4.966437816619873</v>
      </c>
      <c r="AD445" s="8">
        <v>3.9505627155303955</v>
      </c>
      <c r="AE445" s="8">
        <v>7705.07421875</v>
      </c>
      <c r="AF445" s="8">
        <v>5807.0966796875</v>
      </c>
      <c r="AG445" s="8">
        <v>1793.79833984375</v>
      </c>
      <c r="AH445" s="8">
        <v>1108.97998046875</v>
      </c>
      <c r="AI445" s="8">
        <v>5911.27587890625</v>
      </c>
      <c r="AJ445" s="8">
        <v>4698.11669921875</v>
      </c>
      <c r="AK445" s="8">
        <f>(data_cloud__26[[#This Row],[timestamp]]-BD443)*86400</f>
        <v>24.042999744415283</v>
      </c>
      <c r="AL445" s="8">
        <v>1.004</v>
      </c>
      <c r="AM445" s="8">
        <v>424.68099999999998</v>
      </c>
      <c r="AN445" s="8">
        <v>2055.1950000000002</v>
      </c>
      <c r="AO445" s="8">
        <v>9.8849999999999998</v>
      </c>
      <c r="AP445" s="6">
        <v>25.422999999999998</v>
      </c>
      <c r="AQ445" s="6">
        <v>1</v>
      </c>
      <c r="AR445" s="6">
        <v>1</v>
      </c>
      <c r="AS445" s="6">
        <f>_xlfn.XLOOKUP(data_cloud__26[[#This Row],[product_id]], manual_check_maarten!A:A,manual_check_maarten!F:F,  "")</f>
        <v>1</v>
      </c>
      <c r="AT445" s="6"/>
      <c r="AU445" s="6"/>
      <c r="AV445" s="6"/>
      <c r="AW445" s="6">
        <f>_xlfn.XLOOKUP(data_cloud__26[[#This Row],[product_id]], manual_check_maarten!A:A,manual_check_maarten!G:G,  "")</f>
        <v>0</v>
      </c>
      <c r="AX445" s="6" t="str">
        <f>_xlfn.XLOOKUP(data_cloud__26[[#This Row],[product_id]], manual_check_maarten!A:A,manual_check_maarten!H:H,  "")</f>
        <v/>
      </c>
      <c r="AY445" s="6"/>
      <c r="AZ445" s="6"/>
      <c r="BA445" s="6" t="s">
        <v>902</v>
      </c>
      <c r="BB445" s="6">
        <v>241</v>
      </c>
      <c r="BC445" s="6" t="s">
        <v>85</v>
      </c>
      <c r="BD445" s="6">
        <v>45566.77607630787</v>
      </c>
      <c r="BE445" s="6" t="s">
        <v>79</v>
      </c>
      <c r="BF445" s="6" t="s">
        <v>80</v>
      </c>
      <c r="BG445" s="6">
        <v>241</v>
      </c>
      <c r="BH445" s="6">
        <v>241</v>
      </c>
      <c r="BI445" s="6">
        <v>0</v>
      </c>
      <c r="BJ445" s="6" t="s">
        <v>900</v>
      </c>
      <c r="BK445" s="6" t="s">
        <v>82</v>
      </c>
      <c r="BL445" s="6">
        <v>16.35999870300293</v>
      </c>
      <c r="BM445" s="6">
        <v>110</v>
      </c>
      <c r="BN445" s="6" t="s">
        <v>82</v>
      </c>
      <c r="BO445" s="6" t="s">
        <v>82</v>
      </c>
      <c r="BP445" s="6">
        <v>0</v>
      </c>
      <c r="BQ445" s="6">
        <v>60</v>
      </c>
      <c r="BR445" s="6"/>
      <c r="BS445" s="6"/>
      <c r="BT445" s="6" t="s">
        <v>903</v>
      </c>
      <c r="BU445" s="6" t="s">
        <v>902</v>
      </c>
      <c r="BV445" s="6">
        <v>40</v>
      </c>
      <c r="BW445" s="6">
        <v>20</v>
      </c>
      <c r="BX445" s="6">
        <v>45</v>
      </c>
      <c r="BY445" s="6">
        <v>1182.2929999999999</v>
      </c>
      <c r="BZ445" s="6">
        <v>1024.4190000000001</v>
      </c>
      <c r="CA445" s="6">
        <v>-4.1420000000000003</v>
      </c>
      <c r="CB445" s="6">
        <v>4.0659999999999998</v>
      </c>
      <c r="CC445" s="6">
        <v>88.167000000000002</v>
      </c>
      <c r="CD445" s="6">
        <v>2055.1950000000002</v>
      </c>
      <c r="CE445" s="6">
        <v>1189.181</v>
      </c>
      <c r="CF445" s="6">
        <v>1332.299</v>
      </c>
      <c r="CG445" s="6">
        <v>179.34100000000001</v>
      </c>
      <c r="CH445" s="6">
        <v>99.998999999999995</v>
      </c>
      <c r="CR445" s="6"/>
      <c r="CS445" s="6"/>
      <c r="CT445" s="6"/>
      <c r="CU445" s="6"/>
      <c r="CV445" s="6"/>
      <c r="CY445" s="6"/>
      <c r="CZ445" s="6"/>
      <c r="DA445" s="6"/>
      <c r="DB445" s="6"/>
      <c r="DC445" s="6"/>
      <c r="DD445" s="6"/>
    </row>
    <row r="446" spans="1:108" x14ac:dyDescent="0.35">
      <c r="A446" s="8">
        <v>800.3065185546875</v>
      </c>
      <c r="B446" s="8">
        <v>119.90861511230469</v>
      </c>
      <c r="C446" s="8">
        <v>214.80000305175781</v>
      </c>
      <c r="D446" s="8">
        <v>215.10000610351563</v>
      </c>
      <c r="E446" s="8">
        <v>220.30000305175781</v>
      </c>
      <c r="F446" s="8">
        <v>225</v>
      </c>
      <c r="G446" s="8">
        <v>2180.190185546875</v>
      </c>
      <c r="H446" s="8">
        <v>1788.896484375</v>
      </c>
      <c r="I446" s="8">
        <v>2.9260001182556152</v>
      </c>
      <c r="J446" s="8">
        <v>0.14600001275539398</v>
      </c>
      <c r="K446" s="8">
        <v>24.338001251220703</v>
      </c>
      <c r="L446" s="8">
        <v>2.0300002098083496</v>
      </c>
      <c r="M446" s="8">
        <v>0.45200002193450928</v>
      </c>
      <c r="N446" s="8">
        <v>0.65400004386901855</v>
      </c>
      <c r="O446" s="8">
        <v>42.700000762939453</v>
      </c>
      <c r="P446" s="8">
        <v>26.105648040771484</v>
      </c>
      <c r="Q446" s="8">
        <v>44.994274139404297</v>
      </c>
      <c r="R446" s="8">
        <v>229.80000305175781</v>
      </c>
      <c r="S446" s="8">
        <v>60.099997999999999</v>
      </c>
      <c r="T446" s="8">
        <v>60.099997999999999</v>
      </c>
      <c r="U446" s="8">
        <v>61</v>
      </c>
      <c r="V446" s="8">
        <v>141.87911987304688</v>
      </c>
      <c r="W446" s="8">
        <v>52.499603271484375</v>
      </c>
      <c r="X446" s="8">
        <v>66.863655090332031</v>
      </c>
      <c r="Y446" s="8">
        <v>80.552734375</v>
      </c>
      <c r="Z446" s="8">
        <v>3.1228127479553223</v>
      </c>
      <c r="AA446" s="8">
        <v>534.68731689453125</v>
      </c>
      <c r="AB446" s="8">
        <v>485.17144775390625</v>
      </c>
      <c r="AC446" s="8">
        <v>4.6278128623962402</v>
      </c>
      <c r="AD446" s="8">
        <v>3.7248127460479736</v>
      </c>
      <c r="AE446" s="8">
        <v>7540.8017578125</v>
      </c>
      <c r="AF446" s="8">
        <v>5089.31298828125</v>
      </c>
      <c r="AG446" s="8">
        <v>1578.8994140625</v>
      </c>
      <c r="AH446" s="8">
        <v>952.01123046875</v>
      </c>
      <c r="AI446" s="8">
        <v>5961.90234375</v>
      </c>
      <c r="AJ446" s="8">
        <v>4137.3017578125</v>
      </c>
      <c r="AK446" s="8">
        <f>(data_cloud__26[[#This Row],[timestamp]]-BD444)*86400</f>
        <v>23.976999800652266</v>
      </c>
      <c r="AL446" s="8">
        <v>1.0029999999999999</v>
      </c>
      <c r="AM446" s="8">
        <v>423.36200000000002</v>
      </c>
      <c r="AN446" s="8">
        <v>2055.7269999999999</v>
      </c>
      <c r="AO446" s="8">
        <v>15.868</v>
      </c>
      <c r="AP446" s="6">
        <v>19.704000000000001</v>
      </c>
      <c r="AQ446" s="6">
        <v>1</v>
      </c>
      <c r="AR446" s="6">
        <v>1</v>
      </c>
      <c r="AS446" s="6">
        <f>_xlfn.XLOOKUP(data_cloud__26[[#This Row],[product_id]], manual_check_maarten!A:A,manual_check_maarten!F:F,  "")</f>
        <v>1</v>
      </c>
      <c r="AT446" s="6"/>
      <c r="AU446" s="6"/>
      <c r="AV446" s="6"/>
      <c r="AW446" s="6">
        <f>_xlfn.XLOOKUP(data_cloud__26[[#This Row],[product_id]], manual_check_maarten!A:A,manual_check_maarten!G:G,  "")</f>
        <v>0</v>
      </c>
      <c r="AX446" s="6" t="str">
        <f>_xlfn.XLOOKUP(data_cloud__26[[#This Row],[product_id]], manual_check_maarten!A:A,manual_check_maarten!H:H,  "")</f>
        <v/>
      </c>
      <c r="AY446" s="6"/>
      <c r="AZ446" s="6"/>
      <c r="BA446" s="6" t="s">
        <v>904</v>
      </c>
      <c r="BB446" s="6">
        <v>242</v>
      </c>
      <c r="BC446" s="6" t="s">
        <v>78</v>
      </c>
      <c r="BD446" s="6">
        <v>45566.776353819441</v>
      </c>
      <c r="BE446" s="6" t="s">
        <v>79</v>
      </c>
      <c r="BF446" s="6" t="s">
        <v>80</v>
      </c>
      <c r="BG446" s="6">
        <v>242</v>
      </c>
      <c r="BH446" s="6">
        <v>242</v>
      </c>
      <c r="BI446" s="6">
        <v>0</v>
      </c>
      <c r="BJ446" s="6" t="s">
        <v>905</v>
      </c>
      <c r="BK446" s="6" t="s">
        <v>82</v>
      </c>
      <c r="BL446" s="6">
        <v>16.369998931884766</v>
      </c>
      <c r="BM446" s="6">
        <v>110</v>
      </c>
      <c r="BN446" s="6" t="s">
        <v>82</v>
      </c>
      <c r="BO446" s="6" t="s">
        <v>82</v>
      </c>
      <c r="BP446" s="6">
        <v>0</v>
      </c>
      <c r="BQ446" s="6">
        <v>60</v>
      </c>
      <c r="BR446" s="6">
        <v>7.8307390213012695E-3</v>
      </c>
      <c r="BS446" s="6">
        <v>0.15073859691619873</v>
      </c>
      <c r="BT446" s="6" t="s">
        <v>906</v>
      </c>
      <c r="BU446" s="6" t="s">
        <v>904</v>
      </c>
      <c r="BV446" s="6">
        <v>40</v>
      </c>
      <c r="BW446" s="6">
        <v>20</v>
      </c>
      <c r="BX446" s="6">
        <v>45</v>
      </c>
      <c r="BY446" s="6">
        <v>825.35699999999997</v>
      </c>
      <c r="BZ446" s="6">
        <v>1225.509</v>
      </c>
      <c r="CA446" s="6">
        <v>-0.94499999999999995</v>
      </c>
      <c r="CB446" s="6">
        <v>4.0739999999999998</v>
      </c>
      <c r="CC446" s="6">
        <v>91.364000000000004</v>
      </c>
      <c r="CD446" s="6">
        <v>2055.7269999999999</v>
      </c>
      <c r="CE446" s="6">
        <v>809.31299999999999</v>
      </c>
      <c r="CF446" s="6">
        <v>1333.1079999999999</v>
      </c>
      <c r="CG446" s="6">
        <v>3.31</v>
      </c>
      <c r="CH446" s="6">
        <v>96.063000000000002</v>
      </c>
      <c r="CR446" s="6"/>
      <c r="CS446" s="6"/>
      <c r="CT446" s="6"/>
      <c r="CU446" s="6"/>
      <c r="CV446" s="6"/>
      <c r="CY446" s="6"/>
      <c r="CZ446" s="6"/>
      <c r="DA446" s="6"/>
      <c r="DB446" s="6"/>
      <c r="DC446" s="6"/>
      <c r="DD446" s="6"/>
    </row>
    <row r="447" spans="1:108" x14ac:dyDescent="0.35">
      <c r="A447" s="8">
        <v>800.3065185546875</v>
      </c>
      <c r="B447" s="8">
        <v>119.90861511230469</v>
      </c>
      <c r="C447" s="8">
        <v>214.80000305175781</v>
      </c>
      <c r="D447" s="8">
        <v>215.10000610351563</v>
      </c>
      <c r="E447" s="8">
        <v>220.30000305175781</v>
      </c>
      <c r="F447" s="8">
        <v>225</v>
      </c>
      <c r="G447" s="8">
        <v>2180.190185546875</v>
      </c>
      <c r="H447" s="8">
        <v>1788.896484375</v>
      </c>
      <c r="I447" s="8">
        <v>2.9260001182556152</v>
      </c>
      <c r="J447" s="8">
        <v>0.14600001275539398</v>
      </c>
      <c r="K447" s="8">
        <v>24.338001251220703</v>
      </c>
      <c r="L447" s="8">
        <v>2.0300002098083496</v>
      </c>
      <c r="M447" s="8">
        <v>0.45200002193450928</v>
      </c>
      <c r="N447" s="8">
        <v>0.65400004386901855</v>
      </c>
      <c r="O447" s="8">
        <v>42.700000762939453</v>
      </c>
      <c r="P447" s="8">
        <v>26.105648040771484</v>
      </c>
      <c r="Q447" s="8">
        <v>44.994274139404297</v>
      </c>
      <c r="R447" s="8">
        <v>229.80000305175781</v>
      </c>
      <c r="S447" s="8">
        <v>60.099997999999999</v>
      </c>
      <c r="T447" s="8">
        <v>60.099997999999999</v>
      </c>
      <c r="U447" s="8">
        <v>61</v>
      </c>
      <c r="V447" s="8">
        <v>91.864166259765625</v>
      </c>
      <c r="W447" s="8">
        <v>52.49993896484375</v>
      </c>
      <c r="X447" s="8">
        <v>67.421920776367188</v>
      </c>
      <c r="Y447" s="8">
        <v>82.878997802734375</v>
      </c>
      <c r="Z447" s="8">
        <v>2.7841875553131104</v>
      </c>
      <c r="AA447" s="8">
        <v>536.10235595703125</v>
      </c>
      <c r="AB447" s="8">
        <v>485.23519897460938</v>
      </c>
      <c r="AC447" s="8">
        <v>5.0040626525878906</v>
      </c>
      <c r="AD447" s="8">
        <v>3.9505627155303955</v>
      </c>
      <c r="AE447" s="8">
        <v>7696.1201171875</v>
      </c>
      <c r="AF447" s="8">
        <v>5718.81787109375</v>
      </c>
      <c r="AG447" s="8">
        <v>1797.458984375</v>
      </c>
      <c r="AH447" s="8">
        <v>1090.986328125</v>
      </c>
      <c r="AI447" s="8">
        <v>5898.6611328125</v>
      </c>
      <c r="AJ447" s="8">
        <v>4627.83154296875</v>
      </c>
      <c r="AK447" s="8">
        <f>(data_cloud__26[[#This Row],[timestamp]]-BD445)*86400</f>
        <v>23.976999800652266</v>
      </c>
      <c r="AL447" s="8">
        <v>1.0049999999999999</v>
      </c>
      <c r="AM447" s="8">
        <v>424.53800000000001</v>
      </c>
      <c r="AN447" s="8">
        <v>2055.6439999999998</v>
      </c>
      <c r="AO447" s="8">
        <v>7.8179999999999996</v>
      </c>
      <c r="AP447" s="6">
        <v>26.335999999999999</v>
      </c>
      <c r="AQ447" s="6">
        <v>1</v>
      </c>
      <c r="AR447" s="6">
        <v>1</v>
      </c>
      <c r="AS447" s="6">
        <f>_xlfn.XLOOKUP(data_cloud__26[[#This Row],[product_id]], manual_check_maarten!A:A,manual_check_maarten!F:F,  "")</f>
        <v>1</v>
      </c>
      <c r="AT447" s="6"/>
      <c r="AU447" s="6"/>
      <c r="AV447" s="6"/>
      <c r="AW447" s="6">
        <f>_xlfn.XLOOKUP(data_cloud__26[[#This Row],[product_id]], manual_check_maarten!A:A,manual_check_maarten!G:G,  "")</f>
        <v>0</v>
      </c>
      <c r="AX447" s="6" t="str">
        <f>_xlfn.XLOOKUP(data_cloud__26[[#This Row],[product_id]], manual_check_maarten!A:A,manual_check_maarten!H:H,  "")</f>
        <v/>
      </c>
      <c r="AY447" s="6"/>
      <c r="AZ447" s="6"/>
      <c r="BA447" s="6" t="s">
        <v>907</v>
      </c>
      <c r="BB447" s="6">
        <v>242</v>
      </c>
      <c r="BC447" s="6" t="s">
        <v>85</v>
      </c>
      <c r="BD447" s="6">
        <v>45566.776353819441</v>
      </c>
      <c r="BE447" s="6" t="s">
        <v>79</v>
      </c>
      <c r="BF447" s="6" t="s">
        <v>80</v>
      </c>
      <c r="BG447" s="6">
        <v>242</v>
      </c>
      <c r="BH447" s="6">
        <v>242</v>
      </c>
      <c r="BI447" s="6">
        <v>0</v>
      </c>
      <c r="BJ447" s="6" t="s">
        <v>905</v>
      </c>
      <c r="BK447" s="6" t="s">
        <v>82</v>
      </c>
      <c r="BL447" s="6">
        <v>16.369998931884766</v>
      </c>
      <c r="BM447" s="6">
        <v>110</v>
      </c>
      <c r="BN447" s="6" t="s">
        <v>82</v>
      </c>
      <c r="BO447" s="6" t="s">
        <v>82</v>
      </c>
      <c r="BP447" s="6">
        <v>0</v>
      </c>
      <c r="BQ447" s="6">
        <v>60</v>
      </c>
      <c r="BR447" s="6"/>
      <c r="BS447" s="6"/>
      <c r="BT447" s="6" t="s">
        <v>908</v>
      </c>
      <c r="BU447" s="6" t="s">
        <v>907</v>
      </c>
      <c r="BV447" s="6">
        <v>40</v>
      </c>
      <c r="BW447" s="6">
        <v>20</v>
      </c>
      <c r="BX447" s="6">
        <v>45</v>
      </c>
      <c r="BY447" s="6">
        <v>1235.7940000000001</v>
      </c>
      <c r="BZ447" s="6">
        <v>989.52700000000004</v>
      </c>
      <c r="CA447" s="6">
        <v>-1.627</v>
      </c>
      <c r="CB447" s="6">
        <v>4.077</v>
      </c>
      <c r="CC447" s="6">
        <v>90.682000000000002</v>
      </c>
      <c r="CD447" s="6">
        <v>2055.6439999999998</v>
      </c>
      <c r="CE447" s="6">
        <v>1229.4090000000001</v>
      </c>
      <c r="CF447" s="6">
        <v>1297.7470000000001</v>
      </c>
      <c r="CG447" s="6">
        <v>-178.233</v>
      </c>
      <c r="CH447" s="6">
        <v>98.424999999999997</v>
      </c>
      <c r="CR447" s="6"/>
      <c r="CS447" s="6"/>
      <c r="CT447" s="6"/>
      <c r="CU447" s="6"/>
      <c r="CV447" s="6"/>
      <c r="CY447" s="6"/>
      <c r="CZ447" s="6"/>
      <c r="DA447" s="6"/>
      <c r="DB447" s="6"/>
      <c r="DC447" s="6"/>
      <c r="DD447" s="6"/>
    </row>
    <row r="448" spans="1:108" x14ac:dyDescent="0.35">
      <c r="A448" s="8">
        <v>800.6754150390625</v>
      </c>
      <c r="B448" s="8">
        <v>119.90861511230469</v>
      </c>
      <c r="C448" s="8">
        <v>214.60000610351563</v>
      </c>
      <c r="D448" s="8">
        <v>215.30000305175781</v>
      </c>
      <c r="E448" s="8">
        <v>220.30000305175781</v>
      </c>
      <c r="F448" s="8">
        <v>224.80000305175781</v>
      </c>
      <c r="G448" s="8">
        <v>2183.00732421875</v>
      </c>
      <c r="H448" s="8">
        <v>1834.359619140625</v>
      </c>
      <c r="I448" s="8">
        <v>3.2100000381469727</v>
      </c>
      <c r="J448" s="8">
        <v>0.14600001275539398</v>
      </c>
      <c r="K448" s="8">
        <v>24.338001251220703</v>
      </c>
      <c r="L448" s="8">
        <v>2.0520000457763672</v>
      </c>
      <c r="M448" s="8">
        <v>0.45200002193450928</v>
      </c>
      <c r="N448" s="8">
        <v>0.65400004386901855</v>
      </c>
      <c r="O448" s="8">
        <v>42.700000762939453</v>
      </c>
      <c r="P448" s="8">
        <v>26.207584381103516</v>
      </c>
      <c r="Q448" s="8">
        <v>44.978981018066406</v>
      </c>
      <c r="R448" s="8">
        <v>230</v>
      </c>
      <c r="S448" s="8">
        <v>60</v>
      </c>
      <c r="T448" s="8">
        <v>60</v>
      </c>
      <c r="U448" s="8">
        <v>61</v>
      </c>
      <c r="V448" s="8">
        <v>141.87911987304688</v>
      </c>
      <c r="W448" s="8">
        <v>52.499603271484375</v>
      </c>
      <c r="X448" s="8">
        <v>66.819717407226563</v>
      </c>
      <c r="Y448" s="8">
        <v>80.590240478515625</v>
      </c>
      <c r="Z448" s="8">
        <v>3.3861875534057617</v>
      </c>
      <c r="AA448" s="8">
        <v>536.69744873046875</v>
      </c>
      <c r="AB448" s="8">
        <v>488.71005249023438</v>
      </c>
      <c r="AC448" s="8">
        <v>4.6278128623962402</v>
      </c>
      <c r="AD448" s="8">
        <v>3.7624375820159912</v>
      </c>
      <c r="AE448" s="8">
        <v>7557.3642578125</v>
      </c>
      <c r="AF448" s="8">
        <v>5166.35791015625</v>
      </c>
      <c r="AG448" s="8">
        <v>1588.8486328125</v>
      </c>
      <c r="AH448" s="8">
        <v>982.25390625</v>
      </c>
      <c r="AI448" s="8">
        <v>5968.515625</v>
      </c>
      <c r="AJ448" s="8">
        <v>4184.10400390625</v>
      </c>
      <c r="AK448" s="8">
        <f>(data_cloud__26[[#This Row],[timestamp]]-BD446)*86400</f>
        <v>24.98100008815527</v>
      </c>
      <c r="AL448" s="8"/>
      <c r="AM448" s="8"/>
      <c r="AN448" s="8"/>
      <c r="AO448" s="8"/>
      <c r="AP448" s="6"/>
      <c r="AQ448" s="6"/>
      <c r="AR448" s="6"/>
      <c r="AS448" s="6" t="str">
        <f>_xlfn.XLOOKUP(data_cloud__26[[#This Row],[product_id]], manual_check_maarten!A:A,manual_check_maarten!F:F,  "")</f>
        <v/>
      </c>
      <c r="AT448" s="6"/>
      <c r="AU448" s="6"/>
      <c r="AV448" s="6"/>
      <c r="AW448" s="6" t="str">
        <f>_xlfn.XLOOKUP(data_cloud__26[[#This Row],[product_id]], manual_check_maarten!A:A,manual_check_maarten!G:G,  "")</f>
        <v/>
      </c>
      <c r="AX448" s="6" t="str">
        <f>_xlfn.XLOOKUP(data_cloud__26[[#This Row],[product_id]], manual_check_maarten!A:A,manual_check_maarten!H:H,  "")</f>
        <v/>
      </c>
      <c r="AY448" s="6"/>
      <c r="AZ448" s="6"/>
      <c r="BA448" s="6" t="s">
        <v>909</v>
      </c>
      <c r="BB448" s="6">
        <v>243</v>
      </c>
      <c r="BC448" s="6" t="s">
        <v>78</v>
      </c>
      <c r="BD448" s="6">
        <v>45566.776642951387</v>
      </c>
      <c r="BE448" s="6" t="s">
        <v>79</v>
      </c>
      <c r="BF448" s="6" t="s">
        <v>80</v>
      </c>
      <c r="BG448" s="6">
        <v>243</v>
      </c>
      <c r="BH448" s="6">
        <v>243</v>
      </c>
      <c r="BI448" s="6">
        <v>0</v>
      </c>
      <c r="BJ448" s="6" t="s">
        <v>910</v>
      </c>
      <c r="BK448" s="6" t="s">
        <v>82</v>
      </c>
      <c r="BL448" s="6">
        <v>16.369998931884766</v>
      </c>
      <c r="BM448" s="6">
        <v>110</v>
      </c>
      <c r="BN448" s="6" t="s">
        <v>82</v>
      </c>
      <c r="BO448" s="6" t="s">
        <v>82</v>
      </c>
      <c r="BP448" s="6">
        <v>0</v>
      </c>
      <c r="BQ448" s="6">
        <v>60</v>
      </c>
      <c r="BR448" s="6">
        <v>6.9856643676757813E-4</v>
      </c>
      <c r="BS448" s="6">
        <v>0.15400946140289307</v>
      </c>
      <c r="BT448" s="6"/>
      <c r="BX448" s="6"/>
      <c r="BY448" s="6"/>
      <c r="BZ448" s="6"/>
      <c r="CA448" s="6"/>
      <c r="CB448" s="6"/>
      <c r="CC448" s="6"/>
      <c r="CD448" s="6"/>
      <c r="CR448" s="6"/>
      <c r="CS448" s="6"/>
      <c r="CT448" s="6"/>
      <c r="CU448" s="6"/>
      <c r="CV448" s="6"/>
      <c r="CY448" s="6"/>
      <c r="CZ448" s="6"/>
      <c r="DA448" s="6"/>
      <c r="DB448" s="6"/>
      <c r="DC448" s="6"/>
      <c r="DD448" s="6"/>
    </row>
    <row r="449" spans="1:108" x14ac:dyDescent="0.35">
      <c r="A449" s="8">
        <v>800.6754150390625</v>
      </c>
      <c r="B449" s="8">
        <v>119.90861511230469</v>
      </c>
      <c r="C449" s="8">
        <v>214.60000610351563</v>
      </c>
      <c r="D449" s="8">
        <v>215.30000305175781</v>
      </c>
      <c r="E449" s="8">
        <v>220.30000305175781</v>
      </c>
      <c r="F449" s="8">
        <v>224.80000305175781</v>
      </c>
      <c r="G449" s="8">
        <v>2183.00732421875</v>
      </c>
      <c r="H449" s="8">
        <v>1834.359619140625</v>
      </c>
      <c r="I449" s="8">
        <v>3.2100000381469727</v>
      </c>
      <c r="J449" s="8">
        <v>0.14600001275539398</v>
      </c>
      <c r="K449" s="8">
        <v>24.338001251220703</v>
      </c>
      <c r="L449" s="8">
        <v>2.0520000457763672</v>
      </c>
      <c r="M449" s="8">
        <v>0.45200002193450928</v>
      </c>
      <c r="N449" s="8">
        <v>0.65400004386901855</v>
      </c>
      <c r="O449" s="8">
        <v>42.700000762939453</v>
      </c>
      <c r="P449" s="8">
        <v>26.207584381103516</v>
      </c>
      <c r="Q449" s="8">
        <v>44.978981018066406</v>
      </c>
      <c r="R449" s="8">
        <v>230</v>
      </c>
      <c r="S449" s="8">
        <v>60</v>
      </c>
      <c r="T449" s="8">
        <v>60</v>
      </c>
      <c r="U449" s="8">
        <v>61</v>
      </c>
      <c r="V449" s="8">
        <v>91.864166259765625</v>
      </c>
      <c r="W449" s="8">
        <v>52.49993896484375</v>
      </c>
      <c r="X449" s="8">
        <v>67.543754577636719</v>
      </c>
      <c r="Y449" s="8">
        <v>83.276756286621094</v>
      </c>
      <c r="Z449" s="8">
        <v>1.5049375295639038</v>
      </c>
      <c r="AA449" s="8">
        <v>538.2335205078125</v>
      </c>
      <c r="AB449" s="8">
        <v>488.14654541015625</v>
      </c>
      <c r="AC449" s="8">
        <v>4.9288125038146973</v>
      </c>
      <c r="AD449" s="8">
        <v>3.9505627155303955</v>
      </c>
      <c r="AE449" s="8">
        <v>7725.5625</v>
      </c>
      <c r="AF449" s="8">
        <v>5802.609375</v>
      </c>
      <c r="AG449" s="8">
        <v>1768.6259765625</v>
      </c>
      <c r="AH449" s="8">
        <v>1102.31591796875</v>
      </c>
      <c r="AI449" s="8">
        <v>5956.9365234375</v>
      </c>
      <c r="AJ449" s="8">
        <v>4700.29345703125</v>
      </c>
      <c r="AK449" s="8">
        <f>(data_cloud__26[[#This Row],[timestamp]]-BD447)*86400</f>
        <v>24.98100008815527</v>
      </c>
      <c r="AL449" s="8">
        <v>1.004</v>
      </c>
      <c r="AM449" s="8">
        <v>424.51299999999998</v>
      </c>
      <c r="AN449" s="8">
        <v>2055.5790000000002</v>
      </c>
      <c r="AO449" s="8">
        <v>8.2070000000000007</v>
      </c>
      <c r="AP449" s="6">
        <v>38.21</v>
      </c>
      <c r="AQ449" s="6">
        <v>1</v>
      </c>
      <c r="AR449" s="6">
        <v>1</v>
      </c>
      <c r="AS449" s="6">
        <f>_xlfn.XLOOKUP(data_cloud__26[[#This Row],[product_id]], manual_check_maarten!A:A,manual_check_maarten!F:F,  "")</f>
        <v>1</v>
      </c>
      <c r="AT449" s="6"/>
      <c r="AU449" s="6"/>
      <c r="AV449" s="6"/>
      <c r="AW449" s="6">
        <f>_xlfn.XLOOKUP(data_cloud__26[[#This Row],[product_id]], manual_check_maarten!A:A,manual_check_maarten!G:G,  "")</f>
        <v>0</v>
      </c>
      <c r="AX449" s="6" t="str">
        <f>_xlfn.XLOOKUP(data_cloud__26[[#This Row],[product_id]], manual_check_maarten!A:A,manual_check_maarten!H:H,  "")</f>
        <v/>
      </c>
      <c r="AY449" s="6"/>
      <c r="AZ449" s="6"/>
      <c r="BA449" s="6" t="s">
        <v>911</v>
      </c>
      <c r="BB449" s="6">
        <v>243</v>
      </c>
      <c r="BC449" s="6" t="s">
        <v>85</v>
      </c>
      <c r="BD449" s="6">
        <v>45566.776642951387</v>
      </c>
      <c r="BE449" s="6" t="s">
        <v>79</v>
      </c>
      <c r="BF449" s="6" t="s">
        <v>80</v>
      </c>
      <c r="BG449" s="6">
        <v>243</v>
      </c>
      <c r="BH449" s="6">
        <v>243</v>
      </c>
      <c r="BI449" s="6">
        <v>0</v>
      </c>
      <c r="BJ449" s="6" t="s">
        <v>910</v>
      </c>
      <c r="BK449" s="6" t="s">
        <v>82</v>
      </c>
      <c r="BL449" s="6">
        <v>16.369998931884766</v>
      </c>
      <c r="BM449" s="6">
        <v>110</v>
      </c>
      <c r="BN449" s="6" t="s">
        <v>82</v>
      </c>
      <c r="BO449" s="6" t="s">
        <v>82</v>
      </c>
      <c r="BP449" s="6">
        <v>0</v>
      </c>
      <c r="BQ449" s="6">
        <v>60</v>
      </c>
      <c r="BR449" s="6"/>
      <c r="BS449" s="6"/>
      <c r="BT449" s="6" t="s">
        <v>912</v>
      </c>
      <c r="BU449" s="6" t="s">
        <v>911</v>
      </c>
      <c r="BV449" s="6">
        <v>40</v>
      </c>
      <c r="BW449" s="6">
        <v>20</v>
      </c>
      <c r="BX449" s="6">
        <v>45</v>
      </c>
      <c r="BY449" s="6">
        <v>1196.972</v>
      </c>
      <c r="BZ449" s="6">
        <v>771.09900000000005</v>
      </c>
      <c r="CA449" s="6">
        <v>-3.706</v>
      </c>
      <c r="CB449" s="6">
        <v>4.0149999999999997</v>
      </c>
      <c r="CC449" s="6">
        <v>88.602999999999994</v>
      </c>
      <c r="CD449" s="6">
        <v>2055.5790000000002</v>
      </c>
      <c r="CE449" s="6">
        <v>1201.5840000000001</v>
      </c>
      <c r="CF449" s="6">
        <v>1082.5150000000001</v>
      </c>
      <c r="CG449" s="6">
        <v>179.596</v>
      </c>
      <c r="CH449" s="6">
        <v>99.998999999999995</v>
      </c>
      <c r="CR449" s="6"/>
      <c r="CS449" s="6"/>
      <c r="CT449" s="6"/>
      <c r="CU449" s="6"/>
      <c r="CV449" s="6"/>
      <c r="CY449" s="6"/>
      <c r="CZ449" s="6"/>
      <c r="DA449" s="6"/>
      <c r="DB449" s="6"/>
      <c r="DC449" s="6"/>
      <c r="DD449" s="6"/>
    </row>
    <row r="450" spans="1:108" x14ac:dyDescent="0.35">
      <c r="A450" s="8">
        <v>800.6754150390625</v>
      </c>
      <c r="B450" s="8">
        <v>119.90861511230469</v>
      </c>
      <c r="C450" s="8">
        <v>215.10000610351563</v>
      </c>
      <c r="D450" s="8">
        <v>215.30000305175781</v>
      </c>
      <c r="E450" s="8">
        <v>220.30000305175781</v>
      </c>
      <c r="F450" s="8">
        <v>224.80000305175781</v>
      </c>
      <c r="G450" s="8">
        <v>2196.89892578125</v>
      </c>
      <c r="H450" s="8">
        <v>1832.222412109375</v>
      </c>
      <c r="I450" s="8">
        <v>3.4580001831054688</v>
      </c>
      <c r="J450" s="8">
        <v>0.14600001275539398</v>
      </c>
      <c r="K450" s="8">
        <v>24.340002059936523</v>
      </c>
      <c r="L450" s="8">
        <v>2.0240001678466797</v>
      </c>
      <c r="M450" s="8">
        <v>0.45400002598762512</v>
      </c>
      <c r="N450" s="8">
        <v>0.65600001811981201</v>
      </c>
      <c r="O450" s="8">
        <v>43</v>
      </c>
      <c r="P450" s="8">
        <v>26.090358734130859</v>
      </c>
      <c r="Q450" s="8">
        <v>44.943305969238281</v>
      </c>
      <c r="R450" s="8">
        <v>230</v>
      </c>
      <c r="S450" s="8">
        <v>60</v>
      </c>
      <c r="T450" s="8">
        <v>60</v>
      </c>
      <c r="U450" s="8">
        <v>61</v>
      </c>
      <c r="V450" s="8">
        <v>141.87911987304688</v>
      </c>
      <c r="W450" s="8">
        <v>52.499603271484375</v>
      </c>
      <c r="X450" s="8">
        <v>66.74090576171875</v>
      </c>
      <c r="Y450" s="8">
        <v>80.496597290039063</v>
      </c>
      <c r="Z450" s="8">
        <v>3.1604375839233398</v>
      </c>
      <c r="AA450" s="8">
        <v>536.683349609375</v>
      </c>
      <c r="AB450" s="8">
        <v>489.27566528320313</v>
      </c>
      <c r="AC450" s="8">
        <v>4.7406878471374512</v>
      </c>
      <c r="AD450" s="8">
        <v>3.8000626564025879</v>
      </c>
      <c r="AE450" s="8">
        <v>7561.0048828125</v>
      </c>
      <c r="AF450" s="8">
        <v>5195.85693359375</v>
      </c>
      <c r="AG450" s="8">
        <v>1651.7568359375</v>
      </c>
      <c r="AH450" s="8">
        <v>1003.4931640625</v>
      </c>
      <c r="AI450" s="8">
        <v>5909.248046875</v>
      </c>
      <c r="AJ450" s="8">
        <v>4192.36376953125</v>
      </c>
      <c r="AK450" s="8">
        <f>(data_cloud__26[[#This Row],[timestamp]]-BD448)*86400</f>
        <v>24.00300046429038</v>
      </c>
      <c r="AL450" s="8">
        <v>1.0029999999999999</v>
      </c>
      <c r="AM450" s="8">
        <v>423.21</v>
      </c>
      <c r="AN450" s="8">
        <v>2055.1309999999999</v>
      </c>
      <c r="AO450" s="8">
        <v>7.383</v>
      </c>
      <c r="AP450" s="6">
        <v>27.702000000000002</v>
      </c>
      <c r="AQ450" s="6">
        <v>1</v>
      </c>
      <c r="AR450" s="6">
        <v>1</v>
      </c>
      <c r="AS450" s="6">
        <f>_xlfn.XLOOKUP(data_cloud__26[[#This Row],[product_id]], manual_check_maarten!A:A,manual_check_maarten!F:F,  "")</f>
        <v>1</v>
      </c>
      <c r="AT450" s="6"/>
      <c r="AU450" s="6"/>
      <c r="AV450" s="6"/>
      <c r="AW450" s="6">
        <f>_xlfn.XLOOKUP(data_cloud__26[[#This Row],[product_id]], manual_check_maarten!A:A,manual_check_maarten!G:G,  "")</f>
        <v>0</v>
      </c>
      <c r="AX450" s="6" t="str">
        <f>_xlfn.XLOOKUP(data_cloud__26[[#This Row],[product_id]], manual_check_maarten!A:A,manual_check_maarten!H:H,  "")</f>
        <v/>
      </c>
      <c r="AY450" s="6"/>
      <c r="AZ450" s="6"/>
      <c r="BA450" s="6" t="s">
        <v>913</v>
      </c>
      <c r="BB450" s="6">
        <v>244</v>
      </c>
      <c r="BC450" s="6" t="s">
        <v>78</v>
      </c>
      <c r="BD450" s="6">
        <v>45566.776920763892</v>
      </c>
      <c r="BE450" s="6" t="s">
        <v>79</v>
      </c>
      <c r="BF450" s="6" t="s">
        <v>80</v>
      </c>
      <c r="BG450" s="6">
        <v>244</v>
      </c>
      <c r="BH450" s="6">
        <v>244</v>
      </c>
      <c r="BI450" s="6">
        <v>0</v>
      </c>
      <c r="BJ450" s="6" t="s">
        <v>914</v>
      </c>
      <c r="BK450" s="6" t="s">
        <v>82</v>
      </c>
      <c r="BL450" s="6">
        <v>16.369998931884766</v>
      </c>
      <c r="BM450" s="6">
        <v>110</v>
      </c>
      <c r="BN450" s="6" t="s">
        <v>82</v>
      </c>
      <c r="BO450" s="6" t="s">
        <v>82</v>
      </c>
      <c r="BP450" s="6">
        <v>0</v>
      </c>
      <c r="BQ450" s="6">
        <v>60</v>
      </c>
      <c r="BR450" s="6">
        <v>2.4874567985534668E-2</v>
      </c>
      <c r="BS450" s="6">
        <v>0.12167870998382568</v>
      </c>
      <c r="BT450" s="6" t="s">
        <v>915</v>
      </c>
      <c r="BU450" s="6" t="s">
        <v>913</v>
      </c>
      <c r="BV450" s="6">
        <v>40</v>
      </c>
      <c r="BW450" s="6">
        <v>20</v>
      </c>
      <c r="BX450" s="6">
        <v>45</v>
      </c>
      <c r="BY450" s="6">
        <v>828.38</v>
      </c>
      <c r="BZ450" s="6">
        <v>1148.915</v>
      </c>
      <c r="CA450" s="6">
        <v>-0.26400000000000001</v>
      </c>
      <c r="CB450" s="6">
        <v>4.16</v>
      </c>
      <c r="CC450" s="6">
        <v>92.045000000000002</v>
      </c>
      <c r="CD450" s="6">
        <v>2055.1309999999999</v>
      </c>
      <c r="CE450" s="6">
        <v>811.84799999999996</v>
      </c>
      <c r="CF450" s="6">
        <v>1257.933</v>
      </c>
      <c r="CG450" s="6">
        <v>2.7709999999999999</v>
      </c>
      <c r="CH450" s="6">
        <v>99.998999999999995</v>
      </c>
      <c r="CR450" s="6"/>
      <c r="CS450" s="6"/>
      <c r="CT450" s="6"/>
      <c r="CU450" s="6"/>
      <c r="CV450" s="6"/>
      <c r="CY450" s="6"/>
      <c r="CZ450" s="6"/>
      <c r="DA450" s="6"/>
      <c r="DB450" s="6"/>
      <c r="DC450" s="6"/>
      <c r="DD450" s="6"/>
    </row>
    <row r="451" spans="1:108" x14ac:dyDescent="0.35">
      <c r="A451" s="8">
        <v>800.6754150390625</v>
      </c>
      <c r="B451" s="8">
        <v>119.90861511230469</v>
      </c>
      <c r="C451" s="8">
        <v>215.10000610351563</v>
      </c>
      <c r="D451" s="8">
        <v>215.30000305175781</v>
      </c>
      <c r="E451" s="8">
        <v>220.30000305175781</v>
      </c>
      <c r="F451" s="8">
        <v>224.80000305175781</v>
      </c>
      <c r="G451" s="8">
        <v>2196.89892578125</v>
      </c>
      <c r="H451" s="8">
        <v>1832.222412109375</v>
      </c>
      <c r="I451" s="8">
        <v>3.4580001831054688</v>
      </c>
      <c r="J451" s="8">
        <v>0.14600001275539398</v>
      </c>
      <c r="K451" s="8">
        <v>24.340002059936523</v>
      </c>
      <c r="L451" s="8">
        <v>2.0240001678466797</v>
      </c>
      <c r="M451" s="8">
        <v>0.45400002598762512</v>
      </c>
      <c r="N451" s="8">
        <v>0.65600001811981201</v>
      </c>
      <c r="O451" s="8">
        <v>43</v>
      </c>
      <c r="P451" s="8">
        <v>26.090358734130859</v>
      </c>
      <c r="Q451" s="8">
        <v>44.943305969238281</v>
      </c>
      <c r="R451" s="8">
        <v>230</v>
      </c>
      <c r="S451" s="8">
        <v>60</v>
      </c>
      <c r="T451" s="8">
        <v>60</v>
      </c>
      <c r="U451" s="8">
        <v>61</v>
      </c>
      <c r="V451" s="8">
        <v>91.864166259765625</v>
      </c>
      <c r="W451" s="8">
        <v>52.49993896484375</v>
      </c>
      <c r="X451" s="8">
        <v>67.405464172363281</v>
      </c>
      <c r="Y451" s="8">
        <v>83.276504516601563</v>
      </c>
      <c r="Z451" s="8">
        <v>1.5049375295639038</v>
      </c>
      <c r="AA451" s="8">
        <v>536.34698486328125</v>
      </c>
      <c r="AB451" s="8">
        <v>487.03250122070313</v>
      </c>
      <c r="AC451" s="8">
        <v>4.966437816619873</v>
      </c>
      <c r="AD451" s="8">
        <v>3.9129376411437988</v>
      </c>
      <c r="AE451" s="8">
        <v>7672.64501953125</v>
      </c>
      <c r="AF451" s="8">
        <v>5749.5986328125</v>
      </c>
      <c r="AG451" s="8">
        <v>1778.181640625</v>
      </c>
      <c r="AH451" s="8">
        <v>1075.724609375</v>
      </c>
      <c r="AI451" s="8">
        <v>5894.46337890625</v>
      </c>
      <c r="AJ451" s="8">
        <v>4673.8740234375</v>
      </c>
      <c r="AK451" s="8">
        <f>(data_cloud__26[[#This Row],[timestamp]]-BD449)*86400</f>
        <v>24.00300046429038</v>
      </c>
      <c r="AL451" s="8">
        <v>1.0049999999999999</v>
      </c>
      <c r="AM451" s="8">
        <v>424.6</v>
      </c>
      <c r="AN451" s="8">
        <v>2056.1779999999999</v>
      </c>
      <c r="AO451" s="8">
        <v>9.7240000000000002</v>
      </c>
      <c r="AP451" s="6">
        <v>26.722999999999999</v>
      </c>
      <c r="AQ451" s="6">
        <v>1</v>
      </c>
      <c r="AR451" s="6">
        <v>1</v>
      </c>
      <c r="AS451" s="6">
        <f>_xlfn.XLOOKUP(data_cloud__26[[#This Row],[product_id]], manual_check_maarten!A:A,manual_check_maarten!F:F,  "")</f>
        <v>1</v>
      </c>
      <c r="AT451" s="6"/>
      <c r="AU451" s="6"/>
      <c r="AV451" s="6"/>
      <c r="AW451" s="6">
        <f>_xlfn.XLOOKUP(data_cloud__26[[#This Row],[product_id]], manual_check_maarten!A:A,manual_check_maarten!G:G,  "")</f>
        <v>0</v>
      </c>
      <c r="AX451" s="6" t="str">
        <f>_xlfn.XLOOKUP(data_cloud__26[[#This Row],[product_id]], manual_check_maarten!A:A,manual_check_maarten!H:H,  "")</f>
        <v/>
      </c>
      <c r="AY451" s="6"/>
      <c r="AZ451" s="6"/>
      <c r="BA451" s="6" t="s">
        <v>916</v>
      </c>
      <c r="BB451" s="6">
        <v>244</v>
      </c>
      <c r="BC451" s="6" t="s">
        <v>85</v>
      </c>
      <c r="BD451" s="6">
        <v>45566.776920763892</v>
      </c>
      <c r="BE451" s="6" t="s">
        <v>79</v>
      </c>
      <c r="BF451" s="6" t="s">
        <v>80</v>
      </c>
      <c r="BG451" s="6">
        <v>244</v>
      </c>
      <c r="BH451" s="6">
        <v>244</v>
      </c>
      <c r="BI451" s="6">
        <v>0</v>
      </c>
      <c r="BJ451" s="6" t="s">
        <v>914</v>
      </c>
      <c r="BK451" s="6" t="s">
        <v>82</v>
      </c>
      <c r="BL451" s="6">
        <v>16.369998931884766</v>
      </c>
      <c r="BM451" s="6">
        <v>110</v>
      </c>
      <c r="BN451" s="6" t="s">
        <v>82</v>
      </c>
      <c r="BO451" s="6" t="s">
        <v>82</v>
      </c>
      <c r="BP451" s="6">
        <v>0</v>
      </c>
      <c r="BQ451" s="6">
        <v>60</v>
      </c>
      <c r="BR451" s="6"/>
      <c r="BS451" s="6"/>
      <c r="BT451" s="6" t="s">
        <v>917</v>
      </c>
      <c r="BU451" s="6" t="s">
        <v>916</v>
      </c>
      <c r="BV451" s="6">
        <v>40</v>
      </c>
      <c r="BW451" s="6">
        <v>20</v>
      </c>
      <c r="BX451" s="6">
        <v>45</v>
      </c>
      <c r="BY451" s="6">
        <v>1216.8989999999999</v>
      </c>
      <c r="BZ451" s="6">
        <v>888.34100000000001</v>
      </c>
      <c r="CA451" s="6">
        <v>-2.9910000000000001</v>
      </c>
      <c r="CB451" s="6">
        <v>4.1040000000000001</v>
      </c>
      <c r="CC451" s="6">
        <v>89.317999999999998</v>
      </c>
      <c r="CD451" s="6">
        <v>2056.1779999999999</v>
      </c>
      <c r="CE451" s="6">
        <v>1215.723</v>
      </c>
      <c r="CF451" s="6">
        <v>1197.3320000000001</v>
      </c>
      <c r="CG451" s="6">
        <v>-179.24700000000001</v>
      </c>
      <c r="CH451" s="6">
        <v>99.998999999999995</v>
      </c>
      <c r="CR451" s="6"/>
      <c r="CS451" s="6"/>
      <c r="CT451" s="6"/>
      <c r="CU451" s="6"/>
      <c r="CV451" s="6"/>
      <c r="CY451" s="6"/>
      <c r="CZ451" s="6"/>
      <c r="DA451" s="6"/>
      <c r="DB451" s="6"/>
      <c r="DC451" s="6"/>
      <c r="DD451" s="6"/>
    </row>
    <row r="452" spans="1:108" x14ac:dyDescent="0.35">
      <c r="A452" s="8">
        <v>800.85986328125</v>
      </c>
      <c r="B452" s="8">
        <v>119.90861511230469</v>
      </c>
      <c r="C452" s="8">
        <v>215.10000610351563</v>
      </c>
      <c r="D452" s="8">
        <v>215.10000610351563</v>
      </c>
      <c r="E452" s="8">
        <v>220.30000305175781</v>
      </c>
      <c r="F452" s="8">
        <v>225</v>
      </c>
      <c r="G452" s="8">
        <v>2190.196044921875</v>
      </c>
      <c r="H452" s="8">
        <v>1850.77685546875</v>
      </c>
      <c r="I452" s="8">
        <v>3.2840001583099365</v>
      </c>
      <c r="J452" s="8">
        <v>0.14400000870227814</v>
      </c>
      <c r="K452" s="8">
        <v>24.338001251220703</v>
      </c>
      <c r="L452" s="8">
        <v>2.0540001392364502</v>
      </c>
      <c r="M452" s="8">
        <v>0.45200002193450928</v>
      </c>
      <c r="N452" s="8">
        <v>0.65600001811981201</v>
      </c>
      <c r="O452" s="8">
        <v>43.200000762939453</v>
      </c>
      <c r="P452" s="8">
        <v>26.340099334716797</v>
      </c>
      <c r="Q452" s="8">
        <v>44.948402404785156</v>
      </c>
      <c r="R452" s="8">
        <v>229.80000305175781</v>
      </c>
      <c r="S452" s="8">
        <v>60.099997999999999</v>
      </c>
      <c r="T452" s="8">
        <v>60.099997999999999</v>
      </c>
      <c r="U452" s="8">
        <v>61</v>
      </c>
      <c r="V452" s="8">
        <v>141.87911987304688</v>
      </c>
      <c r="W452" s="8">
        <v>52.499603271484375</v>
      </c>
      <c r="X452" s="8">
        <v>66.758720397949219</v>
      </c>
      <c r="Y452" s="8">
        <v>80.57379150390625</v>
      </c>
      <c r="Z452" s="8">
        <v>2.8594377040863037</v>
      </c>
      <c r="AA452" s="8">
        <v>539.407470703125</v>
      </c>
      <c r="AB452" s="8">
        <v>492.6585693359375</v>
      </c>
      <c r="AC452" s="8">
        <v>4.7030625343322754</v>
      </c>
      <c r="AD452" s="8">
        <v>3.7248127460479736</v>
      </c>
      <c r="AE452" s="8">
        <v>7611.45654296875</v>
      </c>
      <c r="AF452" s="8">
        <v>5275.93603515625</v>
      </c>
      <c r="AG452" s="8">
        <v>1651.56640625</v>
      </c>
      <c r="AH452" s="8">
        <v>986.70458984375</v>
      </c>
      <c r="AI452" s="8">
        <v>5959.89013671875</v>
      </c>
      <c r="AJ452" s="8">
        <v>4289.2314453125</v>
      </c>
      <c r="AK452" s="8">
        <f>(data_cloud__26[[#This Row],[timestamp]]-BD450)*86400</f>
        <v>24.990999908186495</v>
      </c>
      <c r="AL452" s="8">
        <v>1.0029999999999999</v>
      </c>
      <c r="AM452" s="8">
        <v>423.529</v>
      </c>
      <c r="AN452" s="8">
        <v>2055.194</v>
      </c>
      <c r="AO452" s="8">
        <v>6.1319999999999997</v>
      </c>
      <c r="AP452" s="6">
        <v>26.140999999999998</v>
      </c>
      <c r="AQ452" s="6">
        <v>1</v>
      </c>
      <c r="AR452" s="6">
        <v>1</v>
      </c>
      <c r="AS452" s="6">
        <f>_xlfn.XLOOKUP(data_cloud__26[[#This Row],[product_id]], manual_check_maarten!A:A,manual_check_maarten!F:F,  "")</f>
        <v>1</v>
      </c>
      <c r="AT452" s="6"/>
      <c r="AU452" s="6"/>
      <c r="AV452" s="6"/>
      <c r="AW452" s="6">
        <f>_xlfn.XLOOKUP(data_cloud__26[[#This Row],[product_id]], manual_check_maarten!A:A,manual_check_maarten!G:G,  "")</f>
        <v>0</v>
      </c>
      <c r="AX452" s="6" t="str">
        <f>_xlfn.XLOOKUP(data_cloud__26[[#This Row],[product_id]], manual_check_maarten!A:A,manual_check_maarten!H:H,  "")</f>
        <v/>
      </c>
      <c r="AY452" s="6"/>
      <c r="AZ452" s="6"/>
      <c r="BA452" s="6" t="s">
        <v>918</v>
      </c>
      <c r="BB452" s="6">
        <v>245</v>
      </c>
      <c r="BC452" s="6" t="s">
        <v>78</v>
      </c>
      <c r="BD452" s="6">
        <v>45566.777210011576</v>
      </c>
      <c r="BE452" s="6" t="s">
        <v>79</v>
      </c>
      <c r="BF452" s="6" t="s">
        <v>80</v>
      </c>
      <c r="BG452" s="6">
        <v>245</v>
      </c>
      <c r="BH452" s="6">
        <v>245</v>
      </c>
      <c r="BI452" s="6">
        <v>0</v>
      </c>
      <c r="BJ452" s="6" t="s">
        <v>919</v>
      </c>
      <c r="BK452" s="6" t="s">
        <v>82</v>
      </c>
      <c r="BL452" s="6">
        <v>16.379999160766602</v>
      </c>
      <c r="BM452" s="6">
        <v>110</v>
      </c>
      <c r="BN452" s="6" t="s">
        <v>82</v>
      </c>
      <c r="BO452" s="6" t="s">
        <v>82</v>
      </c>
      <c r="BP452" s="6">
        <v>0</v>
      </c>
      <c r="BQ452" s="6">
        <v>60</v>
      </c>
      <c r="BR452" s="6">
        <v>2.012944221496582E-2</v>
      </c>
      <c r="BS452" s="6">
        <v>0.12723147869110107</v>
      </c>
      <c r="BT452" s="6" t="s">
        <v>920</v>
      </c>
      <c r="BU452" s="6" t="s">
        <v>918</v>
      </c>
      <c r="BV452" s="6">
        <v>40</v>
      </c>
      <c r="BW452" s="6">
        <v>20</v>
      </c>
      <c r="BX452" s="6">
        <v>45</v>
      </c>
      <c r="BY452" s="6">
        <v>851.39499999999998</v>
      </c>
      <c r="BZ452" s="6">
        <v>1171.6389999999999</v>
      </c>
      <c r="CA452" s="6">
        <v>1.18</v>
      </c>
      <c r="CB452" s="6">
        <v>4.0609999999999999</v>
      </c>
      <c r="CC452" s="6">
        <v>93.489000000000004</v>
      </c>
      <c r="CD452" s="6">
        <v>2055.194</v>
      </c>
      <c r="CE452" s="6">
        <v>831.85699999999997</v>
      </c>
      <c r="CF452" s="6">
        <v>1279.1120000000001</v>
      </c>
      <c r="CG452" s="6">
        <v>4.6760000000000002</v>
      </c>
      <c r="CH452" s="6">
        <v>98.424999999999997</v>
      </c>
      <c r="CR452" s="6"/>
      <c r="CS452" s="6"/>
      <c r="CT452" s="6"/>
      <c r="CU452" s="6"/>
      <c r="CV452" s="6"/>
      <c r="CY452" s="6"/>
      <c r="CZ452" s="6"/>
      <c r="DA452" s="6"/>
      <c r="DB452" s="6"/>
      <c r="DC452" s="6"/>
      <c r="DD452" s="6"/>
    </row>
    <row r="453" spans="1:108" x14ac:dyDescent="0.35">
      <c r="A453" s="8">
        <v>800.85986328125</v>
      </c>
      <c r="B453" s="8">
        <v>119.90861511230469</v>
      </c>
      <c r="C453" s="8">
        <v>215.10000610351563</v>
      </c>
      <c r="D453" s="8">
        <v>215.10000610351563</v>
      </c>
      <c r="E453" s="8">
        <v>220.30000305175781</v>
      </c>
      <c r="F453" s="8">
        <v>225</v>
      </c>
      <c r="G453" s="8">
        <v>2190.196044921875</v>
      </c>
      <c r="H453" s="8">
        <v>1850.77685546875</v>
      </c>
      <c r="I453" s="8">
        <v>3.2840001583099365</v>
      </c>
      <c r="J453" s="8">
        <v>0.14400000870227814</v>
      </c>
      <c r="K453" s="8">
        <v>24.338001251220703</v>
      </c>
      <c r="L453" s="8">
        <v>2.0540001392364502</v>
      </c>
      <c r="M453" s="8">
        <v>0.45200002193450928</v>
      </c>
      <c r="N453" s="8">
        <v>0.65600001811981201</v>
      </c>
      <c r="O453" s="8">
        <v>43.200000762939453</v>
      </c>
      <c r="P453" s="8">
        <v>26.340099334716797</v>
      </c>
      <c r="Q453" s="8">
        <v>44.948402404785156</v>
      </c>
      <c r="R453" s="8">
        <v>229.80000305175781</v>
      </c>
      <c r="S453" s="8">
        <v>60.099997999999999</v>
      </c>
      <c r="T453" s="8">
        <v>60.099997999999999</v>
      </c>
      <c r="U453" s="8">
        <v>61</v>
      </c>
      <c r="V453" s="8">
        <v>91.864166259765625</v>
      </c>
      <c r="W453" s="8">
        <v>52.49993896484375</v>
      </c>
      <c r="X453" s="8">
        <v>67.600112915039063</v>
      </c>
      <c r="Y453" s="8">
        <v>83.006301879882813</v>
      </c>
      <c r="Z453" s="8">
        <v>2.6336877346038818</v>
      </c>
      <c r="AA453" s="8">
        <v>539.16790771484375</v>
      </c>
      <c r="AB453" s="8">
        <v>489.97128295898438</v>
      </c>
      <c r="AC453" s="8">
        <v>4.9288125038146973</v>
      </c>
      <c r="AD453" s="8">
        <v>3.8753125667572021</v>
      </c>
      <c r="AE453" s="8">
        <v>7736.982421875</v>
      </c>
      <c r="AF453" s="8">
        <v>5835.3994140625</v>
      </c>
      <c r="AG453" s="8">
        <v>1779.4169921875</v>
      </c>
      <c r="AH453" s="8">
        <v>1076.7275390625</v>
      </c>
      <c r="AI453" s="8">
        <v>5957.5654296875</v>
      </c>
      <c r="AJ453" s="8">
        <v>4758.671875</v>
      </c>
      <c r="AK453" s="8">
        <f>(data_cloud__26[[#This Row],[timestamp]]-BD451)*86400</f>
        <v>24.990999908186495</v>
      </c>
      <c r="AL453" s="8">
        <v>1.0049999999999999</v>
      </c>
      <c r="AM453" s="8">
        <v>424.57900000000001</v>
      </c>
      <c r="AN453" s="8">
        <v>2056.4780000000001</v>
      </c>
      <c r="AO453" s="8">
        <v>8.5470000000000006</v>
      </c>
      <c r="AP453" s="6">
        <v>37.966000000000001</v>
      </c>
      <c r="AQ453" s="6">
        <v>1</v>
      </c>
      <c r="AR453" s="6">
        <v>1</v>
      </c>
      <c r="AS453" s="6">
        <f>_xlfn.XLOOKUP(data_cloud__26[[#This Row],[product_id]], manual_check_maarten!A:A,manual_check_maarten!F:F,  "")</f>
        <v>1</v>
      </c>
      <c r="AT453" s="6"/>
      <c r="AU453" s="6"/>
      <c r="AV453" s="6"/>
      <c r="AW453" s="6">
        <f>_xlfn.XLOOKUP(data_cloud__26[[#This Row],[product_id]], manual_check_maarten!A:A,manual_check_maarten!G:G,  "")</f>
        <v>0</v>
      </c>
      <c r="AX453" s="6" t="str">
        <f>_xlfn.XLOOKUP(data_cloud__26[[#This Row],[product_id]], manual_check_maarten!A:A,manual_check_maarten!H:H,  "")</f>
        <v/>
      </c>
      <c r="AY453" s="6"/>
      <c r="AZ453" s="6"/>
      <c r="BA453" s="6" t="s">
        <v>921</v>
      </c>
      <c r="BB453" s="6">
        <v>245</v>
      </c>
      <c r="BC453" s="6" t="s">
        <v>85</v>
      </c>
      <c r="BD453" s="6">
        <v>45566.777210011576</v>
      </c>
      <c r="BE453" s="6" t="s">
        <v>79</v>
      </c>
      <c r="BF453" s="6" t="s">
        <v>80</v>
      </c>
      <c r="BG453" s="6">
        <v>245</v>
      </c>
      <c r="BH453" s="6">
        <v>245</v>
      </c>
      <c r="BI453" s="6">
        <v>0</v>
      </c>
      <c r="BJ453" s="6" t="s">
        <v>919</v>
      </c>
      <c r="BK453" s="6" t="s">
        <v>82</v>
      </c>
      <c r="BL453" s="6">
        <v>16.379999160766602</v>
      </c>
      <c r="BM453" s="6">
        <v>110</v>
      </c>
      <c r="BN453" s="6" t="s">
        <v>82</v>
      </c>
      <c r="BO453" s="6" t="s">
        <v>82</v>
      </c>
      <c r="BP453" s="6">
        <v>0</v>
      </c>
      <c r="BQ453" s="6">
        <v>60</v>
      </c>
      <c r="BR453" s="6"/>
      <c r="BS453" s="6"/>
      <c r="BT453" s="6" t="s">
        <v>922</v>
      </c>
      <c r="BU453" s="6" t="s">
        <v>921</v>
      </c>
      <c r="BV453" s="6">
        <v>40</v>
      </c>
      <c r="BW453" s="6">
        <v>20</v>
      </c>
      <c r="BX453" s="6">
        <v>45</v>
      </c>
      <c r="BY453" s="6">
        <v>1199.924</v>
      </c>
      <c r="BZ453" s="6">
        <v>799.36500000000001</v>
      </c>
      <c r="CA453" s="6">
        <v>-4.1269999999999998</v>
      </c>
      <c r="CB453" s="6">
        <v>4.0449999999999999</v>
      </c>
      <c r="CC453" s="6">
        <v>88.182000000000002</v>
      </c>
      <c r="CD453" s="6">
        <v>2056.4780000000001</v>
      </c>
      <c r="CE453" s="6">
        <v>1204.037</v>
      </c>
      <c r="CF453" s="6">
        <v>1110.5</v>
      </c>
      <c r="CG453" s="6">
        <v>179.78200000000001</v>
      </c>
      <c r="CH453" s="6">
        <v>99.998999999999995</v>
      </c>
      <c r="CR453" s="6"/>
      <c r="CS453" s="6"/>
      <c r="CT453" s="6"/>
      <c r="CU453" s="6"/>
      <c r="CV453" s="6"/>
      <c r="CY453" s="6"/>
      <c r="CZ453" s="6"/>
      <c r="DA453" s="6"/>
      <c r="DB453" s="6"/>
      <c r="DC453" s="6"/>
      <c r="DD453" s="6"/>
    </row>
    <row r="454" spans="1:108" x14ac:dyDescent="0.35">
      <c r="A454" s="8">
        <v>800.85986328125</v>
      </c>
      <c r="B454" s="8">
        <v>119.90861511230469</v>
      </c>
      <c r="C454" s="8">
        <v>214.80000305175781</v>
      </c>
      <c r="D454" s="8">
        <v>215.30000305175781</v>
      </c>
      <c r="E454" s="8">
        <v>220.30000305175781</v>
      </c>
      <c r="F454" s="8">
        <v>225</v>
      </c>
      <c r="G454" s="8">
        <v>2181.841796875</v>
      </c>
      <c r="H454" s="8">
        <v>1832.0281982421875</v>
      </c>
      <c r="I454" s="8">
        <v>3.2380001544952393</v>
      </c>
      <c r="J454" s="8">
        <v>0.14600001275539398</v>
      </c>
      <c r="K454" s="8">
        <v>24.338001251220703</v>
      </c>
      <c r="L454" s="8">
        <v>2.0600001811981201</v>
      </c>
      <c r="M454" s="8">
        <v>0.45200002193450928</v>
      </c>
      <c r="N454" s="8">
        <v>0.65400004386901855</v>
      </c>
      <c r="O454" s="8">
        <v>43.400001525878906</v>
      </c>
      <c r="P454" s="8">
        <v>26.579647064208984</v>
      </c>
      <c r="Q454" s="8">
        <v>44.968788146972656</v>
      </c>
      <c r="R454" s="8">
        <v>229.80000305175781</v>
      </c>
      <c r="S454" s="8">
        <v>59.900002000000001</v>
      </c>
      <c r="T454" s="8">
        <v>59.900002000000001</v>
      </c>
      <c r="U454" s="8">
        <v>61</v>
      </c>
      <c r="V454" s="8">
        <v>141.87911987304688</v>
      </c>
      <c r="W454" s="8">
        <v>52.499603271484375</v>
      </c>
      <c r="X454" s="8">
        <v>66.841537475585938</v>
      </c>
      <c r="Y454" s="8">
        <v>80.5672607421875</v>
      </c>
      <c r="Z454" s="8">
        <v>3.3109376430511475</v>
      </c>
      <c r="AA454" s="8">
        <v>539.17108154296875</v>
      </c>
      <c r="AB454" s="8">
        <v>492.98321533203125</v>
      </c>
      <c r="AC454" s="8">
        <v>4.6278128623962402</v>
      </c>
      <c r="AD454" s="8">
        <v>3.7248127460479736</v>
      </c>
      <c r="AE454" s="8">
        <v>7607.89892578125</v>
      </c>
      <c r="AF454" s="8">
        <v>5268.1982421875</v>
      </c>
      <c r="AG454" s="8">
        <v>1616.31884765625</v>
      </c>
      <c r="AH454" s="8">
        <v>992.419921875</v>
      </c>
      <c r="AI454" s="8">
        <v>5991.580078125</v>
      </c>
      <c r="AJ454" s="8">
        <v>4275.7783203125</v>
      </c>
      <c r="AK454" s="8">
        <f>(data_cloud__26[[#This Row],[timestamp]]-BD452)*86400</f>
        <v>24.082000111229718</v>
      </c>
      <c r="AL454" s="8"/>
      <c r="AM454" s="8"/>
      <c r="AN454" s="8"/>
      <c r="AO454" s="8"/>
      <c r="AP454" s="6"/>
      <c r="AQ454" s="6"/>
      <c r="AR454" s="6"/>
      <c r="AS454" s="6" t="str">
        <f>_xlfn.XLOOKUP(data_cloud__26[[#This Row],[product_id]], manual_check_maarten!A:A,manual_check_maarten!F:F,  "")</f>
        <v/>
      </c>
      <c r="AT454" s="6"/>
      <c r="AU454" s="6"/>
      <c r="AV454" s="6"/>
      <c r="AW454" s="6" t="str">
        <f>_xlfn.XLOOKUP(data_cloud__26[[#This Row],[product_id]], manual_check_maarten!A:A,manual_check_maarten!G:G,  "")</f>
        <v/>
      </c>
      <c r="AX454" s="6" t="str">
        <f>_xlfn.XLOOKUP(data_cloud__26[[#This Row],[product_id]], manual_check_maarten!A:A,manual_check_maarten!H:H,  "")</f>
        <v/>
      </c>
      <c r="AY454" s="6"/>
      <c r="AZ454" s="6"/>
      <c r="BA454" s="6" t="s">
        <v>923</v>
      </c>
      <c r="BB454" s="6">
        <v>246</v>
      </c>
      <c r="BC454" s="6" t="s">
        <v>78</v>
      </c>
      <c r="BD454" s="6">
        <v>45566.777488738429</v>
      </c>
      <c r="BE454" s="6" t="s">
        <v>79</v>
      </c>
      <c r="BF454" s="6" t="s">
        <v>80</v>
      </c>
      <c r="BG454" s="6">
        <v>246</v>
      </c>
      <c r="BH454" s="6">
        <v>246</v>
      </c>
      <c r="BI454" s="6">
        <v>0</v>
      </c>
      <c r="BJ454" s="6" t="s">
        <v>924</v>
      </c>
      <c r="BK454" s="6" t="s">
        <v>82</v>
      </c>
      <c r="BL454" s="6">
        <v>16.379999160766602</v>
      </c>
      <c r="BM454" s="6">
        <v>110</v>
      </c>
      <c r="BN454" s="6" t="s">
        <v>82</v>
      </c>
      <c r="BO454" s="6" t="s">
        <v>82</v>
      </c>
      <c r="BP454" s="6">
        <v>0</v>
      </c>
      <c r="BQ454" s="6">
        <v>60</v>
      </c>
      <c r="BR454" s="6">
        <v>7.3915719985961914E-3</v>
      </c>
      <c r="BS454" s="6">
        <v>0.14138329029083252</v>
      </c>
      <c r="BT454" s="6"/>
      <c r="BX454" s="6"/>
      <c r="BY454" s="6"/>
      <c r="BZ454" s="6"/>
      <c r="CA454" s="6"/>
      <c r="CB454" s="6"/>
      <c r="CC454" s="6"/>
      <c r="CD454" s="6"/>
      <c r="CR454" s="6"/>
      <c r="CS454" s="6"/>
      <c r="CT454" s="6"/>
      <c r="CU454" s="6"/>
      <c r="CV454" s="6"/>
      <c r="CY454" s="6"/>
      <c r="CZ454" s="6"/>
      <c r="DA454" s="6"/>
      <c r="DB454" s="6"/>
      <c r="DC454" s="6"/>
      <c r="DD454" s="6"/>
    </row>
    <row r="455" spans="1:108" x14ac:dyDescent="0.35">
      <c r="A455" s="8">
        <v>800.85986328125</v>
      </c>
      <c r="B455" s="8">
        <v>119.90861511230469</v>
      </c>
      <c r="C455" s="8">
        <v>214.80000305175781</v>
      </c>
      <c r="D455" s="8">
        <v>215.30000305175781</v>
      </c>
      <c r="E455" s="8">
        <v>220.30000305175781</v>
      </c>
      <c r="F455" s="8">
        <v>225</v>
      </c>
      <c r="G455" s="8">
        <v>2181.841796875</v>
      </c>
      <c r="H455" s="8">
        <v>1832.0281982421875</v>
      </c>
      <c r="I455" s="8">
        <v>3.2380001544952393</v>
      </c>
      <c r="J455" s="8">
        <v>0.14600001275539398</v>
      </c>
      <c r="K455" s="8">
        <v>24.338001251220703</v>
      </c>
      <c r="L455" s="8">
        <v>2.0600001811981201</v>
      </c>
      <c r="M455" s="8">
        <v>0.45200002193450928</v>
      </c>
      <c r="N455" s="8">
        <v>0.65400004386901855</v>
      </c>
      <c r="O455" s="8">
        <v>43.400001525878906</v>
      </c>
      <c r="P455" s="8">
        <v>26.579647064208984</v>
      </c>
      <c r="Q455" s="8">
        <v>44.968788146972656</v>
      </c>
      <c r="R455" s="8">
        <v>229.80000305175781</v>
      </c>
      <c r="S455" s="8">
        <v>59.900002000000001</v>
      </c>
      <c r="T455" s="8">
        <v>59.900002000000001</v>
      </c>
      <c r="U455" s="8">
        <v>61</v>
      </c>
      <c r="V455" s="8">
        <v>91.864166259765625</v>
      </c>
      <c r="W455" s="8">
        <v>52.49993896484375</v>
      </c>
      <c r="X455" s="8">
        <v>67.513778686523438</v>
      </c>
      <c r="Y455" s="8">
        <v>83.054046630859375</v>
      </c>
      <c r="Z455" s="8">
        <v>2.4831876754760742</v>
      </c>
      <c r="AA455" s="8">
        <v>540.22198486328125</v>
      </c>
      <c r="AB455" s="8">
        <v>492.68402099609375</v>
      </c>
      <c r="AC455" s="8">
        <v>4.8911876678466797</v>
      </c>
      <c r="AD455" s="8">
        <v>3.9129376411437988</v>
      </c>
      <c r="AE455" s="8">
        <v>7754.552734375</v>
      </c>
      <c r="AF455" s="8">
        <v>5901.62646484375</v>
      </c>
      <c r="AG455" s="8">
        <v>1774.19775390625</v>
      </c>
      <c r="AH455" s="8">
        <v>1112.25</v>
      </c>
      <c r="AI455" s="8">
        <v>5980.35498046875</v>
      </c>
      <c r="AJ455" s="8">
        <v>4789.37646484375</v>
      </c>
      <c r="AK455" s="8">
        <f>(data_cloud__26[[#This Row],[timestamp]]-BD453)*86400</f>
        <v>24.081997596658766</v>
      </c>
      <c r="AL455" s="8">
        <v>1.004</v>
      </c>
      <c r="AM455" s="8">
        <v>424.63099999999997</v>
      </c>
      <c r="AN455" s="8">
        <v>2054.4119999999998</v>
      </c>
      <c r="AO455" s="8">
        <v>6.6420000000000003</v>
      </c>
      <c r="AP455" s="6">
        <v>28.433</v>
      </c>
      <c r="AQ455" s="6">
        <v>1</v>
      </c>
      <c r="AR455" s="6">
        <v>1</v>
      </c>
      <c r="AS455" s="6">
        <f>_xlfn.XLOOKUP(data_cloud__26[[#This Row],[product_id]], manual_check_maarten!A:A,manual_check_maarten!F:F,  "")</f>
        <v>1</v>
      </c>
      <c r="AT455" s="6"/>
      <c r="AU455" s="6"/>
      <c r="AV455" s="6"/>
      <c r="AW455" s="6">
        <f>_xlfn.XLOOKUP(data_cloud__26[[#This Row],[product_id]], manual_check_maarten!A:A,manual_check_maarten!G:G,  "")</f>
        <v>0</v>
      </c>
      <c r="AX455" s="6" t="str">
        <f>_xlfn.XLOOKUP(data_cloud__26[[#This Row],[product_id]], manual_check_maarten!A:A,manual_check_maarten!H:H,  "")</f>
        <v/>
      </c>
      <c r="AY455" s="6"/>
      <c r="AZ455" s="6"/>
      <c r="BA455" s="6" t="s">
        <v>925</v>
      </c>
      <c r="BB455" s="6">
        <v>246</v>
      </c>
      <c r="BC455" s="6" t="s">
        <v>85</v>
      </c>
      <c r="BD455" s="6">
        <v>45566.7774887384</v>
      </c>
      <c r="BE455" s="6" t="s">
        <v>79</v>
      </c>
      <c r="BF455" s="6" t="s">
        <v>80</v>
      </c>
      <c r="BG455" s="6">
        <v>246</v>
      </c>
      <c r="BH455" s="6">
        <v>246</v>
      </c>
      <c r="BI455" s="6">
        <v>0</v>
      </c>
      <c r="BJ455" s="6" t="s">
        <v>924</v>
      </c>
      <c r="BK455" s="6" t="s">
        <v>82</v>
      </c>
      <c r="BL455" s="6">
        <v>16.379999160766602</v>
      </c>
      <c r="BM455" s="6">
        <v>110</v>
      </c>
      <c r="BN455" s="6" t="s">
        <v>82</v>
      </c>
      <c r="BO455" s="6" t="s">
        <v>82</v>
      </c>
      <c r="BP455" s="6">
        <v>0</v>
      </c>
      <c r="BQ455" s="6">
        <v>60</v>
      </c>
      <c r="BR455" s="6"/>
      <c r="BS455" s="6"/>
      <c r="BT455" s="6" t="s">
        <v>926</v>
      </c>
      <c r="BU455" s="6" t="s">
        <v>925</v>
      </c>
      <c r="BV455" s="6">
        <v>40</v>
      </c>
      <c r="BW455" s="6">
        <v>20</v>
      </c>
      <c r="BX455" s="6">
        <v>45</v>
      </c>
      <c r="BY455" s="6">
        <v>1212.7929999999999</v>
      </c>
      <c r="BZ455" s="6">
        <v>1075.3109999999999</v>
      </c>
      <c r="CA455" s="6">
        <v>-2.3090000000000002</v>
      </c>
      <c r="CB455" s="6">
        <v>4.0279999999999996</v>
      </c>
      <c r="CC455" s="6">
        <v>90</v>
      </c>
      <c r="CD455" s="6">
        <v>2054.4119999999998</v>
      </c>
      <c r="CE455" s="6">
        <v>1211.5419999999999</v>
      </c>
      <c r="CF455" s="6">
        <v>1382.4870000000001</v>
      </c>
      <c r="CG455" s="6">
        <v>-179.11199999999999</v>
      </c>
      <c r="CH455" s="6">
        <v>98.424999999999997</v>
      </c>
      <c r="CR455" s="6"/>
      <c r="CS455" s="6"/>
      <c r="CT455" s="6"/>
      <c r="CU455" s="6"/>
      <c r="CV455" s="6"/>
      <c r="CY455" s="6"/>
      <c r="CZ455" s="6"/>
      <c r="DA455" s="6"/>
      <c r="DB455" s="6"/>
      <c r="DC455" s="6"/>
      <c r="DD455" s="6"/>
    </row>
    <row r="456" spans="1:108" x14ac:dyDescent="0.35">
      <c r="A456" s="8">
        <v>800.490966796875</v>
      </c>
      <c r="B456" s="8">
        <v>119.90861511230469</v>
      </c>
      <c r="C456" s="8">
        <v>215.10000610351563</v>
      </c>
      <c r="D456" s="8">
        <v>215.5</v>
      </c>
      <c r="E456" s="8">
        <v>220.30000305175781</v>
      </c>
      <c r="F456" s="8">
        <v>225</v>
      </c>
      <c r="G456" s="8">
        <v>2183.298828125</v>
      </c>
      <c r="H456" s="8">
        <v>1791.616455078125</v>
      </c>
      <c r="I456" s="8">
        <v>3.0420000553131104</v>
      </c>
      <c r="J456" s="8">
        <v>0.14400000870227814</v>
      </c>
      <c r="K456" s="8">
        <v>24.338001251220703</v>
      </c>
      <c r="L456" s="8">
        <v>2.0540001392364502</v>
      </c>
      <c r="M456" s="8">
        <v>0.45200002193450928</v>
      </c>
      <c r="N456" s="8">
        <v>0.65600001811981201</v>
      </c>
      <c r="O456" s="8">
        <v>43.400001525878906</v>
      </c>
      <c r="P456" s="8">
        <v>26.90074348449707</v>
      </c>
      <c r="Q456" s="8">
        <v>44.984077453613281</v>
      </c>
      <c r="R456" s="8">
        <v>229.80000305175781</v>
      </c>
      <c r="S456" s="8">
        <v>60</v>
      </c>
      <c r="T456" s="8">
        <v>60</v>
      </c>
      <c r="U456" s="8">
        <v>61</v>
      </c>
      <c r="V456" s="8">
        <v>141.87911987304688</v>
      </c>
      <c r="W456" s="8">
        <v>52.499603271484375</v>
      </c>
      <c r="X456" s="8">
        <v>66.768440246582031</v>
      </c>
      <c r="Y456" s="8">
        <v>80.5595703125</v>
      </c>
      <c r="Z456" s="8">
        <v>3.9881877899169922</v>
      </c>
      <c r="AA456" s="8">
        <v>538.33551025390625</v>
      </c>
      <c r="AB456" s="8">
        <v>490.42816162109375</v>
      </c>
      <c r="AC456" s="8">
        <v>4.6654376983642578</v>
      </c>
      <c r="AD456" s="8">
        <v>3.7248127460479736</v>
      </c>
      <c r="AE456" s="8">
        <v>7615.06103515625</v>
      </c>
      <c r="AF456" s="8">
        <v>5239.28466796875</v>
      </c>
      <c r="AG456" s="8">
        <v>1634.9345703125</v>
      </c>
      <c r="AH456" s="8">
        <v>990.1728515625</v>
      </c>
      <c r="AI456" s="8">
        <v>5980.12646484375</v>
      </c>
      <c r="AJ456" s="8">
        <v>4249.11181640625</v>
      </c>
      <c r="AK456" s="8">
        <f>(data_cloud__26[[#This Row],[timestamp]]-BD454)*86400</f>
        <v>23.944999999366701</v>
      </c>
      <c r="AL456" s="8">
        <v>1.0029999999999999</v>
      </c>
      <c r="AM456" s="8">
        <v>423.14699999999999</v>
      </c>
      <c r="AN456" s="8">
        <v>2055.433</v>
      </c>
      <c r="AO456" s="8">
        <v>6.7789999999999999</v>
      </c>
      <c r="AP456" s="6">
        <v>30.562000000000001</v>
      </c>
      <c r="AQ456" s="6">
        <v>1</v>
      </c>
      <c r="AR456" s="6">
        <v>1</v>
      </c>
      <c r="AS456" s="6">
        <f>_xlfn.XLOOKUP(data_cloud__26[[#This Row],[product_id]], manual_check_maarten!A:A,manual_check_maarten!F:F,  "")</f>
        <v>1</v>
      </c>
      <c r="AT456" s="6"/>
      <c r="AU456" s="6"/>
      <c r="AV456" s="6"/>
      <c r="AW456" s="6">
        <f>_xlfn.XLOOKUP(data_cloud__26[[#This Row],[product_id]], manual_check_maarten!A:A,manual_check_maarten!G:G,  "")</f>
        <v>0</v>
      </c>
      <c r="AX456" s="6" t="str">
        <f>_xlfn.XLOOKUP(data_cloud__26[[#This Row],[product_id]], manual_check_maarten!A:A,manual_check_maarten!H:H,  "")</f>
        <v/>
      </c>
      <c r="AY456" s="6"/>
      <c r="AZ456" s="6"/>
      <c r="BA456" s="6" t="s">
        <v>927</v>
      </c>
      <c r="BB456" s="6">
        <v>247</v>
      </c>
      <c r="BC456" s="6" t="s">
        <v>78</v>
      </c>
      <c r="BD456" s="6">
        <v>45566.777765879633</v>
      </c>
      <c r="BE456" s="6" t="s">
        <v>79</v>
      </c>
      <c r="BF456" s="6" t="s">
        <v>80</v>
      </c>
      <c r="BG456" s="6">
        <v>247</v>
      </c>
      <c r="BH456" s="6">
        <v>247</v>
      </c>
      <c r="BI456" s="6">
        <v>0</v>
      </c>
      <c r="BJ456" s="6" t="s">
        <v>928</v>
      </c>
      <c r="BK456" s="6" t="s">
        <v>82</v>
      </c>
      <c r="BL456" s="6">
        <v>16.389999389648438</v>
      </c>
      <c r="BM456" s="6">
        <v>110</v>
      </c>
      <c r="BN456" s="6" t="s">
        <v>82</v>
      </c>
      <c r="BO456" s="6" t="s">
        <v>82</v>
      </c>
      <c r="BP456" s="6">
        <v>0</v>
      </c>
      <c r="BQ456" s="6">
        <v>60</v>
      </c>
      <c r="BR456" s="6">
        <v>2.634882926940918E-3</v>
      </c>
      <c r="BS456" s="6">
        <v>0.1577155590057373</v>
      </c>
      <c r="BT456" s="6" t="s">
        <v>929</v>
      </c>
      <c r="BU456" s="6" t="s">
        <v>927</v>
      </c>
      <c r="BV456" s="6">
        <v>40</v>
      </c>
      <c r="BW456" s="6">
        <v>20</v>
      </c>
      <c r="BX456" s="6">
        <v>45</v>
      </c>
      <c r="BY456" s="6">
        <v>830.85500000000002</v>
      </c>
      <c r="BZ456" s="6">
        <v>1226.528</v>
      </c>
      <c r="CA456" s="6">
        <v>-0.92900000000000005</v>
      </c>
      <c r="CB456" s="6">
        <v>4.1070000000000002</v>
      </c>
      <c r="CC456" s="6">
        <v>91.38</v>
      </c>
      <c r="CD456" s="6">
        <v>2055.433</v>
      </c>
      <c r="CE456" s="6">
        <v>816.04100000000005</v>
      </c>
      <c r="CF456" s="6">
        <v>1334.9290000000001</v>
      </c>
      <c r="CG456" s="6">
        <v>2.3439999999999999</v>
      </c>
      <c r="CH456" s="6">
        <v>98.424999999999997</v>
      </c>
      <c r="CR456" s="6"/>
      <c r="CS456" s="6"/>
      <c r="CT456" s="6"/>
      <c r="CU456" s="6"/>
      <c r="CV456" s="6"/>
      <c r="CY456" s="6"/>
      <c r="CZ456" s="6"/>
      <c r="DA456" s="6"/>
      <c r="DB456" s="6"/>
      <c r="DC456" s="6"/>
      <c r="DD456" s="6"/>
    </row>
    <row r="457" spans="1:108" x14ac:dyDescent="0.35">
      <c r="A457" s="8">
        <v>800.490966796875</v>
      </c>
      <c r="B457" s="8">
        <v>119.90861511230469</v>
      </c>
      <c r="C457" s="8">
        <v>215.10000610351563</v>
      </c>
      <c r="D457" s="8">
        <v>215.5</v>
      </c>
      <c r="E457" s="8">
        <v>220.30000305175781</v>
      </c>
      <c r="F457" s="8">
        <v>225</v>
      </c>
      <c r="G457" s="8">
        <v>2183.298828125</v>
      </c>
      <c r="H457" s="8">
        <v>1791.616455078125</v>
      </c>
      <c r="I457" s="8">
        <v>3.0420000553131104</v>
      </c>
      <c r="J457" s="8">
        <v>0.14400000870227814</v>
      </c>
      <c r="K457" s="8">
        <v>24.338001251220703</v>
      </c>
      <c r="L457" s="8">
        <v>2.0540001392364502</v>
      </c>
      <c r="M457" s="8">
        <v>0.45200002193450928</v>
      </c>
      <c r="N457" s="8">
        <v>0.65600001811981201</v>
      </c>
      <c r="O457" s="8">
        <v>43.400001525878906</v>
      </c>
      <c r="P457" s="8">
        <v>26.90074348449707</v>
      </c>
      <c r="Q457" s="8">
        <v>44.984077453613281</v>
      </c>
      <c r="R457" s="8">
        <v>229.80000305175781</v>
      </c>
      <c r="S457" s="8">
        <v>60</v>
      </c>
      <c r="T457" s="8">
        <v>60</v>
      </c>
      <c r="U457" s="8">
        <v>61</v>
      </c>
      <c r="V457" s="8">
        <v>91.864166259765625</v>
      </c>
      <c r="W457" s="8">
        <v>52.49993896484375</v>
      </c>
      <c r="X457" s="8">
        <v>67.440101623535156</v>
      </c>
      <c r="Y457" s="8">
        <v>83.438743591308594</v>
      </c>
      <c r="Z457" s="8">
        <v>1.5049375295639038</v>
      </c>
      <c r="AA457" s="8">
        <v>541.404541015625</v>
      </c>
      <c r="AB457" s="8">
        <v>492.00234985351563</v>
      </c>
      <c r="AC457" s="8">
        <v>4.8911876678466797</v>
      </c>
      <c r="AD457" s="8">
        <v>3.9505627155303955</v>
      </c>
      <c r="AE457" s="8">
        <v>7805.66015625</v>
      </c>
      <c r="AF457" s="8">
        <v>5914.8037109375</v>
      </c>
      <c r="AG457" s="8">
        <v>1782.1220703125</v>
      </c>
      <c r="AH457" s="8">
        <v>1136.86474609375</v>
      </c>
      <c r="AI457" s="8">
        <v>6023.5380859375</v>
      </c>
      <c r="AJ457" s="8">
        <v>4777.93896484375</v>
      </c>
      <c r="AK457" s="8">
        <f>(data_cloud__26[[#This Row],[timestamp]]-BD455)*86400</f>
        <v>23.945002513937652</v>
      </c>
      <c r="AL457" s="8">
        <v>1.0049999999999999</v>
      </c>
      <c r="AM457" s="8">
        <v>424.92399999999998</v>
      </c>
      <c r="AN457" s="8">
        <v>2056.6060000000002</v>
      </c>
      <c r="AO457" s="8">
        <v>7.2539999999999996</v>
      </c>
      <c r="AP457" s="6">
        <v>23.52</v>
      </c>
      <c r="AQ457" s="6">
        <v>1</v>
      </c>
      <c r="AR457" s="6">
        <v>1</v>
      </c>
      <c r="AS457" s="6">
        <f>_xlfn.XLOOKUP(data_cloud__26[[#This Row],[product_id]], manual_check_maarten!A:A,manual_check_maarten!F:F,  "")</f>
        <v>1</v>
      </c>
      <c r="AT457" s="6"/>
      <c r="AU457" s="6"/>
      <c r="AV457" s="6"/>
      <c r="AW457" s="6">
        <f>_xlfn.XLOOKUP(data_cloud__26[[#This Row],[product_id]], manual_check_maarten!A:A,manual_check_maarten!G:G,  "")</f>
        <v>0</v>
      </c>
      <c r="AX457" s="6" t="str">
        <f>_xlfn.XLOOKUP(data_cloud__26[[#This Row],[product_id]], manual_check_maarten!A:A,manual_check_maarten!H:H,  "")</f>
        <v/>
      </c>
      <c r="AY457" s="6"/>
      <c r="AZ457" s="6"/>
      <c r="BA457" s="6" t="s">
        <v>930</v>
      </c>
      <c r="BB457" s="6">
        <v>247</v>
      </c>
      <c r="BC457" s="6" t="s">
        <v>85</v>
      </c>
      <c r="BD457" s="6">
        <v>45566.777765879633</v>
      </c>
      <c r="BE457" s="6" t="s">
        <v>79</v>
      </c>
      <c r="BF457" s="6" t="s">
        <v>80</v>
      </c>
      <c r="BG457" s="6">
        <v>247</v>
      </c>
      <c r="BH457" s="6">
        <v>247</v>
      </c>
      <c r="BI457" s="6">
        <v>0</v>
      </c>
      <c r="BJ457" s="6" t="s">
        <v>928</v>
      </c>
      <c r="BK457" s="6" t="s">
        <v>82</v>
      </c>
      <c r="BL457" s="6">
        <v>16.389999389648438</v>
      </c>
      <c r="BM457" s="6">
        <v>110</v>
      </c>
      <c r="BN457" s="6" t="s">
        <v>82</v>
      </c>
      <c r="BO457" s="6" t="s">
        <v>82</v>
      </c>
      <c r="BP457" s="6">
        <v>0</v>
      </c>
      <c r="BQ457" s="6">
        <v>60</v>
      </c>
      <c r="BR457" s="6"/>
      <c r="BS457" s="6"/>
      <c r="BT457" s="6" t="s">
        <v>931</v>
      </c>
      <c r="BU457" s="6" t="s">
        <v>930</v>
      </c>
      <c r="BV457" s="6">
        <v>40</v>
      </c>
      <c r="BW457" s="6">
        <v>20</v>
      </c>
      <c r="BX457" s="6">
        <v>45</v>
      </c>
      <c r="BY457" s="6">
        <v>1205.3389999999999</v>
      </c>
      <c r="BZ457" s="6">
        <v>844.85599999999999</v>
      </c>
      <c r="CA457" s="6">
        <v>-2.7709999999999999</v>
      </c>
      <c r="CB457" s="6">
        <v>4.03</v>
      </c>
      <c r="CC457" s="6">
        <v>89.537999999999997</v>
      </c>
      <c r="CD457" s="6">
        <v>2056.6060000000002</v>
      </c>
      <c r="CE457" s="6">
        <v>1207.5519999999999</v>
      </c>
      <c r="CF457" s="6">
        <v>1154.981</v>
      </c>
      <c r="CG457" s="6">
        <v>-179.88200000000001</v>
      </c>
      <c r="CH457" s="6">
        <v>99.998999999999995</v>
      </c>
      <c r="CR457" s="6"/>
      <c r="CS457" s="6"/>
      <c r="CT457" s="6"/>
      <c r="CU457" s="6"/>
      <c r="CV457" s="6"/>
      <c r="CY457" s="6"/>
      <c r="CZ457" s="6"/>
      <c r="DA457" s="6"/>
      <c r="DB457" s="6"/>
      <c r="DC457" s="6"/>
      <c r="DD457" s="6"/>
    </row>
    <row r="458" spans="1:108" x14ac:dyDescent="0.35">
      <c r="A458" s="8">
        <v>801.22869873046875</v>
      </c>
      <c r="B458" s="8">
        <v>119.90861511230469</v>
      </c>
      <c r="C458" s="8">
        <v>215.5</v>
      </c>
      <c r="D458" s="8">
        <v>215.5</v>
      </c>
      <c r="E458" s="8">
        <v>220.30000305175781</v>
      </c>
      <c r="F458" s="8">
        <v>225</v>
      </c>
      <c r="G458" s="8">
        <v>2190.8759765625</v>
      </c>
      <c r="H458" s="8">
        <v>1804.7308349609375</v>
      </c>
      <c r="I458" s="8">
        <v>3.2580001354217529</v>
      </c>
      <c r="J458" s="8">
        <v>0.14600001275539398</v>
      </c>
      <c r="K458" s="8">
        <v>24.338001251220703</v>
      </c>
      <c r="L458" s="8">
        <v>2.070000171661377</v>
      </c>
      <c r="M458" s="8">
        <v>0.45200002193450928</v>
      </c>
      <c r="N458" s="8">
        <v>0.65600001811981201</v>
      </c>
      <c r="O458" s="8">
        <v>43.5</v>
      </c>
      <c r="P458" s="8">
        <v>27.425710678100586</v>
      </c>
      <c r="Q458" s="8">
        <v>44.963691711425781</v>
      </c>
      <c r="R458" s="8">
        <v>229.80000305175781</v>
      </c>
      <c r="S458" s="8">
        <v>60</v>
      </c>
      <c r="T458" s="8">
        <v>60</v>
      </c>
      <c r="U458" s="8">
        <v>61</v>
      </c>
      <c r="V458" s="8">
        <v>141.87911987304688</v>
      </c>
      <c r="W458" s="8">
        <v>52.499603271484375</v>
      </c>
      <c r="X458" s="8">
        <v>66.785194396972656</v>
      </c>
      <c r="Y458" s="8">
        <v>80.651390075683594</v>
      </c>
      <c r="Z458" s="8">
        <v>2.6713125705718994</v>
      </c>
      <c r="AA458" s="8">
        <v>540.7796630859375</v>
      </c>
      <c r="AB458" s="8">
        <v>495.97787475585938</v>
      </c>
      <c r="AC458" s="8">
        <v>4.5901875495910645</v>
      </c>
      <c r="AD458" s="8">
        <v>3.687187671661377</v>
      </c>
      <c r="AE458" s="8">
        <v>7655.5859375</v>
      </c>
      <c r="AF458" s="8">
        <v>5377.625</v>
      </c>
      <c r="AG458" s="8">
        <v>1625.04296875</v>
      </c>
      <c r="AH458" s="8">
        <v>1006.1259765625</v>
      </c>
      <c r="AI458" s="8">
        <v>6030.54296875</v>
      </c>
      <c r="AJ458" s="8">
        <v>4371.4990234375</v>
      </c>
      <c r="AK458" s="8">
        <f>(data_cloud__26[[#This Row],[timestamp]]-BD456)*86400</f>
        <v>23.982999566942453</v>
      </c>
      <c r="AL458" s="8">
        <v>1.0029999999999999</v>
      </c>
      <c r="AM458" s="8">
        <v>423.34699999999998</v>
      </c>
      <c r="AN458" s="8">
        <v>2055.3470000000002</v>
      </c>
      <c r="AO458" s="8">
        <v>5.1180000000000003</v>
      </c>
      <c r="AP458" s="6">
        <v>26.736999999999998</v>
      </c>
      <c r="AQ458" s="6">
        <v>1</v>
      </c>
      <c r="AR458" s="6">
        <v>1</v>
      </c>
      <c r="AS458" s="6">
        <f>_xlfn.XLOOKUP(data_cloud__26[[#This Row],[product_id]], manual_check_maarten!A:A,manual_check_maarten!F:F,  "")</f>
        <v>1</v>
      </c>
      <c r="AT458" s="6"/>
      <c r="AU458" s="6"/>
      <c r="AV458" s="6"/>
      <c r="AW458" s="6">
        <f>_xlfn.XLOOKUP(data_cloud__26[[#This Row],[product_id]], manual_check_maarten!A:A,manual_check_maarten!G:G,  "")</f>
        <v>0</v>
      </c>
      <c r="AX458" s="6" t="str">
        <f>_xlfn.XLOOKUP(data_cloud__26[[#This Row],[product_id]], manual_check_maarten!A:A,manual_check_maarten!H:H,  "")</f>
        <v/>
      </c>
      <c r="AY458" s="6"/>
      <c r="AZ458" s="6"/>
      <c r="BA458" s="6" t="s">
        <v>932</v>
      </c>
      <c r="BB458" s="6">
        <v>248</v>
      </c>
      <c r="BC458" s="6" t="s">
        <v>78</v>
      </c>
      <c r="BD458" s="6">
        <v>45566.778043460647</v>
      </c>
      <c r="BE458" s="6" t="s">
        <v>79</v>
      </c>
      <c r="BF458" s="6" t="s">
        <v>80</v>
      </c>
      <c r="BG458" s="6">
        <v>248</v>
      </c>
      <c r="BH458" s="6">
        <v>248</v>
      </c>
      <c r="BI458" s="6">
        <v>0</v>
      </c>
      <c r="BJ458" s="6" t="s">
        <v>933</v>
      </c>
      <c r="BK458" s="6" t="s">
        <v>82</v>
      </c>
      <c r="BL458" s="6">
        <v>16.389999389648438</v>
      </c>
      <c r="BM458" s="6">
        <v>110</v>
      </c>
      <c r="BN458" s="6" t="s">
        <v>82</v>
      </c>
      <c r="BO458" s="6" t="s">
        <v>82</v>
      </c>
      <c r="BP458" s="6">
        <v>0</v>
      </c>
      <c r="BQ458" s="6">
        <v>60</v>
      </c>
      <c r="BR458" s="6">
        <v>1.1196494102478027E-2</v>
      </c>
      <c r="BS458" s="6">
        <v>0.13889968395233154</v>
      </c>
      <c r="BT458" s="6" t="s">
        <v>934</v>
      </c>
      <c r="BU458" s="6" t="s">
        <v>932</v>
      </c>
      <c r="BV458" s="6">
        <v>40</v>
      </c>
      <c r="BW458" s="6">
        <v>20</v>
      </c>
      <c r="BX458" s="6">
        <v>45</v>
      </c>
      <c r="BY458" s="6">
        <v>835.44799999999998</v>
      </c>
      <c r="BZ458" s="6">
        <v>1207.492</v>
      </c>
      <c r="CA458" s="6">
        <v>-0.94499999999999995</v>
      </c>
      <c r="CB458" s="6">
        <v>4.1310000000000002</v>
      </c>
      <c r="CC458" s="6">
        <v>91.364000000000004</v>
      </c>
      <c r="CD458" s="6">
        <v>2055.3470000000002</v>
      </c>
      <c r="CE458" s="6">
        <v>820.33900000000006</v>
      </c>
      <c r="CF458" s="6">
        <v>1316.9659999999999</v>
      </c>
      <c r="CG458" s="6">
        <v>2.1179999999999999</v>
      </c>
      <c r="CH458" s="6">
        <v>98.424999999999997</v>
      </c>
      <c r="CR458" s="6"/>
      <c r="CS458" s="6"/>
      <c r="CT458" s="6"/>
      <c r="CU458" s="6"/>
      <c r="CV458" s="6"/>
      <c r="CY458" s="6"/>
      <c r="CZ458" s="6"/>
      <c r="DA458" s="6"/>
      <c r="DB458" s="6"/>
      <c r="DC458" s="6"/>
      <c r="DD458" s="6"/>
    </row>
    <row r="459" spans="1:108" x14ac:dyDescent="0.35">
      <c r="A459" s="8">
        <v>801.22869873046875</v>
      </c>
      <c r="B459" s="8">
        <v>119.90861511230469</v>
      </c>
      <c r="C459" s="8">
        <v>215.5</v>
      </c>
      <c r="D459" s="8">
        <v>215.5</v>
      </c>
      <c r="E459" s="8">
        <v>220.30000305175781</v>
      </c>
      <c r="F459" s="8">
        <v>225</v>
      </c>
      <c r="G459" s="8">
        <v>2190.8759765625</v>
      </c>
      <c r="H459" s="8">
        <v>1804.7308349609375</v>
      </c>
      <c r="I459" s="8">
        <v>3.2580001354217529</v>
      </c>
      <c r="J459" s="8">
        <v>0.14600001275539398</v>
      </c>
      <c r="K459" s="8">
        <v>24.338001251220703</v>
      </c>
      <c r="L459" s="8">
        <v>2.070000171661377</v>
      </c>
      <c r="M459" s="8">
        <v>0.45200002193450928</v>
      </c>
      <c r="N459" s="8">
        <v>0.65600001811981201</v>
      </c>
      <c r="O459" s="8">
        <v>43.5</v>
      </c>
      <c r="P459" s="8">
        <v>27.425710678100586</v>
      </c>
      <c r="Q459" s="8">
        <v>44.963691711425781</v>
      </c>
      <c r="R459" s="8">
        <v>229.80000305175781</v>
      </c>
      <c r="S459" s="8">
        <v>60</v>
      </c>
      <c r="T459" s="8">
        <v>60</v>
      </c>
      <c r="U459" s="8">
        <v>61</v>
      </c>
      <c r="V459" s="8">
        <v>91.864166259765625</v>
      </c>
      <c r="W459" s="8">
        <v>52.49993896484375</v>
      </c>
      <c r="X459" s="8">
        <v>67.496658325195313</v>
      </c>
      <c r="Y459" s="8">
        <v>83.05718994140625</v>
      </c>
      <c r="Z459" s="8">
        <v>2.2574377059936523</v>
      </c>
      <c r="AA459" s="8">
        <v>543.7567138671875</v>
      </c>
      <c r="AB459" s="8">
        <v>495.59762573242188</v>
      </c>
      <c r="AC459" s="8">
        <v>4.8911876678466797</v>
      </c>
      <c r="AD459" s="8">
        <v>3.8376877307891846</v>
      </c>
      <c r="AE459" s="8">
        <v>7842.234375</v>
      </c>
      <c r="AF459" s="8">
        <v>5993.77880859375</v>
      </c>
      <c r="AG459" s="8">
        <v>1807.083984375</v>
      </c>
      <c r="AH459" s="8">
        <v>1105.1962890625</v>
      </c>
      <c r="AI459" s="8">
        <v>6035.150390625</v>
      </c>
      <c r="AJ459" s="8">
        <v>4888.58251953125</v>
      </c>
      <c r="AK459" s="8">
        <f>(data_cloud__26[[#This Row],[timestamp]]-BD457)*86400</f>
        <v>23.982999566942453</v>
      </c>
      <c r="AL459" s="8">
        <v>1.0049999999999999</v>
      </c>
      <c r="AM459" s="8">
        <v>424.77100000000002</v>
      </c>
      <c r="AN459" s="8">
        <v>2054.0929999999998</v>
      </c>
      <c r="AO459" s="8">
        <v>6.4249999999999998</v>
      </c>
      <c r="AP459" s="6">
        <v>23.012</v>
      </c>
      <c r="AQ459" s="6">
        <v>1</v>
      </c>
      <c r="AR459" s="6">
        <v>1</v>
      </c>
      <c r="AS459" s="6">
        <f>_xlfn.XLOOKUP(data_cloud__26[[#This Row],[product_id]], manual_check_maarten!A:A,manual_check_maarten!F:F,  "")</f>
        <v>1</v>
      </c>
      <c r="AT459" s="6"/>
      <c r="AU459" s="6"/>
      <c r="AV459" s="6"/>
      <c r="AW459" s="6">
        <f>_xlfn.XLOOKUP(data_cloud__26[[#This Row],[product_id]], manual_check_maarten!A:A,manual_check_maarten!G:G,  "")</f>
        <v>0</v>
      </c>
      <c r="AX459" s="6" t="str">
        <f>_xlfn.XLOOKUP(data_cloud__26[[#This Row],[product_id]], manual_check_maarten!A:A,manual_check_maarten!H:H,  "")</f>
        <v/>
      </c>
      <c r="AY459" s="6"/>
      <c r="AZ459" s="6"/>
      <c r="BA459" s="6" t="s">
        <v>935</v>
      </c>
      <c r="BB459" s="6">
        <v>248</v>
      </c>
      <c r="BC459" s="6" t="s">
        <v>85</v>
      </c>
      <c r="BD459" s="6">
        <v>45566.778043460647</v>
      </c>
      <c r="BE459" s="6" t="s">
        <v>79</v>
      </c>
      <c r="BF459" s="6" t="s">
        <v>80</v>
      </c>
      <c r="BG459" s="6">
        <v>248</v>
      </c>
      <c r="BH459" s="6">
        <v>248</v>
      </c>
      <c r="BI459" s="6">
        <v>0</v>
      </c>
      <c r="BJ459" s="6" t="s">
        <v>933</v>
      </c>
      <c r="BK459" s="6" t="s">
        <v>82</v>
      </c>
      <c r="BL459" s="6">
        <v>16.389999389648438</v>
      </c>
      <c r="BM459" s="6">
        <v>110</v>
      </c>
      <c r="BN459" s="6" t="s">
        <v>82</v>
      </c>
      <c r="BO459" s="6" t="s">
        <v>82</v>
      </c>
      <c r="BP459" s="6">
        <v>0</v>
      </c>
      <c r="BQ459" s="6">
        <v>60</v>
      </c>
      <c r="BR459" s="6"/>
      <c r="BS459" s="6"/>
      <c r="BT459" s="6" t="s">
        <v>936</v>
      </c>
      <c r="BU459" s="6" t="s">
        <v>935</v>
      </c>
      <c r="BV459" s="6">
        <v>40</v>
      </c>
      <c r="BW459" s="6">
        <v>20</v>
      </c>
      <c r="BX459" s="6">
        <v>45</v>
      </c>
      <c r="BY459" s="6">
        <v>1204.018</v>
      </c>
      <c r="BZ459" s="6">
        <v>1097.1279999999999</v>
      </c>
      <c r="CA459" s="6">
        <v>-2.9990000000000001</v>
      </c>
      <c r="CB459" s="6">
        <v>4.0549999999999997</v>
      </c>
      <c r="CC459" s="6">
        <v>89.31</v>
      </c>
      <c r="CD459" s="6">
        <v>2054.0929999999998</v>
      </c>
      <c r="CE459" s="6">
        <v>1204.6110000000001</v>
      </c>
      <c r="CF459" s="6">
        <v>1402.347</v>
      </c>
      <c r="CG459" s="6">
        <v>-179.5</v>
      </c>
      <c r="CH459" s="6">
        <v>98.424999999999997</v>
      </c>
      <c r="CR459" s="6"/>
      <c r="CS459" s="6"/>
      <c r="CT459" s="6"/>
      <c r="CU459" s="6"/>
      <c r="CV459" s="6"/>
      <c r="CY459" s="6"/>
      <c r="CZ459" s="6"/>
      <c r="DA459" s="6"/>
      <c r="DB459" s="6"/>
      <c r="DC459" s="6"/>
      <c r="DD459" s="6"/>
    </row>
    <row r="460" spans="1:108" x14ac:dyDescent="0.35">
      <c r="A460" s="8">
        <v>801.0443115234375</v>
      </c>
      <c r="B460" s="8">
        <v>119.90861511230469</v>
      </c>
      <c r="C460" s="8">
        <v>215.30000305175781</v>
      </c>
      <c r="D460" s="8">
        <v>215.60000610351563</v>
      </c>
      <c r="E460" s="8">
        <v>220.30000305175781</v>
      </c>
      <c r="F460" s="8">
        <v>225</v>
      </c>
      <c r="G460" s="8">
        <v>2182.521728515625</v>
      </c>
      <c r="H460" s="8">
        <v>1774.519287109375</v>
      </c>
      <c r="I460" s="8">
        <v>3.2500002384185791</v>
      </c>
      <c r="J460" s="8">
        <v>0.14600001275539398</v>
      </c>
      <c r="K460" s="8">
        <v>24.338001251220703</v>
      </c>
      <c r="L460" s="8">
        <v>2.0480000972747803</v>
      </c>
      <c r="M460" s="8">
        <v>0.45200002193450928</v>
      </c>
      <c r="N460" s="8">
        <v>0.65400004386901855</v>
      </c>
      <c r="O460" s="8">
        <v>43.700000762939453</v>
      </c>
      <c r="P460" s="8">
        <v>27.405324935913086</v>
      </c>
      <c r="Q460" s="8">
        <v>44.943305969238281</v>
      </c>
      <c r="R460" s="8">
        <v>229.80000305175781</v>
      </c>
      <c r="S460" s="8">
        <v>60</v>
      </c>
      <c r="T460" s="8">
        <v>60</v>
      </c>
      <c r="U460" s="8">
        <v>61</v>
      </c>
      <c r="V460" s="8">
        <v>141.87911987304688</v>
      </c>
      <c r="W460" s="8">
        <v>52.499603271484375</v>
      </c>
      <c r="X460" s="8">
        <v>66.889923095703125</v>
      </c>
      <c r="Y460" s="8">
        <v>80.548027038574219</v>
      </c>
      <c r="Z460" s="8">
        <v>3.4238126277923584</v>
      </c>
      <c r="AA460" s="8">
        <v>540.5654296875</v>
      </c>
      <c r="AB460" s="8">
        <v>495.05923461914063</v>
      </c>
      <c r="AC460" s="8">
        <v>4.5525627136230469</v>
      </c>
      <c r="AD460" s="8">
        <v>3.687187671661377</v>
      </c>
      <c r="AE460" s="8">
        <v>7653.3388671875</v>
      </c>
      <c r="AF460" s="8">
        <v>5359.07177734375</v>
      </c>
      <c r="AG460" s="8">
        <v>1605.357421875</v>
      </c>
      <c r="AH460" s="8">
        <v>1005.8642578125</v>
      </c>
      <c r="AI460" s="8">
        <v>6047.9814453125</v>
      </c>
      <c r="AJ460" s="8">
        <v>4353.20751953125</v>
      </c>
      <c r="AK460" s="8">
        <f>(data_cloud__26[[#This Row],[timestamp]]-BD458)*86400</f>
        <v>25.03199998755008</v>
      </c>
      <c r="AL460" s="8"/>
      <c r="AM460" s="8"/>
      <c r="AN460" s="8"/>
      <c r="AO460" s="8"/>
      <c r="AP460" s="6"/>
      <c r="AQ460" s="6"/>
      <c r="AR460" s="6"/>
      <c r="AS460" s="6" t="str">
        <f>_xlfn.XLOOKUP(data_cloud__26[[#This Row],[product_id]], manual_check_maarten!A:A,manual_check_maarten!F:F,  "")</f>
        <v/>
      </c>
      <c r="AT460" s="6"/>
      <c r="AU460" s="6"/>
      <c r="AV460" s="6"/>
      <c r="AW460" s="6" t="str">
        <f>_xlfn.XLOOKUP(data_cloud__26[[#This Row],[product_id]], manual_check_maarten!A:A,manual_check_maarten!G:G,  "")</f>
        <v/>
      </c>
      <c r="AX460" s="6" t="str">
        <f>_xlfn.XLOOKUP(data_cloud__26[[#This Row],[product_id]], manual_check_maarten!A:A,manual_check_maarten!H:H,  "")</f>
        <v/>
      </c>
      <c r="AY460" s="6"/>
      <c r="AZ460" s="6"/>
      <c r="BA460" s="6" t="s">
        <v>937</v>
      </c>
      <c r="BB460" s="6">
        <v>249</v>
      </c>
      <c r="BC460" s="6" t="s">
        <v>78</v>
      </c>
      <c r="BD460" s="6">
        <v>45566.778333182869</v>
      </c>
      <c r="BE460" s="6" t="s">
        <v>79</v>
      </c>
      <c r="BF460" s="6" t="s">
        <v>80</v>
      </c>
      <c r="BG460" s="6">
        <v>249</v>
      </c>
      <c r="BH460" s="6">
        <v>249</v>
      </c>
      <c r="BI460" s="6">
        <v>0</v>
      </c>
      <c r="BJ460" s="6" t="s">
        <v>938</v>
      </c>
      <c r="BK460" s="6" t="s">
        <v>82</v>
      </c>
      <c r="BL460" s="6">
        <v>16.389999389648438</v>
      </c>
      <c r="BM460" s="6">
        <v>110</v>
      </c>
      <c r="BN460" s="6" t="s">
        <v>82</v>
      </c>
      <c r="BO460" s="6" t="s">
        <v>82</v>
      </c>
      <c r="BP460" s="6">
        <v>0</v>
      </c>
      <c r="BQ460" s="6">
        <v>60</v>
      </c>
      <c r="BR460" s="6">
        <v>1.2923359870910645E-2</v>
      </c>
      <c r="BS460" s="6">
        <v>0.13566672801971436</v>
      </c>
      <c r="BT460" s="6"/>
      <c r="BX460" s="6"/>
      <c r="BY460" s="6"/>
      <c r="BZ460" s="6"/>
      <c r="CA460" s="6"/>
      <c r="CB460" s="6"/>
      <c r="CC460" s="6"/>
      <c r="CD460" s="6"/>
      <c r="CR460" s="6"/>
      <c r="CS460" s="6"/>
      <c r="CT460" s="6"/>
      <c r="CU460" s="6"/>
      <c r="CV460" s="6"/>
      <c r="CY460" s="6"/>
      <c r="CZ460" s="6"/>
      <c r="DA460" s="6"/>
      <c r="DB460" s="6"/>
      <c r="DC460" s="6"/>
      <c r="DD460" s="6"/>
    </row>
    <row r="461" spans="1:108" x14ac:dyDescent="0.35">
      <c r="A461" s="8">
        <v>801.0443115234375</v>
      </c>
      <c r="B461" s="8">
        <v>119.90861511230469</v>
      </c>
      <c r="C461" s="8">
        <v>215.30000305175781</v>
      </c>
      <c r="D461" s="8">
        <v>215.60000610351563</v>
      </c>
      <c r="E461" s="8">
        <v>220.30000305175781</v>
      </c>
      <c r="F461" s="8">
        <v>225</v>
      </c>
      <c r="G461" s="8">
        <v>2182.521728515625</v>
      </c>
      <c r="H461" s="8">
        <v>1774.519287109375</v>
      </c>
      <c r="I461" s="8">
        <v>3.2500002384185791</v>
      </c>
      <c r="J461" s="8">
        <v>0.14600001275539398</v>
      </c>
      <c r="K461" s="8">
        <v>24.338001251220703</v>
      </c>
      <c r="L461" s="8">
        <v>2.0480000972747803</v>
      </c>
      <c r="M461" s="8">
        <v>0.45200002193450928</v>
      </c>
      <c r="N461" s="8">
        <v>0.65400004386901855</v>
      </c>
      <c r="O461" s="8">
        <v>43.700000762939453</v>
      </c>
      <c r="P461" s="8">
        <v>27.405324935913086</v>
      </c>
      <c r="Q461" s="8">
        <v>44.943305969238281</v>
      </c>
      <c r="R461" s="8">
        <v>229.80000305175781</v>
      </c>
      <c r="S461" s="8">
        <v>60</v>
      </c>
      <c r="T461" s="8">
        <v>60</v>
      </c>
      <c r="U461" s="8">
        <v>61</v>
      </c>
      <c r="V461" s="8">
        <v>91.864166259765625</v>
      </c>
      <c r="W461" s="8">
        <v>52.49993896484375</v>
      </c>
      <c r="X461" s="8">
        <v>67.421058654785156</v>
      </c>
      <c r="Y461" s="8">
        <v>83.366134643554688</v>
      </c>
      <c r="Z461" s="8">
        <v>1.4296876192092896</v>
      </c>
      <c r="AA461" s="8">
        <v>541.37188720703125</v>
      </c>
      <c r="AB461" s="8">
        <v>492.94937133789063</v>
      </c>
      <c r="AC461" s="8">
        <v>4.8911876678466797</v>
      </c>
      <c r="AD461" s="8">
        <v>3.8753125667572021</v>
      </c>
      <c r="AE461" s="8">
        <v>7815.79833984375</v>
      </c>
      <c r="AF461" s="8">
        <v>5943.79296875</v>
      </c>
      <c r="AG461" s="8">
        <v>1800.4638671875</v>
      </c>
      <c r="AH461" s="8">
        <v>1118.6181640625</v>
      </c>
      <c r="AI461" s="8">
        <v>6015.33447265625</v>
      </c>
      <c r="AJ461" s="8">
        <v>4825.1748046875</v>
      </c>
      <c r="AK461" s="8">
        <f>(data_cloud__26[[#This Row],[timestamp]]-BD459)*86400</f>
        <v>25.03199998755008</v>
      </c>
      <c r="AL461" s="8">
        <v>1.0049999999999999</v>
      </c>
      <c r="AM461" s="8">
        <v>424.74799999999999</v>
      </c>
      <c r="AN461" s="8">
        <v>2055.1370000000002</v>
      </c>
      <c r="AO461" s="8">
        <v>11.222</v>
      </c>
      <c r="AP461" s="6">
        <v>24.228000000000002</v>
      </c>
      <c r="AQ461" s="6">
        <v>1</v>
      </c>
      <c r="AR461" s="6">
        <v>1</v>
      </c>
      <c r="AS461" s="6">
        <f>_xlfn.XLOOKUP(data_cloud__26[[#This Row],[product_id]], manual_check_maarten!A:A,manual_check_maarten!F:F,  "")</f>
        <v>1</v>
      </c>
      <c r="AT461" s="6"/>
      <c r="AU461" s="6"/>
      <c r="AV461" s="6"/>
      <c r="AW461" s="6">
        <f>_xlfn.XLOOKUP(data_cloud__26[[#This Row],[product_id]], manual_check_maarten!A:A,manual_check_maarten!G:G,  "")</f>
        <v>0</v>
      </c>
      <c r="AX461" s="6" t="str">
        <f>_xlfn.XLOOKUP(data_cloud__26[[#This Row],[product_id]], manual_check_maarten!A:A,manual_check_maarten!H:H,  "")</f>
        <v/>
      </c>
      <c r="AY461" s="6"/>
      <c r="AZ461" s="6"/>
      <c r="BA461" s="6" t="s">
        <v>939</v>
      </c>
      <c r="BB461" s="6">
        <v>249</v>
      </c>
      <c r="BC461" s="6" t="s">
        <v>85</v>
      </c>
      <c r="BD461" s="6">
        <v>45566.778333182869</v>
      </c>
      <c r="BE461" s="6" t="s">
        <v>79</v>
      </c>
      <c r="BF461" s="6" t="s">
        <v>80</v>
      </c>
      <c r="BG461" s="6">
        <v>249</v>
      </c>
      <c r="BH461" s="6">
        <v>249</v>
      </c>
      <c r="BI461" s="6">
        <v>0</v>
      </c>
      <c r="BJ461" s="6" t="s">
        <v>938</v>
      </c>
      <c r="BK461" s="6" t="s">
        <v>82</v>
      </c>
      <c r="BL461" s="6">
        <v>16.389999389648438</v>
      </c>
      <c r="BM461" s="6">
        <v>110</v>
      </c>
      <c r="BN461" s="6" t="s">
        <v>82</v>
      </c>
      <c r="BO461" s="6" t="s">
        <v>82</v>
      </c>
      <c r="BP461" s="6">
        <v>0</v>
      </c>
      <c r="BQ461" s="6">
        <v>60</v>
      </c>
      <c r="BR461" s="6"/>
      <c r="BS461" s="6"/>
      <c r="BT461" s="6" t="s">
        <v>940</v>
      </c>
      <c r="BU461" s="6" t="s">
        <v>939</v>
      </c>
      <c r="BV461" s="6">
        <v>40</v>
      </c>
      <c r="BW461" s="6">
        <v>20</v>
      </c>
      <c r="BX461" s="6">
        <v>45</v>
      </c>
      <c r="BY461" s="6">
        <v>1216.5340000000001</v>
      </c>
      <c r="BZ461" s="6">
        <v>1020.617</v>
      </c>
      <c r="CA461" s="6">
        <v>-2.7639999999999998</v>
      </c>
      <c r="CB461" s="6">
        <v>4.0960000000000001</v>
      </c>
      <c r="CC461" s="6">
        <v>89.545000000000002</v>
      </c>
      <c r="CD461" s="6">
        <v>2055.1370000000002</v>
      </c>
      <c r="CE461" s="6">
        <v>1214.3420000000001</v>
      </c>
      <c r="CF461" s="6">
        <v>1328.9380000000001</v>
      </c>
      <c r="CG461" s="6">
        <v>-179.08500000000001</v>
      </c>
      <c r="CH461" s="6">
        <v>98.424999999999997</v>
      </c>
      <c r="CR461" s="6"/>
      <c r="CS461" s="6"/>
      <c r="CT461" s="6"/>
      <c r="CU461" s="6"/>
      <c r="CV461" s="6"/>
      <c r="CY461" s="6"/>
      <c r="CZ461" s="6"/>
      <c r="DA461" s="6"/>
      <c r="DB461" s="6"/>
      <c r="DC461" s="6"/>
      <c r="DD461" s="6"/>
    </row>
    <row r="462" spans="1:108" x14ac:dyDescent="0.35">
      <c r="A462" s="8">
        <v>801.0443115234375</v>
      </c>
      <c r="B462" s="8">
        <v>119.90861511230469</v>
      </c>
      <c r="C462" s="8">
        <v>215.10000610351563</v>
      </c>
      <c r="D462" s="8">
        <v>215.60000610351563</v>
      </c>
      <c r="E462" s="8">
        <v>220.30000305175781</v>
      </c>
      <c r="F462" s="8">
        <v>225</v>
      </c>
      <c r="G462" s="8">
        <v>2191.653076171875</v>
      </c>
      <c r="H462" s="8">
        <v>1790.64501953125</v>
      </c>
      <c r="I462" s="8">
        <v>3.0820002555847168</v>
      </c>
      <c r="J462" s="8">
        <v>0.14600001275539398</v>
      </c>
      <c r="K462" s="8">
        <v>24.338001251220703</v>
      </c>
      <c r="L462" s="8">
        <v>2.0500001907348633</v>
      </c>
      <c r="M462" s="8">
        <v>0.45200002193450928</v>
      </c>
      <c r="N462" s="8">
        <v>0.65800005197525024</v>
      </c>
      <c r="O462" s="8">
        <v>44</v>
      </c>
      <c r="P462" s="8">
        <v>27.405324935913086</v>
      </c>
      <c r="Q462" s="8">
        <v>44.968788146972656</v>
      </c>
      <c r="R462" s="8">
        <v>229.80000305175781</v>
      </c>
      <c r="S462" s="8">
        <v>60.099997999999999</v>
      </c>
      <c r="T462" s="8">
        <v>60.099997999999999</v>
      </c>
      <c r="U462" s="8">
        <v>61</v>
      </c>
      <c r="V462" s="8">
        <v>141.87911987304688</v>
      </c>
      <c r="W462" s="8">
        <v>52.499603271484375</v>
      </c>
      <c r="X462" s="8">
        <v>66.9310302734375</v>
      </c>
      <c r="Y462" s="8">
        <v>80.581382751464844</v>
      </c>
      <c r="Z462" s="8">
        <v>3.4238126277923584</v>
      </c>
      <c r="AA462" s="8">
        <v>538.98138427734375</v>
      </c>
      <c r="AB462" s="8">
        <v>493.32431030273438</v>
      </c>
      <c r="AC462" s="8">
        <v>4.5901875495910645</v>
      </c>
      <c r="AD462" s="8">
        <v>3.687187671661377</v>
      </c>
      <c r="AE462" s="8">
        <v>7622.1240234375</v>
      </c>
      <c r="AF462" s="8">
        <v>5322.0869140625</v>
      </c>
      <c r="AG462" s="8">
        <v>1620.12255859375</v>
      </c>
      <c r="AH462" s="8">
        <v>1001.14404296875</v>
      </c>
      <c r="AI462" s="8">
        <v>6002.00146484375</v>
      </c>
      <c r="AJ462" s="8">
        <v>4320.94287109375</v>
      </c>
      <c r="AK462" s="8">
        <f>(data_cloud__26[[#This Row],[timestamp]]-BD460)*86400</f>
        <v>24.087999877519906</v>
      </c>
      <c r="AL462" s="8">
        <v>1.004</v>
      </c>
      <c r="AM462" s="8">
        <v>423.53199999999998</v>
      </c>
      <c r="AN462" s="8">
        <v>2052.701</v>
      </c>
      <c r="AO462" s="8">
        <v>10.052</v>
      </c>
      <c r="AP462" s="6">
        <v>237.90100000000001</v>
      </c>
      <c r="AQ462" s="6">
        <v>1</v>
      </c>
      <c r="AR462" s="6">
        <v>0</v>
      </c>
      <c r="AS462" s="6">
        <f>_xlfn.XLOOKUP(data_cloud__26[[#This Row],[product_id]], manual_check_maarten!A:A,manual_check_maarten!F:F,  "")</f>
        <v>1</v>
      </c>
      <c r="AT462" s="6"/>
      <c r="AU462" s="6"/>
      <c r="AV462" s="6"/>
      <c r="AW462" s="6" t="str">
        <f>_xlfn.XLOOKUP(data_cloud__26[[#This Row],[product_id]], manual_check_maarten!A:A,manual_check_maarten!G:G,  "")</f>
        <v>anomaly due to position against the edge of the FOV</v>
      </c>
      <c r="AX462" s="6" t="str">
        <f>_xlfn.XLOOKUP(data_cloud__26[[#This Row],[product_id]], manual_check_maarten!A:A,manual_check_maarten!H:H,  "")</f>
        <v/>
      </c>
      <c r="AY462" s="6"/>
      <c r="AZ462" s="6"/>
      <c r="BA462" s="6" t="s">
        <v>941</v>
      </c>
      <c r="BB462" s="6">
        <v>250</v>
      </c>
      <c r="BC462" s="6" t="s">
        <v>78</v>
      </c>
      <c r="BD462" s="6">
        <v>45566.778611979164</v>
      </c>
      <c r="BE462" s="6" t="s">
        <v>79</v>
      </c>
      <c r="BF462" s="6" t="s">
        <v>80</v>
      </c>
      <c r="BG462" s="6">
        <v>250</v>
      </c>
      <c r="BH462" s="6">
        <v>250</v>
      </c>
      <c r="BI462" s="6">
        <v>0</v>
      </c>
      <c r="BJ462" s="6" t="s">
        <v>942</v>
      </c>
      <c r="BK462" s="6" t="s">
        <v>82</v>
      </c>
      <c r="BL462" s="6">
        <v>16.399999618530273</v>
      </c>
      <c r="BM462" s="6">
        <v>110</v>
      </c>
      <c r="BN462" s="6" t="s">
        <v>82</v>
      </c>
      <c r="BO462" s="6" t="s">
        <v>82</v>
      </c>
      <c r="BP462" s="6">
        <v>0</v>
      </c>
      <c r="BQ462" s="6">
        <v>60</v>
      </c>
      <c r="BR462" s="6">
        <v>1.0760068893432617E-2</v>
      </c>
      <c r="BS462" s="6">
        <v>0.13972616195678711</v>
      </c>
      <c r="BT462" s="6" t="s">
        <v>943</v>
      </c>
      <c r="BU462" s="6" t="s">
        <v>941</v>
      </c>
      <c r="BV462" s="6">
        <v>40</v>
      </c>
      <c r="BW462" s="6">
        <v>20</v>
      </c>
      <c r="BX462" s="6">
        <v>45</v>
      </c>
      <c r="BY462" s="6">
        <v>880.04200000000003</v>
      </c>
      <c r="BZ462" s="6">
        <v>927.25400000000002</v>
      </c>
      <c r="CA462" s="6">
        <v>2.512</v>
      </c>
      <c r="CB462" s="6">
        <v>4.117</v>
      </c>
      <c r="CC462" s="6">
        <v>94.820999999999998</v>
      </c>
      <c r="CD462" s="6">
        <v>2052.701</v>
      </c>
      <c r="CE462" s="6">
        <v>857.87800000000004</v>
      </c>
      <c r="CF462" s="6">
        <v>1036.9839999999999</v>
      </c>
      <c r="CG462" s="6">
        <v>5.8540000000000001</v>
      </c>
      <c r="CH462" s="6">
        <v>94.882000000000005</v>
      </c>
      <c r="CR462" s="6"/>
      <c r="CS462" s="6"/>
      <c r="CT462" s="6"/>
      <c r="CU462" s="6"/>
      <c r="CV462" s="6"/>
      <c r="CY462" s="6"/>
      <c r="CZ462" s="6"/>
      <c r="DA462" s="6"/>
      <c r="DB462" s="6"/>
      <c r="DC462" s="6"/>
      <c r="DD462" s="6"/>
    </row>
    <row r="463" spans="1:108" x14ac:dyDescent="0.35">
      <c r="A463" s="8">
        <v>801.0443115234375</v>
      </c>
      <c r="B463" s="8">
        <v>119.90861511230469</v>
      </c>
      <c r="C463" s="8">
        <v>215.10000610351563</v>
      </c>
      <c r="D463" s="8">
        <v>215.60000610351563</v>
      </c>
      <c r="E463" s="8">
        <v>220.30000305175781</v>
      </c>
      <c r="F463" s="8">
        <v>225</v>
      </c>
      <c r="G463" s="8">
        <v>2191.653076171875</v>
      </c>
      <c r="H463" s="8">
        <v>1790.64501953125</v>
      </c>
      <c r="I463" s="8">
        <v>3.0820002555847168</v>
      </c>
      <c r="J463" s="8">
        <v>0.14600001275539398</v>
      </c>
      <c r="K463" s="8">
        <v>24.338001251220703</v>
      </c>
      <c r="L463" s="8">
        <v>2.0500001907348633</v>
      </c>
      <c r="M463" s="8">
        <v>0.45200002193450928</v>
      </c>
      <c r="N463" s="8">
        <v>0.65800005197525024</v>
      </c>
      <c r="O463" s="8">
        <v>44</v>
      </c>
      <c r="P463" s="8">
        <v>27.405324935913086</v>
      </c>
      <c r="Q463" s="8">
        <v>44.968788146972656</v>
      </c>
      <c r="R463" s="8">
        <v>229.80000305175781</v>
      </c>
      <c r="S463" s="8">
        <v>60.099997999999999</v>
      </c>
      <c r="T463" s="8">
        <v>60.099997999999999</v>
      </c>
      <c r="U463" s="8">
        <v>61</v>
      </c>
      <c r="V463" s="8">
        <v>91.864166259765625</v>
      </c>
      <c r="W463" s="8">
        <v>52.49993896484375</v>
      </c>
      <c r="X463" s="8">
        <v>67.452049255371094</v>
      </c>
      <c r="Y463" s="8">
        <v>83.484626770019531</v>
      </c>
      <c r="Z463" s="8">
        <v>1.3920625448226929</v>
      </c>
      <c r="AA463" s="8">
        <v>541.6148681640625</v>
      </c>
      <c r="AB463" s="8">
        <v>493.48239135742188</v>
      </c>
      <c r="AC463" s="8">
        <v>4.8911876678466797</v>
      </c>
      <c r="AD463" s="8">
        <v>3.8753125667572021</v>
      </c>
      <c r="AE463" s="8">
        <v>7802.73583984375</v>
      </c>
      <c r="AF463" s="8">
        <v>5944.166015625</v>
      </c>
      <c r="AG463" s="8">
        <v>1801.4169921875</v>
      </c>
      <c r="AH463" s="8">
        <v>1120.244140625</v>
      </c>
      <c r="AI463" s="8">
        <v>6001.31884765625</v>
      </c>
      <c r="AJ463" s="8">
        <v>4823.921875</v>
      </c>
      <c r="AK463" s="8">
        <f>(data_cloud__26[[#This Row],[timestamp]]-BD461)*86400</f>
        <v>24.087999877519906</v>
      </c>
      <c r="AL463" s="8">
        <v>1.0049999999999999</v>
      </c>
      <c r="AM463" s="8">
        <v>424.733</v>
      </c>
      <c r="AN463" s="8">
        <v>2054.8580000000002</v>
      </c>
      <c r="AO463" s="8">
        <v>7.8209999999999997</v>
      </c>
      <c r="AP463" s="6">
        <v>26.806999999999999</v>
      </c>
      <c r="AQ463" s="6">
        <v>1</v>
      </c>
      <c r="AR463" s="6">
        <v>1</v>
      </c>
      <c r="AS463" s="6">
        <f>_xlfn.XLOOKUP(data_cloud__26[[#This Row],[product_id]], manual_check_maarten!A:A,manual_check_maarten!F:F,  "")</f>
        <v>1</v>
      </c>
      <c r="AT463" s="6"/>
      <c r="AU463" s="6"/>
      <c r="AV463" s="6"/>
      <c r="AW463" s="6">
        <f>_xlfn.XLOOKUP(data_cloud__26[[#This Row],[product_id]], manual_check_maarten!A:A,manual_check_maarten!G:G,  "")</f>
        <v>0</v>
      </c>
      <c r="AX463" s="6" t="str">
        <f>_xlfn.XLOOKUP(data_cloud__26[[#This Row],[product_id]], manual_check_maarten!A:A,manual_check_maarten!H:H,  "")</f>
        <v/>
      </c>
      <c r="AY463" s="6"/>
      <c r="AZ463" s="6"/>
      <c r="BA463" s="6" t="s">
        <v>944</v>
      </c>
      <c r="BB463" s="6">
        <v>250</v>
      </c>
      <c r="BC463" s="6" t="s">
        <v>85</v>
      </c>
      <c r="BD463" s="6">
        <v>45566.778611979164</v>
      </c>
      <c r="BE463" s="6" t="s">
        <v>79</v>
      </c>
      <c r="BF463" s="6" t="s">
        <v>80</v>
      </c>
      <c r="BG463" s="6">
        <v>250</v>
      </c>
      <c r="BH463" s="6">
        <v>250</v>
      </c>
      <c r="BI463" s="6">
        <v>0</v>
      </c>
      <c r="BJ463" s="6" t="s">
        <v>942</v>
      </c>
      <c r="BK463" s="6" t="s">
        <v>82</v>
      </c>
      <c r="BL463" s="6">
        <v>16.399999618530273</v>
      </c>
      <c r="BM463" s="6">
        <v>110</v>
      </c>
      <c r="BN463" s="6" t="s">
        <v>82</v>
      </c>
      <c r="BO463" s="6" t="s">
        <v>82</v>
      </c>
      <c r="BP463" s="6">
        <v>0</v>
      </c>
      <c r="BQ463" s="6">
        <v>60</v>
      </c>
      <c r="BR463" s="6"/>
      <c r="BS463" s="6"/>
      <c r="BT463" s="6" t="s">
        <v>945</v>
      </c>
      <c r="BU463" s="6" t="s">
        <v>944</v>
      </c>
      <c r="BV463" s="6">
        <v>40</v>
      </c>
      <c r="BW463" s="6">
        <v>20</v>
      </c>
      <c r="BX463" s="6">
        <v>45</v>
      </c>
      <c r="BY463" s="6">
        <v>1186.287</v>
      </c>
      <c r="BZ463" s="6">
        <v>1039.394</v>
      </c>
      <c r="CA463" s="6">
        <v>-3.673</v>
      </c>
      <c r="CB463" s="6">
        <v>4.117</v>
      </c>
      <c r="CC463" s="6">
        <v>88.635999999999996</v>
      </c>
      <c r="CD463" s="6">
        <v>2054.8580000000002</v>
      </c>
      <c r="CE463" s="6">
        <v>1191.614</v>
      </c>
      <c r="CF463" s="6">
        <v>1343.078</v>
      </c>
      <c r="CG463" s="6">
        <v>179.583</v>
      </c>
      <c r="CH463" s="6">
        <v>99.998999999999995</v>
      </c>
      <c r="CR463" s="6"/>
      <c r="CS463" s="6"/>
      <c r="CT463" s="6"/>
      <c r="CU463" s="6"/>
      <c r="CV463" s="6"/>
      <c r="CY463" s="6"/>
      <c r="CZ463" s="6"/>
      <c r="DA463" s="6"/>
      <c r="DB463" s="6"/>
      <c r="DC463" s="6"/>
      <c r="DD463" s="6"/>
    </row>
  </sheetData>
  <conditionalFormatting sqref="AS2:AS463 AW464:AW1048576">
    <cfRule type="cellIs" dxfId="5" priority="1" operator="equal">
      <formula>0</formula>
    </cfRule>
  </conditionalFormatting>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05738-DAA5-4302-89F8-D8B0B30A2E8F}">
  <dimension ref="A1:DE463"/>
  <sheetViews>
    <sheetView topLeftCell="Z1" zoomScaleNormal="100" workbookViewId="0">
      <pane ySplit="1" topLeftCell="A2" activePane="bottomLeft" state="frozen"/>
      <selection pane="bottomLeft" activeCell="Z1" sqref="Z1"/>
    </sheetView>
  </sheetViews>
  <sheetFormatPr defaultColWidth="16.90625" defaultRowHeight="14.5" x14ac:dyDescent="0.35"/>
  <cols>
    <col min="1" max="1" width="36.08984375" bestFit="1" customWidth="1"/>
    <col min="2" max="2" width="36.08984375" style="6" bestFit="1" customWidth="1"/>
    <col min="3" max="6" width="45.1796875" style="6" bestFit="1" customWidth="1"/>
    <col min="7" max="7" width="49.81640625" style="6" bestFit="1" customWidth="1"/>
    <col min="8" max="8" width="42.90625" style="6" bestFit="1" customWidth="1"/>
    <col min="9" max="9" width="40.6328125" style="6" bestFit="1" customWidth="1"/>
    <col min="10" max="10" width="42.90625" style="6" bestFit="1" customWidth="1"/>
    <col min="11" max="11" width="30.36328125" style="6" bestFit="1" customWidth="1"/>
    <col min="12" max="12" width="32.6328125" style="6" bestFit="1" customWidth="1"/>
    <col min="13" max="13" width="36.08984375" style="6" bestFit="1" customWidth="1"/>
    <col min="14" max="14" width="42.90625" style="6" bestFit="1" customWidth="1"/>
    <col min="15" max="15" width="46.36328125" style="6" bestFit="1" customWidth="1"/>
    <col min="16" max="16" width="38.36328125" style="6" bestFit="1" customWidth="1"/>
    <col min="17" max="17" width="39.453125" style="6" bestFit="1" customWidth="1"/>
    <col min="18" max="18" width="45.1796875" style="6" bestFit="1" customWidth="1"/>
    <col min="19" max="19" width="20.08984375" style="6" bestFit="1" customWidth="1"/>
    <col min="20" max="20" width="16.6328125" bestFit="1" customWidth="1"/>
    <col min="21" max="21" width="18.90625" style="6" bestFit="1" customWidth="1"/>
    <col min="22" max="22" width="25.81640625" style="6" bestFit="1" customWidth="1"/>
    <col min="23" max="23" width="26.90625" style="6" bestFit="1" customWidth="1"/>
    <col min="24" max="24" width="40.6328125" style="6" bestFit="1" customWidth="1"/>
    <col min="25" max="25" width="42.90625" style="6" bestFit="1" customWidth="1"/>
    <col min="26" max="26" width="47.453125" style="6" bestFit="1" customWidth="1"/>
    <col min="27" max="27" width="29.1796875" style="6" bestFit="1" customWidth="1"/>
    <col min="28" max="28" width="30.36328125" style="6" bestFit="1" customWidth="1"/>
    <col min="29" max="29" width="33.81640625" style="6" bestFit="1" customWidth="1"/>
    <col min="30" max="30" width="34.90625" style="6" bestFit="1" customWidth="1"/>
    <col min="31" max="31" width="42.90625" style="6" bestFit="1" customWidth="1"/>
    <col min="32" max="32" width="44.08984375" style="6" bestFit="1" customWidth="1"/>
    <col min="33" max="33" width="42.90625" style="6" bestFit="1" customWidth="1"/>
    <col min="34" max="34" width="44.08984375" style="6" bestFit="1" customWidth="1"/>
    <col min="35" max="35" width="40.6328125" style="6" bestFit="1" customWidth="1"/>
    <col min="36" max="36" width="41.81640625" style="6" bestFit="1" customWidth="1"/>
    <col min="37" max="37" width="24.6328125" bestFit="1" customWidth="1"/>
    <col min="38" max="38" width="17.81640625" style="6" bestFit="1" customWidth="1"/>
    <col min="39" max="39" width="8.81640625" style="6" bestFit="1" customWidth="1"/>
    <col min="40" max="40" width="9.90625" bestFit="1" customWidth="1"/>
    <col min="41" max="41" width="26.90625" bestFit="1" customWidth="1"/>
    <col min="42" max="42" width="24.6328125" style="7" bestFit="1" customWidth="1"/>
    <col min="43" max="43" width="30.36328125" bestFit="1" customWidth="1"/>
    <col min="44" max="44" width="28.08984375" style="7" bestFit="1" customWidth="1"/>
    <col min="45" max="45" width="16.6328125" style="7" bestFit="1" customWidth="1"/>
    <col min="46" max="46" width="29.1796875" style="7" bestFit="1" customWidth="1"/>
    <col min="47" max="47" width="28.08984375" style="7" bestFit="1" customWidth="1"/>
    <col min="48" max="49" width="11" style="7" bestFit="1" customWidth="1"/>
    <col min="50" max="50" width="76.08984375" bestFit="1" customWidth="1"/>
    <col min="51" max="52" width="11" bestFit="1" customWidth="1"/>
    <col min="53" max="53" width="14.36328125" bestFit="1" customWidth="1"/>
    <col min="54" max="54" width="28.08984375" style="7" bestFit="1" customWidth="1"/>
    <col min="55" max="55" width="17.81640625" style="6" bestFit="1" customWidth="1"/>
    <col min="56" max="56" width="13.36328125" bestFit="1" customWidth="1"/>
    <col min="57" max="57" width="9.90625" bestFit="1" customWidth="1"/>
    <col min="58" max="58" width="12.08984375" bestFit="1" customWidth="1"/>
    <col min="59" max="59" width="26.90625" bestFit="1" customWidth="1"/>
    <col min="60" max="60" width="14.36328125" bestFit="1" customWidth="1"/>
    <col min="61" max="61" width="13.1796875" bestFit="1" customWidth="1"/>
    <col min="62" max="62" width="41.81640625" bestFit="1" customWidth="1"/>
    <col min="63" max="63" width="22.36328125" bestFit="1" customWidth="1"/>
    <col min="64" max="64" width="13.36328125" bestFit="1" customWidth="1"/>
    <col min="65" max="65" width="13.1796875" bestFit="1" customWidth="1"/>
    <col min="66" max="66" width="46.36328125" bestFit="1" customWidth="1"/>
    <col min="67" max="67" width="40.6328125" bestFit="1" customWidth="1"/>
    <col min="68" max="68" width="45.1796875" bestFit="1" customWidth="1"/>
    <col min="69" max="69" width="16.6328125" bestFit="1" customWidth="1"/>
    <col min="70" max="70" width="22.36328125" bestFit="1" customWidth="1"/>
    <col min="71" max="71" width="23.54296875" bestFit="1" customWidth="1"/>
    <col min="72" max="72" width="52.08984375" bestFit="1" customWidth="1"/>
    <col min="73" max="73" width="17.81640625" bestFit="1" customWidth="1"/>
    <col min="74" max="74" width="29.1796875" style="6" bestFit="1" customWidth="1"/>
    <col min="75" max="75" width="31.453125" style="6" bestFit="1" customWidth="1"/>
    <col min="76" max="76" width="24.6328125" style="6" bestFit="1" customWidth="1"/>
    <col min="77" max="77" width="17.81640625" bestFit="1" customWidth="1"/>
    <col min="78" max="78" width="17.81640625" style="7" bestFit="1" customWidth="1"/>
    <col min="79" max="79" width="22.36328125" bestFit="1" customWidth="1"/>
    <col min="80" max="80" width="33.81640625" bestFit="1" customWidth="1"/>
    <col min="81" max="82" width="14.36328125" bestFit="1" customWidth="1"/>
    <col min="83" max="83" width="14.36328125" style="7" bestFit="1" customWidth="1"/>
    <col min="84" max="84" width="14.36328125" style="6" bestFit="1" customWidth="1"/>
    <col min="85" max="85" width="9.90625" style="6" bestFit="1" customWidth="1"/>
    <col min="86" max="86" width="11" style="6" bestFit="1" customWidth="1"/>
    <col min="87" max="96" width="16.90625" style="6"/>
    <col min="100" max="101" width="16.90625" style="7"/>
    <col min="102" max="103" width="16.90625" style="6"/>
    <col min="104" max="109" width="16.90625" style="7"/>
    <col min="110" max="16384" width="16.90625" style="6"/>
  </cols>
  <sheetData>
    <row r="1" spans="1:109" s="9" customFormat="1" x14ac:dyDescent="0.35">
      <c r="A1" s="9" t="s">
        <v>6</v>
      </c>
      <c r="B1" s="9" t="s">
        <v>7</v>
      </c>
      <c r="C1" s="9" t="s">
        <v>11</v>
      </c>
      <c r="D1" s="9" t="s">
        <v>12</v>
      </c>
      <c r="E1" s="9" t="s">
        <v>13</v>
      </c>
      <c r="F1" s="9" t="s">
        <v>14</v>
      </c>
      <c r="G1" s="9" t="s">
        <v>17</v>
      </c>
      <c r="H1" s="9" t="s">
        <v>18</v>
      </c>
      <c r="I1" s="9" t="s">
        <v>21</v>
      </c>
      <c r="J1" s="9" t="s">
        <v>22</v>
      </c>
      <c r="K1" s="9" t="s">
        <v>25</v>
      </c>
      <c r="L1" s="9" t="s">
        <v>26</v>
      </c>
      <c r="M1" s="9" t="s">
        <v>27</v>
      </c>
      <c r="N1" s="9" t="s">
        <v>29</v>
      </c>
      <c r="O1" s="9" t="s">
        <v>30</v>
      </c>
      <c r="P1" s="9" t="s">
        <v>31</v>
      </c>
      <c r="Q1" s="9" t="s">
        <v>32</v>
      </c>
      <c r="R1" s="9" t="s">
        <v>33</v>
      </c>
      <c r="S1" s="9" t="s">
        <v>35</v>
      </c>
      <c r="T1" s="9" t="s">
        <v>36</v>
      </c>
      <c r="U1" s="9" t="s">
        <v>37</v>
      </c>
      <c r="V1" s="9" t="s">
        <v>38</v>
      </c>
      <c r="W1" s="9" t="s">
        <v>39</v>
      </c>
      <c r="X1" s="9" t="s">
        <v>40</v>
      </c>
      <c r="Y1" s="9" t="s">
        <v>41</v>
      </c>
      <c r="Z1" s="9" t="s">
        <v>42</v>
      </c>
      <c r="AA1" s="9" t="s">
        <v>43</v>
      </c>
      <c r="AB1" s="9" t="s">
        <v>44</v>
      </c>
      <c r="AC1" s="9" t="s">
        <v>45</v>
      </c>
      <c r="AD1" s="9" t="s">
        <v>46</v>
      </c>
      <c r="AE1" s="9" t="s">
        <v>47</v>
      </c>
      <c r="AF1" s="9" t="s">
        <v>48</v>
      </c>
      <c r="AG1" s="9" t="s">
        <v>49</v>
      </c>
      <c r="AH1" s="9" t="s">
        <v>50</v>
      </c>
      <c r="AI1" s="9" t="s">
        <v>51</v>
      </c>
      <c r="AJ1" s="9" t="s">
        <v>52</v>
      </c>
      <c r="AK1" s="9" t="s">
        <v>1202</v>
      </c>
      <c r="AL1" s="9" t="s">
        <v>68</v>
      </c>
      <c r="AM1" s="9" t="s">
        <v>69</v>
      </c>
      <c r="AN1" s="9" t="s">
        <v>70</v>
      </c>
      <c r="AO1" s="9" t="s">
        <v>71</v>
      </c>
      <c r="AP1" s="9" t="s">
        <v>74</v>
      </c>
      <c r="AQ1" s="9" t="s">
        <v>72</v>
      </c>
      <c r="AR1" s="9" t="s">
        <v>75</v>
      </c>
      <c r="AS1" s="9" t="s">
        <v>1209</v>
      </c>
      <c r="AT1" s="9" t="s">
        <v>1170</v>
      </c>
      <c r="AU1" s="9" t="s">
        <v>1235</v>
      </c>
      <c r="AV1" s="9" t="s">
        <v>1207</v>
      </c>
      <c r="AW1" s="9" t="s">
        <v>1201</v>
      </c>
      <c r="AX1" s="9" t="s">
        <v>1169</v>
      </c>
      <c r="AY1" s="9" t="s">
        <v>1197</v>
      </c>
      <c r="AZ1" s="9" t="s">
        <v>1196</v>
      </c>
      <c r="BA1" s="9" t="s">
        <v>0</v>
      </c>
      <c r="BB1" s="9" t="s">
        <v>5</v>
      </c>
      <c r="BC1" s="9" t="s">
        <v>1</v>
      </c>
      <c r="BD1" s="9" t="s">
        <v>2</v>
      </c>
      <c r="BE1" s="9" t="s">
        <v>3</v>
      </c>
      <c r="BF1" s="9" t="s">
        <v>4</v>
      </c>
      <c r="BG1" s="9" t="s">
        <v>8</v>
      </c>
      <c r="BH1" s="9" t="s">
        <v>9</v>
      </c>
      <c r="BI1" s="9" t="s">
        <v>10</v>
      </c>
      <c r="BJ1" s="9" t="s">
        <v>15</v>
      </c>
      <c r="BK1" s="9" t="s">
        <v>16</v>
      </c>
      <c r="BL1" s="9" t="s">
        <v>19</v>
      </c>
      <c r="BM1" s="9" t="s">
        <v>20</v>
      </c>
      <c r="BN1" s="9" t="s">
        <v>23</v>
      </c>
      <c r="BO1" s="9" t="s">
        <v>24</v>
      </c>
      <c r="BP1" s="9" t="s">
        <v>28</v>
      </c>
      <c r="BQ1" s="9" t="s">
        <v>34</v>
      </c>
      <c r="BR1" s="9" t="s">
        <v>53</v>
      </c>
      <c r="BS1" s="9" t="s">
        <v>54</v>
      </c>
      <c r="BT1" s="9" t="s">
        <v>55</v>
      </c>
      <c r="BU1" s="9" t="s">
        <v>56</v>
      </c>
      <c r="BV1" s="9" t="s">
        <v>76</v>
      </c>
      <c r="BW1" s="9" t="s">
        <v>73</v>
      </c>
      <c r="BX1" s="9" t="s">
        <v>57</v>
      </c>
      <c r="BY1" s="9" t="s">
        <v>58</v>
      </c>
      <c r="BZ1" s="9" t="s">
        <v>59</v>
      </c>
      <c r="CA1" s="9" t="s">
        <v>60</v>
      </c>
      <c r="CB1" s="9" t="s">
        <v>61</v>
      </c>
      <c r="CC1" s="9" t="s">
        <v>62</v>
      </c>
      <c r="CD1" s="9" t="s">
        <v>63</v>
      </c>
      <c r="CE1" s="9" t="s">
        <v>64</v>
      </c>
      <c r="CF1" s="9" t="s">
        <v>65</v>
      </c>
      <c r="CG1" s="9" t="s">
        <v>66</v>
      </c>
      <c r="CH1" s="9" t="s">
        <v>67</v>
      </c>
    </row>
    <row r="2" spans="1:109" x14ac:dyDescent="0.35">
      <c r="A2" s="8">
        <v>799.015380859375</v>
      </c>
      <c r="B2" s="8">
        <v>119.90861511230469</v>
      </c>
      <c r="C2" s="8">
        <v>214.30000305175781</v>
      </c>
      <c r="D2" s="8">
        <v>215.5</v>
      </c>
      <c r="E2" s="8">
        <v>220</v>
      </c>
      <c r="F2" s="8">
        <v>224.5</v>
      </c>
      <c r="G2" s="8">
        <v>2250.425048828125</v>
      </c>
      <c r="H2" s="8">
        <v>1752.953369140625</v>
      </c>
      <c r="I2" s="8">
        <v>3.002000093460083</v>
      </c>
      <c r="J2" s="8">
        <v>0.14400000870227814</v>
      </c>
      <c r="K2" s="8">
        <v>24.328001022338867</v>
      </c>
      <c r="L2" s="8">
        <v>2.0780000686645508</v>
      </c>
      <c r="M2" s="8">
        <v>0.45800003409385681</v>
      </c>
      <c r="N2" s="8">
        <v>0.65600001811981201</v>
      </c>
      <c r="O2" s="8">
        <v>45.200000762939453</v>
      </c>
      <c r="P2" s="8">
        <v>29.515386581420898</v>
      </c>
      <c r="Q2" s="8">
        <v>44.973884582519531</v>
      </c>
      <c r="R2" s="8">
        <v>230.10000610351563</v>
      </c>
      <c r="S2" s="8">
        <v>60</v>
      </c>
      <c r="T2" s="8">
        <v>60</v>
      </c>
      <c r="U2" s="8">
        <v>58</v>
      </c>
      <c r="V2" s="8">
        <v>94.586082458496094</v>
      </c>
      <c r="W2" s="8">
        <v>52.499603271484375</v>
      </c>
      <c r="X2" s="8">
        <v>57.620170593261719</v>
      </c>
      <c r="Y2" s="8">
        <v>72.981605529785156</v>
      </c>
      <c r="Z2" s="8">
        <v>4.0258126258850098</v>
      </c>
      <c r="AA2" s="8">
        <v>525.5411376953125</v>
      </c>
      <c r="AB2" s="8">
        <v>477.70596313476563</v>
      </c>
      <c r="AC2" s="8">
        <v>4.5149378776550293</v>
      </c>
      <c r="AD2" s="8">
        <v>3.6119377613067627</v>
      </c>
      <c r="AE2" s="8">
        <v>7533.5947265625</v>
      </c>
      <c r="AF2" s="8">
        <v>4852.36279296875</v>
      </c>
      <c r="AG2" s="8">
        <v>1551.35791015625</v>
      </c>
      <c r="AH2" s="8">
        <v>947.525634765625</v>
      </c>
      <c r="AI2" s="8">
        <v>5982.23681640625</v>
      </c>
      <c r="AJ2" s="8">
        <v>3904.837158203125</v>
      </c>
      <c r="AK2" s="6"/>
      <c r="AL2" s="8">
        <v>1.0029999999999999</v>
      </c>
      <c r="AM2" s="8">
        <v>423.37900000000002</v>
      </c>
      <c r="AN2" s="8">
        <v>2054.931</v>
      </c>
      <c r="AO2" s="8">
        <v>4.4329999999999998</v>
      </c>
      <c r="AP2" s="6">
        <v>27.41</v>
      </c>
      <c r="AQ2" s="6">
        <v>1</v>
      </c>
      <c r="AR2" s="6">
        <v>1</v>
      </c>
      <c r="AS2" s="6">
        <f>_xlfn.XLOOKUP(data_cloud__263[[#This Row],[product_id]], manual_check_maarten!A:A,manual_check_maarten!F:F,  "")</f>
        <v>0</v>
      </c>
      <c r="AT2" s="6" t="str">
        <f>_xlfn.XLOOKUP(data_cloud__263[[#This Row],[product_id]], manual_check_maarten!A:A,manual_check_maarten!H:H,  "")</f>
        <v>Circ section</v>
      </c>
      <c r="AU2" s="6">
        <f>IF(data_cloud__263[[#This Row],[ground_truth]]=0,1,0)</f>
        <v>1</v>
      </c>
      <c r="AV2" s="6"/>
      <c r="AW2" s="6"/>
      <c r="AX2" s="6">
        <f>_xlfn.XLOOKUP(data_cloud__263[[#This Row],[product_id]], manual_check_maarten!A:A,manual_check_maarten!G:G,  "")</f>
        <v>0</v>
      </c>
      <c r="AY2" s="6"/>
      <c r="AZ2" s="6"/>
      <c r="BA2" s="6" t="s">
        <v>77</v>
      </c>
      <c r="BB2" s="6">
        <v>1</v>
      </c>
      <c r="BC2" s="6" t="s">
        <v>78</v>
      </c>
      <c r="BD2" s="6">
        <v>45566.687383090299</v>
      </c>
      <c r="BE2" s="6" t="s">
        <v>79</v>
      </c>
      <c r="BF2" s="6" t="s">
        <v>80</v>
      </c>
      <c r="BG2" s="6">
        <v>1</v>
      </c>
      <c r="BH2" s="6">
        <v>1</v>
      </c>
      <c r="BI2" s="6">
        <v>0</v>
      </c>
      <c r="BJ2" s="6" t="s">
        <v>81</v>
      </c>
      <c r="BK2" s="6" t="s">
        <v>82</v>
      </c>
      <c r="BL2" s="6">
        <v>14.279999732971191</v>
      </c>
      <c r="BM2" s="6">
        <v>110</v>
      </c>
      <c r="BN2" s="6" t="s">
        <v>82</v>
      </c>
      <c r="BO2" s="6" t="s">
        <v>82</v>
      </c>
      <c r="BP2" s="6">
        <v>0</v>
      </c>
      <c r="BQ2" s="6">
        <v>60</v>
      </c>
      <c r="BR2" s="6">
        <v>9.0851306915283203E-2</v>
      </c>
      <c r="BS2" s="6">
        <v>0.30756509304046631</v>
      </c>
      <c r="BT2" s="6" t="s">
        <v>83</v>
      </c>
      <c r="BU2" s="6" t="s">
        <v>77</v>
      </c>
      <c r="BV2" s="6">
        <v>40</v>
      </c>
      <c r="BW2" s="6">
        <v>20</v>
      </c>
      <c r="BX2" s="6">
        <v>45</v>
      </c>
      <c r="BY2" s="6">
        <v>863.779</v>
      </c>
      <c r="BZ2" s="6">
        <v>1289.3150000000001</v>
      </c>
      <c r="CA2" s="6">
        <v>1.8260000000000001</v>
      </c>
      <c r="CB2" s="6">
        <v>4.0910000000000002</v>
      </c>
      <c r="CC2" s="6">
        <v>94.135000000000005</v>
      </c>
      <c r="CD2" s="6">
        <v>2054.931</v>
      </c>
      <c r="CE2" s="6">
        <v>841.85</v>
      </c>
      <c r="CF2" s="6">
        <v>1395.374</v>
      </c>
      <c r="CG2" s="6">
        <v>5.48</v>
      </c>
      <c r="CH2" s="6">
        <v>94.882000000000005</v>
      </c>
      <c r="CS2" s="6"/>
      <c r="CT2" s="6"/>
      <c r="CU2" s="6"/>
      <c r="CV2" s="6"/>
      <c r="CW2" s="6"/>
      <c r="CZ2" s="6"/>
      <c r="DA2" s="6"/>
      <c r="DB2" s="6"/>
      <c r="DC2" s="6"/>
      <c r="DD2" s="6"/>
      <c r="DE2" s="6"/>
    </row>
    <row r="3" spans="1:109" hidden="1" x14ac:dyDescent="0.35">
      <c r="A3" s="8">
        <v>799.015380859375</v>
      </c>
      <c r="B3" s="8">
        <v>119.90861511230469</v>
      </c>
      <c r="C3" s="8">
        <v>214.30000305175781</v>
      </c>
      <c r="D3" s="8">
        <v>215.5</v>
      </c>
      <c r="E3" s="8">
        <v>220</v>
      </c>
      <c r="F3" s="8">
        <v>224.5</v>
      </c>
      <c r="G3" s="8">
        <v>2250.425048828125</v>
      </c>
      <c r="H3" s="8">
        <v>1752.953369140625</v>
      </c>
      <c r="I3" s="8">
        <v>3.002000093460083</v>
      </c>
      <c r="J3" s="8">
        <v>0.14400000870227814</v>
      </c>
      <c r="K3" s="8">
        <v>24.328001022338867</v>
      </c>
      <c r="L3" s="8">
        <v>2.0780000686645508</v>
      </c>
      <c r="M3" s="8">
        <v>0.45800003409385681</v>
      </c>
      <c r="N3" s="8">
        <v>0.65600001811981201</v>
      </c>
      <c r="O3" s="8">
        <v>45.200000762939453</v>
      </c>
      <c r="P3" s="8">
        <v>29.515386581420898</v>
      </c>
      <c r="Q3" s="8">
        <v>44.973884582519531</v>
      </c>
      <c r="R3" s="8">
        <v>230.10000610351563</v>
      </c>
      <c r="S3" s="8">
        <v>60</v>
      </c>
      <c r="T3" s="8">
        <v>60</v>
      </c>
      <c r="U3" s="8">
        <v>58</v>
      </c>
      <c r="V3" s="8">
        <v>137.79624938964844</v>
      </c>
      <c r="W3" s="8">
        <v>52.49993896484375</v>
      </c>
      <c r="X3" s="8">
        <v>56.444473266601563</v>
      </c>
      <c r="Y3" s="8">
        <v>73.51898193359375</v>
      </c>
      <c r="Z3" s="8">
        <v>2.1069376468658447</v>
      </c>
      <c r="AA3" s="8">
        <v>536.67694091796875</v>
      </c>
      <c r="AB3" s="8">
        <v>487.70834350585938</v>
      </c>
      <c r="AC3" s="8">
        <v>4.8159375190734863</v>
      </c>
      <c r="AD3" s="8">
        <v>3.8753125667572021</v>
      </c>
      <c r="AE3" s="8">
        <v>8041.447265625</v>
      </c>
      <c r="AF3" s="8">
        <v>5940.41015625</v>
      </c>
      <c r="AG3" s="8">
        <v>1793.134765625</v>
      </c>
      <c r="AH3" s="8">
        <v>1166.69873046875</v>
      </c>
      <c r="AI3" s="8">
        <v>6248.3125</v>
      </c>
      <c r="AJ3" s="8">
        <v>4773.71142578125</v>
      </c>
      <c r="AK3" s="6"/>
      <c r="AL3" s="8"/>
      <c r="AM3" s="8"/>
      <c r="AN3" s="8"/>
      <c r="AO3" s="8"/>
      <c r="AP3" s="6"/>
      <c r="AQ3" s="6"/>
      <c r="AR3" s="6"/>
      <c r="AS3" s="6" t="str">
        <f>_xlfn.XLOOKUP(data_cloud__263[[#This Row],[product_id]], manual_check_maarten!A:A,manual_check_maarten!F:F,  "")</f>
        <v/>
      </c>
      <c r="AT3" s="6" t="str">
        <f>_xlfn.XLOOKUP(data_cloud__263[[#This Row],[product_id]], manual_check_maarten!A:A,manual_check_maarten!H:H,  "")</f>
        <v/>
      </c>
      <c r="AU3" s="6">
        <f>IF(data_cloud__263[[#This Row],[ground_truth]]=0,1,0)</f>
        <v>0</v>
      </c>
      <c r="AV3" s="6"/>
      <c r="AW3" s="6"/>
      <c r="AX3" s="6" t="str">
        <f>_xlfn.XLOOKUP(data_cloud__263[[#This Row],[product_id]], manual_check_maarten!A:A,manual_check_maarten!G:G,  "")</f>
        <v/>
      </c>
      <c r="AY3" s="6"/>
      <c r="AZ3" s="6"/>
      <c r="BA3" s="6" t="s">
        <v>84</v>
      </c>
      <c r="BB3" s="6">
        <v>1</v>
      </c>
      <c r="BC3" s="6" t="s">
        <v>85</v>
      </c>
      <c r="BD3" s="6">
        <v>45566.687383090277</v>
      </c>
      <c r="BE3" s="6" t="s">
        <v>79</v>
      </c>
      <c r="BF3" s="6" t="s">
        <v>80</v>
      </c>
      <c r="BG3" s="6">
        <v>1</v>
      </c>
      <c r="BH3" s="6">
        <v>1</v>
      </c>
      <c r="BI3" s="6">
        <v>0</v>
      </c>
      <c r="BJ3" s="6" t="s">
        <v>81</v>
      </c>
      <c r="BK3" s="6" t="s">
        <v>82</v>
      </c>
      <c r="BL3" s="6">
        <v>14.2799997329712</v>
      </c>
      <c r="BM3" s="6">
        <v>110</v>
      </c>
      <c r="BN3" s="6" t="s">
        <v>82</v>
      </c>
      <c r="BO3" s="6" t="s">
        <v>82</v>
      </c>
      <c r="BP3" s="6">
        <v>0</v>
      </c>
      <c r="BQ3" s="6">
        <v>60</v>
      </c>
      <c r="BR3" s="6"/>
      <c r="BS3" s="6"/>
      <c r="BT3" s="6"/>
      <c r="BU3" s="6"/>
      <c r="BY3" s="6"/>
      <c r="BZ3" s="6"/>
      <c r="CA3" s="6"/>
      <c r="CB3" s="6"/>
      <c r="CC3" s="6"/>
      <c r="CD3" s="6"/>
      <c r="CE3" s="6"/>
      <c r="CS3" s="6"/>
      <c r="CT3" s="6"/>
      <c r="CU3" s="6"/>
      <c r="CV3" s="6"/>
      <c r="CW3" s="6"/>
      <c r="CZ3" s="6"/>
      <c r="DA3" s="6"/>
      <c r="DB3" s="6"/>
      <c r="DC3" s="6"/>
      <c r="DD3" s="6"/>
      <c r="DE3" s="6"/>
    </row>
    <row r="4" spans="1:109" x14ac:dyDescent="0.35">
      <c r="A4" s="8">
        <v>798.277587890625</v>
      </c>
      <c r="B4" s="8">
        <v>119.95211029052734</v>
      </c>
      <c r="C4" s="8">
        <v>213.30000305175781</v>
      </c>
      <c r="D4" s="8">
        <v>215.60000610351563</v>
      </c>
      <c r="E4" s="8">
        <v>220.60000610351563</v>
      </c>
      <c r="F4" s="8">
        <v>224.80000305175781</v>
      </c>
      <c r="G4" s="8">
        <v>2248.287841796875</v>
      </c>
      <c r="H4" s="8">
        <v>1877.8798828125</v>
      </c>
      <c r="I4" s="8">
        <v>2.8660001754760742</v>
      </c>
      <c r="J4" s="8">
        <v>0.45800003409385681</v>
      </c>
      <c r="K4" s="8">
        <v>24.344001770019531</v>
      </c>
      <c r="L4" s="8">
        <v>2.2480001449584961</v>
      </c>
      <c r="M4" s="8">
        <v>0.45800003409385681</v>
      </c>
      <c r="N4" s="8">
        <v>0.65400004386901855</v>
      </c>
      <c r="O4" s="8">
        <v>45</v>
      </c>
      <c r="P4" s="8">
        <v>29.63770866394043</v>
      </c>
      <c r="Q4" s="8">
        <v>44.963691711425781</v>
      </c>
      <c r="R4" s="8">
        <v>230.10000610351563</v>
      </c>
      <c r="S4" s="8">
        <v>60</v>
      </c>
      <c r="T4" s="8">
        <v>60</v>
      </c>
      <c r="U4" s="8">
        <v>58</v>
      </c>
      <c r="V4" s="8">
        <v>94.586082458496094</v>
      </c>
      <c r="W4" s="8">
        <v>52.499603271484375</v>
      </c>
      <c r="X4" s="8">
        <v>62.488777160644531</v>
      </c>
      <c r="Y4" s="8">
        <v>76.563758850097656</v>
      </c>
      <c r="Z4" s="8">
        <v>3.1228127479553223</v>
      </c>
      <c r="AA4" s="8">
        <v>530.36566162109375</v>
      </c>
      <c r="AB4" s="8">
        <v>478.78546142578125</v>
      </c>
      <c r="AC4" s="8">
        <v>4.7030625343322754</v>
      </c>
      <c r="AD4" s="8">
        <v>3.6495625972747803</v>
      </c>
      <c r="AE4" s="8">
        <v>7622.03564453125</v>
      </c>
      <c r="AF4" s="8">
        <v>4933.9189453125</v>
      </c>
      <c r="AG4" s="8">
        <v>1661.0966796875</v>
      </c>
      <c r="AH4" s="8">
        <v>964.871826171875</v>
      </c>
      <c r="AI4" s="8">
        <v>5960.93896484375</v>
      </c>
      <c r="AJ4" s="8">
        <v>3969.047119140625</v>
      </c>
      <c r="AK4" s="8">
        <f>(data_cloud__263[[#This Row],[timestamp]]-BD2)*86400</f>
        <v>23.975998372770846</v>
      </c>
      <c r="AL4" s="8">
        <v>1.002</v>
      </c>
      <c r="AM4" s="8">
        <v>423.16399999999999</v>
      </c>
      <c r="AN4" s="8">
        <v>2052.723</v>
      </c>
      <c r="AO4" s="8">
        <v>116.733</v>
      </c>
      <c r="AP4" s="6">
        <v>23.827000000000002</v>
      </c>
      <c r="AQ4" s="6">
        <v>0</v>
      </c>
      <c r="AR4" s="6">
        <v>1</v>
      </c>
      <c r="AS4" s="6">
        <f>_xlfn.XLOOKUP(data_cloud__263[[#This Row],[product_id]], manual_check_maarten!A:A,manual_check_maarten!F:F,  "")</f>
        <v>0</v>
      </c>
      <c r="AT4" s="6" t="str">
        <f>_xlfn.XLOOKUP(data_cloud__263[[#This Row],[product_id]], manual_check_maarten!A:A,manual_check_maarten!H:H,  "")</f>
        <v>Burnt</v>
      </c>
      <c r="AU4" s="6">
        <f>IF(data_cloud__263[[#This Row],[ground_truth]]=0,1,0)</f>
        <v>1</v>
      </c>
      <c r="AV4" s="6"/>
      <c r="AW4" s="6"/>
      <c r="AX4" s="6">
        <f>_xlfn.XLOOKUP(data_cloud__263[[#This Row],[product_id]], manual_check_maarten!A:A,manual_check_maarten!G:G,  "")</f>
        <v>0</v>
      </c>
      <c r="AY4" s="6"/>
      <c r="AZ4" s="6"/>
      <c r="BA4" s="6" t="s">
        <v>86</v>
      </c>
      <c r="BB4" s="6">
        <v>2</v>
      </c>
      <c r="BC4" s="6" t="s">
        <v>78</v>
      </c>
      <c r="BD4" s="6">
        <v>45566.68766059028</v>
      </c>
      <c r="BE4" s="6" t="s">
        <v>79</v>
      </c>
      <c r="BF4" s="6" t="s">
        <v>80</v>
      </c>
      <c r="BG4" s="6">
        <v>2</v>
      </c>
      <c r="BH4" s="6">
        <v>2</v>
      </c>
      <c r="BI4" s="6">
        <v>0</v>
      </c>
      <c r="BJ4" s="6" t="s">
        <v>87</v>
      </c>
      <c r="BK4" s="6" t="s">
        <v>82</v>
      </c>
      <c r="BL4" s="6">
        <v>14.289999961853027</v>
      </c>
      <c r="BM4" s="6">
        <v>110</v>
      </c>
      <c r="BN4" s="6" t="s">
        <v>82</v>
      </c>
      <c r="BO4" s="6" t="s">
        <v>82</v>
      </c>
      <c r="BP4" s="6">
        <v>0</v>
      </c>
      <c r="BQ4" s="6">
        <v>60</v>
      </c>
      <c r="BR4" s="6">
        <v>4.013216495513916E-2</v>
      </c>
      <c r="BS4" s="6">
        <v>0.2266305685043335</v>
      </c>
      <c r="BT4" s="6" t="s">
        <v>88</v>
      </c>
      <c r="BU4" s="6" t="s">
        <v>86</v>
      </c>
      <c r="BV4" s="6">
        <v>40</v>
      </c>
      <c r="BW4" s="6">
        <v>20</v>
      </c>
      <c r="BX4" s="6">
        <v>45</v>
      </c>
      <c r="BY4" s="6">
        <v>844.93799999999999</v>
      </c>
      <c r="BZ4" s="6">
        <v>1019.134</v>
      </c>
      <c r="CA4" s="6">
        <v>-1.627</v>
      </c>
      <c r="CB4" s="6">
        <v>4.1319999999999997</v>
      </c>
      <c r="CC4" s="6">
        <v>90.682000000000002</v>
      </c>
      <c r="CD4" s="6">
        <v>2052.723</v>
      </c>
      <c r="CE4" s="6">
        <v>830.77599999999995</v>
      </c>
      <c r="CF4" s="6">
        <v>1129.4839999999999</v>
      </c>
      <c r="CG4" s="6">
        <v>1.9019999999999999</v>
      </c>
      <c r="CH4" s="6">
        <v>96.063000000000002</v>
      </c>
      <c r="CS4" s="6"/>
      <c r="CT4" s="6"/>
      <c r="CU4" s="6"/>
      <c r="CV4" s="6"/>
      <c r="CW4" s="6"/>
      <c r="CZ4" s="6"/>
      <c r="DA4" s="6"/>
      <c r="DB4" s="6"/>
      <c r="DC4" s="6"/>
      <c r="DD4" s="6"/>
      <c r="DE4" s="6"/>
    </row>
    <row r="5" spans="1:109" x14ac:dyDescent="0.35">
      <c r="A5" s="8">
        <v>798.277587890625</v>
      </c>
      <c r="B5" s="8">
        <v>119.95211029052734</v>
      </c>
      <c r="C5" s="8">
        <v>213.30000305175781</v>
      </c>
      <c r="D5" s="8">
        <v>215.60000610351563</v>
      </c>
      <c r="E5" s="8">
        <v>220.60000610351563</v>
      </c>
      <c r="F5" s="8">
        <v>224.80000305175781</v>
      </c>
      <c r="G5" s="8">
        <v>2248.287841796875</v>
      </c>
      <c r="H5" s="8">
        <v>1877.8798828125</v>
      </c>
      <c r="I5" s="8">
        <v>2.8660001754760742</v>
      </c>
      <c r="J5" s="8">
        <v>0.45800003409385681</v>
      </c>
      <c r="K5" s="8">
        <v>24.344001770019531</v>
      </c>
      <c r="L5" s="8">
        <v>2.2480001449584961</v>
      </c>
      <c r="M5" s="8">
        <v>0.45800003409385681</v>
      </c>
      <c r="N5" s="8">
        <v>0.65400004386901855</v>
      </c>
      <c r="O5" s="8">
        <v>45</v>
      </c>
      <c r="P5" s="8">
        <v>29.63770866394043</v>
      </c>
      <c r="Q5" s="8">
        <v>44.963691711425781</v>
      </c>
      <c r="R5" s="8">
        <v>230.10000610351563</v>
      </c>
      <c r="S5" s="8">
        <v>60</v>
      </c>
      <c r="T5" s="8">
        <v>60</v>
      </c>
      <c r="U5" s="8">
        <v>58</v>
      </c>
      <c r="V5" s="8">
        <v>137.79624938964844</v>
      </c>
      <c r="W5" s="8">
        <v>52.49993896484375</v>
      </c>
      <c r="X5" s="8">
        <v>61.57855224609375</v>
      </c>
      <c r="Y5" s="8">
        <v>77.9698486328125</v>
      </c>
      <c r="Z5" s="8">
        <v>1.2415626049041748</v>
      </c>
      <c r="AA5" s="8">
        <v>533.293701171875</v>
      </c>
      <c r="AB5" s="8">
        <v>482.21420288085938</v>
      </c>
      <c r="AC5" s="8">
        <v>4.966437816619873</v>
      </c>
      <c r="AD5" s="8">
        <v>3.8376877307891846</v>
      </c>
      <c r="AE5" s="8">
        <v>7949.818359375</v>
      </c>
      <c r="AF5" s="8">
        <v>5784.73779296875</v>
      </c>
      <c r="AG5" s="8">
        <v>1837.158203125</v>
      </c>
      <c r="AH5" s="8">
        <v>1109.61962890625</v>
      </c>
      <c r="AI5" s="8">
        <v>6112.66015625</v>
      </c>
      <c r="AJ5" s="8">
        <v>4675.1181640625</v>
      </c>
      <c r="AK5" s="8">
        <f>(data_cloud__263[[#This Row],[timestamp]]-BD3)*86400</f>
        <v>23.976000258699059</v>
      </c>
      <c r="AL5" s="8">
        <v>1.0049999999999999</v>
      </c>
      <c r="AM5" s="8">
        <v>424.55099999999999</v>
      </c>
      <c r="AN5" s="8">
        <v>2056.1379999999999</v>
      </c>
      <c r="AO5" s="8">
        <v>40.149000000000001</v>
      </c>
      <c r="AP5" s="6">
        <v>31.271000000000001</v>
      </c>
      <c r="AQ5" s="6">
        <v>0</v>
      </c>
      <c r="AR5" s="6">
        <v>1</v>
      </c>
      <c r="AS5" s="6">
        <f>_xlfn.XLOOKUP(data_cloud__263[[#This Row],[product_id]], manual_check_maarten!A:A,manual_check_maarten!F:F,  "")</f>
        <v>0</v>
      </c>
      <c r="AT5" s="6" t="str">
        <f>_xlfn.XLOOKUP(data_cloud__263[[#This Row],[product_id]], manual_check_maarten!A:A,manual_check_maarten!H:H,  "")</f>
        <v>Burnt</v>
      </c>
      <c r="AU5" s="6">
        <f>IF(data_cloud__263[[#This Row],[ground_truth]]=0,1,0)</f>
        <v>1</v>
      </c>
      <c r="AV5" s="6"/>
      <c r="AW5" s="6"/>
      <c r="AX5" s="6">
        <f>_xlfn.XLOOKUP(data_cloud__263[[#This Row],[product_id]], manual_check_maarten!A:A,manual_check_maarten!G:G,  "")</f>
        <v>0</v>
      </c>
      <c r="AY5" s="6"/>
      <c r="AZ5" s="6"/>
      <c r="BA5" s="6" t="s">
        <v>89</v>
      </c>
      <c r="BB5" s="6">
        <v>2</v>
      </c>
      <c r="BC5" s="6" t="s">
        <v>85</v>
      </c>
      <c r="BD5" s="6">
        <v>45566.68766059028</v>
      </c>
      <c r="BE5" s="6" t="s">
        <v>79</v>
      </c>
      <c r="BF5" s="6" t="s">
        <v>80</v>
      </c>
      <c r="BG5" s="6">
        <v>2</v>
      </c>
      <c r="BH5" s="6">
        <v>2</v>
      </c>
      <c r="BI5" s="6">
        <v>0</v>
      </c>
      <c r="BJ5" s="6" t="s">
        <v>87</v>
      </c>
      <c r="BK5" s="6" t="s">
        <v>82</v>
      </c>
      <c r="BL5" s="6">
        <v>14.289999961853027</v>
      </c>
      <c r="BM5" s="6">
        <v>110</v>
      </c>
      <c r="BN5" s="6" t="s">
        <v>82</v>
      </c>
      <c r="BO5" s="6" t="s">
        <v>82</v>
      </c>
      <c r="BP5" s="6">
        <v>0</v>
      </c>
      <c r="BQ5" s="6">
        <v>60</v>
      </c>
      <c r="BR5" s="6"/>
      <c r="BS5" s="6"/>
      <c r="BT5" s="6" t="s">
        <v>90</v>
      </c>
      <c r="BU5" s="6" t="s">
        <v>89</v>
      </c>
      <c r="BV5" s="6">
        <v>40</v>
      </c>
      <c r="BW5" s="6">
        <v>20</v>
      </c>
      <c r="BX5" s="6">
        <v>45</v>
      </c>
      <c r="BY5" s="6">
        <v>1196.038</v>
      </c>
      <c r="BZ5" s="6">
        <v>787.67200000000003</v>
      </c>
      <c r="CA5" s="6">
        <v>-4.157</v>
      </c>
      <c r="CB5" s="6">
        <v>4.0140000000000002</v>
      </c>
      <c r="CC5" s="6">
        <v>88.152000000000001</v>
      </c>
      <c r="CD5" s="6">
        <v>2056.1379999999999</v>
      </c>
      <c r="CE5" s="6">
        <v>1200.5509999999999</v>
      </c>
      <c r="CF5" s="6">
        <v>1098.509</v>
      </c>
      <c r="CG5" s="6">
        <v>179.58099999999999</v>
      </c>
      <c r="CH5" s="6">
        <v>99.998999999999995</v>
      </c>
      <c r="CS5" s="6"/>
      <c r="CT5" s="6"/>
      <c r="CU5" s="6"/>
      <c r="CV5" s="6"/>
      <c r="CW5" s="6"/>
      <c r="CZ5" s="6"/>
      <c r="DA5" s="6"/>
      <c r="DB5" s="6"/>
      <c r="DC5" s="6"/>
      <c r="DD5" s="6"/>
      <c r="DE5" s="6"/>
    </row>
    <row r="6" spans="1:109" hidden="1" x14ac:dyDescent="0.35">
      <c r="A6" s="8">
        <v>798.277587890625</v>
      </c>
      <c r="B6" s="8">
        <v>119.90861511230469</v>
      </c>
      <c r="C6" s="8">
        <v>212.30000305175781</v>
      </c>
      <c r="D6" s="8">
        <v>215.60000610351563</v>
      </c>
      <c r="E6" s="8">
        <v>221</v>
      </c>
      <c r="F6" s="8">
        <v>225.10000610351563</v>
      </c>
      <c r="G6" s="8">
        <v>2252.270751953125</v>
      </c>
      <c r="H6" s="8">
        <v>1794.2393798828125</v>
      </c>
      <c r="I6" s="8">
        <v>3.4520001411437988</v>
      </c>
      <c r="J6" s="8">
        <v>0.14400000870227814</v>
      </c>
      <c r="K6" s="8">
        <v>24.344001770019531</v>
      </c>
      <c r="L6" s="8">
        <v>1.970000147819519</v>
      </c>
      <c r="M6" s="8">
        <v>0.45800003409385681</v>
      </c>
      <c r="N6" s="8">
        <v>0.65600001811981201</v>
      </c>
      <c r="O6" s="8">
        <v>44.700000762939453</v>
      </c>
      <c r="P6" s="8">
        <v>28.067903518676758</v>
      </c>
      <c r="Q6" s="8">
        <v>44.999370574951172</v>
      </c>
      <c r="R6" s="8">
        <v>230</v>
      </c>
      <c r="S6" s="8">
        <v>60</v>
      </c>
      <c r="T6" s="8">
        <v>60</v>
      </c>
      <c r="U6" s="8">
        <v>58.400002000000001</v>
      </c>
      <c r="V6" s="8">
        <v>94.586082458496094</v>
      </c>
      <c r="W6" s="8">
        <v>52.499603271484375</v>
      </c>
      <c r="X6" s="8">
        <v>63.755027770996094</v>
      </c>
      <c r="Y6" s="8">
        <v>77.954887390136719</v>
      </c>
      <c r="Z6" s="8">
        <v>3.2356877326965332</v>
      </c>
      <c r="AA6" s="8">
        <v>534.95501708984375</v>
      </c>
      <c r="AB6" s="8">
        <v>487.37051391601563</v>
      </c>
      <c r="AC6" s="8">
        <v>4.7406878471374512</v>
      </c>
      <c r="AD6" s="8">
        <v>3.687187671661377</v>
      </c>
      <c r="AE6" s="8">
        <v>7616.2001953125</v>
      </c>
      <c r="AF6" s="8">
        <v>5152.998046875</v>
      </c>
      <c r="AG6" s="8">
        <v>1678.822265625</v>
      </c>
      <c r="AH6" s="8">
        <v>981.9951171875</v>
      </c>
      <c r="AI6" s="8">
        <v>5937.3779296875</v>
      </c>
      <c r="AJ6" s="8">
        <v>4171.0029296875</v>
      </c>
      <c r="AK6" s="8">
        <f>(data_cloud__263[[#This Row],[timestamp]]-BD4)*86400</f>
        <v>24.090999760664999</v>
      </c>
      <c r="AL6" s="8"/>
      <c r="AM6" s="8"/>
      <c r="AN6" s="8"/>
      <c r="AO6" s="8"/>
      <c r="AP6" s="6"/>
      <c r="AQ6" s="6"/>
      <c r="AR6" s="6"/>
      <c r="AS6" s="6" t="str">
        <f>_xlfn.XLOOKUP(data_cloud__263[[#This Row],[product_id]], manual_check_maarten!A:A,manual_check_maarten!F:F,  "")</f>
        <v/>
      </c>
      <c r="AT6" s="6" t="str">
        <f>_xlfn.XLOOKUP(data_cloud__263[[#This Row],[product_id]], manual_check_maarten!A:A,manual_check_maarten!H:H,  "")</f>
        <v/>
      </c>
      <c r="AU6" s="6">
        <f>IF(data_cloud__263[[#This Row],[ground_truth]]=0,1,0)</f>
        <v>0</v>
      </c>
      <c r="AV6" s="6"/>
      <c r="AW6" s="6"/>
      <c r="AX6" s="6" t="str">
        <f>_xlfn.XLOOKUP(data_cloud__263[[#This Row],[product_id]], manual_check_maarten!A:A,manual_check_maarten!G:G,  "")</f>
        <v/>
      </c>
      <c r="AY6" s="6"/>
      <c r="AZ6" s="6"/>
      <c r="BA6" s="6" t="s">
        <v>91</v>
      </c>
      <c r="BB6" s="6">
        <v>3</v>
      </c>
      <c r="BC6" s="6" t="s">
        <v>78</v>
      </c>
      <c r="BD6" s="6">
        <v>45566.687939421296</v>
      </c>
      <c r="BE6" s="6" t="s">
        <v>79</v>
      </c>
      <c r="BF6" s="6" t="s">
        <v>80</v>
      </c>
      <c r="BG6" s="6">
        <v>3</v>
      </c>
      <c r="BH6" s="6">
        <v>3</v>
      </c>
      <c r="BI6" s="6">
        <v>0</v>
      </c>
      <c r="BJ6" s="6" t="s">
        <v>92</v>
      </c>
      <c r="BK6" s="6" t="s">
        <v>82</v>
      </c>
      <c r="BL6" s="6">
        <v>14.289999961853027</v>
      </c>
      <c r="BM6" s="6">
        <v>110</v>
      </c>
      <c r="BN6" s="6" t="s">
        <v>82</v>
      </c>
      <c r="BO6" s="6" t="s">
        <v>82</v>
      </c>
      <c r="BP6" s="6">
        <v>0</v>
      </c>
      <c r="BQ6" s="6">
        <v>60</v>
      </c>
      <c r="BR6" s="6">
        <v>5.1556110382080078E-2</v>
      </c>
      <c r="BS6" s="6">
        <v>0.22063529491424561</v>
      </c>
      <c r="BT6" s="6"/>
      <c r="BU6" s="6"/>
      <c r="BY6" s="6"/>
      <c r="BZ6" s="6"/>
      <c r="CA6" s="6"/>
      <c r="CB6" s="6"/>
      <c r="CC6" s="6"/>
      <c r="CD6" s="6"/>
      <c r="CE6" s="6"/>
      <c r="CS6" s="6"/>
      <c r="CT6" s="6"/>
      <c r="CU6" s="6"/>
      <c r="CV6" s="6"/>
      <c r="CW6" s="6"/>
      <c r="CZ6" s="6"/>
      <c r="DA6" s="6"/>
      <c r="DB6" s="6"/>
      <c r="DC6" s="6"/>
      <c r="DD6" s="6"/>
      <c r="DE6" s="6"/>
    </row>
    <row r="7" spans="1:109" hidden="1" x14ac:dyDescent="0.35">
      <c r="A7" s="8">
        <v>798.277587890625</v>
      </c>
      <c r="B7" s="8">
        <v>119.90861511230469</v>
      </c>
      <c r="C7" s="8">
        <v>212.30000305175781</v>
      </c>
      <c r="D7" s="8">
        <v>215.60000610351563</v>
      </c>
      <c r="E7" s="8">
        <v>221</v>
      </c>
      <c r="F7" s="8">
        <v>225.10000610351563</v>
      </c>
      <c r="G7" s="8">
        <v>2252.270751953125</v>
      </c>
      <c r="H7" s="8">
        <v>1794.2393798828125</v>
      </c>
      <c r="I7" s="8">
        <v>3.4520001411437988</v>
      </c>
      <c r="J7" s="8">
        <v>0.14400000870227814</v>
      </c>
      <c r="K7" s="8">
        <v>24.344001770019531</v>
      </c>
      <c r="L7" s="8">
        <v>1.970000147819519</v>
      </c>
      <c r="M7" s="8">
        <v>0.45800003409385681</v>
      </c>
      <c r="N7" s="8">
        <v>0.65600001811981201</v>
      </c>
      <c r="O7" s="8">
        <v>44.700000762939453</v>
      </c>
      <c r="P7" s="8">
        <v>28.067903518676758</v>
      </c>
      <c r="Q7" s="8">
        <v>44.999370574951172</v>
      </c>
      <c r="R7" s="8">
        <v>230</v>
      </c>
      <c r="S7" s="8">
        <v>60</v>
      </c>
      <c r="T7" s="8">
        <v>60</v>
      </c>
      <c r="U7" s="8">
        <v>58.400002000000001</v>
      </c>
      <c r="V7" s="8">
        <v>137.79624938964844</v>
      </c>
      <c r="W7" s="8">
        <v>52.49993896484375</v>
      </c>
      <c r="X7" s="8">
        <v>63.156082153320313</v>
      </c>
      <c r="Y7" s="8">
        <v>79.456626892089844</v>
      </c>
      <c r="Z7" s="8">
        <v>1.3168125152587891</v>
      </c>
      <c r="AA7" s="8">
        <v>542.6201171875</v>
      </c>
      <c r="AB7" s="8">
        <v>493.08673095703125</v>
      </c>
      <c r="AC7" s="8">
        <v>4.8911876678466797</v>
      </c>
      <c r="AD7" s="8">
        <v>3.8753125667572021</v>
      </c>
      <c r="AE7" s="8">
        <v>7941.3330078125</v>
      </c>
      <c r="AF7" s="8">
        <v>6041.1806640625</v>
      </c>
      <c r="AG7" s="8">
        <v>1813.39453125</v>
      </c>
      <c r="AH7" s="8">
        <v>1133.98388671875</v>
      </c>
      <c r="AI7" s="8">
        <v>6127.9384765625</v>
      </c>
      <c r="AJ7" s="8">
        <v>4907.19677734375</v>
      </c>
      <c r="AK7" s="8">
        <f>(data_cloud__263[[#This Row],[timestamp]]-BD5)*86400</f>
        <v>24.090999760664999</v>
      </c>
      <c r="AL7" s="8"/>
      <c r="AM7" s="8"/>
      <c r="AN7" s="8"/>
      <c r="AO7" s="8"/>
      <c r="AP7" s="6"/>
      <c r="AQ7" s="6"/>
      <c r="AR7" s="6"/>
      <c r="AS7" s="6" t="str">
        <f>_xlfn.XLOOKUP(data_cloud__263[[#This Row],[product_id]], manual_check_maarten!A:A,manual_check_maarten!F:F,  "")</f>
        <v/>
      </c>
      <c r="AT7" s="6" t="str">
        <f>_xlfn.XLOOKUP(data_cloud__263[[#This Row],[product_id]], manual_check_maarten!A:A,manual_check_maarten!H:H,  "")</f>
        <v/>
      </c>
      <c r="AU7" s="6">
        <f>IF(data_cloud__263[[#This Row],[ground_truth]]=0,1,0)</f>
        <v>0</v>
      </c>
      <c r="AV7" s="6"/>
      <c r="AW7" s="6"/>
      <c r="AX7" s="6" t="str">
        <f>_xlfn.XLOOKUP(data_cloud__263[[#This Row],[product_id]], manual_check_maarten!A:A,manual_check_maarten!G:G,  "")</f>
        <v/>
      </c>
      <c r="AY7" s="6"/>
      <c r="AZ7" s="6"/>
      <c r="BA7" s="6" t="s">
        <v>93</v>
      </c>
      <c r="BB7" s="6">
        <v>3</v>
      </c>
      <c r="BC7" s="6" t="s">
        <v>85</v>
      </c>
      <c r="BD7" s="6">
        <v>45566.687939421296</v>
      </c>
      <c r="BE7" s="6" t="s">
        <v>79</v>
      </c>
      <c r="BF7" s="6" t="s">
        <v>80</v>
      </c>
      <c r="BG7" s="6">
        <v>3</v>
      </c>
      <c r="BH7" s="6">
        <v>3</v>
      </c>
      <c r="BI7" s="6">
        <v>0</v>
      </c>
      <c r="BJ7" s="6" t="s">
        <v>92</v>
      </c>
      <c r="BK7" s="6" t="s">
        <v>82</v>
      </c>
      <c r="BL7" s="6">
        <v>14.289999961853027</v>
      </c>
      <c r="BM7" s="6">
        <v>110</v>
      </c>
      <c r="BN7" s="6" t="s">
        <v>82</v>
      </c>
      <c r="BO7" s="6" t="s">
        <v>82</v>
      </c>
      <c r="BP7" s="6">
        <v>0</v>
      </c>
      <c r="BQ7" s="6">
        <v>60</v>
      </c>
      <c r="BR7" s="6"/>
      <c r="BS7" s="6"/>
      <c r="BT7" s="6"/>
      <c r="BU7" s="6"/>
      <c r="BY7" s="6"/>
      <c r="BZ7" s="6"/>
      <c r="CA7" s="6"/>
      <c r="CB7" s="6"/>
      <c r="CC7" s="6"/>
      <c r="CD7" s="6"/>
      <c r="CE7" s="6"/>
      <c r="CS7" s="6"/>
      <c r="CT7" s="6"/>
      <c r="CU7" s="6"/>
      <c r="CV7" s="6"/>
      <c r="CW7" s="6"/>
      <c r="CZ7" s="6"/>
      <c r="DA7" s="6"/>
      <c r="DB7" s="6"/>
      <c r="DC7" s="6"/>
      <c r="DD7" s="6"/>
      <c r="DE7" s="6"/>
    </row>
    <row r="8" spans="1:109" x14ac:dyDescent="0.35">
      <c r="A8" s="8">
        <v>798.277587890625</v>
      </c>
      <c r="B8" s="8">
        <v>119.90861511230469</v>
      </c>
      <c r="C8" s="8">
        <v>211.60000610351563</v>
      </c>
      <c r="D8" s="8">
        <v>215.30000305175781</v>
      </c>
      <c r="E8" s="8">
        <v>221.30000305175781</v>
      </c>
      <c r="F8" s="8">
        <v>225.30000305175781</v>
      </c>
      <c r="G8" s="8">
        <v>2239.05908203125</v>
      </c>
      <c r="H8" s="8">
        <v>1809.4908447265625</v>
      </c>
      <c r="I8" s="8">
        <v>3.1680002212524414</v>
      </c>
      <c r="J8" s="8">
        <v>0.14600001275539398</v>
      </c>
      <c r="K8" s="8">
        <v>24.344001770019531</v>
      </c>
      <c r="L8" s="8">
        <v>2.0320000648498535</v>
      </c>
      <c r="M8" s="8">
        <v>0.45800003409385681</v>
      </c>
      <c r="N8" s="8">
        <v>0.65600001811981201</v>
      </c>
      <c r="O8" s="8">
        <v>44.400001525878906</v>
      </c>
      <c r="P8" s="8">
        <v>27.945581436157227</v>
      </c>
      <c r="Q8" s="8">
        <v>44.989173889160156</v>
      </c>
      <c r="R8" s="8">
        <v>230</v>
      </c>
      <c r="S8" s="8">
        <v>60.200001</v>
      </c>
      <c r="T8" s="8">
        <v>60.200001</v>
      </c>
      <c r="U8" s="8">
        <v>58.900002000000001</v>
      </c>
      <c r="V8" s="8">
        <v>94.586082458496094</v>
      </c>
      <c r="W8" s="8">
        <v>52.499603271484375</v>
      </c>
      <c r="X8" s="8">
        <v>64.55316162109375</v>
      </c>
      <c r="Y8" s="8">
        <v>78.379463195800781</v>
      </c>
      <c r="Z8" s="8">
        <v>3.9129376411437988</v>
      </c>
      <c r="AA8" s="8">
        <v>536.44635009765625</v>
      </c>
      <c r="AB8" s="8">
        <v>489.08380126953125</v>
      </c>
      <c r="AC8" s="8">
        <v>4.5901875495910645</v>
      </c>
      <c r="AD8" s="8">
        <v>3.687187671661377</v>
      </c>
      <c r="AE8" s="8">
        <v>7626.3076171875</v>
      </c>
      <c r="AF8" s="8">
        <v>5192.9814453125</v>
      </c>
      <c r="AG8" s="8">
        <v>1602.447265625</v>
      </c>
      <c r="AH8" s="8">
        <v>985.001953125</v>
      </c>
      <c r="AI8" s="8">
        <v>6023.8603515625</v>
      </c>
      <c r="AJ8" s="8">
        <v>4207.9794921875</v>
      </c>
      <c r="AK8" s="8">
        <f>(data_cloud__263[[#This Row],[timestamp]]-BD6)*86400</f>
        <v>28.347999905236065</v>
      </c>
      <c r="AL8" s="8">
        <v>1.0029999999999999</v>
      </c>
      <c r="AM8" s="8">
        <v>423.15300000000002</v>
      </c>
      <c r="AN8" s="8">
        <v>2054.9699999999998</v>
      </c>
      <c r="AO8" s="8">
        <v>12.848000000000001</v>
      </c>
      <c r="AP8" s="6">
        <v>27.934000000000001</v>
      </c>
      <c r="AQ8" s="6">
        <v>1</v>
      </c>
      <c r="AR8" s="6">
        <v>1</v>
      </c>
      <c r="AS8" s="6">
        <f>_xlfn.XLOOKUP(data_cloud__263[[#This Row],[product_id]], manual_check_maarten!A:A,manual_check_maarten!F:F,  "")</f>
        <v>1</v>
      </c>
      <c r="AT8" s="6" t="str">
        <f>_xlfn.XLOOKUP(data_cloud__263[[#This Row],[product_id]], manual_check_maarten!A:A,manual_check_maarten!H:H,  "")</f>
        <v/>
      </c>
      <c r="AU8" s="6">
        <f>IF(data_cloud__263[[#This Row],[ground_truth]]=0,1,0)</f>
        <v>0</v>
      </c>
      <c r="AV8" s="6"/>
      <c r="AW8" s="6"/>
      <c r="AX8" s="6">
        <f>_xlfn.XLOOKUP(data_cloud__263[[#This Row],[product_id]], manual_check_maarten!A:A,manual_check_maarten!G:G,  "")</f>
        <v>0</v>
      </c>
      <c r="AY8" s="6"/>
      <c r="AZ8" s="6"/>
      <c r="BA8" s="6" t="s">
        <v>94</v>
      </c>
      <c r="BB8" s="6">
        <v>4</v>
      </c>
      <c r="BC8" s="6" t="s">
        <v>78</v>
      </c>
      <c r="BD8" s="6">
        <v>45566.688267523146</v>
      </c>
      <c r="BE8" s="6" t="s">
        <v>79</v>
      </c>
      <c r="BF8" s="6" t="s">
        <v>80</v>
      </c>
      <c r="BG8" s="6">
        <v>4</v>
      </c>
      <c r="BH8" s="6">
        <v>4</v>
      </c>
      <c r="BI8" s="6">
        <v>0</v>
      </c>
      <c r="BJ8" s="6" t="s">
        <v>95</v>
      </c>
      <c r="BK8" s="6" t="s">
        <v>82</v>
      </c>
      <c r="BL8" s="6">
        <v>14.299999237060547</v>
      </c>
      <c r="BM8" s="6">
        <v>110</v>
      </c>
      <c r="BN8" s="6" t="s">
        <v>82</v>
      </c>
      <c r="BO8" s="6" t="s">
        <v>82</v>
      </c>
      <c r="BP8" s="6">
        <v>0</v>
      </c>
      <c r="BQ8" s="6">
        <v>60</v>
      </c>
      <c r="BR8" s="6">
        <v>1.9711971282958984E-2</v>
      </c>
      <c r="BS8" s="6">
        <v>0.18624866008758545</v>
      </c>
      <c r="BT8" s="6" t="s">
        <v>96</v>
      </c>
      <c r="BU8" s="6" t="s">
        <v>94</v>
      </c>
      <c r="BV8" s="6">
        <v>40</v>
      </c>
      <c r="BW8" s="6">
        <v>20</v>
      </c>
      <c r="BX8" s="6">
        <v>45</v>
      </c>
      <c r="BY8" s="6">
        <v>849.83</v>
      </c>
      <c r="BZ8" s="6">
        <v>1290.136</v>
      </c>
      <c r="CA8" s="6">
        <v>-2.9910000000000001</v>
      </c>
      <c r="CB8" s="6">
        <v>4.1079999999999997</v>
      </c>
      <c r="CC8" s="6">
        <v>89.317999999999998</v>
      </c>
      <c r="CD8" s="6">
        <v>2054.9699999999998</v>
      </c>
      <c r="CE8" s="6">
        <v>837.15499999999997</v>
      </c>
      <c r="CF8" s="6">
        <v>1397.4069999999999</v>
      </c>
      <c r="CG8" s="6">
        <v>0.88700000000000001</v>
      </c>
      <c r="CH8" s="6">
        <v>94.882000000000005</v>
      </c>
      <c r="CS8" s="6"/>
      <c r="CT8" s="6"/>
      <c r="CU8" s="6"/>
      <c r="CV8" s="6"/>
      <c r="CW8" s="6"/>
      <c r="CZ8" s="6"/>
      <c r="DA8" s="6"/>
      <c r="DB8" s="6"/>
      <c r="DC8" s="6"/>
      <c r="DD8" s="6"/>
      <c r="DE8" s="6"/>
    </row>
    <row r="9" spans="1:109" x14ac:dyDescent="0.35">
      <c r="A9" s="8">
        <v>798.277587890625</v>
      </c>
      <c r="B9" s="8">
        <v>119.90861511230469</v>
      </c>
      <c r="C9" s="8">
        <v>211.60000610351563</v>
      </c>
      <c r="D9" s="8">
        <v>215.30000305175781</v>
      </c>
      <c r="E9" s="8">
        <v>221.30000305175781</v>
      </c>
      <c r="F9" s="8">
        <v>225.30000305175781</v>
      </c>
      <c r="G9" s="8">
        <v>2239.05908203125</v>
      </c>
      <c r="H9" s="8">
        <v>1809.4908447265625</v>
      </c>
      <c r="I9" s="8">
        <v>3.1680002212524414</v>
      </c>
      <c r="J9" s="8">
        <v>0.14600001275539398</v>
      </c>
      <c r="K9" s="8">
        <v>24.344001770019531</v>
      </c>
      <c r="L9" s="8">
        <v>2.0320000648498535</v>
      </c>
      <c r="M9" s="8">
        <v>0.45800003409385681</v>
      </c>
      <c r="N9" s="8">
        <v>0.65600001811981201</v>
      </c>
      <c r="O9" s="8">
        <v>44.400001525878906</v>
      </c>
      <c r="P9" s="8">
        <v>27.945581436157227</v>
      </c>
      <c r="Q9" s="8">
        <v>44.989173889160156</v>
      </c>
      <c r="R9" s="8">
        <v>230</v>
      </c>
      <c r="S9" s="8">
        <v>60.200001</v>
      </c>
      <c r="T9" s="8">
        <v>60.200001</v>
      </c>
      <c r="U9" s="8">
        <v>58.900002000000001</v>
      </c>
      <c r="V9" s="8">
        <v>137.79624938964844</v>
      </c>
      <c r="W9" s="8">
        <v>52.49993896484375</v>
      </c>
      <c r="X9" s="8">
        <v>64.030036926269531</v>
      </c>
      <c r="Y9" s="8">
        <v>80.4085693359375</v>
      </c>
      <c r="Z9" s="8">
        <v>1.3544375896453857</v>
      </c>
      <c r="AA9" s="8">
        <v>540.01788330078125</v>
      </c>
      <c r="AB9" s="8">
        <v>490.78286743164063</v>
      </c>
      <c r="AC9" s="8">
        <v>4.9288125038146973</v>
      </c>
      <c r="AD9" s="8">
        <v>3.9129376411437988</v>
      </c>
      <c r="AE9" s="8">
        <v>7872.1015625</v>
      </c>
      <c r="AF9" s="8">
        <v>5948.8564453125</v>
      </c>
      <c r="AG9" s="8">
        <v>1816.373046875</v>
      </c>
      <c r="AH9" s="8">
        <v>1137.06787109375</v>
      </c>
      <c r="AI9" s="8">
        <v>6055.728515625</v>
      </c>
      <c r="AJ9" s="8">
        <v>4811.78857421875</v>
      </c>
      <c r="AK9" s="8">
        <f>(data_cloud__263[[#This Row],[timestamp]]-BD7)*86400</f>
        <v>28.347999905236065</v>
      </c>
      <c r="AL9" s="8">
        <v>1.004</v>
      </c>
      <c r="AM9" s="8">
        <v>424.23399999999998</v>
      </c>
      <c r="AN9" s="8">
        <v>2052.8339999999998</v>
      </c>
      <c r="AO9" s="8">
        <v>7.609</v>
      </c>
      <c r="AP9" s="6">
        <v>26.532</v>
      </c>
      <c r="AQ9" s="6">
        <v>1</v>
      </c>
      <c r="AR9" s="6">
        <v>1</v>
      </c>
      <c r="AS9" s="6">
        <f>_xlfn.XLOOKUP(data_cloud__263[[#This Row],[product_id]], manual_check_maarten!A:A,manual_check_maarten!F:F,  "")</f>
        <v>1</v>
      </c>
      <c r="AT9" s="6" t="str">
        <f>_xlfn.XLOOKUP(data_cloud__263[[#This Row],[product_id]], manual_check_maarten!A:A,manual_check_maarten!H:H,  "")</f>
        <v/>
      </c>
      <c r="AU9" s="6">
        <f>IF(data_cloud__263[[#This Row],[ground_truth]]=0,1,0)</f>
        <v>0</v>
      </c>
      <c r="AV9" s="6"/>
      <c r="AW9" s="6"/>
      <c r="AX9" s="6">
        <f>_xlfn.XLOOKUP(data_cloud__263[[#This Row],[product_id]], manual_check_maarten!A:A,manual_check_maarten!G:G,  "")</f>
        <v>0</v>
      </c>
      <c r="AY9" s="6"/>
      <c r="AZ9" s="6"/>
      <c r="BA9" s="6" t="s">
        <v>97</v>
      </c>
      <c r="BB9" s="6">
        <v>4</v>
      </c>
      <c r="BC9" s="6" t="s">
        <v>85</v>
      </c>
      <c r="BD9" s="6">
        <v>45566.688267523146</v>
      </c>
      <c r="BE9" s="6" t="s">
        <v>79</v>
      </c>
      <c r="BF9" s="6" t="s">
        <v>80</v>
      </c>
      <c r="BG9" s="6">
        <v>4</v>
      </c>
      <c r="BH9" s="6">
        <v>4</v>
      </c>
      <c r="BI9" s="6">
        <v>0</v>
      </c>
      <c r="BJ9" s="6" t="s">
        <v>95</v>
      </c>
      <c r="BK9" s="6" t="s">
        <v>82</v>
      </c>
      <c r="BL9" s="6">
        <v>14.299999237060547</v>
      </c>
      <c r="BM9" s="6">
        <v>110</v>
      </c>
      <c r="BN9" s="6" t="s">
        <v>82</v>
      </c>
      <c r="BO9" s="6" t="s">
        <v>82</v>
      </c>
      <c r="BP9" s="6">
        <v>0</v>
      </c>
      <c r="BQ9" s="6">
        <v>60</v>
      </c>
      <c r="BR9" s="6"/>
      <c r="BS9" s="6"/>
      <c r="BT9" s="6" t="s">
        <v>98</v>
      </c>
      <c r="BU9" s="6" t="s">
        <v>97</v>
      </c>
      <c r="BV9" s="6">
        <v>40</v>
      </c>
      <c r="BW9" s="6">
        <v>20</v>
      </c>
      <c r="BX9" s="6">
        <v>45</v>
      </c>
      <c r="BY9" s="6">
        <v>1230.8510000000001</v>
      </c>
      <c r="BZ9" s="6">
        <v>1138.501</v>
      </c>
      <c r="CA9" s="6">
        <v>-2.3090000000000002</v>
      </c>
      <c r="CB9" s="6">
        <v>4.0279999999999996</v>
      </c>
      <c r="CC9" s="6">
        <v>90</v>
      </c>
      <c r="CD9" s="6">
        <v>2052.8339999999998</v>
      </c>
      <c r="CE9" s="6">
        <v>1223.2729999999999</v>
      </c>
      <c r="CF9" s="6">
        <v>1442.655</v>
      </c>
      <c r="CG9" s="6">
        <v>-178.24100000000001</v>
      </c>
      <c r="CH9" s="6">
        <v>97.244</v>
      </c>
      <c r="CS9" s="6"/>
      <c r="CT9" s="6"/>
      <c r="CU9" s="6"/>
      <c r="CV9" s="6"/>
      <c r="CW9" s="6"/>
      <c r="CZ9" s="6"/>
      <c r="DA9" s="6"/>
      <c r="DB9" s="6"/>
      <c r="DC9" s="6"/>
      <c r="DD9" s="6"/>
      <c r="DE9" s="6"/>
    </row>
    <row r="10" spans="1:109" hidden="1" x14ac:dyDescent="0.35">
      <c r="A10" s="8">
        <v>798.646484375</v>
      </c>
      <c r="B10" s="8">
        <v>119.90861511230469</v>
      </c>
      <c r="C10" s="8">
        <v>211.60000610351563</v>
      </c>
      <c r="D10" s="8">
        <v>215.30000305175781</v>
      </c>
      <c r="E10" s="8">
        <v>221.30000305175781</v>
      </c>
      <c r="F10" s="8">
        <v>225.60000610351563</v>
      </c>
      <c r="G10" s="8">
        <v>2220.01904296875</v>
      </c>
      <c r="H10" s="8">
        <v>1795.2108154296875</v>
      </c>
      <c r="I10" s="8">
        <v>3.1500000953674316</v>
      </c>
      <c r="J10" s="8">
        <v>0.15000000596046448</v>
      </c>
      <c r="K10" s="8">
        <v>24.342000961303711</v>
      </c>
      <c r="L10" s="8">
        <v>2.0800001621246338</v>
      </c>
      <c r="M10" s="8">
        <v>0.45600003004074097</v>
      </c>
      <c r="N10" s="8">
        <v>0.65600001811981201</v>
      </c>
      <c r="O10" s="8">
        <v>44</v>
      </c>
      <c r="P10" s="8">
        <v>28.679515838623047</v>
      </c>
      <c r="Q10" s="8">
        <v>44.953498840332031</v>
      </c>
      <c r="R10" s="8">
        <v>230.10000610351563</v>
      </c>
      <c r="S10" s="8">
        <v>60.299999</v>
      </c>
      <c r="T10" s="8">
        <v>60.299999</v>
      </c>
      <c r="U10" s="8">
        <v>59.200001</v>
      </c>
      <c r="V10" s="8">
        <v>94.586082458496094</v>
      </c>
      <c r="W10" s="8">
        <v>52.499603271484375</v>
      </c>
      <c r="X10" s="8">
        <v>65.106163024902344</v>
      </c>
      <c r="Y10" s="8">
        <v>78.855628967285156</v>
      </c>
      <c r="Z10" s="8">
        <v>3.2356877326965332</v>
      </c>
      <c r="AA10" s="8">
        <v>538.63140869140625</v>
      </c>
      <c r="AB10" s="8">
        <v>493.31655883789063</v>
      </c>
      <c r="AC10" s="8">
        <v>4.5901875495910645</v>
      </c>
      <c r="AD10" s="8">
        <v>3.6119377613067627</v>
      </c>
      <c r="AE10" s="8">
        <v>7679.3740234375</v>
      </c>
      <c r="AF10" s="8">
        <v>5304.35009765625</v>
      </c>
      <c r="AG10" s="8">
        <v>1641.74462890625</v>
      </c>
      <c r="AH10" s="8">
        <v>989.8525390625</v>
      </c>
      <c r="AI10" s="8">
        <v>6037.62939453125</v>
      </c>
      <c r="AJ10" s="8">
        <v>4314.49755859375</v>
      </c>
      <c r="AK10" s="8">
        <f>(data_cloud__263[[#This Row],[timestamp]]-BD8)*86400</f>
        <v>20.929999882355332</v>
      </c>
      <c r="AL10" s="8"/>
      <c r="AM10" s="8"/>
      <c r="AN10" s="8"/>
      <c r="AO10" s="8"/>
      <c r="AP10" s="6"/>
      <c r="AQ10" s="6"/>
      <c r="AR10" s="6"/>
      <c r="AS10" s="6" t="str">
        <f>_xlfn.XLOOKUP(data_cloud__263[[#This Row],[product_id]], manual_check_maarten!A:A,manual_check_maarten!F:F,  "")</f>
        <v/>
      </c>
      <c r="AT10" s="6" t="str">
        <f>_xlfn.XLOOKUP(data_cloud__263[[#This Row],[product_id]], manual_check_maarten!A:A,manual_check_maarten!H:H,  "")</f>
        <v/>
      </c>
      <c r="AU10" s="6">
        <f>IF(data_cloud__263[[#This Row],[ground_truth]]=0,1,0)</f>
        <v>0</v>
      </c>
      <c r="AV10" s="6"/>
      <c r="AW10" s="6"/>
      <c r="AX10" s="6" t="str">
        <f>_xlfn.XLOOKUP(data_cloud__263[[#This Row],[product_id]], manual_check_maarten!A:A,manual_check_maarten!G:G,  "")</f>
        <v/>
      </c>
      <c r="AY10" s="6"/>
      <c r="AZ10" s="6"/>
      <c r="BA10" s="6" t="s">
        <v>99</v>
      </c>
      <c r="BB10" s="6">
        <v>5</v>
      </c>
      <c r="BC10" s="6" t="s">
        <v>78</v>
      </c>
      <c r="BD10" s="6">
        <v>45566.688509768515</v>
      </c>
      <c r="BE10" s="6" t="s">
        <v>79</v>
      </c>
      <c r="BF10" s="6" t="s">
        <v>80</v>
      </c>
      <c r="BG10" s="6">
        <v>5</v>
      </c>
      <c r="BH10" s="6">
        <v>5</v>
      </c>
      <c r="BI10" s="6">
        <v>0</v>
      </c>
      <c r="BJ10" s="6" t="s">
        <v>100</v>
      </c>
      <c r="BK10" s="6" t="s">
        <v>82</v>
      </c>
      <c r="BL10" s="6">
        <v>14.299999237060547</v>
      </c>
      <c r="BM10" s="6">
        <v>110</v>
      </c>
      <c r="BN10" s="6" t="s">
        <v>82</v>
      </c>
      <c r="BO10" s="6" t="s">
        <v>82</v>
      </c>
      <c r="BP10" s="6">
        <v>0</v>
      </c>
      <c r="BQ10" s="6">
        <v>60</v>
      </c>
      <c r="BR10" s="6">
        <v>1.9634008407592773E-2</v>
      </c>
      <c r="BS10" s="6">
        <v>0.17160689830780029</v>
      </c>
      <c r="BT10" s="6"/>
      <c r="BU10" s="6"/>
      <c r="BY10" s="6"/>
      <c r="BZ10" s="6"/>
      <c r="CA10" s="6"/>
      <c r="CB10" s="6"/>
      <c r="CC10" s="6"/>
      <c r="CD10" s="6"/>
      <c r="CE10" s="6"/>
      <c r="CS10" s="6"/>
      <c r="CT10" s="6"/>
      <c r="CU10" s="6"/>
      <c r="CV10" s="6"/>
      <c r="CW10" s="6"/>
      <c r="CZ10" s="6"/>
      <c r="DA10" s="6"/>
      <c r="DB10" s="6"/>
      <c r="DC10" s="6"/>
      <c r="DD10" s="6"/>
      <c r="DE10" s="6"/>
    </row>
    <row r="11" spans="1:109" x14ac:dyDescent="0.35">
      <c r="A11" s="8">
        <v>798.646484375</v>
      </c>
      <c r="B11" s="8">
        <v>119.90861511230469</v>
      </c>
      <c r="C11" s="8">
        <v>211.60000610351563</v>
      </c>
      <c r="D11" s="8">
        <v>215.30000305175781</v>
      </c>
      <c r="E11" s="8">
        <v>221.30000305175781</v>
      </c>
      <c r="F11" s="8">
        <v>225.60000610351563</v>
      </c>
      <c r="G11" s="8">
        <v>2220.01904296875</v>
      </c>
      <c r="H11" s="8">
        <v>1795.2108154296875</v>
      </c>
      <c r="I11" s="8">
        <v>3.1500000953674316</v>
      </c>
      <c r="J11" s="8">
        <v>0.15000000596046448</v>
      </c>
      <c r="K11" s="8">
        <v>24.342000961303711</v>
      </c>
      <c r="L11" s="8">
        <v>2.0800001621246338</v>
      </c>
      <c r="M11" s="8">
        <v>0.45600003004074097</v>
      </c>
      <c r="N11" s="8">
        <v>0.65600001811981201</v>
      </c>
      <c r="O11" s="8">
        <v>44</v>
      </c>
      <c r="P11" s="8">
        <v>28.679515838623047</v>
      </c>
      <c r="Q11" s="8">
        <v>44.953498840332031</v>
      </c>
      <c r="R11" s="8">
        <v>230.10000610351563</v>
      </c>
      <c r="S11" s="8">
        <v>60.299999</v>
      </c>
      <c r="T11" s="8">
        <v>60.299999</v>
      </c>
      <c r="U11" s="8">
        <v>59.200001</v>
      </c>
      <c r="V11" s="8">
        <v>137.79624938964844</v>
      </c>
      <c r="W11" s="8">
        <v>52.49993896484375</v>
      </c>
      <c r="X11" s="8">
        <v>64.733345031738281</v>
      </c>
      <c r="Y11" s="8">
        <v>80.231185913085938</v>
      </c>
      <c r="Z11" s="8">
        <v>2.1445624828338623</v>
      </c>
      <c r="AA11" s="8">
        <v>542.1416015625</v>
      </c>
      <c r="AB11" s="8">
        <v>495.77108764648438</v>
      </c>
      <c r="AC11" s="8">
        <v>4.8159375190734863</v>
      </c>
      <c r="AD11" s="8">
        <v>3.8376877307891846</v>
      </c>
      <c r="AE11" s="8">
        <v>7915.748046875</v>
      </c>
      <c r="AF11" s="8">
        <v>6076.03857421875</v>
      </c>
      <c r="AG11" s="8">
        <v>1794.18505859375</v>
      </c>
      <c r="AH11" s="8">
        <v>1141.1572265625</v>
      </c>
      <c r="AI11" s="8">
        <v>6121.56298828125</v>
      </c>
      <c r="AJ11" s="8">
        <v>4934.88134765625</v>
      </c>
      <c r="AK11" s="8">
        <f>(data_cloud__263[[#This Row],[timestamp]]-BD9)*86400</f>
        <v>20.929999882355332</v>
      </c>
      <c r="AL11" s="8">
        <v>1.0049999999999999</v>
      </c>
      <c r="AM11" s="8">
        <v>424.476</v>
      </c>
      <c r="AN11" s="8">
        <v>2054.2750000000001</v>
      </c>
      <c r="AO11" s="8">
        <v>7.14</v>
      </c>
      <c r="AP11" s="6">
        <v>27.103000000000002</v>
      </c>
      <c r="AQ11" s="6">
        <v>1</v>
      </c>
      <c r="AR11" s="6">
        <v>1</v>
      </c>
      <c r="AS11" s="6">
        <f>_xlfn.XLOOKUP(data_cloud__263[[#This Row],[product_id]], manual_check_maarten!A:A,manual_check_maarten!F:F,  "")</f>
        <v>1</v>
      </c>
      <c r="AT11" s="6" t="str">
        <f>_xlfn.XLOOKUP(data_cloud__263[[#This Row],[product_id]], manual_check_maarten!A:A,manual_check_maarten!H:H,  "")</f>
        <v/>
      </c>
      <c r="AU11" s="6">
        <f>IF(data_cloud__263[[#This Row],[ground_truth]]=0,1,0)</f>
        <v>0</v>
      </c>
      <c r="AV11" s="6"/>
      <c r="AW11" s="6"/>
      <c r="AX11" s="6">
        <f>_xlfn.XLOOKUP(data_cloud__263[[#This Row],[product_id]], manual_check_maarten!A:A,manual_check_maarten!G:G,  "")</f>
        <v>0</v>
      </c>
      <c r="AY11" s="6"/>
      <c r="AZ11" s="6"/>
      <c r="BA11" s="6" t="s">
        <v>101</v>
      </c>
      <c r="BB11" s="6">
        <v>5</v>
      </c>
      <c r="BC11" s="6" t="s">
        <v>85</v>
      </c>
      <c r="BD11" s="6">
        <v>45566.688509768515</v>
      </c>
      <c r="BE11" s="6" t="s">
        <v>79</v>
      </c>
      <c r="BF11" s="6" t="s">
        <v>80</v>
      </c>
      <c r="BG11" s="6">
        <v>5</v>
      </c>
      <c r="BH11" s="6">
        <v>5</v>
      </c>
      <c r="BI11" s="6">
        <v>0</v>
      </c>
      <c r="BJ11" s="6" t="s">
        <v>100</v>
      </c>
      <c r="BK11" s="6" t="s">
        <v>82</v>
      </c>
      <c r="BL11" s="6">
        <v>14.299999237060547</v>
      </c>
      <c r="BM11" s="6">
        <v>110</v>
      </c>
      <c r="BN11" s="6" t="s">
        <v>82</v>
      </c>
      <c r="BO11" s="6" t="s">
        <v>82</v>
      </c>
      <c r="BP11" s="6">
        <v>0</v>
      </c>
      <c r="BQ11" s="6">
        <v>60</v>
      </c>
      <c r="BR11" s="6"/>
      <c r="BS11" s="6"/>
      <c r="BT11" s="6" t="s">
        <v>102</v>
      </c>
      <c r="BU11" s="6" t="s">
        <v>101</v>
      </c>
      <c r="BV11" s="6">
        <v>40</v>
      </c>
      <c r="BW11" s="6">
        <v>20</v>
      </c>
      <c r="BX11" s="6">
        <v>45</v>
      </c>
      <c r="BY11" s="6">
        <v>1230.5409999999999</v>
      </c>
      <c r="BZ11" s="6">
        <v>1061.6790000000001</v>
      </c>
      <c r="CA11" s="6">
        <v>-1.619</v>
      </c>
      <c r="CB11" s="6">
        <v>4.0289999999999999</v>
      </c>
      <c r="CC11" s="6">
        <v>90.69</v>
      </c>
      <c r="CD11" s="6">
        <v>2054.2750000000001</v>
      </c>
      <c r="CE11" s="6">
        <v>1224.165</v>
      </c>
      <c r="CF11" s="6">
        <v>1367.453</v>
      </c>
      <c r="CG11" s="6">
        <v>-178.33699999999999</v>
      </c>
      <c r="CH11" s="6">
        <v>99.998999999999995</v>
      </c>
      <c r="CS11" s="6"/>
      <c r="CT11" s="6"/>
      <c r="CU11" s="6"/>
      <c r="CV11" s="6"/>
      <c r="CW11" s="6"/>
      <c r="CZ11" s="6"/>
      <c r="DA11" s="6"/>
      <c r="DB11" s="6"/>
      <c r="DC11" s="6"/>
      <c r="DD11" s="6"/>
      <c r="DE11" s="6"/>
    </row>
    <row r="12" spans="1:109" x14ac:dyDescent="0.35">
      <c r="A12" s="8">
        <v>798.8309326171875</v>
      </c>
      <c r="B12" s="8">
        <v>119.90861511230469</v>
      </c>
      <c r="C12" s="8">
        <v>211.80000305175781</v>
      </c>
      <c r="D12" s="8">
        <v>215.30000305175781</v>
      </c>
      <c r="E12" s="8">
        <v>221.60000610351563</v>
      </c>
      <c r="F12" s="8">
        <v>225.60000610351563</v>
      </c>
      <c r="G12" s="8">
        <v>2208.458984375</v>
      </c>
      <c r="H12" s="8">
        <v>1753.050537109375</v>
      </c>
      <c r="I12" s="8">
        <v>3.3120002746582031</v>
      </c>
      <c r="J12" s="8">
        <v>0.15600000321865082</v>
      </c>
      <c r="K12" s="8">
        <v>24.340002059936523</v>
      </c>
      <c r="L12" s="8">
        <v>2.0820000171661377</v>
      </c>
      <c r="M12" s="8">
        <v>0.45400002598762512</v>
      </c>
      <c r="N12" s="8">
        <v>0.65600001811981201</v>
      </c>
      <c r="O12" s="8">
        <v>43.700000762939453</v>
      </c>
      <c r="P12" s="8">
        <v>29.311515808105469</v>
      </c>
      <c r="Q12" s="8">
        <v>44.989173889160156</v>
      </c>
      <c r="R12" s="8">
        <v>230.10000610351563</v>
      </c>
      <c r="S12" s="8">
        <v>60.299999</v>
      </c>
      <c r="T12" s="8">
        <v>60.299999</v>
      </c>
      <c r="U12" s="8">
        <v>59.5</v>
      </c>
      <c r="V12" s="8">
        <v>94.586082458496094</v>
      </c>
      <c r="W12" s="8">
        <v>52.499603271484375</v>
      </c>
      <c r="X12" s="8">
        <v>65.162399291992188</v>
      </c>
      <c r="Y12" s="8">
        <v>79.037193298339844</v>
      </c>
      <c r="Z12" s="8">
        <v>3.5366876125335693</v>
      </c>
      <c r="AA12" s="8">
        <v>542.40972900390625</v>
      </c>
      <c r="AB12" s="8">
        <v>498.6986083984375</v>
      </c>
      <c r="AC12" s="8">
        <v>4.5149378776550293</v>
      </c>
      <c r="AD12" s="8">
        <v>3.574312686920166</v>
      </c>
      <c r="AE12" s="8">
        <v>7764.27490234375</v>
      </c>
      <c r="AF12" s="8">
        <v>5458.4248046875</v>
      </c>
      <c r="AG12" s="8">
        <v>1636.6298828125</v>
      </c>
      <c r="AH12" s="8">
        <v>1006.72705078125</v>
      </c>
      <c r="AI12" s="8">
        <v>6127.64501953125</v>
      </c>
      <c r="AJ12" s="8">
        <v>4451.69775390625</v>
      </c>
      <c r="AK12" s="8">
        <f>(data_cloud__263[[#This Row],[timestamp]]-BD10)*86400</f>
        <v>24.680000287480652</v>
      </c>
      <c r="AL12" s="8">
        <v>1.0029999999999999</v>
      </c>
      <c r="AM12" s="8">
        <v>423.49599999999998</v>
      </c>
      <c r="AN12" s="8">
        <v>2055.2020000000002</v>
      </c>
      <c r="AO12" s="8">
        <v>4.0949999999999998</v>
      </c>
      <c r="AP12" s="6">
        <v>21.081</v>
      </c>
      <c r="AQ12" s="6">
        <v>1</v>
      </c>
      <c r="AR12" s="6">
        <v>1</v>
      </c>
      <c r="AS12" s="6">
        <f>_xlfn.XLOOKUP(data_cloud__263[[#This Row],[product_id]], manual_check_maarten!A:A,manual_check_maarten!F:F,  "")</f>
        <v>1</v>
      </c>
      <c r="AT12" s="6" t="str">
        <f>_xlfn.XLOOKUP(data_cloud__263[[#This Row],[product_id]], manual_check_maarten!A:A,manual_check_maarten!H:H,  "")</f>
        <v/>
      </c>
      <c r="AU12" s="6">
        <f>IF(data_cloud__263[[#This Row],[ground_truth]]=0,1,0)</f>
        <v>0</v>
      </c>
      <c r="AV12" s="6"/>
      <c r="AW12" s="6"/>
      <c r="AX12" s="6">
        <f>_xlfn.XLOOKUP(data_cloud__263[[#This Row],[product_id]], manual_check_maarten!A:A,manual_check_maarten!G:G,  "")</f>
        <v>0</v>
      </c>
      <c r="AY12" s="6"/>
      <c r="AZ12" s="6"/>
      <c r="BA12" s="6" t="s">
        <v>103</v>
      </c>
      <c r="BB12" s="6">
        <v>6</v>
      </c>
      <c r="BC12" s="6" t="s">
        <v>78</v>
      </c>
      <c r="BD12" s="6">
        <v>45566.688795416667</v>
      </c>
      <c r="BE12" s="6" t="s">
        <v>79</v>
      </c>
      <c r="BF12" s="6" t="s">
        <v>80</v>
      </c>
      <c r="BG12" s="6">
        <v>6</v>
      </c>
      <c r="BH12" s="6">
        <v>6</v>
      </c>
      <c r="BI12" s="6">
        <v>0</v>
      </c>
      <c r="BJ12" s="6" t="s">
        <v>104</v>
      </c>
      <c r="BK12" s="6" t="s">
        <v>82</v>
      </c>
      <c r="BL12" s="6">
        <v>14.299999237060547</v>
      </c>
      <c r="BM12" s="6">
        <v>110</v>
      </c>
      <c r="BN12" s="6" t="s">
        <v>82</v>
      </c>
      <c r="BO12" s="6" t="s">
        <v>82</v>
      </c>
      <c r="BP12" s="6">
        <v>0</v>
      </c>
      <c r="BQ12" s="6">
        <v>60</v>
      </c>
      <c r="BR12" s="6">
        <v>1.2331843376159668E-2</v>
      </c>
      <c r="BS12" s="6">
        <v>0.143379807472229</v>
      </c>
      <c r="BT12" s="6" t="s">
        <v>105</v>
      </c>
      <c r="BU12" s="6" t="s">
        <v>103</v>
      </c>
      <c r="BV12" s="6">
        <v>40</v>
      </c>
      <c r="BW12" s="6">
        <v>20</v>
      </c>
      <c r="BX12" s="6">
        <v>45</v>
      </c>
      <c r="BY12" s="6">
        <v>864.93700000000001</v>
      </c>
      <c r="BZ12" s="6">
        <v>1161.547</v>
      </c>
      <c r="CA12" s="6">
        <v>1.7769999999999999</v>
      </c>
      <c r="CB12" s="6">
        <v>4.1109999999999998</v>
      </c>
      <c r="CC12" s="6">
        <v>94.085999999999999</v>
      </c>
      <c r="CD12" s="6">
        <v>2055.2020000000002</v>
      </c>
      <c r="CE12" s="6">
        <v>843.63300000000004</v>
      </c>
      <c r="CF12" s="6">
        <v>1269.3579999999999</v>
      </c>
      <c r="CG12" s="6">
        <v>5.4279999999999999</v>
      </c>
      <c r="CH12" s="6">
        <v>99.998999999999995</v>
      </c>
      <c r="CS12" s="6"/>
      <c r="CT12" s="6"/>
      <c r="CU12" s="6"/>
      <c r="CV12" s="6"/>
      <c r="CW12" s="6"/>
      <c r="CZ12" s="6"/>
      <c r="DA12" s="6"/>
      <c r="DB12" s="6"/>
      <c r="DC12" s="6"/>
      <c r="DD12" s="6"/>
      <c r="DE12" s="6"/>
    </row>
    <row r="13" spans="1:109" x14ac:dyDescent="0.35">
      <c r="A13" s="8">
        <v>798.8309326171875</v>
      </c>
      <c r="B13" s="8">
        <v>119.90861511230469</v>
      </c>
      <c r="C13" s="8">
        <v>211.80000305175781</v>
      </c>
      <c r="D13" s="8">
        <v>215.30000305175781</v>
      </c>
      <c r="E13" s="8">
        <v>221.60000610351563</v>
      </c>
      <c r="F13" s="8">
        <v>225.60000610351563</v>
      </c>
      <c r="G13" s="8">
        <v>2208.458984375</v>
      </c>
      <c r="H13" s="8">
        <v>1753.050537109375</v>
      </c>
      <c r="I13" s="8">
        <v>3.3120002746582031</v>
      </c>
      <c r="J13" s="8">
        <v>0.15600000321865082</v>
      </c>
      <c r="K13" s="8">
        <v>24.340002059936523</v>
      </c>
      <c r="L13" s="8">
        <v>2.0820000171661377</v>
      </c>
      <c r="M13" s="8">
        <v>0.45400002598762512</v>
      </c>
      <c r="N13" s="8">
        <v>0.65600001811981201</v>
      </c>
      <c r="O13" s="8">
        <v>43.700000762939453</v>
      </c>
      <c r="P13" s="8">
        <v>29.311515808105469</v>
      </c>
      <c r="Q13" s="8">
        <v>44.989173889160156</v>
      </c>
      <c r="R13" s="8">
        <v>230.10000610351563</v>
      </c>
      <c r="S13" s="8">
        <v>60.299999</v>
      </c>
      <c r="T13" s="8">
        <v>60.299999</v>
      </c>
      <c r="U13" s="8">
        <v>59.5</v>
      </c>
      <c r="V13" s="8">
        <v>137.79624938964844</v>
      </c>
      <c r="W13" s="8">
        <v>52.49993896484375</v>
      </c>
      <c r="X13" s="8">
        <v>65.120475769042969</v>
      </c>
      <c r="Y13" s="8">
        <v>81.40411376953125</v>
      </c>
      <c r="Z13" s="8">
        <v>1.3168125152587891</v>
      </c>
      <c r="AA13" s="8">
        <v>543.1251220703125</v>
      </c>
      <c r="AB13" s="8">
        <v>496.933837890625</v>
      </c>
      <c r="AC13" s="8">
        <v>4.8159375190734863</v>
      </c>
      <c r="AD13" s="8">
        <v>3.8376877307891846</v>
      </c>
      <c r="AE13" s="8">
        <v>7938.61474609375</v>
      </c>
      <c r="AF13" s="8">
        <v>6075</v>
      </c>
      <c r="AG13" s="8">
        <v>1810.8291015625</v>
      </c>
      <c r="AH13" s="8">
        <v>1158.94921875</v>
      </c>
      <c r="AI13" s="8">
        <v>6127.78564453125</v>
      </c>
      <c r="AJ13" s="8">
        <v>4916.05078125</v>
      </c>
      <c r="AK13" s="8">
        <f>(data_cloud__263[[#This Row],[timestamp]]-BD11)*86400</f>
        <v>24.680000287480652</v>
      </c>
      <c r="AL13" s="8">
        <v>1.0049999999999999</v>
      </c>
      <c r="AM13" s="8">
        <v>424.55500000000001</v>
      </c>
      <c r="AN13" s="8">
        <v>2056.4250000000002</v>
      </c>
      <c r="AO13" s="8">
        <v>8.9570000000000007</v>
      </c>
      <c r="AP13" s="6">
        <v>47.86</v>
      </c>
      <c r="AQ13" s="6">
        <v>1</v>
      </c>
      <c r="AR13" s="6">
        <v>0</v>
      </c>
      <c r="AS13" s="6">
        <f>_xlfn.XLOOKUP(data_cloud__263[[#This Row],[product_id]], manual_check_maarten!A:A,manual_check_maarten!F:F,  "")</f>
        <v>1</v>
      </c>
      <c r="AT13" s="6" t="str">
        <f>_xlfn.XLOOKUP(data_cloud__263[[#This Row],[product_id]], manual_check_maarten!A:A,manual_check_maarten!H:H,  "")</f>
        <v/>
      </c>
      <c r="AU13" s="6">
        <f>IF(data_cloud__263[[#This Row],[ground_truth]]=0,1,0)</f>
        <v>0</v>
      </c>
      <c r="AV13" s="6"/>
      <c r="AW13" s="6"/>
      <c r="AX13" s="6" t="str">
        <f>_xlfn.XLOOKUP(data_cloud__263[[#This Row],[product_id]], manual_check_maarten!A:A,manual_check_maarten!G:G,  "")</f>
        <v>anomaly due to conveyor belt error in detection ROI</v>
      </c>
      <c r="AY13" s="6"/>
      <c r="AZ13" s="6"/>
      <c r="BA13" s="6" t="s">
        <v>106</v>
      </c>
      <c r="BB13" s="6">
        <v>6</v>
      </c>
      <c r="BC13" s="6" t="s">
        <v>85</v>
      </c>
      <c r="BD13" s="6">
        <v>45566.688795416667</v>
      </c>
      <c r="BE13" s="6" t="s">
        <v>79</v>
      </c>
      <c r="BF13" s="6" t="s">
        <v>80</v>
      </c>
      <c r="BG13" s="6">
        <v>6</v>
      </c>
      <c r="BH13" s="6">
        <v>6</v>
      </c>
      <c r="BI13" s="6">
        <v>0</v>
      </c>
      <c r="BJ13" s="6" t="s">
        <v>104</v>
      </c>
      <c r="BK13" s="6" t="s">
        <v>82</v>
      </c>
      <c r="BL13" s="6">
        <v>14.299999237060547</v>
      </c>
      <c r="BM13" s="6">
        <v>110</v>
      </c>
      <c r="BN13" s="6" t="s">
        <v>82</v>
      </c>
      <c r="BO13" s="6" t="s">
        <v>82</v>
      </c>
      <c r="BP13" s="6">
        <v>0</v>
      </c>
      <c r="BQ13" s="6">
        <v>60</v>
      </c>
      <c r="BR13" s="6"/>
      <c r="BS13" s="6"/>
      <c r="BT13" s="6" t="s">
        <v>107</v>
      </c>
      <c r="BU13" s="6" t="s">
        <v>106</v>
      </c>
      <c r="BV13" s="6">
        <v>40</v>
      </c>
      <c r="BW13" s="6">
        <v>20</v>
      </c>
      <c r="BX13" s="6">
        <v>45</v>
      </c>
      <c r="BY13" s="6">
        <v>1237.2329999999999</v>
      </c>
      <c r="BZ13" s="6">
        <v>866.31500000000005</v>
      </c>
      <c r="CA13" s="6">
        <v>-1.619</v>
      </c>
      <c r="CB13" s="6">
        <v>4.0289999999999999</v>
      </c>
      <c r="CC13" s="6">
        <v>90.69</v>
      </c>
      <c r="CD13" s="6">
        <v>2056.4250000000002</v>
      </c>
      <c r="CE13" s="6">
        <v>1231.261</v>
      </c>
      <c r="CF13" s="6">
        <v>1176.3820000000001</v>
      </c>
      <c r="CG13" s="6">
        <v>-178.31899999999999</v>
      </c>
      <c r="CH13" s="6">
        <v>99.998999999999995</v>
      </c>
      <c r="CS13" s="6"/>
      <c r="CT13" s="6"/>
      <c r="CU13" s="6"/>
      <c r="CV13" s="6"/>
      <c r="CW13" s="6"/>
      <c r="CZ13" s="6"/>
      <c r="DA13" s="6"/>
      <c r="DB13" s="6"/>
      <c r="DC13" s="6"/>
      <c r="DD13" s="6"/>
      <c r="DE13" s="6"/>
    </row>
    <row r="14" spans="1:109" x14ac:dyDescent="0.35">
      <c r="A14" s="8">
        <v>799.015380859375</v>
      </c>
      <c r="B14" s="8">
        <v>119.90861511230469</v>
      </c>
      <c r="C14" s="8">
        <v>212.30000305175781</v>
      </c>
      <c r="D14" s="8">
        <v>215.30000305175781</v>
      </c>
      <c r="E14" s="8">
        <v>221.60000610351563</v>
      </c>
      <c r="F14" s="8">
        <v>225.5</v>
      </c>
      <c r="G14" s="8">
        <v>2206.224609375</v>
      </c>
      <c r="H14" s="8">
        <v>1733.3304443359375</v>
      </c>
      <c r="I14" s="8">
        <v>2.8600001335144043</v>
      </c>
      <c r="J14" s="8">
        <v>0.14400000870227814</v>
      </c>
      <c r="K14" s="8">
        <v>24.340002059936523</v>
      </c>
      <c r="L14" s="8">
        <v>2.064000129699707</v>
      </c>
      <c r="M14" s="8">
        <v>0.45400002598762512</v>
      </c>
      <c r="N14" s="8">
        <v>0.65400004386901855</v>
      </c>
      <c r="O14" s="8">
        <v>43.200000762939453</v>
      </c>
      <c r="P14" s="8">
        <v>29.44403076171875</v>
      </c>
      <c r="Q14" s="8">
        <v>44.958595275878906</v>
      </c>
      <c r="R14" s="8">
        <v>230</v>
      </c>
      <c r="S14" s="8">
        <v>60.200001</v>
      </c>
      <c r="T14" s="8">
        <v>60.200001</v>
      </c>
      <c r="U14" s="8">
        <v>59.700001</v>
      </c>
      <c r="V14" s="8">
        <v>94.586082458496094</v>
      </c>
      <c r="W14" s="8">
        <v>52.499603271484375</v>
      </c>
      <c r="X14" s="8">
        <v>65.136886596679688</v>
      </c>
      <c r="Y14" s="8">
        <v>79.143333435058594</v>
      </c>
      <c r="Z14" s="8">
        <v>3.3485627174377441</v>
      </c>
      <c r="AA14" s="8">
        <v>542.23602294921875</v>
      </c>
      <c r="AB14" s="8">
        <v>498.757080078125</v>
      </c>
      <c r="AC14" s="8">
        <v>4.5149378776550293</v>
      </c>
      <c r="AD14" s="8">
        <v>3.574312686920166</v>
      </c>
      <c r="AE14" s="8">
        <v>7762.56640625</v>
      </c>
      <c r="AF14" s="8">
        <v>5459.90234375</v>
      </c>
      <c r="AG14" s="8">
        <v>1642.9287109375</v>
      </c>
      <c r="AH14" s="8">
        <v>1014.041015625</v>
      </c>
      <c r="AI14" s="8">
        <v>6119.6376953125</v>
      </c>
      <c r="AJ14" s="8">
        <v>4445.861328125</v>
      </c>
      <c r="AK14" s="8">
        <f>(data_cloud__263[[#This Row],[timestamp]]-BD12)*86400</f>
        <v>23.964000097475946</v>
      </c>
      <c r="AL14" s="8">
        <v>1.0029999999999999</v>
      </c>
      <c r="AM14" s="8">
        <v>423.666</v>
      </c>
      <c r="AN14" s="8">
        <v>2053.6060000000002</v>
      </c>
      <c r="AO14" s="8">
        <v>6.8680000000000003</v>
      </c>
      <c r="AP14" s="6">
        <v>19.21</v>
      </c>
      <c r="AQ14" s="6">
        <v>1</v>
      </c>
      <c r="AR14" s="6">
        <v>1</v>
      </c>
      <c r="AS14" s="6">
        <f>_xlfn.XLOOKUP(data_cloud__263[[#This Row],[product_id]], manual_check_maarten!A:A,manual_check_maarten!F:F,  "")</f>
        <v>1</v>
      </c>
      <c r="AT14" s="6" t="str">
        <f>_xlfn.XLOOKUP(data_cloud__263[[#This Row],[product_id]], manual_check_maarten!A:A,manual_check_maarten!H:H,  "")</f>
        <v/>
      </c>
      <c r="AU14" s="6">
        <f>IF(data_cloud__263[[#This Row],[ground_truth]]=0,1,0)</f>
        <v>0</v>
      </c>
      <c r="AV14" s="6"/>
      <c r="AW14" s="6"/>
      <c r="AX14" s="6">
        <f>_xlfn.XLOOKUP(data_cloud__263[[#This Row],[product_id]], manual_check_maarten!A:A,manual_check_maarten!G:G,  "")</f>
        <v>0</v>
      </c>
      <c r="AY14" s="6"/>
      <c r="AZ14" s="6"/>
      <c r="BA14" s="6" t="s">
        <v>108</v>
      </c>
      <c r="BB14" s="6">
        <v>7</v>
      </c>
      <c r="BC14" s="6" t="s">
        <v>78</v>
      </c>
      <c r="BD14" s="6">
        <v>45566.689072777779</v>
      </c>
      <c r="BE14" s="6" t="s">
        <v>79</v>
      </c>
      <c r="BF14" s="6" t="s">
        <v>80</v>
      </c>
      <c r="BG14" s="6">
        <v>7</v>
      </c>
      <c r="BH14" s="6">
        <v>7</v>
      </c>
      <c r="BI14" s="6">
        <v>0</v>
      </c>
      <c r="BJ14" s="6" t="s">
        <v>109</v>
      </c>
      <c r="BK14" s="6" t="s">
        <v>82</v>
      </c>
      <c r="BL14" s="6">
        <v>14.309999465942383</v>
      </c>
      <c r="BM14" s="6">
        <v>110</v>
      </c>
      <c r="BN14" s="6" t="s">
        <v>82</v>
      </c>
      <c r="BO14" s="6" t="s">
        <v>82</v>
      </c>
      <c r="BP14" s="6">
        <v>0</v>
      </c>
      <c r="BQ14" s="6">
        <v>60</v>
      </c>
      <c r="BR14" s="6">
        <v>6.9612264633178711E-3</v>
      </c>
      <c r="BS14" s="6">
        <v>0.14357113838195801</v>
      </c>
      <c r="BT14" s="6" t="s">
        <v>110</v>
      </c>
      <c r="BU14" s="6" t="s">
        <v>108</v>
      </c>
      <c r="BV14" s="6">
        <v>40</v>
      </c>
      <c r="BW14" s="6">
        <v>20</v>
      </c>
      <c r="BX14" s="6">
        <v>45</v>
      </c>
      <c r="BY14" s="6">
        <v>890.82600000000002</v>
      </c>
      <c r="BZ14" s="6">
        <v>1005.978</v>
      </c>
      <c r="CA14" s="6">
        <v>3.806</v>
      </c>
      <c r="CB14" s="6">
        <v>4.1689999999999996</v>
      </c>
      <c r="CC14" s="6">
        <v>96.114999999999995</v>
      </c>
      <c r="CD14" s="6">
        <v>2053.6060000000002</v>
      </c>
      <c r="CE14" s="6">
        <v>866.91600000000005</v>
      </c>
      <c r="CF14" s="6">
        <v>1116.2080000000001</v>
      </c>
      <c r="CG14" s="6">
        <v>6.5839999999999996</v>
      </c>
      <c r="CH14" s="6">
        <v>98.424999999999997</v>
      </c>
      <c r="CS14" s="6"/>
      <c r="CT14" s="6"/>
      <c r="CU14" s="6"/>
      <c r="CV14" s="6"/>
      <c r="CW14" s="6"/>
      <c r="CZ14" s="6"/>
      <c r="DA14" s="6"/>
      <c r="DB14" s="6"/>
      <c r="DC14" s="6"/>
      <c r="DD14" s="6"/>
      <c r="DE14" s="6"/>
    </row>
    <row r="15" spans="1:109" x14ac:dyDescent="0.35">
      <c r="A15" s="8">
        <v>799.015380859375</v>
      </c>
      <c r="B15" s="8">
        <v>119.90861511230469</v>
      </c>
      <c r="C15" s="8">
        <v>212.30000305175781</v>
      </c>
      <c r="D15" s="8">
        <v>215.30000305175781</v>
      </c>
      <c r="E15" s="8">
        <v>221.60000610351563</v>
      </c>
      <c r="F15" s="8">
        <v>225.5</v>
      </c>
      <c r="G15" s="8">
        <v>2206.224609375</v>
      </c>
      <c r="H15" s="8">
        <v>1733.3304443359375</v>
      </c>
      <c r="I15" s="8">
        <v>2.8600001335144043</v>
      </c>
      <c r="J15" s="8">
        <v>0.14400000870227814</v>
      </c>
      <c r="K15" s="8">
        <v>24.340002059936523</v>
      </c>
      <c r="L15" s="8">
        <v>2.064000129699707</v>
      </c>
      <c r="M15" s="8">
        <v>0.45400002598762512</v>
      </c>
      <c r="N15" s="8">
        <v>0.65400004386901855</v>
      </c>
      <c r="O15" s="8">
        <v>43.200000762939453</v>
      </c>
      <c r="P15" s="8">
        <v>29.44403076171875</v>
      </c>
      <c r="Q15" s="8">
        <v>44.958595275878906</v>
      </c>
      <c r="R15" s="8">
        <v>230</v>
      </c>
      <c r="S15" s="8">
        <v>60.200001</v>
      </c>
      <c r="T15" s="8">
        <v>60.200001</v>
      </c>
      <c r="U15" s="8">
        <v>59.700001</v>
      </c>
      <c r="V15" s="8">
        <v>137.79624938964844</v>
      </c>
      <c r="W15" s="8">
        <v>52.49993896484375</v>
      </c>
      <c r="X15" s="8">
        <v>65.363693237304688</v>
      </c>
      <c r="Y15" s="8">
        <v>81.515769958496094</v>
      </c>
      <c r="Z15" s="8">
        <v>1.2791875600814819</v>
      </c>
      <c r="AA15" s="8">
        <v>544.2572021484375</v>
      </c>
      <c r="AB15" s="8">
        <v>498.68954467773438</v>
      </c>
      <c r="AC15" s="8">
        <v>4.8159375190734863</v>
      </c>
      <c r="AD15" s="8">
        <v>3.8000626564025879</v>
      </c>
      <c r="AE15" s="8">
        <v>7966.515625</v>
      </c>
      <c r="AF15" s="8">
        <v>6139.8623046875</v>
      </c>
      <c r="AG15" s="8">
        <v>1823.0234375</v>
      </c>
      <c r="AH15" s="8">
        <v>1152.0390625</v>
      </c>
      <c r="AI15" s="8">
        <v>6143.4921875</v>
      </c>
      <c r="AJ15" s="8">
        <v>4987.8232421875</v>
      </c>
      <c r="AK15" s="8">
        <f>(data_cloud__263[[#This Row],[timestamp]]-BD13)*86400</f>
        <v>23.964000097475946</v>
      </c>
      <c r="AL15" s="8">
        <v>1.004</v>
      </c>
      <c r="AM15" s="8">
        <v>424.721</v>
      </c>
      <c r="AN15" s="8">
        <v>2056.183</v>
      </c>
      <c r="AO15" s="8">
        <v>11.662000000000001</v>
      </c>
      <c r="AP15" s="6">
        <v>74.010000000000005</v>
      </c>
      <c r="AQ15" s="6">
        <v>1</v>
      </c>
      <c r="AR15" s="6">
        <v>0</v>
      </c>
      <c r="AS15" s="6">
        <f>_xlfn.XLOOKUP(data_cloud__263[[#This Row],[product_id]], manual_check_maarten!A:A,manual_check_maarten!F:F,  "")</f>
        <v>1</v>
      </c>
      <c r="AT15" s="6" t="str">
        <f>_xlfn.XLOOKUP(data_cloud__263[[#This Row],[product_id]], manual_check_maarten!A:A,manual_check_maarten!H:H,  "")</f>
        <v/>
      </c>
      <c r="AU15" s="6">
        <f>IF(data_cloud__263[[#This Row],[ground_truth]]=0,1,0)</f>
        <v>0</v>
      </c>
      <c r="AV15" s="6"/>
      <c r="AW15" s="6"/>
      <c r="AX15" s="6" t="str">
        <f>_xlfn.XLOOKUP(data_cloud__263[[#This Row],[product_id]], manual_check_maarten!A:A,manual_check_maarten!G:G,  "")</f>
        <v>anomaly due to position against the edge of the FOV</v>
      </c>
      <c r="AY15" s="6"/>
      <c r="AZ15" s="6"/>
      <c r="BA15" s="6" t="s">
        <v>111</v>
      </c>
      <c r="BB15" s="6">
        <v>7</v>
      </c>
      <c r="BC15" s="6" t="s">
        <v>85</v>
      </c>
      <c r="BD15" s="6">
        <v>45566.689072777779</v>
      </c>
      <c r="BE15" s="6" t="s">
        <v>79</v>
      </c>
      <c r="BF15" s="6" t="s">
        <v>80</v>
      </c>
      <c r="BG15" s="6">
        <v>7</v>
      </c>
      <c r="BH15" s="6">
        <v>7</v>
      </c>
      <c r="BI15" s="6">
        <v>0</v>
      </c>
      <c r="BJ15" s="6" t="s">
        <v>109</v>
      </c>
      <c r="BK15" s="6" t="s">
        <v>82</v>
      </c>
      <c r="BL15" s="6">
        <v>14.309999465942383</v>
      </c>
      <c r="BM15" s="6">
        <v>110</v>
      </c>
      <c r="BN15" s="6" t="s">
        <v>82</v>
      </c>
      <c r="BO15" s="6" t="s">
        <v>82</v>
      </c>
      <c r="BP15" s="6">
        <v>0</v>
      </c>
      <c r="BQ15" s="6">
        <v>60</v>
      </c>
      <c r="BR15" s="6"/>
      <c r="BS15" s="6"/>
      <c r="BT15" s="6" t="s">
        <v>112</v>
      </c>
      <c r="BU15" s="6" t="s">
        <v>111</v>
      </c>
      <c r="BV15" s="6">
        <v>40</v>
      </c>
      <c r="BW15" s="6">
        <v>20</v>
      </c>
      <c r="BX15" s="6">
        <v>45</v>
      </c>
      <c r="BY15" s="6">
        <v>1203.52</v>
      </c>
      <c r="BZ15" s="6">
        <v>752.60900000000004</v>
      </c>
      <c r="CA15" s="6">
        <v>-3.673</v>
      </c>
      <c r="CB15" s="6">
        <v>4.1079999999999997</v>
      </c>
      <c r="CC15" s="6">
        <v>88.635999999999996</v>
      </c>
      <c r="CD15" s="6">
        <v>2056.183</v>
      </c>
      <c r="CE15" s="6">
        <v>1207.2919999999999</v>
      </c>
      <c r="CF15" s="6">
        <v>1065.011</v>
      </c>
      <c r="CG15" s="6">
        <v>179.93199999999999</v>
      </c>
      <c r="CH15" s="6">
        <v>97.244</v>
      </c>
      <c r="CS15" s="6"/>
      <c r="CT15" s="6"/>
      <c r="CU15" s="6"/>
      <c r="CV15" s="6"/>
      <c r="CW15" s="6"/>
      <c r="CZ15" s="6"/>
      <c r="DA15" s="6"/>
      <c r="DB15" s="6"/>
      <c r="DC15" s="6"/>
      <c r="DD15" s="6"/>
      <c r="DE15" s="6"/>
    </row>
    <row r="16" spans="1:109" hidden="1" x14ac:dyDescent="0.35">
      <c r="A16" s="8">
        <v>799.1998291015625</v>
      </c>
      <c r="B16" s="8">
        <v>119.90861511230469</v>
      </c>
      <c r="C16" s="8">
        <v>212.60000610351563</v>
      </c>
      <c r="D16" s="8">
        <v>215.30000305175781</v>
      </c>
      <c r="E16" s="8">
        <v>221.60000610351563</v>
      </c>
      <c r="F16" s="8">
        <v>225.30000305175781</v>
      </c>
      <c r="G16" s="8">
        <v>2213.89892578125</v>
      </c>
      <c r="H16" s="8">
        <v>1738.2847900390625</v>
      </c>
      <c r="I16" s="8">
        <v>2.7220001220703125</v>
      </c>
      <c r="J16" s="8">
        <v>0.14200000464916229</v>
      </c>
      <c r="K16" s="8">
        <v>24.340002059936523</v>
      </c>
      <c r="L16" s="8">
        <v>2.064000129699707</v>
      </c>
      <c r="M16" s="8">
        <v>0.45400002598762512</v>
      </c>
      <c r="N16" s="8">
        <v>0.65400004386901855</v>
      </c>
      <c r="O16" s="8">
        <v>42.700000762939453</v>
      </c>
      <c r="P16" s="8">
        <v>29.551063537597656</v>
      </c>
      <c r="Q16" s="8">
        <v>44.958595275878906</v>
      </c>
      <c r="R16" s="8">
        <v>229.80000305175781</v>
      </c>
      <c r="S16" s="8">
        <v>60.200001</v>
      </c>
      <c r="T16" s="8">
        <v>60.200001</v>
      </c>
      <c r="U16" s="8">
        <v>59.900002000000001</v>
      </c>
      <c r="V16" s="8">
        <v>94.586082458496094</v>
      </c>
      <c r="W16" s="8">
        <v>52.499603271484375</v>
      </c>
      <c r="X16" s="8">
        <v>65.5810546875</v>
      </c>
      <c r="Y16" s="8">
        <v>79.306175231933594</v>
      </c>
      <c r="Z16" s="8">
        <v>2.5960626602172852</v>
      </c>
      <c r="AA16" s="8">
        <v>543.53204345703125</v>
      </c>
      <c r="AB16" s="8">
        <v>500.1043701171875</v>
      </c>
      <c r="AC16" s="8">
        <v>4.5149378776550293</v>
      </c>
      <c r="AD16" s="8">
        <v>3.574312686920166</v>
      </c>
      <c r="AE16" s="8">
        <v>7784.5068359375</v>
      </c>
      <c r="AF16" s="8">
        <v>5492.90478515625</v>
      </c>
      <c r="AG16" s="8">
        <v>1648.6708984375</v>
      </c>
      <c r="AH16" s="8">
        <v>1019.73779296875</v>
      </c>
      <c r="AI16" s="8">
        <v>6135.8359375</v>
      </c>
      <c r="AJ16" s="8">
        <v>4473.1669921875</v>
      </c>
      <c r="AK16" s="8">
        <f>(data_cloud__263[[#This Row],[timestamp]]-BD14)*86400</f>
        <v>23.990000132471323</v>
      </c>
      <c r="AL16" s="8"/>
      <c r="AM16" s="8"/>
      <c r="AN16" s="8"/>
      <c r="AO16" s="8"/>
      <c r="AP16" s="6"/>
      <c r="AQ16" s="6"/>
      <c r="AR16" s="6"/>
      <c r="AS16" s="6" t="str">
        <f>_xlfn.XLOOKUP(data_cloud__263[[#This Row],[product_id]], manual_check_maarten!A:A,manual_check_maarten!F:F,  "")</f>
        <v/>
      </c>
      <c r="AT16" s="6" t="str">
        <f>_xlfn.XLOOKUP(data_cloud__263[[#This Row],[product_id]], manual_check_maarten!A:A,manual_check_maarten!H:H,  "")</f>
        <v/>
      </c>
      <c r="AU16" s="6">
        <f>IF(data_cloud__263[[#This Row],[ground_truth]]=0,1,0)</f>
        <v>0</v>
      </c>
      <c r="AV16" s="6"/>
      <c r="AW16" s="6"/>
      <c r="AX16" s="6" t="str">
        <f>_xlfn.XLOOKUP(data_cloud__263[[#This Row],[product_id]], manual_check_maarten!A:A,manual_check_maarten!G:G,  "")</f>
        <v/>
      </c>
      <c r="AY16" s="6"/>
      <c r="AZ16" s="6"/>
      <c r="BA16" s="6" t="s">
        <v>113</v>
      </c>
      <c r="BB16" s="6">
        <v>8</v>
      </c>
      <c r="BC16" s="6" t="s">
        <v>78</v>
      </c>
      <c r="BD16" s="6">
        <v>45566.689350439818</v>
      </c>
      <c r="BE16" s="6" t="s">
        <v>79</v>
      </c>
      <c r="BF16" s="6" t="s">
        <v>80</v>
      </c>
      <c r="BG16" s="6">
        <v>8</v>
      </c>
      <c r="BH16" s="6">
        <v>8</v>
      </c>
      <c r="BI16" s="6">
        <v>0</v>
      </c>
      <c r="BJ16" s="6" t="s">
        <v>114</v>
      </c>
      <c r="BK16" s="6" t="s">
        <v>82</v>
      </c>
      <c r="BL16" s="6">
        <v>14.309999465942383</v>
      </c>
      <c r="BM16" s="6">
        <v>110</v>
      </c>
      <c r="BN16" s="6" t="s">
        <v>82</v>
      </c>
      <c r="BO16" s="6" t="s">
        <v>82</v>
      </c>
      <c r="BP16" s="6">
        <v>0</v>
      </c>
      <c r="BQ16" s="6">
        <v>60</v>
      </c>
      <c r="BR16" s="6">
        <v>9.1874599456787109E-4</v>
      </c>
      <c r="BS16" s="6">
        <v>0.14734017848968506</v>
      </c>
      <c r="BT16" s="6" t="s">
        <v>79</v>
      </c>
      <c r="BU16" s="6" t="s">
        <v>79</v>
      </c>
      <c r="BY16" s="6"/>
      <c r="BZ16" s="6"/>
      <c r="CA16" s="6"/>
      <c r="CB16" s="6"/>
      <c r="CC16" s="6"/>
      <c r="CD16" s="6"/>
      <c r="CE16" s="6"/>
      <c r="CS16" s="6"/>
      <c r="CT16" s="6"/>
      <c r="CU16" s="6"/>
      <c r="CV16" s="6"/>
      <c r="CW16" s="6"/>
      <c r="CZ16" s="6"/>
      <c r="DA16" s="6"/>
      <c r="DB16" s="6"/>
      <c r="DC16" s="6"/>
      <c r="DD16" s="6"/>
      <c r="DE16" s="6"/>
    </row>
    <row r="17" spans="1:109" x14ac:dyDescent="0.35">
      <c r="A17" s="8">
        <v>799.1998291015625</v>
      </c>
      <c r="B17" s="8">
        <v>119.90861511230469</v>
      </c>
      <c r="C17" s="8">
        <v>212.60000610351563</v>
      </c>
      <c r="D17" s="8">
        <v>215.30000305175781</v>
      </c>
      <c r="E17" s="8">
        <v>221.60000610351563</v>
      </c>
      <c r="F17" s="8">
        <v>225.30000305175781</v>
      </c>
      <c r="G17" s="8">
        <v>2213.89892578125</v>
      </c>
      <c r="H17" s="8">
        <v>1738.2847900390625</v>
      </c>
      <c r="I17" s="8">
        <v>2.7220001220703125</v>
      </c>
      <c r="J17" s="8">
        <v>0.14200000464916229</v>
      </c>
      <c r="K17" s="8">
        <v>24.340002059936523</v>
      </c>
      <c r="L17" s="8">
        <v>2.064000129699707</v>
      </c>
      <c r="M17" s="8">
        <v>0.45400002598762512</v>
      </c>
      <c r="N17" s="8">
        <v>0.65400004386901855</v>
      </c>
      <c r="O17" s="8">
        <v>42.700000762939453</v>
      </c>
      <c r="P17" s="8">
        <v>29.551063537597656</v>
      </c>
      <c r="Q17" s="8">
        <v>44.958595275878906</v>
      </c>
      <c r="R17" s="8">
        <v>229.80000305175781</v>
      </c>
      <c r="S17" s="8">
        <v>60.200001</v>
      </c>
      <c r="T17" s="8">
        <v>60.200001</v>
      </c>
      <c r="U17" s="8">
        <v>59.900002000000001</v>
      </c>
      <c r="V17" s="8">
        <v>137.79624938964844</v>
      </c>
      <c r="W17" s="8">
        <v>52.49993896484375</v>
      </c>
      <c r="X17" s="8">
        <v>65.618400573730469</v>
      </c>
      <c r="Y17" s="8">
        <v>81.123832702636719</v>
      </c>
      <c r="Z17" s="8">
        <v>2.1445624828338623</v>
      </c>
      <c r="AA17" s="8">
        <v>545.9095458984375</v>
      </c>
      <c r="AB17" s="8">
        <v>499.92453002929688</v>
      </c>
      <c r="AC17" s="8">
        <v>4.8159375190734863</v>
      </c>
      <c r="AD17" s="8">
        <v>3.8376877307891846</v>
      </c>
      <c r="AE17" s="8">
        <v>7986.75439453125</v>
      </c>
      <c r="AF17" s="8">
        <v>6187.3828125</v>
      </c>
      <c r="AG17" s="8">
        <v>1832.00244140625</v>
      </c>
      <c r="AH17" s="8">
        <v>1177.18994140625</v>
      </c>
      <c r="AI17" s="8">
        <v>6154.751953125</v>
      </c>
      <c r="AJ17" s="8">
        <v>5010.19287109375</v>
      </c>
      <c r="AK17" s="8">
        <f>(data_cloud__263[[#This Row],[timestamp]]-BD15)*86400</f>
        <v>23.990000132471323</v>
      </c>
      <c r="AL17" s="8">
        <v>1.0049999999999999</v>
      </c>
      <c r="AM17" s="8">
        <v>424.76100000000002</v>
      </c>
      <c r="AN17" s="8">
        <v>2056.3510000000001</v>
      </c>
      <c r="AO17" s="8">
        <v>5.5860000000000003</v>
      </c>
      <c r="AP17" s="6">
        <v>20.189</v>
      </c>
      <c r="AQ17" s="6">
        <v>1</v>
      </c>
      <c r="AR17" s="6">
        <v>1</v>
      </c>
      <c r="AS17" s="6">
        <f>_xlfn.XLOOKUP(data_cloud__263[[#This Row],[product_id]], manual_check_maarten!A:A,manual_check_maarten!F:F,  "")</f>
        <v>1</v>
      </c>
      <c r="AT17" s="6" t="str">
        <f>_xlfn.XLOOKUP(data_cloud__263[[#This Row],[product_id]], manual_check_maarten!A:A,manual_check_maarten!H:H,  "")</f>
        <v/>
      </c>
      <c r="AU17" s="6">
        <f>IF(data_cloud__263[[#This Row],[ground_truth]]=0,1,0)</f>
        <v>0</v>
      </c>
      <c r="AV17" s="6"/>
      <c r="AW17" s="6"/>
      <c r="AX17" s="6">
        <f>_xlfn.XLOOKUP(data_cloud__263[[#This Row],[product_id]], manual_check_maarten!A:A,manual_check_maarten!G:G,  "")</f>
        <v>0</v>
      </c>
      <c r="AY17" s="6"/>
      <c r="AZ17" s="6"/>
      <c r="BA17" s="6" t="s">
        <v>115</v>
      </c>
      <c r="BB17" s="6">
        <v>8</v>
      </c>
      <c r="BC17" s="6" t="s">
        <v>85</v>
      </c>
      <c r="BD17" s="6">
        <v>45566.689350439818</v>
      </c>
      <c r="BE17" s="6" t="s">
        <v>79</v>
      </c>
      <c r="BF17" s="6" t="s">
        <v>80</v>
      </c>
      <c r="BG17" s="6">
        <v>8</v>
      </c>
      <c r="BH17" s="6">
        <v>8</v>
      </c>
      <c r="BI17" s="6">
        <v>0</v>
      </c>
      <c r="BJ17" s="6" t="s">
        <v>114</v>
      </c>
      <c r="BK17" s="6" t="s">
        <v>82</v>
      </c>
      <c r="BL17" s="6">
        <v>14.309999465942383</v>
      </c>
      <c r="BM17" s="6">
        <v>110</v>
      </c>
      <c r="BN17" s="6" t="s">
        <v>82</v>
      </c>
      <c r="BO17" s="6" t="s">
        <v>82</v>
      </c>
      <c r="BP17" s="6">
        <v>0</v>
      </c>
      <c r="BQ17" s="6">
        <v>60</v>
      </c>
      <c r="BR17" s="6"/>
      <c r="BS17" s="6"/>
      <c r="BT17" s="6" t="s">
        <v>116</v>
      </c>
      <c r="BU17" s="6" t="s">
        <v>115</v>
      </c>
      <c r="BV17" s="6">
        <v>40</v>
      </c>
      <c r="BW17" s="6">
        <v>20</v>
      </c>
      <c r="BX17" s="6">
        <v>45</v>
      </c>
      <c r="BY17" s="6">
        <v>1187.586</v>
      </c>
      <c r="BZ17" s="6">
        <v>882.71900000000005</v>
      </c>
      <c r="CA17" s="6">
        <v>-4.3540000000000001</v>
      </c>
      <c r="CB17" s="6">
        <v>4.0819999999999999</v>
      </c>
      <c r="CC17" s="6">
        <v>87.954999999999998</v>
      </c>
      <c r="CD17" s="6">
        <v>2056.3510000000001</v>
      </c>
      <c r="CE17" s="6">
        <v>1194.5899999999999</v>
      </c>
      <c r="CF17" s="6">
        <v>1192.1110000000001</v>
      </c>
      <c r="CG17" s="6">
        <v>179.35</v>
      </c>
      <c r="CH17" s="6">
        <v>99.998999999999995</v>
      </c>
      <c r="CS17" s="6"/>
      <c r="CT17" s="6"/>
      <c r="CU17" s="6"/>
      <c r="CV17" s="6"/>
      <c r="CW17" s="6"/>
      <c r="CZ17" s="6"/>
      <c r="DA17" s="6"/>
      <c r="DB17" s="6"/>
      <c r="DC17" s="6"/>
      <c r="DD17" s="6"/>
      <c r="DE17" s="6"/>
    </row>
    <row r="18" spans="1:109" x14ac:dyDescent="0.35">
      <c r="A18" s="8">
        <v>799.5687255859375</v>
      </c>
      <c r="B18" s="8">
        <v>119.90861511230469</v>
      </c>
      <c r="C18" s="8">
        <v>212.60000610351563</v>
      </c>
      <c r="D18" s="8">
        <v>215.10000610351563</v>
      </c>
      <c r="E18" s="8">
        <v>221.80000305175781</v>
      </c>
      <c r="F18" s="8">
        <v>225.30000305175781</v>
      </c>
      <c r="G18" s="8">
        <v>2196.413330078125</v>
      </c>
      <c r="H18" s="8">
        <v>1721.3818359375</v>
      </c>
      <c r="I18" s="8">
        <v>3.314000129699707</v>
      </c>
      <c r="J18" s="8">
        <v>0.15000000596046448</v>
      </c>
      <c r="K18" s="8">
        <v>24.340002059936523</v>
      </c>
      <c r="L18" s="8">
        <v>2.0580000877380371</v>
      </c>
      <c r="M18" s="8">
        <v>0.45400002598762512</v>
      </c>
      <c r="N18" s="8">
        <v>0.65600001811981201</v>
      </c>
      <c r="O18" s="8">
        <v>42.5</v>
      </c>
      <c r="P18" s="8">
        <v>29.561256408691406</v>
      </c>
      <c r="Q18" s="8">
        <v>44.948402404785156</v>
      </c>
      <c r="R18" s="8">
        <v>229.80000305175781</v>
      </c>
      <c r="S18" s="8">
        <v>60.200001</v>
      </c>
      <c r="T18" s="8">
        <v>60.200001</v>
      </c>
      <c r="U18" s="8">
        <v>60</v>
      </c>
      <c r="V18" s="8">
        <v>94.586082458496094</v>
      </c>
      <c r="W18" s="8">
        <v>52.499603271484375</v>
      </c>
      <c r="X18" s="8">
        <v>65.523094177246094</v>
      </c>
      <c r="Y18" s="8">
        <v>79.537750244140625</v>
      </c>
      <c r="Z18" s="8">
        <v>3.1980626583099365</v>
      </c>
      <c r="AA18" s="8">
        <v>545.466064453125</v>
      </c>
      <c r="AB18" s="8">
        <v>502.94818115234375</v>
      </c>
      <c r="AC18" s="8">
        <v>4.5149378776550293</v>
      </c>
      <c r="AD18" s="8">
        <v>3.6119377613067627</v>
      </c>
      <c r="AE18" s="8">
        <v>7825.67626953125</v>
      </c>
      <c r="AF18" s="8">
        <v>5558.443359375</v>
      </c>
      <c r="AG18" s="8">
        <v>1661.9521484375</v>
      </c>
      <c r="AH18" s="8">
        <v>1051.474609375</v>
      </c>
      <c r="AI18" s="8">
        <v>6163.72412109375</v>
      </c>
      <c r="AJ18" s="8">
        <v>4506.96875</v>
      </c>
      <c r="AK18" s="8">
        <f>(data_cloud__263[[#This Row],[timestamp]]-BD16)*86400</f>
        <v>24.06700006686151</v>
      </c>
      <c r="AL18" s="8">
        <v>1.0029999999999999</v>
      </c>
      <c r="AM18" s="8">
        <v>423.55399999999997</v>
      </c>
      <c r="AN18" s="8">
        <v>0</v>
      </c>
      <c r="AO18" s="8">
        <v>8.4589999999999996</v>
      </c>
      <c r="AP18" s="6">
        <v>55.668999999999997</v>
      </c>
      <c r="AQ18" s="6">
        <v>1</v>
      </c>
      <c r="AR18" s="6">
        <v>0</v>
      </c>
      <c r="AS18" s="6">
        <f>_xlfn.XLOOKUP(data_cloud__263[[#This Row],[product_id]], manual_check_maarten!A:A,manual_check_maarten!F:F,  "")</f>
        <v>0</v>
      </c>
      <c r="AT18" s="6" t="str">
        <f>_xlfn.XLOOKUP(data_cloud__263[[#This Row],[product_id]], manual_check_maarten!A:A,manual_check_maarten!H:H,  "")</f>
        <v>Circ section</v>
      </c>
      <c r="AU18" s="6">
        <f>IF(data_cloud__263[[#This Row],[ground_truth]]=0,1,0)</f>
        <v>1</v>
      </c>
      <c r="AV18" s="6"/>
      <c r="AW18" s="6"/>
      <c r="AX18" s="6">
        <f>_xlfn.XLOOKUP(data_cloud__263[[#This Row],[product_id]], manual_check_maarten!A:A,manual_check_maarten!G:G,  "")</f>
        <v>0</v>
      </c>
      <c r="AY18" s="6"/>
      <c r="AZ18" s="6"/>
      <c r="BA18" s="6" t="s">
        <v>117</v>
      </c>
      <c r="BB18" s="6">
        <v>9</v>
      </c>
      <c r="BC18" s="6" t="s">
        <v>78</v>
      </c>
      <c r="BD18" s="6">
        <v>45566.689628993059</v>
      </c>
      <c r="BE18" s="6" t="s">
        <v>79</v>
      </c>
      <c r="BF18" s="6" t="s">
        <v>80</v>
      </c>
      <c r="BG18" s="6">
        <v>9</v>
      </c>
      <c r="BH18" s="6">
        <v>9</v>
      </c>
      <c r="BI18" s="6">
        <v>0</v>
      </c>
      <c r="BJ18" s="6" t="s">
        <v>118</v>
      </c>
      <c r="BK18" s="6" t="s">
        <v>82</v>
      </c>
      <c r="BL18" s="6">
        <v>14.319999694824219</v>
      </c>
      <c r="BM18" s="6">
        <v>110</v>
      </c>
      <c r="BN18" s="6" t="s">
        <v>82</v>
      </c>
      <c r="BO18" s="6" t="s">
        <v>82</v>
      </c>
      <c r="BP18" s="6">
        <v>0</v>
      </c>
      <c r="BQ18" s="6">
        <v>60</v>
      </c>
      <c r="BR18" s="6">
        <v>8.8446140289306641E-3</v>
      </c>
      <c r="BS18" s="6">
        <v>0.13287687301635742</v>
      </c>
      <c r="BT18" s="6" t="s">
        <v>119</v>
      </c>
      <c r="BU18" s="6" t="s">
        <v>117</v>
      </c>
      <c r="BV18" s="6">
        <v>40</v>
      </c>
      <c r="BW18" s="6">
        <v>20</v>
      </c>
      <c r="BX18" s="6">
        <v>45</v>
      </c>
      <c r="BY18" s="6">
        <v>867.21</v>
      </c>
      <c r="BZ18" s="6">
        <v>1336.646</v>
      </c>
      <c r="CA18" s="6">
        <v>2.4550000000000001</v>
      </c>
      <c r="CB18" s="6">
        <v>4.1669999999999998</v>
      </c>
      <c r="CC18" s="6">
        <v>94.763999999999996</v>
      </c>
      <c r="CD18" s="6">
        <v>0</v>
      </c>
      <c r="CE18" s="6">
        <v>845.06799999999998</v>
      </c>
      <c r="CF18" s="6">
        <v>1440.2739999999999</v>
      </c>
      <c r="CG18" s="6">
        <v>5.827</v>
      </c>
      <c r="CH18" s="6">
        <v>93.307000000000002</v>
      </c>
      <c r="CS18" s="6"/>
      <c r="CT18" s="6"/>
      <c r="CU18" s="6"/>
      <c r="CV18" s="6"/>
      <c r="CW18" s="6"/>
      <c r="CZ18" s="6"/>
      <c r="DA18" s="6"/>
      <c r="DB18" s="6"/>
      <c r="DC18" s="6"/>
      <c r="DD18" s="6"/>
      <c r="DE18" s="6"/>
    </row>
    <row r="19" spans="1:109" x14ac:dyDescent="0.35">
      <c r="A19" s="8">
        <v>799.5687255859375</v>
      </c>
      <c r="B19" s="8">
        <v>119.90861511230469</v>
      </c>
      <c r="C19" s="8">
        <v>212.60000610351563</v>
      </c>
      <c r="D19" s="8">
        <v>215.10000610351563</v>
      </c>
      <c r="E19" s="8">
        <v>221.80000305175781</v>
      </c>
      <c r="F19" s="8">
        <v>225.30000305175781</v>
      </c>
      <c r="G19" s="8">
        <v>2196.413330078125</v>
      </c>
      <c r="H19" s="8">
        <v>1721.3818359375</v>
      </c>
      <c r="I19" s="8">
        <v>3.314000129699707</v>
      </c>
      <c r="J19" s="8">
        <v>0.15000000596046448</v>
      </c>
      <c r="K19" s="8">
        <v>24.340002059936523</v>
      </c>
      <c r="L19" s="8">
        <v>2.0580000877380371</v>
      </c>
      <c r="M19" s="8">
        <v>0.45400002598762512</v>
      </c>
      <c r="N19" s="8">
        <v>0.65600001811981201</v>
      </c>
      <c r="O19" s="8">
        <v>42.5</v>
      </c>
      <c r="P19" s="8">
        <v>29.561256408691406</v>
      </c>
      <c r="Q19" s="8">
        <v>44.948402404785156</v>
      </c>
      <c r="R19" s="8">
        <v>229.80000305175781</v>
      </c>
      <c r="S19" s="8">
        <v>60.200001</v>
      </c>
      <c r="T19" s="8">
        <v>60.200001</v>
      </c>
      <c r="U19" s="8">
        <v>60</v>
      </c>
      <c r="V19" s="8">
        <v>137.79624938964844</v>
      </c>
      <c r="W19" s="8">
        <v>52.49993896484375</v>
      </c>
      <c r="X19" s="8">
        <v>65.704177856445313</v>
      </c>
      <c r="Y19" s="8">
        <v>81.283042907714844</v>
      </c>
      <c r="Z19" s="8">
        <v>2.2574377059936523</v>
      </c>
      <c r="AA19" s="8">
        <v>544.7684326171875</v>
      </c>
      <c r="AB19" s="8">
        <v>499.51467895507813</v>
      </c>
      <c r="AC19" s="8">
        <v>4.7406878471374512</v>
      </c>
      <c r="AD19" s="8">
        <v>3.8000626564025879</v>
      </c>
      <c r="AE19" s="8">
        <v>7978.12353515625</v>
      </c>
      <c r="AF19" s="8">
        <v>6165.64892578125</v>
      </c>
      <c r="AG19" s="8">
        <v>1790.15380859375</v>
      </c>
      <c r="AH19" s="8">
        <v>1161.1884765625</v>
      </c>
      <c r="AI19" s="8">
        <v>6187.9697265625</v>
      </c>
      <c r="AJ19" s="8">
        <v>5004.46044921875</v>
      </c>
      <c r="AK19" s="8">
        <f>(data_cloud__263[[#This Row],[timestamp]]-BD17)*86400</f>
        <v>24.06700006686151</v>
      </c>
      <c r="AL19" s="8">
        <v>1.0049999999999999</v>
      </c>
      <c r="AM19" s="8">
        <v>424.53300000000002</v>
      </c>
      <c r="AN19" s="8">
        <v>2053.636</v>
      </c>
      <c r="AO19" s="8">
        <v>9.4610000000000003</v>
      </c>
      <c r="AP19" s="6">
        <v>27.771000000000001</v>
      </c>
      <c r="AQ19" s="6">
        <v>1</v>
      </c>
      <c r="AR19" s="6">
        <v>1</v>
      </c>
      <c r="AS19" s="6">
        <f>_xlfn.XLOOKUP(data_cloud__263[[#This Row],[product_id]], manual_check_maarten!A:A,manual_check_maarten!F:F,  "")</f>
        <v>1</v>
      </c>
      <c r="AT19" s="6" t="str">
        <f>_xlfn.XLOOKUP(data_cloud__263[[#This Row],[product_id]], manual_check_maarten!A:A,manual_check_maarten!H:H,  "")</f>
        <v/>
      </c>
      <c r="AU19" s="6">
        <f>IF(data_cloud__263[[#This Row],[ground_truth]]=0,1,0)</f>
        <v>0</v>
      </c>
      <c r="AV19" s="6"/>
      <c r="AW19" s="6"/>
      <c r="AX19" s="6">
        <f>_xlfn.XLOOKUP(data_cloud__263[[#This Row],[product_id]], manual_check_maarten!A:A,manual_check_maarten!G:G,  "")</f>
        <v>0</v>
      </c>
      <c r="AY19" s="6"/>
      <c r="AZ19" s="6"/>
      <c r="BA19" s="6" t="s">
        <v>120</v>
      </c>
      <c r="BB19" s="6">
        <v>9</v>
      </c>
      <c r="BC19" s="6" t="s">
        <v>85</v>
      </c>
      <c r="BD19" s="6">
        <v>45566.689628993059</v>
      </c>
      <c r="BE19" s="6" t="s">
        <v>79</v>
      </c>
      <c r="BF19" s="6" t="s">
        <v>80</v>
      </c>
      <c r="BG19" s="6">
        <v>9</v>
      </c>
      <c r="BH19" s="6">
        <v>9</v>
      </c>
      <c r="BI19" s="6">
        <v>0</v>
      </c>
      <c r="BJ19" s="6" t="s">
        <v>118</v>
      </c>
      <c r="BK19" s="6" t="s">
        <v>82</v>
      </c>
      <c r="BL19" s="6">
        <v>14.319999694824219</v>
      </c>
      <c r="BM19" s="6">
        <v>110</v>
      </c>
      <c r="BN19" s="6" t="s">
        <v>82</v>
      </c>
      <c r="BO19" s="6" t="s">
        <v>82</v>
      </c>
      <c r="BP19" s="6">
        <v>0</v>
      </c>
      <c r="BQ19" s="6">
        <v>60</v>
      </c>
      <c r="BR19" s="6"/>
      <c r="BS19" s="6"/>
      <c r="BT19" s="6" t="s">
        <v>121</v>
      </c>
      <c r="BU19" s="6" t="s">
        <v>120</v>
      </c>
      <c r="BV19" s="6">
        <v>40</v>
      </c>
      <c r="BW19" s="6">
        <v>20</v>
      </c>
      <c r="BX19" s="6">
        <v>45</v>
      </c>
      <c r="BY19" s="6">
        <v>1227.9069999999999</v>
      </c>
      <c r="BZ19" s="6">
        <v>1132.441</v>
      </c>
      <c r="CA19" s="6">
        <v>-1.627</v>
      </c>
      <c r="CB19" s="6">
        <v>4.0279999999999996</v>
      </c>
      <c r="CC19" s="6">
        <v>90.682000000000002</v>
      </c>
      <c r="CD19" s="6">
        <v>2053.636</v>
      </c>
      <c r="CE19" s="6">
        <v>1222.039</v>
      </c>
      <c r="CF19" s="6">
        <v>1436.6579999999999</v>
      </c>
      <c r="CG19" s="6">
        <v>-178.339</v>
      </c>
      <c r="CH19" s="6">
        <v>99.998999999999995</v>
      </c>
      <c r="CS19" s="6"/>
      <c r="CT19" s="6"/>
      <c r="CU19" s="6"/>
      <c r="CV19" s="6"/>
      <c r="CW19" s="6"/>
      <c r="CZ19" s="6"/>
      <c r="DA19" s="6"/>
      <c r="DB19" s="6"/>
      <c r="DC19" s="6"/>
      <c r="DD19" s="6"/>
      <c r="DE19" s="6"/>
    </row>
    <row r="20" spans="1:109" x14ac:dyDescent="0.35">
      <c r="A20" s="8">
        <v>799.1998291015625</v>
      </c>
      <c r="B20" s="8">
        <v>119.90861511230469</v>
      </c>
      <c r="C20" s="8">
        <v>212.5</v>
      </c>
      <c r="D20" s="8">
        <v>214.80000305175781</v>
      </c>
      <c r="E20" s="8">
        <v>221.60000610351563</v>
      </c>
      <c r="F20" s="8">
        <v>225.30000305175781</v>
      </c>
      <c r="G20" s="8">
        <v>2185.7275390625</v>
      </c>
      <c r="H20" s="8">
        <v>1716.330322265625</v>
      </c>
      <c r="I20" s="8">
        <v>2.9740002155303955</v>
      </c>
      <c r="J20" s="8">
        <v>0.14800000190734863</v>
      </c>
      <c r="K20" s="8">
        <v>24.338001251220703</v>
      </c>
      <c r="L20" s="8">
        <v>2.0480000972747803</v>
      </c>
      <c r="M20" s="8">
        <v>0.45200002193450928</v>
      </c>
      <c r="N20" s="8">
        <v>0.65600001811981201</v>
      </c>
      <c r="O20" s="8">
        <v>42</v>
      </c>
      <c r="P20" s="8">
        <v>29.382869720458984</v>
      </c>
      <c r="Q20" s="8">
        <v>44.984077453613281</v>
      </c>
      <c r="R20" s="8">
        <v>229.80000305175781</v>
      </c>
      <c r="S20" s="8">
        <v>60.099997999999999</v>
      </c>
      <c r="T20" s="8">
        <v>60.099997999999999</v>
      </c>
      <c r="U20" s="8">
        <v>60.099997999999999</v>
      </c>
      <c r="V20" s="8">
        <v>94.586082458496094</v>
      </c>
      <c r="W20" s="8">
        <v>52.499603271484375</v>
      </c>
      <c r="X20" s="8">
        <v>65.610565185546875</v>
      </c>
      <c r="Y20" s="8">
        <v>79.313514709472656</v>
      </c>
      <c r="Z20" s="8">
        <v>3.3109376430511475</v>
      </c>
      <c r="AA20" s="8">
        <v>543.099853515625</v>
      </c>
      <c r="AB20" s="8">
        <v>498.044189453125</v>
      </c>
      <c r="AC20" s="8">
        <v>4.5149378776550293</v>
      </c>
      <c r="AD20" s="8">
        <v>3.574312686920166</v>
      </c>
      <c r="AE20" s="8">
        <v>7787.5634765625</v>
      </c>
      <c r="AF20" s="8">
        <v>5452.5</v>
      </c>
      <c r="AG20" s="8">
        <v>1645.1787109375</v>
      </c>
      <c r="AH20" s="8">
        <v>1011.5107421875</v>
      </c>
      <c r="AI20" s="8">
        <v>6142.384765625</v>
      </c>
      <c r="AJ20" s="8">
        <v>4440.9892578125</v>
      </c>
      <c r="AK20" s="8">
        <f>(data_cloud__263[[#This Row],[timestamp]]-BD18)*86400</f>
        <v>24.98299980070442</v>
      </c>
      <c r="AL20" s="8">
        <v>1.0029999999999999</v>
      </c>
      <c r="AM20" s="8">
        <v>423.70299999999997</v>
      </c>
      <c r="AN20" s="8">
        <v>2055.569</v>
      </c>
      <c r="AO20" s="8">
        <v>4.9779999999999998</v>
      </c>
      <c r="AP20" s="6">
        <v>23.885999999999999</v>
      </c>
      <c r="AQ20" s="6">
        <v>1</v>
      </c>
      <c r="AR20" s="6">
        <v>1</v>
      </c>
      <c r="AS20" s="6">
        <f>_xlfn.XLOOKUP(data_cloud__263[[#This Row],[product_id]], manual_check_maarten!A:A,manual_check_maarten!F:F,  "")</f>
        <v>1</v>
      </c>
      <c r="AT20" s="6" t="str">
        <f>_xlfn.XLOOKUP(data_cloud__263[[#This Row],[product_id]], manual_check_maarten!A:A,manual_check_maarten!H:H,  "")</f>
        <v/>
      </c>
      <c r="AU20" s="6">
        <f>IF(data_cloud__263[[#This Row],[ground_truth]]=0,1,0)</f>
        <v>0</v>
      </c>
      <c r="AV20" s="6"/>
      <c r="AW20" s="6"/>
      <c r="AX20" s="6">
        <f>_xlfn.XLOOKUP(data_cloud__263[[#This Row],[product_id]], manual_check_maarten!A:A,manual_check_maarten!G:G,  "")</f>
        <v>0</v>
      </c>
      <c r="AY20" s="6"/>
      <c r="AZ20" s="6"/>
      <c r="BA20" s="6" t="s">
        <v>122</v>
      </c>
      <c r="BB20" s="6">
        <v>10</v>
      </c>
      <c r="BC20" s="6" t="s">
        <v>78</v>
      </c>
      <c r="BD20" s="6">
        <v>45566.689918148149</v>
      </c>
      <c r="BE20" s="6" t="s">
        <v>79</v>
      </c>
      <c r="BF20" s="6" t="s">
        <v>80</v>
      </c>
      <c r="BG20" s="6">
        <v>10</v>
      </c>
      <c r="BH20" s="6">
        <v>10</v>
      </c>
      <c r="BI20" s="6">
        <v>0</v>
      </c>
      <c r="BJ20" s="6" t="s">
        <v>123</v>
      </c>
      <c r="BK20" s="6" t="s">
        <v>82</v>
      </c>
      <c r="BL20" s="6">
        <v>14.319999694824219</v>
      </c>
      <c r="BM20" s="6">
        <v>110</v>
      </c>
      <c r="BN20" s="6" t="s">
        <v>82</v>
      </c>
      <c r="BO20" s="6" t="s">
        <v>82</v>
      </c>
      <c r="BP20" s="6">
        <v>0</v>
      </c>
      <c r="BQ20" s="6">
        <v>60</v>
      </c>
      <c r="BR20" s="6">
        <v>1.4637470245361328E-2</v>
      </c>
      <c r="BS20" s="6">
        <v>0.13812685012817383</v>
      </c>
      <c r="BT20" s="6" t="s">
        <v>124</v>
      </c>
      <c r="BU20" s="6" t="s">
        <v>122</v>
      </c>
      <c r="BV20" s="6">
        <v>40</v>
      </c>
      <c r="BW20" s="6">
        <v>20</v>
      </c>
      <c r="BX20" s="6">
        <v>45</v>
      </c>
      <c r="BY20" s="6">
        <v>864.45899999999995</v>
      </c>
      <c r="BZ20" s="6">
        <v>1214.1959999999999</v>
      </c>
      <c r="CA20" s="6">
        <v>1.7769999999999999</v>
      </c>
      <c r="CB20" s="6">
        <v>4.1589999999999998</v>
      </c>
      <c r="CC20" s="6">
        <v>94.085999999999999</v>
      </c>
      <c r="CD20" s="6">
        <v>2055.569</v>
      </c>
      <c r="CE20" s="6">
        <v>843.322</v>
      </c>
      <c r="CF20" s="6">
        <v>1319.6320000000001</v>
      </c>
      <c r="CG20" s="6">
        <v>5.4889999999999999</v>
      </c>
      <c r="CH20" s="6">
        <v>98.424999999999997</v>
      </c>
      <c r="CS20" s="6"/>
      <c r="CT20" s="6"/>
      <c r="CU20" s="6"/>
      <c r="CV20" s="6"/>
      <c r="CW20" s="6"/>
      <c r="CZ20" s="6"/>
      <c r="DA20" s="6"/>
      <c r="DB20" s="6"/>
      <c r="DC20" s="6"/>
      <c r="DD20" s="6"/>
      <c r="DE20" s="6"/>
    </row>
    <row r="21" spans="1:109" x14ac:dyDescent="0.35">
      <c r="A21" s="8">
        <v>799.1998291015625</v>
      </c>
      <c r="B21" s="8">
        <v>119.90861511230469</v>
      </c>
      <c r="C21" s="8">
        <v>212.5</v>
      </c>
      <c r="D21" s="8">
        <v>214.80000305175781</v>
      </c>
      <c r="E21" s="8">
        <v>221.60000610351563</v>
      </c>
      <c r="F21" s="8">
        <v>225.30000305175781</v>
      </c>
      <c r="G21" s="8">
        <v>2185.7275390625</v>
      </c>
      <c r="H21" s="8">
        <v>1716.330322265625</v>
      </c>
      <c r="I21" s="8">
        <v>2.9740002155303955</v>
      </c>
      <c r="J21" s="8">
        <v>0.14800000190734863</v>
      </c>
      <c r="K21" s="8">
        <v>24.338001251220703</v>
      </c>
      <c r="L21" s="8">
        <v>2.0480000972747803</v>
      </c>
      <c r="M21" s="8">
        <v>0.45200002193450928</v>
      </c>
      <c r="N21" s="8">
        <v>0.65600001811981201</v>
      </c>
      <c r="O21" s="8">
        <v>42</v>
      </c>
      <c r="P21" s="8">
        <v>29.382869720458984</v>
      </c>
      <c r="Q21" s="8">
        <v>44.984077453613281</v>
      </c>
      <c r="R21" s="8">
        <v>229.80000305175781</v>
      </c>
      <c r="S21" s="8">
        <v>60.099997999999999</v>
      </c>
      <c r="T21" s="8">
        <v>60.099997999999999</v>
      </c>
      <c r="U21" s="8">
        <v>60.099997999999999</v>
      </c>
      <c r="V21" s="8">
        <v>137.79624938964844</v>
      </c>
      <c r="W21" s="8">
        <v>52.49993896484375</v>
      </c>
      <c r="X21" s="8">
        <v>65.766716003417969</v>
      </c>
      <c r="Y21" s="8">
        <v>81.413887023925781</v>
      </c>
      <c r="Z21" s="8">
        <v>1.8811875581741333</v>
      </c>
      <c r="AA21" s="8">
        <v>543.3409423828125</v>
      </c>
      <c r="AB21" s="8">
        <v>496.33633422851563</v>
      </c>
      <c r="AC21" s="8">
        <v>4.7783126831054688</v>
      </c>
      <c r="AD21" s="8">
        <v>3.8000626564025879</v>
      </c>
      <c r="AE21" s="8">
        <v>7956.037109375</v>
      </c>
      <c r="AF21" s="8">
        <v>6061.67724609375</v>
      </c>
      <c r="AG21" s="8">
        <v>1797.02978515625</v>
      </c>
      <c r="AH21" s="8">
        <v>1144.23388671875</v>
      </c>
      <c r="AI21" s="8">
        <v>6159.00732421875</v>
      </c>
      <c r="AJ21" s="8">
        <v>4917.443359375</v>
      </c>
      <c r="AK21" s="8">
        <f>(data_cloud__263[[#This Row],[timestamp]]-BD19)*86400</f>
        <v>24.98299980070442</v>
      </c>
      <c r="AL21" s="8">
        <v>1.0049999999999999</v>
      </c>
      <c r="AM21" s="8">
        <v>424.62700000000001</v>
      </c>
      <c r="AN21" s="8">
        <v>2055.7060000000001</v>
      </c>
      <c r="AO21" s="8">
        <v>7.5670000000000002</v>
      </c>
      <c r="AP21" s="6">
        <v>23.594000000000001</v>
      </c>
      <c r="AQ21" s="6">
        <v>1</v>
      </c>
      <c r="AR21" s="6">
        <v>1</v>
      </c>
      <c r="AS21" s="6">
        <f>_xlfn.XLOOKUP(data_cloud__263[[#This Row],[product_id]], manual_check_maarten!A:A,manual_check_maarten!F:F,  "")</f>
        <v>1</v>
      </c>
      <c r="AT21" s="6" t="str">
        <f>_xlfn.XLOOKUP(data_cloud__263[[#This Row],[product_id]], manual_check_maarten!A:A,manual_check_maarten!H:H,  "")</f>
        <v/>
      </c>
      <c r="AU21" s="6">
        <f>IF(data_cloud__263[[#This Row],[ground_truth]]=0,1,0)</f>
        <v>0</v>
      </c>
      <c r="AV21" s="6"/>
      <c r="AW21" s="6"/>
      <c r="AX21" s="6">
        <f>_xlfn.XLOOKUP(data_cloud__263[[#This Row],[product_id]], manual_check_maarten!A:A,manual_check_maarten!G:G,  "")</f>
        <v>0</v>
      </c>
      <c r="AY21" s="6"/>
      <c r="AZ21" s="6"/>
      <c r="BA21" s="6" t="s">
        <v>125</v>
      </c>
      <c r="BB21" s="6">
        <v>10</v>
      </c>
      <c r="BC21" s="6" t="s">
        <v>85</v>
      </c>
      <c r="BD21" s="6">
        <v>45566.689918148149</v>
      </c>
      <c r="BE21" s="6" t="s">
        <v>79</v>
      </c>
      <c r="BF21" s="6" t="s">
        <v>80</v>
      </c>
      <c r="BG21" s="6">
        <v>10</v>
      </c>
      <c r="BH21" s="6">
        <v>10</v>
      </c>
      <c r="BI21" s="6">
        <v>0</v>
      </c>
      <c r="BJ21" s="6" t="s">
        <v>123</v>
      </c>
      <c r="BK21" s="6" t="s">
        <v>82</v>
      </c>
      <c r="BL21" s="6">
        <v>14.319999694824219</v>
      </c>
      <c r="BM21" s="6">
        <v>110</v>
      </c>
      <c r="BN21" s="6" t="s">
        <v>82</v>
      </c>
      <c r="BO21" s="6" t="s">
        <v>82</v>
      </c>
      <c r="BP21" s="6">
        <v>0</v>
      </c>
      <c r="BQ21" s="6">
        <v>60</v>
      </c>
      <c r="BR21" s="6"/>
      <c r="BS21" s="6"/>
      <c r="BT21" s="6" t="s">
        <v>126</v>
      </c>
      <c r="BU21" s="6" t="s">
        <v>125</v>
      </c>
      <c r="BV21" s="6">
        <v>40</v>
      </c>
      <c r="BW21" s="6">
        <v>20</v>
      </c>
      <c r="BX21" s="6">
        <v>45</v>
      </c>
      <c r="BY21" s="6">
        <v>1232.086</v>
      </c>
      <c r="BZ21" s="6">
        <v>973.43700000000001</v>
      </c>
      <c r="CA21" s="6">
        <v>-1.627</v>
      </c>
      <c r="CB21" s="6">
        <v>4.0529999999999999</v>
      </c>
      <c r="CC21" s="6">
        <v>90.682000000000002</v>
      </c>
      <c r="CD21" s="6">
        <v>2055.7060000000001</v>
      </c>
      <c r="CE21" s="6">
        <v>1226.297</v>
      </c>
      <c r="CF21" s="6">
        <v>1280.7840000000001</v>
      </c>
      <c r="CG21" s="6">
        <v>-178.417</v>
      </c>
      <c r="CH21" s="6">
        <v>98.424999999999997</v>
      </c>
      <c r="CS21" s="6"/>
      <c r="CT21" s="6"/>
      <c r="CU21" s="6"/>
      <c r="CV21" s="6"/>
      <c r="CW21" s="6"/>
      <c r="CZ21" s="6"/>
      <c r="DA21" s="6"/>
      <c r="DB21" s="6"/>
      <c r="DC21" s="6"/>
      <c r="DD21" s="6"/>
      <c r="DE21" s="6"/>
    </row>
    <row r="22" spans="1:109" x14ac:dyDescent="0.35">
      <c r="A22" s="8">
        <v>799.38427734375</v>
      </c>
      <c r="B22" s="8">
        <v>119.90861511230469</v>
      </c>
      <c r="C22" s="8">
        <v>213</v>
      </c>
      <c r="D22" s="8">
        <v>215</v>
      </c>
      <c r="E22" s="8">
        <v>221.60000610351563</v>
      </c>
      <c r="F22" s="8">
        <v>225.30000305175781</v>
      </c>
      <c r="G22" s="8">
        <v>2202.82470703125</v>
      </c>
      <c r="H22" s="8">
        <v>1719.9246826171875</v>
      </c>
      <c r="I22" s="8">
        <v>3.0760002136230469</v>
      </c>
      <c r="J22" s="8">
        <v>0.14800000190734863</v>
      </c>
      <c r="K22" s="8">
        <v>24.340002059936523</v>
      </c>
      <c r="L22" s="8">
        <v>2.0760002136230469</v>
      </c>
      <c r="M22" s="8">
        <v>0.45400002598762512</v>
      </c>
      <c r="N22" s="8">
        <v>0.65400004386901855</v>
      </c>
      <c r="O22" s="8">
        <v>41.700000762939453</v>
      </c>
      <c r="P22" s="8">
        <v>29.551063537597656</v>
      </c>
      <c r="Q22" s="8">
        <v>44.948402404785156</v>
      </c>
      <c r="R22" s="8">
        <v>229.80000305175781</v>
      </c>
      <c r="S22" s="8">
        <v>60.099997999999999</v>
      </c>
      <c r="T22" s="8">
        <v>60.099997999999999</v>
      </c>
      <c r="U22" s="8">
        <v>60.200001</v>
      </c>
      <c r="V22" s="8">
        <v>94.586082458496094</v>
      </c>
      <c r="W22" s="8">
        <v>52.499603271484375</v>
      </c>
      <c r="X22" s="8">
        <v>65.508064270019531</v>
      </c>
      <c r="Y22" s="8">
        <v>79.397384643554688</v>
      </c>
      <c r="Z22" s="8">
        <v>2.7841875553131104</v>
      </c>
      <c r="AA22" s="8">
        <v>543.59716796875</v>
      </c>
      <c r="AB22" s="8">
        <v>499.55429077148438</v>
      </c>
      <c r="AC22" s="8">
        <v>4.5901875495910645</v>
      </c>
      <c r="AD22" s="8">
        <v>3.574312686920166</v>
      </c>
      <c r="AE22" s="8">
        <v>7786.24462890625</v>
      </c>
      <c r="AF22" s="8">
        <v>5474.830078125</v>
      </c>
      <c r="AG22" s="8">
        <v>1694.58544921875</v>
      </c>
      <c r="AH22" s="8">
        <v>1022.9853515625</v>
      </c>
      <c r="AI22" s="8">
        <v>6091.6591796875</v>
      </c>
      <c r="AJ22" s="8">
        <v>4451.8447265625</v>
      </c>
      <c r="AK22" s="8">
        <f>(data_cloud__263[[#This Row],[timestamp]]-BD20)*86400</f>
        <v>24.268999951891601</v>
      </c>
      <c r="AL22" s="8">
        <v>1.0029999999999999</v>
      </c>
      <c r="AM22" s="8">
        <v>423.89600000000002</v>
      </c>
      <c r="AN22" s="8">
        <v>2055.5729999999999</v>
      </c>
      <c r="AO22" s="8">
        <v>26.417000000000002</v>
      </c>
      <c r="AP22" s="6">
        <v>35.04</v>
      </c>
      <c r="AQ22" s="6">
        <v>0</v>
      </c>
      <c r="AR22" s="6">
        <v>1</v>
      </c>
      <c r="AS22" s="6">
        <f>_xlfn.XLOOKUP(data_cloud__263[[#This Row],[product_id]], manual_check_maarten!A:A,manual_check_maarten!F:F,  "")</f>
        <v>1</v>
      </c>
      <c r="AT22" s="6" t="str">
        <f>_xlfn.XLOOKUP(data_cloud__263[[#This Row],[product_id]], manual_check_maarten!A:A,manual_check_maarten!H:H,  "")</f>
        <v/>
      </c>
      <c r="AU22" s="6">
        <f>IF(data_cloud__263[[#This Row],[ground_truth]]=0,1,0)</f>
        <v>0</v>
      </c>
      <c r="AV22" s="6"/>
      <c r="AW22" s="6"/>
      <c r="AX22" s="6" t="str">
        <f>_xlfn.XLOOKUP(data_cloud__263[[#This Row],[product_id]], manual_check_maarten!A:A,manual_check_maarten!G:G,  "")</f>
        <v>anomaly due to conveyor belt error in detection ROI</v>
      </c>
      <c r="AY22" s="6"/>
      <c r="AZ22" s="6"/>
      <c r="BA22" s="6" t="s">
        <v>127</v>
      </c>
      <c r="BB22" s="6">
        <v>11</v>
      </c>
      <c r="BC22" s="6" t="s">
        <v>78</v>
      </c>
      <c r="BD22" s="6">
        <v>45566.690199039353</v>
      </c>
      <c r="BE22" s="6" t="s">
        <v>79</v>
      </c>
      <c r="BF22" s="6" t="s">
        <v>80</v>
      </c>
      <c r="BG22" s="6">
        <v>11</v>
      </c>
      <c r="BH22" s="6">
        <v>11</v>
      </c>
      <c r="BI22" s="6">
        <v>0</v>
      </c>
      <c r="BJ22" s="6" t="s">
        <v>128</v>
      </c>
      <c r="BK22" s="6" t="s">
        <v>82</v>
      </c>
      <c r="BL22" s="6">
        <v>14.319999694824219</v>
      </c>
      <c r="BM22" s="6">
        <v>110</v>
      </c>
      <c r="BN22" s="6" t="s">
        <v>82</v>
      </c>
      <c r="BO22" s="6" t="s">
        <v>82</v>
      </c>
      <c r="BP22" s="6">
        <v>0</v>
      </c>
      <c r="BQ22" s="6">
        <v>60</v>
      </c>
      <c r="BR22" s="6">
        <v>1.2933015823364258E-3</v>
      </c>
      <c r="BS22" s="6">
        <v>0.13801050186157227</v>
      </c>
      <c r="BT22" s="6" t="s">
        <v>129</v>
      </c>
      <c r="BU22" s="6" t="s">
        <v>127</v>
      </c>
      <c r="BV22" s="6">
        <v>40</v>
      </c>
      <c r="BW22" s="6">
        <v>20</v>
      </c>
      <c r="BX22" s="6">
        <v>45</v>
      </c>
      <c r="BY22" s="6">
        <v>883.81399999999996</v>
      </c>
      <c r="BZ22" s="6">
        <v>1214.7619999999999</v>
      </c>
      <c r="CA22" s="6">
        <v>3.1960000000000002</v>
      </c>
      <c r="CB22" s="6">
        <v>4.1479999999999997</v>
      </c>
      <c r="CC22" s="6">
        <v>95.504999999999995</v>
      </c>
      <c r="CD22" s="6">
        <v>2055.5729999999999</v>
      </c>
      <c r="CE22" s="6">
        <v>860.51499999999999</v>
      </c>
      <c r="CF22" s="6">
        <v>1320.992</v>
      </c>
      <c r="CG22" s="6">
        <v>6.5380000000000003</v>
      </c>
      <c r="CH22" s="6">
        <v>97.244</v>
      </c>
      <c r="CS22" s="6"/>
      <c r="CT22" s="6"/>
      <c r="CU22" s="6"/>
      <c r="CV22" s="6"/>
      <c r="CW22" s="6"/>
      <c r="CZ22" s="6"/>
      <c r="DA22" s="6"/>
      <c r="DB22" s="6"/>
      <c r="DC22" s="6"/>
      <c r="DD22" s="6"/>
      <c r="DE22" s="6"/>
    </row>
    <row r="23" spans="1:109" x14ac:dyDescent="0.35">
      <c r="A23" s="8">
        <v>799.38427734375</v>
      </c>
      <c r="B23" s="8">
        <v>119.90861511230469</v>
      </c>
      <c r="C23" s="8">
        <v>213</v>
      </c>
      <c r="D23" s="8">
        <v>215</v>
      </c>
      <c r="E23" s="8">
        <v>221.60000610351563</v>
      </c>
      <c r="F23" s="8">
        <v>225.30000305175781</v>
      </c>
      <c r="G23" s="8">
        <v>2202.82470703125</v>
      </c>
      <c r="H23" s="8">
        <v>1719.9246826171875</v>
      </c>
      <c r="I23" s="8">
        <v>3.0760002136230469</v>
      </c>
      <c r="J23" s="8">
        <v>0.14800000190734863</v>
      </c>
      <c r="K23" s="8">
        <v>24.340002059936523</v>
      </c>
      <c r="L23" s="8">
        <v>2.0760002136230469</v>
      </c>
      <c r="M23" s="8">
        <v>0.45400002598762512</v>
      </c>
      <c r="N23" s="8">
        <v>0.65400004386901855</v>
      </c>
      <c r="O23" s="8">
        <v>41.700000762939453</v>
      </c>
      <c r="P23" s="8">
        <v>29.551063537597656</v>
      </c>
      <c r="Q23" s="8">
        <v>44.948402404785156</v>
      </c>
      <c r="R23" s="8">
        <v>229.80000305175781</v>
      </c>
      <c r="S23" s="8">
        <v>60.099997999999999</v>
      </c>
      <c r="T23" s="8">
        <v>60.099997999999999</v>
      </c>
      <c r="U23" s="8">
        <v>60.200001</v>
      </c>
      <c r="V23" s="8">
        <v>137.79624938964844</v>
      </c>
      <c r="W23" s="8">
        <v>52.49993896484375</v>
      </c>
      <c r="X23" s="8">
        <v>65.858779907226563</v>
      </c>
      <c r="Y23" s="8">
        <v>82.140487670898438</v>
      </c>
      <c r="Z23" s="8">
        <v>1.2791875600814819</v>
      </c>
      <c r="AA23" s="8">
        <v>543.5308837890625</v>
      </c>
      <c r="AB23" s="8">
        <v>497.02572631835938</v>
      </c>
      <c r="AC23" s="8">
        <v>4.7406878471374512</v>
      </c>
      <c r="AD23" s="8">
        <v>3.7248127460479736</v>
      </c>
      <c r="AE23" s="8">
        <v>7961.45556640625</v>
      </c>
      <c r="AF23" s="8">
        <v>6104.748046875</v>
      </c>
      <c r="AG23" s="8">
        <v>1783.8857421875</v>
      </c>
      <c r="AH23" s="8">
        <v>1115.6162109375</v>
      </c>
      <c r="AI23" s="8">
        <v>6177.56982421875</v>
      </c>
      <c r="AJ23" s="8">
        <v>4989.1318359375</v>
      </c>
      <c r="AK23" s="8">
        <f>(data_cloud__263[[#This Row],[timestamp]]-BD21)*86400</f>
        <v>24.268999951891601</v>
      </c>
      <c r="AL23" s="8">
        <v>1.0049999999999999</v>
      </c>
      <c r="AM23" s="8">
        <v>424.81</v>
      </c>
      <c r="AN23" s="8">
        <v>2055.8449999999998</v>
      </c>
      <c r="AO23" s="8">
        <v>7.8179999999999996</v>
      </c>
      <c r="AP23" s="6">
        <v>20.936</v>
      </c>
      <c r="AQ23" s="6">
        <v>1</v>
      </c>
      <c r="AR23" s="6">
        <v>1</v>
      </c>
      <c r="AS23" s="6">
        <f>_xlfn.XLOOKUP(data_cloud__263[[#This Row],[product_id]], manual_check_maarten!A:A,manual_check_maarten!F:F,  "")</f>
        <v>1</v>
      </c>
      <c r="AT23" s="6" t="str">
        <f>_xlfn.XLOOKUP(data_cloud__263[[#This Row],[product_id]], manual_check_maarten!A:A,manual_check_maarten!H:H,  "")</f>
        <v/>
      </c>
      <c r="AU23" s="6">
        <f>IF(data_cloud__263[[#This Row],[ground_truth]]=0,1,0)</f>
        <v>0</v>
      </c>
      <c r="AV23" s="6"/>
      <c r="AW23" s="6"/>
      <c r="AX23" s="6">
        <f>_xlfn.XLOOKUP(data_cloud__263[[#This Row],[product_id]], manual_check_maarten!A:A,manual_check_maarten!G:G,  "")</f>
        <v>0</v>
      </c>
      <c r="AY23" s="6"/>
      <c r="AZ23" s="6"/>
      <c r="BA23" s="6" t="s">
        <v>130</v>
      </c>
      <c r="BB23" s="6">
        <v>11</v>
      </c>
      <c r="BC23" s="6" t="s">
        <v>85</v>
      </c>
      <c r="BD23" s="6">
        <v>45566.690199039353</v>
      </c>
      <c r="BE23" s="6" t="s">
        <v>79</v>
      </c>
      <c r="BF23" s="6" t="s">
        <v>80</v>
      </c>
      <c r="BG23" s="6">
        <v>11</v>
      </c>
      <c r="BH23" s="6">
        <v>11</v>
      </c>
      <c r="BI23" s="6">
        <v>0</v>
      </c>
      <c r="BJ23" s="6" t="s">
        <v>128</v>
      </c>
      <c r="BK23" s="6" t="s">
        <v>82</v>
      </c>
      <c r="BL23" s="6">
        <v>14.319999694824219</v>
      </c>
      <c r="BM23" s="6">
        <v>110</v>
      </c>
      <c r="BN23" s="6" t="s">
        <v>82</v>
      </c>
      <c r="BO23" s="6" t="s">
        <v>82</v>
      </c>
      <c r="BP23" s="6">
        <v>0</v>
      </c>
      <c r="BQ23" s="6">
        <v>60</v>
      </c>
      <c r="BR23" s="6"/>
      <c r="BS23" s="6"/>
      <c r="BT23" s="6" t="s">
        <v>131</v>
      </c>
      <c r="BU23" s="6" t="s">
        <v>130</v>
      </c>
      <c r="BV23" s="6">
        <v>40</v>
      </c>
      <c r="BW23" s="6">
        <v>20</v>
      </c>
      <c r="BX23" s="6">
        <v>45</v>
      </c>
      <c r="BY23" s="6">
        <v>1191.271</v>
      </c>
      <c r="BZ23" s="6">
        <v>945.83600000000001</v>
      </c>
      <c r="CA23" s="6">
        <v>-3.657</v>
      </c>
      <c r="CB23" s="6">
        <v>4.1059999999999999</v>
      </c>
      <c r="CC23" s="6">
        <v>88.652000000000001</v>
      </c>
      <c r="CD23" s="6">
        <v>2055.8449999999998</v>
      </c>
      <c r="CE23" s="6">
        <v>1196.172</v>
      </c>
      <c r="CF23" s="6">
        <v>1254.7470000000001</v>
      </c>
      <c r="CG23" s="6">
        <v>179.65100000000001</v>
      </c>
      <c r="CH23" s="6">
        <v>99.998999999999995</v>
      </c>
      <c r="CS23" s="6"/>
      <c r="CT23" s="6"/>
      <c r="CU23" s="6"/>
      <c r="CV23" s="6"/>
      <c r="CW23" s="6"/>
      <c r="CZ23" s="6"/>
      <c r="DA23" s="6"/>
      <c r="DB23" s="6"/>
      <c r="DC23" s="6"/>
      <c r="DD23" s="6"/>
      <c r="DE23" s="6"/>
    </row>
    <row r="24" spans="1:109" hidden="1" x14ac:dyDescent="0.35">
      <c r="A24" s="8">
        <v>799.5687255859375</v>
      </c>
      <c r="B24" s="8">
        <v>119.90861511230469</v>
      </c>
      <c r="C24" s="8">
        <v>213.5</v>
      </c>
      <c r="D24" s="8">
        <v>214.80000305175781</v>
      </c>
      <c r="E24" s="8">
        <v>221.5</v>
      </c>
      <c r="F24" s="8">
        <v>225.30000305175781</v>
      </c>
      <c r="G24" s="8">
        <v>2208.0703125</v>
      </c>
      <c r="H24" s="8">
        <v>1709.1417236328125</v>
      </c>
      <c r="I24" s="8">
        <v>2.8960001468658447</v>
      </c>
      <c r="J24" s="8">
        <v>0.15600000321865082</v>
      </c>
      <c r="K24" s="8">
        <v>24.340002059936523</v>
      </c>
      <c r="L24" s="8">
        <v>2.0820000171661377</v>
      </c>
      <c r="M24" s="8">
        <v>0.45400002598762512</v>
      </c>
      <c r="N24" s="8">
        <v>0.65400004386901855</v>
      </c>
      <c r="O24" s="8">
        <v>41.5</v>
      </c>
      <c r="P24" s="8">
        <v>29.744741439819336</v>
      </c>
      <c r="Q24" s="8">
        <v>44.968788146972656</v>
      </c>
      <c r="R24" s="8">
        <v>229.80000305175781</v>
      </c>
      <c r="S24" s="8">
        <v>60.099997999999999</v>
      </c>
      <c r="T24" s="8">
        <v>60.099997999999999</v>
      </c>
      <c r="U24" s="8">
        <v>60.200001</v>
      </c>
      <c r="V24" s="8">
        <v>94.586082458496094</v>
      </c>
      <c r="W24" s="8">
        <v>52.499603271484375</v>
      </c>
      <c r="X24" s="8">
        <v>65.689071655273438</v>
      </c>
      <c r="Y24" s="8">
        <v>79.522613525390625</v>
      </c>
      <c r="Z24" s="8">
        <v>2.8594377040863037</v>
      </c>
      <c r="AA24" s="8">
        <v>545.24627685546875</v>
      </c>
      <c r="AB24" s="8">
        <v>503.39395141601563</v>
      </c>
      <c r="AC24" s="8">
        <v>4.4396877288818359</v>
      </c>
      <c r="AD24" s="8">
        <v>3.5366876125335693</v>
      </c>
      <c r="AE24" s="8">
        <v>7819.1396484375</v>
      </c>
      <c r="AF24" s="8">
        <v>5591.0458984375</v>
      </c>
      <c r="AG24" s="8">
        <v>1627.48046875</v>
      </c>
      <c r="AH24" s="8">
        <v>1022.06591796875</v>
      </c>
      <c r="AI24" s="8">
        <v>6191.6591796875</v>
      </c>
      <c r="AJ24" s="8">
        <v>4568.97998046875</v>
      </c>
      <c r="AK24" s="8">
        <f>(data_cloud__263[[#This Row],[timestamp]]-BD22)*86400</f>
        <v>23.691000044345856</v>
      </c>
      <c r="AL24" s="8"/>
      <c r="AM24" s="8"/>
      <c r="AN24" s="8"/>
      <c r="AO24" s="8"/>
      <c r="AP24" s="6"/>
      <c r="AQ24" s="6"/>
      <c r="AR24" s="6"/>
      <c r="AS24" s="6" t="str">
        <f>_xlfn.XLOOKUP(data_cloud__263[[#This Row],[product_id]], manual_check_maarten!A:A,manual_check_maarten!F:F,  "")</f>
        <v/>
      </c>
      <c r="AT24" s="6" t="str">
        <f>_xlfn.XLOOKUP(data_cloud__263[[#This Row],[product_id]], manual_check_maarten!A:A,manual_check_maarten!H:H,  "")</f>
        <v/>
      </c>
      <c r="AU24" s="6">
        <f>IF(data_cloud__263[[#This Row],[ground_truth]]=0,1,0)</f>
        <v>0</v>
      </c>
      <c r="AV24" s="6"/>
      <c r="AW24" s="6"/>
      <c r="AX24" s="6" t="str">
        <f>_xlfn.XLOOKUP(data_cloud__263[[#This Row],[product_id]], manual_check_maarten!A:A,manual_check_maarten!G:G,  "")</f>
        <v/>
      </c>
      <c r="AY24" s="6"/>
      <c r="AZ24" s="6"/>
      <c r="BA24" s="6" t="s">
        <v>132</v>
      </c>
      <c r="BB24" s="6">
        <v>12</v>
      </c>
      <c r="BC24" s="6" t="s">
        <v>78</v>
      </c>
      <c r="BD24" s="6">
        <v>45566.690473240742</v>
      </c>
      <c r="BE24" s="6" t="s">
        <v>79</v>
      </c>
      <c r="BF24" s="6" t="s">
        <v>80</v>
      </c>
      <c r="BG24" s="6">
        <v>12</v>
      </c>
      <c r="BH24" s="6">
        <v>12</v>
      </c>
      <c r="BI24" s="6">
        <v>0</v>
      </c>
      <c r="BJ24" s="6" t="s">
        <v>133</v>
      </c>
      <c r="BK24" s="6" t="s">
        <v>82</v>
      </c>
      <c r="BL24" s="6">
        <v>14.329999923706055</v>
      </c>
      <c r="BM24" s="6">
        <v>110</v>
      </c>
      <c r="BN24" s="6" t="s">
        <v>82</v>
      </c>
      <c r="BO24" s="6" t="s">
        <v>82</v>
      </c>
      <c r="BP24" s="6">
        <v>0</v>
      </c>
      <c r="BQ24" s="6">
        <v>60</v>
      </c>
      <c r="BR24" s="6">
        <v>1.7963409423828125E-2</v>
      </c>
      <c r="BS24" s="6">
        <v>0.11381697654724121</v>
      </c>
      <c r="BT24" s="6"/>
      <c r="BU24" s="6"/>
      <c r="BY24" s="6"/>
      <c r="BZ24" s="6"/>
      <c r="CA24" s="6"/>
      <c r="CB24" s="6"/>
      <c r="CC24" s="6"/>
      <c r="CD24" s="6"/>
      <c r="CE24" s="6"/>
      <c r="CS24" s="6"/>
      <c r="CT24" s="6"/>
      <c r="CU24" s="6"/>
      <c r="CV24" s="6"/>
      <c r="CW24" s="6"/>
      <c r="CZ24" s="6"/>
      <c r="DA24" s="6"/>
      <c r="DB24" s="6"/>
      <c r="DC24" s="6"/>
      <c r="DD24" s="6"/>
      <c r="DE24" s="6"/>
    </row>
    <row r="25" spans="1:109" x14ac:dyDescent="0.35">
      <c r="A25" s="8">
        <v>799.5687255859375</v>
      </c>
      <c r="B25" s="8">
        <v>119.90861511230469</v>
      </c>
      <c r="C25" s="8">
        <v>213.5</v>
      </c>
      <c r="D25" s="8">
        <v>214.80000305175781</v>
      </c>
      <c r="E25" s="8">
        <v>221.5</v>
      </c>
      <c r="F25" s="8">
        <v>225.30000305175781</v>
      </c>
      <c r="G25" s="8">
        <v>2208.0703125</v>
      </c>
      <c r="H25" s="8">
        <v>1709.1417236328125</v>
      </c>
      <c r="I25" s="8">
        <v>2.8960001468658447</v>
      </c>
      <c r="J25" s="8">
        <v>0.15600000321865082</v>
      </c>
      <c r="K25" s="8">
        <v>24.340002059936523</v>
      </c>
      <c r="L25" s="8">
        <v>2.0820000171661377</v>
      </c>
      <c r="M25" s="8">
        <v>0.45400002598762512</v>
      </c>
      <c r="N25" s="8">
        <v>0.65400004386901855</v>
      </c>
      <c r="O25" s="8">
        <v>41.5</v>
      </c>
      <c r="P25" s="8">
        <v>29.744741439819336</v>
      </c>
      <c r="Q25" s="8">
        <v>44.968788146972656</v>
      </c>
      <c r="R25" s="8">
        <v>229.80000305175781</v>
      </c>
      <c r="S25" s="8">
        <v>60.099997999999999</v>
      </c>
      <c r="T25" s="8">
        <v>60.099997999999999</v>
      </c>
      <c r="U25" s="8">
        <v>60.200001</v>
      </c>
      <c r="V25" s="8">
        <v>137.79624938964844</v>
      </c>
      <c r="W25" s="8">
        <v>52.49993896484375</v>
      </c>
      <c r="X25" s="8">
        <v>66.109382629394531</v>
      </c>
      <c r="Y25" s="8">
        <v>82.078811645507813</v>
      </c>
      <c r="Z25" s="8">
        <v>1.3920625448226929</v>
      </c>
      <c r="AA25" s="8">
        <v>544.731201171875</v>
      </c>
      <c r="AB25" s="8">
        <v>499.66464233398438</v>
      </c>
      <c r="AC25" s="8">
        <v>4.7030625343322754</v>
      </c>
      <c r="AD25" s="8">
        <v>3.8000626564025879</v>
      </c>
      <c r="AE25" s="8">
        <v>7965.90869140625</v>
      </c>
      <c r="AF25" s="8">
        <v>6160.6591796875</v>
      </c>
      <c r="AG25" s="8">
        <v>1772.71728515625</v>
      </c>
      <c r="AH25" s="8">
        <v>1163.67236328125</v>
      </c>
      <c r="AI25" s="8">
        <v>6193.19140625</v>
      </c>
      <c r="AJ25" s="8">
        <v>4996.98681640625</v>
      </c>
      <c r="AK25" s="8">
        <f>(data_cloud__263[[#This Row],[timestamp]]-BD23)*86400</f>
        <v>23.691000044345856</v>
      </c>
      <c r="AL25" s="8">
        <v>1.0049999999999999</v>
      </c>
      <c r="AM25" s="8">
        <v>424.50200000000001</v>
      </c>
      <c r="AN25" s="8">
        <v>2054.4630000000002</v>
      </c>
      <c r="AO25" s="8">
        <v>10.122</v>
      </c>
      <c r="AP25" s="6">
        <v>22.986000000000001</v>
      </c>
      <c r="AQ25" s="6">
        <v>1</v>
      </c>
      <c r="AR25" s="6">
        <v>1</v>
      </c>
      <c r="AS25" s="6">
        <f>_xlfn.XLOOKUP(data_cloud__263[[#This Row],[product_id]], manual_check_maarten!A:A,manual_check_maarten!F:F,  "")</f>
        <v>1</v>
      </c>
      <c r="AT25" s="6" t="str">
        <f>_xlfn.XLOOKUP(data_cloud__263[[#This Row],[product_id]], manual_check_maarten!A:A,manual_check_maarten!H:H,  "")</f>
        <v/>
      </c>
      <c r="AU25" s="6">
        <f>IF(data_cloud__263[[#This Row],[ground_truth]]=0,1,0)</f>
        <v>0</v>
      </c>
      <c r="AV25" s="6"/>
      <c r="AW25" s="6"/>
      <c r="AX25" s="6">
        <f>_xlfn.XLOOKUP(data_cloud__263[[#This Row],[product_id]], manual_check_maarten!A:A,manual_check_maarten!G:G,  "")</f>
        <v>0</v>
      </c>
      <c r="AY25" s="6"/>
      <c r="AZ25" s="6"/>
      <c r="BA25" s="6" t="s">
        <v>134</v>
      </c>
      <c r="BB25" s="6">
        <v>12</v>
      </c>
      <c r="BC25" s="6" t="s">
        <v>85</v>
      </c>
      <c r="BD25" s="6">
        <v>45566.690473240742</v>
      </c>
      <c r="BE25" s="6" t="s">
        <v>79</v>
      </c>
      <c r="BF25" s="6" t="s">
        <v>80</v>
      </c>
      <c r="BG25" s="6">
        <v>12</v>
      </c>
      <c r="BH25" s="6">
        <v>12</v>
      </c>
      <c r="BI25" s="6">
        <v>0</v>
      </c>
      <c r="BJ25" s="6" t="s">
        <v>133</v>
      </c>
      <c r="BK25" s="6" t="s">
        <v>82</v>
      </c>
      <c r="BL25" s="6">
        <v>14.329999923706055</v>
      </c>
      <c r="BM25" s="6">
        <v>110</v>
      </c>
      <c r="BN25" s="6" t="s">
        <v>82</v>
      </c>
      <c r="BO25" s="6" t="s">
        <v>82</v>
      </c>
      <c r="BP25" s="6">
        <v>0</v>
      </c>
      <c r="BQ25" s="6">
        <v>60</v>
      </c>
      <c r="BR25" s="6"/>
      <c r="BS25" s="6"/>
      <c r="BT25" s="6" t="s">
        <v>135</v>
      </c>
      <c r="BU25" s="6" t="s">
        <v>134</v>
      </c>
      <c r="BV25" s="6">
        <v>40</v>
      </c>
      <c r="BW25" s="6">
        <v>20</v>
      </c>
      <c r="BX25" s="6">
        <v>45</v>
      </c>
      <c r="BY25" s="6">
        <v>1242.0340000000001</v>
      </c>
      <c r="BZ25" s="6">
        <v>1055.038</v>
      </c>
      <c r="CA25" s="6">
        <v>-0.94499999999999995</v>
      </c>
      <c r="CB25" s="6">
        <v>4.1040000000000001</v>
      </c>
      <c r="CC25" s="6">
        <v>91.364000000000004</v>
      </c>
      <c r="CD25" s="6">
        <v>2054.4630000000002</v>
      </c>
      <c r="CE25" s="6">
        <v>1233.3340000000001</v>
      </c>
      <c r="CF25" s="6">
        <v>1360.84</v>
      </c>
      <c r="CG25" s="6">
        <v>-177.78700000000001</v>
      </c>
      <c r="CH25" s="6">
        <v>98.424999999999997</v>
      </c>
      <c r="CS25" s="6"/>
      <c r="CT25" s="6"/>
      <c r="CU25" s="6"/>
      <c r="CV25" s="6"/>
      <c r="CW25" s="6"/>
      <c r="CZ25" s="6"/>
      <c r="DA25" s="6"/>
      <c r="DB25" s="6"/>
      <c r="DC25" s="6"/>
      <c r="DD25" s="6"/>
      <c r="DE25" s="6"/>
    </row>
    <row r="26" spans="1:109" x14ac:dyDescent="0.35">
      <c r="A26" s="8">
        <v>799.753173828125</v>
      </c>
      <c r="B26" s="8">
        <v>119.90861511230469</v>
      </c>
      <c r="C26" s="8">
        <v>213.60000610351563</v>
      </c>
      <c r="D26" s="8">
        <v>215.10000610351563</v>
      </c>
      <c r="E26" s="8">
        <v>221.5</v>
      </c>
      <c r="F26" s="8">
        <v>225.10000610351563</v>
      </c>
      <c r="G26" s="8">
        <v>2184.756103515625</v>
      </c>
      <c r="H26" s="8">
        <v>1734.2047119140625</v>
      </c>
      <c r="I26" s="8">
        <v>3.3060002326965332</v>
      </c>
      <c r="J26" s="8">
        <v>0.14400000870227814</v>
      </c>
      <c r="K26" s="8">
        <v>24.378000259399414</v>
      </c>
      <c r="L26" s="8">
        <v>2.0120000839233398</v>
      </c>
      <c r="M26" s="8">
        <v>0.45200002193450928</v>
      </c>
      <c r="N26" s="8">
        <v>0.65600001811981201</v>
      </c>
      <c r="O26" s="8">
        <v>41.200000762939453</v>
      </c>
      <c r="P26" s="8">
        <v>28.934354782104492</v>
      </c>
      <c r="Q26" s="8">
        <v>44.999370574951172</v>
      </c>
      <c r="R26" s="8">
        <v>229.80000305175781</v>
      </c>
      <c r="S26" s="8">
        <v>60.099997999999999</v>
      </c>
      <c r="T26" s="8">
        <v>60.099997999999999</v>
      </c>
      <c r="U26" s="8">
        <v>60.200001</v>
      </c>
      <c r="V26" s="8">
        <v>94.586082458496094</v>
      </c>
      <c r="W26" s="8">
        <v>52.499603271484375</v>
      </c>
      <c r="X26" s="8">
        <v>65.634963989257813</v>
      </c>
      <c r="Y26" s="8">
        <v>79.533241271972656</v>
      </c>
      <c r="Z26" s="8">
        <v>3.1604375839233398</v>
      </c>
      <c r="AA26" s="8">
        <v>545.64532470703125</v>
      </c>
      <c r="AB26" s="8">
        <v>502.07281494140625</v>
      </c>
      <c r="AC26" s="8">
        <v>4.5525627136230469</v>
      </c>
      <c r="AD26" s="8">
        <v>3.574312686920166</v>
      </c>
      <c r="AE26" s="8">
        <v>7801.12841796875</v>
      </c>
      <c r="AF26" s="8">
        <v>5561.2451171875</v>
      </c>
      <c r="AG26" s="8">
        <v>1666.46484375</v>
      </c>
      <c r="AH26" s="8">
        <v>1013.1923828125</v>
      </c>
      <c r="AI26" s="8">
        <v>6134.66357421875</v>
      </c>
      <c r="AJ26" s="8">
        <v>4548.052734375</v>
      </c>
      <c r="AK26" s="8">
        <f>(data_cloud__263[[#This Row],[timestamp]]-BD24)*86400</f>
        <v>25.003999611362815</v>
      </c>
      <c r="AL26" s="8">
        <v>1.0029999999999999</v>
      </c>
      <c r="AM26" s="8">
        <v>423.70400000000001</v>
      </c>
      <c r="AN26" s="8">
        <v>2054.422</v>
      </c>
      <c r="AO26" s="8">
        <v>7.8230000000000004</v>
      </c>
      <c r="AP26" s="6">
        <v>22.695</v>
      </c>
      <c r="AQ26" s="6">
        <v>1</v>
      </c>
      <c r="AR26" s="6">
        <v>1</v>
      </c>
      <c r="AS26" s="6">
        <f>_xlfn.XLOOKUP(data_cloud__263[[#This Row],[product_id]], manual_check_maarten!A:A,manual_check_maarten!F:F,  "")</f>
        <v>0</v>
      </c>
      <c r="AT26" s="6" t="str">
        <f>_xlfn.XLOOKUP(data_cloud__263[[#This Row],[product_id]], manual_check_maarten!A:A,manual_check_maarten!H:H,  "")</f>
        <v>Burnt</v>
      </c>
      <c r="AU26" s="6">
        <f>IF(data_cloud__263[[#This Row],[ground_truth]]=0,1,0)</f>
        <v>1</v>
      </c>
      <c r="AV26" s="6"/>
      <c r="AW26" s="6"/>
      <c r="AX26" s="6">
        <f>_xlfn.XLOOKUP(data_cloud__263[[#This Row],[product_id]], manual_check_maarten!A:A,manual_check_maarten!G:G,  "")</f>
        <v>0</v>
      </c>
      <c r="AY26" s="6"/>
      <c r="AZ26" s="6"/>
      <c r="BA26" s="6" t="s">
        <v>136</v>
      </c>
      <c r="BB26" s="6">
        <v>13</v>
      </c>
      <c r="BC26" s="6" t="s">
        <v>78</v>
      </c>
      <c r="BD26" s="6">
        <v>45566.690762638886</v>
      </c>
      <c r="BE26" s="6" t="s">
        <v>79</v>
      </c>
      <c r="BF26" s="6" t="s">
        <v>80</v>
      </c>
      <c r="BG26" s="6">
        <v>13</v>
      </c>
      <c r="BH26" s="6">
        <v>13</v>
      </c>
      <c r="BI26" s="6">
        <v>0</v>
      </c>
      <c r="BJ26" s="6" t="s">
        <v>137</v>
      </c>
      <c r="BK26" s="6" t="s">
        <v>82</v>
      </c>
      <c r="BL26" s="6">
        <v>14.329999923706055</v>
      </c>
      <c r="BM26" s="6">
        <v>110</v>
      </c>
      <c r="BN26" s="6" t="s">
        <v>82</v>
      </c>
      <c r="BO26" s="6" t="s">
        <v>82</v>
      </c>
      <c r="BP26" s="6">
        <v>0</v>
      </c>
      <c r="BQ26" s="6">
        <v>60</v>
      </c>
      <c r="BR26" s="6">
        <v>2.332305908203125E-2</v>
      </c>
      <c r="BS26" s="6">
        <v>0.11323606967926025</v>
      </c>
      <c r="BT26" s="6" t="s">
        <v>138</v>
      </c>
      <c r="BU26" s="6" t="s">
        <v>136</v>
      </c>
      <c r="BV26" s="6">
        <v>40</v>
      </c>
      <c r="BW26" s="6">
        <v>20</v>
      </c>
      <c r="BX26" s="6">
        <v>45</v>
      </c>
      <c r="BY26" s="6">
        <v>888.61599999999999</v>
      </c>
      <c r="BZ26" s="6">
        <v>1054.7629999999999</v>
      </c>
      <c r="CA26" s="6">
        <v>3.1960000000000002</v>
      </c>
      <c r="CB26" s="6">
        <v>4.1180000000000003</v>
      </c>
      <c r="CC26" s="6">
        <v>95.504999999999995</v>
      </c>
      <c r="CD26" s="6">
        <v>2054.422</v>
      </c>
      <c r="CE26" s="6">
        <v>865.20699999999999</v>
      </c>
      <c r="CF26" s="6">
        <v>1164.432</v>
      </c>
      <c r="CG26" s="6">
        <v>6.51</v>
      </c>
      <c r="CH26" s="6">
        <v>97.244</v>
      </c>
      <c r="CS26" s="6"/>
      <c r="CT26" s="6"/>
      <c r="CU26" s="6"/>
      <c r="CV26" s="6"/>
      <c r="CW26" s="6"/>
      <c r="CZ26" s="6"/>
      <c r="DA26" s="6"/>
      <c r="DB26" s="6"/>
      <c r="DC26" s="6"/>
      <c r="DD26" s="6"/>
      <c r="DE26" s="6"/>
    </row>
    <row r="27" spans="1:109" x14ac:dyDescent="0.35">
      <c r="A27" s="8">
        <v>799.753173828125</v>
      </c>
      <c r="B27" s="8">
        <v>119.90861511230469</v>
      </c>
      <c r="C27" s="8">
        <v>213.60000610351563</v>
      </c>
      <c r="D27" s="8">
        <v>215.10000610351563</v>
      </c>
      <c r="E27" s="8">
        <v>221.5</v>
      </c>
      <c r="F27" s="8">
        <v>225.10000610351563</v>
      </c>
      <c r="G27" s="8">
        <v>2184.756103515625</v>
      </c>
      <c r="H27" s="8">
        <v>1734.2047119140625</v>
      </c>
      <c r="I27" s="8">
        <v>3.3060002326965332</v>
      </c>
      <c r="J27" s="8">
        <v>0.14400000870227814</v>
      </c>
      <c r="K27" s="8">
        <v>24.378000259399414</v>
      </c>
      <c r="L27" s="8">
        <v>2.0120000839233398</v>
      </c>
      <c r="M27" s="8">
        <v>0.45200002193450928</v>
      </c>
      <c r="N27" s="8">
        <v>0.65600001811981201</v>
      </c>
      <c r="O27" s="8">
        <v>41.200000762939453</v>
      </c>
      <c r="P27" s="8">
        <v>28.934354782104492</v>
      </c>
      <c r="Q27" s="8">
        <v>44.999370574951172</v>
      </c>
      <c r="R27" s="8">
        <v>229.80000305175781</v>
      </c>
      <c r="S27" s="8">
        <v>60.099997999999999</v>
      </c>
      <c r="T27" s="8">
        <v>60.099997999999999</v>
      </c>
      <c r="U27" s="8">
        <v>60.200001</v>
      </c>
      <c r="V27" s="8">
        <v>137.79624938964844</v>
      </c>
      <c r="W27" s="8">
        <v>52.49993896484375</v>
      </c>
      <c r="X27" s="8">
        <v>66.095207214355469</v>
      </c>
      <c r="Y27" s="8">
        <v>82.288299560546875</v>
      </c>
      <c r="Z27" s="8">
        <v>1.3168125152587891</v>
      </c>
      <c r="AA27" s="8">
        <v>544.46490478515625</v>
      </c>
      <c r="AB27" s="8">
        <v>497.97308349609375</v>
      </c>
      <c r="AC27" s="8">
        <v>4.7783126831054688</v>
      </c>
      <c r="AD27" s="8">
        <v>3.8376877307891846</v>
      </c>
      <c r="AE27" s="8">
        <v>7925.5595703125</v>
      </c>
      <c r="AF27" s="8">
        <v>6099.04052734375</v>
      </c>
      <c r="AG27" s="8">
        <v>1789.90673828125</v>
      </c>
      <c r="AH27" s="8">
        <v>1154.23583984375</v>
      </c>
      <c r="AI27" s="8">
        <v>6135.65283203125</v>
      </c>
      <c r="AJ27" s="8">
        <v>4944.8046875</v>
      </c>
      <c r="AK27" s="8">
        <f>(data_cloud__263[[#This Row],[timestamp]]-BD25)*86400</f>
        <v>25.003999611362815</v>
      </c>
      <c r="AL27" s="8">
        <v>1.0049999999999999</v>
      </c>
      <c r="AM27" s="8">
        <v>424.62799999999999</v>
      </c>
      <c r="AN27" s="8">
        <v>2056.1379999999999</v>
      </c>
      <c r="AO27" s="8">
        <v>13.223000000000001</v>
      </c>
      <c r="AP27" s="6">
        <v>36.999000000000002</v>
      </c>
      <c r="AQ27" s="6">
        <v>1</v>
      </c>
      <c r="AR27" s="6">
        <v>1</v>
      </c>
      <c r="AS27" s="6">
        <f>_xlfn.XLOOKUP(data_cloud__263[[#This Row],[product_id]], manual_check_maarten!A:A,manual_check_maarten!F:F,  "")</f>
        <v>1</v>
      </c>
      <c r="AT27" s="6" t="str">
        <f>_xlfn.XLOOKUP(data_cloud__263[[#This Row],[product_id]], manual_check_maarten!A:A,manual_check_maarten!H:H,  "")</f>
        <v/>
      </c>
      <c r="AU27" s="6">
        <f>IF(data_cloud__263[[#This Row],[ground_truth]]=0,1,0)</f>
        <v>0</v>
      </c>
      <c r="AV27" s="6"/>
      <c r="AW27" s="6"/>
      <c r="AX27" s="6">
        <f>_xlfn.XLOOKUP(data_cloud__263[[#This Row],[product_id]], manual_check_maarten!A:A,manual_check_maarten!G:G,  "")</f>
        <v>0</v>
      </c>
      <c r="AY27" s="6"/>
      <c r="AZ27" s="6"/>
      <c r="BA27" s="6" t="s">
        <v>139</v>
      </c>
      <c r="BB27" s="6">
        <v>13</v>
      </c>
      <c r="BC27" s="6" t="s">
        <v>85</v>
      </c>
      <c r="BD27" s="6">
        <v>45566.690762638886</v>
      </c>
      <c r="BE27" s="6" t="s">
        <v>79</v>
      </c>
      <c r="BF27" s="6" t="s">
        <v>80</v>
      </c>
      <c r="BG27" s="6">
        <v>13</v>
      </c>
      <c r="BH27" s="6">
        <v>13</v>
      </c>
      <c r="BI27" s="6">
        <v>0</v>
      </c>
      <c r="BJ27" s="6" t="s">
        <v>137</v>
      </c>
      <c r="BK27" s="6" t="s">
        <v>82</v>
      </c>
      <c r="BL27" s="6">
        <v>14.329999923706055</v>
      </c>
      <c r="BM27" s="6">
        <v>110</v>
      </c>
      <c r="BN27" s="6" t="s">
        <v>82</v>
      </c>
      <c r="BO27" s="6" t="s">
        <v>82</v>
      </c>
      <c r="BP27" s="6">
        <v>0</v>
      </c>
      <c r="BQ27" s="6">
        <v>60</v>
      </c>
      <c r="BR27" s="6"/>
      <c r="BS27" s="6"/>
      <c r="BT27" s="6" t="s">
        <v>140</v>
      </c>
      <c r="BU27" s="6" t="s">
        <v>139</v>
      </c>
      <c r="BV27" s="6">
        <v>40</v>
      </c>
      <c r="BW27" s="6">
        <v>20</v>
      </c>
      <c r="BX27" s="6">
        <v>45</v>
      </c>
      <c r="BY27" s="6">
        <v>1240.2570000000001</v>
      </c>
      <c r="BZ27" s="6">
        <v>810.32600000000002</v>
      </c>
      <c r="CA27" s="6">
        <v>-1.847</v>
      </c>
      <c r="CB27" s="6">
        <v>4.0449999999999999</v>
      </c>
      <c r="CC27" s="6">
        <v>90.462000000000003</v>
      </c>
      <c r="CD27" s="6">
        <v>2056.1379999999999</v>
      </c>
      <c r="CE27" s="6">
        <v>1233.519</v>
      </c>
      <c r="CF27" s="6">
        <v>1120.673</v>
      </c>
      <c r="CG27" s="6">
        <v>-178.30099999999999</v>
      </c>
      <c r="CH27" s="6">
        <v>99.998999999999995</v>
      </c>
      <c r="CS27" s="6"/>
      <c r="CT27" s="6"/>
      <c r="CU27" s="6"/>
      <c r="CV27" s="6"/>
      <c r="CW27" s="6"/>
      <c r="CZ27" s="6"/>
      <c r="DA27" s="6"/>
      <c r="DB27" s="6"/>
      <c r="DC27" s="6"/>
      <c r="DD27" s="6"/>
      <c r="DE27" s="6"/>
    </row>
    <row r="28" spans="1:109" x14ac:dyDescent="0.35">
      <c r="A28" s="8">
        <v>799.753173828125</v>
      </c>
      <c r="B28" s="8">
        <v>119.90861511230469</v>
      </c>
      <c r="C28" s="8">
        <v>213.60000610351563</v>
      </c>
      <c r="D28" s="8">
        <v>215.10000610351563</v>
      </c>
      <c r="E28" s="8">
        <v>221.30000305175781</v>
      </c>
      <c r="F28" s="8">
        <v>225.10000610351563</v>
      </c>
      <c r="G28" s="8">
        <v>2204.1845703125</v>
      </c>
      <c r="H28" s="8">
        <v>1729.1531982421875</v>
      </c>
      <c r="I28" s="8">
        <v>3.1020002365112305</v>
      </c>
      <c r="J28" s="8">
        <v>0.15400001406669617</v>
      </c>
      <c r="K28" s="8">
        <v>24.340002059936523</v>
      </c>
      <c r="L28" s="8">
        <v>2.0780000686645508</v>
      </c>
      <c r="M28" s="8">
        <v>0.45400002598762512</v>
      </c>
      <c r="N28" s="8">
        <v>0.65400004386901855</v>
      </c>
      <c r="O28" s="8">
        <v>41.200000762939453</v>
      </c>
      <c r="P28" s="8">
        <v>29.128032684326172</v>
      </c>
      <c r="Q28" s="8">
        <v>44.943305969238281</v>
      </c>
      <c r="R28" s="8">
        <v>229.80000305175781</v>
      </c>
      <c r="S28" s="8">
        <v>60.099997999999999</v>
      </c>
      <c r="T28" s="8">
        <v>60.099997999999999</v>
      </c>
      <c r="U28" s="8">
        <v>60.299999</v>
      </c>
      <c r="V28" s="8">
        <v>94.586082458496094</v>
      </c>
      <c r="W28" s="8">
        <v>52.499603271484375</v>
      </c>
      <c r="X28" s="8">
        <v>65.751785278320313</v>
      </c>
      <c r="Y28" s="8">
        <v>79.42962646484375</v>
      </c>
      <c r="Z28" s="8">
        <v>3.1980626583099365</v>
      </c>
      <c r="AA28" s="8">
        <v>545.46051025390625</v>
      </c>
      <c r="AB28" s="8">
        <v>502.44171142578125</v>
      </c>
      <c r="AC28" s="8">
        <v>4.5525627136230469</v>
      </c>
      <c r="AD28" s="8">
        <v>3.6119377613067627</v>
      </c>
      <c r="AE28" s="8">
        <v>7806.72216796875</v>
      </c>
      <c r="AF28" s="8">
        <v>5583.3759765625</v>
      </c>
      <c r="AG28" s="8">
        <v>1675.1142578125</v>
      </c>
      <c r="AH28" s="8">
        <v>1042.58984375</v>
      </c>
      <c r="AI28" s="8">
        <v>6131.60791015625</v>
      </c>
      <c r="AJ28" s="8">
        <v>4540.7861328125</v>
      </c>
      <c r="AK28" s="8">
        <f>(data_cloud__263[[#This Row],[timestamp]]-BD26)*86400</f>
        <v>24.059000588022172</v>
      </c>
      <c r="AL28" s="8">
        <v>1.0029999999999999</v>
      </c>
      <c r="AM28" s="8">
        <v>423.62</v>
      </c>
      <c r="AN28" s="8">
        <v>2053.431</v>
      </c>
      <c r="AO28" s="8">
        <v>6.4340000000000002</v>
      </c>
      <c r="AP28" s="6">
        <v>31.469000000000001</v>
      </c>
      <c r="AQ28" s="6">
        <v>1</v>
      </c>
      <c r="AR28" s="6">
        <v>1</v>
      </c>
      <c r="AS28" s="6">
        <f>_xlfn.XLOOKUP(data_cloud__263[[#This Row],[product_id]], manual_check_maarten!A:A,manual_check_maarten!F:F,  "")</f>
        <v>1</v>
      </c>
      <c r="AT28" s="6" t="str">
        <f>_xlfn.XLOOKUP(data_cloud__263[[#This Row],[product_id]], manual_check_maarten!A:A,manual_check_maarten!H:H,  "")</f>
        <v/>
      </c>
      <c r="AU28" s="6">
        <f>IF(data_cloud__263[[#This Row],[ground_truth]]=0,1,0)</f>
        <v>0</v>
      </c>
      <c r="AV28" s="6"/>
      <c r="AW28" s="6"/>
      <c r="AX28" s="6">
        <f>_xlfn.XLOOKUP(data_cloud__263[[#This Row],[product_id]], manual_check_maarten!A:A,manual_check_maarten!G:G,  "")</f>
        <v>0</v>
      </c>
      <c r="AY28" s="6"/>
      <c r="AZ28" s="6"/>
      <c r="BA28" s="6" t="s">
        <v>141</v>
      </c>
      <c r="BB28" s="6">
        <v>14</v>
      </c>
      <c r="BC28" s="6" t="s">
        <v>78</v>
      </c>
      <c r="BD28" s="6">
        <v>45566.691041099541</v>
      </c>
      <c r="BE28" s="6" t="s">
        <v>79</v>
      </c>
      <c r="BF28" s="6" t="s">
        <v>80</v>
      </c>
      <c r="BG28" s="6">
        <v>14</v>
      </c>
      <c r="BH28" s="6">
        <v>14</v>
      </c>
      <c r="BI28" s="6">
        <v>0</v>
      </c>
      <c r="BJ28" s="6" t="s">
        <v>142</v>
      </c>
      <c r="BK28" s="6" t="s">
        <v>82</v>
      </c>
      <c r="BL28" s="6">
        <v>14.340000152587891</v>
      </c>
      <c r="BM28" s="6">
        <v>110</v>
      </c>
      <c r="BN28" s="6" t="s">
        <v>82</v>
      </c>
      <c r="BO28" s="6" t="s">
        <v>82</v>
      </c>
      <c r="BP28" s="6">
        <v>0</v>
      </c>
      <c r="BQ28" s="6">
        <v>60</v>
      </c>
      <c r="BR28" s="6">
        <v>3.0484557151794434E-2</v>
      </c>
      <c r="BS28" s="6">
        <v>0.10406756401062012</v>
      </c>
      <c r="BT28" s="6" t="s">
        <v>143</v>
      </c>
      <c r="BU28" s="6" t="s">
        <v>141</v>
      </c>
      <c r="BV28" s="6">
        <v>40</v>
      </c>
      <c r="BW28" s="6">
        <v>20</v>
      </c>
      <c r="BX28" s="6">
        <v>45</v>
      </c>
      <c r="BY28" s="6">
        <v>890.23699999999997</v>
      </c>
      <c r="BZ28" s="6">
        <v>983.32299999999998</v>
      </c>
      <c r="CA28" s="6">
        <v>3.1309999999999998</v>
      </c>
      <c r="CB28" s="6">
        <v>4.1340000000000003</v>
      </c>
      <c r="CC28" s="6">
        <v>95.44</v>
      </c>
      <c r="CD28" s="6">
        <v>2053.431</v>
      </c>
      <c r="CE28" s="6">
        <v>866.42499999999995</v>
      </c>
      <c r="CF28" s="6">
        <v>1093.5740000000001</v>
      </c>
      <c r="CG28" s="6">
        <v>6.4980000000000002</v>
      </c>
      <c r="CH28" s="6">
        <v>99.998999999999995</v>
      </c>
      <c r="CS28" s="6"/>
      <c r="CT28" s="6"/>
      <c r="CU28" s="6"/>
      <c r="CV28" s="6"/>
      <c r="CW28" s="6"/>
      <c r="CZ28" s="6"/>
      <c r="DA28" s="6"/>
      <c r="DB28" s="6"/>
      <c r="DC28" s="6"/>
      <c r="DD28" s="6"/>
      <c r="DE28" s="6"/>
    </row>
    <row r="29" spans="1:109" x14ac:dyDescent="0.35">
      <c r="A29" s="8">
        <v>799.753173828125</v>
      </c>
      <c r="B29" s="8">
        <v>119.90861511230469</v>
      </c>
      <c r="C29" s="8">
        <v>213.60000610351563</v>
      </c>
      <c r="D29" s="8">
        <v>215.10000610351563</v>
      </c>
      <c r="E29" s="8">
        <v>221.30000305175781</v>
      </c>
      <c r="F29" s="8">
        <v>225.10000610351563</v>
      </c>
      <c r="G29" s="8">
        <v>2204.1845703125</v>
      </c>
      <c r="H29" s="8">
        <v>1729.1531982421875</v>
      </c>
      <c r="I29" s="8">
        <v>3.1020002365112305</v>
      </c>
      <c r="J29" s="8">
        <v>0.15400001406669617</v>
      </c>
      <c r="K29" s="8">
        <v>24.340002059936523</v>
      </c>
      <c r="L29" s="8">
        <v>2.0780000686645508</v>
      </c>
      <c r="M29" s="8">
        <v>0.45400002598762512</v>
      </c>
      <c r="N29" s="8">
        <v>0.65400004386901855</v>
      </c>
      <c r="O29" s="8">
        <v>41.200000762939453</v>
      </c>
      <c r="P29" s="8">
        <v>29.128032684326172</v>
      </c>
      <c r="Q29" s="8">
        <v>44.943305969238281</v>
      </c>
      <c r="R29" s="8">
        <v>229.80000305175781</v>
      </c>
      <c r="S29" s="8">
        <v>60.099997999999999</v>
      </c>
      <c r="T29" s="8">
        <v>60.099997999999999</v>
      </c>
      <c r="U29" s="8">
        <v>60.299999</v>
      </c>
      <c r="V29" s="8">
        <v>137.79624938964844</v>
      </c>
      <c r="W29" s="8">
        <v>52.49993896484375</v>
      </c>
      <c r="X29" s="8">
        <v>66.205039978027344</v>
      </c>
      <c r="Y29" s="8">
        <v>82.291595458984375</v>
      </c>
      <c r="Z29" s="8">
        <v>1.2791875600814819</v>
      </c>
      <c r="AA29" s="8">
        <v>544.46881103515625</v>
      </c>
      <c r="AB29" s="8">
        <v>498.34033203125</v>
      </c>
      <c r="AC29" s="8">
        <v>4.8159375190734863</v>
      </c>
      <c r="AD29" s="8">
        <v>3.8000626564025879</v>
      </c>
      <c r="AE29" s="8">
        <v>7933.03662109375</v>
      </c>
      <c r="AF29" s="8">
        <v>6098.3046875</v>
      </c>
      <c r="AG29" s="8">
        <v>1817.90087890625</v>
      </c>
      <c r="AH29" s="8">
        <v>1143.82958984375</v>
      </c>
      <c r="AI29" s="8">
        <v>6115.1357421875</v>
      </c>
      <c r="AJ29" s="8">
        <v>4954.47509765625</v>
      </c>
      <c r="AK29" s="8">
        <f>(data_cloud__263[[#This Row],[timestamp]]-BD27)*86400</f>
        <v>24.059000588022172</v>
      </c>
      <c r="AL29" s="8">
        <v>1.0049999999999999</v>
      </c>
      <c r="AM29" s="8">
        <v>424.88</v>
      </c>
      <c r="AN29" s="8">
        <v>2054.4560000000001</v>
      </c>
      <c r="AO29" s="8">
        <v>6.7729999999999997</v>
      </c>
      <c r="AP29" s="6">
        <v>26.148</v>
      </c>
      <c r="AQ29" s="6">
        <v>1</v>
      </c>
      <c r="AR29" s="6">
        <v>1</v>
      </c>
      <c r="AS29" s="6">
        <f>_xlfn.XLOOKUP(data_cloud__263[[#This Row],[product_id]], manual_check_maarten!A:A,manual_check_maarten!F:F,  "")</f>
        <v>1</v>
      </c>
      <c r="AT29" s="6" t="str">
        <f>_xlfn.XLOOKUP(data_cloud__263[[#This Row],[product_id]], manual_check_maarten!A:A,manual_check_maarten!H:H,  "")</f>
        <v/>
      </c>
      <c r="AU29" s="6">
        <f>IF(data_cloud__263[[#This Row],[ground_truth]]=0,1,0)</f>
        <v>0</v>
      </c>
      <c r="AV29" s="6"/>
      <c r="AW29" s="6"/>
      <c r="AX29" s="6">
        <f>_xlfn.XLOOKUP(data_cloud__263[[#This Row],[product_id]], manual_check_maarten!A:A,manual_check_maarten!G:G,  "")</f>
        <v>0</v>
      </c>
      <c r="AY29" s="6"/>
      <c r="AZ29" s="6"/>
      <c r="BA29" s="6" t="s">
        <v>144</v>
      </c>
      <c r="BB29" s="6">
        <v>14</v>
      </c>
      <c r="BC29" s="6" t="s">
        <v>85</v>
      </c>
      <c r="BD29" s="6">
        <v>45566.691041099541</v>
      </c>
      <c r="BE29" s="6" t="s">
        <v>79</v>
      </c>
      <c r="BF29" s="6" t="s">
        <v>80</v>
      </c>
      <c r="BG29" s="6">
        <v>14</v>
      </c>
      <c r="BH29" s="6">
        <v>14</v>
      </c>
      <c r="BI29" s="6">
        <v>0</v>
      </c>
      <c r="BJ29" s="6" t="s">
        <v>142</v>
      </c>
      <c r="BK29" s="6" t="s">
        <v>82</v>
      </c>
      <c r="BL29" s="6">
        <v>14.340000152587891</v>
      </c>
      <c r="BM29" s="6">
        <v>110</v>
      </c>
      <c r="BN29" s="6" t="s">
        <v>82</v>
      </c>
      <c r="BO29" s="6" t="s">
        <v>82</v>
      </c>
      <c r="BP29" s="6">
        <v>0</v>
      </c>
      <c r="BQ29" s="6">
        <v>60</v>
      </c>
      <c r="BR29" s="6"/>
      <c r="BS29" s="6"/>
      <c r="BT29" s="6" t="s">
        <v>145</v>
      </c>
      <c r="BU29" s="6" t="s">
        <v>144</v>
      </c>
      <c r="BV29" s="6">
        <v>40</v>
      </c>
      <c r="BW29" s="6">
        <v>20</v>
      </c>
      <c r="BX29" s="6">
        <v>45</v>
      </c>
      <c r="BY29" s="6">
        <v>1186.0519999999999</v>
      </c>
      <c r="BZ29" s="6">
        <v>1068.623</v>
      </c>
      <c r="CA29" s="6">
        <v>-3.673</v>
      </c>
      <c r="CB29" s="6">
        <v>4.0819999999999999</v>
      </c>
      <c r="CC29" s="6">
        <v>88.635999999999996</v>
      </c>
      <c r="CD29" s="6">
        <v>2054.4560000000001</v>
      </c>
      <c r="CE29" s="6">
        <v>1191.0029999999999</v>
      </c>
      <c r="CF29" s="6">
        <v>1374.6669999999999</v>
      </c>
      <c r="CG29" s="6">
        <v>179.59399999999999</v>
      </c>
      <c r="CH29" s="6">
        <v>99.998999999999995</v>
      </c>
      <c r="CS29" s="6"/>
      <c r="CT29" s="6"/>
      <c r="CU29" s="6"/>
      <c r="CV29" s="6"/>
      <c r="CW29" s="6"/>
      <c r="CZ29" s="6"/>
      <c r="DA29" s="6"/>
      <c r="DB29" s="6"/>
      <c r="DC29" s="6"/>
      <c r="DD29" s="6"/>
      <c r="DE29" s="6"/>
    </row>
    <row r="30" spans="1:109" x14ac:dyDescent="0.35">
      <c r="A30" s="8">
        <v>799.753173828125</v>
      </c>
      <c r="B30" s="8">
        <v>119.90861511230469</v>
      </c>
      <c r="C30" s="8">
        <v>213.80000305175781</v>
      </c>
      <c r="D30" s="8">
        <v>215.10000610351563</v>
      </c>
      <c r="E30" s="8">
        <v>221.5</v>
      </c>
      <c r="F30" s="8">
        <v>225.10000610351563</v>
      </c>
      <c r="G30" s="8">
        <v>2165.035888671875</v>
      </c>
      <c r="H30" s="8">
        <v>1715.9417724609375</v>
      </c>
      <c r="I30" s="8">
        <v>3.2420001029968262</v>
      </c>
      <c r="J30" s="8">
        <v>0.14400000870227814</v>
      </c>
      <c r="K30" s="8">
        <v>24.336000442504883</v>
      </c>
      <c r="L30" s="8">
        <v>2.0480000972747803</v>
      </c>
      <c r="M30" s="8">
        <v>0.45000001788139343</v>
      </c>
      <c r="N30" s="8">
        <v>0.65400004386901855</v>
      </c>
      <c r="O30" s="8">
        <v>41.200000762939453</v>
      </c>
      <c r="P30" s="8">
        <v>28.852806091308594</v>
      </c>
      <c r="Q30" s="8">
        <v>44.973884582519531</v>
      </c>
      <c r="R30" s="8">
        <v>229.80000305175781</v>
      </c>
      <c r="S30" s="8">
        <v>60</v>
      </c>
      <c r="T30" s="8">
        <v>60</v>
      </c>
      <c r="U30" s="8">
        <v>60.299999</v>
      </c>
      <c r="V30" s="8">
        <v>94.586082458496094</v>
      </c>
      <c r="W30" s="8">
        <v>52.499603271484375</v>
      </c>
      <c r="X30" s="8">
        <v>65.545875549316406</v>
      </c>
      <c r="Y30" s="8">
        <v>79.706710815429688</v>
      </c>
      <c r="Z30" s="8">
        <v>3.2356877326965332</v>
      </c>
      <c r="AA30" s="8">
        <v>541.61468505859375</v>
      </c>
      <c r="AB30" s="8">
        <v>497.626220703125</v>
      </c>
      <c r="AC30" s="8">
        <v>4.5525627136230469</v>
      </c>
      <c r="AD30" s="8">
        <v>3.6495625972747803</v>
      </c>
      <c r="AE30" s="8">
        <v>7723.232421875</v>
      </c>
      <c r="AF30" s="8">
        <v>5414.21142578125</v>
      </c>
      <c r="AG30" s="8">
        <v>1649.41064453125</v>
      </c>
      <c r="AH30" s="8">
        <v>1037.76025390625</v>
      </c>
      <c r="AI30" s="8">
        <v>6073.82177734375</v>
      </c>
      <c r="AJ30" s="8">
        <v>4376.451171875</v>
      </c>
      <c r="AK30" s="8">
        <f>(data_cloud__263[[#This Row],[timestamp]]-BD28)*86400</f>
        <v>25.004999781958759</v>
      </c>
      <c r="AL30" s="8">
        <v>1.0029999999999999</v>
      </c>
      <c r="AM30" s="8">
        <v>423.67200000000003</v>
      </c>
      <c r="AN30" s="8">
        <v>2053.0239999999999</v>
      </c>
      <c r="AO30" s="8">
        <v>11.599</v>
      </c>
      <c r="AP30" s="6">
        <v>19.224</v>
      </c>
      <c r="AQ30" s="6">
        <v>1</v>
      </c>
      <c r="AR30" s="6">
        <v>1</v>
      </c>
      <c r="AS30" s="6">
        <f>_xlfn.XLOOKUP(data_cloud__263[[#This Row],[product_id]], manual_check_maarten!A:A,manual_check_maarten!F:F,  "")</f>
        <v>1</v>
      </c>
      <c r="AT30" s="6" t="str">
        <f>_xlfn.XLOOKUP(data_cloud__263[[#This Row],[product_id]], manual_check_maarten!A:A,manual_check_maarten!H:H,  "")</f>
        <v/>
      </c>
      <c r="AU30" s="6">
        <f>IF(data_cloud__263[[#This Row],[ground_truth]]=0,1,0)</f>
        <v>0</v>
      </c>
      <c r="AV30" s="6"/>
      <c r="AW30" s="6"/>
      <c r="AX30" s="6">
        <f>_xlfn.XLOOKUP(data_cloud__263[[#This Row],[product_id]], manual_check_maarten!A:A,manual_check_maarten!G:G,  "")</f>
        <v>0</v>
      </c>
      <c r="AY30" s="6"/>
      <c r="AZ30" s="6"/>
      <c r="BA30" s="6" t="s">
        <v>146</v>
      </c>
      <c r="BB30" s="6">
        <v>15</v>
      </c>
      <c r="BC30" s="6" t="s">
        <v>78</v>
      </c>
      <c r="BD30" s="6">
        <v>45566.69133050926</v>
      </c>
      <c r="BE30" s="6" t="s">
        <v>79</v>
      </c>
      <c r="BF30" s="6" t="s">
        <v>80</v>
      </c>
      <c r="BG30" s="6">
        <v>15</v>
      </c>
      <c r="BH30" s="6">
        <v>15</v>
      </c>
      <c r="BI30" s="6">
        <v>0</v>
      </c>
      <c r="BJ30" s="6" t="s">
        <v>147</v>
      </c>
      <c r="BK30" s="6" t="s">
        <v>82</v>
      </c>
      <c r="BL30" s="6">
        <v>14.340000152587891</v>
      </c>
      <c r="BM30" s="6">
        <v>110</v>
      </c>
      <c r="BN30" s="6" t="s">
        <v>82</v>
      </c>
      <c r="BO30" s="6" t="s">
        <v>82</v>
      </c>
      <c r="BP30" s="6">
        <v>0</v>
      </c>
      <c r="BQ30" s="6">
        <v>60</v>
      </c>
      <c r="BR30" s="6">
        <v>1.7120957374572754E-2</v>
      </c>
      <c r="BS30" s="6">
        <v>0.15833878517150879</v>
      </c>
      <c r="BT30" s="6" t="s">
        <v>148</v>
      </c>
      <c r="BU30" s="6" t="s">
        <v>146</v>
      </c>
      <c r="BV30" s="6">
        <v>40</v>
      </c>
      <c r="BW30" s="6">
        <v>20</v>
      </c>
      <c r="BX30" s="6">
        <v>45</v>
      </c>
      <c r="BY30" s="6">
        <v>891.39200000000005</v>
      </c>
      <c r="BZ30" s="6">
        <v>965.12900000000002</v>
      </c>
      <c r="CA30" s="6">
        <v>3.218</v>
      </c>
      <c r="CB30" s="6">
        <v>4.1059999999999999</v>
      </c>
      <c r="CC30" s="6">
        <v>95.528000000000006</v>
      </c>
      <c r="CD30" s="6">
        <v>2053.0239999999999</v>
      </c>
      <c r="CE30" s="6">
        <v>868.05399999999997</v>
      </c>
      <c r="CF30" s="6">
        <v>1075.585</v>
      </c>
      <c r="CG30" s="6">
        <v>6.5730000000000004</v>
      </c>
      <c r="CH30" s="6">
        <v>98.424999999999997</v>
      </c>
      <c r="CS30" s="6"/>
      <c r="CT30" s="6"/>
      <c r="CU30" s="6"/>
      <c r="CV30" s="6"/>
      <c r="CW30" s="6"/>
      <c r="CZ30" s="6"/>
      <c r="DA30" s="6"/>
      <c r="DB30" s="6"/>
      <c r="DC30" s="6"/>
      <c r="DD30" s="6"/>
      <c r="DE30" s="6"/>
    </row>
    <row r="31" spans="1:109" x14ac:dyDescent="0.35">
      <c r="A31" s="8">
        <v>799.753173828125</v>
      </c>
      <c r="B31" s="8">
        <v>119.90861511230469</v>
      </c>
      <c r="C31" s="8">
        <v>213.80000305175781</v>
      </c>
      <c r="D31" s="8">
        <v>215.10000610351563</v>
      </c>
      <c r="E31" s="8">
        <v>221.5</v>
      </c>
      <c r="F31" s="8">
        <v>225.10000610351563</v>
      </c>
      <c r="G31" s="8">
        <v>2165.035888671875</v>
      </c>
      <c r="H31" s="8">
        <v>1715.9417724609375</v>
      </c>
      <c r="I31" s="8">
        <v>3.2420001029968262</v>
      </c>
      <c r="J31" s="8">
        <v>0.14400000870227814</v>
      </c>
      <c r="K31" s="8">
        <v>24.336000442504883</v>
      </c>
      <c r="L31" s="8">
        <v>2.0480000972747803</v>
      </c>
      <c r="M31" s="8">
        <v>0.45000001788139343</v>
      </c>
      <c r="N31" s="8">
        <v>0.65400004386901855</v>
      </c>
      <c r="O31" s="8">
        <v>41.200000762939453</v>
      </c>
      <c r="P31" s="8">
        <v>28.852806091308594</v>
      </c>
      <c r="Q31" s="8">
        <v>44.973884582519531</v>
      </c>
      <c r="R31" s="8">
        <v>229.80000305175781</v>
      </c>
      <c r="S31" s="8">
        <v>60</v>
      </c>
      <c r="T31" s="8">
        <v>60</v>
      </c>
      <c r="U31" s="8">
        <v>60.299999</v>
      </c>
      <c r="V31" s="8">
        <v>137.79624938964844</v>
      </c>
      <c r="W31" s="8">
        <v>52.49993896484375</v>
      </c>
      <c r="X31" s="8">
        <v>66.165847778320313</v>
      </c>
      <c r="Y31" s="8">
        <v>82.089752197265625</v>
      </c>
      <c r="Z31" s="8">
        <v>1.2791875600814819</v>
      </c>
      <c r="AA31" s="8">
        <v>545.34564208984375</v>
      </c>
      <c r="AB31" s="8">
        <v>498.97393798828125</v>
      </c>
      <c r="AC31" s="8">
        <v>4.8159375190734863</v>
      </c>
      <c r="AD31" s="8">
        <v>3.8376877307891846</v>
      </c>
      <c r="AE31" s="8">
        <v>7954.03271484375</v>
      </c>
      <c r="AF31" s="8">
        <v>6159.90576171875</v>
      </c>
      <c r="AG31" s="8">
        <v>1819.7685546875</v>
      </c>
      <c r="AH31" s="8">
        <v>1163.2685546875</v>
      </c>
      <c r="AI31" s="8">
        <v>6134.26416015625</v>
      </c>
      <c r="AJ31" s="8">
        <v>4996.63720703125</v>
      </c>
      <c r="AK31" s="8">
        <f>(data_cloud__263[[#This Row],[timestamp]]-BD29)*86400</f>
        <v>25.004999781958759</v>
      </c>
      <c r="AL31" s="8">
        <v>1.0049999999999999</v>
      </c>
      <c r="AM31" s="8">
        <v>424.77699999999999</v>
      </c>
      <c r="AN31" s="8">
        <v>2055.5790000000002</v>
      </c>
      <c r="AO31" s="8">
        <v>6.4809999999999999</v>
      </c>
      <c r="AP31" s="6">
        <v>18.178000000000001</v>
      </c>
      <c r="AQ31" s="6">
        <v>1</v>
      </c>
      <c r="AR31" s="6">
        <v>1</v>
      </c>
      <c r="AS31" s="6">
        <f>_xlfn.XLOOKUP(data_cloud__263[[#This Row],[product_id]], manual_check_maarten!A:A,manual_check_maarten!F:F,  "")</f>
        <v>1</v>
      </c>
      <c r="AT31" s="6" t="str">
        <f>_xlfn.XLOOKUP(data_cloud__263[[#This Row],[product_id]], manual_check_maarten!A:A,manual_check_maarten!H:H,  "")</f>
        <v/>
      </c>
      <c r="AU31" s="6">
        <f>IF(data_cloud__263[[#This Row],[ground_truth]]=0,1,0)</f>
        <v>0</v>
      </c>
      <c r="AV31" s="6"/>
      <c r="AW31" s="6"/>
      <c r="AX31" s="6">
        <f>_xlfn.XLOOKUP(data_cloud__263[[#This Row],[product_id]], manual_check_maarten!A:A,manual_check_maarten!G:G,  "")</f>
        <v>0</v>
      </c>
      <c r="AY31" s="6"/>
      <c r="AZ31" s="6"/>
      <c r="BA31" s="6" t="s">
        <v>149</v>
      </c>
      <c r="BB31" s="6">
        <v>15</v>
      </c>
      <c r="BC31" s="6" t="s">
        <v>85</v>
      </c>
      <c r="BD31" s="6">
        <v>45566.69133050926</v>
      </c>
      <c r="BE31" s="6" t="s">
        <v>79</v>
      </c>
      <c r="BF31" s="6" t="s">
        <v>80</v>
      </c>
      <c r="BG31" s="6">
        <v>15</v>
      </c>
      <c r="BH31" s="6">
        <v>15</v>
      </c>
      <c r="BI31" s="6">
        <v>0</v>
      </c>
      <c r="BJ31" s="6" t="s">
        <v>147</v>
      </c>
      <c r="BK31" s="6" t="s">
        <v>82</v>
      </c>
      <c r="BL31" s="6">
        <v>14.340000152587891</v>
      </c>
      <c r="BM31" s="6">
        <v>110</v>
      </c>
      <c r="BN31" s="6" t="s">
        <v>82</v>
      </c>
      <c r="BO31" s="6" t="s">
        <v>82</v>
      </c>
      <c r="BP31" s="6">
        <v>0</v>
      </c>
      <c r="BQ31" s="6">
        <v>60</v>
      </c>
      <c r="BR31" s="6"/>
      <c r="BS31" s="6"/>
      <c r="BT31" s="6" t="s">
        <v>150</v>
      </c>
      <c r="BU31" s="6" t="s">
        <v>149</v>
      </c>
      <c r="BV31" s="6">
        <v>40</v>
      </c>
      <c r="BW31" s="6">
        <v>20</v>
      </c>
      <c r="BX31" s="6">
        <v>45</v>
      </c>
      <c r="BY31" s="6">
        <v>1186.7139999999999</v>
      </c>
      <c r="BZ31" s="6">
        <v>987.62199999999996</v>
      </c>
      <c r="CA31" s="6">
        <v>-4.157</v>
      </c>
      <c r="CB31" s="6">
        <v>4.0490000000000004</v>
      </c>
      <c r="CC31" s="6">
        <v>88.152000000000001</v>
      </c>
      <c r="CD31" s="6">
        <v>2055.5790000000002</v>
      </c>
      <c r="CE31" s="6">
        <v>1192.1489999999999</v>
      </c>
      <c r="CF31" s="6">
        <v>1295.095</v>
      </c>
      <c r="CG31" s="6">
        <v>179.47800000000001</v>
      </c>
      <c r="CH31" s="6">
        <v>98.424999999999997</v>
      </c>
      <c r="CS31" s="6"/>
      <c r="CT31" s="6"/>
      <c r="CU31" s="6"/>
      <c r="CV31" s="6"/>
      <c r="CW31" s="6"/>
      <c r="CZ31" s="6"/>
      <c r="DA31" s="6"/>
      <c r="DB31" s="6"/>
      <c r="DC31" s="6"/>
      <c r="DD31" s="6"/>
      <c r="DE31" s="6"/>
    </row>
    <row r="32" spans="1:109" hidden="1" x14ac:dyDescent="0.35">
      <c r="A32" s="8">
        <v>799.753173828125</v>
      </c>
      <c r="B32" s="8">
        <v>119.90861511230469</v>
      </c>
      <c r="C32" s="8">
        <v>214</v>
      </c>
      <c r="D32" s="8">
        <v>215</v>
      </c>
      <c r="E32" s="8">
        <v>221.5</v>
      </c>
      <c r="F32" s="8">
        <v>225.10000610351563</v>
      </c>
      <c r="G32" s="8">
        <v>2201.17333984375</v>
      </c>
      <c r="H32" s="8">
        <v>1735.759033203125</v>
      </c>
      <c r="I32" s="8">
        <v>2.9240000247955322</v>
      </c>
      <c r="J32" s="8">
        <v>0.14400000870227814</v>
      </c>
      <c r="K32" s="8">
        <v>24.380001068115234</v>
      </c>
      <c r="L32" s="8">
        <v>2.0580000877380371</v>
      </c>
      <c r="M32" s="8">
        <v>0.45400002598762512</v>
      </c>
      <c r="N32" s="8">
        <v>0.65600001811981201</v>
      </c>
      <c r="O32" s="8">
        <v>41</v>
      </c>
      <c r="P32" s="8">
        <v>28.791645050048828</v>
      </c>
      <c r="Q32" s="8">
        <v>44.973884582519531</v>
      </c>
      <c r="R32" s="8">
        <v>229.80000305175781</v>
      </c>
      <c r="S32" s="8">
        <v>60.099997999999999</v>
      </c>
      <c r="T32" s="8">
        <v>60.099997999999999</v>
      </c>
      <c r="U32" s="8">
        <v>60.400002000000001</v>
      </c>
      <c r="V32" s="8">
        <v>94.586082458496094</v>
      </c>
      <c r="W32" s="8">
        <v>52.499603271484375</v>
      </c>
      <c r="X32" s="8">
        <v>65.673583984375</v>
      </c>
      <c r="Y32" s="8">
        <v>79.758895874023438</v>
      </c>
      <c r="Z32" s="8">
        <v>3.3861875534057617</v>
      </c>
      <c r="AA32" s="8">
        <v>542.6915283203125</v>
      </c>
      <c r="AB32" s="8">
        <v>499.19216918945313</v>
      </c>
      <c r="AC32" s="8">
        <v>4.5901875495910645</v>
      </c>
      <c r="AD32" s="8">
        <v>3.6119377613067627</v>
      </c>
      <c r="AE32" s="8">
        <v>7746.67724609375</v>
      </c>
      <c r="AF32" s="8">
        <v>5466.30810546875</v>
      </c>
      <c r="AG32" s="8">
        <v>1671.88623046875</v>
      </c>
      <c r="AH32" s="8">
        <v>1020.0341796875</v>
      </c>
      <c r="AI32" s="8">
        <v>6074.791015625</v>
      </c>
      <c r="AJ32" s="8">
        <v>4446.27392578125</v>
      </c>
      <c r="AK32" s="8">
        <f>(data_cloud__263[[#This Row],[timestamp]]-BD30)*86400</f>
        <v>23.977999971248209</v>
      </c>
      <c r="AL32" s="8"/>
      <c r="AM32" s="8"/>
      <c r="AN32" s="8"/>
      <c r="AO32" s="8"/>
      <c r="AP32" s="6"/>
      <c r="AQ32" s="6"/>
      <c r="AR32" s="6"/>
      <c r="AS32" s="6" t="str">
        <f>_xlfn.XLOOKUP(data_cloud__263[[#This Row],[product_id]], manual_check_maarten!A:A,manual_check_maarten!F:F,  "")</f>
        <v/>
      </c>
      <c r="AT32" s="6" t="str">
        <f>_xlfn.XLOOKUP(data_cloud__263[[#This Row],[product_id]], manual_check_maarten!A:A,manual_check_maarten!H:H,  "")</f>
        <v/>
      </c>
      <c r="AU32" s="6">
        <f>IF(data_cloud__263[[#This Row],[ground_truth]]=0,1,0)</f>
        <v>0</v>
      </c>
      <c r="AV32" s="6"/>
      <c r="AW32" s="6"/>
      <c r="AX32" s="6" t="str">
        <f>_xlfn.XLOOKUP(data_cloud__263[[#This Row],[product_id]], manual_check_maarten!A:A,manual_check_maarten!G:G,  "")</f>
        <v/>
      </c>
      <c r="AY32" s="6"/>
      <c r="AZ32" s="6"/>
      <c r="BA32" s="6" t="s">
        <v>151</v>
      </c>
      <c r="BB32" s="6">
        <v>16</v>
      </c>
      <c r="BC32" s="6" t="s">
        <v>78</v>
      </c>
      <c r="BD32" s="6">
        <v>45566.691608032408</v>
      </c>
      <c r="BE32" s="6" t="s">
        <v>79</v>
      </c>
      <c r="BF32" s="6" t="s">
        <v>80</v>
      </c>
      <c r="BG32" s="6">
        <v>16</v>
      </c>
      <c r="BH32" s="6">
        <v>16</v>
      </c>
      <c r="BI32" s="6">
        <v>0</v>
      </c>
      <c r="BJ32" s="6" t="s">
        <v>152</v>
      </c>
      <c r="BK32" s="6" t="s">
        <v>82</v>
      </c>
      <c r="BL32" s="6">
        <v>14.34999942779541</v>
      </c>
      <c r="BM32" s="6">
        <v>110</v>
      </c>
      <c r="BN32" s="6" t="s">
        <v>82</v>
      </c>
      <c r="BO32" s="6" t="s">
        <v>82</v>
      </c>
      <c r="BP32" s="6">
        <v>0</v>
      </c>
      <c r="BQ32" s="6">
        <v>60</v>
      </c>
      <c r="BR32" s="6">
        <v>8.3625316619873047E-4</v>
      </c>
      <c r="BS32" s="6">
        <v>0.14667892456054688</v>
      </c>
      <c r="BT32" s="6"/>
      <c r="BU32" s="6"/>
      <c r="BY32" s="6"/>
      <c r="BZ32" s="6"/>
      <c r="CA32" s="6"/>
      <c r="CB32" s="6"/>
      <c r="CC32" s="6"/>
      <c r="CD32" s="6"/>
      <c r="CE32" s="6"/>
      <c r="CS32" s="6"/>
      <c r="CT32" s="6"/>
      <c r="CU32" s="6"/>
      <c r="CV32" s="6"/>
      <c r="CW32" s="6"/>
      <c r="CZ32" s="6"/>
      <c r="DA32" s="6"/>
      <c r="DB32" s="6"/>
      <c r="DC32" s="6"/>
      <c r="DD32" s="6"/>
      <c r="DE32" s="6"/>
    </row>
    <row r="33" spans="1:109" x14ac:dyDescent="0.35">
      <c r="A33" s="8">
        <v>799.753173828125</v>
      </c>
      <c r="B33" s="8">
        <v>119.90861511230469</v>
      </c>
      <c r="C33" s="8">
        <v>214</v>
      </c>
      <c r="D33" s="8">
        <v>215</v>
      </c>
      <c r="E33" s="8">
        <v>221.5</v>
      </c>
      <c r="F33" s="8">
        <v>225.10000610351563</v>
      </c>
      <c r="G33" s="8">
        <v>2201.17333984375</v>
      </c>
      <c r="H33" s="8">
        <v>1735.759033203125</v>
      </c>
      <c r="I33" s="8">
        <v>2.9240000247955322</v>
      </c>
      <c r="J33" s="8">
        <v>0.14400000870227814</v>
      </c>
      <c r="K33" s="8">
        <v>24.380001068115234</v>
      </c>
      <c r="L33" s="8">
        <v>2.0580000877380371</v>
      </c>
      <c r="M33" s="8">
        <v>0.45400002598762512</v>
      </c>
      <c r="N33" s="8">
        <v>0.65600001811981201</v>
      </c>
      <c r="O33" s="8">
        <v>41</v>
      </c>
      <c r="P33" s="8">
        <v>28.791645050048828</v>
      </c>
      <c r="Q33" s="8">
        <v>44.973884582519531</v>
      </c>
      <c r="R33" s="8">
        <v>229.80000305175781</v>
      </c>
      <c r="S33" s="8">
        <v>60.099997999999999</v>
      </c>
      <c r="T33" s="8">
        <v>60.099997999999999</v>
      </c>
      <c r="U33" s="8">
        <v>60.400002000000001</v>
      </c>
      <c r="V33" s="8">
        <v>137.79624938964844</v>
      </c>
      <c r="W33" s="8">
        <v>52.49993896484375</v>
      </c>
      <c r="X33" s="8">
        <v>66.135208129882813</v>
      </c>
      <c r="Y33" s="8">
        <v>82.147430419921875</v>
      </c>
      <c r="Z33" s="8">
        <v>1.3544375896453857</v>
      </c>
      <c r="AA33" s="8">
        <v>546.1920166015625</v>
      </c>
      <c r="AB33" s="8">
        <v>499.62109375</v>
      </c>
      <c r="AC33" s="8">
        <v>4.7783126831054688</v>
      </c>
      <c r="AD33" s="8">
        <v>3.8753125667572021</v>
      </c>
      <c r="AE33" s="8">
        <v>7956.16748046875</v>
      </c>
      <c r="AF33" s="8">
        <v>6147.26025390625</v>
      </c>
      <c r="AG33" s="8">
        <v>1796.63330078125</v>
      </c>
      <c r="AH33" s="8">
        <v>1179.4599609375</v>
      </c>
      <c r="AI33" s="8">
        <v>6159.5341796875</v>
      </c>
      <c r="AJ33" s="8">
        <v>4967.80029296875</v>
      </c>
      <c r="AK33" s="8">
        <f>(data_cloud__263[[#This Row],[timestamp]]-BD31)*86400</f>
        <v>23.977999971248209</v>
      </c>
      <c r="AL33" s="8">
        <v>1.0049999999999999</v>
      </c>
      <c r="AM33" s="8">
        <v>424.83600000000001</v>
      </c>
      <c r="AN33" s="8">
        <v>2055.4560000000001</v>
      </c>
      <c r="AO33" s="8">
        <v>12.55</v>
      </c>
      <c r="AP33" s="6">
        <v>24.225999999999999</v>
      </c>
      <c r="AQ33" s="6">
        <v>1</v>
      </c>
      <c r="AR33" s="6">
        <v>1</v>
      </c>
      <c r="AS33" s="6">
        <f>_xlfn.XLOOKUP(data_cloud__263[[#This Row],[product_id]], manual_check_maarten!A:A,manual_check_maarten!F:F,  "")</f>
        <v>1</v>
      </c>
      <c r="AT33" s="6" t="str">
        <f>_xlfn.XLOOKUP(data_cloud__263[[#This Row],[product_id]], manual_check_maarten!A:A,manual_check_maarten!H:H,  "")</f>
        <v/>
      </c>
      <c r="AU33" s="6">
        <f>IF(data_cloud__263[[#This Row],[ground_truth]]=0,1,0)</f>
        <v>0</v>
      </c>
      <c r="AV33" s="6"/>
      <c r="AW33" s="6"/>
      <c r="AX33" s="6">
        <f>_xlfn.XLOOKUP(data_cloud__263[[#This Row],[product_id]], manual_check_maarten!A:A,manual_check_maarten!G:G,  "")</f>
        <v>0</v>
      </c>
      <c r="AY33" s="6"/>
      <c r="AZ33" s="6"/>
      <c r="BA33" s="6" t="s">
        <v>153</v>
      </c>
      <c r="BB33" s="6">
        <v>16</v>
      </c>
      <c r="BC33" s="6" t="s">
        <v>85</v>
      </c>
      <c r="BD33" s="6">
        <v>45566.691608032408</v>
      </c>
      <c r="BE33" s="6" t="s">
        <v>79</v>
      </c>
      <c r="BF33" s="6" t="s">
        <v>80</v>
      </c>
      <c r="BG33" s="6">
        <v>16</v>
      </c>
      <c r="BH33" s="6">
        <v>16</v>
      </c>
      <c r="BI33" s="6">
        <v>0</v>
      </c>
      <c r="BJ33" s="6" t="s">
        <v>152</v>
      </c>
      <c r="BK33" s="6" t="s">
        <v>82</v>
      </c>
      <c r="BL33" s="6">
        <v>14.34999942779541</v>
      </c>
      <c r="BM33" s="6">
        <v>110</v>
      </c>
      <c r="BN33" s="6" t="s">
        <v>82</v>
      </c>
      <c r="BO33" s="6" t="s">
        <v>82</v>
      </c>
      <c r="BP33" s="6">
        <v>0</v>
      </c>
      <c r="BQ33" s="6">
        <v>60</v>
      </c>
      <c r="BR33" s="6"/>
      <c r="BS33" s="6"/>
      <c r="BT33" s="6" t="s">
        <v>154</v>
      </c>
      <c r="BU33" s="6" t="s">
        <v>153</v>
      </c>
      <c r="BV33" s="6">
        <v>40</v>
      </c>
      <c r="BW33" s="6">
        <v>20</v>
      </c>
      <c r="BX33" s="6">
        <v>45</v>
      </c>
      <c r="BY33" s="6">
        <v>1192.9580000000001</v>
      </c>
      <c r="BZ33" s="6">
        <v>1024.963</v>
      </c>
      <c r="CA33" s="6">
        <v>-3.673</v>
      </c>
      <c r="CB33" s="6">
        <v>4.1070000000000002</v>
      </c>
      <c r="CC33" s="6">
        <v>88.635999999999996</v>
      </c>
      <c r="CD33" s="6">
        <v>2055.4560000000001</v>
      </c>
      <c r="CE33" s="6">
        <v>1197.23</v>
      </c>
      <c r="CF33" s="6">
        <v>1331.87</v>
      </c>
      <c r="CG33" s="6">
        <v>179.85499999999999</v>
      </c>
      <c r="CH33" s="6">
        <v>96.063000000000002</v>
      </c>
      <c r="CS33" s="6"/>
      <c r="CT33" s="6"/>
      <c r="CU33" s="6"/>
      <c r="CV33" s="6"/>
      <c r="CW33" s="6"/>
      <c r="CZ33" s="6"/>
      <c r="DA33" s="6"/>
      <c r="DB33" s="6"/>
      <c r="DC33" s="6"/>
      <c r="DD33" s="6"/>
      <c r="DE33" s="6"/>
    </row>
    <row r="34" spans="1:109" x14ac:dyDescent="0.35">
      <c r="A34" s="8">
        <v>799.9376220703125</v>
      </c>
      <c r="B34" s="8">
        <v>119.90861511230469</v>
      </c>
      <c r="C34" s="8">
        <v>213.5</v>
      </c>
      <c r="D34" s="8">
        <v>214.80000305175781</v>
      </c>
      <c r="E34" s="8">
        <v>221.30000305175781</v>
      </c>
      <c r="F34" s="8">
        <v>225.10000610351563</v>
      </c>
      <c r="G34" s="8">
        <v>2174.361572265625</v>
      </c>
      <c r="H34" s="8">
        <v>1742.7532958984375</v>
      </c>
      <c r="I34" s="8">
        <v>2.8300001621246338</v>
      </c>
      <c r="J34" s="8">
        <v>0.14400000870227814</v>
      </c>
      <c r="K34" s="8">
        <v>24.338001251220703</v>
      </c>
      <c r="L34" s="8">
        <v>2.0680000782012939</v>
      </c>
      <c r="M34" s="8">
        <v>0.45200002193450928</v>
      </c>
      <c r="N34" s="8">
        <v>0.65600001811981201</v>
      </c>
      <c r="O34" s="8">
        <v>41.200000762939453</v>
      </c>
      <c r="P34" s="8">
        <v>28.806936264038086</v>
      </c>
      <c r="Q34" s="8">
        <v>44.994274139404297</v>
      </c>
      <c r="R34" s="8">
        <v>229.80000305175781</v>
      </c>
      <c r="S34" s="8">
        <v>60.099997999999999</v>
      </c>
      <c r="T34" s="8">
        <v>60.099997999999999</v>
      </c>
      <c r="U34" s="8">
        <v>60.400002000000001</v>
      </c>
      <c r="V34" s="8">
        <v>94.586082458496094</v>
      </c>
      <c r="W34" s="8">
        <v>52.499603271484375</v>
      </c>
      <c r="X34" s="8">
        <v>65.795318603515625</v>
      </c>
      <c r="Y34" s="8">
        <v>79.633110046386719</v>
      </c>
      <c r="Z34" s="8">
        <v>2.8594377040863037</v>
      </c>
      <c r="AA34" s="8">
        <v>545.2216796875</v>
      </c>
      <c r="AB34" s="8">
        <v>501.77435302734375</v>
      </c>
      <c r="AC34" s="8">
        <v>4.5149378776550293</v>
      </c>
      <c r="AD34" s="8">
        <v>3.574312686920166</v>
      </c>
      <c r="AE34" s="8">
        <v>7787.392578125</v>
      </c>
      <c r="AF34" s="8">
        <v>5528.51416015625</v>
      </c>
      <c r="AG34" s="8">
        <v>1646.21533203125</v>
      </c>
      <c r="AH34" s="8">
        <v>1013.63720703125</v>
      </c>
      <c r="AI34" s="8">
        <v>6141.17724609375</v>
      </c>
      <c r="AJ34" s="8">
        <v>4514.876953125</v>
      </c>
      <c r="AK34" s="8">
        <f>(data_cloud__263[[#This Row],[timestamp]]-BD32)*86400</f>
        <v>24.024999816901982</v>
      </c>
      <c r="AL34" s="8">
        <v>1.0029999999999999</v>
      </c>
      <c r="AM34" s="8">
        <v>423.80500000000001</v>
      </c>
      <c r="AN34" s="8">
        <v>2053.7199999999998</v>
      </c>
      <c r="AO34" s="8">
        <v>7.5149999999999997</v>
      </c>
      <c r="AP34" s="6">
        <v>28.504999999999999</v>
      </c>
      <c r="AQ34" s="6">
        <v>1</v>
      </c>
      <c r="AR34" s="6">
        <v>1</v>
      </c>
      <c r="AS34" s="6">
        <f>_xlfn.XLOOKUP(data_cloud__263[[#This Row],[product_id]], manual_check_maarten!A:A,manual_check_maarten!F:F,  "")</f>
        <v>1</v>
      </c>
      <c r="AT34" s="6" t="str">
        <f>_xlfn.XLOOKUP(data_cloud__263[[#This Row],[product_id]], manual_check_maarten!A:A,manual_check_maarten!H:H,  "")</f>
        <v/>
      </c>
      <c r="AU34" s="6">
        <f>IF(data_cloud__263[[#This Row],[ground_truth]]=0,1,0)</f>
        <v>0</v>
      </c>
      <c r="AV34" s="6"/>
      <c r="AW34" s="6"/>
      <c r="AX34" s="6">
        <f>_xlfn.XLOOKUP(data_cloud__263[[#This Row],[product_id]], manual_check_maarten!A:A,manual_check_maarten!G:G,  "")</f>
        <v>0</v>
      </c>
      <c r="AY34" s="6"/>
      <c r="AZ34" s="6"/>
      <c r="BA34" s="6" t="s">
        <v>155</v>
      </c>
      <c r="BB34" s="6">
        <v>17</v>
      </c>
      <c r="BC34" s="6" t="s">
        <v>78</v>
      </c>
      <c r="BD34" s="6">
        <v>45566.691886099536</v>
      </c>
      <c r="BE34" s="6" t="s">
        <v>79</v>
      </c>
      <c r="BF34" s="6" t="s">
        <v>80</v>
      </c>
      <c r="BG34" s="6">
        <v>17</v>
      </c>
      <c r="BH34" s="6">
        <v>17</v>
      </c>
      <c r="BI34" s="6">
        <v>0</v>
      </c>
      <c r="BJ34" s="6" t="s">
        <v>156</v>
      </c>
      <c r="BK34" s="6" t="s">
        <v>82</v>
      </c>
      <c r="BL34" s="6">
        <v>14.34999942779541</v>
      </c>
      <c r="BM34" s="6">
        <v>110</v>
      </c>
      <c r="BN34" s="6" t="s">
        <v>82</v>
      </c>
      <c r="BO34" s="6" t="s">
        <v>82</v>
      </c>
      <c r="BP34" s="6">
        <v>0</v>
      </c>
      <c r="BQ34" s="6">
        <v>60</v>
      </c>
      <c r="BR34" s="6">
        <v>1.3450860977172852E-2</v>
      </c>
      <c r="BS34" s="6">
        <v>0.11690950393676758</v>
      </c>
      <c r="BT34" s="6" t="s">
        <v>157</v>
      </c>
      <c r="BU34" s="6" t="s">
        <v>155</v>
      </c>
      <c r="BV34" s="6">
        <v>40</v>
      </c>
      <c r="BW34" s="6">
        <v>20</v>
      </c>
      <c r="BX34" s="6">
        <v>45</v>
      </c>
      <c r="BY34" s="6">
        <v>891.03700000000003</v>
      </c>
      <c r="BZ34" s="6">
        <v>1003.518</v>
      </c>
      <c r="CA34" s="6">
        <v>3.1960000000000002</v>
      </c>
      <c r="CB34" s="6">
        <v>4.1680000000000001</v>
      </c>
      <c r="CC34" s="6">
        <v>95.504999999999995</v>
      </c>
      <c r="CD34" s="6">
        <v>2053.7199999999998</v>
      </c>
      <c r="CE34" s="6">
        <v>867.20699999999999</v>
      </c>
      <c r="CF34" s="6">
        <v>1113.2660000000001</v>
      </c>
      <c r="CG34" s="6">
        <v>6.5609999999999999</v>
      </c>
      <c r="CH34" s="6">
        <v>98.424999999999997</v>
      </c>
      <c r="CS34" s="6"/>
      <c r="CT34" s="6"/>
      <c r="CU34" s="6"/>
      <c r="CV34" s="6"/>
      <c r="CW34" s="6"/>
      <c r="CZ34" s="6"/>
      <c r="DA34" s="6"/>
      <c r="DB34" s="6"/>
      <c r="DC34" s="6"/>
      <c r="DD34" s="6"/>
      <c r="DE34" s="6"/>
    </row>
    <row r="35" spans="1:109" x14ac:dyDescent="0.35">
      <c r="A35" s="8">
        <v>799.9376220703125</v>
      </c>
      <c r="B35" s="8">
        <v>119.90861511230469</v>
      </c>
      <c r="C35" s="8">
        <v>213.5</v>
      </c>
      <c r="D35" s="8">
        <v>214.80000305175781</v>
      </c>
      <c r="E35" s="8">
        <v>221.30000305175781</v>
      </c>
      <c r="F35" s="8">
        <v>225.10000610351563</v>
      </c>
      <c r="G35" s="8">
        <v>2174.361572265625</v>
      </c>
      <c r="H35" s="8">
        <v>1742.7532958984375</v>
      </c>
      <c r="I35" s="8">
        <v>2.8300001621246338</v>
      </c>
      <c r="J35" s="8">
        <v>0.14400000870227814</v>
      </c>
      <c r="K35" s="8">
        <v>24.338001251220703</v>
      </c>
      <c r="L35" s="8">
        <v>2.0680000782012939</v>
      </c>
      <c r="M35" s="8">
        <v>0.45200002193450928</v>
      </c>
      <c r="N35" s="8">
        <v>0.65600001811981201</v>
      </c>
      <c r="O35" s="8">
        <v>41.200000762939453</v>
      </c>
      <c r="P35" s="8">
        <v>28.806936264038086</v>
      </c>
      <c r="Q35" s="8">
        <v>44.994274139404297</v>
      </c>
      <c r="R35" s="8">
        <v>229.80000305175781</v>
      </c>
      <c r="S35" s="8">
        <v>60.099997999999999</v>
      </c>
      <c r="T35" s="8">
        <v>60.099997999999999</v>
      </c>
      <c r="U35" s="8">
        <v>60.400002000000001</v>
      </c>
      <c r="V35" s="8">
        <v>137.79624938964844</v>
      </c>
      <c r="W35" s="8">
        <v>52.49993896484375</v>
      </c>
      <c r="X35" s="8">
        <v>66.352493286132813</v>
      </c>
      <c r="Y35" s="8">
        <v>82.261871337890625</v>
      </c>
      <c r="Z35" s="8">
        <v>1.3168125152587891</v>
      </c>
      <c r="AA35" s="8">
        <v>546.3660888671875</v>
      </c>
      <c r="AB35" s="8">
        <v>499.48245239257813</v>
      </c>
      <c r="AC35" s="8">
        <v>4.7783126831054688</v>
      </c>
      <c r="AD35" s="8">
        <v>3.8753125667572021</v>
      </c>
      <c r="AE35" s="8">
        <v>7964.17822265625</v>
      </c>
      <c r="AF35" s="8">
        <v>6134.16845703125</v>
      </c>
      <c r="AG35" s="8">
        <v>1798.05126953125</v>
      </c>
      <c r="AH35" s="8">
        <v>1178.388671875</v>
      </c>
      <c r="AI35" s="8">
        <v>6166.126953125</v>
      </c>
      <c r="AJ35" s="8">
        <v>4955.77978515625</v>
      </c>
      <c r="AK35" s="8">
        <f>(data_cloud__263[[#This Row],[timestamp]]-BD33)*86400</f>
        <v>24.024999816901982</v>
      </c>
      <c r="AL35" s="8">
        <v>1.0049999999999999</v>
      </c>
      <c r="AM35" s="8">
        <v>424.685</v>
      </c>
      <c r="AN35" s="8">
        <v>2054.8789999999999</v>
      </c>
      <c r="AO35" s="8">
        <v>5.6280000000000001</v>
      </c>
      <c r="AP35" s="6">
        <v>20.815000000000001</v>
      </c>
      <c r="AQ35" s="6">
        <v>1</v>
      </c>
      <c r="AR35" s="6">
        <v>1</v>
      </c>
      <c r="AS35" s="6">
        <f>_xlfn.XLOOKUP(data_cloud__263[[#This Row],[product_id]], manual_check_maarten!A:A,manual_check_maarten!F:F,  "")</f>
        <v>1</v>
      </c>
      <c r="AT35" s="6" t="str">
        <f>_xlfn.XLOOKUP(data_cloud__263[[#This Row],[product_id]], manual_check_maarten!A:A,manual_check_maarten!H:H,  "")</f>
        <v/>
      </c>
      <c r="AU35" s="6">
        <f>IF(data_cloud__263[[#This Row],[ground_truth]]=0,1,0)</f>
        <v>0</v>
      </c>
      <c r="AV35" s="6"/>
      <c r="AW35" s="6"/>
      <c r="AX35" s="6">
        <f>_xlfn.XLOOKUP(data_cloud__263[[#This Row],[product_id]], manual_check_maarten!A:A,manual_check_maarten!G:G,  "")</f>
        <v>0</v>
      </c>
      <c r="AY35" s="6"/>
      <c r="AZ35" s="6"/>
      <c r="BA35" s="6" t="s">
        <v>158</v>
      </c>
      <c r="BB35" s="6">
        <v>17</v>
      </c>
      <c r="BC35" s="6" t="s">
        <v>85</v>
      </c>
      <c r="BD35" s="6">
        <v>45566.691886099536</v>
      </c>
      <c r="BE35" s="6" t="s">
        <v>79</v>
      </c>
      <c r="BF35" s="6" t="s">
        <v>80</v>
      </c>
      <c r="BG35" s="6">
        <v>17</v>
      </c>
      <c r="BH35" s="6">
        <v>17</v>
      </c>
      <c r="BI35" s="6">
        <v>0</v>
      </c>
      <c r="BJ35" s="6" t="s">
        <v>156</v>
      </c>
      <c r="BK35" s="6" t="s">
        <v>82</v>
      </c>
      <c r="BL35" s="6">
        <v>14.34999942779541</v>
      </c>
      <c r="BM35" s="6">
        <v>110</v>
      </c>
      <c r="BN35" s="6" t="s">
        <v>82</v>
      </c>
      <c r="BO35" s="6" t="s">
        <v>82</v>
      </c>
      <c r="BP35" s="6">
        <v>0</v>
      </c>
      <c r="BQ35" s="6">
        <v>60</v>
      </c>
      <c r="BR35" s="6"/>
      <c r="BS35" s="6"/>
      <c r="BT35" s="6" t="s">
        <v>159</v>
      </c>
      <c r="BU35" s="6" t="s">
        <v>158</v>
      </c>
      <c r="BV35" s="6">
        <v>40</v>
      </c>
      <c r="BW35" s="6">
        <v>20</v>
      </c>
      <c r="BX35" s="6">
        <v>45</v>
      </c>
      <c r="BY35" s="6">
        <v>1232.107</v>
      </c>
      <c r="BZ35" s="6">
        <v>1043.5820000000001</v>
      </c>
      <c r="CA35" s="6">
        <v>-1.61</v>
      </c>
      <c r="CB35" s="6">
        <v>4.0279999999999996</v>
      </c>
      <c r="CC35" s="6">
        <v>90.698999999999998</v>
      </c>
      <c r="CD35" s="6">
        <v>2054.8789999999999</v>
      </c>
      <c r="CE35" s="6">
        <v>1226.2249999999999</v>
      </c>
      <c r="CF35" s="6">
        <v>1349.537</v>
      </c>
      <c r="CG35" s="6">
        <v>-178.304</v>
      </c>
      <c r="CH35" s="6">
        <v>96.063000000000002</v>
      </c>
      <c r="CS35" s="6"/>
      <c r="CT35" s="6"/>
      <c r="CU35" s="6"/>
      <c r="CV35" s="6"/>
      <c r="CW35" s="6"/>
      <c r="CZ35" s="6"/>
      <c r="DA35" s="6"/>
      <c r="DB35" s="6"/>
      <c r="DC35" s="6"/>
      <c r="DD35" s="6"/>
      <c r="DE35" s="6"/>
    </row>
    <row r="36" spans="1:109" x14ac:dyDescent="0.35">
      <c r="A36" s="8">
        <v>800.1220703125</v>
      </c>
      <c r="B36" s="8">
        <v>119.90861511230469</v>
      </c>
      <c r="C36" s="8">
        <v>213.80000305175781</v>
      </c>
      <c r="D36" s="8">
        <v>214.60000610351563</v>
      </c>
      <c r="E36" s="8">
        <v>221.10000610351563</v>
      </c>
      <c r="F36" s="8">
        <v>225.10000610351563</v>
      </c>
      <c r="G36" s="8">
        <v>2188.544677734375</v>
      </c>
      <c r="H36" s="8">
        <v>1720.8961181640625</v>
      </c>
      <c r="I36" s="8">
        <v>3.1020002365112305</v>
      </c>
      <c r="J36" s="8">
        <v>0.14400000870227814</v>
      </c>
      <c r="K36" s="8">
        <v>24.384000778198242</v>
      </c>
      <c r="L36" s="8">
        <v>2.0500001907348633</v>
      </c>
      <c r="M36" s="8">
        <v>0.45400002598762512</v>
      </c>
      <c r="N36" s="8">
        <v>0.65600001811981201</v>
      </c>
      <c r="O36" s="8">
        <v>41.200000762939453</v>
      </c>
      <c r="P36" s="8">
        <v>28.577581405639648</v>
      </c>
      <c r="Q36" s="8">
        <v>44.943305969238281</v>
      </c>
      <c r="R36" s="8">
        <v>229.80000305175781</v>
      </c>
      <c r="S36" s="8">
        <v>60.099997999999999</v>
      </c>
      <c r="T36" s="8">
        <v>60.099997999999999</v>
      </c>
      <c r="U36" s="8">
        <v>60.400002000000001</v>
      </c>
      <c r="V36" s="8">
        <v>94.586082458496094</v>
      </c>
      <c r="W36" s="8">
        <v>52.499603271484375</v>
      </c>
      <c r="X36" s="8">
        <v>65.81414794921875</v>
      </c>
      <c r="Y36" s="8">
        <v>79.555618286132813</v>
      </c>
      <c r="Z36" s="8">
        <v>2.6713125705718994</v>
      </c>
      <c r="AA36" s="8">
        <v>543.40130615234375</v>
      </c>
      <c r="AB36" s="8">
        <v>498.148193359375</v>
      </c>
      <c r="AC36" s="8">
        <v>4.4773125648498535</v>
      </c>
      <c r="AD36" s="8">
        <v>3.6119377613067627</v>
      </c>
      <c r="AE36" s="8">
        <v>7774.4873046875</v>
      </c>
      <c r="AF36" s="8">
        <v>5449.86376953125</v>
      </c>
      <c r="AG36" s="8">
        <v>1609.0244140625</v>
      </c>
      <c r="AH36" s="8">
        <v>1013.1474609375</v>
      </c>
      <c r="AI36" s="8">
        <v>6165.462890625</v>
      </c>
      <c r="AJ36" s="8">
        <v>4436.71630859375</v>
      </c>
      <c r="AK36" s="8">
        <f>(data_cloud__263[[#This Row],[timestamp]]-BD34)*86400</f>
        <v>25.023999880068004</v>
      </c>
      <c r="AL36" s="8">
        <v>1.0029999999999999</v>
      </c>
      <c r="AM36" s="8">
        <v>423.87599999999998</v>
      </c>
      <c r="AN36" s="8">
        <v>2194.9290000000001</v>
      </c>
      <c r="AO36" s="8">
        <v>12.292999999999999</v>
      </c>
      <c r="AP36" s="6">
        <v>29.702999999999999</v>
      </c>
      <c r="AQ36" s="6">
        <v>1</v>
      </c>
      <c r="AR36" s="6">
        <v>1</v>
      </c>
      <c r="AS36" s="6">
        <f>_xlfn.XLOOKUP(data_cloud__263[[#This Row],[product_id]], manual_check_maarten!A:A,manual_check_maarten!F:F,  "")</f>
        <v>1</v>
      </c>
      <c r="AT36" s="6" t="str">
        <f>_xlfn.XLOOKUP(data_cloud__263[[#This Row],[product_id]], manual_check_maarten!A:A,manual_check_maarten!H:H,  "")</f>
        <v/>
      </c>
      <c r="AU36" s="6">
        <f>IF(data_cloud__263[[#This Row],[ground_truth]]=0,1,0)</f>
        <v>0</v>
      </c>
      <c r="AV36" s="6"/>
      <c r="AW36" s="6"/>
      <c r="AX36" s="6">
        <f>_xlfn.XLOOKUP(data_cloud__263[[#This Row],[product_id]], manual_check_maarten!A:A,manual_check_maarten!G:G,  "")</f>
        <v>0</v>
      </c>
      <c r="AY36" s="6"/>
      <c r="AZ36" s="6"/>
      <c r="BA36" s="6" t="s">
        <v>160</v>
      </c>
      <c r="BB36" s="6">
        <v>18</v>
      </c>
      <c r="BC36" s="6" t="s">
        <v>78</v>
      </c>
      <c r="BD36" s="6">
        <v>45566.692175729164</v>
      </c>
      <c r="BE36" s="6" t="s">
        <v>79</v>
      </c>
      <c r="BF36" s="6" t="s">
        <v>80</v>
      </c>
      <c r="BG36" s="6">
        <v>18</v>
      </c>
      <c r="BH36" s="6">
        <v>18</v>
      </c>
      <c r="BI36" s="6">
        <v>0</v>
      </c>
      <c r="BJ36" s="6" t="s">
        <v>161</v>
      </c>
      <c r="BK36" s="6" t="s">
        <v>82</v>
      </c>
      <c r="BL36" s="6">
        <v>14.34999942779541</v>
      </c>
      <c r="BM36" s="6">
        <v>110</v>
      </c>
      <c r="BN36" s="6" t="s">
        <v>82</v>
      </c>
      <c r="BO36" s="6" t="s">
        <v>82</v>
      </c>
      <c r="BP36" s="6">
        <v>0</v>
      </c>
      <c r="BQ36" s="6">
        <v>60</v>
      </c>
      <c r="BR36" s="6">
        <v>2.0646214485168457E-2</v>
      </c>
      <c r="BS36" s="6">
        <v>0.13315534591674805</v>
      </c>
      <c r="BT36" s="6" t="s">
        <v>162</v>
      </c>
      <c r="BU36" s="6" t="s">
        <v>160</v>
      </c>
      <c r="BV36" s="6">
        <v>40</v>
      </c>
      <c r="BW36" s="6">
        <v>20</v>
      </c>
      <c r="BX36" s="6">
        <v>45</v>
      </c>
      <c r="BY36" s="6">
        <v>889.87800000000004</v>
      </c>
      <c r="BZ36" s="6">
        <v>1038.9110000000001</v>
      </c>
      <c r="CA36" s="6">
        <v>2.512</v>
      </c>
      <c r="CB36" s="6">
        <v>4.0890000000000004</v>
      </c>
      <c r="CC36" s="6">
        <v>94.820999999999998</v>
      </c>
      <c r="CD36" s="6">
        <v>2194.9290000000001</v>
      </c>
      <c r="CE36" s="6">
        <v>866.1</v>
      </c>
      <c r="CF36" s="6">
        <v>1148.8499999999999</v>
      </c>
      <c r="CG36" s="6">
        <v>6.5510000000000002</v>
      </c>
      <c r="CH36" s="6">
        <v>99.998999999999995</v>
      </c>
      <c r="CS36" s="6"/>
      <c r="CT36" s="6"/>
      <c r="CU36" s="6"/>
      <c r="CV36" s="6"/>
      <c r="CW36" s="6"/>
      <c r="CZ36" s="6"/>
      <c r="DA36" s="6"/>
      <c r="DB36" s="6"/>
      <c r="DC36" s="6"/>
      <c r="DD36" s="6"/>
      <c r="DE36" s="6"/>
    </row>
    <row r="37" spans="1:109" x14ac:dyDescent="0.35">
      <c r="A37" s="8">
        <v>800.1220703125</v>
      </c>
      <c r="B37" s="8">
        <v>119.90861511230469</v>
      </c>
      <c r="C37" s="8">
        <v>213.80000305175781</v>
      </c>
      <c r="D37" s="8">
        <v>214.60000610351563</v>
      </c>
      <c r="E37" s="8">
        <v>221.10000610351563</v>
      </c>
      <c r="F37" s="8">
        <v>225.10000610351563</v>
      </c>
      <c r="G37" s="8">
        <v>2188.544677734375</v>
      </c>
      <c r="H37" s="8">
        <v>1720.8961181640625</v>
      </c>
      <c r="I37" s="8">
        <v>3.1020002365112305</v>
      </c>
      <c r="J37" s="8">
        <v>0.14400000870227814</v>
      </c>
      <c r="K37" s="8">
        <v>24.384000778198242</v>
      </c>
      <c r="L37" s="8">
        <v>2.0500001907348633</v>
      </c>
      <c r="M37" s="8">
        <v>0.45400002598762512</v>
      </c>
      <c r="N37" s="8">
        <v>0.65600001811981201</v>
      </c>
      <c r="O37" s="8">
        <v>41.200000762939453</v>
      </c>
      <c r="P37" s="8">
        <v>28.577581405639648</v>
      </c>
      <c r="Q37" s="8">
        <v>44.943305969238281</v>
      </c>
      <c r="R37" s="8">
        <v>229.80000305175781</v>
      </c>
      <c r="S37" s="8">
        <v>60.099997999999999</v>
      </c>
      <c r="T37" s="8">
        <v>60.099997999999999</v>
      </c>
      <c r="U37" s="8">
        <v>60.400002000000001</v>
      </c>
      <c r="V37" s="8">
        <v>137.79624938964844</v>
      </c>
      <c r="W37" s="8">
        <v>52.49993896484375</v>
      </c>
      <c r="X37" s="8">
        <v>66.409820556640625</v>
      </c>
      <c r="Y37" s="8">
        <v>81.907707214355469</v>
      </c>
      <c r="Z37" s="8">
        <v>2.5584375858306885</v>
      </c>
      <c r="AA37" s="8">
        <v>544.5357666015625</v>
      </c>
      <c r="AB37" s="8">
        <v>497.51681518554688</v>
      </c>
      <c r="AC37" s="8">
        <v>4.8159375190734863</v>
      </c>
      <c r="AD37" s="8">
        <v>3.8000626564025879</v>
      </c>
      <c r="AE37" s="8">
        <v>7933.91357421875</v>
      </c>
      <c r="AF37" s="8">
        <v>6070.7041015625</v>
      </c>
      <c r="AG37" s="8">
        <v>1804.8310546875</v>
      </c>
      <c r="AH37" s="8">
        <v>1129.14013671875</v>
      </c>
      <c r="AI37" s="8">
        <v>6129.08251953125</v>
      </c>
      <c r="AJ37" s="8">
        <v>4941.56396484375</v>
      </c>
      <c r="AK37" s="8">
        <f>(data_cloud__263[[#This Row],[timestamp]]-BD35)*86400</f>
        <v>25.023999880068004</v>
      </c>
      <c r="AL37" s="8">
        <v>1.0049999999999999</v>
      </c>
      <c r="AM37" s="8">
        <v>424.73200000000003</v>
      </c>
      <c r="AN37" s="8">
        <v>2055.5509999999999</v>
      </c>
      <c r="AO37" s="8">
        <v>5.351</v>
      </c>
      <c r="AP37" s="6">
        <v>23.934999999999999</v>
      </c>
      <c r="AQ37" s="6">
        <v>1</v>
      </c>
      <c r="AR37" s="6">
        <v>1</v>
      </c>
      <c r="AS37" s="6">
        <f>_xlfn.XLOOKUP(data_cloud__263[[#This Row],[product_id]], manual_check_maarten!A:A,manual_check_maarten!F:F,  "")</f>
        <v>1</v>
      </c>
      <c r="AT37" s="6" t="str">
        <f>_xlfn.XLOOKUP(data_cloud__263[[#This Row],[product_id]], manual_check_maarten!A:A,manual_check_maarten!H:H,  "")</f>
        <v/>
      </c>
      <c r="AU37" s="6">
        <f>IF(data_cloud__263[[#This Row],[ground_truth]]=0,1,0)</f>
        <v>0</v>
      </c>
      <c r="AV37" s="6"/>
      <c r="AW37" s="6"/>
      <c r="AX37" s="6">
        <f>_xlfn.XLOOKUP(data_cloud__263[[#This Row],[product_id]], manual_check_maarten!A:A,manual_check_maarten!G:G,  "")</f>
        <v>0</v>
      </c>
      <c r="AY37" s="6"/>
      <c r="AZ37" s="6"/>
      <c r="BA37" s="6" t="s">
        <v>163</v>
      </c>
      <c r="BB37" s="6">
        <v>18</v>
      </c>
      <c r="BC37" s="6" t="s">
        <v>85</v>
      </c>
      <c r="BD37" s="6">
        <v>45566.692175729164</v>
      </c>
      <c r="BE37" s="6" t="s">
        <v>79</v>
      </c>
      <c r="BF37" s="6" t="s">
        <v>80</v>
      </c>
      <c r="BG37" s="6">
        <v>18</v>
      </c>
      <c r="BH37" s="6">
        <v>18</v>
      </c>
      <c r="BI37" s="6">
        <v>0</v>
      </c>
      <c r="BJ37" s="6" t="s">
        <v>161</v>
      </c>
      <c r="BK37" s="6" t="s">
        <v>82</v>
      </c>
      <c r="BL37" s="6">
        <v>14.34999942779541</v>
      </c>
      <c r="BM37" s="6">
        <v>110</v>
      </c>
      <c r="BN37" s="6" t="s">
        <v>82</v>
      </c>
      <c r="BO37" s="6" t="s">
        <v>82</v>
      </c>
      <c r="BP37" s="6">
        <v>0</v>
      </c>
      <c r="BQ37" s="6">
        <v>60</v>
      </c>
      <c r="BR37" s="6"/>
      <c r="BS37" s="6"/>
      <c r="BT37" s="6" t="s">
        <v>164</v>
      </c>
      <c r="BU37" s="6" t="s">
        <v>163</v>
      </c>
      <c r="BV37" s="6">
        <v>40</v>
      </c>
      <c r="BW37" s="6">
        <v>20</v>
      </c>
      <c r="BX37" s="6">
        <v>45</v>
      </c>
      <c r="BY37" s="6">
        <v>1188.7429999999999</v>
      </c>
      <c r="BZ37" s="6">
        <v>1001.521</v>
      </c>
      <c r="CA37" s="6">
        <v>-3.673</v>
      </c>
      <c r="CB37" s="6">
        <v>4.1609999999999996</v>
      </c>
      <c r="CC37" s="6">
        <v>88.635999999999996</v>
      </c>
      <c r="CD37" s="6">
        <v>2055.5509999999999</v>
      </c>
      <c r="CE37" s="6">
        <v>1193.8599999999999</v>
      </c>
      <c r="CF37" s="6">
        <v>1308.643</v>
      </c>
      <c r="CG37" s="6">
        <v>179.624</v>
      </c>
      <c r="CH37" s="6">
        <v>98.424999999999997</v>
      </c>
      <c r="CS37" s="6"/>
      <c r="CT37" s="6"/>
      <c r="CU37" s="6"/>
      <c r="CV37" s="6"/>
      <c r="CW37" s="6"/>
      <c r="CZ37" s="6"/>
      <c r="DA37" s="6"/>
      <c r="DB37" s="6"/>
      <c r="DC37" s="6"/>
      <c r="DD37" s="6"/>
      <c r="DE37" s="6"/>
    </row>
    <row r="38" spans="1:109" hidden="1" x14ac:dyDescent="0.35">
      <c r="A38" s="8">
        <v>800.1220703125</v>
      </c>
      <c r="B38" s="8">
        <v>119.90861511230469</v>
      </c>
      <c r="C38" s="8">
        <v>214.30000305175781</v>
      </c>
      <c r="D38" s="8">
        <v>214.80000305175781</v>
      </c>
      <c r="E38" s="8">
        <v>221</v>
      </c>
      <c r="F38" s="8">
        <v>225</v>
      </c>
      <c r="G38" s="8">
        <v>2225.6533203125</v>
      </c>
      <c r="H38" s="8">
        <v>1733.0389404296875</v>
      </c>
      <c r="I38" s="8">
        <v>3.1800000667572021</v>
      </c>
      <c r="J38" s="8">
        <v>0.15600000321865082</v>
      </c>
      <c r="K38" s="8">
        <v>24.39000129699707</v>
      </c>
      <c r="L38" s="8">
        <v>2.0659999847412109</v>
      </c>
      <c r="M38" s="8">
        <v>0.45600003004074097</v>
      </c>
      <c r="N38" s="8">
        <v>0.65600001811981201</v>
      </c>
      <c r="O38" s="8">
        <v>41.5</v>
      </c>
      <c r="P38" s="8">
        <v>28.68971061706543</v>
      </c>
      <c r="Q38" s="8">
        <v>44.994274139404297</v>
      </c>
      <c r="R38" s="8">
        <v>229.80000305175781</v>
      </c>
      <c r="S38" s="8">
        <v>60.099997999999999</v>
      </c>
      <c r="T38" s="8">
        <v>60.099997999999999</v>
      </c>
      <c r="U38" s="8">
        <v>60.400002000000001</v>
      </c>
      <c r="V38" s="8">
        <v>94.586082458496094</v>
      </c>
      <c r="W38" s="8">
        <v>52.499603271484375</v>
      </c>
      <c r="X38" s="8">
        <v>65.726226806640625</v>
      </c>
      <c r="Y38" s="8">
        <v>79.614280700683594</v>
      </c>
      <c r="Z38" s="8">
        <v>3.4990627765655518</v>
      </c>
      <c r="AA38" s="8">
        <v>543.34600830078125</v>
      </c>
      <c r="AB38" s="8">
        <v>498.84429931640625</v>
      </c>
      <c r="AC38" s="8">
        <v>4.6278128623962402</v>
      </c>
      <c r="AD38" s="8">
        <v>3.6119377613067627</v>
      </c>
      <c r="AE38" s="8">
        <v>7768.91748046875</v>
      </c>
      <c r="AF38" s="8">
        <v>5477.3505859375</v>
      </c>
      <c r="AG38" s="8">
        <v>1690.935546875</v>
      </c>
      <c r="AH38" s="8">
        <v>1015.66357421875</v>
      </c>
      <c r="AI38" s="8">
        <v>6077.98193359375</v>
      </c>
      <c r="AJ38" s="8">
        <v>4461.68701171875</v>
      </c>
      <c r="AK38" s="8">
        <f>(data_cloud__263[[#This Row],[timestamp]]-BD36)*86400</f>
        <v>23.971000034362078</v>
      </c>
      <c r="AL38" s="8"/>
      <c r="AM38" s="8"/>
      <c r="AN38" s="8"/>
      <c r="AO38" s="8"/>
      <c r="AP38" s="6"/>
      <c r="AQ38" s="6"/>
      <c r="AR38" s="6"/>
      <c r="AS38" s="6" t="str">
        <f>_xlfn.XLOOKUP(data_cloud__263[[#This Row],[product_id]], manual_check_maarten!A:A,manual_check_maarten!F:F,  "")</f>
        <v/>
      </c>
      <c r="AT38" s="6" t="str">
        <f>_xlfn.XLOOKUP(data_cloud__263[[#This Row],[product_id]], manual_check_maarten!A:A,manual_check_maarten!H:H,  "")</f>
        <v/>
      </c>
      <c r="AU38" s="6">
        <f>IF(data_cloud__263[[#This Row],[ground_truth]]=0,1,0)</f>
        <v>0</v>
      </c>
      <c r="AV38" s="6"/>
      <c r="AW38" s="6"/>
      <c r="AX38" s="6" t="str">
        <f>_xlfn.XLOOKUP(data_cloud__263[[#This Row],[product_id]], manual_check_maarten!A:A,manual_check_maarten!G:G,  "")</f>
        <v/>
      </c>
      <c r="AY38" s="6"/>
      <c r="AZ38" s="6"/>
      <c r="BA38" s="6" t="s">
        <v>165</v>
      </c>
      <c r="BB38" s="6">
        <v>19</v>
      </c>
      <c r="BC38" s="6" t="s">
        <v>78</v>
      </c>
      <c r="BD38" s="6">
        <v>45566.692453171294</v>
      </c>
      <c r="BE38" s="6" t="s">
        <v>79</v>
      </c>
      <c r="BF38" s="6" t="s">
        <v>80</v>
      </c>
      <c r="BG38" s="6">
        <v>19</v>
      </c>
      <c r="BH38" s="6">
        <v>19</v>
      </c>
      <c r="BI38" s="6">
        <v>0</v>
      </c>
      <c r="BJ38" s="6" t="s">
        <v>166</v>
      </c>
      <c r="BK38" s="6" t="s">
        <v>82</v>
      </c>
      <c r="BL38" s="6">
        <v>14.359999656677246</v>
      </c>
      <c r="BM38" s="6">
        <v>110</v>
      </c>
      <c r="BN38" s="6" t="s">
        <v>82</v>
      </c>
      <c r="BO38" s="6" t="s">
        <v>82</v>
      </c>
      <c r="BP38" s="6">
        <v>0</v>
      </c>
      <c r="BQ38" s="6">
        <v>60</v>
      </c>
      <c r="BR38" s="6">
        <v>1.6406655311584473E-2</v>
      </c>
      <c r="BS38" s="6">
        <v>0.1319887638092041</v>
      </c>
      <c r="BT38" s="6"/>
      <c r="BU38" s="6"/>
      <c r="BY38" s="6"/>
      <c r="BZ38" s="6"/>
      <c r="CA38" s="6"/>
      <c r="CB38" s="6"/>
      <c r="CC38" s="6"/>
      <c r="CD38" s="6"/>
      <c r="CE38" s="6"/>
      <c r="CS38" s="6"/>
      <c r="CT38" s="6"/>
      <c r="CU38" s="6"/>
      <c r="CV38" s="6"/>
      <c r="CW38" s="6"/>
      <c r="CZ38" s="6"/>
      <c r="DA38" s="6"/>
      <c r="DB38" s="6"/>
      <c r="DC38" s="6"/>
      <c r="DD38" s="6"/>
      <c r="DE38" s="6"/>
    </row>
    <row r="39" spans="1:109" x14ac:dyDescent="0.35">
      <c r="A39" s="8">
        <v>800.1220703125</v>
      </c>
      <c r="B39" s="8">
        <v>119.90861511230469</v>
      </c>
      <c r="C39" s="8">
        <v>214.30000305175781</v>
      </c>
      <c r="D39" s="8">
        <v>214.80000305175781</v>
      </c>
      <c r="E39" s="8">
        <v>221</v>
      </c>
      <c r="F39" s="8">
        <v>225</v>
      </c>
      <c r="G39" s="8">
        <v>2225.6533203125</v>
      </c>
      <c r="H39" s="8">
        <v>1733.0389404296875</v>
      </c>
      <c r="I39" s="8">
        <v>3.1800000667572021</v>
      </c>
      <c r="J39" s="8">
        <v>0.15600000321865082</v>
      </c>
      <c r="K39" s="8">
        <v>24.39000129699707</v>
      </c>
      <c r="L39" s="8">
        <v>2.0659999847412109</v>
      </c>
      <c r="M39" s="8">
        <v>0.45600003004074097</v>
      </c>
      <c r="N39" s="8">
        <v>0.65600001811981201</v>
      </c>
      <c r="O39" s="8">
        <v>41.5</v>
      </c>
      <c r="P39" s="8">
        <v>28.68971061706543</v>
      </c>
      <c r="Q39" s="8">
        <v>44.994274139404297</v>
      </c>
      <c r="R39" s="8">
        <v>229.80000305175781</v>
      </c>
      <c r="S39" s="8">
        <v>60.099997999999999</v>
      </c>
      <c r="T39" s="8">
        <v>60.099997999999999</v>
      </c>
      <c r="U39" s="8">
        <v>60.400002000000001</v>
      </c>
      <c r="V39" s="8">
        <v>137.79624938964844</v>
      </c>
      <c r="W39" s="8">
        <v>52.49993896484375</v>
      </c>
      <c r="X39" s="8">
        <v>66.192680358886719</v>
      </c>
      <c r="Y39" s="8">
        <v>82.037193298339844</v>
      </c>
      <c r="Z39" s="8">
        <v>2.3703126907348633</v>
      </c>
      <c r="AA39" s="8">
        <v>545.46954345703125</v>
      </c>
      <c r="AB39" s="8">
        <v>498.67086791992188</v>
      </c>
      <c r="AC39" s="8">
        <v>4.8911876678466797</v>
      </c>
      <c r="AD39" s="8">
        <v>3.8753125667572021</v>
      </c>
      <c r="AE39" s="8">
        <v>7951.6904296875</v>
      </c>
      <c r="AF39" s="8">
        <v>6107.67431640625</v>
      </c>
      <c r="AG39" s="8">
        <v>1848.98193359375</v>
      </c>
      <c r="AH39" s="8">
        <v>1169.68603515625</v>
      </c>
      <c r="AI39" s="8">
        <v>6102.70849609375</v>
      </c>
      <c r="AJ39" s="8">
        <v>4937.98828125</v>
      </c>
      <c r="AK39" s="8">
        <f>(data_cloud__263[[#This Row],[timestamp]]-BD37)*86400</f>
        <v>23.971000034362078</v>
      </c>
      <c r="AL39" s="8">
        <v>1.0049999999999999</v>
      </c>
      <c r="AM39" s="8">
        <v>424.65800000000002</v>
      </c>
      <c r="AN39" s="8">
        <v>2056.0650000000001</v>
      </c>
      <c r="AO39" s="8">
        <v>8.5289999999999999</v>
      </c>
      <c r="AP39" s="6">
        <v>33.033999999999999</v>
      </c>
      <c r="AQ39" s="6">
        <v>1</v>
      </c>
      <c r="AR39" s="6">
        <v>1</v>
      </c>
      <c r="AS39" s="6">
        <f>_xlfn.XLOOKUP(data_cloud__263[[#This Row],[product_id]], manual_check_maarten!A:A,manual_check_maarten!F:F,  "")</f>
        <v>1</v>
      </c>
      <c r="AT39" s="6" t="str">
        <f>_xlfn.XLOOKUP(data_cloud__263[[#This Row],[product_id]], manual_check_maarten!A:A,manual_check_maarten!H:H,  "")</f>
        <v/>
      </c>
      <c r="AU39" s="6">
        <f>IF(data_cloud__263[[#This Row],[ground_truth]]=0,1,0)</f>
        <v>0</v>
      </c>
      <c r="AV39" s="6"/>
      <c r="AW39" s="6"/>
      <c r="AX39" s="6">
        <f>_xlfn.XLOOKUP(data_cloud__263[[#This Row],[product_id]], manual_check_maarten!A:A,manual_check_maarten!G:G,  "")</f>
        <v>0</v>
      </c>
      <c r="AY39" s="6"/>
      <c r="AZ39" s="6"/>
      <c r="BA39" s="6" t="s">
        <v>167</v>
      </c>
      <c r="BB39" s="6">
        <v>19</v>
      </c>
      <c r="BC39" s="6" t="s">
        <v>85</v>
      </c>
      <c r="BD39" s="6">
        <v>45566.692453171294</v>
      </c>
      <c r="BE39" s="6" t="s">
        <v>79</v>
      </c>
      <c r="BF39" s="6" t="s">
        <v>80</v>
      </c>
      <c r="BG39" s="6">
        <v>19</v>
      </c>
      <c r="BH39" s="6">
        <v>19</v>
      </c>
      <c r="BI39" s="6">
        <v>0</v>
      </c>
      <c r="BJ39" s="6" t="s">
        <v>166</v>
      </c>
      <c r="BK39" s="6" t="s">
        <v>82</v>
      </c>
      <c r="BL39" s="6">
        <v>14.359999656677246</v>
      </c>
      <c r="BM39" s="6">
        <v>110</v>
      </c>
      <c r="BN39" s="6" t="s">
        <v>82</v>
      </c>
      <c r="BO39" s="6" t="s">
        <v>82</v>
      </c>
      <c r="BP39" s="6">
        <v>0</v>
      </c>
      <c r="BQ39" s="6">
        <v>60</v>
      </c>
      <c r="BR39" s="6"/>
      <c r="BS39" s="6"/>
      <c r="BT39" s="6" t="s">
        <v>168</v>
      </c>
      <c r="BU39" s="6" t="s">
        <v>167</v>
      </c>
      <c r="BV39" s="6">
        <v>40</v>
      </c>
      <c r="BW39" s="6">
        <v>20</v>
      </c>
      <c r="BX39" s="6">
        <v>45</v>
      </c>
      <c r="BY39" s="6">
        <v>1234.402</v>
      </c>
      <c r="BZ39" s="6">
        <v>923.53200000000004</v>
      </c>
      <c r="CA39" s="6">
        <v>-2.3090000000000002</v>
      </c>
      <c r="CB39" s="6">
        <v>4.01</v>
      </c>
      <c r="CC39" s="6">
        <v>90</v>
      </c>
      <c r="CD39" s="6">
        <v>2056.0650000000001</v>
      </c>
      <c r="CE39" s="6">
        <v>1228.47</v>
      </c>
      <c r="CF39" s="6">
        <v>1232.944</v>
      </c>
      <c r="CG39" s="6">
        <v>-178.38</v>
      </c>
      <c r="CH39" s="6">
        <v>99.998999999999995</v>
      </c>
      <c r="CS39" s="6"/>
      <c r="CT39" s="6"/>
      <c r="CU39" s="6"/>
      <c r="CV39" s="6"/>
      <c r="CW39" s="6"/>
      <c r="CZ39" s="6"/>
      <c r="DA39" s="6"/>
      <c r="DB39" s="6"/>
      <c r="DC39" s="6"/>
      <c r="DD39" s="6"/>
      <c r="DE39" s="6"/>
    </row>
    <row r="40" spans="1:109" x14ac:dyDescent="0.35">
      <c r="A40" s="8">
        <v>800.1220703125</v>
      </c>
      <c r="B40" s="8">
        <v>119.90861511230469</v>
      </c>
      <c r="C40" s="8">
        <v>214.60000610351563</v>
      </c>
      <c r="D40" s="8">
        <v>214.80000305175781</v>
      </c>
      <c r="E40" s="8">
        <v>221</v>
      </c>
      <c r="F40" s="8">
        <v>225</v>
      </c>
      <c r="G40" s="8">
        <v>2192.527587890625</v>
      </c>
      <c r="H40" s="8">
        <v>1717.3017578125</v>
      </c>
      <c r="I40" s="8">
        <v>2.630000114440918</v>
      </c>
      <c r="J40" s="8">
        <v>0.14400000870227814</v>
      </c>
      <c r="K40" s="8">
        <v>24.338001251220703</v>
      </c>
      <c r="L40" s="8">
        <v>2.0820000171661377</v>
      </c>
      <c r="M40" s="8">
        <v>0.45200002193450928</v>
      </c>
      <c r="N40" s="8">
        <v>0.65600001811981201</v>
      </c>
      <c r="O40" s="8">
        <v>41.5</v>
      </c>
      <c r="P40" s="8">
        <v>28.944547653198242</v>
      </c>
      <c r="Q40" s="8">
        <v>44.989173889160156</v>
      </c>
      <c r="R40" s="8">
        <v>229.80000305175781</v>
      </c>
      <c r="S40" s="8">
        <v>60.099997999999999</v>
      </c>
      <c r="T40" s="8">
        <v>60.099997999999999</v>
      </c>
      <c r="U40" s="8">
        <v>60.400002000000001</v>
      </c>
      <c r="V40" s="8">
        <v>94.586082458496094</v>
      </c>
      <c r="W40" s="8">
        <v>52.499603271484375</v>
      </c>
      <c r="X40" s="8">
        <v>65.914016723632813</v>
      </c>
      <c r="Y40" s="8">
        <v>79.581840515136719</v>
      </c>
      <c r="Z40" s="8">
        <v>3.0851876735687256</v>
      </c>
      <c r="AA40" s="8">
        <v>543.3521728515625</v>
      </c>
      <c r="AB40" s="8">
        <v>499.1085205078125</v>
      </c>
      <c r="AC40" s="8">
        <v>4.5525627136230469</v>
      </c>
      <c r="AD40" s="8">
        <v>3.574312686920166</v>
      </c>
      <c r="AE40" s="8">
        <v>7769.62255859375</v>
      </c>
      <c r="AF40" s="8">
        <v>5481.75634765625</v>
      </c>
      <c r="AG40" s="8">
        <v>1657.5595703125</v>
      </c>
      <c r="AH40" s="8">
        <v>1004.77490234375</v>
      </c>
      <c r="AI40" s="8">
        <v>6112.06298828125</v>
      </c>
      <c r="AJ40" s="8">
        <v>4476.9814453125</v>
      </c>
      <c r="AK40" s="8">
        <f>(data_cloud__263[[#This Row],[timestamp]]-BD38)*86400</f>
        <v>24.023000104352832</v>
      </c>
      <c r="AL40" s="8">
        <v>1.0029999999999999</v>
      </c>
      <c r="AM40" s="8">
        <v>423.67899999999997</v>
      </c>
      <c r="AN40" s="8">
        <v>2169.855</v>
      </c>
      <c r="AO40" s="8">
        <v>5.0129999999999999</v>
      </c>
      <c r="AP40" s="6">
        <v>22.199000000000002</v>
      </c>
      <c r="AQ40" s="6">
        <v>1</v>
      </c>
      <c r="AR40" s="6">
        <v>1</v>
      </c>
      <c r="AS40" s="6">
        <f>_xlfn.XLOOKUP(data_cloud__263[[#This Row],[product_id]], manual_check_maarten!A:A,manual_check_maarten!F:F,  "")</f>
        <v>1</v>
      </c>
      <c r="AT40" s="6" t="str">
        <f>_xlfn.XLOOKUP(data_cloud__263[[#This Row],[product_id]], manual_check_maarten!A:A,manual_check_maarten!H:H,  "")</f>
        <v/>
      </c>
      <c r="AU40" s="6">
        <f>IF(data_cloud__263[[#This Row],[ground_truth]]=0,1,0)</f>
        <v>0</v>
      </c>
      <c r="AV40" s="6"/>
      <c r="AW40" s="6"/>
      <c r="AX40" s="6">
        <f>_xlfn.XLOOKUP(data_cloud__263[[#This Row],[product_id]], manual_check_maarten!A:A,manual_check_maarten!G:G,  "")</f>
        <v>0</v>
      </c>
      <c r="AY40" s="6"/>
      <c r="AZ40" s="6"/>
      <c r="BA40" s="6" t="s">
        <v>169</v>
      </c>
      <c r="BB40" s="6">
        <v>20</v>
      </c>
      <c r="BC40" s="6" t="s">
        <v>78</v>
      </c>
      <c r="BD40" s="6">
        <v>45566.692731215277</v>
      </c>
      <c r="BE40" s="6" t="s">
        <v>79</v>
      </c>
      <c r="BF40" s="6" t="s">
        <v>80</v>
      </c>
      <c r="BG40" s="6">
        <v>20</v>
      </c>
      <c r="BH40" s="6">
        <v>20</v>
      </c>
      <c r="BI40" s="6">
        <v>0</v>
      </c>
      <c r="BJ40" s="6" t="s">
        <v>170</v>
      </c>
      <c r="BK40" s="6" t="s">
        <v>82</v>
      </c>
      <c r="BL40" s="6">
        <v>14.359999656677246</v>
      </c>
      <c r="BM40" s="6">
        <v>110</v>
      </c>
      <c r="BN40" s="6" t="s">
        <v>82</v>
      </c>
      <c r="BO40" s="6" t="s">
        <v>82</v>
      </c>
      <c r="BP40" s="6">
        <v>0</v>
      </c>
      <c r="BQ40" s="6">
        <v>60</v>
      </c>
      <c r="BR40" s="6">
        <v>1.5525221824645996E-2</v>
      </c>
      <c r="BS40" s="6">
        <v>0.12688469886779785</v>
      </c>
      <c r="BT40" s="6" t="s">
        <v>171</v>
      </c>
      <c r="BU40" s="6" t="s">
        <v>169</v>
      </c>
      <c r="BV40" s="6">
        <v>40</v>
      </c>
      <c r="BW40" s="6">
        <v>20</v>
      </c>
      <c r="BX40" s="6">
        <v>45</v>
      </c>
      <c r="BY40" s="6">
        <v>890.78800000000001</v>
      </c>
      <c r="BZ40" s="6">
        <v>1014.09</v>
      </c>
      <c r="CA40" s="6">
        <v>2.512</v>
      </c>
      <c r="CB40" s="6">
        <v>4.0869999999999997</v>
      </c>
      <c r="CC40" s="6">
        <v>94.820999999999998</v>
      </c>
      <c r="CD40" s="6">
        <v>2169.855</v>
      </c>
      <c r="CE40" s="6">
        <v>867.01400000000001</v>
      </c>
      <c r="CF40" s="6">
        <v>1124.78</v>
      </c>
      <c r="CG40" s="6">
        <v>6.5270000000000001</v>
      </c>
      <c r="CH40" s="6">
        <v>99.998999999999995</v>
      </c>
      <c r="CS40" s="6"/>
      <c r="CT40" s="6"/>
      <c r="CU40" s="6"/>
      <c r="CV40" s="6"/>
      <c r="CW40" s="6"/>
      <c r="CZ40" s="6"/>
      <c r="DA40" s="6"/>
      <c r="DB40" s="6"/>
      <c r="DC40" s="6"/>
      <c r="DD40" s="6"/>
      <c r="DE40" s="6"/>
    </row>
    <row r="41" spans="1:109" x14ac:dyDescent="0.35">
      <c r="A41" s="8">
        <v>800.1220703125</v>
      </c>
      <c r="B41" s="8">
        <v>119.90861511230469</v>
      </c>
      <c r="C41" s="8">
        <v>214.60000610351563</v>
      </c>
      <c r="D41" s="8">
        <v>214.80000305175781</v>
      </c>
      <c r="E41" s="8">
        <v>221</v>
      </c>
      <c r="F41" s="8">
        <v>225</v>
      </c>
      <c r="G41" s="8">
        <v>2192.527587890625</v>
      </c>
      <c r="H41" s="8">
        <v>1717.3017578125</v>
      </c>
      <c r="I41" s="8">
        <v>2.630000114440918</v>
      </c>
      <c r="J41" s="8">
        <v>0.14400000870227814</v>
      </c>
      <c r="K41" s="8">
        <v>24.338001251220703</v>
      </c>
      <c r="L41" s="8">
        <v>2.0820000171661377</v>
      </c>
      <c r="M41" s="8">
        <v>0.45200002193450928</v>
      </c>
      <c r="N41" s="8">
        <v>0.65600001811981201</v>
      </c>
      <c r="O41" s="8">
        <v>41.5</v>
      </c>
      <c r="P41" s="8">
        <v>28.944547653198242</v>
      </c>
      <c r="Q41" s="8">
        <v>44.989173889160156</v>
      </c>
      <c r="R41" s="8">
        <v>229.80000305175781</v>
      </c>
      <c r="S41" s="8">
        <v>60.099997999999999</v>
      </c>
      <c r="T41" s="8">
        <v>60.099997999999999</v>
      </c>
      <c r="U41" s="8">
        <v>60.400002000000001</v>
      </c>
      <c r="V41" s="8">
        <v>137.79624938964844</v>
      </c>
      <c r="W41" s="8">
        <v>52.49993896484375</v>
      </c>
      <c r="X41" s="8">
        <v>66.406074523925781</v>
      </c>
      <c r="Y41" s="8">
        <v>82.588081359863281</v>
      </c>
      <c r="Z41" s="8">
        <v>1.3544375896453857</v>
      </c>
      <c r="AA41" s="8">
        <v>544.65130615234375</v>
      </c>
      <c r="AB41" s="8">
        <v>497.79412841796875</v>
      </c>
      <c r="AC41" s="8">
        <v>4.8535628318786621</v>
      </c>
      <c r="AD41" s="8">
        <v>3.8376877307891846</v>
      </c>
      <c r="AE41" s="8">
        <v>7940.6748046875</v>
      </c>
      <c r="AF41" s="8">
        <v>6090.97998046875</v>
      </c>
      <c r="AG41" s="8">
        <v>1832.85693359375</v>
      </c>
      <c r="AH41" s="8">
        <v>1156.14990234375</v>
      </c>
      <c r="AI41" s="8">
        <v>6107.81787109375</v>
      </c>
      <c r="AJ41" s="8">
        <v>4934.830078125</v>
      </c>
      <c r="AK41" s="8">
        <f>(data_cloud__263[[#This Row],[timestamp]]-BD39)*86400</f>
        <v>24.023000104352832</v>
      </c>
      <c r="AL41" s="8">
        <v>1.0049999999999999</v>
      </c>
      <c r="AM41" s="8">
        <v>424.72</v>
      </c>
      <c r="AN41" s="8">
        <v>2056.3220000000001</v>
      </c>
      <c r="AO41" s="8">
        <v>8.3840000000000003</v>
      </c>
      <c r="AP41" s="6">
        <v>29.696000000000002</v>
      </c>
      <c r="AQ41" s="6">
        <v>1</v>
      </c>
      <c r="AR41" s="6">
        <v>1</v>
      </c>
      <c r="AS41" s="6">
        <f>_xlfn.XLOOKUP(data_cloud__263[[#This Row],[product_id]], manual_check_maarten!A:A,manual_check_maarten!F:F,  "")</f>
        <v>1</v>
      </c>
      <c r="AT41" s="6" t="str">
        <f>_xlfn.XLOOKUP(data_cloud__263[[#This Row],[product_id]], manual_check_maarten!A:A,manual_check_maarten!H:H,  "")</f>
        <v/>
      </c>
      <c r="AU41" s="6">
        <f>IF(data_cloud__263[[#This Row],[ground_truth]]=0,1,0)</f>
        <v>0</v>
      </c>
      <c r="AV41" s="6"/>
      <c r="AW41" s="6"/>
      <c r="AX41" s="6">
        <f>_xlfn.XLOOKUP(data_cloud__263[[#This Row],[product_id]], manual_check_maarten!A:A,manual_check_maarten!G:G,  "")</f>
        <v>0</v>
      </c>
      <c r="AY41" s="6"/>
      <c r="AZ41" s="6"/>
      <c r="BA41" s="6" t="s">
        <v>172</v>
      </c>
      <c r="BB41" s="6">
        <v>20</v>
      </c>
      <c r="BC41" s="6" t="s">
        <v>85</v>
      </c>
      <c r="BD41" s="6">
        <v>45566.692731215277</v>
      </c>
      <c r="BE41" s="6" t="s">
        <v>79</v>
      </c>
      <c r="BF41" s="6" t="s">
        <v>80</v>
      </c>
      <c r="BG41" s="6">
        <v>20</v>
      </c>
      <c r="BH41" s="6">
        <v>20</v>
      </c>
      <c r="BI41" s="6">
        <v>0</v>
      </c>
      <c r="BJ41" s="6" t="s">
        <v>170</v>
      </c>
      <c r="BK41" s="6" t="s">
        <v>82</v>
      </c>
      <c r="BL41" s="6">
        <v>14.359999656677246</v>
      </c>
      <c r="BM41" s="6">
        <v>110</v>
      </c>
      <c r="BN41" s="6" t="s">
        <v>82</v>
      </c>
      <c r="BO41" s="6" t="s">
        <v>82</v>
      </c>
      <c r="BP41" s="6">
        <v>0</v>
      </c>
      <c r="BQ41" s="6">
        <v>60</v>
      </c>
      <c r="BR41" s="6"/>
      <c r="BS41" s="6"/>
      <c r="BT41" s="6" t="s">
        <v>173</v>
      </c>
      <c r="BU41" s="6" t="s">
        <v>172</v>
      </c>
      <c r="BV41" s="6">
        <v>40</v>
      </c>
      <c r="BW41" s="6">
        <v>20</v>
      </c>
      <c r="BX41" s="6">
        <v>45</v>
      </c>
      <c r="BY41" s="6">
        <v>1247.9090000000001</v>
      </c>
      <c r="BZ41" s="6">
        <v>871.63900000000001</v>
      </c>
      <c r="CA41" s="6">
        <v>-1.635</v>
      </c>
      <c r="CB41" s="6">
        <v>4.125</v>
      </c>
      <c r="CC41" s="6">
        <v>90.674000000000007</v>
      </c>
      <c r="CD41" s="6">
        <v>2056.3220000000001</v>
      </c>
      <c r="CE41" s="6">
        <v>1238.9159999999999</v>
      </c>
      <c r="CF41" s="6">
        <v>1182.7429999999999</v>
      </c>
      <c r="CG41" s="6">
        <v>-177.803</v>
      </c>
      <c r="CH41" s="6">
        <v>98.424999999999997</v>
      </c>
      <c r="CS41" s="6"/>
      <c r="CT41" s="6"/>
      <c r="CU41" s="6"/>
      <c r="CV41" s="6"/>
      <c r="CW41" s="6"/>
      <c r="CZ41" s="6"/>
      <c r="DA41" s="6"/>
      <c r="DB41" s="6"/>
      <c r="DC41" s="6"/>
      <c r="DD41" s="6"/>
      <c r="DE41" s="6"/>
    </row>
    <row r="42" spans="1:109" x14ac:dyDescent="0.35">
      <c r="A42" s="8">
        <v>800.1220703125</v>
      </c>
      <c r="B42" s="8">
        <v>119.90861511230469</v>
      </c>
      <c r="C42" s="8">
        <v>214.5</v>
      </c>
      <c r="D42" s="8">
        <v>215.10000610351563</v>
      </c>
      <c r="E42" s="8">
        <v>221</v>
      </c>
      <c r="F42" s="8">
        <v>225</v>
      </c>
      <c r="G42" s="8">
        <v>2196.99609375</v>
      </c>
      <c r="H42" s="8">
        <v>1730.6103515625</v>
      </c>
      <c r="I42" s="8">
        <v>3.31600022315979</v>
      </c>
      <c r="J42" s="8">
        <v>0.15400001406669617</v>
      </c>
      <c r="K42" s="8">
        <v>24.340002059936523</v>
      </c>
      <c r="L42" s="8">
        <v>2.0360000133514404</v>
      </c>
      <c r="M42" s="8">
        <v>0.45400002598762512</v>
      </c>
      <c r="N42" s="8">
        <v>0.65800005197525024</v>
      </c>
      <c r="O42" s="8">
        <v>41.700000762939453</v>
      </c>
      <c r="P42" s="8">
        <v>28.414484024047852</v>
      </c>
      <c r="Q42" s="8">
        <v>44.943305969238281</v>
      </c>
      <c r="R42" s="8">
        <v>229.80000305175781</v>
      </c>
      <c r="S42" s="8">
        <v>60.099997999999999</v>
      </c>
      <c r="T42" s="8">
        <v>60.099997999999999</v>
      </c>
      <c r="U42" s="8">
        <v>60.5</v>
      </c>
      <c r="V42" s="8">
        <v>94.586082458496094</v>
      </c>
      <c r="W42" s="8">
        <v>52.499603271484375</v>
      </c>
      <c r="X42" s="8">
        <v>65.950004577636719</v>
      </c>
      <c r="Y42" s="8">
        <v>79.86083984375</v>
      </c>
      <c r="Z42" s="8">
        <v>3.4990627765655518</v>
      </c>
      <c r="AA42" s="8">
        <v>542.315185546875</v>
      </c>
      <c r="AB42" s="8">
        <v>498.00381469726563</v>
      </c>
      <c r="AC42" s="8">
        <v>4.6654376983642578</v>
      </c>
      <c r="AD42" s="8">
        <v>3.6495625972747803</v>
      </c>
      <c r="AE42" s="8">
        <v>7729.744140625</v>
      </c>
      <c r="AF42" s="8">
        <v>5428.82177734375</v>
      </c>
      <c r="AG42" s="8">
        <v>1701.08740234375</v>
      </c>
      <c r="AH42" s="8">
        <v>1025.3525390625</v>
      </c>
      <c r="AI42" s="8">
        <v>6028.65673828125</v>
      </c>
      <c r="AJ42" s="8">
        <v>4403.46923828125</v>
      </c>
      <c r="AK42" s="8">
        <f>(data_cloud__263[[#This Row],[timestamp]]-BD40)*86400</f>
        <v>24.999000015668571</v>
      </c>
      <c r="AL42" s="8">
        <v>1.004</v>
      </c>
      <c r="AM42" s="8">
        <v>423.71100000000001</v>
      </c>
      <c r="AN42" s="8">
        <v>2055.2420000000002</v>
      </c>
      <c r="AO42" s="8">
        <v>6.3650000000000002</v>
      </c>
      <c r="AP42" s="6">
        <v>31.422000000000001</v>
      </c>
      <c r="AQ42" s="6">
        <v>1</v>
      </c>
      <c r="AR42" s="6">
        <v>1</v>
      </c>
      <c r="AS42" s="6">
        <f>_xlfn.XLOOKUP(data_cloud__263[[#This Row],[product_id]], manual_check_maarten!A:A,manual_check_maarten!F:F,  "")</f>
        <v>1</v>
      </c>
      <c r="AT42" s="6" t="str">
        <f>_xlfn.XLOOKUP(data_cloud__263[[#This Row],[product_id]], manual_check_maarten!A:A,manual_check_maarten!H:H,  "")</f>
        <v/>
      </c>
      <c r="AU42" s="6">
        <f>IF(data_cloud__263[[#This Row],[ground_truth]]=0,1,0)</f>
        <v>0</v>
      </c>
      <c r="AV42" s="6"/>
      <c r="AW42" s="6"/>
      <c r="AX42" s="6">
        <f>_xlfn.XLOOKUP(data_cloud__263[[#This Row],[product_id]], manual_check_maarten!A:A,manual_check_maarten!G:G,  "")</f>
        <v>0</v>
      </c>
      <c r="AY42" s="6"/>
      <c r="AZ42" s="6"/>
      <c r="BA42" s="6" t="s">
        <v>174</v>
      </c>
      <c r="BB42" s="6">
        <v>21</v>
      </c>
      <c r="BC42" s="6" t="s">
        <v>78</v>
      </c>
      <c r="BD42" s="6">
        <v>45566.693020555555</v>
      </c>
      <c r="BE42" s="6" t="s">
        <v>79</v>
      </c>
      <c r="BF42" s="6" t="s">
        <v>80</v>
      </c>
      <c r="BG42" s="6">
        <v>21</v>
      </c>
      <c r="BH42" s="6">
        <v>21</v>
      </c>
      <c r="BI42" s="6">
        <v>0</v>
      </c>
      <c r="BJ42" s="6" t="s">
        <v>175</v>
      </c>
      <c r="BK42" s="6" t="s">
        <v>82</v>
      </c>
      <c r="BL42" s="6">
        <v>14.369999885559082</v>
      </c>
      <c r="BM42" s="6">
        <v>110</v>
      </c>
      <c r="BN42" s="6" t="s">
        <v>82</v>
      </c>
      <c r="BO42" s="6" t="s">
        <v>82</v>
      </c>
      <c r="BP42" s="6">
        <v>0</v>
      </c>
      <c r="BQ42" s="6">
        <v>60</v>
      </c>
      <c r="BR42" s="6">
        <v>4.0006637573242188E-3</v>
      </c>
      <c r="BS42" s="6">
        <v>0.1376340389251709</v>
      </c>
      <c r="BT42" s="6" t="s">
        <v>176</v>
      </c>
      <c r="BU42" s="6" t="s">
        <v>174</v>
      </c>
      <c r="BV42" s="6">
        <v>40</v>
      </c>
      <c r="BW42" s="6">
        <v>20</v>
      </c>
      <c r="BX42" s="6">
        <v>45</v>
      </c>
      <c r="BY42" s="6">
        <v>865.84699999999998</v>
      </c>
      <c r="BZ42" s="6">
        <v>1141.6600000000001</v>
      </c>
      <c r="CA42" s="6">
        <v>1.7769999999999999</v>
      </c>
      <c r="CB42" s="6">
        <v>4.1109999999999998</v>
      </c>
      <c r="CC42" s="6">
        <v>94.085999999999999</v>
      </c>
      <c r="CD42" s="6">
        <v>2055.2420000000002</v>
      </c>
      <c r="CE42" s="6">
        <v>844.94200000000001</v>
      </c>
      <c r="CF42" s="6">
        <v>1249.598</v>
      </c>
      <c r="CG42" s="6">
        <v>5.4429999999999996</v>
      </c>
      <c r="CH42" s="6">
        <v>99.998999999999995</v>
      </c>
      <c r="CS42" s="6"/>
      <c r="CT42" s="6"/>
      <c r="CU42" s="6"/>
      <c r="CV42" s="6"/>
      <c r="CW42" s="6"/>
      <c r="CZ42" s="6"/>
      <c r="DA42" s="6"/>
      <c r="DB42" s="6"/>
      <c r="DC42" s="6"/>
      <c r="DD42" s="6"/>
      <c r="DE42" s="6"/>
    </row>
    <row r="43" spans="1:109" x14ac:dyDescent="0.35">
      <c r="A43" s="8">
        <v>800.1220703125</v>
      </c>
      <c r="B43" s="8">
        <v>119.90861511230469</v>
      </c>
      <c r="C43" s="8">
        <v>214.5</v>
      </c>
      <c r="D43" s="8">
        <v>215.10000610351563</v>
      </c>
      <c r="E43" s="8">
        <v>221</v>
      </c>
      <c r="F43" s="8">
        <v>225</v>
      </c>
      <c r="G43" s="8">
        <v>2196.99609375</v>
      </c>
      <c r="H43" s="8">
        <v>1730.6103515625</v>
      </c>
      <c r="I43" s="8">
        <v>3.31600022315979</v>
      </c>
      <c r="J43" s="8">
        <v>0.15400001406669617</v>
      </c>
      <c r="K43" s="8">
        <v>24.340002059936523</v>
      </c>
      <c r="L43" s="8">
        <v>2.0360000133514404</v>
      </c>
      <c r="M43" s="8">
        <v>0.45400002598762512</v>
      </c>
      <c r="N43" s="8">
        <v>0.65800005197525024</v>
      </c>
      <c r="O43" s="8">
        <v>41.700000762939453</v>
      </c>
      <c r="P43" s="8">
        <v>28.414484024047852</v>
      </c>
      <c r="Q43" s="8">
        <v>44.943305969238281</v>
      </c>
      <c r="R43" s="8">
        <v>229.80000305175781</v>
      </c>
      <c r="S43" s="8">
        <v>60.099997999999999</v>
      </c>
      <c r="T43" s="8">
        <v>60.099997999999999</v>
      </c>
      <c r="U43" s="8">
        <v>60.5</v>
      </c>
      <c r="V43" s="8">
        <v>137.79624938964844</v>
      </c>
      <c r="W43" s="8">
        <v>52.49993896484375</v>
      </c>
      <c r="X43" s="8">
        <v>66.461013793945313</v>
      </c>
      <c r="Y43" s="8">
        <v>82.455101013183594</v>
      </c>
      <c r="Z43" s="8">
        <v>1.3168125152587891</v>
      </c>
      <c r="AA43" s="8">
        <v>544.18572998046875</v>
      </c>
      <c r="AB43" s="8">
        <v>496.8861083984375</v>
      </c>
      <c r="AC43" s="8">
        <v>4.8159375190734863</v>
      </c>
      <c r="AD43" s="8">
        <v>3.8753125667572021</v>
      </c>
      <c r="AE43" s="8">
        <v>7930.27880859375</v>
      </c>
      <c r="AF43" s="8">
        <v>6086.455078125</v>
      </c>
      <c r="AG43" s="8">
        <v>1798.30712890625</v>
      </c>
      <c r="AH43" s="8">
        <v>1159.4794921875</v>
      </c>
      <c r="AI43" s="8">
        <v>6131.9716796875</v>
      </c>
      <c r="AJ43" s="8">
        <v>4926.9755859375</v>
      </c>
      <c r="AK43" s="8">
        <f>(data_cloud__263[[#This Row],[timestamp]]-BD41)*86400</f>
        <v>24.999000015668571</v>
      </c>
      <c r="AL43" s="8">
        <v>1.0049999999999999</v>
      </c>
      <c r="AM43" s="8">
        <v>424.79599999999999</v>
      </c>
      <c r="AN43" s="8">
        <v>2055.2820000000002</v>
      </c>
      <c r="AO43" s="8">
        <v>4.641</v>
      </c>
      <c r="AP43" s="6">
        <v>29.390999999999998</v>
      </c>
      <c r="AQ43" s="6">
        <v>1</v>
      </c>
      <c r="AR43" s="6">
        <v>1</v>
      </c>
      <c r="AS43" s="6">
        <f>_xlfn.XLOOKUP(data_cloud__263[[#This Row],[product_id]], manual_check_maarten!A:A,manual_check_maarten!F:F,  "")</f>
        <v>1</v>
      </c>
      <c r="AT43" s="6" t="str">
        <f>_xlfn.XLOOKUP(data_cloud__263[[#This Row],[product_id]], manual_check_maarten!A:A,manual_check_maarten!H:H,  "")</f>
        <v/>
      </c>
      <c r="AU43" s="6">
        <f>IF(data_cloud__263[[#This Row],[ground_truth]]=0,1,0)</f>
        <v>0</v>
      </c>
      <c r="AV43" s="6"/>
      <c r="AW43" s="6"/>
      <c r="AX43" s="6">
        <f>_xlfn.XLOOKUP(data_cloud__263[[#This Row],[product_id]], manual_check_maarten!A:A,manual_check_maarten!G:G,  "")</f>
        <v>0</v>
      </c>
      <c r="AY43" s="6"/>
      <c r="AZ43" s="6"/>
      <c r="BA43" s="6" t="s">
        <v>177</v>
      </c>
      <c r="BB43" s="6">
        <v>21</v>
      </c>
      <c r="BC43" s="6" t="s">
        <v>85</v>
      </c>
      <c r="BD43" s="6">
        <v>45566.693020555555</v>
      </c>
      <c r="BE43" s="6" t="s">
        <v>79</v>
      </c>
      <c r="BF43" s="6" t="s">
        <v>80</v>
      </c>
      <c r="BG43" s="6">
        <v>21</v>
      </c>
      <c r="BH43" s="6">
        <v>21</v>
      </c>
      <c r="BI43" s="6">
        <v>0</v>
      </c>
      <c r="BJ43" s="6" t="s">
        <v>175</v>
      </c>
      <c r="BK43" s="6" t="s">
        <v>82</v>
      </c>
      <c r="BL43" s="6">
        <v>14.369999885559082</v>
      </c>
      <c r="BM43" s="6">
        <v>110</v>
      </c>
      <c r="BN43" s="6" t="s">
        <v>82</v>
      </c>
      <c r="BO43" s="6" t="s">
        <v>82</v>
      </c>
      <c r="BP43" s="6">
        <v>0</v>
      </c>
      <c r="BQ43" s="6">
        <v>60</v>
      </c>
      <c r="BR43" s="6"/>
      <c r="BS43" s="6"/>
      <c r="BT43" s="6" t="s">
        <v>178</v>
      </c>
      <c r="BU43" s="6" t="s">
        <v>177</v>
      </c>
      <c r="BV43" s="6">
        <v>40</v>
      </c>
      <c r="BW43" s="6">
        <v>20</v>
      </c>
      <c r="BX43" s="6">
        <v>45</v>
      </c>
      <c r="BY43" s="6">
        <v>1188.4680000000001</v>
      </c>
      <c r="BZ43" s="6">
        <v>1009.693</v>
      </c>
      <c r="CA43" s="6">
        <v>-2.9990000000000001</v>
      </c>
      <c r="CB43" s="6">
        <v>4.1079999999999997</v>
      </c>
      <c r="CC43" s="6">
        <v>89.31</v>
      </c>
      <c r="CD43" s="6">
        <v>2055.2820000000002</v>
      </c>
      <c r="CE43" s="6">
        <v>1193.5050000000001</v>
      </c>
      <c r="CF43" s="6">
        <v>1315.394</v>
      </c>
      <c r="CG43" s="6">
        <v>179.66300000000001</v>
      </c>
      <c r="CH43" s="6">
        <v>98.424999999999997</v>
      </c>
      <c r="CS43" s="6"/>
      <c r="CT43" s="6"/>
      <c r="CU43" s="6"/>
      <c r="CV43" s="6"/>
      <c r="CW43" s="6"/>
      <c r="CZ43" s="6"/>
      <c r="DA43" s="6"/>
      <c r="DB43" s="6"/>
      <c r="DC43" s="6"/>
      <c r="DD43" s="6"/>
      <c r="DE43" s="6"/>
    </row>
    <row r="44" spans="1:109" hidden="1" x14ac:dyDescent="0.35">
      <c r="A44" s="8">
        <v>800.1220703125</v>
      </c>
      <c r="B44" s="8">
        <v>119.90861511230469</v>
      </c>
      <c r="C44" s="8">
        <v>214.30000305175781</v>
      </c>
      <c r="D44" s="8">
        <v>215.10000610351563</v>
      </c>
      <c r="E44" s="8">
        <v>220.80000305175781</v>
      </c>
      <c r="F44" s="8">
        <v>225</v>
      </c>
      <c r="G44" s="8">
        <v>2180.190185546875</v>
      </c>
      <c r="H44" s="8">
        <v>1747.416259765625</v>
      </c>
      <c r="I44" s="8">
        <v>2.8620002269744873</v>
      </c>
      <c r="J44" s="8">
        <v>0.15200001001358032</v>
      </c>
      <c r="K44" s="8">
        <v>24.338001251220703</v>
      </c>
      <c r="L44" s="8">
        <v>2.0659999847412109</v>
      </c>
      <c r="M44" s="8">
        <v>0.45200002193450928</v>
      </c>
      <c r="N44" s="8">
        <v>0.65600001811981201</v>
      </c>
      <c r="O44" s="8">
        <v>41.900001525878906</v>
      </c>
      <c r="P44" s="8">
        <v>28.501129150390625</v>
      </c>
      <c r="Q44" s="8">
        <v>44.968788146972656</v>
      </c>
      <c r="R44" s="8">
        <v>229.80000305175781</v>
      </c>
      <c r="S44" s="8">
        <v>60.099997999999999</v>
      </c>
      <c r="T44" s="8">
        <v>60.099997999999999</v>
      </c>
      <c r="U44" s="8">
        <v>60.5</v>
      </c>
      <c r="V44" s="8">
        <v>94.586082458496094</v>
      </c>
      <c r="W44" s="8">
        <v>52.499603271484375</v>
      </c>
      <c r="X44" s="8">
        <v>66.024063110351563</v>
      </c>
      <c r="Y44" s="8">
        <v>79.784255981445313</v>
      </c>
      <c r="Z44" s="8">
        <v>3.3485627174377441</v>
      </c>
      <c r="AA44" s="8">
        <v>542.5614013671875</v>
      </c>
      <c r="AB44" s="8">
        <v>498.27676391601563</v>
      </c>
      <c r="AC44" s="8">
        <v>4.5901875495910645</v>
      </c>
      <c r="AD44" s="8">
        <v>3.6119377613067627</v>
      </c>
      <c r="AE44" s="8">
        <v>7734.76025390625</v>
      </c>
      <c r="AF44" s="8">
        <v>5450.00048828125</v>
      </c>
      <c r="AG44" s="8">
        <v>1666.369140625</v>
      </c>
      <c r="AH44" s="8">
        <v>1011.6015625</v>
      </c>
      <c r="AI44" s="8">
        <v>6068.39111328125</v>
      </c>
      <c r="AJ44" s="8">
        <v>4438.39892578125</v>
      </c>
      <c r="AK44" s="8">
        <f>(data_cloud__263[[#This Row],[timestamp]]-BD42)*86400</f>
        <v>24.001000123098493</v>
      </c>
      <c r="AL44" s="8"/>
      <c r="AM44" s="8"/>
      <c r="AN44" s="8"/>
      <c r="AO44" s="8"/>
      <c r="AP44" s="6"/>
      <c r="AQ44" s="6"/>
      <c r="AR44" s="6"/>
      <c r="AS44" s="6" t="str">
        <f>_xlfn.XLOOKUP(data_cloud__263[[#This Row],[product_id]], manual_check_maarten!A:A,manual_check_maarten!F:F,  "")</f>
        <v/>
      </c>
      <c r="AT44" s="6" t="str">
        <f>_xlfn.XLOOKUP(data_cloud__263[[#This Row],[product_id]], manual_check_maarten!A:A,manual_check_maarten!H:H,  "")</f>
        <v/>
      </c>
      <c r="AU44" s="6">
        <f>IF(data_cloud__263[[#This Row],[ground_truth]]=0,1,0)</f>
        <v>0</v>
      </c>
      <c r="AV44" s="6"/>
      <c r="AW44" s="6"/>
      <c r="AX44" s="6" t="str">
        <f>_xlfn.XLOOKUP(data_cloud__263[[#This Row],[product_id]], manual_check_maarten!A:A,manual_check_maarten!G:G,  "")</f>
        <v/>
      </c>
      <c r="AY44" s="6"/>
      <c r="AZ44" s="6"/>
      <c r="BA44" s="6" t="s">
        <v>179</v>
      </c>
      <c r="BB44" s="6">
        <v>22</v>
      </c>
      <c r="BC44" s="6" t="s">
        <v>78</v>
      </c>
      <c r="BD44" s="6">
        <v>45566.693298344908</v>
      </c>
      <c r="BE44" s="6" t="s">
        <v>79</v>
      </c>
      <c r="BF44" s="6" t="s">
        <v>80</v>
      </c>
      <c r="BG44" s="6">
        <v>22</v>
      </c>
      <c r="BH44" s="6">
        <v>22</v>
      </c>
      <c r="BI44" s="6">
        <v>0</v>
      </c>
      <c r="BJ44" s="6" t="s">
        <v>180</v>
      </c>
      <c r="BK44" s="6" t="s">
        <v>82</v>
      </c>
      <c r="BL44" s="6">
        <v>14.369999885559082</v>
      </c>
      <c r="BM44" s="6">
        <v>110</v>
      </c>
      <c r="BN44" s="6" t="s">
        <v>82</v>
      </c>
      <c r="BO44" s="6" t="s">
        <v>82</v>
      </c>
      <c r="BP44" s="6">
        <v>0</v>
      </c>
      <c r="BQ44" s="6">
        <v>60</v>
      </c>
      <c r="BR44" s="6">
        <v>1.6636848449707031E-2</v>
      </c>
      <c r="BS44" s="6">
        <v>0.13298642635345459</v>
      </c>
      <c r="BT44" s="6"/>
      <c r="BU44" s="6"/>
      <c r="BY44" s="6"/>
      <c r="BZ44" s="6"/>
      <c r="CA44" s="6"/>
      <c r="CB44" s="6"/>
      <c r="CC44" s="6"/>
      <c r="CD44" s="6"/>
      <c r="CE44" s="6"/>
      <c r="CS44" s="6"/>
      <c r="CT44" s="6"/>
      <c r="CU44" s="6"/>
      <c r="CV44" s="6"/>
      <c r="CW44" s="6"/>
      <c r="CZ44" s="6"/>
      <c r="DA44" s="6"/>
      <c r="DB44" s="6"/>
      <c r="DC44" s="6"/>
      <c r="DD44" s="6"/>
      <c r="DE44" s="6"/>
    </row>
    <row r="45" spans="1:109" x14ac:dyDescent="0.35">
      <c r="A45" s="8">
        <v>800.1220703125</v>
      </c>
      <c r="B45" s="8">
        <v>119.90861511230469</v>
      </c>
      <c r="C45" s="8">
        <v>214.30000305175781</v>
      </c>
      <c r="D45" s="8">
        <v>215.10000610351563</v>
      </c>
      <c r="E45" s="8">
        <v>220.80000305175781</v>
      </c>
      <c r="F45" s="8">
        <v>225</v>
      </c>
      <c r="G45" s="8">
        <v>2180.190185546875</v>
      </c>
      <c r="H45" s="8">
        <v>1747.416259765625</v>
      </c>
      <c r="I45" s="8">
        <v>2.8620002269744873</v>
      </c>
      <c r="J45" s="8">
        <v>0.15200001001358032</v>
      </c>
      <c r="K45" s="8">
        <v>24.338001251220703</v>
      </c>
      <c r="L45" s="8">
        <v>2.0659999847412109</v>
      </c>
      <c r="M45" s="8">
        <v>0.45200002193450928</v>
      </c>
      <c r="N45" s="8">
        <v>0.65600001811981201</v>
      </c>
      <c r="O45" s="8">
        <v>41.900001525878906</v>
      </c>
      <c r="P45" s="8">
        <v>28.501129150390625</v>
      </c>
      <c r="Q45" s="8">
        <v>44.968788146972656</v>
      </c>
      <c r="R45" s="8">
        <v>229.80000305175781</v>
      </c>
      <c r="S45" s="8">
        <v>60.099997999999999</v>
      </c>
      <c r="T45" s="8">
        <v>60.099997999999999</v>
      </c>
      <c r="U45" s="8">
        <v>60.5</v>
      </c>
      <c r="V45" s="8">
        <v>137.79624938964844</v>
      </c>
      <c r="W45" s="8">
        <v>52.49993896484375</v>
      </c>
      <c r="X45" s="8">
        <v>66.406829833984375</v>
      </c>
      <c r="Y45" s="8">
        <v>82.400970458984375</v>
      </c>
      <c r="Z45" s="8">
        <v>1.3168125152587891</v>
      </c>
      <c r="AA45" s="8">
        <v>544.519287109375</v>
      </c>
      <c r="AB45" s="8">
        <v>498.0301513671875</v>
      </c>
      <c r="AC45" s="8">
        <v>4.8159375190734863</v>
      </c>
      <c r="AD45" s="8">
        <v>3.8000626564025879</v>
      </c>
      <c r="AE45" s="8">
        <v>7915.0263671875</v>
      </c>
      <c r="AF45" s="8">
        <v>6098.17041015625</v>
      </c>
      <c r="AG45" s="8">
        <v>1803.42822265625</v>
      </c>
      <c r="AH45" s="8">
        <v>1128.05517578125</v>
      </c>
      <c r="AI45" s="8">
        <v>6111.59814453125</v>
      </c>
      <c r="AJ45" s="8">
        <v>4970.115234375</v>
      </c>
      <c r="AK45" s="8">
        <f>(data_cloud__263[[#This Row],[timestamp]]-BD43)*86400</f>
        <v>24.001000123098493</v>
      </c>
      <c r="AL45" s="8">
        <v>1.004</v>
      </c>
      <c r="AM45" s="8">
        <v>424.78300000000002</v>
      </c>
      <c r="AN45" s="8">
        <v>2056.4229999999998</v>
      </c>
      <c r="AO45" s="8">
        <v>11.766999999999999</v>
      </c>
      <c r="AP45" s="6">
        <v>27.728999999999999</v>
      </c>
      <c r="AQ45" s="6">
        <v>1</v>
      </c>
      <c r="AR45" s="6">
        <v>1</v>
      </c>
      <c r="AS45" s="6">
        <f>_xlfn.XLOOKUP(data_cloud__263[[#This Row],[product_id]], manual_check_maarten!A:A,manual_check_maarten!F:F,  "")</f>
        <v>1</v>
      </c>
      <c r="AT45" s="6" t="str">
        <f>_xlfn.XLOOKUP(data_cloud__263[[#This Row],[product_id]], manual_check_maarten!A:A,manual_check_maarten!H:H,  "")</f>
        <v/>
      </c>
      <c r="AU45" s="6">
        <f>IF(data_cloud__263[[#This Row],[ground_truth]]=0,1,0)</f>
        <v>0</v>
      </c>
      <c r="AV45" s="6"/>
      <c r="AW45" s="6"/>
      <c r="AX45" s="6">
        <f>_xlfn.XLOOKUP(data_cloud__263[[#This Row],[product_id]], manual_check_maarten!A:A,manual_check_maarten!G:G,  "")</f>
        <v>0</v>
      </c>
      <c r="AY45" s="6"/>
      <c r="AZ45" s="6"/>
      <c r="BA45" s="6" t="s">
        <v>181</v>
      </c>
      <c r="BB45" s="6">
        <v>22</v>
      </c>
      <c r="BC45" s="6" t="s">
        <v>85</v>
      </c>
      <c r="BD45" s="6">
        <v>45566.693298344908</v>
      </c>
      <c r="BE45" s="6" t="s">
        <v>79</v>
      </c>
      <c r="BF45" s="6" t="s">
        <v>80</v>
      </c>
      <c r="BG45" s="6">
        <v>22</v>
      </c>
      <c r="BH45" s="6">
        <v>22</v>
      </c>
      <c r="BI45" s="6">
        <v>0</v>
      </c>
      <c r="BJ45" s="6" t="s">
        <v>180</v>
      </c>
      <c r="BK45" s="6" t="s">
        <v>82</v>
      </c>
      <c r="BL45" s="6">
        <v>14.369999885559082</v>
      </c>
      <c r="BM45" s="6">
        <v>110</v>
      </c>
      <c r="BN45" s="6" t="s">
        <v>82</v>
      </c>
      <c r="BO45" s="6" t="s">
        <v>82</v>
      </c>
      <c r="BP45" s="6">
        <v>0</v>
      </c>
      <c r="BQ45" s="6">
        <v>60</v>
      </c>
      <c r="BR45" s="6"/>
      <c r="BS45" s="6"/>
      <c r="BT45" s="6" t="s">
        <v>182</v>
      </c>
      <c r="BU45" s="6" t="s">
        <v>181</v>
      </c>
      <c r="BV45" s="6">
        <v>40</v>
      </c>
      <c r="BW45" s="6">
        <v>20</v>
      </c>
      <c r="BX45" s="6">
        <v>45</v>
      </c>
      <c r="BY45" s="6">
        <v>1221.354</v>
      </c>
      <c r="BZ45" s="6">
        <v>794.94899999999996</v>
      </c>
      <c r="CA45" s="6">
        <v>-2.3090000000000002</v>
      </c>
      <c r="CB45" s="6">
        <v>4.0960000000000001</v>
      </c>
      <c r="CC45" s="6">
        <v>90</v>
      </c>
      <c r="CD45" s="6">
        <v>2056.4229999999998</v>
      </c>
      <c r="CE45" s="6">
        <v>1219.742</v>
      </c>
      <c r="CF45" s="6">
        <v>1107.0940000000001</v>
      </c>
      <c r="CG45" s="6">
        <v>-179.19800000000001</v>
      </c>
      <c r="CH45" s="6">
        <v>98.424999999999997</v>
      </c>
      <c r="CS45" s="6"/>
      <c r="CT45" s="6"/>
      <c r="CU45" s="6"/>
      <c r="CV45" s="6"/>
      <c r="CW45" s="6"/>
      <c r="CZ45" s="6"/>
      <c r="DA45" s="6"/>
      <c r="DB45" s="6"/>
      <c r="DC45" s="6"/>
      <c r="DD45" s="6"/>
      <c r="DE45" s="6"/>
    </row>
    <row r="46" spans="1:109" x14ac:dyDescent="0.35">
      <c r="A46" s="8">
        <v>800.3065185546875</v>
      </c>
      <c r="B46" s="8">
        <v>119.90861511230469</v>
      </c>
      <c r="C46" s="8">
        <v>214.30000305175781</v>
      </c>
      <c r="D46" s="8">
        <v>214.80000305175781</v>
      </c>
      <c r="E46" s="8">
        <v>220.80000305175781</v>
      </c>
      <c r="F46" s="8">
        <v>225</v>
      </c>
      <c r="G46" s="8">
        <v>2208.6533203125</v>
      </c>
      <c r="H46" s="8">
        <v>1741.587646484375</v>
      </c>
      <c r="I46" s="8">
        <v>3.124000072479248</v>
      </c>
      <c r="J46" s="8">
        <v>0.14400000870227814</v>
      </c>
      <c r="K46" s="8">
        <v>24.340002059936523</v>
      </c>
      <c r="L46" s="8">
        <v>2.0720000267028809</v>
      </c>
      <c r="M46" s="8">
        <v>0.45400002598762512</v>
      </c>
      <c r="N46" s="8">
        <v>0.65400004386901855</v>
      </c>
      <c r="O46" s="8">
        <v>42.200000762939453</v>
      </c>
      <c r="P46" s="8">
        <v>28.587774276733398</v>
      </c>
      <c r="Q46" s="8">
        <v>44.953498840332031</v>
      </c>
      <c r="R46" s="8">
        <v>229.80000305175781</v>
      </c>
      <c r="S46" s="8">
        <v>60.099997999999999</v>
      </c>
      <c r="T46" s="8">
        <v>60.099997999999999</v>
      </c>
      <c r="U46" s="8">
        <v>60.5</v>
      </c>
      <c r="V46" s="8">
        <v>94.586082458496094</v>
      </c>
      <c r="W46" s="8">
        <v>52.499603271484375</v>
      </c>
      <c r="X46" s="8">
        <v>65.884963989257813</v>
      </c>
      <c r="Y46" s="8">
        <v>79.7288818359375</v>
      </c>
      <c r="Z46" s="8">
        <v>2.7089376449584961</v>
      </c>
      <c r="AA46" s="8">
        <v>544.5745849609375</v>
      </c>
      <c r="AB46" s="8">
        <v>500.88412475585938</v>
      </c>
      <c r="AC46" s="8">
        <v>4.6278128623962402</v>
      </c>
      <c r="AD46" s="8">
        <v>3.6119377613067627</v>
      </c>
      <c r="AE46" s="8">
        <v>7773.76220703125</v>
      </c>
      <c r="AF46" s="8">
        <v>5521.6435546875</v>
      </c>
      <c r="AG46" s="8">
        <v>1698.68408203125</v>
      </c>
      <c r="AH46" s="8">
        <v>1023.68359375</v>
      </c>
      <c r="AI46" s="8">
        <v>6075.078125</v>
      </c>
      <c r="AJ46" s="8">
        <v>4497.9599609375</v>
      </c>
      <c r="AK46" s="8">
        <f>(data_cloud__263[[#This Row],[timestamp]]-BD44)*86400</f>
        <v>24.024999816901982</v>
      </c>
      <c r="AL46" s="8">
        <v>1.0029999999999999</v>
      </c>
      <c r="AM46" s="8">
        <v>423.19099999999997</v>
      </c>
      <c r="AN46" s="8">
        <v>2055.2150000000001</v>
      </c>
      <c r="AO46" s="8">
        <v>5.0389999999999997</v>
      </c>
      <c r="AP46" s="6">
        <v>21.146000000000001</v>
      </c>
      <c r="AQ46" s="6">
        <v>1</v>
      </c>
      <c r="AR46" s="6">
        <v>1</v>
      </c>
      <c r="AS46" s="6">
        <f>_xlfn.XLOOKUP(data_cloud__263[[#This Row],[product_id]], manual_check_maarten!A:A,manual_check_maarten!F:F,  "")</f>
        <v>1</v>
      </c>
      <c r="AT46" s="6" t="str">
        <f>_xlfn.XLOOKUP(data_cloud__263[[#This Row],[product_id]], manual_check_maarten!A:A,manual_check_maarten!H:H,  "")</f>
        <v/>
      </c>
      <c r="AU46" s="6">
        <f>IF(data_cloud__263[[#This Row],[ground_truth]]=0,1,0)</f>
        <v>0</v>
      </c>
      <c r="AV46" s="6"/>
      <c r="AW46" s="6"/>
      <c r="AX46" s="6">
        <f>_xlfn.XLOOKUP(data_cloud__263[[#This Row],[product_id]], manual_check_maarten!A:A,manual_check_maarten!G:G,  "")</f>
        <v>0</v>
      </c>
      <c r="AY46" s="6"/>
      <c r="AZ46" s="6"/>
      <c r="BA46" s="6" t="s">
        <v>183</v>
      </c>
      <c r="BB46" s="6">
        <v>23</v>
      </c>
      <c r="BC46" s="6" t="s">
        <v>78</v>
      </c>
      <c r="BD46" s="6">
        <v>45566.693576412035</v>
      </c>
      <c r="BE46" s="6" t="s">
        <v>79</v>
      </c>
      <c r="BF46" s="6" t="s">
        <v>80</v>
      </c>
      <c r="BG46" s="6">
        <v>23</v>
      </c>
      <c r="BH46" s="6">
        <v>23</v>
      </c>
      <c r="BI46" s="6">
        <v>0</v>
      </c>
      <c r="BJ46" s="6" t="s">
        <v>184</v>
      </c>
      <c r="BK46" s="6" t="s">
        <v>82</v>
      </c>
      <c r="BL46" s="6">
        <v>14.369999885559082</v>
      </c>
      <c r="BM46" s="6">
        <v>110</v>
      </c>
      <c r="BN46" s="6" t="s">
        <v>82</v>
      </c>
      <c r="BO46" s="6" t="s">
        <v>82</v>
      </c>
      <c r="BP46" s="6">
        <v>0</v>
      </c>
      <c r="BQ46" s="6">
        <v>60</v>
      </c>
      <c r="BR46" s="6">
        <v>2.3097991943359375E-2</v>
      </c>
      <c r="BS46" s="6">
        <v>0.11107921600341797</v>
      </c>
      <c r="BT46" s="6" t="s">
        <v>185</v>
      </c>
      <c r="BU46" s="6" t="s">
        <v>183</v>
      </c>
      <c r="BV46" s="6">
        <v>40</v>
      </c>
      <c r="BW46" s="6">
        <v>20</v>
      </c>
      <c r="BX46" s="6">
        <v>45</v>
      </c>
      <c r="BY46" s="6">
        <v>820.32500000000005</v>
      </c>
      <c r="BZ46" s="6">
        <v>1257.9110000000001</v>
      </c>
      <c r="CA46" s="6">
        <v>-0.49099999999999999</v>
      </c>
      <c r="CB46" s="6">
        <v>4.13</v>
      </c>
      <c r="CC46" s="6">
        <v>91.817999999999998</v>
      </c>
      <c r="CD46" s="6">
        <v>2055.2150000000001</v>
      </c>
      <c r="CE46" s="6">
        <v>804.24300000000005</v>
      </c>
      <c r="CF46" s="6">
        <v>1365.5530000000001</v>
      </c>
      <c r="CG46" s="6">
        <v>3.0459999999999998</v>
      </c>
      <c r="CH46" s="6">
        <v>96.063000000000002</v>
      </c>
      <c r="CS46" s="6"/>
      <c r="CT46" s="6"/>
      <c r="CU46" s="6"/>
      <c r="CV46" s="6"/>
      <c r="CW46" s="6"/>
      <c r="CZ46" s="6"/>
      <c r="DA46" s="6"/>
      <c r="DB46" s="6"/>
      <c r="DC46" s="6"/>
      <c r="DD46" s="6"/>
      <c r="DE46" s="6"/>
    </row>
    <row r="47" spans="1:109" x14ac:dyDescent="0.35">
      <c r="A47" s="8">
        <v>800.3065185546875</v>
      </c>
      <c r="B47" s="8">
        <v>119.90861511230469</v>
      </c>
      <c r="C47" s="8">
        <v>214.30000305175781</v>
      </c>
      <c r="D47" s="8">
        <v>214.80000305175781</v>
      </c>
      <c r="E47" s="8">
        <v>220.80000305175781</v>
      </c>
      <c r="F47" s="8">
        <v>225</v>
      </c>
      <c r="G47" s="8">
        <v>2208.6533203125</v>
      </c>
      <c r="H47" s="8">
        <v>1741.587646484375</v>
      </c>
      <c r="I47" s="8">
        <v>3.124000072479248</v>
      </c>
      <c r="J47" s="8">
        <v>0.14400000870227814</v>
      </c>
      <c r="K47" s="8">
        <v>24.340002059936523</v>
      </c>
      <c r="L47" s="8">
        <v>2.0720000267028809</v>
      </c>
      <c r="M47" s="8">
        <v>0.45400002598762512</v>
      </c>
      <c r="N47" s="8">
        <v>0.65400004386901855</v>
      </c>
      <c r="O47" s="8">
        <v>42.200000762939453</v>
      </c>
      <c r="P47" s="8">
        <v>28.587774276733398</v>
      </c>
      <c r="Q47" s="8">
        <v>44.953498840332031</v>
      </c>
      <c r="R47" s="8">
        <v>229.80000305175781</v>
      </c>
      <c r="S47" s="8">
        <v>60.099997999999999</v>
      </c>
      <c r="T47" s="8">
        <v>60.099997999999999</v>
      </c>
      <c r="U47" s="8">
        <v>60.5</v>
      </c>
      <c r="V47" s="8">
        <v>137.79624938964844</v>
      </c>
      <c r="W47" s="8">
        <v>52.49993896484375</v>
      </c>
      <c r="X47" s="8">
        <v>66.543296813964844</v>
      </c>
      <c r="Y47" s="8">
        <v>82.603775024414063</v>
      </c>
      <c r="Z47" s="8">
        <v>1.3168125152587891</v>
      </c>
      <c r="AA47" s="8">
        <v>545.76495361328125</v>
      </c>
      <c r="AB47" s="8">
        <v>498.94268798828125</v>
      </c>
      <c r="AC47" s="8">
        <v>4.7406878471374512</v>
      </c>
      <c r="AD47" s="8">
        <v>3.8000626564025879</v>
      </c>
      <c r="AE47" s="8">
        <v>7935.22412109375</v>
      </c>
      <c r="AF47" s="8">
        <v>6101.95263671875</v>
      </c>
      <c r="AG47" s="8">
        <v>1768.0556640625</v>
      </c>
      <c r="AH47" s="8">
        <v>1131.85986328125</v>
      </c>
      <c r="AI47" s="8">
        <v>6167.16845703125</v>
      </c>
      <c r="AJ47" s="8">
        <v>4970.0927734375</v>
      </c>
      <c r="AK47" s="8">
        <f>(data_cloud__263[[#This Row],[timestamp]]-BD45)*86400</f>
        <v>24.024999816901982</v>
      </c>
      <c r="AL47" s="8">
        <v>1.0049999999999999</v>
      </c>
      <c r="AM47" s="8">
        <v>424.70699999999999</v>
      </c>
      <c r="AN47" s="8">
        <v>2055.835</v>
      </c>
      <c r="AO47" s="8">
        <v>5.875</v>
      </c>
      <c r="AP47" s="6">
        <v>22.452999999999999</v>
      </c>
      <c r="AQ47" s="6">
        <v>1</v>
      </c>
      <c r="AR47" s="6">
        <v>1</v>
      </c>
      <c r="AS47" s="6">
        <f>_xlfn.XLOOKUP(data_cloud__263[[#This Row],[product_id]], manual_check_maarten!A:A,manual_check_maarten!F:F,  "")</f>
        <v>1</v>
      </c>
      <c r="AT47" s="6" t="str">
        <f>_xlfn.XLOOKUP(data_cloud__263[[#This Row],[product_id]], manual_check_maarten!A:A,manual_check_maarten!H:H,  "")</f>
        <v/>
      </c>
      <c r="AU47" s="6">
        <f>IF(data_cloud__263[[#This Row],[ground_truth]]=0,1,0)</f>
        <v>0</v>
      </c>
      <c r="AV47" s="6"/>
      <c r="AW47" s="6"/>
      <c r="AX47" s="6">
        <f>_xlfn.XLOOKUP(data_cloud__263[[#This Row],[product_id]], manual_check_maarten!A:A,manual_check_maarten!G:G,  "")</f>
        <v>0</v>
      </c>
      <c r="AY47" s="6"/>
      <c r="AZ47" s="6"/>
      <c r="BA47" s="6" t="s">
        <v>186</v>
      </c>
      <c r="BB47" s="6">
        <v>23</v>
      </c>
      <c r="BC47" s="6" t="s">
        <v>85</v>
      </c>
      <c r="BD47" s="6">
        <v>45566.693576412035</v>
      </c>
      <c r="BE47" s="6" t="s">
        <v>79</v>
      </c>
      <c r="BF47" s="6" t="s">
        <v>80</v>
      </c>
      <c r="BG47" s="6">
        <v>23</v>
      </c>
      <c r="BH47" s="6">
        <v>23</v>
      </c>
      <c r="BI47" s="6">
        <v>0</v>
      </c>
      <c r="BJ47" s="6" t="s">
        <v>184</v>
      </c>
      <c r="BK47" s="6" t="s">
        <v>82</v>
      </c>
      <c r="BL47" s="6">
        <v>14.369999885559082</v>
      </c>
      <c r="BM47" s="6">
        <v>110</v>
      </c>
      <c r="BN47" s="6" t="s">
        <v>82</v>
      </c>
      <c r="BO47" s="6" t="s">
        <v>82</v>
      </c>
      <c r="BP47" s="6">
        <v>0</v>
      </c>
      <c r="BQ47" s="6">
        <v>60</v>
      </c>
      <c r="BR47" s="6"/>
      <c r="BS47" s="6"/>
      <c r="BT47" s="6" t="s">
        <v>187</v>
      </c>
      <c r="BU47" s="6" t="s">
        <v>186</v>
      </c>
      <c r="BV47" s="6">
        <v>40</v>
      </c>
      <c r="BW47" s="6">
        <v>20</v>
      </c>
      <c r="BX47" s="6">
        <v>45</v>
      </c>
      <c r="BY47" s="6">
        <v>1235.566</v>
      </c>
      <c r="BZ47" s="6">
        <v>977.50199999999995</v>
      </c>
      <c r="CA47" s="6">
        <v>-1.627</v>
      </c>
      <c r="CB47" s="6">
        <v>4.0529999999999999</v>
      </c>
      <c r="CC47" s="6">
        <v>90.682000000000002</v>
      </c>
      <c r="CD47" s="6">
        <v>2055.835</v>
      </c>
      <c r="CE47" s="6">
        <v>1228.57</v>
      </c>
      <c r="CF47" s="6">
        <v>1285.2170000000001</v>
      </c>
      <c r="CG47" s="6">
        <v>-178.27199999999999</v>
      </c>
      <c r="CH47" s="6">
        <v>98.424999999999997</v>
      </c>
      <c r="CS47" s="6"/>
      <c r="CT47" s="6"/>
      <c r="CU47" s="6"/>
      <c r="CV47" s="6"/>
      <c r="CW47" s="6"/>
      <c r="CZ47" s="6"/>
      <c r="DA47" s="6"/>
      <c r="DB47" s="6"/>
      <c r="DC47" s="6"/>
      <c r="DD47" s="6"/>
      <c r="DE47" s="6"/>
    </row>
    <row r="48" spans="1:109" x14ac:dyDescent="0.35">
      <c r="A48" s="8">
        <v>800.3065185546875</v>
      </c>
      <c r="B48" s="8">
        <v>119.90861511230469</v>
      </c>
      <c r="C48" s="8">
        <v>214.60000610351563</v>
      </c>
      <c r="D48" s="8">
        <v>214.60000610351563</v>
      </c>
      <c r="E48" s="8">
        <v>220.60000610351563</v>
      </c>
      <c r="F48" s="8">
        <v>225.10000610351563</v>
      </c>
      <c r="G48" s="8">
        <v>2208.6533203125</v>
      </c>
      <c r="H48" s="8">
        <v>1727.11328125</v>
      </c>
      <c r="I48" s="8">
        <v>2.8540000915527344</v>
      </c>
      <c r="J48" s="8">
        <v>0.15000000596046448</v>
      </c>
      <c r="K48" s="8">
        <v>24.340002059936523</v>
      </c>
      <c r="L48" s="8">
        <v>2.0659999847412109</v>
      </c>
      <c r="M48" s="8">
        <v>0.45400002598762512</v>
      </c>
      <c r="N48" s="8">
        <v>0.65600001811981201</v>
      </c>
      <c r="O48" s="8">
        <v>42.200000762939453</v>
      </c>
      <c r="P48" s="8">
        <v>28.618354797363281</v>
      </c>
      <c r="Q48" s="8">
        <v>44.943305969238281</v>
      </c>
      <c r="R48" s="8">
        <v>229.80000305175781</v>
      </c>
      <c r="S48" s="8">
        <v>60</v>
      </c>
      <c r="T48" s="8">
        <v>60</v>
      </c>
      <c r="U48" s="8">
        <v>60.599997999999999</v>
      </c>
      <c r="V48" s="8">
        <v>94.586082458496094</v>
      </c>
      <c r="W48" s="8">
        <v>52.499603271484375</v>
      </c>
      <c r="X48" s="8">
        <v>65.919380187988281</v>
      </c>
      <c r="Y48" s="8">
        <v>79.79559326171875</v>
      </c>
      <c r="Z48" s="8">
        <v>3.4990627765655518</v>
      </c>
      <c r="AA48" s="8">
        <v>545.0589599609375</v>
      </c>
      <c r="AB48" s="8">
        <v>501.36056518554688</v>
      </c>
      <c r="AC48" s="8">
        <v>4.5149378776550293</v>
      </c>
      <c r="AD48" s="8">
        <v>3.6119377613067627</v>
      </c>
      <c r="AE48" s="8">
        <v>7788.18017578125</v>
      </c>
      <c r="AF48" s="8">
        <v>5532.80712890625</v>
      </c>
      <c r="AG48" s="8">
        <v>1638.49951171875</v>
      </c>
      <c r="AH48" s="8">
        <v>1025.2998046875</v>
      </c>
      <c r="AI48" s="8">
        <v>6149.6806640625</v>
      </c>
      <c r="AJ48" s="8">
        <v>4507.50732421875</v>
      </c>
      <c r="AK48" s="8">
        <f>(data_cloud__263[[#This Row],[timestamp]]-BD46)*86400</f>
        <v>25.042999978177249</v>
      </c>
      <c r="AL48" s="8">
        <v>1.0029999999999999</v>
      </c>
      <c r="AM48" s="8">
        <v>423.90100000000001</v>
      </c>
      <c r="AN48" s="8">
        <v>2054.7159999999999</v>
      </c>
      <c r="AO48" s="8">
        <v>4.7169999999999996</v>
      </c>
      <c r="AP48" s="6">
        <v>21.21</v>
      </c>
      <c r="AQ48" s="6">
        <v>1</v>
      </c>
      <c r="AR48" s="6">
        <v>1</v>
      </c>
      <c r="AS48" s="6">
        <f>_xlfn.XLOOKUP(data_cloud__263[[#This Row],[product_id]], manual_check_maarten!A:A,manual_check_maarten!F:F,  "")</f>
        <v>1</v>
      </c>
      <c r="AT48" s="6" t="str">
        <f>_xlfn.XLOOKUP(data_cloud__263[[#This Row],[product_id]], manual_check_maarten!A:A,manual_check_maarten!H:H,  "")</f>
        <v/>
      </c>
      <c r="AU48" s="6">
        <f>IF(data_cloud__263[[#This Row],[ground_truth]]=0,1,0)</f>
        <v>0</v>
      </c>
      <c r="AV48" s="6"/>
      <c r="AW48" s="6"/>
      <c r="AX48" s="6">
        <f>_xlfn.XLOOKUP(data_cloud__263[[#This Row],[product_id]], manual_check_maarten!A:A,manual_check_maarten!G:G,  "")</f>
        <v>0</v>
      </c>
      <c r="AY48" s="6"/>
      <c r="AZ48" s="6"/>
      <c r="BA48" s="6" t="s">
        <v>188</v>
      </c>
      <c r="BB48" s="6">
        <v>24</v>
      </c>
      <c r="BC48" s="6" t="s">
        <v>78</v>
      </c>
      <c r="BD48" s="6">
        <v>45566.693866261572</v>
      </c>
      <c r="BE48" s="6" t="s">
        <v>79</v>
      </c>
      <c r="BF48" s="6" t="s">
        <v>80</v>
      </c>
      <c r="BG48" s="6">
        <v>24</v>
      </c>
      <c r="BH48" s="6">
        <v>24</v>
      </c>
      <c r="BI48" s="6">
        <v>0</v>
      </c>
      <c r="BJ48" s="6" t="s">
        <v>189</v>
      </c>
      <c r="BK48" s="6" t="s">
        <v>82</v>
      </c>
      <c r="BL48" s="6">
        <v>14.380000114440918</v>
      </c>
      <c r="BM48" s="6">
        <v>110</v>
      </c>
      <c r="BN48" s="6" t="s">
        <v>82</v>
      </c>
      <c r="BO48" s="6" t="s">
        <v>82</v>
      </c>
      <c r="BP48" s="6">
        <v>0</v>
      </c>
      <c r="BQ48" s="6">
        <v>60</v>
      </c>
      <c r="BR48" s="6">
        <v>1.836097240447998E-2</v>
      </c>
      <c r="BS48" s="6">
        <v>0.11948990821838379</v>
      </c>
      <c r="BT48" s="6" t="s">
        <v>190</v>
      </c>
      <c r="BU48" s="6" t="s">
        <v>188</v>
      </c>
      <c r="BV48" s="6">
        <v>40</v>
      </c>
      <c r="BW48" s="6">
        <v>20</v>
      </c>
      <c r="BX48" s="6">
        <v>45</v>
      </c>
      <c r="BY48" s="6">
        <v>888.28399999999999</v>
      </c>
      <c r="BZ48" s="6">
        <v>1076.021</v>
      </c>
      <c r="CA48" s="6">
        <v>2.512</v>
      </c>
      <c r="CB48" s="6">
        <v>4.07</v>
      </c>
      <c r="CC48" s="6">
        <v>94.820999999999998</v>
      </c>
      <c r="CD48" s="6">
        <v>2054.7159999999999</v>
      </c>
      <c r="CE48" s="6">
        <v>865.14599999999996</v>
      </c>
      <c r="CF48" s="6">
        <v>1184.73</v>
      </c>
      <c r="CG48" s="6">
        <v>6.5140000000000002</v>
      </c>
      <c r="CH48" s="6">
        <v>97.244</v>
      </c>
      <c r="CS48" s="6"/>
      <c r="CT48" s="6"/>
      <c r="CU48" s="6"/>
      <c r="CV48" s="6"/>
      <c r="CW48" s="6"/>
      <c r="CZ48" s="6"/>
      <c r="DA48" s="6"/>
      <c r="DB48" s="6"/>
      <c r="DC48" s="6"/>
      <c r="DD48" s="6"/>
      <c r="DE48" s="6"/>
    </row>
    <row r="49" spans="1:109" x14ac:dyDescent="0.35">
      <c r="A49" s="8">
        <v>800.3065185546875</v>
      </c>
      <c r="B49" s="8">
        <v>119.90861511230469</v>
      </c>
      <c r="C49" s="8">
        <v>214.60000610351563</v>
      </c>
      <c r="D49" s="8">
        <v>214.60000610351563</v>
      </c>
      <c r="E49" s="8">
        <v>220.60000610351563</v>
      </c>
      <c r="F49" s="8">
        <v>225.10000610351563</v>
      </c>
      <c r="G49" s="8">
        <v>2208.6533203125</v>
      </c>
      <c r="H49" s="8">
        <v>1727.11328125</v>
      </c>
      <c r="I49" s="8">
        <v>2.8540000915527344</v>
      </c>
      <c r="J49" s="8">
        <v>0.15000000596046448</v>
      </c>
      <c r="K49" s="8">
        <v>24.340002059936523</v>
      </c>
      <c r="L49" s="8">
        <v>2.0659999847412109</v>
      </c>
      <c r="M49" s="8">
        <v>0.45400002598762512</v>
      </c>
      <c r="N49" s="8">
        <v>0.65600001811981201</v>
      </c>
      <c r="O49" s="8">
        <v>42.200000762939453</v>
      </c>
      <c r="P49" s="8">
        <v>28.618354797363281</v>
      </c>
      <c r="Q49" s="8">
        <v>44.943305969238281</v>
      </c>
      <c r="R49" s="8">
        <v>229.80000305175781</v>
      </c>
      <c r="S49" s="8">
        <v>60</v>
      </c>
      <c r="T49" s="8">
        <v>60</v>
      </c>
      <c r="U49" s="8">
        <v>60.599997999999999</v>
      </c>
      <c r="V49" s="8">
        <v>137.79624938964844</v>
      </c>
      <c r="W49" s="8">
        <v>52.49993896484375</v>
      </c>
      <c r="X49" s="8">
        <v>66.540618896484375</v>
      </c>
      <c r="Y49" s="8">
        <v>82.606056213378906</v>
      </c>
      <c r="Z49" s="8">
        <v>1.3168125152587891</v>
      </c>
      <c r="AA49" s="8">
        <v>546.2457275390625</v>
      </c>
      <c r="AB49" s="8">
        <v>500.02349853515625</v>
      </c>
      <c r="AC49" s="8">
        <v>4.8911876678466797</v>
      </c>
      <c r="AD49" s="8">
        <v>3.8000626564025879</v>
      </c>
      <c r="AE49" s="8">
        <v>7959.27099609375</v>
      </c>
      <c r="AF49" s="8">
        <v>6137.2578125</v>
      </c>
      <c r="AG49" s="8">
        <v>1853.0869140625</v>
      </c>
      <c r="AH49" s="8">
        <v>1136.31982421875</v>
      </c>
      <c r="AI49" s="8">
        <v>6106.18408203125</v>
      </c>
      <c r="AJ49" s="8">
        <v>5000.93798828125</v>
      </c>
      <c r="AK49" s="8">
        <f>(data_cloud__263[[#This Row],[timestamp]]-BD47)*86400</f>
        <v>25.042999978177249</v>
      </c>
      <c r="AL49" s="8">
        <v>1.004</v>
      </c>
      <c r="AM49" s="8">
        <v>424.70499999999998</v>
      </c>
      <c r="AN49" s="8">
        <v>2053.2339999999999</v>
      </c>
      <c r="AO49" s="8">
        <v>7.0140000000000002</v>
      </c>
      <c r="AP49" s="6">
        <v>29.742000000000001</v>
      </c>
      <c r="AQ49" s="6">
        <v>1</v>
      </c>
      <c r="AR49" s="6">
        <v>1</v>
      </c>
      <c r="AS49" s="6">
        <f>_xlfn.XLOOKUP(data_cloud__263[[#This Row],[product_id]], manual_check_maarten!A:A,manual_check_maarten!F:F,  "")</f>
        <v>1</v>
      </c>
      <c r="AT49" s="6" t="str">
        <f>_xlfn.XLOOKUP(data_cloud__263[[#This Row],[product_id]], manual_check_maarten!A:A,manual_check_maarten!H:H,  "")</f>
        <v/>
      </c>
      <c r="AU49" s="6">
        <f>IF(data_cloud__263[[#This Row],[ground_truth]]=0,1,0)</f>
        <v>0</v>
      </c>
      <c r="AV49" s="6"/>
      <c r="AW49" s="6"/>
      <c r="AX49" s="6">
        <f>_xlfn.XLOOKUP(data_cloud__263[[#This Row],[product_id]], manual_check_maarten!A:A,manual_check_maarten!G:G,  "")</f>
        <v>0</v>
      </c>
      <c r="AY49" s="6"/>
      <c r="AZ49" s="6"/>
      <c r="BA49" s="6" t="s">
        <v>191</v>
      </c>
      <c r="BB49" s="6">
        <v>24</v>
      </c>
      <c r="BC49" s="6" t="s">
        <v>85</v>
      </c>
      <c r="BD49" s="6">
        <v>45566.693866261572</v>
      </c>
      <c r="BE49" s="6" t="s">
        <v>79</v>
      </c>
      <c r="BF49" s="6" t="s">
        <v>80</v>
      </c>
      <c r="BG49" s="6">
        <v>24</v>
      </c>
      <c r="BH49" s="6">
        <v>24</v>
      </c>
      <c r="BI49" s="6">
        <v>0</v>
      </c>
      <c r="BJ49" s="6" t="s">
        <v>189</v>
      </c>
      <c r="BK49" s="6" t="s">
        <v>82</v>
      </c>
      <c r="BL49" s="6">
        <v>14.380000114440918</v>
      </c>
      <c r="BM49" s="6">
        <v>110</v>
      </c>
      <c r="BN49" s="6" t="s">
        <v>82</v>
      </c>
      <c r="BO49" s="6" t="s">
        <v>82</v>
      </c>
      <c r="BP49" s="6">
        <v>0</v>
      </c>
      <c r="BQ49" s="6">
        <v>60</v>
      </c>
      <c r="BR49" s="6"/>
      <c r="BS49" s="6"/>
      <c r="BT49" s="6" t="s">
        <v>192</v>
      </c>
      <c r="BU49" s="6" t="s">
        <v>191</v>
      </c>
      <c r="BV49" s="6">
        <v>40</v>
      </c>
      <c r="BW49" s="6">
        <v>20</v>
      </c>
      <c r="BX49" s="6">
        <v>45</v>
      </c>
      <c r="BY49" s="6">
        <v>1203.1099999999999</v>
      </c>
      <c r="BZ49" s="6">
        <v>1145.403</v>
      </c>
      <c r="CA49" s="6">
        <v>-2.9990000000000001</v>
      </c>
      <c r="CB49" s="6">
        <v>4.03</v>
      </c>
      <c r="CC49" s="6">
        <v>89.31</v>
      </c>
      <c r="CD49" s="6">
        <v>2053.2339999999999</v>
      </c>
      <c r="CE49" s="6">
        <v>1203.18</v>
      </c>
      <c r="CF49" s="6">
        <v>1449.4380000000001</v>
      </c>
      <c r="CG49" s="6">
        <v>-179.477</v>
      </c>
      <c r="CH49" s="6">
        <v>98.424999999999997</v>
      </c>
      <c r="CS49" s="6"/>
      <c r="CT49" s="6"/>
      <c r="CU49" s="6"/>
      <c r="CV49" s="6"/>
      <c r="CW49" s="6"/>
      <c r="CZ49" s="6"/>
      <c r="DA49" s="6"/>
      <c r="DB49" s="6"/>
      <c r="DC49" s="6"/>
      <c r="DD49" s="6"/>
      <c r="DE49" s="6"/>
    </row>
    <row r="50" spans="1:109" x14ac:dyDescent="0.35">
      <c r="A50" s="8">
        <v>800.490966796875</v>
      </c>
      <c r="B50" s="8">
        <v>119.90861511230469</v>
      </c>
      <c r="C50" s="8">
        <v>214.60000610351563</v>
      </c>
      <c r="D50" s="8">
        <v>214.80000305175781</v>
      </c>
      <c r="E50" s="8">
        <v>220.60000610351563</v>
      </c>
      <c r="F50" s="8">
        <v>225</v>
      </c>
      <c r="G50" s="8">
        <v>2179.607421875</v>
      </c>
      <c r="H50" s="8">
        <v>1716.8160400390625</v>
      </c>
      <c r="I50" s="8">
        <v>3.4700002670288086</v>
      </c>
      <c r="J50" s="8">
        <v>0.14800000190734863</v>
      </c>
      <c r="K50" s="8">
        <v>24.41400146484375</v>
      </c>
      <c r="L50" s="8">
        <v>2.0580000877380371</v>
      </c>
      <c r="M50" s="8">
        <v>0.45200002193450928</v>
      </c>
      <c r="N50" s="8">
        <v>0.6600000262260437</v>
      </c>
      <c r="O50" s="8">
        <v>42.5</v>
      </c>
      <c r="P50" s="8">
        <v>28.470548629760742</v>
      </c>
      <c r="Q50" s="8">
        <v>44.948402404785156</v>
      </c>
      <c r="R50" s="8">
        <v>229.80000305175781</v>
      </c>
      <c r="S50" s="8">
        <v>60</v>
      </c>
      <c r="T50" s="8">
        <v>60</v>
      </c>
      <c r="U50" s="8">
        <v>60.599997999999999</v>
      </c>
      <c r="V50" s="8">
        <v>94.586082458496094</v>
      </c>
      <c r="W50" s="8">
        <v>52.499603271484375</v>
      </c>
      <c r="X50" s="8">
        <v>66.046180725097656</v>
      </c>
      <c r="Y50" s="8">
        <v>79.693702697753906</v>
      </c>
      <c r="Z50" s="8">
        <v>3.5366876125335693</v>
      </c>
      <c r="AA50" s="8">
        <v>542.6043701171875</v>
      </c>
      <c r="AB50" s="8">
        <v>497.26443481445313</v>
      </c>
      <c r="AC50" s="8">
        <v>4.6278128623962402</v>
      </c>
      <c r="AD50" s="8">
        <v>3.6119377613067627</v>
      </c>
      <c r="AE50" s="8">
        <v>7755.892578125</v>
      </c>
      <c r="AF50" s="8">
        <v>5423.34423828125</v>
      </c>
      <c r="AG50" s="8">
        <v>1683.64892578125</v>
      </c>
      <c r="AH50" s="8">
        <v>1006.26171875</v>
      </c>
      <c r="AI50" s="8">
        <v>6072.24365234375</v>
      </c>
      <c r="AJ50" s="8">
        <v>4417.08251953125</v>
      </c>
      <c r="AK50" s="8">
        <f>(data_cloud__263[[#This Row],[timestamp]]-BD48)*86400</f>
        <v>23.988000419922173</v>
      </c>
      <c r="AL50" s="8">
        <v>1.0029999999999999</v>
      </c>
      <c r="AM50" s="8">
        <v>423.58499999999998</v>
      </c>
      <c r="AN50" s="8">
        <v>2055.5189999999998</v>
      </c>
      <c r="AO50" s="8">
        <v>11.808999999999999</v>
      </c>
      <c r="AP50" s="6">
        <v>23.763999999999999</v>
      </c>
      <c r="AQ50" s="6">
        <v>1</v>
      </c>
      <c r="AR50" s="6">
        <v>1</v>
      </c>
      <c r="AS50" s="6">
        <f>_xlfn.XLOOKUP(data_cloud__263[[#This Row],[product_id]], manual_check_maarten!A:A,manual_check_maarten!F:F,  "")</f>
        <v>1</v>
      </c>
      <c r="AT50" s="6" t="str">
        <f>_xlfn.XLOOKUP(data_cloud__263[[#This Row],[product_id]], manual_check_maarten!A:A,manual_check_maarten!H:H,  "")</f>
        <v/>
      </c>
      <c r="AU50" s="6">
        <f>IF(data_cloud__263[[#This Row],[ground_truth]]=0,1,0)</f>
        <v>0</v>
      </c>
      <c r="AV50" s="6"/>
      <c r="AW50" s="6"/>
      <c r="AX50" s="6">
        <f>_xlfn.XLOOKUP(data_cloud__263[[#This Row],[product_id]], manual_check_maarten!A:A,manual_check_maarten!G:G,  "")</f>
        <v>0</v>
      </c>
      <c r="AY50" s="6"/>
      <c r="AZ50" s="6"/>
      <c r="BA50" s="6" t="s">
        <v>193</v>
      </c>
      <c r="BB50" s="6">
        <v>25</v>
      </c>
      <c r="BC50" s="6" t="s">
        <v>78</v>
      </c>
      <c r="BD50" s="6">
        <v>45566.694143900466</v>
      </c>
      <c r="BE50" s="6" t="s">
        <v>79</v>
      </c>
      <c r="BF50" s="6" t="s">
        <v>80</v>
      </c>
      <c r="BG50" s="6">
        <v>25</v>
      </c>
      <c r="BH50" s="6">
        <v>25</v>
      </c>
      <c r="BI50" s="6">
        <v>0</v>
      </c>
      <c r="BJ50" s="6" t="s">
        <v>194</v>
      </c>
      <c r="BK50" s="6" t="s">
        <v>82</v>
      </c>
      <c r="BL50" s="6">
        <v>14.380000114440918</v>
      </c>
      <c r="BM50" s="6">
        <v>110</v>
      </c>
      <c r="BN50" s="6" t="s">
        <v>82</v>
      </c>
      <c r="BO50" s="6" t="s">
        <v>82</v>
      </c>
      <c r="BP50" s="6">
        <v>0</v>
      </c>
      <c r="BQ50" s="6">
        <v>60</v>
      </c>
      <c r="BR50" s="6">
        <v>4.6534538269042969E-3</v>
      </c>
      <c r="BS50" s="6">
        <v>0.14550626277923584</v>
      </c>
      <c r="BT50" s="6" t="s">
        <v>195</v>
      </c>
      <c r="BU50" s="6" t="s">
        <v>193</v>
      </c>
      <c r="BV50" s="6">
        <v>40</v>
      </c>
      <c r="BW50" s="6">
        <v>20</v>
      </c>
      <c r="BX50" s="6">
        <v>45</v>
      </c>
      <c r="BY50" s="6">
        <v>851.04100000000005</v>
      </c>
      <c r="BZ50" s="6">
        <v>1245.4449999999999</v>
      </c>
      <c r="CA50" s="6">
        <v>1.744</v>
      </c>
      <c r="CB50" s="6">
        <v>4.1529999999999996</v>
      </c>
      <c r="CC50" s="6">
        <v>94.054000000000002</v>
      </c>
      <c r="CD50" s="6">
        <v>2055.5189999999998</v>
      </c>
      <c r="CE50" s="6">
        <v>831.58299999999997</v>
      </c>
      <c r="CF50" s="6">
        <v>1352.134</v>
      </c>
      <c r="CG50" s="6">
        <v>4.7690000000000001</v>
      </c>
      <c r="CH50" s="6">
        <v>97.244</v>
      </c>
      <c r="CS50" s="6"/>
      <c r="CT50" s="6"/>
      <c r="CU50" s="6"/>
      <c r="CV50" s="6"/>
      <c r="CW50" s="6"/>
      <c r="CZ50" s="6"/>
      <c r="DA50" s="6"/>
      <c r="DB50" s="6"/>
      <c r="DC50" s="6"/>
      <c r="DD50" s="6"/>
      <c r="DE50" s="6"/>
    </row>
    <row r="51" spans="1:109" x14ac:dyDescent="0.35">
      <c r="A51" s="8">
        <v>800.490966796875</v>
      </c>
      <c r="B51" s="8">
        <v>119.90861511230469</v>
      </c>
      <c r="C51" s="8">
        <v>214.60000610351563</v>
      </c>
      <c r="D51" s="8">
        <v>214.80000305175781</v>
      </c>
      <c r="E51" s="8">
        <v>220.60000610351563</v>
      </c>
      <c r="F51" s="8">
        <v>225</v>
      </c>
      <c r="G51" s="8">
        <v>2179.607421875</v>
      </c>
      <c r="H51" s="8">
        <v>1716.8160400390625</v>
      </c>
      <c r="I51" s="8">
        <v>3.4700002670288086</v>
      </c>
      <c r="J51" s="8">
        <v>0.14800000190734863</v>
      </c>
      <c r="K51" s="8">
        <v>24.41400146484375</v>
      </c>
      <c r="L51" s="8">
        <v>2.0580000877380371</v>
      </c>
      <c r="M51" s="8">
        <v>0.45200002193450928</v>
      </c>
      <c r="N51" s="8">
        <v>0.6600000262260437</v>
      </c>
      <c r="O51" s="8">
        <v>42.5</v>
      </c>
      <c r="P51" s="8">
        <v>28.470548629760742</v>
      </c>
      <c r="Q51" s="8">
        <v>44.948402404785156</v>
      </c>
      <c r="R51" s="8">
        <v>229.80000305175781</v>
      </c>
      <c r="S51" s="8">
        <v>60</v>
      </c>
      <c r="T51" s="8">
        <v>60</v>
      </c>
      <c r="U51" s="8">
        <v>60.599997999999999</v>
      </c>
      <c r="V51" s="8">
        <v>137.79624938964844</v>
      </c>
      <c r="W51" s="8">
        <v>52.49993896484375</v>
      </c>
      <c r="X51" s="8">
        <v>66.570999145507813</v>
      </c>
      <c r="Y51" s="8">
        <v>82.304100036621094</v>
      </c>
      <c r="Z51" s="8">
        <v>1.3544375896453857</v>
      </c>
      <c r="AA51" s="8">
        <v>545.77105712890625</v>
      </c>
      <c r="AB51" s="8">
        <v>498.40032958984375</v>
      </c>
      <c r="AC51" s="8">
        <v>4.8159375190734863</v>
      </c>
      <c r="AD51" s="8">
        <v>3.8376877307891846</v>
      </c>
      <c r="AE51" s="8">
        <v>7953.15234375</v>
      </c>
      <c r="AF51" s="8">
        <v>6109.1240234375</v>
      </c>
      <c r="AG51" s="8">
        <v>1807.68359375</v>
      </c>
      <c r="AH51" s="8">
        <v>1148.55419921875</v>
      </c>
      <c r="AI51" s="8">
        <v>6145.46875</v>
      </c>
      <c r="AJ51" s="8">
        <v>4960.56982421875</v>
      </c>
      <c r="AK51" s="8">
        <f>(data_cloud__263[[#This Row],[timestamp]]-BD49)*86400</f>
        <v>23.988000419922173</v>
      </c>
      <c r="AL51" s="8">
        <v>1.0049999999999999</v>
      </c>
      <c r="AM51" s="8">
        <v>424.60899999999998</v>
      </c>
      <c r="AN51" s="8">
        <v>2056.2379999999998</v>
      </c>
      <c r="AO51" s="8">
        <v>8.4120000000000008</v>
      </c>
      <c r="AP51" s="6">
        <v>37.744999999999997</v>
      </c>
      <c r="AQ51" s="6">
        <v>1</v>
      </c>
      <c r="AR51" s="6">
        <v>1</v>
      </c>
      <c r="AS51" s="6">
        <f>_xlfn.XLOOKUP(data_cloud__263[[#This Row],[product_id]], manual_check_maarten!A:A,manual_check_maarten!F:F,  "")</f>
        <v>1</v>
      </c>
      <c r="AT51" s="6" t="str">
        <f>_xlfn.XLOOKUP(data_cloud__263[[#This Row],[product_id]], manual_check_maarten!A:A,manual_check_maarten!H:H,  "")</f>
        <v/>
      </c>
      <c r="AU51" s="6">
        <f>IF(data_cloud__263[[#This Row],[ground_truth]]=0,1,0)</f>
        <v>0</v>
      </c>
      <c r="AV51" s="6"/>
      <c r="AW51" s="6"/>
      <c r="AX51" s="6">
        <f>_xlfn.XLOOKUP(data_cloud__263[[#This Row],[product_id]], manual_check_maarten!A:A,manual_check_maarten!G:G,  "")</f>
        <v>0</v>
      </c>
      <c r="AY51" s="6"/>
      <c r="AZ51" s="6"/>
      <c r="BA51" s="6" t="s">
        <v>196</v>
      </c>
      <c r="BB51" s="6">
        <v>25</v>
      </c>
      <c r="BC51" s="6" t="s">
        <v>85</v>
      </c>
      <c r="BD51" s="6">
        <v>45566.694143900466</v>
      </c>
      <c r="BE51" s="6" t="s">
        <v>79</v>
      </c>
      <c r="BF51" s="6" t="s">
        <v>80</v>
      </c>
      <c r="BG51" s="6">
        <v>25</v>
      </c>
      <c r="BH51" s="6">
        <v>25</v>
      </c>
      <c r="BI51" s="6">
        <v>0</v>
      </c>
      <c r="BJ51" s="6" t="s">
        <v>194</v>
      </c>
      <c r="BK51" s="6" t="s">
        <v>82</v>
      </c>
      <c r="BL51" s="6">
        <v>14.380000114440918</v>
      </c>
      <c r="BM51" s="6">
        <v>110</v>
      </c>
      <c r="BN51" s="6" t="s">
        <v>82</v>
      </c>
      <c r="BO51" s="6" t="s">
        <v>82</v>
      </c>
      <c r="BP51" s="6">
        <v>0</v>
      </c>
      <c r="BQ51" s="6">
        <v>60</v>
      </c>
      <c r="BR51" s="6"/>
      <c r="BS51" s="6"/>
      <c r="BT51" s="6" t="s">
        <v>197</v>
      </c>
      <c r="BU51" s="6" t="s">
        <v>196</v>
      </c>
      <c r="BV51" s="6">
        <v>40</v>
      </c>
      <c r="BW51" s="6">
        <v>20</v>
      </c>
      <c r="BX51" s="6">
        <v>45</v>
      </c>
      <c r="BY51" s="6">
        <v>1218.3920000000001</v>
      </c>
      <c r="BZ51" s="6">
        <v>823.43100000000004</v>
      </c>
      <c r="CA51" s="6">
        <v>-2.3090000000000002</v>
      </c>
      <c r="CB51" s="6">
        <v>4.0540000000000003</v>
      </c>
      <c r="CC51" s="6">
        <v>90</v>
      </c>
      <c r="CD51" s="6">
        <v>2056.2379999999998</v>
      </c>
      <c r="CE51" s="6">
        <v>1217.163</v>
      </c>
      <c r="CF51" s="6">
        <v>1134.5809999999999</v>
      </c>
      <c r="CG51" s="6">
        <v>-179.256</v>
      </c>
      <c r="CH51" s="6">
        <v>98.424999999999997</v>
      </c>
      <c r="CS51" s="6"/>
      <c r="CT51" s="6"/>
      <c r="CU51" s="6"/>
      <c r="CV51" s="6"/>
      <c r="CW51" s="6"/>
      <c r="CZ51" s="6"/>
      <c r="DA51" s="6"/>
      <c r="DB51" s="6"/>
      <c r="DC51" s="6"/>
      <c r="DD51" s="6"/>
      <c r="DE51" s="6"/>
    </row>
    <row r="52" spans="1:109" hidden="1" x14ac:dyDescent="0.35">
      <c r="A52" s="8">
        <v>800.490966796875</v>
      </c>
      <c r="B52" s="8">
        <v>119.90861511230469</v>
      </c>
      <c r="C52" s="8">
        <v>214.80000305175781</v>
      </c>
      <c r="D52" s="8">
        <v>215</v>
      </c>
      <c r="E52" s="8">
        <v>220.60000610351563</v>
      </c>
      <c r="F52" s="8">
        <v>225</v>
      </c>
      <c r="G52" s="8">
        <v>2157.653076171875</v>
      </c>
      <c r="H52" s="8">
        <v>1736.2447509765625</v>
      </c>
      <c r="I52" s="8">
        <v>3.06600022315979</v>
      </c>
      <c r="J52" s="8">
        <v>0.14200000464916229</v>
      </c>
      <c r="K52" s="8">
        <v>24.336000442504883</v>
      </c>
      <c r="L52" s="8">
        <v>2.0680000782012939</v>
      </c>
      <c r="M52" s="8">
        <v>0.45000001788139343</v>
      </c>
      <c r="N52" s="8">
        <v>0.65600001811981201</v>
      </c>
      <c r="O52" s="8">
        <v>42.5</v>
      </c>
      <c r="P52" s="8">
        <v>28.648935317993164</v>
      </c>
      <c r="Q52" s="8">
        <v>44.963691711425781</v>
      </c>
      <c r="R52" s="8">
        <v>229.80000305175781</v>
      </c>
      <c r="S52" s="8">
        <v>60</v>
      </c>
      <c r="T52" s="8">
        <v>60</v>
      </c>
      <c r="U52" s="8">
        <v>60.599997999999999</v>
      </c>
      <c r="V52" s="8">
        <v>94.586082458496094</v>
      </c>
      <c r="W52" s="8">
        <v>52.499603271484375</v>
      </c>
      <c r="X52" s="8">
        <v>65.929611206054688</v>
      </c>
      <c r="Y52" s="8">
        <v>79.754997253417969</v>
      </c>
      <c r="Z52" s="8">
        <v>2.8594377040863037</v>
      </c>
      <c r="AA52" s="8">
        <v>543.41845703125</v>
      </c>
      <c r="AB52" s="8">
        <v>499.52780151367188</v>
      </c>
      <c r="AC52" s="8">
        <v>4.5149378776550293</v>
      </c>
      <c r="AD52" s="8">
        <v>3.6495625972747803</v>
      </c>
      <c r="AE52" s="8">
        <v>7760.625</v>
      </c>
      <c r="AF52" s="8">
        <v>5467.26513671875</v>
      </c>
      <c r="AG52" s="8">
        <v>1634.48291015625</v>
      </c>
      <c r="AH52" s="8">
        <v>1040.53369140625</v>
      </c>
      <c r="AI52" s="8">
        <v>6126.14208984375</v>
      </c>
      <c r="AJ52" s="8">
        <v>4426.7314453125</v>
      </c>
      <c r="AK52" s="8">
        <f>(data_cloud__263[[#This Row],[timestamp]]-BD50)*86400</f>
        <v>24.03099958319217</v>
      </c>
      <c r="AL52" s="8"/>
      <c r="AM52" s="8"/>
      <c r="AN52" s="8"/>
      <c r="AO52" s="8"/>
      <c r="AP52" s="6"/>
      <c r="AQ52" s="6"/>
      <c r="AR52" s="6"/>
      <c r="AS52" s="6" t="str">
        <f>_xlfn.XLOOKUP(data_cloud__263[[#This Row],[product_id]], manual_check_maarten!A:A,manual_check_maarten!F:F,  "")</f>
        <v/>
      </c>
      <c r="AT52" s="6" t="str">
        <f>_xlfn.XLOOKUP(data_cloud__263[[#This Row],[product_id]], manual_check_maarten!A:A,manual_check_maarten!H:H,  "")</f>
        <v/>
      </c>
      <c r="AU52" s="6">
        <f>IF(data_cloud__263[[#This Row],[ground_truth]]=0,1,0)</f>
        <v>0</v>
      </c>
      <c r="AV52" s="6"/>
      <c r="AW52" s="6"/>
      <c r="AX52" s="6" t="str">
        <f>_xlfn.XLOOKUP(data_cloud__263[[#This Row],[product_id]], manual_check_maarten!A:A,manual_check_maarten!G:G,  "")</f>
        <v/>
      </c>
      <c r="AY52" s="6"/>
      <c r="AZ52" s="6"/>
      <c r="BA52" s="6" t="s">
        <v>198</v>
      </c>
      <c r="BB52" s="6">
        <v>26</v>
      </c>
      <c r="BC52" s="6" t="s">
        <v>78</v>
      </c>
      <c r="BD52" s="6">
        <v>45566.694422037035</v>
      </c>
      <c r="BE52" s="6" t="s">
        <v>79</v>
      </c>
      <c r="BF52" s="6" t="s">
        <v>80</v>
      </c>
      <c r="BG52" s="6">
        <v>26</v>
      </c>
      <c r="BH52" s="6">
        <v>26</v>
      </c>
      <c r="BI52" s="6">
        <v>0</v>
      </c>
      <c r="BJ52" s="6" t="s">
        <v>199</v>
      </c>
      <c r="BK52" s="6" t="s">
        <v>82</v>
      </c>
      <c r="BL52" s="6">
        <v>14.389999389648438</v>
      </c>
      <c r="BM52" s="6">
        <v>110</v>
      </c>
      <c r="BN52" s="6" t="s">
        <v>82</v>
      </c>
      <c r="BO52" s="6" t="s">
        <v>82</v>
      </c>
      <c r="BP52" s="6">
        <v>0</v>
      </c>
      <c r="BQ52" s="6">
        <v>60</v>
      </c>
      <c r="BR52" s="6">
        <v>1.1681437492370605E-2</v>
      </c>
      <c r="BS52" s="6">
        <v>0.12932431697845459</v>
      </c>
      <c r="BT52" s="6"/>
      <c r="BU52" s="6"/>
      <c r="BY52" s="6"/>
      <c r="BZ52" s="6"/>
      <c r="CA52" s="6"/>
      <c r="CB52" s="6"/>
      <c r="CC52" s="6"/>
      <c r="CD52" s="6"/>
      <c r="CE52" s="6"/>
      <c r="CS52" s="6"/>
      <c r="CT52" s="6"/>
      <c r="CU52" s="6"/>
      <c r="CV52" s="6"/>
      <c r="CW52" s="6"/>
      <c r="CZ52" s="6"/>
      <c r="DA52" s="6"/>
      <c r="DB52" s="6"/>
      <c r="DC52" s="6"/>
      <c r="DD52" s="6"/>
      <c r="DE52" s="6"/>
    </row>
    <row r="53" spans="1:109" x14ac:dyDescent="0.35">
      <c r="A53" s="8">
        <v>800.490966796875</v>
      </c>
      <c r="B53" s="8">
        <v>119.90861511230469</v>
      </c>
      <c r="C53" s="8">
        <v>214.80000305175781</v>
      </c>
      <c r="D53" s="8">
        <v>215</v>
      </c>
      <c r="E53" s="8">
        <v>220.60000610351563</v>
      </c>
      <c r="F53" s="8">
        <v>225</v>
      </c>
      <c r="G53" s="8">
        <v>2157.653076171875</v>
      </c>
      <c r="H53" s="8">
        <v>1736.2447509765625</v>
      </c>
      <c r="I53" s="8">
        <v>3.06600022315979</v>
      </c>
      <c r="J53" s="8">
        <v>0.14200000464916229</v>
      </c>
      <c r="K53" s="8">
        <v>24.336000442504883</v>
      </c>
      <c r="L53" s="8">
        <v>2.0680000782012939</v>
      </c>
      <c r="M53" s="8">
        <v>0.45000001788139343</v>
      </c>
      <c r="N53" s="8">
        <v>0.65600001811981201</v>
      </c>
      <c r="O53" s="8">
        <v>42.5</v>
      </c>
      <c r="P53" s="8">
        <v>28.648935317993164</v>
      </c>
      <c r="Q53" s="8">
        <v>44.963691711425781</v>
      </c>
      <c r="R53" s="8">
        <v>229.80000305175781</v>
      </c>
      <c r="S53" s="8">
        <v>60</v>
      </c>
      <c r="T53" s="8">
        <v>60</v>
      </c>
      <c r="U53" s="8">
        <v>60.599997999999999</v>
      </c>
      <c r="V53" s="8">
        <v>137.79624938964844</v>
      </c>
      <c r="W53" s="8">
        <v>52.49993896484375</v>
      </c>
      <c r="X53" s="8">
        <v>66.591407775878906</v>
      </c>
      <c r="Y53" s="8">
        <v>82.3538818359375</v>
      </c>
      <c r="Z53" s="8">
        <v>1.3920625448226929</v>
      </c>
      <c r="AA53" s="8">
        <v>544.7412109375</v>
      </c>
      <c r="AB53" s="8">
        <v>497.61355590820313</v>
      </c>
      <c r="AC53" s="8">
        <v>4.7783126831054688</v>
      </c>
      <c r="AD53" s="8">
        <v>3.8753125667572021</v>
      </c>
      <c r="AE53" s="8">
        <v>7946.66259765625</v>
      </c>
      <c r="AF53" s="8">
        <v>6097.42919921875</v>
      </c>
      <c r="AG53" s="8">
        <v>1788.1142578125</v>
      </c>
      <c r="AH53" s="8">
        <v>1169.9404296875</v>
      </c>
      <c r="AI53" s="8">
        <v>6158.54833984375</v>
      </c>
      <c r="AJ53" s="8">
        <v>4927.48876953125</v>
      </c>
      <c r="AK53" s="8">
        <f>(data_cloud__263[[#This Row],[timestamp]]-BD51)*86400</f>
        <v>24.03099958319217</v>
      </c>
      <c r="AL53" s="8">
        <v>1.0049999999999999</v>
      </c>
      <c r="AM53" s="8">
        <v>424.76900000000001</v>
      </c>
      <c r="AN53" s="8">
        <v>2055.2040000000002</v>
      </c>
      <c r="AO53" s="8">
        <v>5.0599999999999996</v>
      </c>
      <c r="AP53" s="6">
        <v>27.263999999999999</v>
      </c>
      <c r="AQ53" s="6">
        <v>1</v>
      </c>
      <c r="AR53" s="6">
        <v>1</v>
      </c>
      <c r="AS53" s="6">
        <f>_xlfn.XLOOKUP(data_cloud__263[[#This Row],[product_id]], manual_check_maarten!A:A,manual_check_maarten!F:F,  "")</f>
        <v>1</v>
      </c>
      <c r="AT53" s="6" t="str">
        <f>_xlfn.XLOOKUP(data_cloud__263[[#This Row],[product_id]], manual_check_maarten!A:A,manual_check_maarten!H:H,  "")</f>
        <v/>
      </c>
      <c r="AU53" s="6">
        <f>IF(data_cloud__263[[#This Row],[ground_truth]]=0,1,0)</f>
        <v>0</v>
      </c>
      <c r="AV53" s="6"/>
      <c r="AW53" s="6"/>
      <c r="AX53" s="6">
        <f>_xlfn.XLOOKUP(data_cloud__263[[#This Row],[product_id]], manual_check_maarten!A:A,manual_check_maarten!G:G,  "")</f>
        <v>0</v>
      </c>
      <c r="AY53" s="6"/>
      <c r="AZ53" s="6"/>
      <c r="BA53" s="6" t="s">
        <v>200</v>
      </c>
      <c r="BB53" s="6">
        <v>26</v>
      </c>
      <c r="BC53" s="6" t="s">
        <v>85</v>
      </c>
      <c r="BD53" s="6">
        <v>45566.694422037035</v>
      </c>
      <c r="BE53" s="6" t="s">
        <v>79</v>
      </c>
      <c r="BF53" s="6" t="s">
        <v>80</v>
      </c>
      <c r="BG53" s="6">
        <v>26</v>
      </c>
      <c r="BH53" s="6">
        <v>26</v>
      </c>
      <c r="BI53" s="6">
        <v>0</v>
      </c>
      <c r="BJ53" s="6" t="s">
        <v>199</v>
      </c>
      <c r="BK53" s="6" t="s">
        <v>82</v>
      </c>
      <c r="BL53" s="6">
        <v>14.389999389648438</v>
      </c>
      <c r="BM53" s="6">
        <v>110</v>
      </c>
      <c r="BN53" s="6" t="s">
        <v>82</v>
      </c>
      <c r="BO53" s="6" t="s">
        <v>82</v>
      </c>
      <c r="BP53" s="6">
        <v>0</v>
      </c>
      <c r="BQ53" s="6">
        <v>60</v>
      </c>
      <c r="BR53" s="6"/>
      <c r="BS53" s="6"/>
      <c r="BT53" s="6" t="s">
        <v>201</v>
      </c>
      <c r="BU53" s="6" t="s">
        <v>200</v>
      </c>
      <c r="BV53" s="6">
        <v>40</v>
      </c>
      <c r="BW53" s="6">
        <v>20</v>
      </c>
      <c r="BX53" s="6">
        <v>45</v>
      </c>
      <c r="BY53" s="6">
        <v>1186.6320000000001</v>
      </c>
      <c r="BZ53" s="6">
        <v>988.73099999999999</v>
      </c>
      <c r="CA53" s="6">
        <v>-3.673</v>
      </c>
      <c r="CB53" s="6">
        <v>4.1159999999999997</v>
      </c>
      <c r="CC53" s="6">
        <v>88.635999999999996</v>
      </c>
      <c r="CD53" s="6">
        <v>2055.2040000000002</v>
      </c>
      <c r="CE53" s="6">
        <v>1192.3720000000001</v>
      </c>
      <c r="CF53" s="6">
        <v>1294.5319999999999</v>
      </c>
      <c r="CG53" s="6">
        <v>179.51</v>
      </c>
      <c r="CH53" s="6">
        <v>99.998999999999995</v>
      </c>
      <c r="CS53" s="6"/>
      <c r="CT53" s="6"/>
      <c r="CU53" s="6"/>
      <c r="CV53" s="6"/>
      <c r="CW53" s="6"/>
      <c r="CZ53" s="6"/>
      <c r="DA53" s="6"/>
      <c r="DB53" s="6"/>
      <c r="DC53" s="6"/>
      <c r="DD53" s="6"/>
      <c r="DE53" s="6"/>
    </row>
    <row r="54" spans="1:109" x14ac:dyDescent="0.35">
      <c r="A54" s="8">
        <v>800.6754150390625</v>
      </c>
      <c r="B54" s="8">
        <v>119.90861511230469</v>
      </c>
      <c r="C54" s="8">
        <v>214.80000305175781</v>
      </c>
      <c r="D54" s="8">
        <v>215.10000610351563</v>
      </c>
      <c r="E54" s="8">
        <v>220.60000610351563</v>
      </c>
      <c r="F54" s="8">
        <v>225</v>
      </c>
      <c r="G54" s="8">
        <v>2170.08740234375</v>
      </c>
      <c r="H54" s="8">
        <v>1740.9075927734375</v>
      </c>
      <c r="I54" s="8">
        <v>3.6020002365112305</v>
      </c>
      <c r="J54" s="8">
        <v>0.15400001406669617</v>
      </c>
      <c r="K54" s="8">
        <v>24.338001251220703</v>
      </c>
      <c r="L54" s="8">
        <v>2.0680000782012939</v>
      </c>
      <c r="M54" s="8">
        <v>0.45200002193450928</v>
      </c>
      <c r="N54" s="8">
        <v>0.65400004386901855</v>
      </c>
      <c r="O54" s="8">
        <v>42.700000762939453</v>
      </c>
      <c r="P54" s="8">
        <v>28.638742446899414</v>
      </c>
      <c r="Q54" s="8">
        <v>44.953498840332031</v>
      </c>
      <c r="R54" s="8">
        <v>229.80000305175781</v>
      </c>
      <c r="S54" s="8">
        <v>60</v>
      </c>
      <c r="T54" s="8">
        <v>60</v>
      </c>
      <c r="U54" s="8">
        <v>60.599997999999999</v>
      </c>
      <c r="V54" s="8">
        <v>94.586082458496094</v>
      </c>
      <c r="W54" s="8">
        <v>52.499603271484375</v>
      </c>
      <c r="X54" s="8">
        <v>65.883392333984375</v>
      </c>
      <c r="Y54" s="8">
        <v>79.896270751953125</v>
      </c>
      <c r="Z54" s="8">
        <v>3.4238126277923584</v>
      </c>
      <c r="AA54" s="8">
        <v>541.6318359375</v>
      </c>
      <c r="AB54" s="8">
        <v>498.0267333984375</v>
      </c>
      <c r="AC54" s="8">
        <v>4.5525627136230469</v>
      </c>
      <c r="AD54" s="8">
        <v>3.6119377613067627</v>
      </c>
      <c r="AE54" s="8">
        <v>7717.20654296875</v>
      </c>
      <c r="AF54" s="8">
        <v>5430.12109375</v>
      </c>
      <c r="AG54" s="8">
        <v>1644.49560546875</v>
      </c>
      <c r="AH54" s="8">
        <v>1012.830078125</v>
      </c>
      <c r="AI54" s="8">
        <v>6072.7109375</v>
      </c>
      <c r="AJ54" s="8">
        <v>4417.291015625</v>
      </c>
      <c r="AK54" s="8">
        <f>(data_cloud__263[[#This Row],[timestamp]]-BD52)*86400</f>
        <v>25.008000293746591</v>
      </c>
      <c r="AL54" s="8">
        <v>1.004</v>
      </c>
      <c r="AM54" s="8">
        <v>423.762</v>
      </c>
      <c r="AN54" s="8">
        <v>2055.1410000000001</v>
      </c>
      <c r="AO54" s="8">
        <v>6.0519999999999996</v>
      </c>
      <c r="AP54" s="6">
        <v>31.4</v>
      </c>
      <c r="AQ54" s="6">
        <v>1</v>
      </c>
      <c r="AR54" s="6">
        <v>1</v>
      </c>
      <c r="AS54" s="6">
        <f>_xlfn.XLOOKUP(data_cloud__263[[#This Row],[product_id]], manual_check_maarten!A:A,manual_check_maarten!F:F,  "")</f>
        <v>1</v>
      </c>
      <c r="AT54" s="6" t="str">
        <f>_xlfn.XLOOKUP(data_cloud__263[[#This Row],[product_id]], manual_check_maarten!A:A,manual_check_maarten!H:H,  "")</f>
        <v/>
      </c>
      <c r="AU54" s="6">
        <f>IF(data_cloud__263[[#This Row],[ground_truth]]=0,1,0)</f>
        <v>0</v>
      </c>
      <c r="AV54" s="6"/>
      <c r="AW54" s="6"/>
      <c r="AX54" s="6">
        <f>_xlfn.XLOOKUP(data_cloud__263[[#This Row],[product_id]], manual_check_maarten!A:A,manual_check_maarten!G:G,  "")</f>
        <v>0</v>
      </c>
      <c r="AY54" s="6"/>
      <c r="AZ54" s="6"/>
      <c r="BA54" s="6" t="s">
        <v>202</v>
      </c>
      <c r="BB54" s="6">
        <v>27</v>
      </c>
      <c r="BC54" s="6" t="s">
        <v>78</v>
      </c>
      <c r="BD54" s="6">
        <v>45566.694711481483</v>
      </c>
      <c r="BE54" s="6" t="s">
        <v>79</v>
      </c>
      <c r="BF54" s="6" t="s">
        <v>80</v>
      </c>
      <c r="BG54" s="6">
        <v>27</v>
      </c>
      <c r="BH54" s="6">
        <v>27</v>
      </c>
      <c r="BI54" s="6">
        <v>0</v>
      </c>
      <c r="BJ54" s="6" t="s">
        <v>203</v>
      </c>
      <c r="BK54" s="6" t="s">
        <v>82</v>
      </c>
      <c r="BL54" s="6">
        <v>14.389999389648438</v>
      </c>
      <c r="BM54" s="6">
        <v>110</v>
      </c>
      <c r="BN54" s="6" t="s">
        <v>82</v>
      </c>
      <c r="BO54" s="6" t="s">
        <v>82</v>
      </c>
      <c r="BP54" s="6">
        <v>0</v>
      </c>
      <c r="BQ54" s="6">
        <v>60</v>
      </c>
      <c r="BR54" s="6">
        <v>1.3665080070495605E-2</v>
      </c>
      <c r="BS54" s="6">
        <v>0.16287732124328613</v>
      </c>
      <c r="BT54" s="6" t="s">
        <v>204</v>
      </c>
      <c r="BU54" s="6" t="s">
        <v>202</v>
      </c>
      <c r="BV54" s="6">
        <v>40</v>
      </c>
      <c r="BW54" s="6">
        <v>20</v>
      </c>
      <c r="BX54" s="6">
        <v>45</v>
      </c>
      <c r="BY54" s="6">
        <v>881.26800000000003</v>
      </c>
      <c r="BZ54" s="6">
        <v>1138.1420000000001</v>
      </c>
      <c r="CA54" s="6">
        <v>3.1309999999999998</v>
      </c>
      <c r="CB54" s="6">
        <v>4.1989999999999998</v>
      </c>
      <c r="CC54" s="6">
        <v>95.44</v>
      </c>
      <c r="CD54" s="6">
        <v>2055.1410000000001</v>
      </c>
      <c r="CE54" s="6">
        <v>858.24800000000005</v>
      </c>
      <c r="CF54" s="6">
        <v>1244.9090000000001</v>
      </c>
      <c r="CG54" s="6">
        <v>6.2389999999999999</v>
      </c>
      <c r="CH54" s="6">
        <v>99.998999999999995</v>
      </c>
      <c r="CS54" s="6"/>
      <c r="CT54" s="6"/>
      <c r="CU54" s="6"/>
      <c r="CV54" s="6"/>
      <c r="CW54" s="6"/>
      <c r="CZ54" s="6"/>
      <c r="DA54" s="6"/>
      <c r="DB54" s="6"/>
      <c r="DC54" s="6"/>
      <c r="DD54" s="6"/>
      <c r="DE54" s="6"/>
    </row>
    <row r="55" spans="1:109" x14ac:dyDescent="0.35">
      <c r="A55" s="8">
        <v>800.6754150390625</v>
      </c>
      <c r="B55" s="8">
        <v>119.90861511230469</v>
      </c>
      <c r="C55" s="8">
        <v>214.80000305175781</v>
      </c>
      <c r="D55" s="8">
        <v>215.10000610351563</v>
      </c>
      <c r="E55" s="8">
        <v>220.60000610351563</v>
      </c>
      <c r="F55" s="8">
        <v>225</v>
      </c>
      <c r="G55" s="8">
        <v>2170.08740234375</v>
      </c>
      <c r="H55" s="8">
        <v>1740.9075927734375</v>
      </c>
      <c r="I55" s="8">
        <v>3.6020002365112305</v>
      </c>
      <c r="J55" s="8">
        <v>0.15400001406669617</v>
      </c>
      <c r="K55" s="8">
        <v>24.338001251220703</v>
      </c>
      <c r="L55" s="8">
        <v>2.0680000782012939</v>
      </c>
      <c r="M55" s="8">
        <v>0.45200002193450928</v>
      </c>
      <c r="N55" s="8">
        <v>0.65400004386901855</v>
      </c>
      <c r="O55" s="8">
        <v>42.700000762939453</v>
      </c>
      <c r="P55" s="8">
        <v>28.638742446899414</v>
      </c>
      <c r="Q55" s="8">
        <v>44.953498840332031</v>
      </c>
      <c r="R55" s="8">
        <v>229.80000305175781</v>
      </c>
      <c r="S55" s="8">
        <v>60</v>
      </c>
      <c r="T55" s="8">
        <v>60</v>
      </c>
      <c r="U55" s="8">
        <v>60.599997999999999</v>
      </c>
      <c r="V55" s="8">
        <v>137.79624938964844</v>
      </c>
      <c r="W55" s="8">
        <v>52.49993896484375</v>
      </c>
      <c r="X55" s="8">
        <v>66.479751586914063</v>
      </c>
      <c r="Y55" s="8">
        <v>82.607933044433594</v>
      </c>
      <c r="Z55" s="8">
        <v>1.2791875600814819</v>
      </c>
      <c r="AA55" s="8">
        <v>546.032470703125</v>
      </c>
      <c r="AB55" s="8">
        <v>499.67333984375</v>
      </c>
      <c r="AC55" s="8">
        <v>4.7783126831054688</v>
      </c>
      <c r="AD55" s="8">
        <v>3.8753125667572021</v>
      </c>
      <c r="AE55" s="8">
        <v>7944.75048828125</v>
      </c>
      <c r="AF55" s="8">
        <v>6172.65869140625</v>
      </c>
      <c r="AG55" s="8">
        <v>1795.64599609375</v>
      </c>
      <c r="AH55" s="8">
        <v>1178.8525390625</v>
      </c>
      <c r="AI55" s="8">
        <v>6149.1044921875</v>
      </c>
      <c r="AJ55" s="8">
        <v>4993.80615234375</v>
      </c>
      <c r="AK55" s="8">
        <f>(data_cloud__263[[#This Row],[timestamp]]-BD53)*86400</f>
        <v>25.008000293746591</v>
      </c>
      <c r="AL55" s="8">
        <v>1.0049999999999999</v>
      </c>
      <c r="AM55" s="8">
        <v>424.77699999999999</v>
      </c>
      <c r="AN55" s="8">
        <v>2056.297</v>
      </c>
      <c r="AO55" s="8">
        <v>8.0440000000000005</v>
      </c>
      <c r="AP55" s="6">
        <v>36.173999999999999</v>
      </c>
      <c r="AQ55" s="6">
        <v>1</v>
      </c>
      <c r="AR55" s="6">
        <v>1</v>
      </c>
      <c r="AS55" s="6">
        <f>_xlfn.XLOOKUP(data_cloud__263[[#This Row],[product_id]], manual_check_maarten!A:A,manual_check_maarten!F:F,  "")</f>
        <v>0</v>
      </c>
      <c r="AT55" s="6" t="str">
        <f>_xlfn.XLOOKUP(data_cloud__263[[#This Row],[product_id]], manual_check_maarten!A:A,manual_check_maarten!H:H,  "")</f>
        <v>Streaks</v>
      </c>
      <c r="AU55" s="6">
        <f>IF(data_cloud__263[[#This Row],[ground_truth]]=0,1,0)</f>
        <v>1</v>
      </c>
      <c r="AV55" s="6"/>
      <c r="AW55" s="6"/>
      <c r="AX55" s="6">
        <f>_xlfn.XLOOKUP(data_cloud__263[[#This Row],[product_id]], manual_check_maarten!A:A,manual_check_maarten!G:G,  "")</f>
        <v>0</v>
      </c>
      <c r="AY55" s="6"/>
      <c r="AZ55" s="6"/>
      <c r="BA55" s="6" t="s">
        <v>205</v>
      </c>
      <c r="BB55" s="6">
        <v>27</v>
      </c>
      <c r="BC55" s="6" t="s">
        <v>85</v>
      </c>
      <c r="BD55" s="6">
        <v>45566.694711481483</v>
      </c>
      <c r="BE55" s="6" t="s">
        <v>79</v>
      </c>
      <c r="BF55" s="6" t="s">
        <v>80</v>
      </c>
      <c r="BG55" s="6">
        <v>27</v>
      </c>
      <c r="BH55" s="6">
        <v>27</v>
      </c>
      <c r="BI55" s="6">
        <v>0</v>
      </c>
      <c r="BJ55" s="6" t="s">
        <v>203</v>
      </c>
      <c r="BK55" s="6" t="s">
        <v>82</v>
      </c>
      <c r="BL55" s="6">
        <v>14.389999389648438</v>
      </c>
      <c r="BM55" s="6">
        <v>110</v>
      </c>
      <c r="BN55" s="6" t="s">
        <v>82</v>
      </c>
      <c r="BO55" s="6" t="s">
        <v>82</v>
      </c>
      <c r="BP55" s="6">
        <v>0</v>
      </c>
      <c r="BQ55" s="6">
        <v>60</v>
      </c>
      <c r="BR55" s="6"/>
      <c r="BS55" s="6"/>
      <c r="BT55" s="6" t="s">
        <v>206</v>
      </c>
      <c r="BU55" s="6" t="s">
        <v>205</v>
      </c>
      <c r="BV55" s="6">
        <v>40</v>
      </c>
      <c r="BW55" s="6">
        <v>20</v>
      </c>
      <c r="BX55" s="6">
        <v>45</v>
      </c>
      <c r="BY55" s="6">
        <v>1195.69</v>
      </c>
      <c r="BZ55" s="6">
        <v>806.35400000000004</v>
      </c>
      <c r="CA55" s="6">
        <v>-3.6890000000000001</v>
      </c>
      <c r="CB55" s="6">
        <v>4.0839999999999996</v>
      </c>
      <c r="CC55" s="6">
        <v>88.62</v>
      </c>
      <c r="CD55" s="6">
        <v>2056.297</v>
      </c>
      <c r="CE55" s="6">
        <v>1200.999</v>
      </c>
      <c r="CF55" s="6">
        <v>1116.7570000000001</v>
      </c>
      <c r="CG55" s="6">
        <v>179.62899999999999</v>
      </c>
      <c r="CH55" s="6">
        <v>99.998999999999995</v>
      </c>
      <c r="CS55" s="6"/>
      <c r="CT55" s="6"/>
      <c r="CU55" s="6"/>
      <c r="CV55" s="6"/>
      <c r="CW55" s="6"/>
      <c r="CZ55" s="6"/>
      <c r="DA55" s="6"/>
      <c r="DB55" s="6"/>
      <c r="DC55" s="6"/>
      <c r="DD55" s="6"/>
      <c r="DE55" s="6"/>
    </row>
    <row r="56" spans="1:109" x14ac:dyDescent="0.35">
      <c r="A56" s="8">
        <v>800.85986328125</v>
      </c>
      <c r="B56" s="8">
        <v>119.90861511230469</v>
      </c>
      <c r="C56" s="8">
        <v>214.80000305175781</v>
      </c>
      <c r="D56" s="8">
        <v>214.80000305175781</v>
      </c>
      <c r="E56" s="8">
        <v>220.60000610351563</v>
      </c>
      <c r="F56" s="8">
        <v>225</v>
      </c>
      <c r="G56" s="8">
        <v>2184.173095703125</v>
      </c>
      <c r="H56" s="8">
        <v>1744.1134033203125</v>
      </c>
      <c r="I56" s="8">
        <v>3.5280001163482666</v>
      </c>
      <c r="J56" s="8">
        <v>0.14400000870227814</v>
      </c>
      <c r="K56" s="8">
        <v>24.338001251220703</v>
      </c>
      <c r="L56" s="8">
        <v>2.0659999847412109</v>
      </c>
      <c r="M56" s="8">
        <v>0.45200002193450928</v>
      </c>
      <c r="N56" s="8">
        <v>0.65600001811981201</v>
      </c>
      <c r="O56" s="8">
        <v>43</v>
      </c>
      <c r="P56" s="8">
        <v>28.572484970092773</v>
      </c>
      <c r="Q56" s="8">
        <v>44.943305969238281</v>
      </c>
      <c r="R56" s="8">
        <v>229.80000305175781</v>
      </c>
      <c r="S56" s="8">
        <v>60</v>
      </c>
      <c r="T56" s="8">
        <v>60</v>
      </c>
      <c r="U56" s="8">
        <v>60.599997999999999</v>
      </c>
      <c r="V56" s="8">
        <v>94.586082458496094</v>
      </c>
      <c r="W56" s="8">
        <v>52.499603271484375</v>
      </c>
      <c r="X56" s="8">
        <v>65.9754638671875</v>
      </c>
      <c r="Y56" s="8">
        <v>79.800048828125</v>
      </c>
      <c r="Z56" s="8">
        <v>2.934687614440918</v>
      </c>
      <c r="AA56" s="8">
        <v>543.34478759765625</v>
      </c>
      <c r="AB56" s="8">
        <v>499.576904296875</v>
      </c>
      <c r="AC56" s="8">
        <v>4.5901875495910645</v>
      </c>
      <c r="AD56" s="8">
        <v>3.6119377613067627</v>
      </c>
      <c r="AE56" s="8">
        <v>7745.00830078125</v>
      </c>
      <c r="AF56" s="8">
        <v>5481.87890625</v>
      </c>
      <c r="AG56" s="8">
        <v>1672.248046875</v>
      </c>
      <c r="AH56" s="8">
        <v>1017.4638671875</v>
      </c>
      <c r="AI56" s="8">
        <v>6072.76025390625</v>
      </c>
      <c r="AJ56" s="8">
        <v>4464.4150390625</v>
      </c>
      <c r="AK56" s="8">
        <f>(data_cloud__263[[#This Row],[timestamp]]-BD54)*86400</f>
        <v>23.969999863766134</v>
      </c>
      <c r="AL56" s="8">
        <v>1.004</v>
      </c>
      <c r="AM56" s="8">
        <v>423.935</v>
      </c>
      <c r="AN56" s="8">
        <v>2055.4630000000002</v>
      </c>
      <c r="AO56" s="8">
        <v>4.9359999999999999</v>
      </c>
      <c r="AP56" s="6">
        <v>17.457999999999998</v>
      </c>
      <c r="AQ56" s="6">
        <v>1</v>
      </c>
      <c r="AR56" s="6">
        <v>1</v>
      </c>
      <c r="AS56" s="6">
        <f>_xlfn.XLOOKUP(data_cloud__263[[#This Row],[product_id]], manual_check_maarten!A:A,manual_check_maarten!F:F,  "")</f>
        <v>1</v>
      </c>
      <c r="AT56" s="6" t="str">
        <f>_xlfn.XLOOKUP(data_cloud__263[[#This Row],[product_id]], manual_check_maarten!A:A,manual_check_maarten!H:H,  "")</f>
        <v/>
      </c>
      <c r="AU56" s="6">
        <f>IF(data_cloud__263[[#This Row],[ground_truth]]=0,1,0)</f>
        <v>0</v>
      </c>
      <c r="AV56" s="6"/>
      <c r="AW56" s="6"/>
      <c r="AX56" s="6">
        <f>_xlfn.XLOOKUP(data_cloud__263[[#This Row],[product_id]], manual_check_maarten!A:A,manual_check_maarten!G:G,  "")</f>
        <v>0</v>
      </c>
      <c r="AY56" s="6"/>
      <c r="AZ56" s="6"/>
      <c r="BA56" s="6" t="s">
        <v>207</v>
      </c>
      <c r="BB56" s="6">
        <v>28</v>
      </c>
      <c r="BC56" s="6" t="s">
        <v>78</v>
      </c>
      <c r="BD56" s="6">
        <v>45566.694988912037</v>
      </c>
      <c r="BE56" s="6" t="s">
        <v>79</v>
      </c>
      <c r="BF56" s="6" t="s">
        <v>80</v>
      </c>
      <c r="BG56" s="6">
        <v>28</v>
      </c>
      <c r="BH56" s="6">
        <v>28</v>
      </c>
      <c r="BI56" s="6">
        <v>0</v>
      </c>
      <c r="BJ56" s="6" t="s">
        <v>208</v>
      </c>
      <c r="BK56" s="6" t="s">
        <v>82</v>
      </c>
      <c r="BL56" s="6">
        <v>14.389999389648438</v>
      </c>
      <c r="BM56" s="6">
        <v>110</v>
      </c>
      <c r="BN56" s="6" t="s">
        <v>82</v>
      </c>
      <c r="BO56" s="6" t="s">
        <v>82</v>
      </c>
      <c r="BP56" s="6">
        <v>0</v>
      </c>
      <c r="BQ56" s="6">
        <v>60</v>
      </c>
      <c r="BR56" s="6">
        <v>1.1568665504455566E-2</v>
      </c>
      <c r="BS56" s="6">
        <v>0.1395409107208252</v>
      </c>
      <c r="BT56" s="6" t="s">
        <v>209</v>
      </c>
      <c r="BU56" s="6" t="s">
        <v>207</v>
      </c>
      <c r="BV56" s="6">
        <v>40</v>
      </c>
      <c r="BW56" s="6">
        <v>20</v>
      </c>
      <c r="BX56" s="6">
        <v>45</v>
      </c>
      <c r="BY56" s="6">
        <v>886.52499999999998</v>
      </c>
      <c r="BZ56" s="6">
        <v>1138.3710000000001</v>
      </c>
      <c r="CA56" s="6">
        <v>2.512</v>
      </c>
      <c r="CB56" s="6">
        <v>4.0890000000000004</v>
      </c>
      <c r="CC56" s="6">
        <v>94.820999999999998</v>
      </c>
      <c r="CD56" s="6">
        <v>2055.4630000000002</v>
      </c>
      <c r="CE56" s="6">
        <v>863.19399999999996</v>
      </c>
      <c r="CF56" s="6">
        <v>1246.336</v>
      </c>
      <c r="CG56" s="6">
        <v>6.5289999999999999</v>
      </c>
      <c r="CH56" s="6">
        <v>99.998999999999995</v>
      </c>
      <c r="CS56" s="6"/>
      <c r="CT56" s="6"/>
      <c r="CU56" s="6"/>
      <c r="CV56" s="6"/>
      <c r="CW56" s="6"/>
      <c r="CZ56" s="6"/>
      <c r="DA56" s="6"/>
      <c r="DB56" s="6"/>
      <c r="DC56" s="6"/>
      <c r="DD56" s="6"/>
      <c r="DE56" s="6"/>
    </row>
    <row r="57" spans="1:109" x14ac:dyDescent="0.35">
      <c r="A57" s="8">
        <v>800.85986328125</v>
      </c>
      <c r="B57" s="8">
        <v>119.90861511230469</v>
      </c>
      <c r="C57" s="8">
        <v>214.80000305175781</v>
      </c>
      <c r="D57" s="8">
        <v>214.80000305175781</v>
      </c>
      <c r="E57" s="8">
        <v>220.60000610351563</v>
      </c>
      <c r="F57" s="8">
        <v>225</v>
      </c>
      <c r="G57" s="8">
        <v>2184.173095703125</v>
      </c>
      <c r="H57" s="8">
        <v>1744.1134033203125</v>
      </c>
      <c r="I57" s="8">
        <v>3.5280001163482666</v>
      </c>
      <c r="J57" s="8">
        <v>0.14400000870227814</v>
      </c>
      <c r="K57" s="8">
        <v>24.338001251220703</v>
      </c>
      <c r="L57" s="8">
        <v>2.0659999847412109</v>
      </c>
      <c r="M57" s="8">
        <v>0.45200002193450928</v>
      </c>
      <c r="N57" s="8">
        <v>0.65600001811981201</v>
      </c>
      <c r="O57" s="8">
        <v>43</v>
      </c>
      <c r="P57" s="8">
        <v>28.572484970092773</v>
      </c>
      <c r="Q57" s="8">
        <v>44.943305969238281</v>
      </c>
      <c r="R57" s="8">
        <v>229.80000305175781</v>
      </c>
      <c r="S57" s="8">
        <v>60</v>
      </c>
      <c r="T57" s="8">
        <v>60</v>
      </c>
      <c r="U57" s="8">
        <v>60.599997999999999</v>
      </c>
      <c r="V57" s="8">
        <v>137.79624938964844</v>
      </c>
      <c r="W57" s="8">
        <v>52.49993896484375</v>
      </c>
      <c r="X57" s="8">
        <v>66.486534118652344</v>
      </c>
      <c r="Y57" s="8">
        <v>82.599014282226563</v>
      </c>
      <c r="Z57" s="8">
        <v>1.2791875600814819</v>
      </c>
      <c r="AA57" s="8">
        <v>544.84674072265625</v>
      </c>
      <c r="AB57" s="8">
        <v>498.55831909179688</v>
      </c>
      <c r="AC57" s="8">
        <v>4.7783126831054688</v>
      </c>
      <c r="AD57" s="8">
        <v>3.8376877307891846</v>
      </c>
      <c r="AE57" s="8">
        <v>7920.9375</v>
      </c>
      <c r="AF57" s="8">
        <v>6099.93310546875</v>
      </c>
      <c r="AG57" s="8">
        <v>1788.7783203125</v>
      </c>
      <c r="AH57" s="8">
        <v>1152.74072265625</v>
      </c>
      <c r="AI57" s="8">
        <v>6132.1591796875</v>
      </c>
      <c r="AJ57" s="8">
        <v>4947.1923828125</v>
      </c>
      <c r="AK57" s="8">
        <f>(data_cloud__263[[#This Row],[timestamp]]-BD55)*86400</f>
        <v>23.969999863766134</v>
      </c>
      <c r="AL57" s="8">
        <v>1.0049999999999999</v>
      </c>
      <c r="AM57" s="8">
        <v>424.79599999999999</v>
      </c>
      <c r="AN57" s="8">
        <v>2056.252</v>
      </c>
      <c r="AO57" s="8">
        <v>21.654</v>
      </c>
      <c r="AP57" s="6">
        <v>26.510999999999999</v>
      </c>
      <c r="AQ57" s="6">
        <v>0</v>
      </c>
      <c r="AR57" s="6">
        <v>1</v>
      </c>
      <c r="AS57" s="6">
        <f>_xlfn.XLOOKUP(data_cloud__263[[#This Row],[product_id]], manual_check_maarten!A:A,manual_check_maarten!F:F,  "")</f>
        <v>1</v>
      </c>
      <c r="AT57" s="6" t="str">
        <f>_xlfn.XLOOKUP(data_cloud__263[[#This Row],[product_id]], manual_check_maarten!A:A,manual_check_maarten!H:H,  "")</f>
        <v/>
      </c>
      <c r="AU57" s="6">
        <f>IF(data_cloud__263[[#This Row],[ground_truth]]=0,1,0)</f>
        <v>0</v>
      </c>
      <c r="AV57" s="6"/>
      <c r="AW57" s="6"/>
      <c r="AX57" s="6">
        <f>_xlfn.XLOOKUP(data_cloud__263[[#This Row],[product_id]], manual_check_maarten!A:A,manual_check_maarten!G:G,  "")</f>
        <v>0</v>
      </c>
      <c r="AY57" s="6"/>
      <c r="AZ57" s="6"/>
      <c r="BA57" s="6" t="s">
        <v>210</v>
      </c>
      <c r="BB57" s="6">
        <v>28</v>
      </c>
      <c r="BC57" s="6" t="s">
        <v>85</v>
      </c>
      <c r="BD57" s="6">
        <v>45566.694988912037</v>
      </c>
      <c r="BE57" s="6" t="s">
        <v>79</v>
      </c>
      <c r="BF57" s="6" t="s">
        <v>80</v>
      </c>
      <c r="BG57" s="6">
        <v>28</v>
      </c>
      <c r="BH57" s="6">
        <v>28</v>
      </c>
      <c r="BI57" s="6">
        <v>0</v>
      </c>
      <c r="BJ57" s="6" t="s">
        <v>208</v>
      </c>
      <c r="BK57" s="6" t="s">
        <v>82</v>
      </c>
      <c r="BL57" s="6">
        <v>14.389999389648438</v>
      </c>
      <c r="BM57" s="6">
        <v>110</v>
      </c>
      <c r="BN57" s="6" t="s">
        <v>82</v>
      </c>
      <c r="BO57" s="6" t="s">
        <v>82</v>
      </c>
      <c r="BP57" s="6">
        <v>0</v>
      </c>
      <c r="BQ57" s="6">
        <v>60</v>
      </c>
      <c r="BR57" s="6"/>
      <c r="BS57" s="6"/>
      <c r="BT57" s="6" t="s">
        <v>211</v>
      </c>
      <c r="BU57" s="6" t="s">
        <v>210</v>
      </c>
      <c r="BV57" s="6">
        <v>40</v>
      </c>
      <c r="BW57" s="6">
        <v>20</v>
      </c>
      <c r="BX57" s="6">
        <v>45</v>
      </c>
      <c r="BY57" s="6">
        <v>1193.674</v>
      </c>
      <c r="BZ57" s="6">
        <v>875.70899999999995</v>
      </c>
      <c r="CA57" s="6">
        <v>-3.6619999999999999</v>
      </c>
      <c r="CB57" s="6">
        <v>4.1150000000000002</v>
      </c>
      <c r="CC57" s="6">
        <v>88.647000000000006</v>
      </c>
      <c r="CD57" s="6">
        <v>2056.252</v>
      </c>
      <c r="CE57" s="6">
        <v>1198.299</v>
      </c>
      <c r="CF57" s="6">
        <v>1185.8620000000001</v>
      </c>
      <c r="CG57" s="6">
        <v>179.64400000000001</v>
      </c>
      <c r="CH57" s="6">
        <v>99.998999999999995</v>
      </c>
      <c r="CS57" s="6"/>
      <c r="CT57" s="6"/>
      <c r="CU57" s="6"/>
      <c r="CV57" s="6"/>
      <c r="CW57" s="6"/>
      <c r="CZ57" s="6"/>
      <c r="DA57" s="6"/>
      <c r="DB57" s="6"/>
      <c r="DC57" s="6"/>
      <c r="DD57" s="6"/>
      <c r="DE57" s="6"/>
    </row>
    <row r="58" spans="1:109" hidden="1" x14ac:dyDescent="0.35">
      <c r="A58" s="8">
        <v>800.85986328125</v>
      </c>
      <c r="B58" s="8">
        <v>119.90861511230469</v>
      </c>
      <c r="C58" s="8">
        <v>214.60000610351563</v>
      </c>
      <c r="D58" s="8">
        <v>214.60000610351563</v>
      </c>
      <c r="E58" s="8">
        <v>220.5</v>
      </c>
      <c r="F58" s="8">
        <v>225</v>
      </c>
      <c r="G58" s="8">
        <v>2200.007568359375</v>
      </c>
      <c r="H58" s="8">
        <v>1733.816162109375</v>
      </c>
      <c r="I58" s="8">
        <v>3.0260002613067627</v>
      </c>
      <c r="J58" s="8">
        <v>0.15400001406669617</v>
      </c>
      <c r="K58" s="8">
        <v>24.340002059936523</v>
      </c>
      <c r="L58" s="8">
        <v>2.0740001201629639</v>
      </c>
      <c r="M58" s="8">
        <v>0.45400002598762512</v>
      </c>
      <c r="N58" s="8">
        <v>0.65600001811981201</v>
      </c>
      <c r="O58" s="8">
        <v>43.200000762939453</v>
      </c>
      <c r="P58" s="8">
        <v>28.659130096435547</v>
      </c>
      <c r="Q58" s="8">
        <v>44.978981018066406</v>
      </c>
      <c r="R58" s="8">
        <v>229.80000305175781</v>
      </c>
      <c r="S58" s="8">
        <v>60</v>
      </c>
      <c r="T58" s="8">
        <v>60</v>
      </c>
      <c r="U58" s="8">
        <v>60.599997999999999</v>
      </c>
      <c r="V58" s="8">
        <v>94.586082458496094</v>
      </c>
      <c r="W58" s="8">
        <v>52.499603271484375</v>
      </c>
      <c r="X58" s="8">
        <v>65.924346923828125</v>
      </c>
      <c r="Y58" s="8">
        <v>79.769935607910156</v>
      </c>
      <c r="Z58" s="8">
        <v>2.6713125705718994</v>
      </c>
      <c r="AA58" s="8">
        <v>546.26727294921875</v>
      </c>
      <c r="AB58" s="8">
        <v>502.04666137695313</v>
      </c>
      <c r="AC58" s="8">
        <v>4.5149378776550293</v>
      </c>
      <c r="AD58" s="8">
        <v>3.6119377613067627</v>
      </c>
      <c r="AE58" s="8">
        <v>7810.189453125</v>
      </c>
      <c r="AF58" s="8">
        <v>5541.8447265625</v>
      </c>
      <c r="AG58" s="8">
        <v>1642.0126953125</v>
      </c>
      <c r="AH58" s="8">
        <v>1025.7412109375</v>
      </c>
      <c r="AI58" s="8">
        <v>6168.1767578125</v>
      </c>
      <c r="AJ58" s="8">
        <v>4516.103515625</v>
      </c>
      <c r="AK58" s="8">
        <f>(data_cloud__263[[#This Row],[timestamp]]-BD56)*86400</f>
        <v>24.827000219374895</v>
      </c>
      <c r="AL58" s="8"/>
      <c r="AM58" s="8"/>
      <c r="AN58" s="8"/>
      <c r="AO58" s="8"/>
      <c r="AP58" s="6"/>
      <c r="AQ58" s="6"/>
      <c r="AR58" s="6"/>
      <c r="AS58" s="6" t="str">
        <f>_xlfn.XLOOKUP(data_cloud__263[[#This Row],[product_id]], manual_check_maarten!A:A,manual_check_maarten!F:F,  "")</f>
        <v/>
      </c>
      <c r="AT58" s="6" t="str">
        <f>_xlfn.XLOOKUP(data_cloud__263[[#This Row],[product_id]], manual_check_maarten!A:A,manual_check_maarten!H:H,  "")</f>
        <v/>
      </c>
      <c r="AU58" s="6">
        <f>IF(data_cloud__263[[#This Row],[ground_truth]]=0,1,0)</f>
        <v>0</v>
      </c>
      <c r="AV58" s="6"/>
      <c r="AW58" s="6"/>
      <c r="AX58" s="6" t="str">
        <f>_xlfn.XLOOKUP(data_cloud__263[[#This Row],[product_id]], manual_check_maarten!A:A,manual_check_maarten!G:G,  "")</f>
        <v/>
      </c>
      <c r="AY58" s="6"/>
      <c r="AZ58" s="6"/>
      <c r="BA58" s="6" t="s">
        <v>212</v>
      </c>
      <c r="BB58" s="6">
        <v>29</v>
      </c>
      <c r="BC58" s="6" t="s">
        <v>78</v>
      </c>
      <c r="BD58" s="6">
        <v>45566.695276261577</v>
      </c>
      <c r="BE58" s="6" t="s">
        <v>79</v>
      </c>
      <c r="BF58" s="6" t="s">
        <v>80</v>
      </c>
      <c r="BG58" s="6">
        <v>29</v>
      </c>
      <c r="BH58" s="6">
        <v>29</v>
      </c>
      <c r="BI58" s="6">
        <v>0</v>
      </c>
      <c r="BJ58" s="6" t="s">
        <v>213</v>
      </c>
      <c r="BK58" s="6" t="s">
        <v>82</v>
      </c>
      <c r="BL58" s="6">
        <v>14.399999618530273</v>
      </c>
      <c r="BM58" s="6">
        <v>110</v>
      </c>
      <c r="BN58" s="6" t="s">
        <v>82</v>
      </c>
      <c r="BO58" s="6" t="s">
        <v>82</v>
      </c>
      <c r="BP58" s="6">
        <v>0</v>
      </c>
      <c r="BQ58" s="6">
        <v>60</v>
      </c>
      <c r="BR58" s="6">
        <v>1.6579627990722656E-2</v>
      </c>
      <c r="BS58" s="6">
        <v>0.1214759349822998</v>
      </c>
      <c r="BT58" s="6"/>
      <c r="BU58" s="6"/>
      <c r="BY58" s="6"/>
      <c r="BZ58" s="6"/>
      <c r="CA58" s="6"/>
      <c r="CB58" s="6"/>
      <c r="CC58" s="6"/>
      <c r="CD58" s="6"/>
      <c r="CE58" s="6"/>
      <c r="CS58" s="6"/>
      <c r="CT58" s="6"/>
      <c r="CU58" s="6"/>
      <c r="CV58" s="6"/>
      <c r="CW58" s="6"/>
      <c r="CZ58" s="6"/>
      <c r="DA58" s="6"/>
      <c r="DB58" s="6"/>
      <c r="DC58" s="6"/>
      <c r="DD58" s="6"/>
      <c r="DE58" s="6"/>
    </row>
    <row r="59" spans="1:109" x14ac:dyDescent="0.35">
      <c r="A59" s="8">
        <v>800.85986328125</v>
      </c>
      <c r="B59" s="8">
        <v>119.90861511230469</v>
      </c>
      <c r="C59" s="8">
        <v>214.60000610351563</v>
      </c>
      <c r="D59" s="8">
        <v>214.60000610351563</v>
      </c>
      <c r="E59" s="8">
        <v>220.5</v>
      </c>
      <c r="F59" s="8">
        <v>225</v>
      </c>
      <c r="G59" s="8">
        <v>2200.007568359375</v>
      </c>
      <c r="H59" s="8">
        <v>1733.816162109375</v>
      </c>
      <c r="I59" s="8">
        <v>3.0260002613067627</v>
      </c>
      <c r="J59" s="8">
        <v>0.15400001406669617</v>
      </c>
      <c r="K59" s="8">
        <v>24.340002059936523</v>
      </c>
      <c r="L59" s="8">
        <v>2.0740001201629639</v>
      </c>
      <c r="M59" s="8">
        <v>0.45400002598762512</v>
      </c>
      <c r="N59" s="8">
        <v>0.65600001811981201</v>
      </c>
      <c r="O59" s="8">
        <v>43.200000762939453</v>
      </c>
      <c r="P59" s="8">
        <v>28.659130096435547</v>
      </c>
      <c r="Q59" s="8">
        <v>44.978981018066406</v>
      </c>
      <c r="R59" s="8">
        <v>229.80000305175781</v>
      </c>
      <c r="S59" s="8">
        <v>60</v>
      </c>
      <c r="T59" s="8">
        <v>60</v>
      </c>
      <c r="U59" s="8">
        <v>60.599997999999999</v>
      </c>
      <c r="V59" s="8">
        <v>137.79624938964844</v>
      </c>
      <c r="W59" s="8">
        <v>52.49993896484375</v>
      </c>
      <c r="X59" s="8">
        <v>66.449317932128906</v>
      </c>
      <c r="Y59" s="8">
        <v>82.406341552734375</v>
      </c>
      <c r="Z59" s="8">
        <v>2.3326876163482666</v>
      </c>
      <c r="AA59" s="8">
        <v>544.8988037109375</v>
      </c>
      <c r="AB59" s="8">
        <v>498.7117919921875</v>
      </c>
      <c r="AC59" s="8">
        <v>4.8159375190734863</v>
      </c>
      <c r="AD59" s="8">
        <v>3.8753125667572021</v>
      </c>
      <c r="AE59" s="8">
        <v>7941.52685546875</v>
      </c>
      <c r="AF59" s="8">
        <v>6106.57470703125</v>
      </c>
      <c r="AG59" s="8">
        <v>1807.83251953125</v>
      </c>
      <c r="AH59" s="8">
        <v>1170.53173828125</v>
      </c>
      <c r="AI59" s="8">
        <v>6133.6943359375</v>
      </c>
      <c r="AJ59" s="8">
        <v>4936.04296875</v>
      </c>
      <c r="AK59" s="8">
        <f>(data_cloud__263[[#This Row],[timestamp]]-BD57)*86400</f>
        <v>24.827000219374895</v>
      </c>
      <c r="AL59" s="8">
        <v>1.0049999999999999</v>
      </c>
      <c r="AM59" s="8">
        <v>424.78899999999999</v>
      </c>
      <c r="AN59" s="8">
        <v>2056.3960000000002</v>
      </c>
      <c r="AO59" s="8">
        <v>11.739000000000001</v>
      </c>
      <c r="AP59" s="6">
        <v>26.821000000000002</v>
      </c>
      <c r="AQ59" s="6">
        <v>1</v>
      </c>
      <c r="AR59" s="6">
        <v>1</v>
      </c>
      <c r="AS59" s="6">
        <f>_xlfn.XLOOKUP(data_cloud__263[[#This Row],[product_id]], manual_check_maarten!A:A,manual_check_maarten!F:F,  "")</f>
        <v>1</v>
      </c>
      <c r="AT59" s="6" t="str">
        <f>_xlfn.XLOOKUP(data_cloud__263[[#This Row],[product_id]], manual_check_maarten!A:A,manual_check_maarten!H:H,  "")</f>
        <v/>
      </c>
      <c r="AU59" s="6">
        <f>IF(data_cloud__263[[#This Row],[ground_truth]]=0,1,0)</f>
        <v>0</v>
      </c>
      <c r="AV59" s="6"/>
      <c r="AW59" s="6"/>
      <c r="AX59" s="6">
        <f>_xlfn.XLOOKUP(data_cloud__263[[#This Row],[product_id]], manual_check_maarten!A:A,manual_check_maarten!G:G,  "")</f>
        <v>0</v>
      </c>
      <c r="AY59" s="6"/>
      <c r="AZ59" s="6"/>
      <c r="BA59" s="6" t="s">
        <v>214</v>
      </c>
      <c r="BB59" s="6">
        <v>29</v>
      </c>
      <c r="BC59" s="6" t="s">
        <v>85</v>
      </c>
      <c r="BD59" s="6">
        <v>45566.695276261577</v>
      </c>
      <c r="BE59" s="6" t="s">
        <v>79</v>
      </c>
      <c r="BF59" s="6" t="s">
        <v>80</v>
      </c>
      <c r="BG59" s="6">
        <v>29</v>
      </c>
      <c r="BH59" s="6">
        <v>29</v>
      </c>
      <c r="BI59" s="6">
        <v>0</v>
      </c>
      <c r="BJ59" s="6" t="s">
        <v>213</v>
      </c>
      <c r="BK59" s="6" t="s">
        <v>82</v>
      </c>
      <c r="BL59" s="6">
        <v>14.399999618530273</v>
      </c>
      <c r="BM59" s="6">
        <v>110</v>
      </c>
      <c r="BN59" s="6" t="s">
        <v>82</v>
      </c>
      <c r="BO59" s="6" t="s">
        <v>82</v>
      </c>
      <c r="BP59" s="6">
        <v>0</v>
      </c>
      <c r="BQ59" s="6">
        <v>60</v>
      </c>
      <c r="BR59" s="6"/>
      <c r="BS59" s="6"/>
      <c r="BT59" s="6" t="s">
        <v>215</v>
      </c>
      <c r="BU59" s="6" t="s">
        <v>214</v>
      </c>
      <c r="BV59" s="6">
        <v>40</v>
      </c>
      <c r="BW59" s="6">
        <v>20</v>
      </c>
      <c r="BX59" s="6">
        <v>45</v>
      </c>
      <c r="BY59" s="6">
        <v>1193.086</v>
      </c>
      <c r="BZ59" s="6">
        <v>829.25199999999995</v>
      </c>
      <c r="CA59" s="6">
        <v>-4.157</v>
      </c>
      <c r="CB59" s="6">
        <v>4.032</v>
      </c>
      <c r="CC59" s="6">
        <v>88.152000000000001</v>
      </c>
      <c r="CD59" s="6">
        <v>2056.3960000000002</v>
      </c>
      <c r="CE59" s="6">
        <v>1198.2329999999999</v>
      </c>
      <c r="CF59" s="6">
        <v>1139.134</v>
      </c>
      <c r="CG59" s="6">
        <v>179.55799999999999</v>
      </c>
      <c r="CH59" s="6">
        <v>98.424999999999997</v>
      </c>
      <c r="CS59" s="6"/>
      <c r="CT59" s="6"/>
      <c r="CU59" s="6"/>
      <c r="CV59" s="6"/>
      <c r="CW59" s="6"/>
      <c r="CZ59" s="6"/>
      <c r="DA59" s="6"/>
      <c r="DB59" s="6"/>
      <c r="DC59" s="6"/>
      <c r="DD59" s="6"/>
      <c r="DE59" s="6"/>
    </row>
    <row r="60" spans="1:109" x14ac:dyDescent="0.35">
      <c r="A60" s="8">
        <v>800.6754150390625</v>
      </c>
      <c r="B60" s="8">
        <v>119.90861511230469</v>
      </c>
      <c r="C60" s="8">
        <v>214.60000610351563</v>
      </c>
      <c r="D60" s="8">
        <v>214.80000305175781</v>
      </c>
      <c r="E60" s="8">
        <v>220.30000305175781</v>
      </c>
      <c r="F60" s="8">
        <v>225</v>
      </c>
      <c r="G60" s="8">
        <v>2217.687744140625</v>
      </c>
      <c r="H60" s="8">
        <v>1733.524658203125</v>
      </c>
      <c r="I60" s="8">
        <v>2.8620002269744873</v>
      </c>
      <c r="J60" s="8">
        <v>0.14400000870227814</v>
      </c>
      <c r="K60" s="8">
        <v>24.366001129150391</v>
      </c>
      <c r="L60" s="8">
        <v>2.0680000782012939</v>
      </c>
      <c r="M60" s="8">
        <v>0.45400002598762512</v>
      </c>
      <c r="N60" s="8">
        <v>0.65800005197525024</v>
      </c>
      <c r="O60" s="8">
        <v>43.200000762939453</v>
      </c>
      <c r="P60" s="8">
        <v>28.781452178955078</v>
      </c>
      <c r="Q60" s="8">
        <v>44.963691711425781</v>
      </c>
      <c r="R60" s="8">
        <v>229.80000305175781</v>
      </c>
      <c r="S60" s="8">
        <v>60.099997999999999</v>
      </c>
      <c r="T60" s="8">
        <v>60.099997999999999</v>
      </c>
      <c r="U60" s="8">
        <v>60.599997999999999</v>
      </c>
      <c r="V60" s="8">
        <v>94.586082458496094</v>
      </c>
      <c r="W60" s="8">
        <v>52.499603271484375</v>
      </c>
      <c r="X60" s="8">
        <v>65.907440185546875</v>
      </c>
      <c r="Y60" s="8">
        <v>79.722755432128906</v>
      </c>
      <c r="Z60" s="8">
        <v>3.0099375247955322</v>
      </c>
      <c r="AA60" s="8">
        <v>543.25640869140625</v>
      </c>
      <c r="AB60" s="8">
        <v>499.22091674804688</v>
      </c>
      <c r="AC60" s="8">
        <v>4.6278128623962402</v>
      </c>
      <c r="AD60" s="8">
        <v>3.6119377613067627</v>
      </c>
      <c r="AE60" s="8">
        <v>7763.6796875</v>
      </c>
      <c r="AF60" s="8">
        <v>5492.92626953125</v>
      </c>
      <c r="AG60" s="8">
        <v>1694.21337890625</v>
      </c>
      <c r="AH60" s="8">
        <v>1020.15380859375</v>
      </c>
      <c r="AI60" s="8">
        <v>6069.46630859375</v>
      </c>
      <c r="AJ60" s="8">
        <v>4472.7724609375</v>
      </c>
      <c r="AK60" s="8">
        <f>(data_cloud__263[[#This Row],[timestamp]]-BD58)*86400</f>
        <v>24.293999816291034</v>
      </c>
      <c r="AL60" s="8">
        <v>1.0029999999999999</v>
      </c>
      <c r="AM60" s="8">
        <v>423.733</v>
      </c>
      <c r="AN60" s="8">
        <v>2053.4070000000002</v>
      </c>
      <c r="AO60" s="8">
        <v>8.8810000000000002</v>
      </c>
      <c r="AP60" s="6">
        <v>23.823</v>
      </c>
      <c r="AQ60" s="6">
        <v>1</v>
      </c>
      <c r="AR60" s="6">
        <v>1</v>
      </c>
      <c r="AS60" s="6">
        <f>_xlfn.XLOOKUP(data_cloud__263[[#This Row],[product_id]], manual_check_maarten!A:A,manual_check_maarten!F:F,  "")</f>
        <v>1</v>
      </c>
      <c r="AT60" s="6" t="str">
        <f>_xlfn.XLOOKUP(data_cloud__263[[#This Row],[product_id]], manual_check_maarten!A:A,manual_check_maarten!H:H,  "")</f>
        <v/>
      </c>
      <c r="AU60" s="6">
        <f>IF(data_cloud__263[[#This Row],[ground_truth]]=0,1,0)</f>
        <v>0</v>
      </c>
      <c r="AV60" s="6"/>
      <c r="AW60" s="6"/>
      <c r="AX60" s="6">
        <f>_xlfn.XLOOKUP(data_cloud__263[[#This Row],[product_id]], manual_check_maarten!A:A,manual_check_maarten!G:G,  "")</f>
        <v>0</v>
      </c>
      <c r="AY60" s="6"/>
      <c r="AZ60" s="6"/>
      <c r="BA60" s="6" t="s">
        <v>216</v>
      </c>
      <c r="BB60" s="6">
        <v>30</v>
      </c>
      <c r="BC60" s="6" t="s">
        <v>78</v>
      </c>
      <c r="BD60" s="6">
        <v>45566.69555744213</v>
      </c>
      <c r="BE60" s="6" t="s">
        <v>79</v>
      </c>
      <c r="BF60" s="6" t="s">
        <v>80</v>
      </c>
      <c r="BG60" s="6">
        <v>30</v>
      </c>
      <c r="BH60" s="6">
        <v>30</v>
      </c>
      <c r="BI60" s="6">
        <v>0</v>
      </c>
      <c r="BJ60" s="6" t="s">
        <v>217</v>
      </c>
      <c r="BK60" s="6" t="s">
        <v>82</v>
      </c>
      <c r="BL60" s="6">
        <v>14.399999618530273</v>
      </c>
      <c r="BM60" s="6">
        <v>110</v>
      </c>
      <c r="BN60" s="6" t="s">
        <v>82</v>
      </c>
      <c r="BO60" s="6" t="s">
        <v>82</v>
      </c>
      <c r="BP60" s="6">
        <v>0</v>
      </c>
      <c r="BQ60" s="6">
        <v>60</v>
      </c>
      <c r="BR60" s="6">
        <v>1.6788482666015625E-2</v>
      </c>
      <c r="BS60" s="6">
        <v>0.12687397003173828</v>
      </c>
      <c r="BT60" s="6" t="s">
        <v>218</v>
      </c>
      <c r="BU60" s="6" t="s">
        <v>216</v>
      </c>
      <c r="BV60" s="6">
        <v>40</v>
      </c>
      <c r="BW60" s="6">
        <v>20</v>
      </c>
      <c r="BX60" s="6">
        <v>45</v>
      </c>
      <c r="BY60" s="6">
        <v>890.21100000000001</v>
      </c>
      <c r="BZ60" s="6">
        <v>991.39599999999996</v>
      </c>
      <c r="CA60" s="6">
        <v>3.1309999999999998</v>
      </c>
      <c r="CB60" s="6">
        <v>4.1580000000000004</v>
      </c>
      <c r="CC60" s="6">
        <v>95.44</v>
      </c>
      <c r="CD60" s="6">
        <v>2053.4070000000002</v>
      </c>
      <c r="CE60" s="6">
        <v>866.80799999999999</v>
      </c>
      <c r="CF60" s="6">
        <v>1101.8900000000001</v>
      </c>
      <c r="CG60" s="6">
        <v>6.5549999999999997</v>
      </c>
      <c r="CH60" s="6">
        <v>99.998999999999995</v>
      </c>
      <c r="CS60" s="6"/>
      <c r="CT60" s="6"/>
      <c r="CU60" s="6"/>
      <c r="CV60" s="6"/>
      <c r="CW60" s="6"/>
      <c r="CZ60" s="6"/>
      <c r="DA60" s="6"/>
      <c r="DB60" s="6"/>
      <c r="DC60" s="6"/>
      <c r="DD60" s="6"/>
      <c r="DE60" s="6"/>
    </row>
    <row r="61" spans="1:109" x14ac:dyDescent="0.35">
      <c r="A61" s="8">
        <v>800.6754150390625</v>
      </c>
      <c r="B61" s="8">
        <v>119.90861511230469</v>
      </c>
      <c r="C61" s="8">
        <v>214.60000610351563</v>
      </c>
      <c r="D61" s="8">
        <v>214.80000305175781</v>
      </c>
      <c r="E61" s="8">
        <v>220.30000305175781</v>
      </c>
      <c r="F61" s="8">
        <v>225</v>
      </c>
      <c r="G61" s="8">
        <v>2217.687744140625</v>
      </c>
      <c r="H61" s="8">
        <v>1733.524658203125</v>
      </c>
      <c r="I61" s="8">
        <v>2.8620002269744873</v>
      </c>
      <c r="J61" s="8">
        <v>0.14400000870227814</v>
      </c>
      <c r="K61" s="8">
        <v>24.366001129150391</v>
      </c>
      <c r="L61" s="8">
        <v>2.0680000782012939</v>
      </c>
      <c r="M61" s="8">
        <v>0.45400002598762512</v>
      </c>
      <c r="N61" s="8">
        <v>0.65800005197525024</v>
      </c>
      <c r="O61" s="8">
        <v>43.200000762939453</v>
      </c>
      <c r="P61" s="8">
        <v>28.781452178955078</v>
      </c>
      <c r="Q61" s="8">
        <v>44.963691711425781</v>
      </c>
      <c r="R61" s="8">
        <v>229.80000305175781</v>
      </c>
      <c r="S61" s="8">
        <v>60.099997999999999</v>
      </c>
      <c r="T61" s="8">
        <v>60.099997999999999</v>
      </c>
      <c r="U61" s="8">
        <v>60.599997999999999</v>
      </c>
      <c r="V61" s="8">
        <v>137.79624938964844</v>
      </c>
      <c r="W61" s="8">
        <v>52.49993896484375</v>
      </c>
      <c r="X61" s="8">
        <v>66.69976806640625</v>
      </c>
      <c r="Y61" s="8">
        <v>82.734321594238281</v>
      </c>
      <c r="Z61" s="8">
        <v>1.2791875600814819</v>
      </c>
      <c r="AA61" s="8">
        <v>544.9874267578125</v>
      </c>
      <c r="AB61" s="8">
        <v>498.43869018554688</v>
      </c>
      <c r="AC61" s="8">
        <v>4.8535628318786621</v>
      </c>
      <c r="AD61" s="8">
        <v>3.8376877307891846</v>
      </c>
      <c r="AE61" s="8">
        <v>7941.0810546875</v>
      </c>
      <c r="AF61" s="8">
        <v>6102.4140625</v>
      </c>
      <c r="AG61" s="8">
        <v>1829.57470703125</v>
      </c>
      <c r="AH61" s="8">
        <v>1152.6259765625</v>
      </c>
      <c r="AI61" s="8">
        <v>6111.50634765625</v>
      </c>
      <c r="AJ61" s="8">
        <v>4949.7880859375</v>
      </c>
      <c r="AK61" s="8">
        <f>(data_cloud__263[[#This Row],[timestamp]]-BD59)*86400</f>
        <v>24.293999816291034</v>
      </c>
      <c r="AL61" s="8">
        <v>1.0049999999999999</v>
      </c>
      <c r="AM61" s="8">
        <v>424.56</v>
      </c>
      <c r="AN61" s="8">
        <v>2055.6999999999998</v>
      </c>
      <c r="AO61" s="8">
        <v>9.7170000000000005</v>
      </c>
      <c r="AP61" s="6">
        <v>38.082000000000001</v>
      </c>
      <c r="AQ61" s="6">
        <v>1</v>
      </c>
      <c r="AR61" s="6">
        <v>1</v>
      </c>
      <c r="AS61" s="6">
        <f>_xlfn.XLOOKUP(data_cloud__263[[#This Row],[product_id]], manual_check_maarten!A:A,manual_check_maarten!F:F,  "")</f>
        <v>1</v>
      </c>
      <c r="AT61" s="6" t="str">
        <f>_xlfn.XLOOKUP(data_cloud__263[[#This Row],[product_id]], manual_check_maarten!A:A,manual_check_maarten!H:H,  "")</f>
        <v/>
      </c>
      <c r="AU61" s="6">
        <f>IF(data_cloud__263[[#This Row],[ground_truth]]=0,1,0)</f>
        <v>0</v>
      </c>
      <c r="AV61" s="6"/>
      <c r="AW61" s="6"/>
      <c r="AX61" s="6">
        <f>_xlfn.XLOOKUP(data_cloud__263[[#This Row],[product_id]], manual_check_maarten!A:A,manual_check_maarten!G:G,  "")</f>
        <v>0</v>
      </c>
      <c r="AY61" s="6"/>
      <c r="AZ61" s="6"/>
      <c r="BA61" s="6" t="s">
        <v>219</v>
      </c>
      <c r="BB61" s="6">
        <v>30</v>
      </c>
      <c r="BC61" s="6" t="s">
        <v>85</v>
      </c>
      <c r="BD61" s="6">
        <v>45566.69555744213</v>
      </c>
      <c r="BE61" s="6" t="s">
        <v>79</v>
      </c>
      <c r="BF61" s="6" t="s">
        <v>80</v>
      </c>
      <c r="BG61" s="6">
        <v>30</v>
      </c>
      <c r="BH61" s="6">
        <v>30</v>
      </c>
      <c r="BI61" s="6">
        <v>0</v>
      </c>
      <c r="BJ61" s="6" t="s">
        <v>217</v>
      </c>
      <c r="BK61" s="6" t="s">
        <v>82</v>
      </c>
      <c r="BL61" s="6">
        <v>14.399999618530273</v>
      </c>
      <c r="BM61" s="6">
        <v>110</v>
      </c>
      <c r="BN61" s="6" t="s">
        <v>82</v>
      </c>
      <c r="BO61" s="6" t="s">
        <v>82</v>
      </c>
      <c r="BP61" s="6">
        <v>0</v>
      </c>
      <c r="BQ61" s="6">
        <v>60</v>
      </c>
      <c r="BR61" s="6"/>
      <c r="BS61" s="6"/>
      <c r="BT61" s="6" t="s">
        <v>220</v>
      </c>
      <c r="BU61" s="6" t="s">
        <v>219</v>
      </c>
      <c r="BV61" s="6">
        <v>40</v>
      </c>
      <c r="BW61" s="6">
        <v>20</v>
      </c>
      <c r="BX61" s="6">
        <v>45</v>
      </c>
      <c r="BY61" s="6">
        <v>1241.4929999999999</v>
      </c>
      <c r="BZ61" s="6">
        <v>763.50699999999995</v>
      </c>
      <c r="CA61" s="6">
        <v>-1.627</v>
      </c>
      <c r="CB61" s="6">
        <v>4.077</v>
      </c>
      <c r="CC61" s="6">
        <v>90.682000000000002</v>
      </c>
      <c r="CD61" s="6">
        <v>2055.6999999999998</v>
      </c>
      <c r="CE61" s="6">
        <v>1235.4939999999999</v>
      </c>
      <c r="CF61" s="6">
        <v>1076.277</v>
      </c>
      <c r="CG61" s="6">
        <v>-178.286</v>
      </c>
      <c r="CH61" s="6">
        <v>99.998999999999995</v>
      </c>
      <c r="CS61" s="6"/>
      <c r="CT61" s="6"/>
      <c r="CU61" s="6"/>
      <c r="CV61" s="6"/>
      <c r="CW61" s="6"/>
      <c r="CZ61" s="6"/>
      <c r="DA61" s="6"/>
      <c r="DB61" s="6"/>
      <c r="DC61" s="6"/>
      <c r="DD61" s="6"/>
      <c r="DE61" s="6"/>
    </row>
    <row r="62" spans="1:109" x14ac:dyDescent="0.35">
      <c r="A62" s="8">
        <v>801.0443115234375</v>
      </c>
      <c r="B62" s="8">
        <v>119.90861511230469</v>
      </c>
      <c r="C62" s="8">
        <v>214.80000305175781</v>
      </c>
      <c r="D62" s="8">
        <v>215</v>
      </c>
      <c r="E62" s="8">
        <v>220.30000305175781</v>
      </c>
      <c r="F62" s="8">
        <v>225</v>
      </c>
      <c r="G62" s="8">
        <v>2175.52734375</v>
      </c>
      <c r="H62" s="8">
        <v>1731.776123046875</v>
      </c>
      <c r="I62" s="8">
        <v>3.2220001220703125</v>
      </c>
      <c r="J62" s="8">
        <v>0.15400001406669617</v>
      </c>
      <c r="K62" s="8">
        <v>24.336000442504883</v>
      </c>
      <c r="L62" s="8">
        <v>2.0460000038146973</v>
      </c>
      <c r="M62" s="8">
        <v>0.45000001788139343</v>
      </c>
      <c r="N62" s="8">
        <v>0.65600001811981201</v>
      </c>
      <c r="O62" s="8">
        <v>43.5</v>
      </c>
      <c r="P62" s="8">
        <v>28.557193756103516</v>
      </c>
      <c r="Q62" s="8">
        <v>44.999370574951172</v>
      </c>
      <c r="R62" s="8">
        <v>229.80000305175781</v>
      </c>
      <c r="S62" s="8">
        <v>60</v>
      </c>
      <c r="T62" s="8">
        <v>60</v>
      </c>
      <c r="U62" s="8">
        <v>60.599997999999999</v>
      </c>
      <c r="V62" s="8">
        <v>94.586082458496094</v>
      </c>
      <c r="W62" s="8">
        <v>52.499603271484375</v>
      </c>
      <c r="X62" s="8">
        <v>65.853782653808594</v>
      </c>
      <c r="Y62" s="8">
        <v>79.862869262695313</v>
      </c>
      <c r="Z62" s="8">
        <v>3.4614377021789551</v>
      </c>
      <c r="AA62" s="8">
        <v>542.294921875</v>
      </c>
      <c r="AB62" s="8">
        <v>497.45016479492188</v>
      </c>
      <c r="AC62" s="8">
        <v>4.6654376983642578</v>
      </c>
      <c r="AD62" s="8">
        <v>3.6495625972747803</v>
      </c>
      <c r="AE62" s="8">
        <v>7737.86328125</v>
      </c>
      <c r="AF62" s="8">
        <v>5425.36181640625</v>
      </c>
      <c r="AG62" s="8">
        <v>1704.30859375</v>
      </c>
      <c r="AH62" s="8">
        <v>1028.0625</v>
      </c>
      <c r="AI62" s="8">
        <v>6033.5546875</v>
      </c>
      <c r="AJ62" s="8">
        <v>4397.29931640625</v>
      </c>
      <c r="AK62" s="8">
        <f>(data_cloud__263[[#This Row],[timestamp]]-BD60)*86400</f>
        <v>23.995999898761511</v>
      </c>
      <c r="AL62" s="8">
        <v>1.0029999999999999</v>
      </c>
      <c r="AM62" s="8">
        <v>423.351</v>
      </c>
      <c r="AN62" s="8">
        <v>2053.4659999999999</v>
      </c>
      <c r="AO62" s="8">
        <v>6.2809999999999997</v>
      </c>
      <c r="AP62" s="6">
        <v>18.532</v>
      </c>
      <c r="AQ62" s="6">
        <v>1</v>
      </c>
      <c r="AR62" s="6">
        <v>1</v>
      </c>
      <c r="AS62" s="6">
        <f>_xlfn.XLOOKUP(data_cloud__263[[#This Row],[product_id]], manual_check_maarten!A:A,manual_check_maarten!F:F,  "")</f>
        <v>1</v>
      </c>
      <c r="AT62" s="6" t="str">
        <f>_xlfn.XLOOKUP(data_cloud__263[[#This Row],[product_id]], manual_check_maarten!A:A,manual_check_maarten!H:H,  "")</f>
        <v/>
      </c>
      <c r="AU62" s="6">
        <f>IF(data_cloud__263[[#This Row],[ground_truth]]=0,1,0)</f>
        <v>0</v>
      </c>
      <c r="AV62" s="6"/>
      <c r="AW62" s="6"/>
      <c r="AX62" s="6">
        <f>_xlfn.XLOOKUP(data_cloud__263[[#This Row],[product_id]], manual_check_maarten!A:A,manual_check_maarten!G:G,  "")</f>
        <v>0</v>
      </c>
      <c r="AY62" s="6"/>
      <c r="AZ62" s="6"/>
      <c r="BA62" s="6" t="s">
        <v>221</v>
      </c>
      <c r="BB62" s="6">
        <v>31</v>
      </c>
      <c r="BC62" s="6" t="s">
        <v>78</v>
      </c>
      <c r="BD62" s="6">
        <v>45566.69583517361</v>
      </c>
      <c r="BE62" s="6" t="s">
        <v>79</v>
      </c>
      <c r="BF62" s="6" t="s">
        <v>80</v>
      </c>
      <c r="BG62" s="6">
        <v>31</v>
      </c>
      <c r="BH62" s="6">
        <v>31</v>
      </c>
      <c r="BI62" s="6">
        <v>0</v>
      </c>
      <c r="BJ62" s="6" t="s">
        <v>222</v>
      </c>
      <c r="BK62" s="6" t="s">
        <v>82</v>
      </c>
      <c r="BL62" s="6">
        <v>14.409999847412109</v>
      </c>
      <c r="BM62" s="6">
        <v>110</v>
      </c>
      <c r="BN62" s="6" t="s">
        <v>82</v>
      </c>
      <c r="BO62" s="6" t="s">
        <v>82</v>
      </c>
      <c r="BP62" s="6">
        <v>0</v>
      </c>
      <c r="BQ62" s="6">
        <v>60</v>
      </c>
      <c r="BR62" s="6">
        <v>3.6244392395019531E-3</v>
      </c>
      <c r="BS62" s="6">
        <v>0.14261996746063232</v>
      </c>
      <c r="BT62" s="6" t="s">
        <v>223</v>
      </c>
      <c r="BU62" s="6" t="s">
        <v>221</v>
      </c>
      <c r="BV62" s="6">
        <v>40</v>
      </c>
      <c r="BW62" s="6">
        <v>20</v>
      </c>
      <c r="BX62" s="6">
        <v>45</v>
      </c>
      <c r="BY62" s="6">
        <v>832.351</v>
      </c>
      <c r="BZ62" s="6">
        <v>1012.785</v>
      </c>
      <c r="CA62" s="6">
        <v>-0.23899999999999999</v>
      </c>
      <c r="CB62" s="6">
        <v>4.0819999999999999</v>
      </c>
      <c r="CC62" s="6">
        <v>92.07</v>
      </c>
      <c r="CD62" s="6">
        <v>2053.4659999999999</v>
      </c>
      <c r="CE62" s="6">
        <v>814.55399999999997</v>
      </c>
      <c r="CF62" s="6">
        <v>1124.1110000000001</v>
      </c>
      <c r="CG62" s="6">
        <v>3.2759999999999998</v>
      </c>
      <c r="CH62" s="6">
        <v>98.424999999999997</v>
      </c>
      <c r="CS62" s="6"/>
      <c r="CT62" s="6"/>
      <c r="CU62" s="6"/>
      <c r="CV62" s="6"/>
      <c r="CW62" s="6"/>
      <c r="CZ62" s="6"/>
      <c r="DA62" s="6"/>
      <c r="DB62" s="6"/>
      <c r="DC62" s="6"/>
      <c r="DD62" s="6"/>
      <c r="DE62" s="6"/>
    </row>
    <row r="63" spans="1:109" x14ac:dyDescent="0.35">
      <c r="A63" s="8">
        <v>801.0443115234375</v>
      </c>
      <c r="B63" s="8">
        <v>119.90861511230469</v>
      </c>
      <c r="C63" s="8">
        <v>214.80000305175781</v>
      </c>
      <c r="D63" s="8">
        <v>215</v>
      </c>
      <c r="E63" s="8">
        <v>220.30000305175781</v>
      </c>
      <c r="F63" s="8">
        <v>225</v>
      </c>
      <c r="G63" s="8">
        <v>2175.52734375</v>
      </c>
      <c r="H63" s="8">
        <v>1731.776123046875</v>
      </c>
      <c r="I63" s="8">
        <v>3.2220001220703125</v>
      </c>
      <c r="J63" s="8">
        <v>0.15400001406669617</v>
      </c>
      <c r="K63" s="8">
        <v>24.336000442504883</v>
      </c>
      <c r="L63" s="8">
        <v>2.0460000038146973</v>
      </c>
      <c r="M63" s="8">
        <v>0.45000001788139343</v>
      </c>
      <c r="N63" s="8">
        <v>0.65600001811981201</v>
      </c>
      <c r="O63" s="8">
        <v>43.5</v>
      </c>
      <c r="P63" s="8">
        <v>28.557193756103516</v>
      </c>
      <c r="Q63" s="8">
        <v>44.999370574951172</v>
      </c>
      <c r="R63" s="8">
        <v>229.80000305175781</v>
      </c>
      <c r="S63" s="8">
        <v>60</v>
      </c>
      <c r="T63" s="8">
        <v>60</v>
      </c>
      <c r="U63" s="8">
        <v>60.599997999999999</v>
      </c>
      <c r="V63" s="8">
        <v>137.79624938964844</v>
      </c>
      <c r="W63" s="8">
        <v>52.49993896484375</v>
      </c>
      <c r="X63" s="8">
        <v>66.515907287597656</v>
      </c>
      <c r="Y63" s="8">
        <v>82.424674987792969</v>
      </c>
      <c r="Z63" s="8">
        <v>1.3920625448226929</v>
      </c>
      <c r="AA63" s="8">
        <v>545.4837646484375</v>
      </c>
      <c r="AB63" s="8">
        <v>498.13946533203125</v>
      </c>
      <c r="AC63" s="8">
        <v>4.8159375190734863</v>
      </c>
      <c r="AD63" s="8">
        <v>3.8376877307891846</v>
      </c>
      <c r="AE63" s="8">
        <v>7938.6220703125</v>
      </c>
      <c r="AF63" s="8">
        <v>6117.3935546875</v>
      </c>
      <c r="AG63" s="8">
        <v>1807.51904296875</v>
      </c>
      <c r="AH63" s="8">
        <v>1148.7705078125</v>
      </c>
      <c r="AI63" s="8">
        <v>6131.10302734375</v>
      </c>
      <c r="AJ63" s="8">
        <v>4968.623046875</v>
      </c>
      <c r="AK63" s="8">
        <f>(data_cloud__263[[#This Row],[timestamp]]-BD61)*86400</f>
        <v>23.995999898761511</v>
      </c>
      <c r="AL63" s="8">
        <v>1.0049999999999999</v>
      </c>
      <c r="AM63" s="8">
        <v>424.78699999999998</v>
      </c>
      <c r="AN63" s="8">
        <v>2054.4270000000001</v>
      </c>
      <c r="AO63" s="8">
        <v>6.4409999999999998</v>
      </c>
      <c r="AP63" s="6">
        <v>35.962000000000003</v>
      </c>
      <c r="AQ63" s="6">
        <v>1</v>
      </c>
      <c r="AR63" s="6">
        <v>1</v>
      </c>
      <c r="AS63" s="6">
        <f>_xlfn.XLOOKUP(data_cloud__263[[#This Row],[product_id]], manual_check_maarten!A:A,manual_check_maarten!F:F,  "")</f>
        <v>1</v>
      </c>
      <c r="AT63" s="6" t="str">
        <f>_xlfn.XLOOKUP(data_cloud__263[[#This Row],[product_id]], manual_check_maarten!A:A,manual_check_maarten!H:H,  "")</f>
        <v/>
      </c>
      <c r="AU63" s="6">
        <f>IF(data_cloud__263[[#This Row],[ground_truth]]=0,1,0)</f>
        <v>0</v>
      </c>
      <c r="AV63" s="6"/>
      <c r="AW63" s="6"/>
      <c r="AX63" s="6">
        <f>_xlfn.XLOOKUP(data_cloud__263[[#This Row],[product_id]], manual_check_maarten!A:A,manual_check_maarten!G:G,  "")</f>
        <v>0</v>
      </c>
      <c r="AY63" s="6"/>
      <c r="AZ63" s="6"/>
      <c r="BA63" s="6" t="s">
        <v>224</v>
      </c>
      <c r="BB63" s="6">
        <v>31</v>
      </c>
      <c r="BC63" s="6" t="s">
        <v>85</v>
      </c>
      <c r="BD63" s="6">
        <v>45566.69583517361</v>
      </c>
      <c r="BE63" s="6" t="s">
        <v>79</v>
      </c>
      <c r="BF63" s="6" t="s">
        <v>80</v>
      </c>
      <c r="BG63" s="6">
        <v>31</v>
      </c>
      <c r="BH63" s="6">
        <v>31</v>
      </c>
      <c r="BI63" s="6">
        <v>0</v>
      </c>
      <c r="BJ63" s="6" t="s">
        <v>222</v>
      </c>
      <c r="BK63" s="6" t="s">
        <v>82</v>
      </c>
      <c r="BL63" s="6">
        <v>14.409999847412109</v>
      </c>
      <c r="BM63" s="6">
        <v>110</v>
      </c>
      <c r="BN63" s="6" t="s">
        <v>82</v>
      </c>
      <c r="BO63" s="6" t="s">
        <v>82</v>
      </c>
      <c r="BP63" s="6">
        <v>0</v>
      </c>
      <c r="BQ63" s="6">
        <v>60</v>
      </c>
      <c r="BR63" s="6"/>
      <c r="BS63" s="6"/>
      <c r="BT63" s="6" t="s">
        <v>225</v>
      </c>
      <c r="BU63" s="6" t="s">
        <v>224</v>
      </c>
      <c r="BV63" s="6">
        <v>40</v>
      </c>
      <c r="BW63" s="6">
        <v>20</v>
      </c>
      <c r="BX63" s="6">
        <v>45</v>
      </c>
      <c r="BY63" s="6">
        <v>1185.0250000000001</v>
      </c>
      <c r="BZ63" s="6">
        <v>1068.7439999999999</v>
      </c>
      <c r="CA63" s="6">
        <v>-4.33</v>
      </c>
      <c r="CB63" s="6">
        <v>4.133</v>
      </c>
      <c r="CC63" s="6">
        <v>87.978999999999999</v>
      </c>
      <c r="CD63" s="6">
        <v>2054.4270000000001</v>
      </c>
      <c r="CE63" s="6">
        <v>1190.7840000000001</v>
      </c>
      <c r="CF63" s="6">
        <v>1375.1289999999999</v>
      </c>
      <c r="CG63" s="6">
        <v>179.553</v>
      </c>
      <c r="CH63" s="6">
        <v>99.998999999999995</v>
      </c>
      <c r="CS63" s="6"/>
      <c r="CT63" s="6"/>
      <c r="CU63" s="6"/>
      <c r="CV63" s="6"/>
      <c r="CW63" s="6"/>
      <c r="CZ63" s="6"/>
      <c r="DA63" s="6"/>
      <c r="DB63" s="6"/>
      <c r="DC63" s="6"/>
      <c r="DD63" s="6"/>
      <c r="DE63" s="6"/>
    </row>
    <row r="64" spans="1:109" x14ac:dyDescent="0.35">
      <c r="A64" s="8">
        <v>800.85986328125</v>
      </c>
      <c r="B64" s="8">
        <v>119.90861511230469</v>
      </c>
      <c r="C64" s="8">
        <v>215.10000610351563</v>
      </c>
      <c r="D64" s="8">
        <v>215.10000610351563</v>
      </c>
      <c r="E64" s="8">
        <v>220.30000305175781</v>
      </c>
      <c r="F64" s="8">
        <v>225</v>
      </c>
      <c r="G64" s="8">
        <v>2195.150390625</v>
      </c>
      <c r="H64" s="8">
        <v>1746.34765625</v>
      </c>
      <c r="I64" s="8">
        <v>2.9360001087188721</v>
      </c>
      <c r="J64" s="8">
        <v>0.14600001275539398</v>
      </c>
      <c r="K64" s="8">
        <v>24.340002059936523</v>
      </c>
      <c r="L64" s="8">
        <v>2.0760002136230469</v>
      </c>
      <c r="M64" s="8">
        <v>0.45400002598762512</v>
      </c>
      <c r="N64" s="8">
        <v>0.65600001811981201</v>
      </c>
      <c r="O64" s="8">
        <v>43.700000762939453</v>
      </c>
      <c r="P64" s="8">
        <v>28.786548614501953</v>
      </c>
      <c r="Q64" s="8">
        <v>44.958595275878906</v>
      </c>
      <c r="R64" s="8">
        <v>230</v>
      </c>
      <c r="S64" s="8">
        <v>60</v>
      </c>
      <c r="T64" s="8">
        <v>60</v>
      </c>
      <c r="U64" s="8">
        <v>60.599997999999999</v>
      </c>
      <c r="V64" s="8">
        <v>94.586082458496094</v>
      </c>
      <c r="W64" s="8">
        <v>52.499603271484375</v>
      </c>
      <c r="X64" s="8">
        <v>66.047142028808594</v>
      </c>
      <c r="Y64" s="8">
        <v>79.827232360839844</v>
      </c>
      <c r="Z64" s="8">
        <v>3.4614377021789551</v>
      </c>
      <c r="AA64" s="8">
        <v>543.55352783203125</v>
      </c>
      <c r="AB64" s="8">
        <v>499.77490234375</v>
      </c>
      <c r="AC64" s="8">
        <v>4.5525627136230469</v>
      </c>
      <c r="AD64" s="8">
        <v>3.6495625972747803</v>
      </c>
      <c r="AE64" s="8">
        <v>7753.814453125</v>
      </c>
      <c r="AF64" s="8">
        <v>5503.916015625</v>
      </c>
      <c r="AG64" s="8">
        <v>1655.5673828125</v>
      </c>
      <c r="AH64" s="8">
        <v>1040.86083984375</v>
      </c>
      <c r="AI64" s="8">
        <v>6098.2470703125</v>
      </c>
      <c r="AJ64" s="8">
        <v>4463.05517578125</v>
      </c>
      <c r="AK64" s="8">
        <f>(data_cloud__263[[#This Row],[timestamp]]-BD62)*86400</f>
        <v>24.772000266239047</v>
      </c>
      <c r="AL64" s="8">
        <v>1.0029999999999999</v>
      </c>
      <c r="AM64" s="8">
        <v>423.44400000000002</v>
      </c>
      <c r="AN64" s="8">
        <v>2055.498</v>
      </c>
      <c r="AO64" s="8">
        <v>8.5990000000000002</v>
      </c>
      <c r="AP64" s="6">
        <v>23.117000000000001</v>
      </c>
      <c r="AQ64" s="6">
        <v>1</v>
      </c>
      <c r="AR64" s="6">
        <v>1</v>
      </c>
      <c r="AS64" s="6">
        <f>_xlfn.XLOOKUP(data_cloud__263[[#This Row],[product_id]], manual_check_maarten!A:A,manual_check_maarten!F:F,  "")</f>
        <v>1</v>
      </c>
      <c r="AT64" s="6" t="str">
        <f>_xlfn.XLOOKUP(data_cloud__263[[#This Row],[product_id]], manual_check_maarten!A:A,manual_check_maarten!H:H,  "")</f>
        <v/>
      </c>
      <c r="AU64" s="6">
        <f>IF(data_cloud__263[[#This Row],[ground_truth]]=0,1,0)</f>
        <v>0</v>
      </c>
      <c r="AV64" s="6"/>
      <c r="AW64" s="6"/>
      <c r="AX64" s="6">
        <f>_xlfn.XLOOKUP(data_cloud__263[[#This Row],[product_id]], manual_check_maarten!A:A,manual_check_maarten!G:G,  "")</f>
        <v>0</v>
      </c>
      <c r="AY64" s="6"/>
      <c r="AZ64" s="6"/>
      <c r="BA64" s="6" t="s">
        <v>226</v>
      </c>
      <c r="BB64" s="6">
        <v>32</v>
      </c>
      <c r="BC64" s="6" t="s">
        <v>78</v>
      </c>
      <c r="BD64" s="6">
        <v>45566.696121886576</v>
      </c>
      <c r="BE64" s="6" t="s">
        <v>79</v>
      </c>
      <c r="BF64" s="6" t="s">
        <v>80</v>
      </c>
      <c r="BG64" s="6">
        <v>32</v>
      </c>
      <c r="BH64" s="6">
        <v>32</v>
      </c>
      <c r="BI64" s="6">
        <v>0</v>
      </c>
      <c r="BJ64" s="6" t="s">
        <v>227</v>
      </c>
      <c r="BK64" s="6" t="s">
        <v>82</v>
      </c>
      <c r="BL64" s="6">
        <v>14.409999847412109</v>
      </c>
      <c r="BM64" s="6">
        <v>110</v>
      </c>
      <c r="BN64" s="6" t="s">
        <v>82</v>
      </c>
      <c r="BO64" s="6" t="s">
        <v>82</v>
      </c>
      <c r="BP64" s="6">
        <v>0</v>
      </c>
      <c r="BQ64" s="6">
        <v>60</v>
      </c>
      <c r="BR64" s="6">
        <v>1.853477954864502E-2</v>
      </c>
      <c r="BS64" s="6">
        <v>0.12585413455963135</v>
      </c>
      <c r="BT64" s="6" t="s">
        <v>228</v>
      </c>
      <c r="BU64" s="6" t="s">
        <v>226</v>
      </c>
      <c r="BV64" s="6">
        <v>40</v>
      </c>
      <c r="BW64" s="6">
        <v>20</v>
      </c>
      <c r="BX64" s="6">
        <v>45</v>
      </c>
      <c r="BY64" s="6">
        <v>825.41399999999999</v>
      </c>
      <c r="BZ64" s="6">
        <v>1272.2360000000001</v>
      </c>
      <c r="CA64" s="6">
        <v>0.46100000000000002</v>
      </c>
      <c r="CB64" s="6">
        <v>4.0999999999999996</v>
      </c>
      <c r="CC64" s="6">
        <v>92.77</v>
      </c>
      <c r="CD64" s="6">
        <v>2055.498</v>
      </c>
      <c r="CE64" s="6">
        <v>808.68799999999999</v>
      </c>
      <c r="CF64" s="6">
        <v>1379.432</v>
      </c>
      <c r="CG64" s="6">
        <v>3.38</v>
      </c>
      <c r="CH64" s="6">
        <v>96.063000000000002</v>
      </c>
      <c r="CS64" s="6"/>
      <c r="CT64" s="6"/>
      <c r="CU64" s="6"/>
      <c r="CV64" s="6"/>
      <c r="CW64" s="6"/>
      <c r="CZ64" s="6"/>
      <c r="DA64" s="6"/>
      <c r="DB64" s="6"/>
      <c r="DC64" s="6"/>
      <c r="DD64" s="6"/>
      <c r="DE64" s="6"/>
    </row>
    <row r="65" spans="1:109" x14ac:dyDescent="0.35">
      <c r="A65" s="8">
        <v>800.85986328125</v>
      </c>
      <c r="B65" s="8">
        <v>119.90861511230469</v>
      </c>
      <c r="C65" s="8">
        <v>215.10000610351563</v>
      </c>
      <c r="D65" s="8">
        <v>215.10000610351563</v>
      </c>
      <c r="E65" s="8">
        <v>220.30000305175781</v>
      </c>
      <c r="F65" s="8">
        <v>225</v>
      </c>
      <c r="G65" s="8">
        <v>2195.150390625</v>
      </c>
      <c r="H65" s="8">
        <v>1746.34765625</v>
      </c>
      <c r="I65" s="8">
        <v>2.9360001087188721</v>
      </c>
      <c r="J65" s="8">
        <v>0.14600001275539398</v>
      </c>
      <c r="K65" s="8">
        <v>24.340002059936523</v>
      </c>
      <c r="L65" s="8">
        <v>2.0760002136230469</v>
      </c>
      <c r="M65" s="8">
        <v>0.45400002598762512</v>
      </c>
      <c r="N65" s="8">
        <v>0.65600001811981201</v>
      </c>
      <c r="O65" s="8">
        <v>43.700000762939453</v>
      </c>
      <c r="P65" s="8">
        <v>28.786548614501953</v>
      </c>
      <c r="Q65" s="8">
        <v>44.958595275878906</v>
      </c>
      <c r="R65" s="8">
        <v>230</v>
      </c>
      <c r="S65" s="8">
        <v>60</v>
      </c>
      <c r="T65" s="8">
        <v>60</v>
      </c>
      <c r="U65" s="8">
        <v>60.599997999999999</v>
      </c>
      <c r="V65" s="8">
        <v>137.79624938964844</v>
      </c>
      <c r="W65" s="8">
        <v>52.49993896484375</v>
      </c>
      <c r="X65" s="8">
        <v>66.580825805664063</v>
      </c>
      <c r="Y65" s="8">
        <v>82.3470458984375</v>
      </c>
      <c r="Z65" s="8">
        <v>2.2950625419616699</v>
      </c>
      <c r="AA65" s="8">
        <v>544.860595703125</v>
      </c>
      <c r="AB65" s="8">
        <v>498.3297119140625</v>
      </c>
      <c r="AC65" s="8">
        <v>4.8159375190734863</v>
      </c>
      <c r="AD65" s="8">
        <v>3.8000626564025879</v>
      </c>
      <c r="AE65" s="8">
        <v>7941.08984375</v>
      </c>
      <c r="AF65" s="8">
        <v>6112.78076171875</v>
      </c>
      <c r="AG65" s="8">
        <v>1808.509765625</v>
      </c>
      <c r="AH65" s="8">
        <v>1133.654296875</v>
      </c>
      <c r="AI65" s="8">
        <v>6132.580078125</v>
      </c>
      <c r="AJ65" s="8">
        <v>4979.12646484375</v>
      </c>
      <c r="AK65" s="8">
        <f>(data_cloud__263[[#This Row],[timestamp]]-BD63)*86400</f>
        <v>24.772000266239047</v>
      </c>
      <c r="AL65" s="8">
        <v>1.0049999999999999</v>
      </c>
      <c r="AM65" s="8">
        <v>424.63499999999999</v>
      </c>
      <c r="AN65" s="8">
        <v>2056.35</v>
      </c>
      <c r="AO65" s="8">
        <v>175.71899999999999</v>
      </c>
      <c r="AP65" s="6">
        <v>22.134</v>
      </c>
      <c r="AQ65" s="6">
        <v>0</v>
      </c>
      <c r="AR65" s="6">
        <v>1</v>
      </c>
      <c r="AS65" s="6">
        <f>_xlfn.XLOOKUP(data_cloud__263[[#This Row],[product_id]], manual_check_maarten!A:A,manual_check_maarten!F:F,  "")</f>
        <v>0</v>
      </c>
      <c r="AT65" s="6" t="str">
        <f>_xlfn.XLOOKUP(data_cloud__263[[#This Row],[product_id]], manual_check_maarten!A:A,manual_check_maarten!H:H,  "")</f>
        <v>Streaks</v>
      </c>
      <c r="AU65" s="6">
        <f>IF(data_cloud__263[[#This Row],[ground_truth]]=0,1,0)</f>
        <v>1</v>
      </c>
      <c r="AV65" s="6"/>
      <c r="AW65" s="6"/>
      <c r="AX65" s="6">
        <f>_xlfn.XLOOKUP(data_cloud__263[[#This Row],[product_id]], manual_check_maarten!A:A,manual_check_maarten!G:G,  "")</f>
        <v>0</v>
      </c>
      <c r="AY65" s="6"/>
      <c r="AZ65" s="6"/>
      <c r="BA65" s="6" t="s">
        <v>229</v>
      </c>
      <c r="BB65" s="6">
        <v>32</v>
      </c>
      <c r="BC65" s="6" t="s">
        <v>85</v>
      </c>
      <c r="BD65" s="6">
        <v>45566.696121886576</v>
      </c>
      <c r="BE65" s="6" t="s">
        <v>79</v>
      </c>
      <c r="BF65" s="6" t="s">
        <v>80</v>
      </c>
      <c r="BG65" s="6">
        <v>32</v>
      </c>
      <c r="BH65" s="6">
        <v>32</v>
      </c>
      <c r="BI65" s="6">
        <v>0</v>
      </c>
      <c r="BJ65" s="6" t="s">
        <v>227</v>
      </c>
      <c r="BK65" s="6" t="s">
        <v>82</v>
      </c>
      <c r="BL65" s="6">
        <v>14.409999847412109</v>
      </c>
      <c r="BM65" s="6">
        <v>110</v>
      </c>
      <c r="BN65" s="6" t="s">
        <v>82</v>
      </c>
      <c r="BO65" s="6" t="s">
        <v>82</v>
      </c>
      <c r="BP65" s="6">
        <v>0</v>
      </c>
      <c r="BQ65" s="6">
        <v>60</v>
      </c>
      <c r="BR65" s="6"/>
      <c r="BS65" s="6"/>
      <c r="BT65" s="6" t="s">
        <v>230</v>
      </c>
      <c r="BU65" s="6" t="s">
        <v>229</v>
      </c>
      <c r="BV65" s="6">
        <v>40</v>
      </c>
      <c r="BW65" s="6">
        <v>20</v>
      </c>
      <c r="BX65" s="6">
        <v>45</v>
      </c>
      <c r="BY65" s="6">
        <v>1240.5060000000001</v>
      </c>
      <c r="BZ65" s="6">
        <v>912.15599999999995</v>
      </c>
      <c r="CA65" s="6">
        <v>-1.8540000000000001</v>
      </c>
      <c r="CB65" s="6">
        <v>4.0620000000000003</v>
      </c>
      <c r="CC65" s="6">
        <v>90.454999999999998</v>
      </c>
      <c r="CD65" s="6">
        <v>2056.35</v>
      </c>
      <c r="CE65" s="6">
        <v>1232.7639999999999</v>
      </c>
      <c r="CF65" s="6">
        <v>1221.3679999999999</v>
      </c>
      <c r="CG65" s="6">
        <v>-178.15199999999999</v>
      </c>
      <c r="CH65" s="6">
        <v>99.998999999999995</v>
      </c>
      <c r="CS65" s="6"/>
      <c r="CT65" s="6"/>
      <c r="CU65" s="6"/>
      <c r="CV65" s="6"/>
      <c r="CW65" s="6"/>
      <c r="CZ65" s="6"/>
      <c r="DA65" s="6"/>
      <c r="DB65" s="6"/>
      <c r="DC65" s="6"/>
      <c r="DD65" s="6"/>
      <c r="DE65" s="6"/>
    </row>
    <row r="66" spans="1:109" hidden="1" x14ac:dyDescent="0.35">
      <c r="A66" s="8">
        <v>800.6754150390625</v>
      </c>
      <c r="B66" s="8">
        <v>119.90861511230469</v>
      </c>
      <c r="C66" s="8">
        <v>215.10000610351563</v>
      </c>
      <c r="D66" s="8">
        <v>215.10000610351563</v>
      </c>
      <c r="E66" s="8">
        <v>220.30000305175781</v>
      </c>
      <c r="F66" s="8">
        <v>224.80000305175781</v>
      </c>
      <c r="G66" s="8">
        <v>2173.77880859375</v>
      </c>
      <c r="H66" s="8">
        <v>1733.621826171875</v>
      </c>
      <c r="I66" s="8">
        <v>3.3240001201629639</v>
      </c>
      <c r="J66" s="8">
        <v>0.15400001406669617</v>
      </c>
      <c r="K66" s="8">
        <v>24.338001251220703</v>
      </c>
      <c r="L66" s="8">
        <v>2.0540001392364502</v>
      </c>
      <c r="M66" s="8">
        <v>0.45200002193450928</v>
      </c>
      <c r="N66" s="8">
        <v>0.65400004386901855</v>
      </c>
      <c r="O66" s="8">
        <v>43.700000762939453</v>
      </c>
      <c r="P66" s="8">
        <v>28.664226531982422</v>
      </c>
      <c r="Q66" s="8">
        <v>44.999370574951172</v>
      </c>
      <c r="R66" s="8">
        <v>230</v>
      </c>
      <c r="S66" s="8">
        <v>60</v>
      </c>
      <c r="T66" s="8">
        <v>60</v>
      </c>
      <c r="U66" s="8">
        <v>60.599997999999999</v>
      </c>
      <c r="V66" s="8">
        <v>94.586082458496094</v>
      </c>
      <c r="W66" s="8">
        <v>52.499603271484375</v>
      </c>
      <c r="X66" s="8">
        <v>66.044258117675781</v>
      </c>
      <c r="Y66" s="8">
        <v>79.875923156738281</v>
      </c>
      <c r="Z66" s="8">
        <v>2.8594377040863037</v>
      </c>
      <c r="AA66" s="8">
        <v>543.37060546875</v>
      </c>
      <c r="AB66" s="8">
        <v>499.82818603515625</v>
      </c>
      <c r="AC66" s="8">
        <v>4.4773125648498535</v>
      </c>
      <c r="AD66" s="8">
        <v>3.6495625972747803</v>
      </c>
      <c r="AE66" s="8">
        <v>7747.5</v>
      </c>
      <c r="AF66" s="8">
        <v>5503.72607421875</v>
      </c>
      <c r="AG66" s="8">
        <v>1611.71826171875</v>
      </c>
      <c r="AH66" s="8">
        <v>1038.01318359375</v>
      </c>
      <c r="AI66" s="8">
        <v>6135.78173828125</v>
      </c>
      <c r="AJ66" s="8">
        <v>4465.712890625</v>
      </c>
      <c r="AK66" s="8">
        <f>(data_cloud__263[[#This Row],[timestamp]]-BD64)*86400</f>
        <v>24.181000026874244</v>
      </c>
      <c r="AL66" s="8"/>
      <c r="AM66" s="8"/>
      <c r="AN66" s="8"/>
      <c r="AO66" s="8"/>
      <c r="AP66" s="6"/>
      <c r="AQ66" s="6"/>
      <c r="AR66" s="6"/>
      <c r="AS66" s="6" t="str">
        <f>_xlfn.XLOOKUP(data_cloud__263[[#This Row],[product_id]], manual_check_maarten!A:A,manual_check_maarten!F:F,  "")</f>
        <v/>
      </c>
      <c r="AT66" s="6" t="str">
        <f>_xlfn.XLOOKUP(data_cloud__263[[#This Row],[product_id]], manual_check_maarten!A:A,manual_check_maarten!H:H,  "")</f>
        <v/>
      </c>
      <c r="AU66" s="6">
        <f>IF(data_cloud__263[[#This Row],[ground_truth]]=0,1,0)</f>
        <v>0</v>
      </c>
      <c r="AV66" s="6"/>
      <c r="AW66" s="6"/>
      <c r="AX66" s="6" t="str">
        <f>_xlfn.XLOOKUP(data_cloud__263[[#This Row],[product_id]], manual_check_maarten!A:A,manual_check_maarten!G:G,  "")</f>
        <v/>
      </c>
      <c r="AY66" s="6"/>
      <c r="AZ66" s="6"/>
      <c r="BA66" s="6" t="s">
        <v>231</v>
      </c>
      <c r="BB66" s="6">
        <v>33</v>
      </c>
      <c r="BC66" s="6" t="s">
        <v>78</v>
      </c>
      <c r="BD66" s="6">
        <v>45566.696401759262</v>
      </c>
      <c r="BE66" s="6" t="s">
        <v>79</v>
      </c>
      <c r="BF66" s="6" t="s">
        <v>80</v>
      </c>
      <c r="BG66" s="6">
        <v>33</v>
      </c>
      <c r="BH66" s="6">
        <v>33</v>
      </c>
      <c r="BI66" s="6">
        <v>0</v>
      </c>
      <c r="BJ66" s="6" t="s">
        <v>232</v>
      </c>
      <c r="BK66" s="6" t="s">
        <v>82</v>
      </c>
      <c r="BL66" s="6">
        <v>14.409999847412109</v>
      </c>
      <c r="BM66" s="6">
        <v>110</v>
      </c>
      <c r="BN66" s="6" t="s">
        <v>82</v>
      </c>
      <c r="BO66" s="6" t="s">
        <v>82</v>
      </c>
      <c r="BP66" s="6">
        <v>0</v>
      </c>
      <c r="BQ66" s="6">
        <v>60</v>
      </c>
      <c r="BR66" s="6">
        <v>1.6136288642883301E-2</v>
      </c>
      <c r="BS66" s="6">
        <v>0.13083446025848389</v>
      </c>
      <c r="BT66" s="6"/>
      <c r="BU66" s="6"/>
      <c r="BY66" s="6"/>
      <c r="BZ66" s="6"/>
      <c r="CA66" s="6"/>
      <c r="CB66" s="6"/>
      <c r="CC66" s="6"/>
      <c r="CD66" s="6"/>
      <c r="CE66" s="6"/>
      <c r="CS66" s="6"/>
      <c r="CT66" s="6"/>
      <c r="CU66" s="6"/>
      <c r="CV66" s="6"/>
      <c r="CW66" s="6"/>
      <c r="CZ66" s="6"/>
      <c r="DA66" s="6"/>
      <c r="DB66" s="6"/>
      <c r="DC66" s="6"/>
      <c r="DD66" s="6"/>
      <c r="DE66" s="6"/>
    </row>
    <row r="67" spans="1:109" x14ac:dyDescent="0.35">
      <c r="A67" s="8">
        <v>800.6754150390625</v>
      </c>
      <c r="B67" s="8">
        <v>119.90861511230469</v>
      </c>
      <c r="C67" s="8">
        <v>215.10000610351563</v>
      </c>
      <c r="D67" s="8">
        <v>215.10000610351563</v>
      </c>
      <c r="E67" s="8">
        <v>220.30000305175781</v>
      </c>
      <c r="F67" s="8">
        <v>224.80000305175781</v>
      </c>
      <c r="G67" s="8">
        <v>2173.77880859375</v>
      </c>
      <c r="H67" s="8">
        <v>1733.621826171875</v>
      </c>
      <c r="I67" s="8">
        <v>3.3240001201629639</v>
      </c>
      <c r="J67" s="8">
        <v>0.15400001406669617</v>
      </c>
      <c r="K67" s="8">
        <v>24.338001251220703</v>
      </c>
      <c r="L67" s="8">
        <v>2.0540001392364502</v>
      </c>
      <c r="M67" s="8">
        <v>0.45200002193450928</v>
      </c>
      <c r="N67" s="8">
        <v>0.65400004386901855</v>
      </c>
      <c r="O67" s="8">
        <v>43.700000762939453</v>
      </c>
      <c r="P67" s="8">
        <v>28.664226531982422</v>
      </c>
      <c r="Q67" s="8">
        <v>44.999370574951172</v>
      </c>
      <c r="R67" s="8">
        <v>230</v>
      </c>
      <c r="S67" s="8">
        <v>60</v>
      </c>
      <c r="T67" s="8">
        <v>60</v>
      </c>
      <c r="U67" s="8">
        <v>60.599997999999999</v>
      </c>
      <c r="V67" s="8">
        <v>137.79624938964844</v>
      </c>
      <c r="W67" s="8">
        <v>52.49993896484375</v>
      </c>
      <c r="X67" s="8">
        <v>66.622901916503906</v>
      </c>
      <c r="Y67" s="8">
        <v>82.568534851074219</v>
      </c>
      <c r="Z67" s="8">
        <v>1.3544375896453857</v>
      </c>
      <c r="AA67" s="8">
        <v>544.27630615234375</v>
      </c>
      <c r="AB67" s="8">
        <v>497.26498413085938</v>
      </c>
      <c r="AC67" s="8">
        <v>4.8159375190734863</v>
      </c>
      <c r="AD67" s="8">
        <v>3.8376877307891846</v>
      </c>
      <c r="AE67" s="8">
        <v>7910.3505859375</v>
      </c>
      <c r="AF67" s="8">
        <v>6060.681640625</v>
      </c>
      <c r="AG67" s="8">
        <v>1806.0234375</v>
      </c>
      <c r="AH67" s="8">
        <v>1148.5703125</v>
      </c>
      <c r="AI67" s="8">
        <v>6104.3271484375</v>
      </c>
      <c r="AJ67" s="8">
        <v>4912.111328125</v>
      </c>
      <c r="AK67" s="8">
        <f>(data_cloud__263[[#This Row],[timestamp]]-BD65)*86400</f>
        <v>24.181000026874244</v>
      </c>
      <c r="AL67" s="8">
        <v>1.0049999999999999</v>
      </c>
      <c r="AM67" s="8">
        <v>424.697</v>
      </c>
      <c r="AN67" s="8">
        <v>2054.8829999999998</v>
      </c>
      <c r="AO67" s="8">
        <v>11.539</v>
      </c>
      <c r="AP67" s="6">
        <v>23.166</v>
      </c>
      <c r="AQ67" s="6">
        <v>1</v>
      </c>
      <c r="AR67" s="6">
        <v>1</v>
      </c>
      <c r="AS67" s="6">
        <f>_xlfn.XLOOKUP(data_cloud__263[[#This Row],[product_id]], manual_check_maarten!A:A,manual_check_maarten!F:F,  "")</f>
        <v>1</v>
      </c>
      <c r="AT67" s="6" t="str">
        <f>_xlfn.XLOOKUP(data_cloud__263[[#This Row],[product_id]], manual_check_maarten!A:A,manual_check_maarten!H:H,  "")</f>
        <v/>
      </c>
      <c r="AU67" s="6">
        <f>IF(data_cloud__263[[#This Row],[ground_truth]]=0,1,0)</f>
        <v>0</v>
      </c>
      <c r="AV67" s="6"/>
      <c r="AW67" s="6"/>
      <c r="AX67" s="6">
        <f>_xlfn.XLOOKUP(data_cloud__263[[#This Row],[product_id]], manual_check_maarten!A:A,manual_check_maarten!G:G,  "")</f>
        <v>0</v>
      </c>
      <c r="AY67" s="6"/>
      <c r="AZ67" s="6"/>
      <c r="BA67" s="6" t="s">
        <v>233</v>
      </c>
      <c r="BB67" s="6">
        <v>33</v>
      </c>
      <c r="BC67" s="6" t="s">
        <v>85</v>
      </c>
      <c r="BD67" s="6">
        <v>45566.696401759262</v>
      </c>
      <c r="BE67" s="6" t="s">
        <v>79</v>
      </c>
      <c r="BF67" s="6" t="s">
        <v>80</v>
      </c>
      <c r="BG67" s="6">
        <v>33</v>
      </c>
      <c r="BH67" s="6">
        <v>33</v>
      </c>
      <c r="BI67" s="6">
        <v>0</v>
      </c>
      <c r="BJ67" s="6" t="s">
        <v>232</v>
      </c>
      <c r="BK67" s="6" t="s">
        <v>82</v>
      </c>
      <c r="BL67" s="6">
        <v>14.409999847412109</v>
      </c>
      <c r="BM67" s="6">
        <v>110</v>
      </c>
      <c r="BN67" s="6" t="s">
        <v>82</v>
      </c>
      <c r="BO67" s="6" t="s">
        <v>82</v>
      </c>
      <c r="BP67" s="6">
        <v>0</v>
      </c>
      <c r="BQ67" s="6">
        <v>60</v>
      </c>
      <c r="BR67" s="6"/>
      <c r="BS67" s="6"/>
      <c r="BT67" s="6" t="s">
        <v>234</v>
      </c>
      <c r="BU67" s="6" t="s">
        <v>233</v>
      </c>
      <c r="BV67" s="6">
        <v>40</v>
      </c>
      <c r="BW67" s="6">
        <v>20</v>
      </c>
      <c r="BX67" s="6">
        <v>45</v>
      </c>
      <c r="BY67" s="6">
        <v>1210.5070000000001</v>
      </c>
      <c r="BZ67" s="6">
        <v>1032.2909999999999</v>
      </c>
      <c r="CA67" s="6">
        <v>-2.7639999999999998</v>
      </c>
      <c r="CB67" s="6">
        <v>4.0599999999999996</v>
      </c>
      <c r="CC67" s="6">
        <v>89.545000000000002</v>
      </c>
      <c r="CD67" s="6">
        <v>2054.8829999999998</v>
      </c>
      <c r="CE67" s="6">
        <v>1209.885</v>
      </c>
      <c r="CF67" s="6">
        <v>1339.5530000000001</v>
      </c>
      <c r="CG67" s="6">
        <v>-179.29400000000001</v>
      </c>
      <c r="CH67" s="6">
        <v>99.998999999999995</v>
      </c>
      <c r="CS67" s="6"/>
      <c r="CT67" s="6"/>
      <c r="CU67" s="6"/>
      <c r="CV67" s="6"/>
      <c r="CW67" s="6"/>
      <c r="CZ67" s="6"/>
      <c r="DA67" s="6"/>
      <c r="DB67" s="6"/>
      <c r="DC67" s="6"/>
      <c r="DD67" s="6"/>
      <c r="DE67" s="6"/>
    </row>
    <row r="68" spans="1:109" x14ac:dyDescent="0.35">
      <c r="A68" s="8">
        <v>801.0443115234375</v>
      </c>
      <c r="B68" s="8">
        <v>119.90861511230469</v>
      </c>
      <c r="C68" s="8">
        <v>215</v>
      </c>
      <c r="D68" s="8">
        <v>215.10000610351563</v>
      </c>
      <c r="E68" s="8">
        <v>220.30000305175781</v>
      </c>
      <c r="F68" s="8">
        <v>224.80000305175781</v>
      </c>
      <c r="G68" s="8">
        <v>2197.676025390625</v>
      </c>
      <c r="H68" s="8">
        <v>1732.650390625</v>
      </c>
      <c r="I68" s="8">
        <v>3.564000129699707</v>
      </c>
      <c r="J68" s="8">
        <v>0.15400001406669617</v>
      </c>
      <c r="K68" s="8">
        <v>24.340002059936523</v>
      </c>
      <c r="L68" s="8">
        <v>2.0420000553131104</v>
      </c>
      <c r="M68" s="8">
        <v>0.45400002598762512</v>
      </c>
      <c r="N68" s="8">
        <v>0.65800005197525024</v>
      </c>
      <c r="O68" s="8">
        <v>44</v>
      </c>
      <c r="P68" s="8">
        <v>28.388999938964844</v>
      </c>
      <c r="Q68" s="8">
        <v>44.978981018066406</v>
      </c>
      <c r="R68" s="8">
        <v>229.80000305175781</v>
      </c>
      <c r="S68" s="8">
        <v>60</v>
      </c>
      <c r="T68" s="8">
        <v>60</v>
      </c>
      <c r="U68" s="8">
        <v>60.599997999999999</v>
      </c>
      <c r="V68" s="8">
        <v>94.586082458496094</v>
      </c>
      <c r="W68" s="8">
        <v>52.499603271484375</v>
      </c>
      <c r="X68" s="8">
        <v>65.945953369140625</v>
      </c>
      <c r="Y68" s="8">
        <v>79.730453491210938</v>
      </c>
      <c r="Z68" s="8">
        <v>3.0475625991821289</v>
      </c>
      <c r="AA68" s="8">
        <v>542.1893310546875</v>
      </c>
      <c r="AB68" s="8">
        <v>496.5728759765625</v>
      </c>
      <c r="AC68" s="8">
        <v>4.5525627136230469</v>
      </c>
      <c r="AD68" s="8">
        <v>3.6495625972747803</v>
      </c>
      <c r="AE68" s="8">
        <v>7734.98828125</v>
      </c>
      <c r="AF68" s="8">
        <v>5422.49755859375</v>
      </c>
      <c r="AG68" s="8">
        <v>1636.419921875</v>
      </c>
      <c r="AH68" s="8">
        <v>1018.4091796875</v>
      </c>
      <c r="AI68" s="8">
        <v>6098.568359375</v>
      </c>
      <c r="AJ68" s="8">
        <v>4404.08837890625</v>
      </c>
      <c r="AK68" s="8">
        <f>(data_cloud__263[[#This Row],[timestamp]]-BD66)*86400</f>
        <v>24.024999816901982</v>
      </c>
      <c r="AL68" s="8">
        <v>1.004</v>
      </c>
      <c r="AM68" s="8">
        <v>423.798</v>
      </c>
      <c r="AN68" s="8">
        <v>2055.0639999999999</v>
      </c>
      <c r="AO68" s="8">
        <v>12.738</v>
      </c>
      <c r="AP68" s="6">
        <v>42.369</v>
      </c>
      <c r="AQ68" s="6">
        <v>1</v>
      </c>
      <c r="AR68" s="6">
        <v>0</v>
      </c>
      <c r="AS68" s="6">
        <f>_xlfn.XLOOKUP(data_cloud__263[[#This Row],[product_id]], manual_check_maarten!A:A,manual_check_maarten!F:F,  "")</f>
        <v>1</v>
      </c>
      <c r="AT68" s="6" t="str">
        <f>_xlfn.XLOOKUP(data_cloud__263[[#This Row],[product_id]], manual_check_maarten!A:A,manual_check_maarten!H:H,  "")</f>
        <v/>
      </c>
      <c r="AU68" s="6">
        <f>IF(data_cloud__263[[#This Row],[ground_truth]]=0,1,0)</f>
        <v>0</v>
      </c>
      <c r="AV68" s="6"/>
      <c r="AW68" s="6"/>
      <c r="AX68" s="6">
        <f>_xlfn.XLOOKUP(data_cloud__263[[#This Row],[product_id]], manual_check_maarten!A:A,manual_check_maarten!G:G,  "")</f>
        <v>0</v>
      </c>
      <c r="AY68" s="6"/>
      <c r="AZ68" s="6"/>
      <c r="BA68" s="6" t="s">
        <v>235</v>
      </c>
      <c r="BB68" s="6">
        <v>34</v>
      </c>
      <c r="BC68" s="6" t="s">
        <v>78</v>
      </c>
      <c r="BD68" s="6">
        <v>45566.696679826389</v>
      </c>
      <c r="BE68" s="6" t="s">
        <v>79</v>
      </c>
      <c r="BF68" s="6" t="s">
        <v>80</v>
      </c>
      <c r="BG68" s="6">
        <v>34</v>
      </c>
      <c r="BH68" s="6">
        <v>34</v>
      </c>
      <c r="BI68" s="6">
        <v>0</v>
      </c>
      <c r="BJ68" s="6" t="s">
        <v>236</v>
      </c>
      <c r="BK68" s="6" t="s">
        <v>82</v>
      </c>
      <c r="BL68" s="6">
        <v>14.420000076293945</v>
      </c>
      <c r="BM68" s="6">
        <v>110</v>
      </c>
      <c r="BN68" s="6" t="s">
        <v>82</v>
      </c>
      <c r="BO68" s="6" t="s">
        <v>82</v>
      </c>
      <c r="BP68" s="6">
        <v>0</v>
      </c>
      <c r="BQ68" s="6">
        <v>60</v>
      </c>
      <c r="BR68" s="6">
        <v>2.4726271629333496E-2</v>
      </c>
      <c r="BS68" s="6">
        <v>0.11759269237518311</v>
      </c>
      <c r="BT68" s="6" t="s">
        <v>237</v>
      </c>
      <c r="BU68" s="6" t="s">
        <v>235</v>
      </c>
      <c r="BV68" s="6">
        <v>40</v>
      </c>
      <c r="BW68" s="6">
        <v>20</v>
      </c>
      <c r="BX68" s="6">
        <v>45</v>
      </c>
      <c r="BY68" s="6">
        <v>886.35799999999995</v>
      </c>
      <c r="BZ68" s="6">
        <v>1110.1790000000001</v>
      </c>
      <c r="CA68" s="6">
        <v>3.1960000000000002</v>
      </c>
      <c r="CB68" s="6">
        <v>4.0990000000000002</v>
      </c>
      <c r="CC68" s="6">
        <v>95.504999999999995</v>
      </c>
      <c r="CD68" s="6">
        <v>2055.0639999999999</v>
      </c>
      <c r="CE68" s="6">
        <v>863.24400000000003</v>
      </c>
      <c r="CF68" s="6">
        <v>1218.508</v>
      </c>
      <c r="CG68" s="6">
        <v>6.548</v>
      </c>
      <c r="CH68" s="6">
        <v>99.998999999999995</v>
      </c>
      <c r="CS68" s="6"/>
      <c r="CT68" s="6"/>
      <c r="CU68" s="6"/>
      <c r="CV68" s="6"/>
      <c r="CW68" s="6"/>
      <c r="CZ68" s="6"/>
      <c r="DA68" s="6"/>
      <c r="DB68" s="6"/>
      <c r="DC68" s="6"/>
      <c r="DD68" s="6"/>
      <c r="DE68" s="6"/>
    </row>
    <row r="69" spans="1:109" x14ac:dyDescent="0.35">
      <c r="A69" s="8">
        <v>801.0443115234375</v>
      </c>
      <c r="B69" s="8">
        <v>119.90861511230469</v>
      </c>
      <c r="C69" s="8">
        <v>215</v>
      </c>
      <c r="D69" s="8">
        <v>215.10000610351563</v>
      </c>
      <c r="E69" s="8">
        <v>220.30000305175781</v>
      </c>
      <c r="F69" s="8">
        <v>224.80000305175781</v>
      </c>
      <c r="G69" s="8">
        <v>2197.676025390625</v>
      </c>
      <c r="H69" s="8">
        <v>1732.650390625</v>
      </c>
      <c r="I69" s="8">
        <v>3.564000129699707</v>
      </c>
      <c r="J69" s="8">
        <v>0.15400001406669617</v>
      </c>
      <c r="K69" s="8">
        <v>24.340002059936523</v>
      </c>
      <c r="L69" s="8">
        <v>2.0420000553131104</v>
      </c>
      <c r="M69" s="8">
        <v>0.45400002598762512</v>
      </c>
      <c r="N69" s="8">
        <v>0.65800005197525024</v>
      </c>
      <c r="O69" s="8">
        <v>44</v>
      </c>
      <c r="P69" s="8">
        <v>28.388999938964844</v>
      </c>
      <c r="Q69" s="8">
        <v>44.978981018066406</v>
      </c>
      <c r="R69" s="8">
        <v>229.80000305175781</v>
      </c>
      <c r="S69" s="8">
        <v>60</v>
      </c>
      <c r="T69" s="8">
        <v>60</v>
      </c>
      <c r="U69" s="8">
        <v>60.599997999999999</v>
      </c>
      <c r="V69" s="8">
        <v>137.79624938964844</v>
      </c>
      <c r="W69" s="8">
        <v>52.49993896484375</v>
      </c>
      <c r="X69" s="8">
        <v>66.507400512695313</v>
      </c>
      <c r="Y69" s="8">
        <v>82.287490844726563</v>
      </c>
      <c r="Z69" s="8">
        <v>2.3326876163482666</v>
      </c>
      <c r="AA69" s="8">
        <v>542.83978271484375</v>
      </c>
      <c r="AB69" s="8">
        <v>495.14395141601563</v>
      </c>
      <c r="AC69" s="8">
        <v>4.8535628318786621</v>
      </c>
      <c r="AD69" s="8">
        <v>3.8000626564025879</v>
      </c>
      <c r="AE69" s="8">
        <v>7881.48388671875</v>
      </c>
      <c r="AF69" s="8">
        <v>5995.287109375</v>
      </c>
      <c r="AG69" s="8">
        <v>1808.232421875</v>
      </c>
      <c r="AH69" s="8">
        <v>1110.9248046875</v>
      </c>
      <c r="AI69" s="8">
        <v>6073.25146484375</v>
      </c>
      <c r="AJ69" s="8">
        <v>4884.3623046875</v>
      </c>
      <c r="AK69" s="8">
        <f>(data_cloud__263[[#This Row],[timestamp]]-BD67)*86400</f>
        <v>24.024999816901982</v>
      </c>
      <c r="AL69" s="8">
        <v>1.0049999999999999</v>
      </c>
      <c r="AM69" s="8">
        <v>424.76</v>
      </c>
      <c r="AN69" s="8">
        <v>2056.5839999999998</v>
      </c>
      <c r="AO69" s="8">
        <v>9.0229999999999997</v>
      </c>
      <c r="AP69" s="6">
        <v>35.767000000000003</v>
      </c>
      <c r="AQ69" s="6">
        <v>1</v>
      </c>
      <c r="AR69" s="6">
        <v>1</v>
      </c>
      <c r="AS69" s="6">
        <f>_xlfn.XLOOKUP(data_cloud__263[[#This Row],[product_id]], manual_check_maarten!A:A,manual_check_maarten!F:F,  "")</f>
        <v>1</v>
      </c>
      <c r="AT69" s="6" t="str">
        <f>_xlfn.XLOOKUP(data_cloud__263[[#This Row],[product_id]], manual_check_maarten!A:A,manual_check_maarten!H:H,  "")</f>
        <v/>
      </c>
      <c r="AU69" s="6">
        <f>IF(data_cloud__263[[#This Row],[ground_truth]]=0,1,0)</f>
        <v>0</v>
      </c>
      <c r="AV69" s="6"/>
      <c r="AW69" s="6"/>
      <c r="AX69" s="6">
        <f>_xlfn.XLOOKUP(data_cloud__263[[#This Row],[product_id]], manual_check_maarten!A:A,manual_check_maarten!G:G,  "")</f>
        <v>0</v>
      </c>
      <c r="AY69" s="6"/>
      <c r="AZ69" s="6"/>
      <c r="BA69" s="6" t="s">
        <v>238</v>
      </c>
      <c r="BB69" s="6">
        <v>34</v>
      </c>
      <c r="BC69" s="6" t="s">
        <v>85</v>
      </c>
      <c r="BD69" s="6">
        <v>45566.696679826389</v>
      </c>
      <c r="BE69" s="6" t="s">
        <v>79</v>
      </c>
      <c r="BF69" s="6" t="s">
        <v>80</v>
      </c>
      <c r="BG69" s="6">
        <v>34</v>
      </c>
      <c r="BH69" s="6">
        <v>34</v>
      </c>
      <c r="BI69" s="6">
        <v>0</v>
      </c>
      <c r="BJ69" s="6" t="s">
        <v>236</v>
      </c>
      <c r="BK69" s="6" t="s">
        <v>82</v>
      </c>
      <c r="BL69" s="6">
        <v>14.420000076293945</v>
      </c>
      <c r="BM69" s="6">
        <v>110</v>
      </c>
      <c r="BN69" s="6" t="s">
        <v>82</v>
      </c>
      <c r="BO69" s="6" t="s">
        <v>82</v>
      </c>
      <c r="BP69" s="6">
        <v>0</v>
      </c>
      <c r="BQ69" s="6">
        <v>60</v>
      </c>
      <c r="BR69" s="6"/>
      <c r="BS69" s="6"/>
      <c r="BT69" s="6" t="s">
        <v>239</v>
      </c>
      <c r="BU69" s="6" t="s">
        <v>238</v>
      </c>
      <c r="BV69" s="6">
        <v>40</v>
      </c>
      <c r="BW69" s="6">
        <v>20</v>
      </c>
      <c r="BX69" s="6">
        <v>45</v>
      </c>
      <c r="BY69" s="6">
        <v>1196.4269999999999</v>
      </c>
      <c r="BZ69" s="6">
        <v>787.10400000000004</v>
      </c>
      <c r="CA69" s="6">
        <v>-2.9910000000000001</v>
      </c>
      <c r="CB69" s="6">
        <v>4.1589999999999998</v>
      </c>
      <c r="CC69" s="6">
        <v>89.317999999999998</v>
      </c>
      <c r="CD69" s="6">
        <v>2056.5839999999998</v>
      </c>
      <c r="CE69" s="6">
        <v>1201.4549999999999</v>
      </c>
      <c r="CF69" s="6">
        <v>1098.2360000000001</v>
      </c>
      <c r="CG69" s="6">
        <v>179.63800000000001</v>
      </c>
      <c r="CH69" s="6">
        <v>99.998999999999995</v>
      </c>
      <c r="CS69" s="6"/>
      <c r="CT69" s="6"/>
      <c r="CU69" s="6"/>
      <c r="CV69" s="6"/>
      <c r="CW69" s="6"/>
      <c r="CZ69" s="6"/>
      <c r="DA69" s="6"/>
      <c r="DB69" s="6"/>
      <c r="DC69" s="6"/>
      <c r="DD69" s="6"/>
      <c r="DE69" s="6"/>
    </row>
    <row r="70" spans="1:109" x14ac:dyDescent="0.35">
      <c r="A70" s="8">
        <v>800.85986328125</v>
      </c>
      <c r="B70" s="8">
        <v>119.90861511230469</v>
      </c>
      <c r="C70" s="8">
        <v>214.60000610351563</v>
      </c>
      <c r="D70" s="8">
        <v>215.10000610351563</v>
      </c>
      <c r="E70" s="8">
        <v>220.10000610351563</v>
      </c>
      <c r="F70" s="8">
        <v>225</v>
      </c>
      <c r="G70" s="8">
        <v>2204.86474609375</v>
      </c>
      <c r="H70" s="8">
        <v>1744.7933349609375</v>
      </c>
      <c r="I70" s="8">
        <v>3.2400002479553223</v>
      </c>
      <c r="J70" s="8">
        <v>0.14200000464916229</v>
      </c>
      <c r="K70" s="8">
        <v>24.340002059936523</v>
      </c>
      <c r="L70" s="8">
        <v>2.0680000782012939</v>
      </c>
      <c r="M70" s="8">
        <v>0.45400002598762512</v>
      </c>
      <c r="N70" s="8">
        <v>0.65400004386901855</v>
      </c>
      <c r="O70" s="8">
        <v>44</v>
      </c>
      <c r="P70" s="8">
        <v>28.521516799926758</v>
      </c>
      <c r="Q70" s="8">
        <v>44.973884582519531</v>
      </c>
      <c r="R70" s="8">
        <v>229.80000305175781</v>
      </c>
      <c r="S70" s="8">
        <v>60</v>
      </c>
      <c r="T70" s="8">
        <v>60</v>
      </c>
      <c r="U70" s="8">
        <v>60.599997999999999</v>
      </c>
      <c r="V70" s="8">
        <v>94.586082458496094</v>
      </c>
      <c r="W70" s="8">
        <v>52.499603271484375</v>
      </c>
      <c r="X70" s="8">
        <v>65.908500671386719</v>
      </c>
      <c r="Y70" s="8">
        <v>79.619293212890625</v>
      </c>
      <c r="Z70" s="8">
        <v>2.7089376449584961</v>
      </c>
      <c r="AA70" s="8">
        <v>543.20050048828125</v>
      </c>
      <c r="AB70" s="8">
        <v>498.9915771484375</v>
      </c>
      <c r="AC70" s="8">
        <v>4.5149378776550293</v>
      </c>
      <c r="AD70" s="8">
        <v>3.6495625972747803</v>
      </c>
      <c r="AE70" s="8">
        <v>7752.02197265625</v>
      </c>
      <c r="AF70" s="8">
        <v>5489.921875</v>
      </c>
      <c r="AG70" s="8">
        <v>1628.72119140625</v>
      </c>
      <c r="AH70" s="8">
        <v>1032.744140625</v>
      </c>
      <c r="AI70" s="8">
        <v>6123.30078125</v>
      </c>
      <c r="AJ70" s="8">
        <v>4457.177734375</v>
      </c>
      <c r="AK70" s="8">
        <f>(data_cloud__263[[#This Row],[timestamp]]-BD68)*86400</f>
        <v>24.735999782569706</v>
      </c>
      <c r="AL70" s="8">
        <v>1.0029999999999999</v>
      </c>
      <c r="AM70" s="8">
        <v>423.84100000000001</v>
      </c>
      <c r="AN70" s="8">
        <v>2155.4690000000001</v>
      </c>
      <c r="AO70" s="8">
        <v>7.7549999999999999</v>
      </c>
      <c r="AP70" s="6">
        <v>22.547999999999998</v>
      </c>
      <c r="AQ70" s="6">
        <v>1</v>
      </c>
      <c r="AR70" s="6">
        <v>1</v>
      </c>
      <c r="AS70" s="6">
        <f>_xlfn.XLOOKUP(data_cloud__263[[#This Row],[product_id]], manual_check_maarten!A:A,manual_check_maarten!F:F,  "")</f>
        <v>1</v>
      </c>
      <c r="AT70" s="6" t="str">
        <f>_xlfn.XLOOKUP(data_cloud__263[[#This Row],[product_id]], manual_check_maarten!A:A,manual_check_maarten!H:H,  "")</f>
        <v/>
      </c>
      <c r="AU70" s="6">
        <f>IF(data_cloud__263[[#This Row],[ground_truth]]=0,1,0)</f>
        <v>0</v>
      </c>
      <c r="AV70" s="6"/>
      <c r="AW70" s="6"/>
      <c r="AX70" s="6">
        <f>_xlfn.XLOOKUP(data_cloud__263[[#This Row],[product_id]], manual_check_maarten!A:A,manual_check_maarten!G:G,  "")</f>
        <v>0</v>
      </c>
      <c r="AY70" s="6"/>
      <c r="AZ70" s="6"/>
      <c r="BA70" s="6" t="s">
        <v>240</v>
      </c>
      <c r="BB70" s="6">
        <v>35</v>
      </c>
      <c r="BC70" s="6" t="s">
        <v>78</v>
      </c>
      <c r="BD70" s="6">
        <v>45566.696966122683</v>
      </c>
      <c r="BE70" s="6" t="s">
        <v>79</v>
      </c>
      <c r="BF70" s="6" t="s">
        <v>80</v>
      </c>
      <c r="BG70" s="6">
        <v>35</v>
      </c>
      <c r="BH70" s="6">
        <v>35</v>
      </c>
      <c r="BI70" s="6">
        <v>0</v>
      </c>
      <c r="BJ70" s="6" t="s">
        <v>241</v>
      </c>
      <c r="BK70" s="6" t="s">
        <v>82</v>
      </c>
      <c r="BL70" s="6">
        <v>14.420000076293945</v>
      </c>
      <c r="BM70" s="6">
        <v>110</v>
      </c>
      <c r="BN70" s="6" t="s">
        <v>82</v>
      </c>
      <c r="BO70" s="6" t="s">
        <v>82</v>
      </c>
      <c r="BP70" s="6">
        <v>0</v>
      </c>
      <c r="BQ70" s="6">
        <v>60</v>
      </c>
      <c r="BR70" s="6">
        <v>3.2769680023193359E-2</v>
      </c>
      <c r="BS70" s="6">
        <v>0.11138570308685303</v>
      </c>
      <c r="BT70" s="6" t="s">
        <v>242</v>
      </c>
      <c r="BU70" s="6" t="s">
        <v>240</v>
      </c>
      <c r="BV70" s="6">
        <v>40</v>
      </c>
      <c r="BW70" s="6">
        <v>20</v>
      </c>
      <c r="BX70" s="6">
        <v>45</v>
      </c>
      <c r="BY70" s="6">
        <v>890.76900000000001</v>
      </c>
      <c r="BZ70" s="6">
        <v>999.745</v>
      </c>
      <c r="CA70" s="6">
        <v>3.1309999999999998</v>
      </c>
      <c r="CB70" s="6">
        <v>4.1340000000000003</v>
      </c>
      <c r="CC70" s="6">
        <v>95.44</v>
      </c>
      <c r="CD70" s="6">
        <v>2155.4690000000001</v>
      </c>
      <c r="CE70" s="6">
        <v>867.13699999999994</v>
      </c>
      <c r="CF70" s="6">
        <v>1109.827</v>
      </c>
      <c r="CG70" s="6">
        <v>6.5919999999999996</v>
      </c>
      <c r="CH70" s="6">
        <v>98.424999999999997</v>
      </c>
      <c r="CS70" s="6"/>
      <c r="CT70" s="6"/>
      <c r="CU70" s="6"/>
      <c r="CV70" s="6"/>
      <c r="CW70" s="6"/>
      <c r="CZ70" s="6"/>
      <c r="DA70" s="6"/>
      <c r="DB70" s="6"/>
      <c r="DC70" s="6"/>
      <c r="DD70" s="6"/>
      <c r="DE70" s="6"/>
    </row>
    <row r="71" spans="1:109" x14ac:dyDescent="0.35">
      <c r="A71" s="8">
        <v>800.85986328125</v>
      </c>
      <c r="B71" s="8">
        <v>119.90861511230469</v>
      </c>
      <c r="C71" s="8">
        <v>214.60000610351563</v>
      </c>
      <c r="D71" s="8">
        <v>215.10000610351563</v>
      </c>
      <c r="E71" s="8">
        <v>220.10000610351563</v>
      </c>
      <c r="F71" s="8">
        <v>225</v>
      </c>
      <c r="G71" s="8">
        <v>2204.86474609375</v>
      </c>
      <c r="H71" s="8">
        <v>1744.7933349609375</v>
      </c>
      <c r="I71" s="8">
        <v>3.2400002479553223</v>
      </c>
      <c r="J71" s="8">
        <v>0.14200000464916229</v>
      </c>
      <c r="K71" s="8">
        <v>24.340002059936523</v>
      </c>
      <c r="L71" s="8">
        <v>2.0680000782012939</v>
      </c>
      <c r="M71" s="8">
        <v>0.45400002598762512</v>
      </c>
      <c r="N71" s="8">
        <v>0.65400004386901855</v>
      </c>
      <c r="O71" s="8">
        <v>44</v>
      </c>
      <c r="P71" s="8">
        <v>28.521516799926758</v>
      </c>
      <c r="Q71" s="8">
        <v>44.973884582519531</v>
      </c>
      <c r="R71" s="8">
        <v>229.80000305175781</v>
      </c>
      <c r="S71" s="8">
        <v>60</v>
      </c>
      <c r="T71" s="8">
        <v>60</v>
      </c>
      <c r="U71" s="8">
        <v>60.599997999999999</v>
      </c>
      <c r="V71" s="8">
        <v>137.79624938964844</v>
      </c>
      <c r="W71" s="8">
        <v>52.49993896484375</v>
      </c>
      <c r="X71" s="8">
        <v>66.625686645507813</v>
      </c>
      <c r="Y71" s="8">
        <v>82.349723815917969</v>
      </c>
      <c r="Z71" s="8">
        <v>2.2950625419616699</v>
      </c>
      <c r="AA71" s="8">
        <v>543.35455322265625</v>
      </c>
      <c r="AB71" s="8">
        <v>496.56689453125</v>
      </c>
      <c r="AC71" s="8">
        <v>4.7406878471374512</v>
      </c>
      <c r="AD71" s="8">
        <v>3.8376877307891846</v>
      </c>
      <c r="AE71" s="8">
        <v>7892.1689453125</v>
      </c>
      <c r="AF71" s="8">
        <v>6026.2607421875</v>
      </c>
      <c r="AG71" s="8">
        <v>1755.08544921875</v>
      </c>
      <c r="AH71" s="8">
        <v>1139.72607421875</v>
      </c>
      <c r="AI71" s="8">
        <v>6137.08349609375</v>
      </c>
      <c r="AJ71" s="8">
        <v>4886.53466796875</v>
      </c>
      <c r="AK71" s="8">
        <f>(data_cloud__263[[#This Row],[timestamp]]-BD69)*86400</f>
        <v>24.735999782569706</v>
      </c>
      <c r="AL71" s="8">
        <v>1.0049999999999999</v>
      </c>
      <c r="AM71" s="8">
        <v>424.64100000000002</v>
      </c>
      <c r="AN71" s="8">
        <v>2056.4250000000002</v>
      </c>
      <c r="AO71" s="8">
        <v>13.353</v>
      </c>
      <c r="AP71" s="6">
        <v>27.035</v>
      </c>
      <c r="AQ71" s="6">
        <v>1</v>
      </c>
      <c r="AR71" s="6">
        <v>1</v>
      </c>
      <c r="AS71" s="6">
        <f>_xlfn.XLOOKUP(data_cloud__263[[#This Row],[product_id]], manual_check_maarten!A:A,manual_check_maarten!F:F,  "")</f>
        <v>1</v>
      </c>
      <c r="AT71" s="6" t="str">
        <f>_xlfn.XLOOKUP(data_cloud__263[[#This Row],[product_id]], manual_check_maarten!A:A,manual_check_maarten!H:H,  "")</f>
        <v/>
      </c>
      <c r="AU71" s="6">
        <f>IF(data_cloud__263[[#This Row],[ground_truth]]=0,1,0)</f>
        <v>0</v>
      </c>
      <c r="AV71" s="6"/>
      <c r="AW71" s="6"/>
      <c r="AX71" s="6">
        <f>_xlfn.XLOOKUP(data_cloud__263[[#This Row],[product_id]], manual_check_maarten!A:A,manual_check_maarten!G:G,  "")</f>
        <v>0</v>
      </c>
      <c r="AY71" s="6"/>
      <c r="AZ71" s="6"/>
      <c r="BA71" s="6" t="s">
        <v>243</v>
      </c>
      <c r="BB71" s="6">
        <v>35</v>
      </c>
      <c r="BC71" s="6" t="s">
        <v>85</v>
      </c>
      <c r="BD71" s="6">
        <v>45566.696966122683</v>
      </c>
      <c r="BE71" s="6" t="s">
        <v>79</v>
      </c>
      <c r="BF71" s="6" t="s">
        <v>80</v>
      </c>
      <c r="BG71" s="6">
        <v>35</v>
      </c>
      <c r="BH71" s="6">
        <v>35</v>
      </c>
      <c r="BI71" s="6">
        <v>0</v>
      </c>
      <c r="BJ71" s="6" t="s">
        <v>241</v>
      </c>
      <c r="BK71" s="6" t="s">
        <v>82</v>
      </c>
      <c r="BL71" s="6">
        <v>14.420000076293945</v>
      </c>
      <c r="BM71" s="6">
        <v>110</v>
      </c>
      <c r="BN71" s="6" t="s">
        <v>82</v>
      </c>
      <c r="BO71" s="6" t="s">
        <v>82</v>
      </c>
      <c r="BP71" s="6">
        <v>0</v>
      </c>
      <c r="BQ71" s="6">
        <v>60</v>
      </c>
      <c r="BR71" s="6"/>
      <c r="BS71" s="6"/>
      <c r="BT71" s="6" t="s">
        <v>244</v>
      </c>
      <c r="BU71" s="6" t="s">
        <v>243</v>
      </c>
      <c r="BV71" s="6">
        <v>40</v>
      </c>
      <c r="BW71" s="6">
        <v>20</v>
      </c>
      <c r="BX71" s="6">
        <v>45</v>
      </c>
      <c r="BY71" s="6">
        <v>1240.9159999999999</v>
      </c>
      <c r="BZ71" s="6">
        <v>796.00199999999995</v>
      </c>
      <c r="CA71" s="6">
        <v>-0.96099999999999997</v>
      </c>
      <c r="CB71" s="6">
        <v>4.1790000000000003</v>
      </c>
      <c r="CC71" s="6">
        <v>91.347999999999999</v>
      </c>
      <c r="CD71" s="6">
        <v>2056.4250000000002</v>
      </c>
      <c r="CE71" s="6">
        <v>1234.4570000000001</v>
      </c>
      <c r="CF71" s="6">
        <v>1108.297</v>
      </c>
      <c r="CG71" s="6">
        <v>-178.27799999999999</v>
      </c>
      <c r="CH71" s="6">
        <v>99.998999999999995</v>
      </c>
      <c r="CS71" s="6"/>
      <c r="CT71" s="6"/>
      <c r="CU71" s="6"/>
      <c r="CV71" s="6"/>
      <c r="CW71" s="6"/>
      <c r="CZ71" s="6"/>
      <c r="DA71" s="6"/>
      <c r="DB71" s="6"/>
      <c r="DC71" s="6"/>
      <c r="DD71" s="6"/>
      <c r="DE71" s="6"/>
    </row>
    <row r="72" spans="1:109" hidden="1" x14ac:dyDescent="0.35">
      <c r="A72" s="8">
        <v>801.22869873046875</v>
      </c>
      <c r="B72" s="8">
        <v>119.90861511230469</v>
      </c>
      <c r="C72" s="8">
        <v>215</v>
      </c>
      <c r="D72" s="8">
        <v>215.10000610351563</v>
      </c>
      <c r="E72" s="8">
        <v>220.10000610351563</v>
      </c>
      <c r="F72" s="8">
        <v>225</v>
      </c>
      <c r="G72" s="8">
        <v>2197.676025390625</v>
      </c>
      <c r="H72" s="8">
        <v>1733.2332763671875</v>
      </c>
      <c r="I72" s="8">
        <v>3.1440000534057617</v>
      </c>
      <c r="J72" s="8">
        <v>0.15000000596046448</v>
      </c>
      <c r="K72" s="8">
        <v>24.352001190185547</v>
      </c>
      <c r="L72" s="8">
        <v>2.0780000686645508</v>
      </c>
      <c r="M72" s="8">
        <v>0.45400002598762512</v>
      </c>
      <c r="N72" s="8">
        <v>0.65400004386901855</v>
      </c>
      <c r="O72" s="8">
        <v>44.200000762939453</v>
      </c>
      <c r="P72" s="8">
        <v>28.863000869750977</v>
      </c>
      <c r="Q72" s="8">
        <v>44.948402404785156</v>
      </c>
      <c r="R72" s="8">
        <v>229.80000305175781</v>
      </c>
      <c r="S72" s="8">
        <v>60</v>
      </c>
      <c r="T72" s="8">
        <v>60</v>
      </c>
      <c r="U72" s="8">
        <v>60.599997999999999</v>
      </c>
      <c r="V72" s="8">
        <v>94.586082458496094</v>
      </c>
      <c r="W72" s="8">
        <v>52.499603271484375</v>
      </c>
      <c r="X72" s="8">
        <v>65.985183715820313</v>
      </c>
      <c r="Y72" s="8">
        <v>79.606185913085938</v>
      </c>
      <c r="Z72" s="8">
        <v>2.9723126888275146</v>
      </c>
      <c r="AA72" s="8">
        <v>545.63916015625</v>
      </c>
      <c r="AB72" s="8">
        <v>501.73526000976563</v>
      </c>
      <c r="AC72" s="8">
        <v>4.4773125648498535</v>
      </c>
      <c r="AD72" s="8">
        <v>3.6119377613067627</v>
      </c>
      <c r="AE72" s="8">
        <v>7803.1259765625</v>
      </c>
      <c r="AF72" s="8">
        <v>5552.93359375</v>
      </c>
      <c r="AG72" s="8">
        <v>1626.5068359375</v>
      </c>
      <c r="AH72" s="8">
        <v>1031.35400390625</v>
      </c>
      <c r="AI72" s="8">
        <v>6176.619140625</v>
      </c>
      <c r="AJ72" s="8">
        <v>4521.57958984375</v>
      </c>
      <c r="AK72" s="8">
        <f>(data_cloud__263[[#This Row],[timestamp]]-BD70)*86400</f>
        <v>24.282000283710659</v>
      </c>
      <c r="AL72" s="8"/>
      <c r="AM72" s="8"/>
      <c r="AN72" s="8"/>
      <c r="AO72" s="8"/>
      <c r="AP72" s="6"/>
      <c r="AQ72" s="6"/>
      <c r="AR72" s="6"/>
      <c r="AS72" s="6" t="str">
        <f>_xlfn.XLOOKUP(data_cloud__263[[#This Row],[product_id]], manual_check_maarten!A:A,manual_check_maarten!F:F,  "")</f>
        <v/>
      </c>
      <c r="AT72" s="6" t="str">
        <f>_xlfn.XLOOKUP(data_cloud__263[[#This Row],[product_id]], manual_check_maarten!A:A,manual_check_maarten!H:H,  "")</f>
        <v/>
      </c>
      <c r="AU72" s="6">
        <f>IF(data_cloud__263[[#This Row],[ground_truth]]=0,1,0)</f>
        <v>0</v>
      </c>
      <c r="AV72" s="6"/>
      <c r="AW72" s="6"/>
      <c r="AX72" s="6" t="str">
        <f>_xlfn.XLOOKUP(data_cloud__263[[#This Row],[product_id]], manual_check_maarten!A:A,manual_check_maarten!G:G,  "")</f>
        <v/>
      </c>
      <c r="AY72" s="6"/>
      <c r="AZ72" s="6"/>
      <c r="BA72" s="6" t="s">
        <v>245</v>
      </c>
      <c r="BB72" s="6">
        <v>36</v>
      </c>
      <c r="BC72" s="6" t="s">
        <v>78</v>
      </c>
      <c r="BD72" s="6">
        <v>45566.697247164353</v>
      </c>
      <c r="BE72" s="6" t="s">
        <v>79</v>
      </c>
      <c r="BF72" s="6" t="s">
        <v>80</v>
      </c>
      <c r="BG72" s="6">
        <v>36</v>
      </c>
      <c r="BH72" s="6">
        <v>36</v>
      </c>
      <c r="BI72" s="6">
        <v>0</v>
      </c>
      <c r="BJ72" s="6" t="s">
        <v>246</v>
      </c>
      <c r="BK72" s="6" t="s">
        <v>82</v>
      </c>
      <c r="BL72" s="6">
        <v>14.429999351501465</v>
      </c>
      <c r="BM72" s="6">
        <v>110</v>
      </c>
      <c r="BN72" s="6" t="s">
        <v>82</v>
      </c>
      <c r="BO72" s="6" t="s">
        <v>82</v>
      </c>
      <c r="BP72" s="6">
        <v>0</v>
      </c>
      <c r="BQ72" s="6">
        <v>60</v>
      </c>
      <c r="BR72" s="6">
        <v>2.7654290199279785E-2</v>
      </c>
      <c r="BS72" s="6">
        <v>0.11563324928283691</v>
      </c>
      <c r="BT72" s="6"/>
      <c r="BU72" s="6"/>
      <c r="BY72" s="6"/>
      <c r="BZ72" s="6"/>
      <c r="CA72" s="6"/>
      <c r="CB72" s="6"/>
      <c r="CC72" s="6"/>
      <c r="CD72" s="6"/>
      <c r="CE72" s="6"/>
      <c r="CS72" s="6"/>
      <c r="CT72" s="6"/>
      <c r="CU72" s="6"/>
      <c r="CV72" s="6"/>
      <c r="CW72" s="6"/>
      <c r="CZ72" s="6"/>
      <c r="DA72" s="6"/>
      <c r="DB72" s="6"/>
      <c r="DC72" s="6"/>
      <c r="DD72" s="6"/>
      <c r="DE72" s="6"/>
    </row>
    <row r="73" spans="1:109" x14ac:dyDescent="0.35">
      <c r="A73" s="8">
        <v>801.22869873046875</v>
      </c>
      <c r="B73" s="8">
        <v>119.90861511230469</v>
      </c>
      <c r="C73" s="8">
        <v>215</v>
      </c>
      <c r="D73" s="8">
        <v>215.10000610351563</v>
      </c>
      <c r="E73" s="8">
        <v>220.10000610351563</v>
      </c>
      <c r="F73" s="8">
        <v>225</v>
      </c>
      <c r="G73" s="8">
        <v>2197.676025390625</v>
      </c>
      <c r="H73" s="8">
        <v>1733.2332763671875</v>
      </c>
      <c r="I73" s="8">
        <v>3.1440000534057617</v>
      </c>
      <c r="J73" s="8">
        <v>0.15000000596046448</v>
      </c>
      <c r="K73" s="8">
        <v>24.352001190185547</v>
      </c>
      <c r="L73" s="8">
        <v>2.0780000686645508</v>
      </c>
      <c r="M73" s="8">
        <v>0.45400002598762512</v>
      </c>
      <c r="N73" s="8">
        <v>0.65400004386901855</v>
      </c>
      <c r="O73" s="8">
        <v>44.200000762939453</v>
      </c>
      <c r="P73" s="8">
        <v>28.863000869750977</v>
      </c>
      <c r="Q73" s="8">
        <v>44.948402404785156</v>
      </c>
      <c r="R73" s="8">
        <v>229.80000305175781</v>
      </c>
      <c r="S73" s="8">
        <v>60</v>
      </c>
      <c r="T73" s="8">
        <v>60</v>
      </c>
      <c r="U73" s="8">
        <v>60.599997999999999</v>
      </c>
      <c r="V73" s="8">
        <v>137.79624938964844</v>
      </c>
      <c r="W73" s="8">
        <v>52.49993896484375</v>
      </c>
      <c r="X73" s="8">
        <v>66.5496826171875</v>
      </c>
      <c r="Y73" s="8">
        <v>82.533546447753906</v>
      </c>
      <c r="Z73" s="8">
        <v>2.1445624828338623</v>
      </c>
      <c r="AA73" s="8">
        <v>545.45916748046875</v>
      </c>
      <c r="AB73" s="8">
        <v>498.78854370117188</v>
      </c>
      <c r="AC73" s="8">
        <v>4.7783126831054688</v>
      </c>
      <c r="AD73" s="8">
        <v>3.8000626564025879</v>
      </c>
      <c r="AE73" s="8">
        <v>7935.04736328125</v>
      </c>
      <c r="AF73" s="8">
        <v>6073.45361328125</v>
      </c>
      <c r="AG73" s="8">
        <v>1795.13623046875</v>
      </c>
      <c r="AH73" s="8">
        <v>1139.60400390625</v>
      </c>
      <c r="AI73" s="8">
        <v>6139.9111328125</v>
      </c>
      <c r="AJ73" s="8">
        <v>4933.849609375</v>
      </c>
      <c r="AK73" s="8">
        <f>(data_cloud__263[[#This Row],[timestamp]]-BD71)*86400</f>
        <v>24.282000283710659</v>
      </c>
      <c r="AL73" s="8">
        <v>1.0049999999999999</v>
      </c>
      <c r="AM73" s="8">
        <v>424.75700000000001</v>
      </c>
      <c r="AN73" s="8">
        <v>2056.3960000000002</v>
      </c>
      <c r="AO73" s="8">
        <v>37.820999999999998</v>
      </c>
      <c r="AP73" s="6">
        <v>19.216999999999999</v>
      </c>
      <c r="AQ73" s="6">
        <v>0</v>
      </c>
      <c r="AR73" s="6">
        <v>1</v>
      </c>
      <c r="AS73" s="6">
        <f>_xlfn.XLOOKUP(data_cloud__263[[#This Row],[product_id]], manual_check_maarten!A:A,manual_check_maarten!F:F,  "")</f>
        <v>0</v>
      </c>
      <c r="AT73" s="6" t="str">
        <f>_xlfn.XLOOKUP(data_cloud__263[[#This Row],[product_id]], manual_check_maarten!A:A,manual_check_maarten!H:H,  "")</f>
        <v>Streaks</v>
      </c>
      <c r="AU73" s="6">
        <f>IF(data_cloud__263[[#This Row],[ground_truth]]=0,1,0)</f>
        <v>1</v>
      </c>
      <c r="AV73" s="6"/>
      <c r="AW73" s="6"/>
      <c r="AX73" s="6">
        <f>_xlfn.XLOOKUP(data_cloud__263[[#This Row],[product_id]], manual_check_maarten!A:A,manual_check_maarten!G:G,  "")</f>
        <v>0</v>
      </c>
      <c r="AY73" s="6"/>
      <c r="AZ73" s="6"/>
      <c r="BA73" s="6" t="s">
        <v>247</v>
      </c>
      <c r="BB73" s="6">
        <v>36</v>
      </c>
      <c r="BC73" s="6" t="s">
        <v>85</v>
      </c>
      <c r="BD73" s="6">
        <v>45566.697247164353</v>
      </c>
      <c r="BE73" s="6" t="s">
        <v>79</v>
      </c>
      <c r="BF73" s="6" t="s">
        <v>80</v>
      </c>
      <c r="BG73" s="6">
        <v>36</v>
      </c>
      <c r="BH73" s="6">
        <v>36</v>
      </c>
      <c r="BI73" s="6">
        <v>0</v>
      </c>
      <c r="BJ73" s="6" t="s">
        <v>246</v>
      </c>
      <c r="BK73" s="6" t="s">
        <v>82</v>
      </c>
      <c r="BL73" s="6">
        <v>14.429999351501465</v>
      </c>
      <c r="BM73" s="6">
        <v>110</v>
      </c>
      <c r="BN73" s="6" t="s">
        <v>82</v>
      </c>
      <c r="BO73" s="6" t="s">
        <v>82</v>
      </c>
      <c r="BP73" s="6">
        <v>0</v>
      </c>
      <c r="BQ73" s="6">
        <v>60</v>
      </c>
      <c r="BR73" s="6"/>
      <c r="BS73" s="6"/>
      <c r="BT73" s="6" t="s">
        <v>248</v>
      </c>
      <c r="BU73" s="6" t="s">
        <v>247</v>
      </c>
      <c r="BV73" s="6">
        <v>40</v>
      </c>
      <c r="BW73" s="6">
        <v>20</v>
      </c>
      <c r="BX73" s="6">
        <v>45</v>
      </c>
      <c r="BY73" s="6">
        <v>1238.7270000000001</v>
      </c>
      <c r="BZ73" s="6">
        <v>873.97799999999995</v>
      </c>
      <c r="CA73" s="6">
        <v>-1.4</v>
      </c>
      <c r="CB73" s="6">
        <v>4.1130000000000004</v>
      </c>
      <c r="CC73" s="6">
        <v>90.909000000000006</v>
      </c>
      <c r="CD73" s="6">
        <v>2056.3960000000002</v>
      </c>
      <c r="CE73" s="6">
        <v>1232.288</v>
      </c>
      <c r="CF73" s="6">
        <v>1183.3779999999999</v>
      </c>
      <c r="CG73" s="6">
        <v>-178.31</v>
      </c>
      <c r="CH73" s="6">
        <v>98.424999999999997</v>
      </c>
      <c r="CS73" s="6"/>
      <c r="CT73" s="6"/>
      <c r="CU73" s="6"/>
      <c r="CV73" s="6"/>
      <c r="CW73" s="6"/>
      <c r="CZ73" s="6"/>
      <c r="DA73" s="6"/>
      <c r="DB73" s="6"/>
      <c r="DC73" s="6"/>
      <c r="DD73" s="6"/>
      <c r="DE73" s="6"/>
    </row>
    <row r="74" spans="1:109" x14ac:dyDescent="0.35">
      <c r="A74" s="8">
        <v>801.0443115234375</v>
      </c>
      <c r="B74" s="8">
        <v>119.90861511230469</v>
      </c>
      <c r="C74" s="8">
        <v>215.30000305175781</v>
      </c>
      <c r="D74" s="8">
        <v>215</v>
      </c>
      <c r="E74" s="8">
        <v>220.10000610351563</v>
      </c>
      <c r="F74" s="8">
        <v>225</v>
      </c>
      <c r="G74" s="8">
        <v>2173.29296875</v>
      </c>
      <c r="H74" s="8">
        <v>1723.32470703125</v>
      </c>
      <c r="I74" s="8">
        <v>2.8300001621246338</v>
      </c>
      <c r="J74" s="8">
        <v>0.14600001275539398</v>
      </c>
      <c r="K74" s="8">
        <v>24.336000442504883</v>
      </c>
      <c r="L74" s="8">
        <v>2.0960001945495605</v>
      </c>
      <c r="M74" s="8">
        <v>0.45000001788139343</v>
      </c>
      <c r="N74" s="8">
        <v>0.65600001811981201</v>
      </c>
      <c r="O74" s="8">
        <v>44.400001525878906</v>
      </c>
      <c r="P74" s="8">
        <v>29.342096328735352</v>
      </c>
      <c r="Q74" s="8">
        <v>44.984077453613281</v>
      </c>
      <c r="R74" s="8">
        <v>229.80000305175781</v>
      </c>
      <c r="S74" s="8">
        <v>60</v>
      </c>
      <c r="T74" s="8">
        <v>60</v>
      </c>
      <c r="U74" s="8">
        <v>60.599997999999999</v>
      </c>
      <c r="V74" s="8">
        <v>94.586082458496094</v>
      </c>
      <c r="W74" s="8">
        <v>52.499603271484375</v>
      </c>
      <c r="X74" s="8">
        <v>65.951271057128906</v>
      </c>
      <c r="Y74" s="8">
        <v>79.944206237792969</v>
      </c>
      <c r="Z74" s="8">
        <v>3.1228127479553223</v>
      </c>
      <c r="AA74" s="8">
        <v>544.31610107421875</v>
      </c>
      <c r="AB74" s="8">
        <v>501.73074340820313</v>
      </c>
      <c r="AC74" s="8">
        <v>4.5901875495910645</v>
      </c>
      <c r="AD74" s="8">
        <v>3.6119377613067627</v>
      </c>
      <c r="AE74" s="8">
        <v>7776.82666015625</v>
      </c>
      <c r="AF74" s="8">
        <v>5554.90771484375</v>
      </c>
      <c r="AG74" s="8">
        <v>1695.6806640625</v>
      </c>
      <c r="AH74" s="8">
        <v>1044.8779296875</v>
      </c>
      <c r="AI74" s="8">
        <v>6081.14599609375</v>
      </c>
      <c r="AJ74" s="8">
        <v>4510.02978515625</v>
      </c>
      <c r="AK74" s="8">
        <f>(data_cloud__263[[#This Row],[timestamp]]-BD72)*86400</f>
        <v>24.035999807529151</v>
      </c>
      <c r="AL74" s="8">
        <v>1.0029999999999999</v>
      </c>
      <c r="AM74" s="8">
        <v>423.642</v>
      </c>
      <c r="AN74" s="8">
        <v>2055.4140000000002</v>
      </c>
      <c r="AO74" s="8">
        <v>11.170999999999999</v>
      </c>
      <c r="AP74" s="6">
        <v>63.978000000000002</v>
      </c>
      <c r="AQ74" s="6">
        <v>1</v>
      </c>
      <c r="AR74" s="6">
        <v>0</v>
      </c>
      <c r="AS74" s="6">
        <f>_xlfn.XLOOKUP(data_cloud__263[[#This Row],[product_id]], manual_check_maarten!A:A,manual_check_maarten!F:F,  "")</f>
        <v>0</v>
      </c>
      <c r="AT74" s="6" t="str">
        <f>_xlfn.XLOOKUP(data_cloud__263[[#This Row],[product_id]], manual_check_maarten!A:A,manual_check_maarten!H:H,  "")</f>
        <v>Circ section</v>
      </c>
      <c r="AU74" s="6">
        <f>IF(data_cloud__263[[#This Row],[ground_truth]]=0,1,0)</f>
        <v>1</v>
      </c>
      <c r="AV74" s="6"/>
      <c r="AW74" s="6"/>
      <c r="AX74" s="6">
        <f>_xlfn.XLOOKUP(data_cloud__263[[#This Row],[product_id]], manual_check_maarten!A:A,manual_check_maarten!G:G,  "")</f>
        <v>0</v>
      </c>
      <c r="AY74" s="6"/>
      <c r="AZ74" s="6"/>
      <c r="BA74" s="6" t="s">
        <v>249</v>
      </c>
      <c r="BB74" s="6">
        <v>37</v>
      </c>
      <c r="BC74" s="6" t="s">
        <v>78</v>
      </c>
      <c r="BD74" s="6">
        <v>45566.697525358795</v>
      </c>
      <c r="BE74" s="6" t="s">
        <v>79</v>
      </c>
      <c r="BF74" s="6" t="s">
        <v>80</v>
      </c>
      <c r="BG74" s="6">
        <v>37</v>
      </c>
      <c r="BH74" s="6">
        <v>37</v>
      </c>
      <c r="BI74" s="6">
        <v>0</v>
      </c>
      <c r="BJ74" s="6" t="s">
        <v>250</v>
      </c>
      <c r="BK74" s="6" t="s">
        <v>82</v>
      </c>
      <c r="BL74" s="6">
        <v>14.429999351501465</v>
      </c>
      <c r="BM74" s="6">
        <v>110</v>
      </c>
      <c r="BN74" s="6" t="s">
        <v>82</v>
      </c>
      <c r="BO74" s="6" t="s">
        <v>82</v>
      </c>
      <c r="BP74" s="6">
        <v>0</v>
      </c>
      <c r="BQ74" s="6">
        <v>60</v>
      </c>
      <c r="BR74" s="6">
        <v>2.7496814727783203E-3</v>
      </c>
      <c r="BS74" s="6">
        <v>0.12955272197723389</v>
      </c>
      <c r="BT74" s="6" t="s">
        <v>251</v>
      </c>
      <c r="BU74" s="6" t="s">
        <v>249</v>
      </c>
      <c r="BV74" s="6">
        <v>40</v>
      </c>
      <c r="BW74" s="6">
        <v>20</v>
      </c>
      <c r="BX74" s="6">
        <v>45</v>
      </c>
      <c r="BY74" s="6">
        <v>869.54100000000005</v>
      </c>
      <c r="BZ74" s="6">
        <v>1351.288</v>
      </c>
      <c r="CA74" s="6">
        <v>3.1309999999999998</v>
      </c>
      <c r="CB74" s="6">
        <v>4.1989999999999998</v>
      </c>
      <c r="CC74" s="6">
        <v>95.44</v>
      </c>
      <c r="CD74" s="6">
        <v>2055.4140000000002</v>
      </c>
      <c r="CE74" s="6">
        <v>847.73400000000004</v>
      </c>
      <c r="CF74" s="6">
        <v>1454.116</v>
      </c>
      <c r="CG74" s="6">
        <v>5.9880000000000004</v>
      </c>
      <c r="CH74" s="6">
        <v>93.307000000000002</v>
      </c>
      <c r="CS74" s="6"/>
      <c r="CT74" s="6"/>
      <c r="CU74" s="6"/>
      <c r="CV74" s="6"/>
      <c r="CW74" s="6"/>
      <c r="CZ74" s="6"/>
      <c r="DA74" s="6"/>
      <c r="DB74" s="6"/>
      <c r="DC74" s="6"/>
      <c r="DD74" s="6"/>
      <c r="DE74" s="6"/>
    </row>
    <row r="75" spans="1:109" x14ac:dyDescent="0.35">
      <c r="A75" s="8">
        <v>801.0443115234375</v>
      </c>
      <c r="B75" s="8">
        <v>119.90861511230469</v>
      </c>
      <c r="C75" s="8">
        <v>215.30000305175781</v>
      </c>
      <c r="D75" s="8">
        <v>215</v>
      </c>
      <c r="E75" s="8">
        <v>220.10000610351563</v>
      </c>
      <c r="F75" s="8">
        <v>225</v>
      </c>
      <c r="G75" s="8">
        <v>2173.29296875</v>
      </c>
      <c r="H75" s="8">
        <v>1723.32470703125</v>
      </c>
      <c r="I75" s="8">
        <v>2.8300001621246338</v>
      </c>
      <c r="J75" s="8">
        <v>0.14600001275539398</v>
      </c>
      <c r="K75" s="8">
        <v>24.336000442504883</v>
      </c>
      <c r="L75" s="8">
        <v>2.0960001945495605</v>
      </c>
      <c r="M75" s="8">
        <v>0.45000001788139343</v>
      </c>
      <c r="N75" s="8">
        <v>0.65600001811981201</v>
      </c>
      <c r="O75" s="8">
        <v>44.400001525878906</v>
      </c>
      <c r="P75" s="8">
        <v>29.342096328735352</v>
      </c>
      <c r="Q75" s="8">
        <v>44.984077453613281</v>
      </c>
      <c r="R75" s="8">
        <v>229.80000305175781</v>
      </c>
      <c r="S75" s="8">
        <v>60</v>
      </c>
      <c r="T75" s="8">
        <v>60</v>
      </c>
      <c r="U75" s="8">
        <v>60.599997999999999</v>
      </c>
      <c r="V75" s="8">
        <v>137.79624938964844</v>
      </c>
      <c r="W75" s="8">
        <v>52.49993896484375</v>
      </c>
      <c r="X75" s="8">
        <v>66.682449340820313</v>
      </c>
      <c r="Y75" s="8">
        <v>82.645706176757813</v>
      </c>
      <c r="Z75" s="8">
        <v>1.3168125152587891</v>
      </c>
      <c r="AA75" s="8">
        <v>546.04443359375</v>
      </c>
      <c r="AB75" s="8">
        <v>499.80520629882813</v>
      </c>
      <c r="AC75" s="8">
        <v>4.7783126831054688</v>
      </c>
      <c r="AD75" s="8">
        <v>3.8376877307891846</v>
      </c>
      <c r="AE75" s="8">
        <v>7956.59814453125</v>
      </c>
      <c r="AF75" s="8">
        <v>6176.17626953125</v>
      </c>
      <c r="AG75" s="8">
        <v>1810.04345703125</v>
      </c>
      <c r="AH75" s="8">
        <v>1174.67724609375</v>
      </c>
      <c r="AI75" s="8">
        <v>6146.5546875</v>
      </c>
      <c r="AJ75" s="8">
        <v>5001.4990234375</v>
      </c>
      <c r="AK75" s="8">
        <f>(data_cloud__263[[#This Row],[timestamp]]-BD73)*86400</f>
        <v>24.035999807529151</v>
      </c>
      <c r="AL75" s="8">
        <v>1.0049999999999999</v>
      </c>
      <c r="AM75" s="8">
        <v>424.7</v>
      </c>
      <c r="AN75" s="8">
        <v>2056.5210000000002</v>
      </c>
      <c r="AO75" s="8">
        <v>10.673999999999999</v>
      </c>
      <c r="AP75" s="6">
        <v>14.29</v>
      </c>
      <c r="AQ75" s="6">
        <v>1</v>
      </c>
      <c r="AR75" s="6">
        <v>1</v>
      </c>
      <c r="AS75" s="6">
        <f>_xlfn.XLOOKUP(data_cloud__263[[#This Row],[product_id]], manual_check_maarten!A:A,manual_check_maarten!F:F,  "")</f>
        <v>1</v>
      </c>
      <c r="AT75" s="6" t="str">
        <f>_xlfn.XLOOKUP(data_cloud__263[[#This Row],[product_id]], manual_check_maarten!A:A,manual_check_maarten!H:H,  "")</f>
        <v/>
      </c>
      <c r="AU75" s="6">
        <f>IF(data_cloud__263[[#This Row],[ground_truth]]=0,1,0)</f>
        <v>0</v>
      </c>
      <c r="AV75" s="6"/>
      <c r="AW75" s="6"/>
      <c r="AX75" s="6">
        <f>_xlfn.XLOOKUP(data_cloud__263[[#This Row],[product_id]], manual_check_maarten!A:A,manual_check_maarten!G:G,  "")</f>
        <v>0</v>
      </c>
      <c r="AY75" s="6"/>
      <c r="AZ75" s="6"/>
      <c r="BA75" s="6" t="s">
        <v>252</v>
      </c>
      <c r="BB75" s="6">
        <v>37</v>
      </c>
      <c r="BC75" s="6" t="s">
        <v>85</v>
      </c>
      <c r="BD75" s="6">
        <v>45566.697525358795</v>
      </c>
      <c r="BE75" s="6" t="s">
        <v>79</v>
      </c>
      <c r="BF75" s="6" t="s">
        <v>80</v>
      </c>
      <c r="BG75" s="6">
        <v>37</v>
      </c>
      <c r="BH75" s="6">
        <v>37</v>
      </c>
      <c r="BI75" s="6">
        <v>0</v>
      </c>
      <c r="BJ75" s="6" t="s">
        <v>250</v>
      </c>
      <c r="BK75" s="6" t="s">
        <v>82</v>
      </c>
      <c r="BL75" s="6">
        <v>14.429999351501465</v>
      </c>
      <c r="BM75" s="6">
        <v>110</v>
      </c>
      <c r="BN75" s="6" t="s">
        <v>82</v>
      </c>
      <c r="BO75" s="6" t="s">
        <v>82</v>
      </c>
      <c r="BP75" s="6">
        <v>0</v>
      </c>
      <c r="BQ75" s="6">
        <v>60</v>
      </c>
      <c r="BR75" s="6"/>
      <c r="BS75" s="6"/>
      <c r="BT75" s="6" t="s">
        <v>253</v>
      </c>
      <c r="BU75" s="6" t="s">
        <v>252</v>
      </c>
      <c r="BV75" s="6">
        <v>40</v>
      </c>
      <c r="BW75" s="6">
        <v>20</v>
      </c>
      <c r="BX75" s="6">
        <v>45</v>
      </c>
      <c r="BY75" s="6">
        <v>1237.07</v>
      </c>
      <c r="BZ75" s="6">
        <v>869.34199999999998</v>
      </c>
      <c r="CA75" s="6">
        <v>-1.627</v>
      </c>
      <c r="CB75" s="6">
        <v>4.077</v>
      </c>
      <c r="CC75" s="6">
        <v>90.682000000000002</v>
      </c>
      <c r="CD75" s="6">
        <v>2056.5210000000002</v>
      </c>
      <c r="CE75" s="6">
        <v>1231.4639999999999</v>
      </c>
      <c r="CF75" s="6">
        <v>1178.309</v>
      </c>
      <c r="CG75" s="6">
        <v>-178.35900000000001</v>
      </c>
      <c r="CH75" s="6">
        <v>98.424999999999997</v>
      </c>
      <c r="CS75" s="6"/>
      <c r="CT75" s="6"/>
      <c r="CU75" s="6"/>
      <c r="CV75" s="6"/>
      <c r="CW75" s="6"/>
      <c r="CZ75" s="6"/>
      <c r="DA75" s="6"/>
      <c r="DB75" s="6"/>
      <c r="DC75" s="6"/>
      <c r="DD75" s="6"/>
      <c r="DE75" s="6"/>
    </row>
    <row r="76" spans="1:109" x14ac:dyDescent="0.35">
      <c r="A76" s="8">
        <v>801.0443115234375</v>
      </c>
      <c r="B76" s="8">
        <v>119.90861511230469</v>
      </c>
      <c r="C76" s="8">
        <v>215.30000305175781</v>
      </c>
      <c r="D76" s="8">
        <v>215.10000610351563</v>
      </c>
      <c r="E76" s="8">
        <v>220.10000610351563</v>
      </c>
      <c r="F76" s="8">
        <v>225</v>
      </c>
      <c r="G76" s="8">
        <v>2196.51025390625</v>
      </c>
      <c r="H76" s="8">
        <v>1733.4276123046875</v>
      </c>
      <c r="I76" s="8">
        <v>2.8940000534057617</v>
      </c>
      <c r="J76" s="8">
        <v>0.14800000190734863</v>
      </c>
      <c r="K76" s="8">
        <v>24.340002059936523</v>
      </c>
      <c r="L76" s="8">
        <v>2.0260000228881836</v>
      </c>
      <c r="M76" s="8">
        <v>0.45400002598762512</v>
      </c>
      <c r="N76" s="8">
        <v>0.65600001811981201</v>
      </c>
      <c r="O76" s="8">
        <v>44.5</v>
      </c>
      <c r="P76" s="8">
        <v>28.812032699584961</v>
      </c>
      <c r="Q76" s="8">
        <v>44.989173889160156</v>
      </c>
      <c r="R76" s="8">
        <v>229.80000305175781</v>
      </c>
      <c r="S76" s="8">
        <v>59.900002000000001</v>
      </c>
      <c r="T76" s="8">
        <v>59.900002000000001</v>
      </c>
      <c r="U76" s="8">
        <v>60.700001</v>
      </c>
      <c r="V76" s="8">
        <v>94.586082458496094</v>
      </c>
      <c r="W76" s="8">
        <v>52.499603271484375</v>
      </c>
      <c r="X76" s="8">
        <v>66.12762451171875</v>
      </c>
      <c r="Y76" s="8">
        <v>79.756721496582031</v>
      </c>
      <c r="Z76" s="8">
        <v>2.5584375858306885</v>
      </c>
      <c r="AA76" s="8">
        <v>542.7314453125</v>
      </c>
      <c r="AB76" s="8">
        <v>498.3426513671875</v>
      </c>
      <c r="AC76" s="8">
        <v>4.6278128623962402</v>
      </c>
      <c r="AD76" s="8">
        <v>3.6119377613067627</v>
      </c>
      <c r="AE76" s="8">
        <v>7747.61767578125</v>
      </c>
      <c r="AF76" s="8">
        <v>5475.1513671875</v>
      </c>
      <c r="AG76" s="8">
        <v>1693.3564453125</v>
      </c>
      <c r="AH76" s="8">
        <v>1018.2216796875</v>
      </c>
      <c r="AI76" s="8">
        <v>6054.26123046875</v>
      </c>
      <c r="AJ76" s="8">
        <v>4456.9296875</v>
      </c>
      <c r="AK76" s="8">
        <f>(data_cloud__263[[#This Row],[timestamp]]-BD74)*86400</f>
        <v>24.717999855056405</v>
      </c>
      <c r="AL76" s="8">
        <v>1.004</v>
      </c>
      <c r="AM76" s="8">
        <v>423.91</v>
      </c>
      <c r="AN76" s="8">
        <v>2055.56</v>
      </c>
      <c r="AO76" s="8">
        <v>5.8890000000000002</v>
      </c>
      <c r="AP76" s="6">
        <v>23.302</v>
      </c>
      <c r="AQ76" s="6">
        <v>1</v>
      </c>
      <c r="AR76" s="6">
        <v>1</v>
      </c>
      <c r="AS76" s="6">
        <f>_xlfn.XLOOKUP(data_cloud__263[[#This Row],[product_id]], manual_check_maarten!A:A,manual_check_maarten!F:F,  "")</f>
        <v>1</v>
      </c>
      <c r="AT76" s="6" t="str">
        <f>_xlfn.XLOOKUP(data_cloud__263[[#This Row],[product_id]], manual_check_maarten!A:A,manual_check_maarten!H:H,  "")</f>
        <v/>
      </c>
      <c r="AU76" s="6">
        <f>IF(data_cloud__263[[#This Row],[ground_truth]]=0,1,0)</f>
        <v>0</v>
      </c>
      <c r="AV76" s="6"/>
      <c r="AW76" s="6"/>
      <c r="AX76" s="6">
        <f>_xlfn.XLOOKUP(data_cloud__263[[#This Row],[product_id]], manual_check_maarten!A:A,manual_check_maarten!G:G,  "")</f>
        <v>0</v>
      </c>
      <c r="AY76" s="6"/>
      <c r="AZ76" s="6"/>
      <c r="BA76" s="6" t="s">
        <v>254</v>
      </c>
      <c r="BB76" s="6">
        <v>38</v>
      </c>
      <c r="BC76" s="6" t="s">
        <v>78</v>
      </c>
      <c r="BD76" s="6">
        <v>45566.697811446757</v>
      </c>
      <c r="BE76" s="6" t="s">
        <v>79</v>
      </c>
      <c r="BF76" s="6" t="s">
        <v>80</v>
      </c>
      <c r="BG76" s="6">
        <v>38</v>
      </c>
      <c r="BH76" s="6">
        <v>38</v>
      </c>
      <c r="BI76" s="6">
        <v>0</v>
      </c>
      <c r="BJ76" s="6" t="s">
        <v>255</v>
      </c>
      <c r="BK76" s="6" t="s">
        <v>82</v>
      </c>
      <c r="BL76" s="6">
        <v>14.429999351501465</v>
      </c>
      <c r="BM76" s="6">
        <v>110</v>
      </c>
      <c r="BN76" s="6" t="s">
        <v>82</v>
      </c>
      <c r="BO76" s="6" t="s">
        <v>82</v>
      </c>
      <c r="BP76" s="6">
        <v>0</v>
      </c>
      <c r="BQ76" s="6">
        <v>60</v>
      </c>
      <c r="BR76" s="6">
        <v>1.7728447914123535E-2</v>
      </c>
      <c r="BS76" s="6">
        <v>0.12854945659637451</v>
      </c>
      <c r="BT76" s="6" t="s">
        <v>256</v>
      </c>
      <c r="BU76" s="6" t="s">
        <v>254</v>
      </c>
      <c r="BV76" s="6">
        <v>40</v>
      </c>
      <c r="BW76" s="6">
        <v>20</v>
      </c>
      <c r="BX76" s="6">
        <v>45</v>
      </c>
      <c r="BY76" s="6">
        <v>885.351</v>
      </c>
      <c r="BZ76" s="6">
        <v>1150.5219999999999</v>
      </c>
      <c r="CA76" s="6">
        <v>3.1960000000000002</v>
      </c>
      <c r="CB76" s="6">
        <v>4.085</v>
      </c>
      <c r="CC76" s="6">
        <v>95.504999999999995</v>
      </c>
      <c r="CD76" s="6">
        <v>2055.56</v>
      </c>
      <c r="CE76" s="6">
        <v>862.226</v>
      </c>
      <c r="CF76" s="6">
        <v>1257.2460000000001</v>
      </c>
      <c r="CG76" s="6">
        <v>6.5270000000000001</v>
      </c>
      <c r="CH76" s="6">
        <v>97.244</v>
      </c>
      <c r="CS76" s="6"/>
      <c r="CT76" s="6"/>
      <c r="CU76" s="6"/>
      <c r="CV76" s="6"/>
      <c r="CW76" s="6"/>
      <c r="CZ76" s="6"/>
      <c r="DA76" s="6"/>
      <c r="DB76" s="6"/>
      <c r="DC76" s="6"/>
      <c r="DD76" s="6"/>
      <c r="DE76" s="6"/>
    </row>
    <row r="77" spans="1:109" x14ac:dyDescent="0.35">
      <c r="A77" s="8">
        <v>801.0443115234375</v>
      </c>
      <c r="B77" s="8">
        <v>119.90861511230469</v>
      </c>
      <c r="C77" s="8">
        <v>215.30000305175781</v>
      </c>
      <c r="D77" s="8">
        <v>215.10000610351563</v>
      </c>
      <c r="E77" s="8">
        <v>220.10000610351563</v>
      </c>
      <c r="F77" s="8">
        <v>225</v>
      </c>
      <c r="G77" s="8">
        <v>2196.51025390625</v>
      </c>
      <c r="H77" s="8">
        <v>1733.4276123046875</v>
      </c>
      <c r="I77" s="8">
        <v>2.8940000534057617</v>
      </c>
      <c r="J77" s="8">
        <v>0.14800000190734863</v>
      </c>
      <c r="K77" s="8">
        <v>24.340002059936523</v>
      </c>
      <c r="L77" s="8">
        <v>2.0260000228881836</v>
      </c>
      <c r="M77" s="8">
        <v>0.45400002598762512</v>
      </c>
      <c r="N77" s="8">
        <v>0.65600001811981201</v>
      </c>
      <c r="O77" s="8">
        <v>44.5</v>
      </c>
      <c r="P77" s="8">
        <v>28.812032699584961</v>
      </c>
      <c r="Q77" s="8">
        <v>44.989173889160156</v>
      </c>
      <c r="R77" s="8">
        <v>229.80000305175781</v>
      </c>
      <c r="S77" s="8">
        <v>59.900002000000001</v>
      </c>
      <c r="T77" s="8">
        <v>59.900002000000001</v>
      </c>
      <c r="U77" s="8">
        <v>60.700001</v>
      </c>
      <c r="V77" s="8">
        <v>137.79624938964844</v>
      </c>
      <c r="W77" s="8">
        <v>52.49993896484375</v>
      </c>
      <c r="X77" s="8">
        <v>66.628067016601563</v>
      </c>
      <c r="Y77" s="8">
        <v>82.776451110839844</v>
      </c>
      <c r="Z77" s="8">
        <v>1.3168125152587891</v>
      </c>
      <c r="AA77" s="8">
        <v>545.1922607421875</v>
      </c>
      <c r="AB77" s="8">
        <v>498.30166625976563</v>
      </c>
      <c r="AC77" s="8">
        <v>4.7783126831054688</v>
      </c>
      <c r="AD77" s="8">
        <v>3.8000626564025879</v>
      </c>
      <c r="AE77" s="8">
        <v>7930.4541015625</v>
      </c>
      <c r="AF77" s="8">
        <v>6100.23974609375</v>
      </c>
      <c r="AG77" s="8">
        <v>1789.951171875</v>
      </c>
      <c r="AH77" s="8">
        <v>1134.21240234375</v>
      </c>
      <c r="AI77" s="8">
        <v>6140.5029296875</v>
      </c>
      <c r="AJ77" s="8">
        <v>4966.02734375</v>
      </c>
      <c r="AK77" s="8">
        <f>(data_cloud__263[[#This Row],[timestamp]]-BD75)*86400</f>
        <v>24.717999855056405</v>
      </c>
      <c r="AL77" s="8">
        <v>1.0049999999999999</v>
      </c>
      <c r="AM77" s="8">
        <v>424.649</v>
      </c>
      <c r="AN77" s="8">
        <v>2055.3530000000001</v>
      </c>
      <c r="AO77" s="8">
        <v>312.33699999999999</v>
      </c>
      <c r="AP77" s="6">
        <v>774.10799999999995</v>
      </c>
      <c r="AQ77" s="6">
        <v>0</v>
      </c>
      <c r="AR77" s="6">
        <v>0</v>
      </c>
      <c r="AS77" s="6">
        <f>_xlfn.XLOOKUP(data_cloud__263[[#This Row],[product_id]], manual_check_maarten!A:A,manual_check_maarten!F:F,  "")</f>
        <v>0</v>
      </c>
      <c r="AT77" s="6" t="str">
        <f>_xlfn.XLOOKUP(data_cloud__263[[#This Row],[product_id]], manual_check_maarten!A:A,manual_check_maarten!H:H,  "")</f>
        <v>Streaks</v>
      </c>
      <c r="AU77" s="6">
        <f>IF(data_cloud__263[[#This Row],[ground_truth]]=0,1,0)</f>
        <v>1</v>
      </c>
      <c r="AV77" s="6"/>
      <c r="AW77" s="6"/>
      <c r="AX77" s="6" t="str">
        <f>_xlfn.XLOOKUP(data_cloud__263[[#This Row],[product_id]], manual_check_maarten!A:A,manual_check_maarten!G:G,  "")</f>
        <v>error; also outside FOV</v>
      </c>
      <c r="AY77" s="6"/>
      <c r="AZ77" s="6"/>
      <c r="BA77" s="6" t="s">
        <v>257</v>
      </c>
      <c r="BB77" s="6">
        <v>38</v>
      </c>
      <c r="BC77" s="6" t="s">
        <v>85</v>
      </c>
      <c r="BD77" s="6">
        <v>45566.697811446757</v>
      </c>
      <c r="BE77" s="6" t="s">
        <v>79</v>
      </c>
      <c r="BF77" s="6" t="s">
        <v>80</v>
      </c>
      <c r="BG77" s="6">
        <v>38</v>
      </c>
      <c r="BH77" s="6">
        <v>38</v>
      </c>
      <c r="BI77" s="6">
        <v>0</v>
      </c>
      <c r="BJ77" s="6" t="s">
        <v>255</v>
      </c>
      <c r="BK77" s="6" t="s">
        <v>82</v>
      </c>
      <c r="BL77" s="6">
        <v>14.429999351501465</v>
      </c>
      <c r="BM77" s="6">
        <v>110</v>
      </c>
      <c r="BN77" s="6" t="s">
        <v>82</v>
      </c>
      <c r="BO77" s="6" t="s">
        <v>82</v>
      </c>
      <c r="BP77" s="6">
        <v>0</v>
      </c>
      <c r="BQ77" s="6">
        <v>60</v>
      </c>
      <c r="BR77" s="6"/>
      <c r="BS77" s="6"/>
      <c r="BT77" s="6" t="s">
        <v>258</v>
      </c>
      <c r="BU77" s="6" t="s">
        <v>257</v>
      </c>
      <c r="BV77" s="6">
        <v>40</v>
      </c>
      <c r="BW77" s="6">
        <v>20</v>
      </c>
      <c r="BX77" s="6">
        <v>45</v>
      </c>
      <c r="BY77" s="6">
        <v>1197.2080000000001</v>
      </c>
      <c r="BZ77" s="6">
        <v>720.21</v>
      </c>
      <c r="CA77" s="6">
        <v>-3.673</v>
      </c>
      <c r="CB77" s="6">
        <v>4.1079999999999997</v>
      </c>
      <c r="CC77" s="6">
        <v>88.635999999999996</v>
      </c>
      <c r="CD77" s="6">
        <v>2055.3530000000001</v>
      </c>
      <c r="CE77" s="6">
        <v>1202.8030000000001</v>
      </c>
      <c r="CF77" s="6">
        <v>1031.4380000000001</v>
      </c>
      <c r="CG77" s="6">
        <v>179.54900000000001</v>
      </c>
      <c r="CH77" s="6">
        <v>90.944999999999993</v>
      </c>
      <c r="CS77" s="6"/>
      <c r="CT77" s="6"/>
      <c r="CU77" s="6"/>
      <c r="CV77" s="6"/>
      <c r="CW77" s="6"/>
      <c r="CZ77" s="6"/>
      <c r="DA77" s="6"/>
      <c r="DB77" s="6"/>
      <c r="DC77" s="6"/>
      <c r="DD77" s="6"/>
      <c r="DE77" s="6"/>
    </row>
    <row r="78" spans="1:109" x14ac:dyDescent="0.35">
      <c r="A78" s="8">
        <v>801.22869873046875</v>
      </c>
      <c r="B78" s="8">
        <v>119.90861511230469</v>
      </c>
      <c r="C78" s="8">
        <v>215.10000610351563</v>
      </c>
      <c r="D78" s="8">
        <v>215.10000610351563</v>
      </c>
      <c r="E78" s="8">
        <v>220.10000610351563</v>
      </c>
      <c r="F78" s="8">
        <v>225</v>
      </c>
      <c r="G78" s="8">
        <v>2196.413330078125</v>
      </c>
      <c r="H78" s="8">
        <v>1746.44482421875</v>
      </c>
      <c r="I78" s="8">
        <v>3.8300001621246338</v>
      </c>
      <c r="J78" s="8">
        <v>0.14600001275539398</v>
      </c>
      <c r="K78" s="8">
        <v>24.340002059936523</v>
      </c>
      <c r="L78" s="8">
        <v>2.0580000877380371</v>
      </c>
      <c r="M78" s="8">
        <v>0.45400002598762512</v>
      </c>
      <c r="N78" s="8">
        <v>0.65800005197525024</v>
      </c>
      <c r="O78" s="8">
        <v>44.700000762939453</v>
      </c>
      <c r="P78" s="8">
        <v>28.781452178955078</v>
      </c>
      <c r="Q78" s="8">
        <v>44.978981018066406</v>
      </c>
      <c r="R78" s="8">
        <v>229.80000305175781</v>
      </c>
      <c r="S78" s="8">
        <v>60</v>
      </c>
      <c r="T78" s="8">
        <v>60</v>
      </c>
      <c r="U78" s="8">
        <v>60.700001</v>
      </c>
      <c r="V78" s="8">
        <v>94.586082458496094</v>
      </c>
      <c r="W78" s="8">
        <v>52.499603271484375</v>
      </c>
      <c r="X78" s="8">
        <v>66.008064270019531</v>
      </c>
      <c r="Y78" s="8">
        <v>79.801773071289063</v>
      </c>
      <c r="Z78" s="8">
        <v>3.6495625972747803</v>
      </c>
      <c r="AA78" s="8">
        <v>541.735595703125</v>
      </c>
      <c r="AB78" s="8">
        <v>497.5377197265625</v>
      </c>
      <c r="AC78" s="8">
        <v>4.4773125648498535</v>
      </c>
      <c r="AD78" s="8">
        <v>3.6119377613067627</v>
      </c>
      <c r="AE78" s="8">
        <v>7718.8037109375</v>
      </c>
      <c r="AF78" s="8">
        <v>5430.74951171875</v>
      </c>
      <c r="AG78" s="8">
        <v>1605.18359375</v>
      </c>
      <c r="AH78" s="8">
        <v>1013.15869140625</v>
      </c>
      <c r="AI78" s="8">
        <v>6113.6201171875</v>
      </c>
      <c r="AJ78" s="8">
        <v>4417.5908203125</v>
      </c>
      <c r="AK78" s="8">
        <f>(data_cloud__263[[#This Row],[timestamp]]-BD76)*86400</f>
        <v>24.29099993314594</v>
      </c>
      <c r="AL78" s="8">
        <v>1.004</v>
      </c>
      <c r="AM78" s="8">
        <v>423.93400000000003</v>
      </c>
      <c r="AN78" s="8">
        <v>2055.904</v>
      </c>
      <c r="AO78" s="8">
        <v>5.57</v>
      </c>
      <c r="AP78" s="6">
        <v>25.244</v>
      </c>
      <c r="AQ78" s="6">
        <v>1</v>
      </c>
      <c r="AR78" s="6">
        <v>1</v>
      </c>
      <c r="AS78" s="6">
        <f>_xlfn.XLOOKUP(data_cloud__263[[#This Row],[product_id]], manual_check_maarten!A:A,manual_check_maarten!F:F,  "")</f>
        <v>1</v>
      </c>
      <c r="AT78" s="6" t="str">
        <f>_xlfn.XLOOKUP(data_cloud__263[[#This Row],[product_id]], manual_check_maarten!A:A,manual_check_maarten!H:H,  "")</f>
        <v/>
      </c>
      <c r="AU78" s="6">
        <f>IF(data_cloud__263[[#This Row],[ground_truth]]=0,1,0)</f>
        <v>0</v>
      </c>
      <c r="AV78" s="6"/>
      <c r="AW78" s="6"/>
      <c r="AX78" s="6">
        <f>_xlfn.XLOOKUP(data_cloud__263[[#This Row],[product_id]], manual_check_maarten!A:A,manual_check_maarten!G:G,  "")</f>
        <v>0</v>
      </c>
      <c r="AY78" s="6"/>
      <c r="AZ78" s="6"/>
      <c r="BA78" s="6" t="s">
        <v>259</v>
      </c>
      <c r="BB78" s="6">
        <v>39</v>
      </c>
      <c r="BC78" s="6" t="s">
        <v>78</v>
      </c>
      <c r="BD78" s="6">
        <v>45566.698092592589</v>
      </c>
      <c r="BE78" s="6" t="s">
        <v>79</v>
      </c>
      <c r="BF78" s="6" t="s">
        <v>80</v>
      </c>
      <c r="BG78" s="6">
        <v>39</v>
      </c>
      <c r="BH78" s="6">
        <v>39</v>
      </c>
      <c r="BI78" s="6">
        <v>0</v>
      </c>
      <c r="BJ78" s="6" t="s">
        <v>260</v>
      </c>
      <c r="BK78" s="6" t="s">
        <v>82</v>
      </c>
      <c r="BL78" s="6">
        <v>14.439999580383301</v>
      </c>
      <c r="BM78" s="6">
        <v>110</v>
      </c>
      <c r="BN78" s="6" t="s">
        <v>82</v>
      </c>
      <c r="BO78" s="6" t="s">
        <v>82</v>
      </c>
      <c r="BP78" s="6">
        <v>0</v>
      </c>
      <c r="BQ78" s="6">
        <v>60</v>
      </c>
      <c r="BR78" s="6">
        <v>4.9841403961181641E-4</v>
      </c>
      <c r="BS78" s="6">
        <v>0.14599859714508057</v>
      </c>
      <c r="BT78" s="6" t="s">
        <v>261</v>
      </c>
      <c r="BU78" s="6" t="s">
        <v>259</v>
      </c>
      <c r="BV78" s="6">
        <v>40</v>
      </c>
      <c r="BW78" s="6">
        <v>20</v>
      </c>
      <c r="BX78" s="6">
        <v>45</v>
      </c>
      <c r="BY78" s="6">
        <v>883.44</v>
      </c>
      <c r="BZ78" s="6">
        <v>1211.194</v>
      </c>
      <c r="CA78" s="6">
        <v>3.1960000000000002</v>
      </c>
      <c r="CB78" s="6">
        <v>4.1180000000000003</v>
      </c>
      <c r="CC78" s="6">
        <v>95.504999999999995</v>
      </c>
      <c r="CD78" s="6">
        <v>2055.904</v>
      </c>
      <c r="CE78" s="6">
        <v>860.42499999999995</v>
      </c>
      <c r="CF78" s="6">
        <v>1316.5260000000001</v>
      </c>
      <c r="CG78" s="6">
        <v>6.569</v>
      </c>
      <c r="CH78" s="6">
        <v>94.882000000000005</v>
      </c>
      <c r="CS78" s="6"/>
      <c r="CT78" s="6"/>
      <c r="CU78" s="6"/>
      <c r="CV78" s="6"/>
      <c r="CW78" s="6"/>
      <c r="CZ78" s="6"/>
      <c r="DA78" s="6"/>
      <c r="DB78" s="6"/>
      <c r="DC78" s="6"/>
      <c r="DD78" s="6"/>
      <c r="DE78" s="6"/>
    </row>
    <row r="79" spans="1:109" x14ac:dyDescent="0.35">
      <c r="A79" s="8">
        <v>801.22869873046875</v>
      </c>
      <c r="B79" s="8">
        <v>119.90861511230469</v>
      </c>
      <c r="C79" s="8">
        <v>215.10000610351563</v>
      </c>
      <c r="D79" s="8">
        <v>215.10000610351563</v>
      </c>
      <c r="E79" s="8">
        <v>220.10000610351563</v>
      </c>
      <c r="F79" s="8">
        <v>225</v>
      </c>
      <c r="G79" s="8">
        <v>2196.413330078125</v>
      </c>
      <c r="H79" s="8">
        <v>1746.44482421875</v>
      </c>
      <c r="I79" s="8">
        <v>3.8300001621246338</v>
      </c>
      <c r="J79" s="8">
        <v>0.14600001275539398</v>
      </c>
      <c r="K79" s="8">
        <v>24.340002059936523</v>
      </c>
      <c r="L79" s="8">
        <v>2.0580000877380371</v>
      </c>
      <c r="M79" s="8">
        <v>0.45400002598762512</v>
      </c>
      <c r="N79" s="8">
        <v>0.65800005197525024</v>
      </c>
      <c r="O79" s="8">
        <v>44.700000762939453</v>
      </c>
      <c r="P79" s="8">
        <v>28.781452178955078</v>
      </c>
      <c r="Q79" s="8">
        <v>44.978981018066406</v>
      </c>
      <c r="R79" s="8">
        <v>229.80000305175781</v>
      </c>
      <c r="S79" s="8">
        <v>60</v>
      </c>
      <c r="T79" s="8">
        <v>60</v>
      </c>
      <c r="U79" s="8">
        <v>60.700001</v>
      </c>
      <c r="V79" s="8">
        <v>137.79624938964844</v>
      </c>
      <c r="W79" s="8">
        <v>52.49993896484375</v>
      </c>
      <c r="X79" s="8">
        <v>66.643363952636719</v>
      </c>
      <c r="Y79" s="8">
        <v>82.637252807617188</v>
      </c>
      <c r="Z79" s="8">
        <v>1.3168125152587891</v>
      </c>
      <c r="AA79" s="8">
        <v>544.86480712890625</v>
      </c>
      <c r="AB79" s="8">
        <v>497.9527587890625</v>
      </c>
      <c r="AC79" s="8">
        <v>4.8159375190734863</v>
      </c>
      <c r="AD79" s="8">
        <v>3.8000626564025879</v>
      </c>
      <c r="AE79" s="8">
        <v>7930.29736328125</v>
      </c>
      <c r="AF79" s="8">
        <v>6106.2958984375</v>
      </c>
      <c r="AG79" s="8">
        <v>1810.20068359375</v>
      </c>
      <c r="AH79" s="8">
        <v>1134.607421875</v>
      </c>
      <c r="AI79" s="8">
        <v>6120.0966796875</v>
      </c>
      <c r="AJ79" s="8">
        <v>4971.6884765625</v>
      </c>
      <c r="AK79" s="8">
        <f>(data_cloud__263[[#This Row],[timestamp]]-BD77)*86400</f>
        <v>24.29099993314594</v>
      </c>
      <c r="AL79" s="8">
        <v>1.0049999999999999</v>
      </c>
      <c r="AM79" s="8">
        <v>424.82900000000001</v>
      </c>
      <c r="AN79" s="8">
        <v>2056.1660000000002</v>
      </c>
      <c r="AO79" s="8">
        <v>8.5960000000000001</v>
      </c>
      <c r="AP79" s="6">
        <v>24.119</v>
      </c>
      <c r="AQ79" s="6">
        <v>1</v>
      </c>
      <c r="AR79" s="6">
        <v>1</v>
      </c>
      <c r="AS79" s="6">
        <f>_xlfn.XLOOKUP(data_cloud__263[[#This Row],[product_id]], manual_check_maarten!A:A,manual_check_maarten!F:F,  "")</f>
        <v>1</v>
      </c>
      <c r="AT79" s="6" t="str">
        <f>_xlfn.XLOOKUP(data_cloud__263[[#This Row],[product_id]], manual_check_maarten!A:A,manual_check_maarten!H:H,  "")</f>
        <v/>
      </c>
      <c r="AU79" s="6">
        <f>IF(data_cloud__263[[#This Row],[ground_truth]]=0,1,0)</f>
        <v>0</v>
      </c>
      <c r="AV79" s="6"/>
      <c r="AW79" s="6"/>
      <c r="AX79" s="6">
        <f>_xlfn.XLOOKUP(data_cloud__263[[#This Row],[product_id]], manual_check_maarten!A:A,manual_check_maarten!G:G,  "")</f>
        <v>0</v>
      </c>
      <c r="AY79" s="6"/>
      <c r="AZ79" s="6"/>
      <c r="BA79" s="6" t="s">
        <v>262</v>
      </c>
      <c r="BB79" s="6">
        <v>39</v>
      </c>
      <c r="BC79" s="6" t="s">
        <v>85</v>
      </c>
      <c r="BD79" s="6">
        <v>45566.698092592589</v>
      </c>
      <c r="BE79" s="6" t="s">
        <v>79</v>
      </c>
      <c r="BF79" s="6" t="s">
        <v>80</v>
      </c>
      <c r="BG79" s="6">
        <v>39</v>
      </c>
      <c r="BH79" s="6">
        <v>39</v>
      </c>
      <c r="BI79" s="6">
        <v>0</v>
      </c>
      <c r="BJ79" s="6" t="s">
        <v>260</v>
      </c>
      <c r="BK79" s="6" t="s">
        <v>82</v>
      </c>
      <c r="BL79" s="6">
        <v>14.439999580383301</v>
      </c>
      <c r="BM79" s="6">
        <v>110</v>
      </c>
      <c r="BN79" s="6" t="s">
        <v>82</v>
      </c>
      <c r="BO79" s="6" t="s">
        <v>82</v>
      </c>
      <c r="BP79" s="6">
        <v>0</v>
      </c>
      <c r="BQ79" s="6">
        <v>60</v>
      </c>
      <c r="BR79" s="6"/>
      <c r="BS79" s="6"/>
      <c r="BT79" s="6" t="s">
        <v>263</v>
      </c>
      <c r="BU79" s="6" t="s">
        <v>262</v>
      </c>
      <c r="BV79" s="6">
        <v>40</v>
      </c>
      <c r="BW79" s="6">
        <v>20</v>
      </c>
      <c r="BX79" s="6">
        <v>45</v>
      </c>
      <c r="BY79" s="6">
        <v>1191.652</v>
      </c>
      <c r="BZ79" s="6">
        <v>930.25</v>
      </c>
      <c r="CA79" s="6">
        <v>-3.673</v>
      </c>
      <c r="CB79" s="6">
        <v>4.0570000000000004</v>
      </c>
      <c r="CC79" s="6">
        <v>88.635999999999996</v>
      </c>
      <c r="CD79" s="6">
        <v>2056.1660000000002</v>
      </c>
      <c r="CE79" s="6">
        <v>1196.6859999999999</v>
      </c>
      <c r="CF79" s="6">
        <v>1237.615</v>
      </c>
      <c r="CG79" s="6">
        <v>179.648</v>
      </c>
      <c r="CH79" s="6">
        <v>99.998999999999995</v>
      </c>
      <c r="CS79" s="6"/>
      <c r="CT79" s="6"/>
      <c r="CU79" s="6"/>
      <c r="CV79" s="6"/>
      <c r="CW79" s="6"/>
      <c r="CZ79" s="6"/>
      <c r="DA79" s="6"/>
      <c r="DB79" s="6"/>
      <c r="DC79" s="6"/>
      <c r="DD79" s="6"/>
      <c r="DE79" s="6"/>
    </row>
    <row r="80" spans="1:109" hidden="1" x14ac:dyDescent="0.35">
      <c r="A80" s="8">
        <v>801.0443115234375</v>
      </c>
      <c r="B80" s="8">
        <v>119.90861511230469</v>
      </c>
      <c r="C80" s="8">
        <v>215</v>
      </c>
      <c r="D80" s="8">
        <v>215.10000610351563</v>
      </c>
      <c r="E80" s="8">
        <v>220.10000610351563</v>
      </c>
      <c r="F80" s="8">
        <v>225</v>
      </c>
      <c r="G80" s="8">
        <v>2199.618896484375</v>
      </c>
      <c r="H80" s="8">
        <v>1727.3074951171875</v>
      </c>
      <c r="I80" s="8">
        <v>3.0900001525878906</v>
      </c>
      <c r="J80" s="8">
        <v>0.14600001275539398</v>
      </c>
      <c r="K80" s="8">
        <v>24.340002059936523</v>
      </c>
      <c r="L80" s="8">
        <v>2.0780000686645508</v>
      </c>
      <c r="M80" s="8">
        <v>0.45400002598762512</v>
      </c>
      <c r="N80" s="8">
        <v>0.65800005197525024</v>
      </c>
      <c r="O80" s="8">
        <v>44.900001525878906</v>
      </c>
      <c r="P80" s="8">
        <v>28.939451217651367</v>
      </c>
      <c r="Q80" s="8">
        <v>44.994274139404297</v>
      </c>
      <c r="R80" s="8">
        <v>229.80000305175781</v>
      </c>
      <c r="S80" s="8">
        <v>60</v>
      </c>
      <c r="T80" s="8">
        <v>60</v>
      </c>
      <c r="U80" s="8">
        <v>60.700001</v>
      </c>
      <c r="V80" s="8">
        <v>94.586082458496094</v>
      </c>
      <c r="W80" s="8">
        <v>52.499603271484375</v>
      </c>
      <c r="X80" s="8">
        <v>66.000221252441406</v>
      </c>
      <c r="Y80" s="8">
        <v>79.800254821777344</v>
      </c>
      <c r="Z80" s="8">
        <v>2.7465627193450928</v>
      </c>
      <c r="AA80" s="8">
        <v>542.145751953125</v>
      </c>
      <c r="AB80" s="8">
        <v>497.96310424804688</v>
      </c>
      <c r="AC80" s="8">
        <v>4.5525627136230469</v>
      </c>
      <c r="AD80" s="8">
        <v>3.6119377613067627</v>
      </c>
      <c r="AE80" s="8">
        <v>7739.4765625</v>
      </c>
      <c r="AF80" s="8">
        <v>5462.26806640625</v>
      </c>
      <c r="AG80" s="8">
        <v>1650.5888671875</v>
      </c>
      <c r="AH80" s="8">
        <v>1018.41064453125</v>
      </c>
      <c r="AI80" s="8">
        <v>6088.8876953125</v>
      </c>
      <c r="AJ80" s="8">
        <v>4443.857421875</v>
      </c>
      <c r="AK80" s="8">
        <f>(data_cloud__263[[#This Row],[timestamp]]-BD78)*86400</f>
        <v>24.046000256203115</v>
      </c>
      <c r="AL80" s="8"/>
      <c r="AM80" s="8"/>
      <c r="AN80" s="8"/>
      <c r="AO80" s="8"/>
      <c r="AP80" s="6"/>
      <c r="AQ80" s="6"/>
      <c r="AR80" s="6"/>
      <c r="AS80" s="6" t="str">
        <f>_xlfn.XLOOKUP(data_cloud__263[[#This Row],[product_id]], manual_check_maarten!A:A,manual_check_maarten!F:F,  "")</f>
        <v/>
      </c>
      <c r="AT80" s="6" t="str">
        <f>_xlfn.XLOOKUP(data_cloud__263[[#This Row],[product_id]], manual_check_maarten!A:A,manual_check_maarten!H:H,  "")</f>
        <v/>
      </c>
      <c r="AU80" s="6">
        <f>IF(data_cloud__263[[#This Row],[ground_truth]]=0,1,0)</f>
        <v>0</v>
      </c>
      <c r="AV80" s="6"/>
      <c r="AW80" s="6"/>
      <c r="AX80" s="6" t="str">
        <f>_xlfn.XLOOKUP(data_cloud__263[[#This Row],[product_id]], manual_check_maarten!A:A,manual_check_maarten!G:G,  "")</f>
        <v/>
      </c>
      <c r="AY80" s="6"/>
      <c r="AZ80" s="6"/>
      <c r="BA80" s="6" t="s">
        <v>264</v>
      </c>
      <c r="BB80" s="6">
        <v>40</v>
      </c>
      <c r="BC80" s="6" t="s">
        <v>78</v>
      </c>
      <c r="BD80" s="6">
        <v>45566.698370902777</v>
      </c>
      <c r="BE80" s="6" t="s">
        <v>79</v>
      </c>
      <c r="BF80" s="6" t="s">
        <v>80</v>
      </c>
      <c r="BG80" s="6">
        <v>40</v>
      </c>
      <c r="BH80" s="6">
        <v>40</v>
      </c>
      <c r="BI80" s="6">
        <v>0</v>
      </c>
      <c r="BJ80" s="6" t="s">
        <v>265</v>
      </c>
      <c r="BK80" s="6" t="s">
        <v>82</v>
      </c>
      <c r="BL80" s="6">
        <v>14.439999580383301</v>
      </c>
      <c r="BM80" s="6">
        <v>110</v>
      </c>
      <c r="BN80" s="6" t="s">
        <v>82</v>
      </c>
      <c r="BO80" s="6" t="s">
        <v>82</v>
      </c>
      <c r="BP80" s="6">
        <v>0</v>
      </c>
      <c r="BQ80" s="6">
        <v>60</v>
      </c>
      <c r="BR80" s="6">
        <v>7.016301155090332E-3</v>
      </c>
      <c r="BS80" s="6">
        <v>0.13728177547454834</v>
      </c>
      <c r="BT80" s="6"/>
      <c r="BU80" s="6"/>
      <c r="BY80" s="6"/>
      <c r="BZ80" s="6"/>
      <c r="CA80" s="6"/>
      <c r="CB80" s="6"/>
      <c r="CC80" s="6"/>
      <c r="CD80" s="6"/>
      <c r="CE80" s="6"/>
      <c r="CS80" s="6"/>
      <c r="CT80" s="6"/>
      <c r="CU80" s="6"/>
      <c r="CV80" s="6"/>
      <c r="CW80" s="6"/>
      <c r="CZ80" s="6"/>
      <c r="DA80" s="6"/>
      <c r="DB80" s="6"/>
      <c r="DC80" s="6"/>
      <c r="DD80" s="6"/>
      <c r="DE80" s="6"/>
    </row>
    <row r="81" spans="1:109" x14ac:dyDescent="0.35">
      <c r="A81" s="8">
        <v>801.0443115234375</v>
      </c>
      <c r="B81" s="8">
        <v>119.90861511230469</v>
      </c>
      <c r="C81" s="8">
        <v>215</v>
      </c>
      <c r="D81" s="8">
        <v>215.10000610351563</v>
      </c>
      <c r="E81" s="8">
        <v>220.10000610351563</v>
      </c>
      <c r="F81" s="8">
        <v>225</v>
      </c>
      <c r="G81" s="8">
        <v>2199.618896484375</v>
      </c>
      <c r="H81" s="8">
        <v>1727.3074951171875</v>
      </c>
      <c r="I81" s="8">
        <v>3.0900001525878906</v>
      </c>
      <c r="J81" s="8">
        <v>0.14600001275539398</v>
      </c>
      <c r="K81" s="8">
        <v>24.340002059936523</v>
      </c>
      <c r="L81" s="8">
        <v>2.0780000686645508</v>
      </c>
      <c r="M81" s="8">
        <v>0.45400002598762512</v>
      </c>
      <c r="N81" s="8">
        <v>0.65800005197525024</v>
      </c>
      <c r="O81" s="8">
        <v>44.900001525878906</v>
      </c>
      <c r="P81" s="8">
        <v>28.939451217651367</v>
      </c>
      <c r="Q81" s="8">
        <v>44.994274139404297</v>
      </c>
      <c r="R81" s="8">
        <v>229.80000305175781</v>
      </c>
      <c r="S81" s="8">
        <v>60</v>
      </c>
      <c r="T81" s="8">
        <v>60</v>
      </c>
      <c r="U81" s="8">
        <v>60.700001</v>
      </c>
      <c r="V81" s="8">
        <v>137.79624938964844</v>
      </c>
      <c r="W81" s="8">
        <v>52.49993896484375</v>
      </c>
      <c r="X81" s="8">
        <v>66.731117248535156</v>
      </c>
      <c r="Y81" s="8">
        <v>82.576126098632813</v>
      </c>
      <c r="Z81" s="8">
        <v>1.3544375896453857</v>
      </c>
      <c r="AA81" s="8">
        <v>544.62994384765625</v>
      </c>
      <c r="AB81" s="8">
        <v>498.19235229492188</v>
      </c>
      <c r="AC81" s="8">
        <v>4.8159375190734863</v>
      </c>
      <c r="AD81" s="8">
        <v>3.8000626564025879</v>
      </c>
      <c r="AE81" s="8">
        <v>7932.69677734375</v>
      </c>
      <c r="AF81" s="8">
        <v>6111.1494140625</v>
      </c>
      <c r="AG81" s="8">
        <v>1811.89501953125</v>
      </c>
      <c r="AH81" s="8">
        <v>1137.9775390625</v>
      </c>
      <c r="AI81" s="8">
        <v>6120.8017578125</v>
      </c>
      <c r="AJ81" s="8">
        <v>4973.171875</v>
      </c>
      <c r="AK81" s="8">
        <f>(data_cloud__263[[#This Row],[timestamp]]-BD79)*86400</f>
        <v>24.046000256203115</v>
      </c>
      <c r="AL81" s="8">
        <v>1.0049999999999999</v>
      </c>
      <c r="AM81" s="8">
        <v>424.80200000000002</v>
      </c>
      <c r="AN81" s="8">
        <v>2056.2489999999998</v>
      </c>
      <c r="AO81" s="8">
        <v>7.4569999999999999</v>
      </c>
      <c r="AP81" s="6">
        <v>28.032</v>
      </c>
      <c r="AQ81" s="6">
        <v>1</v>
      </c>
      <c r="AR81" s="6">
        <v>1</v>
      </c>
      <c r="AS81" s="6">
        <f>_xlfn.XLOOKUP(data_cloud__263[[#This Row],[product_id]], manual_check_maarten!A:A,manual_check_maarten!F:F,  "")</f>
        <v>1</v>
      </c>
      <c r="AT81" s="6" t="str">
        <f>_xlfn.XLOOKUP(data_cloud__263[[#This Row],[product_id]], manual_check_maarten!A:A,manual_check_maarten!H:H,  "")</f>
        <v/>
      </c>
      <c r="AU81" s="6">
        <f>IF(data_cloud__263[[#This Row],[ground_truth]]=0,1,0)</f>
        <v>0</v>
      </c>
      <c r="AV81" s="6"/>
      <c r="AW81" s="6"/>
      <c r="AX81" s="6">
        <f>_xlfn.XLOOKUP(data_cloud__263[[#This Row],[product_id]], manual_check_maarten!A:A,manual_check_maarten!G:G,  "")</f>
        <v>0</v>
      </c>
      <c r="AY81" s="6"/>
      <c r="AZ81" s="6"/>
      <c r="BA81" s="6" t="s">
        <v>266</v>
      </c>
      <c r="BB81" s="6">
        <v>40</v>
      </c>
      <c r="BC81" s="6" t="s">
        <v>85</v>
      </c>
      <c r="BD81" s="6">
        <v>45566.698370902777</v>
      </c>
      <c r="BE81" s="6" t="s">
        <v>79</v>
      </c>
      <c r="BF81" s="6" t="s">
        <v>80</v>
      </c>
      <c r="BG81" s="6">
        <v>40</v>
      </c>
      <c r="BH81" s="6">
        <v>40</v>
      </c>
      <c r="BI81" s="6">
        <v>0</v>
      </c>
      <c r="BJ81" s="6" t="s">
        <v>265</v>
      </c>
      <c r="BK81" s="6" t="s">
        <v>82</v>
      </c>
      <c r="BL81" s="6">
        <v>14.439999580383301</v>
      </c>
      <c r="BM81" s="6">
        <v>110</v>
      </c>
      <c r="BN81" s="6" t="s">
        <v>82</v>
      </c>
      <c r="BO81" s="6" t="s">
        <v>82</v>
      </c>
      <c r="BP81" s="6">
        <v>0</v>
      </c>
      <c r="BQ81" s="6">
        <v>60</v>
      </c>
      <c r="BR81" s="6"/>
      <c r="BS81" s="6"/>
      <c r="BT81" s="6" t="s">
        <v>267</v>
      </c>
      <c r="BU81" s="6" t="s">
        <v>266</v>
      </c>
      <c r="BV81" s="6">
        <v>40</v>
      </c>
      <c r="BW81" s="6">
        <v>20</v>
      </c>
      <c r="BX81" s="6">
        <v>45</v>
      </c>
      <c r="BY81" s="6">
        <v>1191.7239999999999</v>
      </c>
      <c r="BZ81" s="6">
        <v>853.48500000000001</v>
      </c>
      <c r="CA81" s="6">
        <v>-3.6890000000000001</v>
      </c>
      <c r="CB81" s="6">
        <v>4.0330000000000004</v>
      </c>
      <c r="CC81" s="6">
        <v>88.62</v>
      </c>
      <c r="CD81" s="6">
        <v>2056.2489999999998</v>
      </c>
      <c r="CE81" s="6">
        <v>1197.904</v>
      </c>
      <c r="CF81" s="6">
        <v>1162.998</v>
      </c>
      <c r="CG81" s="6">
        <v>179.51599999999999</v>
      </c>
      <c r="CH81" s="6">
        <v>98.424999999999997</v>
      </c>
      <c r="CS81" s="6"/>
      <c r="CT81" s="6"/>
      <c r="CU81" s="6"/>
      <c r="CV81" s="6"/>
      <c r="CW81" s="6"/>
      <c r="CZ81" s="6"/>
      <c r="DA81" s="6"/>
      <c r="DB81" s="6"/>
      <c r="DC81" s="6"/>
      <c r="DD81" s="6"/>
      <c r="DE81" s="6"/>
    </row>
    <row r="82" spans="1:109" x14ac:dyDescent="0.35">
      <c r="A82" s="8">
        <v>801.41314697265625</v>
      </c>
      <c r="B82" s="8">
        <v>119.90861511230469</v>
      </c>
      <c r="C82" s="8">
        <v>215.10000610351563</v>
      </c>
      <c r="D82" s="8">
        <v>214.80000305175781</v>
      </c>
      <c r="E82" s="8">
        <v>220</v>
      </c>
      <c r="F82" s="8">
        <v>225</v>
      </c>
      <c r="G82" s="8">
        <v>2181.064453125</v>
      </c>
      <c r="H82" s="8">
        <v>1719.05029296875</v>
      </c>
      <c r="I82" s="8">
        <v>3.2340002059936523</v>
      </c>
      <c r="J82" s="8">
        <v>0.15200001001358032</v>
      </c>
      <c r="K82" s="8">
        <v>24.338001251220703</v>
      </c>
      <c r="L82" s="8">
        <v>2.0820000171661377</v>
      </c>
      <c r="M82" s="8">
        <v>0.45200002193450928</v>
      </c>
      <c r="N82" s="8">
        <v>0.65400004386901855</v>
      </c>
      <c r="O82" s="8">
        <v>45</v>
      </c>
      <c r="P82" s="8">
        <v>29.16370964050293</v>
      </c>
      <c r="Q82" s="8">
        <v>44.973884582519531</v>
      </c>
      <c r="R82" s="8">
        <v>229.80000305175781</v>
      </c>
      <c r="S82" s="8">
        <v>60</v>
      </c>
      <c r="T82" s="8">
        <v>60</v>
      </c>
      <c r="U82" s="8">
        <v>60.700001</v>
      </c>
      <c r="V82" s="8">
        <v>94.586082458496094</v>
      </c>
      <c r="W82" s="8">
        <v>52.499603271484375</v>
      </c>
      <c r="X82" s="8">
        <v>65.988021850585938</v>
      </c>
      <c r="Y82" s="8">
        <v>79.956558227539063</v>
      </c>
      <c r="Z82" s="8">
        <v>2.8970625400543213</v>
      </c>
      <c r="AA82" s="8">
        <v>546.01678466796875</v>
      </c>
      <c r="AB82" s="8">
        <v>502.6090087890625</v>
      </c>
      <c r="AC82" s="8">
        <v>4.5149378776550293</v>
      </c>
      <c r="AD82" s="8">
        <v>3.574312686920166</v>
      </c>
      <c r="AE82" s="8">
        <v>7812.984375</v>
      </c>
      <c r="AF82" s="8">
        <v>5556.32958984375</v>
      </c>
      <c r="AG82" s="8">
        <v>1654.1689453125</v>
      </c>
      <c r="AH82" s="8">
        <v>1021.90966796875</v>
      </c>
      <c r="AI82" s="8">
        <v>6158.8154296875</v>
      </c>
      <c r="AJ82" s="8">
        <v>4534.419921875</v>
      </c>
      <c r="AK82" s="8">
        <f>(data_cloud__263[[#This Row],[timestamp]]-BD80)*86400</f>
        <v>24.701000098139048</v>
      </c>
      <c r="AL82" s="8">
        <v>1.0029999999999999</v>
      </c>
      <c r="AM82" s="8">
        <v>423.69</v>
      </c>
      <c r="AN82" s="8">
        <v>2052.9450000000002</v>
      </c>
      <c r="AO82" s="8">
        <v>7.01</v>
      </c>
      <c r="AP82" s="6">
        <v>27.370999999999999</v>
      </c>
      <c r="AQ82" s="6">
        <v>1</v>
      </c>
      <c r="AR82" s="6">
        <v>1</v>
      </c>
      <c r="AS82" s="6">
        <f>_xlfn.XLOOKUP(data_cloud__263[[#This Row],[product_id]], manual_check_maarten!A:A,manual_check_maarten!F:F,  "")</f>
        <v>1</v>
      </c>
      <c r="AT82" s="6" t="str">
        <f>_xlfn.XLOOKUP(data_cloud__263[[#This Row],[product_id]], manual_check_maarten!A:A,manual_check_maarten!H:H,  "")</f>
        <v/>
      </c>
      <c r="AU82" s="6">
        <f>IF(data_cloud__263[[#This Row],[ground_truth]]=0,1,0)</f>
        <v>0</v>
      </c>
      <c r="AV82" s="6"/>
      <c r="AW82" s="6"/>
      <c r="AX82" s="6">
        <f>_xlfn.XLOOKUP(data_cloud__263[[#This Row],[product_id]], manual_check_maarten!A:A,manual_check_maarten!G:G,  "")</f>
        <v>0</v>
      </c>
      <c r="AY82" s="6"/>
      <c r="AZ82" s="6"/>
      <c r="BA82" s="6" t="s">
        <v>268</v>
      </c>
      <c r="BB82" s="6">
        <v>41</v>
      </c>
      <c r="BC82" s="6" t="s">
        <v>78</v>
      </c>
      <c r="BD82" s="6">
        <v>45566.698656793982</v>
      </c>
      <c r="BE82" s="6" t="s">
        <v>79</v>
      </c>
      <c r="BF82" s="6" t="s">
        <v>80</v>
      </c>
      <c r="BG82" s="6">
        <v>41</v>
      </c>
      <c r="BH82" s="6">
        <v>41</v>
      </c>
      <c r="BI82" s="6">
        <v>0</v>
      </c>
      <c r="BJ82" s="6" t="s">
        <v>269</v>
      </c>
      <c r="BK82" s="6" t="s">
        <v>82</v>
      </c>
      <c r="BL82" s="6">
        <v>14.449999809265137</v>
      </c>
      <c r="BM82" s="6">
        <v>110</v>
      </c>
      <c r="BN82" s="6" t="s">
        <v>82</v>
      </c>
      <c r="BO82" s="6" t="s">
        <v>82</v>
      </c>
      <c r="BP82" s="6">
        <v>0</v>
      </c>
      <c r="BQ82" s="6">
        <v>60</v>
      </c>
      <c r="BR82" s="6">
        <v>1.063692569732666E-2</v>
      </c>
      <c r="BS82" s="6">
        <v>0.12279129028320313</v>
      </c>
      <c r="BT82" s="6" t="s">
        <v>270</v>
      </c>
      <c r="BU82" s="6" t="s">
        <v>268</v>
      </c>
      <c r="BV82" s="6">
        <v>40</v>
      </c>
      <c r="BW82" s="6">
        <v>20</v>
      </c>
      <c r="BX82" s="6">
        <v>45</v>
      </c>
      <c r="BY82" s="6">
        <v>892.62099999999998</v>
      </c>
      <c r="BZ82" s="6">
        <v>962.30399999999997</v>
      </c>
      <c r="CA82" s="6">
        <v>2.4550000000000001</v>
      </c>
      <c r="CB82" s="6">
        <v>4.1050000000000004</v>
      </c>
      <c r="CC82" s="6">
        <v>94.763999999999996</v>
      </c>
      <c r="CD82" s="6">
        <v>2052.9450000000002</v>
      </c>
      <c r="CE82" s="6">
        <v>868.22900000000004</v>
      </c>
      <c r="CF82" s="6">
        <v>1073.8219999999999</v>
      </c>
      <c r="CG82" s="6">
        <v>6.5430000000000001</v>
      </c>
      <c r="CH82" s="6">
        <v>96.063000000000002</v>
      </c>
      <c r="CS82" s="6"/>
      <c r="CT82" s="6"/>
      <c r="CU82" s="6"/>
      <c r="CV82" s="6"/>
      <c r="CW82" s="6"/>
      <c r="CZ82" s="6"/>
      <c r="DA82" s="6"/>
      <c r="DB82" s="6"/>
      <c r="DC82" s="6"/>
      <c r="DD82" s="6"/>
      <c r="DE82" s="6"/>
    </row>
    <row r="83" spans="1:109" x14ac:dyDescent="0.35">
      <c r="A83" s="8">
        <v>801.41314697265625</v>
      </c>
      <c r="B83" s="8">
        <v>119.90861511230469</v>
      </c>
      <c r="C83" s="8">
        <v>215.10000610351563</v>
      </c>
      <c r="D83" s="8">
        <v>214.80000305175781</v>
      </c>
      <c r="E83" s="8">
        <v>220</v>
      </c>
      <c r="F83" s="8">
        <v>225</v>
      </c>
      <c r="G83" s="8">
        <v>2181.064453125</v>
      </c>
      <c r="H83" s="8">
        <v>1719.05029296875</v>
      </c>
      <c r="I83" s="8">
        <v>3.2340002059936523</v>
      </c>
      <c r="J83" s="8">
        <v>0.15200001001358032</v>
      </c>
      <c r="K83" s="8">
        <v>24.338001251220703</v>
      </c>
      <c r="L83" s="8">
        <v>2.0820000171661377</v>
      </c>
      <c r="M83" s="8">
        <v>0.45200002193450928</v>
      </c>
      <c r="N83" s="8">
        <v>0.65400004386901855</v>
      </c>
      <c r="O83" s="8">
        <v>45</v>
      </c>
      <c r="P83" s="8">
        <v>29.16370964050293</v>
      </c>
      <c r="Q83" s="8">
        <v>44.973884582519531</v>
      </c>
      <c r="R83" s="8">
        <v>229.80000305175781</v>
      </c>
      <c r="S83" s="8">
        <v>60</v>
      </c>
      <c r="T83" s="8">
        <v>60</v>
      </c>
      <c r="U83" s="8">
        <v>60.700001</v>
      </c>
      <c r="V83" s="8">
        <v>137.79624938964844</v>
      </c>
      <c r="W83" s="8">
        <v>52.49993896484375</v>
      </c>
      <c r="X83" s="8">
        <v>66.659004211425781</v>
      </c>
      <c r="Y83" s="8">
        <v>82.327041625976563</v>
      </c>
      <c r="Z83" s="8">
        <v>2.4079375267028809</v>
      </c>
      <c r="AA83" s="8">
        <v>547.1710205078125</v>
      </c>
      <c r="AB83" s="8">
        <v>500.24923706054688</v>
      </c>
      <c r="AC83" s="8">
        <v>4.7783126831054688</v>
      </c>
      <c r="AD83" s="8">
        <v>3.8000626564025879</v>
      </c>
      <c r="AE83" s="8">
        <v>7985.93115234375</v>
      </c>
      <c r="AF83" s="8">
        <v>6176.69287109375</v>
      </c>
      <c r="AG83" s="8">
        <v>1807.28857421875</v>
      </c>
      <c r="AH83" s="8">
        <v>1149.5283203125</v>
      </c>
      <c r="AI83" s="8">
        <v>6178.642578125</v>
      </c>
      <c r="AJ83" s="8">
        <v>5027.16455078125</v>
      </c>
      <c r="AK83" s="8">
        <f>(data_cloud__263[[#This Row],[timestamp]]-BD81)*86400</f>
        <v>24.701000098139048</v>
      </c>
      <c r="AL83" s="8">
        <v>1.0049999999999999</v>
      </c>
      <c r="AM83" s="8">
        <v>424.70400000000001</v>
      </c>
      <c r="AN83" s="8">
        <v>2056.4769999999999</v>
      </c>
      <c r="AO83" s="8">
        <v>10.827999999999999</v>
      </c>
      <c r="AP83" s="6">
        <v>20.623999999999999</v>
      </c>
      <c r="AQ83" s="6">
        <v>1</v>
      </c>
      <c r="AR83" s="6">
        <v>1</v>
      </c>
      <c r="AS83" s="6">
        <f>_xlfn.XLOOKUP(data_cloud__263[[#This Row],[product_id]], manual_check_maarten!A:A,manual_check_maarten!F:F,  "")</f>
        <v>0</v>
      </c>
      <c r="AT83" s="6" t="str">
        <f>_xlfn.XLOOKUP(data_cloud__263[[#This Row],[product_id]], manual_check_maarten!A:A,manual_check_maarten!H:H,  "")</f>
        <v>Streaks</v>
      </c>
      <c r="AU83" s="6">
        <f>IF(data_cloud__263[[#This Row],[ground_truth]]=0,1,0)</f>
        <v>1</v>
      </c>
      <c r="AV83" s="6"/>
      <c r="AW83" s="6"/>
      <c r="AX83" s="6">
        <f>_xlfn.XLOOKUP(data_cloud__263[[#This Row],[product_id]], manual_check_maarten!A:A,manual_check_maarten!G:G,  "")</f>
        <v>0</v>
      </c>
      <c r="AY83" s="6"/>
      <c r="AZ83" s="6"/>
      <c r="BA83" s="6" t="s">
        <v>271</v>
      </c>
      <c r="BB83" s="6">
        <v>41</v>
      </c>
      <c r="BC83" s="6" t="s">
        <v>85</v>
      </c>
      <c r="BD83" s="6">
        <v>45566.698656793982</v>
      </c>
      <c r="BE83" s="6" t="s">
        <v>79</v>
      </c>
      <c r="BF83" s="6" t="s">
        <v>80</v>
      </c>
      <c r="BG83" s="6">
        <v>41</v>
      </c>
      <c r="BH83" s="6">
        <v>41</v>
      </c>
      <c r="BI83" s="6">
        <v>0</v>
      </c>
      <c r="BJ83" s="6" t="s">
        <v>269</v>
      </c>
      <c r="BK83" s="6" t="s">
        <v>82</v>
      </c>
      <c r="BL83" s="6">
        <v>14.449999809265137</v>
      </c>
      <c r="BM83" s="6">
        <v>110</v>
      </c>
      <c r="BN83" s="6" t="s">
        <v>82</v>
      </c>
      <c r="BO83" s="6" t="s">
        <v>82</v>
      </c>
      <c r="BP83" s="6">
        <v>0</v>
      </c>
      <c r="BQ83" s="6">
        <v>60</v>
      </c>
      <c r="BR83" s="6"/>
      <c r="BS83" s="6"/>
      <c r="BT83" s="6" t="s">
        <v>272</v>
      </c>
      <c r="BU83" s="6" t="s">
        <v>271</v>
      </c>
      <c r="BV83" s="6">
        <v>40</v>
      </c>
      <c r="BW83" s="6">
        <v>20</v>
      </c>
      <c r="BX83" s="6">
        <v>45</v>
      </c>
      <c r="BY83" s="6">
        <v>1239.607</v>
      </c>
      <c r="BZ83" s="6">
        <v>859.89800000000002</v>
      </c>
      <c r="CA83" s="6">
        <v>-1.8540000000000001</v>
      </c>
      <c r="CB83" s="6">
        <v>4.0780000000000003</v>
      </c>
      <c r="CC83" s="6">
        <v>90.454999999999998</v>
      </c>
      <c r="CD83" s="6">
        <v>2056.4769999999999</v>
      </c>
      <c r="CE83" s="6">
        <v>1232.886</v>
      </c>
      <c r="CF83" s="6">
        <v>1169.2429999999999</v>
      </c>
      <c r="CG83" s="6">
        <v>-178.27699999999999</v>
      </c>
      <c r="CH83" s="6">
        <v>99.998999999999995</v>
      </c>
      <c r="CS83" s="6"/>
      <c r="CT83" s="6"/>
      <c r="CU83" s="6"/>
      <c r="CV83" s="6"/>
      <c r="CW83" s="6"/>
      <c r="CZ83" s="6"/>
      <c r="DA83" s="6"/>
      <c r="DB83" s="6"/>
      <c r="DC83" s="6"/>
      <c r="DD83" s="6"/>
      <c r="DE83" s="6"/>
    </row>
    <row r="84" spans="1:109" x14ac:dyDescent="0.35">
      <c r="A84" s="8">
        <v>801.22869873046875</v>
      </c>
      <c r="B84" s="8">
        <v>119.90861511230469</v>
      </c>
      <c r="C84" s="8">
        <v>215.30000305175781</v>
      </c>
      <c r="D84" s="8">
        <v>215.10000610351563</v>
      </c>
      <c r="E84" s="8">
        <v>220.10000610351563</v>
      </c>
      <c r="F84" s="8">
        <v>225</v>
      </c>
      <c r="G84" s="8">
        <v>2207.681884765625</v>
      </c>
      <c r="H84" s="8">
        <v>1724.6846923828125</v>
      </c>
      <c r="I84" s="8">
        <v>3.0160000324249268</v>
      </c>
      <c r="J84" s="8">
        <v>0.14400000870227814</v>
      </c>
      <c r="K84" s="8">
        <v>24.346000671386719</v>
      </c>
      <c r="L84" s="8">
        <v>2.0720000267028809</v>
      </c>
      <c r="M84" s="8">
        <v>0.45400002598762512</v>
      </c>
      <c r="N84" s="8">
        <v>0.65600001811981201</v>
      </c>
      <c r="O84" s="8">
        <v>45.200000762939453</v>
      </c>
      <c r="P84" s="8">
        <v>29.357385635375977</v>
      </c>
      <c r="Q84" s="8">
        <v>44.978981018066406</v>
      </c>
      <c r="R84" s="8">
        <v>229.80000305175781</v>
      </c>
      <c r="S84" s="8">
        <v>59.900002000000001</v>
      </c>
      <c r="T84" s="8">
        <v>59.900002000000001</v>
      </c>
      <c r="U84" s="8">
        <v>60.700001</v>
      </c>
      <c r="V84" s="8">
        <v>94.586082458496094</v>
      </c>
      <c r="W84" s="8">
        <v>52.499603271484375</v>
      </c>
      <c r="X84" s="8">
        <v>66.156478881835938</v>
      </c>
      <c r="Y84" s="8">
        <v>79.807945251464844</v>
      </c>
      <c r="Z84" s="8">
        <v>2.8594377040863037</v>
      </c>
      <c r="AA84" s="8">
        <v>545.21002197265625</v>
      </c>
      <c r="AB84" s="8">
        <v>501.41452026367188</v>
      </c>
      <c r="AC84" s="8">
        <v>4.4773125648498535</v>
      </c>
      <c r="AD84" s="8">
        <v>3.574312686920166</v>
      </c>
      <c r="AE84" s="8">
        <v>7799.1220703125</v>
      </c>
      <c r="AF84" s="8">
        <v>5557.62890625</v>
      </c>
      <c r="AG84" s="8">
        <v>1631.921875</v>
      </c>
      <c r="AH84" s="8">
        <v>1020.1796875</v>
      </c>
      <c r="AI84" s="8">
        <v>6167.2001953125</v>
      </c>
      <c r="AJ84" s="8">
        <v>4537.44921875</v>
      </c>
      <c r="AK84" s="8">
        <f>(data_cloud__263[[#This Row],[timestamp]]-BD82)*86400</f>
        <v>24.30399963632226</v>
      </c>
      <c r="AL84" s="8">
        <v>1.004</v>
      </c>
      <c r="AM84" s="8">
        <v>423.75900000000001</v>
      </c>
      <c r="AN84" s="8">
        <v>2053.64</v>
      </c>
      <c r="AO84" s="8">
        <v>5.7119999999999997</v>
      </c>
      <c r="AP84" s="6">
        <v>29.26</v>
      </c>
      <c r="AQ84" s="6">
        <v>1</v>
      </c>
      <c r="AR84" s="6">
        <v>1</v>
      </c>
      <c r="AS84" s="6">
        <f>_xlfn.XLOOKUP(data_cloud__263[[#This Row],[product_id]], manual_check_maarten!A:A,manual_check_maarten!F:F,  "")</f>
        <v>1</v>
      </c>
      <c r="AT84" s="6" t="str">
        <f>_xlfn.XLOOKUP(data_cloud__263[[#This Row],[product_id]], manual_check_maarten!A:A,manual_check_maarten!H:H,  "")</f>
        <v/>
      </c>
      <c r="AU84" s="6">
        <f>IF(data_cloud__263[[#This Row],[ground_truth]]=0,1,0)</f>
        <v>0</v>
      </c>
      <c r="AV84" s="6"/>
      <c r="AW84" s="6"/>
      <c r="AX84" s="6">
        <f>_xlfn.XLOOKUP(data_cloud__263[[#This Row],[product_id]], manual_check_maarten!A:A,manual_check_maarten!G:G,  "")</f>
        <v>0</v>
      </c>
      <c r="AY84" s="6"/>
      <c r="AZ84" s="6"/>
      <c r="BA84" s="6" t="s">
        <v>273</v>
      </c>
      <c r="BB84" s="6">
        <v>42</v>
      </c>
      <c r="BC84" s="6" t="s">
        <v>78</v>
      </c>
      <c r="BD84" s="6">
        <v>45566.698938090274</v>
      </c>
      <c r="BE84" s="6" t="s">
        <v>79</v>
      </c>
      <c r="BF84" s="6" t="s">
        <v>80</v>
      </c>
      <c r="BG84" s="6">
        <v>42</v>
      </c>
      <c r="BH84" s="6">
        <v>42</v>
      </c>
      <c r="BI84" s="6">
        <v>0</v>
      </c>
      <c r="BJ84" s="6" t="s">
        <v>274</v>
      </c>
      <c r="BK84" s="6" t="s">
        <v>82</v>
      </c>
      <c r="BL84" s="6">
        <v>14.449999809265137</v>
      </c>
      <c r="BM84" s="6">
        <v>110</v>
      </c>
      <c r="BN84" s="6" t="s">
        <v>82</v>
      </c>
      <c r="BO84" s="6" t="s">
        <v>82</v>
      </c>
      <c r="BP84" s="6">
        <v>0</v>
      </c>
      <c r="BQ84" s="6">
        <v>60</v>
      </c>
      <c r="BR84" s="6">
        <v>2.4190783500671387E-2</v>
      </c>
      <c r="BS84" s="6">
        <v>0.11439526081085205</v>
      </c>
      <c r="BT84" s="6" t="s">
        <v>275</v>
      </c>
      <c r="BU84" s="6" t="s">
        <v>273</v>
      </c>
      <c r="BV84" s="6">
        <v>40</v>
      </c>
      <c r="BW84" s="6">
        <v>20</v>
      </c>
      <c r="BX84" s="6">
        <v>45</v>
      </c>
      <c r="BY84" s="6">
        <v>892.95799999999997</v>
      </c>
      <c r="BZ84" s="6">
        <v>956.11800000000005</v>
      </c>
      <c r="CA84" s="6">
        <v>2.512</v>
      </c>
      <c r="CB84" s="6">
        <v>4.016</v>
      </c>
      <c r="CC84" s="6">
        <v>94.820999999999998</v>
      </c>
      <c r="CD84" s="6">
        <v>2053.64</v>
      </c>
      <c r="CE84" s="6">
        <v>869.16300000000001</v>
      </c>
      <c r="CF84" s="6">
        <v>1067.982</v>
      </c>
      <c r="CG84" s="6">
        <v>6.5720000000000001</v>
      </c>
      <c r="CH84" s="6">
        <v>98.424999999999997</v>
      </c>
      <c r="CS84" s="6"/>
      <c r="CT84" s="6"/>
      <c r="CU84" s="6"/>
      <c r="CV84" s="6"/>
      <c r="CW84" s="6"/>
      <c r="CZ84" s="6"/>
      <c r="DA84" s="6"/>
      <c r="DB84" s="6"/>
      <c r="DC84" s="6"/>
      <c r="DD84" s="6"/>
      <c r="DE84" s="6"/>
    </row>
    <row r="85" spans="1:109" x14ac:dyDescent="0.35">
      <c r="A85" s="8">
        <v>801.22869873046875</v>
      </c>
      <c r="B85" s="8">
        <v>119.90861511230469</v>
      </c>
      <c r="C85" s="8">
        <v>215.30000305175781</v>
      </c>
      <c r="D85" s="8">
        <v>215.10000610351563</v>
      </c>
      <c r="E85" s="8">
        <v>220.10000610351563</v>
      </c>
      <c r="F85" s="8">
        <v>225</v>
      </c>
      <c r="G85" s="8">
        <v>2207.681884765625</v>
      </c>
      <c r="H85" s="8">
        <v>1724.6846923828125</v>
      </c>
      <c r="I85" s="8">
        <v>3.0160000324249268</v>
      </c>
      <c r="J85" s="8">
        <v>0.14400000870227814</v>
      </c>
      <c r="K85" s="8">
        <v>24.346000671386719</v>
      </c>
      <c r="L85" s="8">
        <v>2.0720000267028809</v>
      </c>
      <c r="M85" s="8">
        <v>0.45400002598762512</v>
      </c>
      <c r="N85" s="8">
        <v>0.65600001811981201</v>
      </c>
      <c r="O85" s="8">
        <v>45.200000762939453</v>
      </c>
      <c r="P85" s="8">
        <v>29.357385635375977</v>
      </c>
      <c r="Q85" s="8">
        <v>44.978981018066406</v>
      </c>
      <c r="R85" s="8">
        <v>229.80000305175781</v>
      </c>
      <c r="S85" s="8">
        <v>59.900002000000001</v>
      </c>
      <c r="T85" s="8">
        <v>59.900002000000001</v>
      </c>
      <c r="U85" s="8">
        <v>60.700001</v>
      </c>
      <c r="V85" s="8">
        <v>137.79624938964844</v>
      </c>
      <c r="W85" s="8">
        <v>52.49993896484375</v>
      </c>
      <c r="X85" s="8">
        <v>66.555252075195313</v>
      </c>
      <c r="Y85" s="8">
        <v>82.722419738769531</v>
      </c>
      <c r="Z85" s="8">
        <v>1.2791875600814819</v>
      </c>
      <c r="AA85" s="8">
        <v>545.16375732421875</v>
      </c>
      <c r="AB85" s="8">
        <v>498.38516235351563</v>
      </c>
      <c r="AC85" s="8">
        <v>4.8535628318786621</v>
      </c>
      <c r="AD85" s="8">
        <v>3.8000626564025879</v>
      </c>
      <c r="AE85" s="8">
        <v>7957.75830078125</v>
      </c>
      <c r="AF85" s="8">
        <v>6113.5791015625</v>
      </c>
      <c r="AG85" s="8">
        <v>1839.48388671875</v>
      </c>
      <c r="AH85" s="8">
        <v>1144.26611328125</v>
      </c>
      <c r="AI85" s="8">
        <v>6118.2744140625</v>
      </c>
      <c r="AJ85" s="8">
        <v>4969.31298828125</v>
      </c>
      <c r="AK85" s="8">
        <f>(data_cloud__263[[#This Row],[timestamp]]-BD83)*86400</f>
        <v>24.30399963632226</v>
      </c>
      <c r="AL85" s="8">
        <v>1.0049999999999999</v>
      </c>
      <c r="AM85" s="8">
        <v>424.75400000000002</v>
      </c>
      <c r="AN85" s="8">
        <v>2056.3209999999999</v>
      </c>
      <c r="AO85" s="8">
        <v>24.66</v>
      </c>
      <c r="AP85" s="6">
        <v>24.672999999999998</v>
      </c>
      <c r="AQ85" s="6">
        <v>0</v>
      </c>
      <c r="AR85" s="6">
        <v>1</v>
      </c>
      <c r="AS85" s="6">
        <f>_xlfn.XLOOKUP(data_cloud__263[[#This Row],[product_id]], manual_check_maarten!A:A,manual_check_maarten!F:F,  "")</f>
        <v>0</v>
      </c>
      <c r="AT85" s="6" t="str">
        <f>_xlfn.XLOOKUP(data_cloud__263[[#This Row],[product_id]], manual_check_maarten!A:A,manual_check_maarten!H:H,  "")</f>
        <v>Streaks</v>
      </c>
      <c r="AU85" s="6">
        <f>IF(data_cloud__263[[#This Row],[ground_truth]]=0,1,0)</f>
        <v>1</v>
      </c>
      <c r="AV85" s="6"/>
      <c r="AW85" s="6"/>
      <c r="AX85" s="6">
        <f>_xlfn.XLOOKUP(data_cloud__263[[#This Row],[product_id]], manual_check_maarten!A:A,manual_check_maarten!G:G,  "")</f>
        <v>0</v>
      </c>
      <c r="AY85" s="6"/>
      <c r="AZ85" s="6"/>
      <c r="BA85" s="6" t="s">
        <v>276</v>
      </c>
      <c r="BB85" s="6">
        <v>42</v>
      </c>
      <c r="BC85" s="6" t="s">
        <v>85</v>
      </c>
      <c r="BD85" s="6">
        <v>45566.698938090274</v>
      </c>
      <c r="BE85" s="6" t="s">
        <v>79</v>
      </c>
      <c r="BF85" s="6" t="s">
        <v>80</v>
      </c>
      <c r="BG85" s="6">
        <v>42</v>
      </c>
      <c r="BH85" s="6">
        <v>42</v>
      </c>
      <c r="BI85" s="6">
        <v>0</v>
      </c>
      <c r="BJ85" s="6" t="s">
        <v>274</v>
      </c>
      <c r="BK85" s="6" t="s">
        <v>82</v>
      </c>
      <c r="BL85" s="6">
        <v>14.449999809265137</v>
      </c>
      <c r="BM85" s="6">
        <v>110</v>
      </c>
      <c r="BN85" s="6" t="s">
        <v>82</v>
      </c>
      <c r="BO85" s="6" t="s">
        <v>82</v>
      </c>
      <c r="BP85" s="6">
        <v>0</v>
      </c>
      <c r="BQ85" s="6">
        <v>60</v>
      </c>
      <c r="BR85" s="6"/>
      <c r="BS85" s="6"/>
      <c r="BT85" s="6" t="s">
        <v>277</v>
      </c>
      <c r="BU85" s="6" t="s">
        <v>276</v>
      </c>
      <c r="BV85" s="6">
        <v>40</v>
      </c>
      <c r="BW85" s="6">
        <v>20</v>
      </c>
      <c r="BX85" s="6">
        <v>45</v>
      </c>
      <c r="BY85" s="6">
        <v>1235.4559999999999</v>
      </c>
      <c r="BZ85" s="6">
        <v>936.79600000000005</v>
      </c>
      <c r="CA85" s="6">
        <v>-1.627</v>
      </c>
      <c r="CB85" s="6">
        <v>4.101</v>
      </c>
      <c r="CC85" s="6">
        <v>90.682000000000002</v>
      </c>
      <c r="CD85" s="6">
        <v>2056.3209999999999</v>
      </c>
      <c r="CE85" s="6">
        <v>1229.202</v>
      </c>
      <c r="CF85" s="6">
        <v>1244.6220000000001</v>
      </c>
      <c r="CG85" s="6">
        <v>-178.30600000000001</v>
      </c>
      <c r="CH85" s="6">
        <v>99.998999999999995</v>
      </c>
      <c r="CS85" s="6"/>
      <c r="CT85" s="6"/>
      <c r="CU85" s="6"/>
      <c r="CV85" s="6"/>
      <c r="CW85" s="6"/>
      <c r="CZ85" s="6"/>
      <c r="DA85" s="6"/>
      <c r="DB85" s="6"/>
      <c r="DC85" s="6"/>
      <c r="DD85" s="6"/>
      <c r="DE85" s="6"/>
    </row>
    <row r="86" spans="1:109" hidden="1" x14ac:dyDescent="0.35">
      <c r="A86" s="8">
        <v>801.59759521484375</v>
      </c>
      <c r="B86" s="8">
        <v>119.90861511230469</v>
      </c>
      <c r="C86" s="8">
        <v>215.10000610351563</v>
      </c>
      <c r="D86" s="8">
        <v>215.10000610351563</v>
      </c>
      <c r="E86" s="8">
        <v>220.10000610351563</v>
      </c>
      <c r="F86" s="8">
        <v>224.80000305175781</v>
      </c>
      <c r="G86" s="8">
        <v>2201.464599609375</v>
      </c>
      <c r="H86" s="8">
        <v>1705.1588134765625</v>
      </c>
      <c r="I86" s="8">
        <v>3.7020001411437988</v>
      </c>
      <c r="J86" s="8">
        <v>0.15400001406669617</v>
      </c>
      <c r="K86" s="8">
        <v>24.50200080871582</v>
      </c>
      <c r="L86" s="8">
        <v>2.0840001106262207</v>
      </c>
      <c r="M86" s="8">
        <v>0.45400002598762512</v>
      </c>
      <c r="N86" s="8">
        <v>0.65800005197525024</v>
      </c>
      <c r="O86" s="8">
        <v>45.200000762939453</v>
      </c>
      <c r="P86" s="8">
        <v>29.62751579284668</v>
      </c>
      <c r="Q86" s="8">
        <v>44.948402404785156</v>
      </c>
      <c r="R86" s="8">
        <v>229.80000305175781</v>
      </c>
      <c r="S86" s="8">
        <v>60</v>
      </c>
      <c r="T86" s="8">
        <v>60</v>
      </c>
      <c r="U86" s="8">
        <v>60.700001</v>
      </c>
      <c r="V86" s="8">
        <v>94.586082458496094</v>
      </c>
      <c r="W86" s="8">
        <v>52.499603271484375</v>
      </c>
      <c r="X86" s="8">
        <v>66.03570556640625</v>
      </c>
      <c r="Y86" s="8">
        <v>79.88458251953125</v>
      </c>
      <c r="Z86" s="8">
        <v>3.0851876735687256</v>
      </c>
      <c r="AA86" s="8">
        <v>544.79132080078125</v>
      </c>
      <c r="AB86" s="8">
        <v>500.87539672851563</v>
      </c>
      <c r="AC86" s="8">
        <v>4.5149378776550293</v>
      </c>
      <c r="AD86" s="8">
        <v>3.574312686920166</v>
      </c>
      <c r="AE86" s="8">
        <v>7812.6044921875</v>
      </c>
      <c r="AF86" s="8">
        <v>5530.3662109375</v>
      </c>
      <c r="AG86" s="8">
        <v>1660.7490234375</v>
      </c>
      <c r="AH86" s="8">
        <v>1029.24560546875</v>
      </c>
      <c r="AI86" s="8">
        <v>6151.85546875</v>
      </c>
      <c r="AJ86" s="8">
        <v>4501.12060546875</v>
      </c>
      <c r="AK86" s="8">
        <f>(data_cloud__263[[#This Row],[timestamp]]-BD84)*86400</f>
        <v>24.031000211834908</v>
      </c>
      <c r="AL86" s="8"/>
      <c r="AM86" s="8"/>
      <c r="AN86" s="8"/>
      <c r="AO86" s="8"/>
      <c r="AP86" s="6"/>
      <c r="AQ86" s="6"/>
      <c r="AR86" s="6"/>
      <c r="AS86" s="6" t="str">
        <f>_xlfn.XLOOKUP(data_cloud__263[[#This Row],[product_id]], manual_check_maarten!A:A,manual_check_maarten!F:F,  "")</f>
        <v/>
      </c>
      <c r="AT86" s="6" t="str">
        <f>_xlfn.XLOOKUP(data_cloud__263[[#This Row],[product_id]], manual_check_maarten!A:A,manual_check_maarten!H:H,  "")</f>
        <v/>
      </c>
      <c r="AU86" s="6">
        <f>IF(data_cloud__263[[#This Row],[ground_truth]]=0,1,0)</f>
        <v>0</v>
      </c>
      <c r="AV86" s="6"/>
      <c r="AW86" s="6"/>
      <c r="AX86" s="6" t="str">
        <f>_xlfn.XLOOKUP(data_cloud__263[[#This Row],[product_id]], manual_check_maarten!A:A,manual_check_maarten!G:G,  "")</f>
        <v/>
      </c>
      <c r="AY86" s="6"/>
      <c r="AZ86" s="6"/>
      <c r="BA86" s="6" t="s">
        <v>278</v>
      </c>
      <c r="BB86" s="6">
        <v>43</v>
      </c>
      <c r="BC86" s="6" t="s">
        <v>78</v>
      </c>
      <c r="BD86" s="6">
        <v>45566.699216226851</v>
      </c>
      <c r="BE86" s="6" t="s">
        <v>79</v>
      </c>
      <c r="BF86" s="6" t="s">
        <v>80</v>
      </c>
      <c r="BG86" s="6">
        <v>43</v>
      </c>
      <c r="BH86" s="6">
        <v>43</v>
      </c>
      <c r="BI86" s="6">
        <v>0</v>
      </c>
      <c r="BJ86" s="6" t="s">
        <v>279</v>
      </c>
      <c r="BK86" s="6" t="s">
        <v>82</v>
      </c>
      <c r="BL86" s="6">
        <v>14.449999809265137</v>
      </c>
      <c r="BM86" s="6">
        <v>110</v>
      </c>
      <c r="BN86" s="6" t="s">
        <v>82</v>
      </c>
      <c r="BO86" s="6" t="s">
        <v>82</v>
      </c>
      <c r="BP86" s="6">
        <v>0</v>
      </c>
      <c r="BQ86" s="6">
        <v>60</v>
      </c>
      <c r="BR86" s="6">
        <v>5.1542520523071289E-3</v>
      </c>
      <c r="BS86" s="6">
        <v>0.13233590126037598</v>
      </c>
      <c r="BT86" s="6"/>
      <c r="BU86" s="6"/>
      <c r="BY86" s="6"/>
      <c r="BZ86" s="6"/>
      <c r="CA86" s="6"/>
      <c r="CB86" s="6"/>
      <c r="CC86" s="6"/>
      <c r="CD86" s="6"/>
      <c r="CE86" s="6"/>
      <c r="CS86" s="6"/>
      <c r="CT86" s="6"/>
      <c r="CU86" s="6"/>
      <c r="CV86" s="6"/>
      <c r="CW86" s="6"/>
      <c r="CZ86" s="6"/>
      <c r="DA86" s="6"/>
      <c r="DB86" s="6"/>
      <c r="DC86" s="6"/>
      <c r="DD86" s="6"/>
      <c r="DE86" s="6"/>
    </row>
    <row r="87" spans="1:109" x14ac:dyDescent="0.35">
      <c r="A87" s="8">
        <v>801.59759521484375</v>
      </c>
      <c r="B87" s="8">
        <v>119.90861511230469</v>
      </c>
      <c r="C87" s="8">
        <v>215.10000610351563</v>
      </c>
      <c r="D87" s="8">
        <v>215.10000610351563</v>
      </c>
      <c r="E87" s="8">
        <v>220.10000610351563</v>
      </c>
      <c r="F87" s="8">
        <v>224.80000305175781</v>
      </c>
      <c r="G87" s="8">
        <v>2201.464599609375</v>
      </c>
      <c r="H87" s="8">
        <v>1705.1588134765625</v>
      </c>
      <c r="I87" s="8">
        <v>3.7020001411437988</v>
      </c>
      <c r="J87" s="8">
        <v>0.15400001406669617</v>
      </c>
      <c r="K87" s="8">
        <v>24.50200080871582</v>
      </c>
      <c r="L87" s="8">
        <v>2.0840001106262207</v>
      </c>
      <c r="M87" s="8">
        <v>0.45400002598762512</v>
      </c>
      <c r="N87" s="8">
        <v>0.65800005197525024</v>
      </c>
      <c r="O87" s="8">
        <v>45.200000762939453</v>
      </c>
      <c r="P87" s="8">
        <v>29.62751579284668</v>
      </c>
      <c r="Q87" s="8">
        <v>44.948402404785156</v>
      </c>
      <c r="R87" s="8">
        <v>229.80000305175781</v>
      </c>
      <c r="S87" s="8">
        <v>60</v>
      </c>
      <c r="T87" s="8">
        <v>60</v>
      </c>
      <c r="U87" s="8">
        <v>60.700001</v>
      </c>
      <c r="V87" s="8">
        <v>137.79624938964844</v>
      </c>
      <c r="W87" s="8">
        <v>52.49993896484375</v>
      </c>
      <c r="X87" s="8">
        <v>66.548973083496094</v>
      </c>
      <c r="Y87" s="8">
        <v>82.678718566894531</v>
      </c>
      <c r="Z87" s="8">
        <v>1.3168125152587891</v>
      </c>
      <c r="AA87" s="8">
        <v>546.4407958984375</v>
      </c>
      <c r="AB87" s="8">
        <v>500.55618286132813</v>
      </c>
      <c r="AC87" s="8">
        <v>4.7783126831054688</v>
      </c>
      <c r="AD87" s="8">
        <v>3.8000626564025879</v>
      </c>
      <c r="AE87" s="8">
        <v>7985.0400390625</v>
      </c>
      <c r="AF87" s="8">
        <v>6194.623046875</v>
      </c>
      <c r="AG87" s="8">
        <v>1819.07080078125</v>
      </c>
      <c r="AH87" s="8">
        <v>1165.76171875</v>
      </c>
      <c r="AI87" s="8">
        <v>6165.96923828125</v>
      </c>
      <c r="AJ87" s="8">
        <v>5028.861328125</v>
      </c>
      <c r="AK87" s="8">
        <f>(data_cloud__263[[#This Row],[timestamp]]-BD85)*86400</f>
        <v>24.031000211834908</v>
      </c>
      <c r="AL87" s="8">
        <v>1.0049999999999999</v>
      </c>
      <c r="AM87" s="8">
        <v>424.827</v>
      </c>
      <c r="AN87" s="8">
        <v>2056.596</v>
      </c>
      <c r="AO87" s="8">
        <v>7.0960000000000001</v>
      </c>
      <c r="AP87" s="6">
        <v>28.95</v>
      </c>
      <c r="AQ87" s="6">
        <v>1</v>
      </c>
      <c r="AR87" s="6">
        <v>1</v>
      </c>
      <c r="AS87" s="6">
        <f>_xlfn.XLOOKUP(data_cloud__263[[#This Row],[product_id]], manual_check_maarten!A:A,manual_check_maarten!F:F,  "")</f>
        <v>1</v>
      </c>
      <c r="AT87" s="6" t="str">
        <f>_xlfn.XLOOKUP(data_cloud__263[[#This Row],[product_id]], manual_check_maarten!A:A,manual_check_maarten!H:H,  "")</f>
        <v/>
      </c>
      <c r="AU87" s="6">
        <f>IF(data_cloud__263[[#This Row],[ground_truth]]=0,1,0)</f>
        <v>0</v>
      </c>
      <c r="AV87" s="6"/>
      <c r="AW87" s="6"/>
      <c r="AX87" s="6">
        <f>_xlfn.XLOOKUP(data_cloud__263[[#This Row],[product_id]], manual_check_maarten!A:A,manual_check_maarten!G:G,  "")</f>
        <v>0</v>
      </c>
      <c r="AY87" s="6"/>
      <c r="AZ87" s="6"/>
      <c r="BA87" s="6" t="s">
        <v>280</v>
      </c>
      <c r="BB87" s="6">
        <v>43</v>
      </c>
      <c r="BC87" s="6" t="s">
        <v>85</v>
      </c>
      <c r="BD87" s="6">
        <v>45566.699216226851</v>
      </c>
      <c r="BE87" s="6" t="s">
        <v>79</v>
      </c>
      <c r="BF87" s="6" t="s">
        <v>80</v>
      </c>
      <c r="BG87" s="6">
        <v>43</v>
      </c>
      <c r="BH87" s="6">
        <v>43</v>
      </c>
      <c r="BI87" s="6">
        <v>0</v>
      </c>
      <c r="BJ87" s="6" t="s">
        <v>279</v>
      </c>
      <c r="BK87" s="6" t="s">
        <v>82</v>
      </c>
      <c r="BL87" s="6">
        <v>14.449999809265137</v>
      </c>
      <c r="BM87" s="6">
        <v>110</v>
      </c>
      <c r="BN87" s="6" t="s">
        <v>82</v>
      </c>
      <c r="BO87" s="6" t="s">
        <v>82</v>
      </c>
      <c r="BP87" s="6">
        <v>0</v>
      </c>
      <c r="BQ87" s="6">
        <v>60</v>
      </c>
      <c r="BR87" s="6"/>
      <c r="BS87" s="6"/>
      <c r="BT87" s="6" t="s">
        <v>281</v>
      </c>
      <c r="BU87" s="6" t="s">
        <v>280</v>
      </c>
      <c r="BV87" s="6">
        <v>40</v>
      </c>
      <c r="BW87" s="6">
        <v>20</v>
      </c>
      <c r="BX87" s="6">
        <v>45</v>
      </c>
      <c r="BY87" s="6">
        <v>1236.7059999999999</v>
      </c>
      <c r="BZ87" s="6">
        <v>880.10400000000004</v>
      </c>
      <c r="CA87" s="6">
        <v>-1.843</v>
      </c>
      <c r="CB87" s="6">
        <v>4.01</v>
      </c>
      <c r="CC87" s="6">
        <v>90.465999999999994</v>
      </c>
      <c r="CD87" s="6">
        <v>2056.596</v>
      </c>
      <c r="CE87" s="6">
        <v>1230.557</v>
      </c>
      <c r="CF87" s="6">
        <v>1186.5160000000001</v>
      </c>
      <c r="CG87" s="6">
        <v>-178.375</v>
      </c>
      <c r="CH87" s="6">
        <v>99.998999999999995</v>
      </c>
      <c r="CS87" s="6"/>
      <c r="CT87" s="6"/>
      <c r="CU87" s="6"/>
      <c r="CV87" s="6"/>
      <c r="CW87" s="6"/>
      <c r="CZ87" s="6"/>
      <c r="DA87" s="6"/>
      <c r="DB87" s="6"/>
      <c r="DC87" s="6"/>
      <c r="DD87" s="6"/>
      <c r="DE87" s="6"/>
    </row>
    <row r="88" spans="1:109" x14ac:dyDescent="0.35">
      <c r="A88" s="8">
        <v>801.22869873046875</v>
      </c>
      <c r="B88" s="8">
        <v>119.90861511230469</v>
      </c>
      <c r="C88" s="8">
        <v>214.60000610351563</v>
      </c>
      <c r="D88" s="8">
        <v>215</v>
      </c>
      <c r="E88" s="8">
        <v>220.10000610351563</v>
      </c>
      <c r="F88" s="8">
        <v>225</v>
      </c>
      <c r="G88" s="8">
        <v>2203.407470703125</v>
      </c>
      <c r="H88" s="8">
        <v>1724.004638671875</v>
      </c>
      <c r="I88" s="8">
        <v>2.9600000381469727</v>
      </c>
      <c r="J88" s="8">
        <v>0.15000000596046448</v>
      </c>
      <c r="K88" s="8">
        <v>24.340002059936523</v>
      </c>
      <c r="L88" s="8">
        <v>2.0540001392364502</v>
      </c>
      <c r="M88" s="8">
        <v>0.45400002598762512</v>
      </c>
      <c r="N88" s="8">
        <v>0.65800005197525024</v>
      </c>
      <c r="O88" s="8">
        <v>45.5</v>
      </c>
      <c r="P88" s="8">
        <v>29.336999893188477</v>
      </c>
      <c r="Q88" s="8">
        <v>44.989173889160156</v>
      </c>
      <c r="R88" s="8">
        <v>229.80000305175781</v>
      </c>
      <c r="S88" s="8">
        <v>60.099997999999999</v>
      </c>
      <c r="T88" s="8">
        <v>60.099997999999999</v>
      </c>
      <c r="U88" s="8">
        <v>60.700001</v>
      </c>
      <c r="V88" s="8">
        <v>94.586082458496094</v>
      </c>
      <c r="W88" s="8">
        <v>52.499603271484375</v>
      </c>
      <c r="X88" s="8">
        <v>65.972633361816406</v>
      </c>
      <c r="Y88" s="8">
        <v>79.777275085449219</v>
      </c>
      <c r="Z88" s="8">
        <v>3.2733125686645508</v>
      </c>
      <c r="AA88" s="8">
        <v>544.77105712890625</v>
      </c>
      <c r="AB88" s="8">
        <v>502.14129638671875</v>
      </c>
      <c r="AC88" s="8">
        <v>4.5149378776550293</v>
      </c>
      <c r="AD88" s="8">
        <v>3.6495625972747803</v>
      </c>
      <c r="AE88" s="8">
        <v>7790.71826171875</v>
      </c>
      <c r="AF88" s="8">
        <v>5585.2685546875</v>
      </c>
      <c r="AG88" s="8">
        <v>1652.8056640625</v>
      </c>
      <c r="AH88" s="8">
        <v>1061.662109375</v>
      </c>
      <c r="AI88" s="8">
        <v>6137.91259765625</v>
      </c>
      <c r="AJ88" s="8">
        <v>4523.6064453125</v>
      </c>
      <c r="AK88" s="8">
        <f>(data_cloud__263[[#This Row],[timestamp]]-BD86)*86400</f>
        <v>24.628000217489898</v>
      </c>
      <c r="AL88" s="8">
        <v>1.004</v>
      </c>
      <c r="AM88" s="8">
        <v>423.702</v>
      </c>
      <c r="AN88" s="8">
        <v>2052.163</v>
      </c>
      <c r="AO88" s="8">
        <v>18.215</v>
      </c>
      <c r="AP88" s="6">
        <v>37.951999999999998</v>
      </c>
      <c r="AQ88" s="6">
        <v>1</v>
      </c>
      <c r="AR88" s="6">
        <v>1</v>
      </c>
      <c r="AS88" s="6">
        <f>_xlfn.XLOOKUP(data_cloud__263[[#This Row],[product_id]], manual_check_maarten!A:A,manual_check_maarten!F:F,  "")</f>
        <v>1</v>
      </c>
      <c r="AT88" s="6" t="str">
        <f>_xlfn.XLOOKUP(data_cloud__263[[#This Row],[product_id]], manual_check_maarten!A:A,manual_check_maarten!H:H,  "")</f>
        <v/>
      </c>
      <c r="AU88" s="6">
        <f>IF(data_cloud__263[[#This Row],[ground_truth]]=0,1,0)</f>
        <v>0</v>
      </c>
      <c r="AV88" s="6"/>
      <c r="AW88" s="6"/>
      <c r="AX88" s="6">
        <f>_xlfn.XLOOKUP(data_cloud__263[[#This Row],[product_id]], manual_check_maarten!A:A,manual_check_maarten!G:G,  "")</f>
        <v>0</v>
      </c>
      <c r="AY88" s="6"/>
      <c r="AZ88" s="6"/>
      <c r="BA88" s="6" t="s">
        <v>282</v>
      </c>
      <c r="BB88" s="6">
        <v>44</v>
      </c>
      <c r="BC88" s="6" t="s">
        <v>78</v>
      </c>
      <c r="BD88" s="6">
        <v>45566.69950127315</v>
      </c>
      <c r="BE88" s="6" t="s">
        <v>79</v>
      </c>
      <c r="BF88" s="6" t="s">
        <v>80</v>
      </c>
      <c r="BG88" s="6">
        <v>44</v>
      </c>
      <c r="BH88" s="6">
        <v>44</v>
      </c>
      <c r="BI88" s="6">
        <v>0</v>
      </c>
      <c r="BJ88" s="6" t="s">
        <v>283</v>
      </c>
      <c r="BK88" s="6" t="s">
        <v>82</v>
      </c>
      <c r="BL88" s="6">
        <v>14.460000038146973</v>
      </c>
      <c r="BM88" s="6">
        <v>110</v>
      </c>
      <c r="BN88" s="6" t="s">
        <v>82</v>
      </c>
      <c r="BO88" s="6" t="s">
        <v>82</v>
      </c>
      <c r="BP88" s="6">
        <v>0</v>
      </c>
      <c r="BQ88" s="6">
        <v>60</v>
      </c>
      <c r="BR88" s="6">
        <v>1.7220735549926758E-2</v>
      </c>
      <c r="BS88" s="6">
        <v>0.12460994720458984</v>
      </c>
      <c r="BT88" s="6" t="s">
        <v>284</v>
      </c>
      <c r="BU88" s="6" t="s">
        <v>282</v>
      </c>
      <c r="BV88" s="6">
        <v>40</v>
      </c>
      <c r="BW88" s="6">
        <v>20</v>
      </c>
      <c r="BX88" s="6">
        <v>45</v>
      </c>
      <c r="BY88" s="6">
        <v>893.56299999999999</v>
      </c>
      <c r="BZ88" s="6">
        <v>938.30499999999995</v>
      </c>
      <c r="CA88" s="6">
        <v>2.512</v>
      </c>
      <c r="CB88" s="6">
        <v>4.0890000000000004</v>
      </c>
      <c r="CC88" s="6">
        <v>94.820999999999998</v>
      </c>
      <c r="CD88" s="6">
        <v>2052.163</v>
      </c>
      <c r="CE88" s="6">
        <v>868.99300000000005</v>
      </c>
      <c r="CF88" s="6">
        <v>1050.3340000000001</v>
      </c>
      <c r="CG88" s="6">
        <v>6.5890000000000004</v>
      </c>
      <c r="CH88" s="6">
        <v>99.998999999999995</v>
      </c>
      <c r="CS88" s="6"/>
      <c r="CT88" s="6"/>
      <c r="CU88" s="6"/>
      <c r="CV88" s="6"/>
      <c r="CW88" s="6"/>
      <c r="CZ88" s="6"/>
      <c r="DA88" s="6"/>
      <c r="DB88" s="6"/>
      <c r="DC88" s="6"/>
      <c r="DD88" s="6"/>
      <c r="DE88" s="6"/>
    </row>
    <row r="89" spans="1:109" x14ac:dyDescent="0.35">
      <c r="A89" s="8">
        <v>801.22869873046875</v>
      </c>
      <c r="B89" s="8">
        <v>119.90861511230469</v>
      </c>
      <c r="C89" s="8">
        <v>214.60000610351563</v>
      </c>
      <c r="D89" s="8">
        <v>215</v>
      </c>
      <c r="E89" s="8">
        <v>220.10000610351563</v>
      </c>
      <c r="F89" s="8">
        <v>225</v>
      </c>
      <c r="G89" s="8">
        <v>2203.407470703125</v>
      </c>
      <c r="H89" s="8">
        <v>1724.004638671875</v>
      </c>
      <c r="I89" s="8">
        <v>2.9600000381469727</v>
      </c>
      <c r="J89" s="8">
        <v>0.15000000596046448</v>
      </c>
      <c r="K89" s="8">
        <v>24.340002059936523</v>
      </c>
      <c r="L89" s="8">
        <v>2.0540001392364502</v>
      </c>
      <c r="M89" s="8">
        <v>0.45400002598762512</v>
      </c>
      <c r="N89" s="8">
        <v>0.65800005197525024</v>
      </c>
      <c r="O89" s="8">
        <v>45.5</v>
      </c>
      <c r="P89" s="8">
        <v>29.336999893188477</v>
      </c>
      <c r="Q89" s="8">
        <v>44.989173889160156</v>
      </c>
      <c r="R89" s="8">
        <v>229.80000305175781</v>
      </c>
      <c r="S89" s="8">
        <v>60.099997999999999</v>
      </c>
      <c r="T89" s="8">
        <v>60.099997999999999</v>
      </c>
      <c r="U89" s="8">
        <v>60.700001</v>
      </c>
      <c r="V89" s="8">
        <v>137.79624938964844</v>
      </c>
      <c r="W89" s="8">
        <v>52.49993896484375</v>
      </c>
      <c r="X89" s="8">
        <v>66.557121276855469</v>
      </c>
      <c r="Y89" s="8">
        <v>82.571823120117188</v>
      </c>
      <c r="Z89" s="8">
        <v>1.3544375896453857</v>
      </c>
      <c r="AA89" s="8">
        <v>546.3890380859375</v>
      </c>
      <c r="AB89" s="8">
        <v>500.49655151367188</v>
      </c>
      <c r="AC89" s="8">
        <v>4.7783126831054688</v>
      </c>
      <c r="AD89" s="8">
        <v>3.8000626564025879</v>
      </c>
      <c r="AE89" s="8">
        <v>7964.07666015625</v>
      </c>
      <c r="AF89" s="8">
        <v>6182.2998046875</v>
      </c>
      <c r="AG89" s="8">
        <v>1807.7099609375</v>
      </c>
      <c r="AH89" s="8">
        <v>1153.95166015625</v>
      </c>
      <c r="AI89" s="8">
        <v>6156.36669921875</v>
      </c>
      <c r="AJ89" s="8">
        <v>5028.34814453125</v>
      </c>
      <c r="AK89" s="8">
        <f>(data_cloud__263[[#This Row],[timestamp]]-BD87)*86400</f>
        <v>24.628000217489898</v>
      </c>
      <c r="AL89" s="8">
        <v>1.0049999999999999</v>
      </c>
      <c r="AM89" s="8">
        <v>424.68</v>
      </c>
      <c r="AN89" s="8">
        <v>2055.3380000000002</v>
      </c>
      <c r="AO89" s="8">
        <v>10.544</v>
      </c>
      <c r="AP89" s="6">
        <v>22.73</v>
      </c>
      <c r="AQ89" s="6">
        <v>1</v>
      </c>
      <c r="AR89" s="6">
        <v>1</v>
      </c>
      <c r="AS89" s="6">
        <f>_xlfn.XLOOKUP(data_cloud__263[[#This Row],[product_id]], manual_check_maarten!A:A,manual_check_maarten!F:F,  "")</f>
        <v>1</v>
      </c>
      <c r="AT89" s="6" t="str">
        <f>_xlfn.XLOOKUP(data_cloud__263[[#This Row],[product_id]], manual_check_maarten!A:A,manual_check_maarten!H:H,  "")</f>
        <v/>
      </c>
      <c r="AU89" s="6">
        <f>IF(data_cloud__263[[#This Row],[ground_truth]]=0,1,0)</f>
        <v>0</v>
      </c>
      <c r="AV89" s="6"/>
      <c r="AW89" s="6"/>
      <c r="AX89" s="6">
        <f>_xlfn.XLOOKUP(data_cloud__263[[#This Row],[product_id]], manual_check_maarten!A:A,manual_check_maarten!G:G,  "")</f>
        <v>0</v>
      </c>
      <c r="AY89" s="6"/>
      <c r="AZ89" s="6"/>
      <c r="BA89" s="6" t="s">
        <v>285</v>
      </c>
      <c r="BB89" s="6">
        <v>44</v>
      </c>
      <c r="BC89" s="6" t="s">
        <v>85</v>
      </c>
      <c r="BD89" s="6">
        <v>45566.69950127315</v>
      </c>
      <c r="BE89" s="6" t="s">
        <v>79</v>
      </c>
      <c r="BF89" s="6" t="s">
        <v>80</v>
      </c>
      <c r="BG89" s="6">
        <v>44</v>
      </c>
      <c r="BH89" s="6">
        <v>44</v>
      </c>
      <c r="BI89" s="6">
        <v>0</v>
      </c>
      <c r="BJ89" s="6" t="s">
        <v>283</v>
      </c>
      <c r="BK89" s="6" t="s">
        <v>82</v>
      </c>
      <c r="BL89" s="6">
        <v>14.460000038146973</v>
      </c>
      <c r="BM89" s="6">
        <v>110</v>
      </c>
      <c r="BN89" s="6" t="s">
        <v>82</v>
      </c>
      <c r="BO89" s="6" t="s">
        <v>82</v>
      </c>
      <c r="BP89" s="6">
        <v>0</v>
      </c>
      <c r="BQ89" s="6">
        <v>60</v>
      </c>
      <c r="BR89" s="6"/>
      <c r="BS89" s="6"/>
      <c r="BT89" s="6" t="s">
        <v>286</v>
      </c>
      <c r="BU89" s="6" t="s">
        <v>285</v>
      </c>
      <c r="BV89" s="6">
        <v>40</v>
      </c>
      <c r="BW89" s="6">
        <v>20</v>
      </c>
      <c r="BX89" s="6">
        <v>45</v>
      </c>
      <c r="BY89" s="6">
        <v>1232.7180000000001</v>
      </c>
      <c r="BZ89" s="6">
        <v>1042.7329999999999</v>
      </c>
      <c r="CA89" s="6">
        <v>-1.627</v>
      </c>
      <c r="CB89" s="6">
        <v>4.101</v>
      </c>
      <c r="CC89" s="6">
        <v>90.682000000000002</v>
      </c>
      <c r="CD89" s="6">
        <v>2055.3380000000002</v>
      </c>
      <c r="CE89" s="6">
        <v>1226.231</v>
      </c>
      <c r="CF89" s="6">
        <v>1348.6189999999999</v>
      </c>
      <c r="CG89" s="6">
        <v>-178.29300000000001</v>
      </c>
      <c r="CH89" s="6">
        <v>98.424999999999997</v>
      </c>
      <c r="CS89" s="6"/>
      <c r="CT89" s="6"/>
      <c r="CU89" s="6"/>
      <c r="CV89" s="6"/>
      <c r="CW89" s="6"/>
      <c r="CZ89" s="6"/>
      <c r="DA89" s="6"/>
      <c r="DB89" s="6"/>
      <c r="DC89" s="6"/>
      <c r="DD89" s="6"/>
      <c r="DE89" s="6"/>
    </row>
    <row r="90" spans="1:109" x14ac:dyDescent="0.35">
      <c r="A90" s="8">
        <v>801.22869873046875</v>
      </c>
      <c r="B90" s="8">
        <v>119.90861511230469</v>
      </c>
      <c r="C90" s="8">
        <v>214.60000610351563</v>
      </c>
      <c r="D90" s="8">
        <v>214.80000305175781</v>
      </c>
      <c r="E90" s="8">
        <v>220</v>
      </c>
      <c r="F90" s="8">
        <v>224.80000305175781</v>
      </c>
      <c r="G90" s="8">
        <v>2195.927490234375</v>
      </c>
      <c r="H90" s="8">
        <v>1718.273193359375</v>
      </c>
      <c r="I90" s="8">
        <v>2.8020000457763672</v>
      </c>
      <c r="J90" s="8">
        <v>0.14800000190734863</v>
      </c>
      <c r="K90" s="8">
        <v>24.340002059936523</v>
      </c>
      <c r="L90" s="8">
        <v>2.0820000171661377</v>
      </c>
      <c r="M90" s="8">
        <v>0.45400002598762512</v>
      </c>
      <c r="N90" s="8">
        <v>0.65800005197525024</v>
      </c>
      <c r="O90" s="8">
        <v>45.5</v>
      </c>
      <c r="P90" s="8">
        <v>29.535774230957031</v>
      </c>
      <c r="Q90" s="8">
        <v>44.963691711425781</v>
      </c>
      <c r="R90" s="8">
        <v>230</v>
      </c>
      <c r="S90" s="8">
        <v>60</v>
      </c>
      <c r="T90" s="8">
        <v>60</v>
      </c>
      <c r="U90" s="8">
        <v>60.700001</v>
      </c>
      <c r="V90" s="8">
        <v>94.586082458496094</v>
      </c>
      <c r="W90" s="8">
        <v>52.499603271484375</v>
      </c>
      <c r="X90" s="8">
        <v>66.133193969726563</v>
      </c>
      <c r="Y90" s="8">
        <v>79.857246398925781</v>
      </c>
      <c r="Z90" s="8">
        <v>2.821812629699707</v>
      </c>
      <c r="AA90" s="8">
        <v>546.45574951171875</v>
      </c>
      <c r="AB90" s="8">
        <v>502.79379272460938</v>
      </c>
      <c r="AC90" s="8">
        <v>4.5149378776550293</v>
      </c>
      <c r="AD90" s="8">
        <v>3.6119377613067627</v>
      </c>
      <c r="AE90" s="8">
        <v>7825.16357421875</v>
      </c>
      <c r="AF90" s="8">
        <v>5595.00439453125</v>
      </c>
      <c r="AG90" s="8">
        <v>1662.232421875</v>
      </c>
      <c r="AH90" s="8">
        <v>1048.59228515625</v>
      </c>
      <c r="AI90" s="8">
        <v>6162.93115234375</v>
      </c>
      <c r="AJ90" s="8">
        <v>4546.412109375</v>
      </c>
      <c r="AK90" s="8">
        <f>(data_cloud__263[[#This Row],[timestamp]]-BD88)*86400</f>
        <v>23.976999800652266</v>
      </c>
      <c r="AL90" s="8">
        <v>1.0029999999999999</v>
      </c>
      <c r="AM90" s="8">
        <v>423.39499999999998</v>
      </c>
      <c r="AN90" s="8">
        <v>2055.4360000000001</v>
      </c>
      <c r="AO90" s="8">
        <v>8.23</v>
      </c>
      <c r="AP90" s="6">
        <v>25.684000000000001</v>
      </c>
      <c r="AQ90" s="6">
        <v>1</v>
      </c>
      <c r="AR90" s="6">
        <v>1</v>
      </c>
      <c r="AS90" s="6">
        <f>_xlfn.XLOOKUP(data_cloud__263[[#This Row],[product_id]], manual_check_maarten!A:A,manual_check_maarten!F:F,  "")</f>
        <v>1</v>
      </c>
      <c r="AT90" s="6" t="str">
        <f>_xlfn.XLOOKUP(data_cloud__263[[#This Row],[product_id]], manual_check_maarten!A:A,manual_check_maarten!H:H,  "")</f>
        <v/>
      </c>
      <c r="AU90" s="6">
        <f>IF(data_cloud__263[[#This Row],[ground_truth]]=0,1,0)</f>
        <v>0</v>
      </c>
      <c r="AV90" s="6"/>
      <c r="AW90" s="6"/>
      <c r="AX90" s="6">
        <f>_xlfn.XLOOKUP(data_cloud__263[[#This Row],[product_id]], manual_check_maarten!A:A,manual_check_maarten!G:G,  "")</f>
        <v>0</v>
      </c>
      <c r="AY90" s="6"/>
      <c r="AZ90" s="6"/>
      <c r="BA90" s="6" t="s">
        <v>287</v>
      </c>
      <c r="BB90" s="6">
        <v>45</v>
      </c>
      <c r="BC90" s="6" t="s">
        <v>78</v>
      </c>
      <c r="BD90" s="6">
        <v>45566.699778784721</v>
      </c>
      <c r="BE90" s="6" t="s">
        <v>79</v>
      </c>
      <c r="BF90" s="6" t="s">
        <v>80</v>
      </c>
      <c r="BG90" s="6">
        <v>45</v>
      </c>
      <c r="BH90" s="6">
        <v>45</v>
      </c>
      <c r="BI90" s="6">
        <v>0</v>
      </c>
      <c r="BJ90" s="6" t="s">
        <v>288</v>
      </c>
      <c r="BK90" s="6" t="s">
        <v>82</v>
      </c>
      <c r="BL90" s="6">
        <v>14.460000038146973</v>
      </c>
      <c r="BM90" s="6">
        <v>110</v>
      </c>
      <c r="BN90" s="6" t="s">
        <v>82</v>
      </c>
      <c r="BO90" s="6" t="s">
        <v>82</v>
      </c>
      <c r="BP90" s="6">
        <v>0</v>
      </c>
      <c r="BQ90" s="6">
        <v>60</v>
      </c>
      <c r="BR90" s="6">
        <v>6.7625045776367188E-3</v>
      </c>
      <c r="BS90" s="6">
        <v>0.12849581241607666</v>
      </c>
      <c r="BT90" s="6" t="s">
        <v>289</v>
      </c>
      <c r="BU90" s="6" t="s">
        <v>287</v>
      </c>
      <c r="BV90" s="6">
        <v>40</v>
      </c>
      <c r="BW90" s="6">
        <v>20</v>
      </c>
      <c r="BX90" s="6">
        <v>45</v>
      </c>
      <c r="BY90" s="6">
        <v>825.28800000000001</v>
      </c>
      <c r="BZ90" s="6">
        <v>1254.8779999999999</v>
      </c>
      <c r="CA90" s="6">
        <v>0.38500000000000001</v>
      </c>
      <c r="CB90" s="6">
        <v>4.2069999999999999</v>
      </c>
      <c r="CC90" s="6">
        <v>92.694000000000003</v>
      </c>
      <c r="CD90" s="6">
        <v>2055.4360000000001</v>
      </c>
      <c r="CE90" s="6">
        <v>808.02800000000002</v>
      </c>
      <c r="CF90" s="6">
        <v>1362.4369999999999</v>
      </c>
      <c r="CG90" s="6">
        <v>3.3239999999999998</v>
      </c>
      <c r="CH90" s="6">
        <v>96.063000000000002</v>
      </c>
      <c r="CS90" s="6"/>
      <c r="CT90" s="6"/>
      <c r="CU90" s="6"/>
      <c r="CV90" s="6"/>
      <c r="CW90" s="6"/>
      <c r="CZ90" s="6"/>
      <c r="DA90" s="6"/>
      <c r="DB90" s="6"/>
      <c r="DC90" s="6"/>
      <c r="DD90" s="6"/>
      <c r="DE90" s="6"/>
    </row>
    <row r="91" spans="1:109" x14ac:dyDescent="0.35">
      <c r="A91" s="8">
        <v>801.22869873046875</v>
      </c>
      <c r="B91" s="8">
        <v>119.90861511230469</v>
      </c>
      <c r="C91" s="8">
        <v>214.60000610351563</v>
      </c>
      <c r="D91" s="8">
        <v>214.80000305175781</v>
      </c>
      <c r="E91" s="8">
        <v>220</v>
      </c>
      <c r="F91" s="8">
        <v>224.80000305175781</v>
      </c>
      <c r="G91" s="8">
        <v>2195.927490234375</v>
      </c>
      <c r="H91" s="8">
        <v>1718.273193359375</v>
      </c>
      <c r="I91" s="8">
        <v>2.8020000457763672</v>
      </c>
      <c r="J91" s="8">
        <v>0.14800000190734863</v>
      </c>
      <c r="K91" s="8">
        <v>24.340002059936523</v>
      </c>
      <c r="L91" s="8">
        <v>2.0820000171661377</v>
      </c>
      <c r="M91" s="8">
        <v>0.45400002598762512</v>
      </c>
      <c r="N91" s="8">
        <v>0.65800005197525024</v>
      </c>
      <c r="O91" s="8">
        <v>45.5</v>
      </c>
      <c r="P91" s="8">
        <v>29.535774230957031</v>
      </c>
      <c r="Q91" s="8">
        <v>44.963691711425781</v>
      </c>
      <c r="R91" s="8">
        <v>230</v>
      </c>
      <c r="S91" s="8">
        <v>60</v>
      </c>
      <c r="T91" s="8">
        <v>60</v>
      </c>
      <c r="U91" s="8">
        <v>60.700001</v>
      </c>
      <c r="V91" s="8">
        <v>137.79624938964844</v>
      </c>
      <c r="W91" s="8">
        <v>52.49993896484375</v>
      </c>
      <c r="X91" s="8">
        <v>66.740638732910156</v>
      </c>
      <c r="Y91" s="8">
        <v>82.516326904296875</v>
      </c>
      <c r="Z91" s="8">
        <v>1.9940625429153442</v>
      </c>
      <c r="AA91" s="8">
        <v>548.72467041015625</v>
      </c>
      <c r="AB91" s="8">
        <v>501.87435913085938</v>
      </c>
      <c r="AC91" s="8">
        <v>4.8159375190734863</v>
      </c>
      <c r="AD91" s="8">
        <v>3.8000626564025879</v>
      </c>
      <c r="AE91" s="8">
        <v>8015.40283203125</v>
      </c>
      <c r="AF91" s="8">
        <v>6222.05078125</v>
      </c>
      <c r="AG91" s="8">
        <v>1842.05322265625</v>
      </c>
      <c r="AH91" s="8">
        <v>1163.8251953125</v>
      </c>
      <c r="AI91" s="8">
        <v>6173.349609375</v>
      </c>
      <c r="AJ91" s="8">
        <v>5058.2255859375</v>
      </c>
      <c r="AK91" s="8">
        <f>(data_cloud__263[[#This Row],[timestamp]]-BD89)*86400</f>
        <v>23.976999800652266</v>
      </c>
      <c r="AL91" s="8">
        <v>1.0049999999999999</v>
      </c>
      <c r="AM91" s="8">
        <v>424.726</v>
      </c>
      <c r="AN91" s="8">
        <v>2056.0830000000001</v>
      </c>
      <c r="AO91" s="8">
        <v>11.352</v>
      </c>
      <c r="AP91" s="6">
        <v>26.561</v>
      </c>
      <c r="AQ91" s="6">
        <v>1</v>
      </c>
      <c r="AR91" s="6">
        <v>1</v>
      </c>
      <c r="AS91" s="6">
        <f>_xlfn.XLOOKUP(data_cloud__263[[#This Row],[product_id]], manual_check_maarten!A:A,manual_check_maarten!F:F,  "")</f>
        <v>1</v>
      </c>
      <c r="AT91" s="6"/>
      <c r="AU91" s="6">
        <f>IF(data_cloud__263[[#This Row],[ground_truth]]=0,1,0)</f>
        <v>0</v>
      </c>
      <c r="AV91" s="6"/>
      <c r="AW91" s="6"/>
      <c r="AX91" s="6">
        <f>_xlfn.XLOOKUP(data_cloud__263[[#This Row],[product_id]], manual_check_maarten!A:A,manual_check_maarten!G:G,  "")</f>
        <v>0</v>
      </c>
      <c r="AY91" s="6"/>
      <c r="AZ91" s="6"/>
      <c r="BA91" s="6" t="s">
        <v>290</v>
      </c>
      <c r="BB91" s="6">
        <v>45</v>
      </c>
      <c r="BC91" s="6" t="s">
        <v>85</v>
      </c>
      <c r="BD91" s="6">
        <v>45566.699778784721</v>
      </c>
      <c r="BE91" s="6" t="s">
        <v>79</v>
      </c>
      <c r="BF91" s="6" t="s">
        <v>80</v>
      </c>
      <c r="BG91" s="6">
        <v>45</v>
      </c>
      <c r="BH91" s="6">
        <v>45</v>
      </c>
      <c r="BI91" s="6">
        <v>0</v>
      </c>
      <c r="BJ91" s="6" t="s">
        <v>288</v>
      </c>
      <c r="BK91" s="6" t="s">
        <v>82</v>
      </c>
      <c r="BL91" s="6">
        <v>14.460000038146973</v>
      </c>
      <c r="BM91" s="6">
        <v>110</v>
      </c>
      <c r="BN91" s="6" t="s">
        <v>82</v>
      </c>
      <c r="BO91" s="6" t="s">
        <v>82</v>
      </c>
      <c r="BP91" s="6">
        <v>0</v>
      </c>
      <c r="BQ91" s="6">
        <v>60</v>
      </c>
      <c r="BR91" s="6"/>
      <c r="BS91" s="6"/>
      <c r="BT91" s="6" t="s">
        <v>291</v>
      </c>
      <c r="BU91" s="6" t="s">
        <v>290</v>
      </c>
      <c r="BV91" s="6">
        <v>40</v>
      </c>
      <c r="BW91" s="6">
        <v>20</v>
      </c>
      <c r="BX91" s="6">
        <v>45</v>
      </c>
      <c r="BY91" s="6">
        <v>1235.81</v>
      </c>
      <c r="BZ91" s="6">
        <v>947.10500000000002</v>
      </c>
      <c r="CA91" s="6">
        <v>-1.627</v>
      </c>
      <c r="CB91" s="6">
        <v>4.1040000000000001</v>
      </c>
      <c r="CC91" s="6">
        <v>90.682000000000002</v>
      </c>
      <c r="CD91" s="6">
        <v>2056.0830000000001</v>
      </c>
      <c r="CE91" s="6">
        <v>1229.6020000000001</v>
      </c>
      <c r="CF91" s="6">
        <v>1254.623</v>
      </c>
      <c r="CG91" s="6">
        <v>-178.30799999999999</v>
      </c>
      <c r="CH91" s="6">
        <v>98.424999999999997</v>
      </c>
      <c r="CS91" s="6"/>
      <c r="CT91" s="6"/>
      <c r="CU91" s="6"/>
      <c r="CV91" s="6"/>
      <c r="CW91" s="6"/>
      <c r="CZ91" s="6"/>
      <c r="DA91" s="6"/>
      <c r="DB91" s="6"/>
      <c r="DC91" s="6"/>
      <c r="DD91" s="6"/>
      <c r="DE91" s="6"/>
    </row>
    <row r="92" spans="1:109" x14ac:dyDescent="0.35">
      <c r="A92" s="8">
        <v>801.41314697265625</v>
      </c>
      <c r="B92" s="8">
        <v>119.90861511230469</v>
      </c>
      <c r="C92" s="8">
        <v>215.10000610351563</v>
      </c>
      <c r="D92" s="8">
        <v>215</v>
      </c>
      <c r="E92" s="8">
        <v>220</v>
      </c>
      <c r="F92" s="8">
        <v>225</v>
      </c>
      <c r="G92" s="8">
        <v>2202.921875</v>
      </c>
      <c r="H92" s="8">
        <v>1717.107421875</v>
      </c>
      <c r="I92" s="8">
        <v>2.694000244140625</v>
      </c>
      <c r="J92" s="8">
        <v>0.14600001275539398</v>
      </c>
      <c r="K92" s="8">
        <v>24.340002059936523</v>
      </c>
      <c r="L92" s="8">
        <v>2.0540001392364502</v>
      </c>
      <c r="M92" s="8">
        <v>0.45400002598762512</v>
      </c>
      <c r="N92" s="8">
        <v>0.65600001811981201</v>
      </c>
      <c r="O92" s="8">
        <v>45.700000762939453</v>
      </c>
      <c r="P92" s="8">
        <v>29.347192764282227</v>
      </c>
      <c r="Q92" s="8">
        <v>44.943305969238281</v>
      </c>
      <c r="R92" s="8">
        <v>230</v>
      </c>
      <c r="S92" s="8">
        <v>60</v>
      </c>
      <c r="T92" s="8">
        <v>60</v>
      </c>
      <c r="U92" s="8">
        <v>60.700001</v>
      </c>
      <c r="V92" s="8">
        <v>94.586082458496094</v>
      </c>
      <c r="W92" s="8">
        <v>52.499603271484375</v>
      </c>
      <c r="X92" s="8">
        <v>65.945655822753906</v>
      </c>
      <c r="Y92" s="8">
        <v>79.928466796875</v>
      </c>
      <c r="Z92" s="8">
        <v>3.1980626583099365</v>
      </c>
      <c r="AA92" s="8">
        <v>546.3360595703125</v>
      </c>
      <c r="AB92" s="8">
        <v>503.035400390625</v>
      </c>
      <c r="AC92" s="8">
        <v>4.5525627136230469</v>
      </c>
      <c r="AD92" s="8">
        <v>3.574312686920166</v>
      </c>
      <c r="AE92" s="8">
        <v>7828.607421875</v>
      </c>
      <c r="AF92" s="8">
        <v>5593.21484375</v>
      </c>
      <c r="AG92" s="8">
        <v>1680.80029296875</v>
      </c>
      <c r="AH92" s="8">
        <v>1028.341796875</v>
      </c>
      <c r="AI92" s="8">
        <v>6147.80712890625</v>
      </c>
      <c r="AJ92" s="8">
        <v>4564.873046875</v>
      </c>
      <c r="AK92" s="8">
        <f>(data_cloud__263[[#This Row],[timestamp]]-BD90)*86400</f>
        <v>24.986999854445457</v>
      </c>
      <c r="AL92" s="8">
        <v>1.0029999999999999</v>
      </c>
      <c r="AM92" s="8">
        <v>423.87200000000001</v>
      </c>
      <c r="AN92" s="8">
        <v>2054.0410000000002</v>
      </c>
      <c r="AO92" s="8">
        <v>54.259</v>
      </c>
      <c r="AP92" s="6">
        <v>23.516999999999999</v>
      </c>
      <c r="AQ92" s="6">
        <v>0</v>
      </c>
      <c r="AR92" s="6">
        <v>1</v>
      </c>
      <c r="AS92" s="6">
        <f>_xlfn.XLOOKUP(data_cloud__263[[#This Row],[product_id]], manual_check_maarten!A:A,manual_check_maarten!F:F,  "")</f>
        <v>1</v>
      </c>
      <c r="AT92" s="6" t="str">
        <f>_xlfn.XLOOKUP(data_cloud__263[[#This Row],[product_id]], manual_check_maarten!A:A,manual_check_maarten!H:H,  "")</f>
        <v/>
      </c>
      <c r="AU92" s="6">
        <f>IF(data_cloud__263[[#This Row],[ground_truth]]=0,1,0)</f>
        <v>0</v>
      </c>
      <c r="AV92" s="6"/>
      <c r="AW92" s="6"/>
      <c r="AX92" s="6" t="str">
        <f>_xlfn.XLOOKUP(data_cloud__263[[#This Row],[product_id]], manual_check_maarten!A:A,manual_check_maarten!G:G,  "")</f>
        <v>anomaly due to conveyor belt error in detection ROI</v>
      </c>
      <c r="AY92" s="6"/>
      <c r="AZ92" s="6"/>
      <c r="BA92" s="6" t="s">
        <v>292</v>
      </c>
      <c r="BB92" s="6">
        <v>46</v>
      </c>
      <c r="BC92" s="6" t="s">
        <v>78</v>
      </c>
      <c r="BD92" s="6">
        <v>45566.700067986108</v>
      </c>
      <c r="BE92" s="6" t="s">
        <v>79</v>
      </c>
      <c r="BF92" s="6" t="s">
        <v>80</v>
      </c>
      <c r="BG92" s="6">
        <v>46</v>
      </c>
      <c r="BH92" s="6">
        <v>46</v>
      </c>
      <c r="BI92" s="6">
        <v>0</v>
      </c>
      <c r="BJ92" s="6" t="s">
        <v>293</v>
      </c>
      <c r="BK92" s="6" t="s">
        <v>82</v>
      </c>
      <c r="BL92" s="6">
        <v>14.469999313354492</v>
      </c>
      <c r="BM92" s="6">
        <v>110</v>
      </c>
      <c r="BN92" s="6" t="s">
        <v>82</v>
      </c>
      <c r="BO92" s="6" t="s">
        <v>82</v>
      </c>
      <c r="BP92" s="6">
        <v>0</v>
      </c>
      <c r="BQ92" s="6">
        <v>60</v>
      </c>
      <c r="BR92" s="6">
        <v>2.3096799850463867E-2</v>
      </c>
      <c r="BS92" s="6">
        <v>0.11530792713165283</v>
      </c>
      <c r="BT92" s="6" t="s">
        <v>294</v>
      </c>
      <c r="BU92" s="6" t="s">
        <v>292</v>
      </c>
      <c r="BV92" s="6">
        <v>40</v>
      </c>
      <c r="BW92" s="6">
        <v>20</v>
      </c>
      <c r="BX92" s="6">
        <v>45</v>
      </c>
      <c r="BY92" s="6">
        <v>889.89</v>
      </c>
      <c r="BZ92" s="6">
        <v>1015.903</v>
      </c>
      <c r="CA92" s="6">
        <v>3.1960000000000002</v>
      </c>
      <c r="CB92" s="6">
        <v>4.0629999999999997</v>
      </c>
      <c r="CC92" s="6">
        <v>95.504999999999995</v>
      </c>
      <c r="CD92" s="6">
        <v>2054.0410000000002</v>
      </c>
      <c r="CE92" s="6">
        <v>866.74</v>
      </c>
      <c r="CF92" s="6">
        <v>1125.702</v>
      </c>
      <c r="CG92" s="6">
        <v>6.5469999999999997</v>
      </c>
      <c r="CH92" s="6">
        <v>99.998999999999995</v>
      </c>
      <c r="CS92" s="6"/>
      <c r="CT92" s="6"/>
      <c r="CU92" s="6"/>
      <c r="CV92" s="6"/>
      <c r="CW92" s="6"/>
      <c r="CZ92" s="6"/>
      <c r="DA92" s="6"/>
      <c r="DB92" s="6"/>
      <c r="DC92" s="6"/>
      <c r="DD92" s="6"/>
      <c r="DE92" s="6"/>
    </row>
    <row r="93" spans="1:109" x14ac:dyDescent="0.35">
      <c r="A93" s="8">
        <v>801.41314697265625</v>
      </c>
      <c r="B93" s="8">
        <v>119.90861511230469</v>
      </c>
      <c r="C93" s="8">
        <v>215.10000610351563</v>
      </c>
      <c r="D93" s="8">
        <v>215</v>
      </c>
      <c r="E93" s="8">
        <v>220</v>
      </c>
      <c r="F93" s="8">
        <v>225</v>
      </c>
      <c r="G93" s="8">
        <v>2202.921875</v>
      </c>
      <c r="H93" s="8">
        <v>1717.107421875</v>
      </c>
      <c r="I93" s="8">
        <v>2.694000244140625</v>
      </c>
      <c r="J93" s="8">
        <v>0.14600001275539398</v>
      </c>
      <c r="K93" s="8">
        <v>24.340002059936523</v>
      </c>
      <c r="L93" s="8">
        <v>2.0540001392364502</v>
      </c>
      <c r="M93" s="8">
        <v>0.45400002598762512</v>
      </c>
      <c r="N93" s="8">
        <v>0.65600001811981201</v>
      </c>
      <c r="O93" s="8">
        <v>45.700000762939453</v>
      </c>
      <c r="P93" s="8">
        <v>29.347192764282227</v>
      </c>
      <c r="Q93" s="8">
        <v>44.943305969238281</v>
      </c>
      <c r="R93" s="8">
        <v>230</v>
      </c>
      <c r="S93" s="8">
        <v>60</v>
      </c>
      <c r="T93" s="8">
        <v>60</v>
      </c>
      <c r="U93" s="8">
        <v>60.700001</v>
      </c>
      <c r="V93" s="8">
        <v>137.79624938964844</v>
      </c>
      <c r="W93" s="8">
        <v>52.49993896484375</v>
      </c>
      <c r="X93" s="8">
        <v>66.762565612792969</v>
      </c>
      <c r="Y93" s="8">
        <v>82.809364318847656</v>
      </c>
      <c r="Z93" s="8">
        <v>1.2791875600814819</v>
      </c>
      <c r="AA93" s="8">
        <v>546.222412109375</v>
      </c>
      <c r="AB93" s="8">
        <v>499.78457641601563</v>
      </c>
      <c r="AC93" s="8">
        <v>4.8159375190734863</v>
      </c>
      <c r="AD93" s="8">
        <v>3.8000626564025879</v>
      </c>
      <c r="AE93" s="8">
        <v>7974.22509765625</v>
      </c>
      <c r="AF93" s="8">
        <v>6145.537109375</v>
      </c>
      <c r="AG93" s="8">
        <v>1827.30908203125</v>
      </c>
      <c r="AH93" s="8">
        <v>1152.103515625</v>
      </c>
      <c r="AI93" s="8">
        <v>6146.916015625</v>
      </c>
      <c r="AJ93" s="8">
        <v>4993.43359375</v>
      </c>
      <c r="AK93" s="8">
        <f>(data_cloud__263[[#This Row],[timestamp]]-BD91)*86400</f>
        <v>24.986999854445457</v>
      </c>
      <c r="AL93" s="8">
        <v>1.0049999999999999</v>
      </c>
      <c r="AM93" s="8">
        <v>424.62799999999999</v>
      </c>
      <c r="AN93" s="8">
        <v>2054.7950000000001</v>
      </c>
      <c r="AO93" s="8">
        <v>5.032</v>
      </c>
      <c r="AP93" s="6">
        <v>23.315000000000001</v>
      </c>
      <c r="AQ93" s="6">
        <v>1</v>
      </c>
      <c r="AR93" s="6">
        <v>1</v>
      </c>
      <c r="AS93" s="6">
        <f>_xlfn.XLOOKUP(data_cloud__263[[#This Row],[product_id]], manual_check_maarten!A:A,manual_check_maarten!F:F,  "")</f>
        <v>1</v>
      </c>
      <c r="AT93" s="6" t="str">
        <f>_xlfn.XLOOKUP(data_cloud__263[[#This Row],[product_id]], manual_check_maarten!A:A,manual_check_maarten!H:H,  "")</f>
        <v/>
      </c>
      <c r="AU93" s="6">
        <f>IF(data_cloud__263[[#This Row],[ground_truth]]=0,1,0)</f>
        <v>0</v>
      </c>
      <c r="AV93" s="6"/>
      <c r="AW93" s="6"/>
      <c r="AX93" s="6">
        <f>_xlfn.XLOOKUP(data_cloud__263[[#This Row],[product_id]], manual_check_maarten!A:A,manual_check_maarten!G:G,  "")</f>
        <v>0</v>
      </c>
      <c r="AY93" s="6"/>
      <c r="AZ93" s="6"/>
      <c r="BA93" s="6" t="s">
        <v>295</v>
      </c>
      <c r="BB93" s="6">
        <v>46</v>
      </c>
      <c r="BC93" s="6" t="s">
        <v>85</v>
      </c>
      <c r="BD93" s="6">
        <v>45566.700067986108</v>
      </c>
      <c r="BE93" s="6" t="s">
        <v>79</v>
      </c>
      <c r="BF93" s="6" t="s">
        <v>80</v>
      </c>
      <c r="BG93" s="6">
        <v>46</v>
      </c>
      <c r="BH93" s="6">
        <v>46</v>
      </c>
      <c r="BI93" s="6">
        <v>0</v>
      </c>
      <c r="BJ93" s="6" t="s">
        <v>293</v>
      </c>
      <c r="BK93" s="6" t="s">
        <v>82</v>
      </c>
      <c r="BL93" s="6">
        <v>14.469999313354492</v>
      </c>
      <c r="BM93" s="6">
        <v>110</v>
      </c>
      <c r="BN93" s="6" t="s">
        <v>82</v>
      </c>
      <c r="BO93" s="6" t="s">
        <v>82</v>
      </c>
      <c r="BP93" s="6">
        <v>0</v>
      </c>
      <c r="BQ93" s="6">
        <v>60</v>
      </c>
      <c r="BR93" s="6"/>
      <c r="BS93" s="6"/>
      <c r="BT93" s="6" t="s">
        <v>296</v>
      </c>
      <c r="BU93" s="6" t="s">
        <v>295</v>
      </c>
      <c r="BV93" s="6">
        <v>40</v>
      </c>
      <c r="BW93" s="6">
        <v>20</v>
      </c>
      <c r="BX93" s="6">
        <v>45</v>
      </c>
      <c r="BY93" s="6">
        <v>1225.3040000000001</v>
      </c>
      <c r="BZ93" s="6">
        <v>1063.5129999999999</v>
      </c>
      <c r="CA93" s="6">
        <v>-1.635</v>
      </c>
      <c r="CB93" s="6">
        <v>4.1550000000000002</v>
      </c>
      <c r="CC93" s="6">
        <v>90.674000000000007</v>
      </c>
      <c r="CD93" s="6">
        <v>2054.7950000000001</v>
      </c>
      <c r="CE93" s="6">
        <v>1220.3</v>
      </c>
      <c r="CF93" s="6">
        <v>1369.3109999999999</v>
      </c>
      <c r="CG93" s="6">
        <v>-178.61199999999999</v>
      </c>
      <c r="CH93" s="6">
        <v>99.998999999999995</v>
      </c>
      <c r="CS93" s="6"/>
      <c r="CT93" s="6"/>
      <c r="CU93" s="6"/>
      <c r="CV93" s="6"/>
      <c r="CW93" s="6"/>
      <c r="CZ93" s="6"/>
      <c r="DA93" s="6"/>
      <c r="DB93" s="6"/>
      <c r="DC93" s="6"/>
      <c r="DD93" s="6"/>
      <c r="DE93" s="6"/>
    </row>
    <row r="94" spans="1:109" hidden="1" x14ac:dyDescent="0.35">
      <c r="A94" s="8">
        <v>801.59759521484375</v>
      </c>
      <c r="B94" s="8">
        <v>119.90861511230469</v>
      </c>
      <c r="C94" s="8">
        <v>215.30000305175781</v>
      </c>
      <c r="D94" s="8">
        <v>215.10000610351563</v>
      </c>
      <c r="E94" s="8">
        <v>220.10000610351563</v>
      </c>
      <c r="F94" s="8">
        <v>225</v>
      </c>
      <c r="G94" s="8">
        <v>2194.373291015625</v>
      </c>
      <c r="H94" s="8">
        <v>1717.107421875</v>
      </c>
      <c r="I94" s="8">
        <v>3.2080001831054688</v>
      </c>
      <c r="J94" s="8">
        <v>0.14600001275539398</v>
      </c>
      <c r="K94" s="8">
        <v>24.356000900268555</v>
      </c>
      <c r="L94" s="8">
        <v>2.0880000591278076</v>
      </c>
      <c r="M94" s="8">
        <v>0.45200002193450928</v>
      </c>
      <c r="N94" s="8">
        <v>0.65600001811981201</v>
      </c>
      <c r="O94" s="8">
        <v>45.700000762939453</v>
      </c>
      <c r="P94" s="8">
        <v>29.775321960449219</v>
      </c>
      <c r="Q94" s="8">
        <v>44.968788146972656</v>
      </c>
      <c r="R94" s="8">
        <v>229.80000305175781</v>
      </c>
      <c r="S94" s="8">
        <v>60</v>
      </c>
      <c r="T94" s="8">
        <v>60</v>
      </c>
      <c r="U94" s="8">
        <v>60.700001</v>
      </c>
      <c r="V94" s="8">
        <v>94.586082458496094</v>
      </c>
      <c r="W94" s="8">
        <v>52.499603271484375</v>
      </c>
      <c r="X94" s="8">
        <v>66.206893920898438</v>
      </c>
      <c r="Y94" s="8">
        <v>79.988502502441406</v>
      </c>
      <c r="Z94" s="8">
        <v>2.7089376449584961</v>
      </c>
      <c r="AA94" s="8">
        <v>544.98406982421875</v>
      </c>
      <c r="AB94" s="8">
        <v>501.96945190429688</v>
      </c>
      <c r="AC94" s="8">
        <v>4.5901875495910645</v>
      </c>
      <c r="AD94" s="8">
        <v>3.574312686920166</v>
      </c>
      <c r="AE94" s="8">
        <v>7804.03515625</v>
      </c>
      <c r="AF94" s="8">
        <v>5573.35595703125</v>
      </c>
      <c r="AG94" s="8">
        <v>1705.716796875</v>
      </c>
      <c r="AH94" s="8">
        <v>1034.783203125</v>
      </c>
      <c r="AI94" s="8">
        <v>6098.318359375</v>
      </c>
      <c r="AJ94" s="8">
        <v>4538.57275390625</v>
      </c>
      <c r="AK94" s="8">
        <f>(data_cloud__263[[#This Row],[timestamp]]-BD92)*86400</f>
        <v>23.995000356808305</v>
      </c>
      <c r="AL94" s="8"/>
      <c r="AM94" s="8"/>
      <c r="AN94" s="8"/>
      <c r="AO94" s="8"/>
      <c r="AP94" s="6"/>
      <c r="AQ94" s="6"/>
      <c r="AR94" s="6"/>
      <c r="AS94" s="6" t="str">
        <f>_xlfn.XLOOKUP(data_cloud__263[[#This Row],[product_id]], manual_check_maarten!A:A,manual_check_maarten!F:F,  "")</f>
        <v/>
      </c>
      <c r="AT94" s="6" t="str">
        <f>_xlfn.XLOOKUP(data_cloud__263[[#This Row],[product_id]], manual_check_maarten!A:A,manual_check_maarten!H:H,  "")</f>
        <v/>
      </c>
      <c r="AU94" s="6">
        <f>IF(data_cloud__263[[#This Row],[ground_truth]]=0,1,0)</f>
        <v>0</v>
      </c>
      <c r="AV94" s="6"/>
      <c r="AW94" s="6"/>
      <c r="AX94" s="6" t="str">
        <f>_xlfn.XLOOKUP(data_cloud__263[[#This Row],[product_id]], manual_check_maarten!A:A,manual_check_maarten!G:G,  "")</f>
        <v/>
      </c>
      <c r="AY94" s="6"/>
      <c r="AZ94" s="6"/>
      <c r="BA94" s="6" t="s">
        <v>297</v>
      </c>
      <c r="BB94" s="6">
        <v>47</v>
      </c>
      <c r="BC94" s="6" t="s">
        <v>78</v>
      </c>
      <c r="BD94" s="6">
        <v>45566.70034570602</v>
      </c>
      <c r="BE94" s="6" t="s">
        <v>79</v>
      </c>
      <c r="BF94" s="6" t="s">
        <v>80</v>
      </c>
      <c r="BG94" s="6">
        <v>47</v>
      </c>
      <c r="BH94" s="6">
        <v>47</v>
      </c>
      <c r="BI94" s="6">
        <v>0</v>
      </c>
      <c r="BJ94" s="6" t="s">
        <v>298</v>
      </c>
      <c r="BK94" s="6" t="s">
        <v>82</v>
      </c>
      <c r="BL94" s="6">
        <v>14.469999313354492</v>
      </c>
      <c r="BM94" s="6">
        <v>110</v>
      </c>
      <c r="BN94" s="6" t="s">
        <v>82</v>
      </c>
      <c r="BO94" s="6" t="s">
        <v>82</v>
      </c>
      <c r="BP94" s="6">
        <v>0</v>
      </c>
      <c r="BQ94" s="6">
        <v>60</v>
      </c>
      <c r="BR94" s="6">
        <v>8.6435079574584961E-3</v>
      </c>
      <c r="BS94" s="6">
        <v>0.1321941614151001</v>
      </c>
      <c r="BT94" s="6"/>
      <c r="BU94" s="6"/>
      <c r="BY94" s="6"/>
      <c r="BZ94" s="6"/>
      <c r="CA94" s="6"/>
      <c r="CB94" s="6"/>
      <c r="CC94" s="6"/>
      <c r="CD94" s="6"/>
      <c r="CE94" s="6"/>
      <c r="CS94" s="6"/>
      <c r="CT94" s="6"/>
      <c r="CU94" s="6"/>
      <c r="CV94" s="6"/>
      <c r="CW94" s="6"/>
      <c r="CZ94" s="6"/>
      <c r="DA94" s="6"/>
      <c r="DB94" s="6"/>
      <c r="DC94" s="6"/>
      <c r="DD94" s="6"/>
      <c r="DE94" s="6"/>
    </row>
    <row r="95" spans="1:109" x14ac:dyDescent="0.35">
      <c r="A95" s="8">
        <v>801.59759521484375</v>
      </c>
      <c r="B95" s="8">
        <v>119.90861511230469</v>
      </c>
      <c r="C95" s="8">
        <v>215.30000305175781</v>
      </c>
      <c r="D95" s="8">
        <v>215.10000610351563</v>
      </c>
      <c r="E95" s="8">
        <v>220.10000610351563</v>
      </c>
      <c r="F95" s="8">
        <v>225</v>
      </c>
      <c r="G95" s="8">
        <v>2194.373291015625</v>
      </c>
      <c r="H95" s="8">
        <v>1717.107421875</v>
      </c>
      <c r="I95" s="8">
        <v>3.2080001831054688</v>
      </c>
      <c r="J95" s="8">
        <v>0.14600001275539398</v>
      </c>
      <c r="K95" s="8">
        <v>24.356000900268555</v>
      </c>
      <c r="L95" s="8">
        <v>2.0880000591278076</v>
      </c>
      <c r="M95" s="8">
        <v>0.45200002193450928</v>
      </c>
      <c r="N95" s="8">
        <v>0.65600001811981201</v>
      </c>
      <c r="O95" s="8">
        <v>45.700000762939453</v>
      </c>
      <c r="P95" s="8">
        <v>29.775321960449219</v>
      </c>
      <c r="Q95" s="8">
        <v>44.968788146972656</v>
      </c>
      <c r="R95" s="8">
        <v>229.80000305175781</v>
      </c>
      <c r="S95" s="8">
        <v>60</v>
      </c>
      <c r="T95" s="8">
        <v>60</v>
      </c>
      <c r="U95" s="8">
        <v>60.700001</v>
      </c>
      <c r="V95" s="8">
        <v>137.79624938964844</v>
      </c>
      <c r="W95" s="8">
        <v>52.49993896484375</v>
      </c>
      <c r="X95" s="8">
        <v>66.941261291503906</v>
      </c>
      <c r="Y95" s="8">
        <v>82.254981994628906</v>
      </c>
      <c r="Z95" s="8">
        <v>1.8059375286102295</v>
      </c>
      <c r="AA95" s="8">
        <v>546.0140380859375</v>
      </c>
      <c r="AB95" s="8">
        <v>500.32369995117188</v>
      </c>
      <c r="AC95" s="8">
        <v>4.8159375190734863</v>
      </c>
      <c r="AD95" s="8">
        <v>3.8000626564025879</v>
      </c>
      <c r="AE95" s="8">
        <v>7973.1728515625</v>
      </c>
      <c r="AF95" s="8">
        <v>6194.7431640625</v>
      </c>
      <c r="AG95" s="8">
        <v>1840.05322265625</v>
      </c>
      <c r="AH95" s="8">
        <v>1167.48046875</v>
      </c>
      <c r="AI95" s="8">
        <v>6133.11962890625</v>
      </c>
      <c r="AJ95" s="8">
        <v>5027.2626953125</v>
      </c>
      <c r="AK95" s="8">
        <f>(data_cloud__263[[#This Row],[timestamp]]-BD93)*86400</f>
        <v>23.995000356808305</v>
      </c>
      <c r="AL95" s="8">
        <v>1.0049999999999999</v>
      </c>
      <c r="AM95" s="8">
        <v>424.73599999999999</v>
      </c>
      <c r="AN95" s="8">
        <v>2056.4360000000001</v>
      </c>
      <c r="AO95" s="8">
        <v>32.307000000000002</v>
      </c>
      <c r="AP95" s="6">
        <v>19.696999999999999</v>
      </c>
      <c r="AQ95" s="6">
        <v>0</v>
      </c>
      <c r="AR95" s="6">
        <v>1</v>
      </c>
      <c r="AS95" s="6">
        <f>_xlfn.XLOOKUP(data_cloud__263[[#This Row],[product_id]], manual_check_maarten!A:A,manual_check_maarten!F:F,  "")</f>
        <v>0</v>
      </c>
      <c r="AT95" s="6" t="str">
        <f>_xlfn.XLOOKUP(data_cloud__263[[#This Row],[product_id]], manual_check_maarten!A:A,manual_check_maarten!H:H,  "")</f>
        <v>Streaks</v>
      </c>
      <c r="AU95" s="6">
        <f>IF(data_cloud__263[[#This Row],[ground_truth]]=0,1,0)</f>
        <v>1</v>
      </c>
      <c r="AV95" s="6"/>
      <c r="AW95" s="6"/>
      <c r="AX95" s="6">
        <f>_xlfn.XLOOKUP(data_cloud__263[[#This Row],[product_id]], manual_check_maarten!A:A,manual_check_maarten!G:G,  "")</f>
        <v>0</v>
      </c>
      <c r="AY95" s="6"/>
      <c r="AZ95" s="6"/>
      <c r="BA95" s="6" t="s">
        <v>299</v>
      </c>
      <c r="BB95" s="6">
        <v>47</v>
      </c>
      <c r="BC95" s="6" t="s">
        <v>85</v>
      </c>
      <c r="BD95" s="6">
        <v>45566.70034570602</v>
      </c>
      <c r="BE95" s="6" t="s">
        <v>79</v>
      </c>
      <c r="BF95" s="6" t="s">
        <v>80</v>
      </c>
      <c r="BG95" s="6">
        <v>47</v>
      </c>
      <c r="BH95" s="6">
        <v>47</v>
      </c>
      <c r="BI95" s="6">
        <v>0</v>
      </c>
      <c r="BJ95" s="6" t="s">
        <v>298</v>
      </c>
      <c r="BK95" s="6" t="s">
        <v>82</v>
      </c>
      <c r="BL95" s="6">
        <v>14.469999313354492</v>
      </c>
      <c r="BM95" s="6">
        <v>110</v>
      </c>
      <c r="BN95" s="6" t="s">
        <v>82</v>
      </c>
      <c r="BO95" s="6" t="s">
        <v>82</v>
      </c>
      <c r="BP95" s="6">
        <v>0</v>
      </c>
      <c r="BQ95" s="6">
        <v>60</v>
      </c>
      <c r="BR95" s="6"/>
      <c r="BS95" s="6"/>
      <c r="BT95" s="6" t="s">
        <v>300</v>
      </c>
      <c r="BU95" s="6" t="s">
        <v>299</v>
      </c>
      <c r="BV95" s="6">
        <v>40</v>
      </c>
      <c r="BW95" s="6">
        <v>20</v>
      </c>
      <c r="BX95" s="6">
        <v>45</v>
      </c>
      <c r="BY95" s="6">
        <v>1225.471</v>
      </c>
      <c r="BZ95" s="6">
        <v>860.01900000000001</v>
      </c>
      <c r="CA95" s="6">
        <v>-2.3090000000000002</v>
      </c>
      <c r="CB95" s="6">
        <v>4.08</v>
      </c>
      <c r="CC95" s="6">
        <v>90</v>
      </c>
      <c r="CD95" s="6">
        <v>2056.4360000000001</v>
      </c>
      <c r="CE95" s="6">
        <v>1222.021</v>
      </c>
      <c r="CF95" s="6">
        <v>1169.5219999999999</v>
      </c>
      <c r="CG95" s="6">
        <v>-178.92500000000001</v>
      </c>
      <c r="CH95" s="6">
        <v>99.998999999999995</v>
      </c>
      <c r="CS95" s="6"/>
      <c r="CT95" s="6"/>
      <c r="CU95" s="6"/>
      <c r="CV95" s="6"/>
      <c r="CW95" s="6"/>
      <c r="CZ95" s="6"/>
      <c r="DA95" s="6"/>
      <c r="DB95" s="6"/>
      <c r="DC95" s="6"/>
      <c r="DD95" s="6"/>
      <c r="DE95" s="6"/>
    </row>
    <row r="96" spans="1:109" x14ac:dyDescent="0.35">
      <c r="A96" s="8">
        <v>801.59759521484375</v>
      </c>
      <c r="B96" s="8">
        <v>119.90861511230469</v>
      </c>
      <c r="C96" s="8">
        <v>215.30000305175781</v>
      </c>
      <c r="D96" s="8">
        <v>215.10000610351563</v>
      </c>
      <c r="E96" s="8">
        <v>220.10000610351563</v>
      </c>
      <c r="F96" s="8">
        <v>225</v>
      </c>
      <c r="G96" s="8">
        <v>2206.32177734375</v>
      </c>
      <c r="H96" s="8">
        <v>1712.7359619140625</v>
      </c>
      <c r="I96" s="8">
        <v>2.8900001049041748</v>
      </c>
      <c r="J96" s="8">
        <v>0.14600001275539398</v>
      </c>
      <c r="K96" s="8">
        <v>24.340002059936523</v>
      </c>
      <c r="L96" s="8">
        <v>2.0520000457763672</v>
      </c>
      <c r="M96" s="8">
        <v>0.45400002598762512</v>
      </c>
      <c r="N96" s="8">
        <v>0.65600001811981201</v>
      </c>
      <c r="O96" s="8">
        <v>45.900001525878906</v>
      </c>
      <c r="P96" s="8">
        <v>29.413450241088867</v>
      </c>
      <c r="Q96" s="8">
        <v>44.978981018066406</v>
      </c>
      <c r="R96" s="8">
        <v>229.80000305175781</v>
      </c>
      <c r="S96" s="8">
        <v>59.900002000000001</v>
      </c>
      <c r="T96" s="8">
        <v>59.900002000000001</v>
      </c>
      <c r="U96" s="8">
        <v>60.700001</v>
      </c>
      <c r="V96" s="8">
        <v>94.586082458496094</v>
      </c>
      <c r="W96" s="8">
        <v>52.499603271484375</v>
      </c>
      <c r="X96" s="8">
        <v>66.178138732910156</v>
      </c>
      <c r="Y96" s="8">
        <v>79.901939392089844</v>
      </c>
      <c r="Z96" s="8">
        <v>2.8594377040863037</v>
      </c>
      <c r="AA96" s="8">
        <v>543.23675537109375</v>
      </c>
      <c r="AB96" s="8">
        <v>499.68704223632813</v>
      </c>
      <c r="AC96" s="8">
        <v>4.5149378776550293</v>
      </c>
      <c r="AD96" s="8">
        <v>3.574312686920166</v>
      </c>
      <c r="AE96" s="8">
        <v>7770.4306640625</v>
      </c>
      <c r="AF96" s="8">
        <v>5501.18994140625</v>
      </c>
      <c r="AG96" s="8">
        <v>1648.6455078125</v>
      </c>
      <c r="AH96" s="8">
        <v>1018.62353515625</v>
      </c>
      <c r="AI96" s="8">
        <v>6121.78515625</v>
      </c>
      <c r="AJ96" s="8">
        <v>4482.56640625</v>
      </c>
      <c r="AK96" s="8">
        <f>(data_cloud__263[[#This Row],[timestamp]]-BD94)*86400</f>
        <v>24.071000120602548</v>
      </c>
      <c r="AL96" s="8">
        <v>1.0029999999999999</v>
      </c>
      <c r="AM96" s="8">
        <v>423.64100000000002</v>
      </c>
      <c r="AN96" s="8">
        <v>2055.5120000000002</v>
      </c>
      <c r="AO96" s="8">
        <v>5.2249999999999996</v>
      </c>
      <c r="AP96" s="6">
        <v>22.788</v>
      </c>
      <c r="AQ96" s="6">
        <v>1</v>
      </c>
      <c r="AR96" s="6">
        <v>1</v>
      </c>
      <c r="AS96" s="6">
        <f>_xlfn.XLOOKUP(data_cloud__263[[#This Row],[product_id]], manual_check_maarten!A:A,manual_check_maarten!F:F,  "")</f>
        <v>1</v>
      </c>
      <c r="AT96" s="6" t="str">
        <f>_xlfn.XLOOKUP(data_cloud__263[[#This Row],[product_id]], manual_check_maarten!A:A,manual_check_maarten!H:H,  "")</f>
        <v/>
      </c>
      <c r="AU96" s="6">
        <f>IF(data_cloud__263[[#This Row],[ground_truth]]=0,1,0)</f>
        <v>0</v>
      </c>
      <c r="AV96" s="6"/>
      <c r="AW96" s="6"/>
      <c r="AX96" s="6">
        <f>_xlfn.XLOOKUP(data_cloud__263[[#This Row],[product_id]], manual_check_maarten!A:A,manual_check_maarten!G:G,  "")</f>
        <v>0</v>
      </c>
      <c r="AY96" s="6"/>
      <c r="AZ96" s="6"/>
      <c r="BA96" s="6" t="s">
        <v>301</v>
      </c>
      <c r="BB96" s="6">
        <v>48</v>
      </c>
      <c r="BC96" s="6" t="s">
        <v>78</v>
      </c>
      <c r="BD96" s="6">
        <v>45566.700624305558</v>
      </c>
      <c r="BE96" s="6" t="s">
        <v>79</v>
      </c>
      <c r="BF96" s="6" t="s">
        <v>80</v>
      </c>
      <c r="BG96" s="6">
        <v>48</v>
      </c>
      <c r="BH96" s="6">
        <v>48</v>
      </c>
      <c r="BI96" s="6">
        <v>0</v>
      </c>
      <c r="BJ96" s="6" t="s">
        <v>302</v>
      </c>
      <c r="BK96" s="6" t="s">
        <v>82</v>
      </c>
      <c r="BL96" s="6">
        <v>14.479999542236328</v>
      </c>
      <c r="BM96" s="6">
        <v>110</v>
      </c>
      <c r="BN96" s="6" t="s">
        <v>82</v>
      </c>
      <c r="BO96" s="6" t="s">
        <v>82</v>
      </c>
      <c r="BP96" s="6">
        <v>0</v>
      </c>
      <c r="BQ96" s="6">
        <v>60</v>
      </c>
      <c r="BR96" s="6">
        <v>3.5835504531860352E-3</v>
      </c>
      <c r="BS96" s="6">
        <v>0.13988149166107178</v>
      </c>
      <c r="BT96" s="6" t="s">
        <v>303</v>
      </c>
      <c r="BU96" s="6" t="s">
        <v>301</v>
      </c>
      <c r="BV96" s="6">
        <v>40</v>
      </c>
      <c r="BW96" s="6">
        <v>20</v>
      </c>
      <c r="BX96" s="6">
        <v>45</v>
      </c>
      <c r="BY96" s="6">
        <v>864.63800000000003</v>
      </c>
      <c r="BZ96" s="6">
        <v>1211.1189999999999</v>
      </c>
      <c r="CA96" s="6">
        <v>1.8260000000000001</v>
      </c>
      <c r="CB96" s="6">
        <v>4.09</v>
      </c>
      <c r="CC96" s="6">
        <v>94.135000000000005</v>
      </c>
      <c r="CD96" s="6">
        <v>2055.5120000000002</v>
      </c>
      <c r="CE96" s="6">
        <v>842.67399999999998</v>
      </c>
      <c r="CF96" s="6">
        <v>1318.93</v>
      </c>
      <c r="CG96" s="6">
        <v>5.452</v>
      </c>
      <c r="CH96" s="6">
        <v>98.424999999999997</v>
      </c>
      <c r="CS96" s="6"/>
      <c r="CT96" s="6"/>
      <c r="CU96" s="6"/>
      <c r="CV96" s="6"/>
      <c r="CW96" s="6"/>
      <c r="CZ96" s="6"/>
      <c r="DA96" s="6"/>
      <c r="DB96" s="6"/>
      <c r="DC96" s="6"/>
      <c r="DD96" s="6"/>
      <c r="DE96" s="6"/>
    </row>
    <row r="97" spans="1:109" x14ac:dyDescent="0.35">
      <c r="A97" s="8">
        <v>801.59759521484375</v>
      </c>
      <c r="B97" s="8">
        <v>119.90861511230469</v>
      </c>
      <c r="C97" s="8">
        <v>215.30000305175781</v>
      </c>
      <c r="D97" s="8">
        <v>215.10000610351563</v>
      </c>
      <c r="E97" s="8">
        <v>220.10000610351563</v>
      </c>
      <c r="F97" s="8">
        <v>225</v>
      </c>
      <c r="G97" s="8">
        <v>2206.32177734375</v>
      </c>
      <c r="H97" s="8">
        <v>1712.7359619140625</v>
      </c>
      <c r="I97" s="8">
        <v>2.8900001049041748</v>
      </c>
      <c r="J97" s="8">
        <v>0.14600001275539398</v>
      </c>
      <c r="K97" s="8">
        <v>24.340002059936523</v>
      </c>
      <c r="L97" s="8">
        <v>2.0520000457763672</v>
      </c>
      <c r="M97" s="8">
        <v>0.45400002598762512</v>
      </c>
      <c r="N97" s="8">
        <v>0.65600001811981201</v>
      </c>
      <c r="O97" s="8">
        <v>45.900001525878906</v>
      </c>
      <c r="P97" s="8">
        <v>29.413450241088867</v>
      </c>
      <c r="Q97" s="8">
        <v>44.978981018066406</v>
      </c>
      <c r="R97" s="8">
        <v>229.80000305175781</v>
      </c>
      <c r="S97" s="8">
        <v>59.900002000000001</v>
      </c>
      <c r="T97" s="8">
        <v>59.900002000000001</v>
      </c>
      <c r="U97" s="8">
        <v>60.700001</v>
      </c>
      <c r="V97" s="8">
        <v>137.79624938964844</v>
      </c>
      <c r="W97" s="8">
        <v>52.49993896484375</v>
      </c>
      <c r="X97" s="8">
        <v>66.642753601074219</v>
      </c>
      <c r="Y97" s="8">
        <v>82.241920471191406</v>
      </c>
      <c r="Z97" s="8">
        <v>2.5208125114440918</v>
      </c>
      <c r="AA97" s="8">
        <v>545.93798828125</v>
      </c>
      <c r="AB97" s="8">
        <v>499.861328125</v>
      </c>
      <c r="AC97" s="8">
        <v>4.8159375190734863</v>
      </c>
      <c r="AD97" s="8">
        <v>3.8376877307891846</v>
      </c>
      <c r="AE97" s="8">
        <v>7961.43798828125</v>
      </c>
      <c r="AF97" s="8">
        <v>6172.94482421875</v>
      </c>
      <c r="AG97" s="8">
        <v>1830.68701171875</v>
      </c>
      <c r="AH97" s="8">
        <v>1175.1396484375</v>
      </c>
      <c r="AI97" s="8">
        <v>6130.7509765625</v>
      </c>
      <c r="AJ97" s="8">
        <v>4997.80517578125</v>
      </c>
      <c r="AK97" s="8">
        <f>(data_cloud__263[[#This Row],[timestamp]]-BD95)*86400</f>
        <v>24.071000120602548</v>
      </c>
      <c r="AL97" s="8">
        <v>1.0049999999999999</v>
      </c>
      <c r="AM97" s="8">
        <v>424.77300000000002</v>
      </c>
      <c r="AN97" s="8">
        <v>2055.614</v>
      </c>
      <c r="AO97" s="8">
        <v>8.4870000000000001</v>
      </c>
      <c r="AP97" s="6">
        <v>40.225999999999999</v>
      </c>
      <c r="AQ97" s="6">
        <v>1</v>
      </c>
      <c r="AR97" s="6">
        <v>0</v>
      </c>
      <c r="AS97" s="6">
        <f>_xlfn.XLOOKUP(data_cloud__263[[#This Row],[product_id]], manual_check_maarten!A:A,manual_check_maarten!F:F,  "")</f>
        <v>1</v>
      </c>
      <c r="AT97" s="6" t="str">
        <f>_xlfn.XLOOKUP(data_cloud__263[[#This Row],[product_id]], manual_check_maarten!A:A,manual_check_maarten!H:H,  "")</f>
        <v/>
      </c>
      <c r="AU97" s="6">
        <f>IF(data_cloud__263[[#This Row],[ground_truth]]=0,1,0)</f>
        <v>0</v>
      </c>
      <c r="AV97" s="6"/>
      <c r="AW97" s="6"/>
      <c r="AX97" s="6">
        <f>_xlfn.XLOOKUP(data_cloud__263[[#This Row],[product_id]], manual_check_maarten!A:A,manual_check_maarten!G:G,  "")</f>
        <v>0</v>
      </c>
      <c r="AY97" s="6"/>
      <c r="AZ97" s="6"/>
      <c r="BA97" s="6" t="s">
        <v>304</v>
      </c>
      <c r="BB97" s="6">
        <v>48</v>
      </c>
      <c r="BC97" s="6" t="s">
        <v>85</v>
      </c>
      <c r="BD97" s="6">
        <v>45566.700624305558</v>
      </c>
      <c r="BE97" s="6" t="s">
        <v>79</v>
      </c>
      <c r="BF97" s="6" t="s">
        <v>80</v>
      </c>
      <c r="BG97" s="6">
        <v>48</v>
      </c>
      <c r="BH97" s="6">
        <v>48</v>
      </c>
      <c r="BI97" s="6">
        <v>0</v>
      </c>
      <c r="BJ97" s="6" t="s">
        <v>302</v>
      </c>
      <c r="BK97" s="6" t="s">
        <v>82</v>
      </c>
      <c r="BL97" s="6">
        <v>14.479999542236328</v>
      </c>
      <c r="BM97" s="6">
        <v>110</v>
      </c>
      <c r="BN97" s="6" t="s">
        <v>82</v>
      </c>
      <c r="BO97" s="6" t="s">
        <v>82</v>
      </c>
      <c r="BP97" s="6">
        <v>0</v>
      </c>
      <c r="BQ97" s="6">
        <v>60</v>
      </c>
      <c r="BR97" s="6"/>
      <c r="BS97" s="6"/>
      <c r="BT97" s="6" t="s">
        <v>305</v>
      </c>
      <c r="BU97" s="6" t="s">
        <v>304</v>
      </c>
      <c r="BV97" s="6">
        <v>40</v>
      </c>
      <c r="BW97" s="6">
        <v>20</v>
      </c>
      <c r="BX97" s="6">
        <v>45</v>
      </c>
      <c r="BY97" s="6">
        <v>1217.4280000000001</v>
      </c>
      <c r="BZ97" s="6">
        <v>1009.3630000000001</v>
      </c>
      <c r="CA97" s="6">
        <v>-2.3090000000000002</v>
      </c>
      <c r="CB97" s="6">
        <v>4.0599999999999996</v>
      </c>
      <c r="CC97" s="6">
        <v>90</v>
      </c>
      <c r="CD97" s="6">
        <v>2055.614</v>
      </c>
      <c r="CE97" s="6">
        <v>1215.1949999999999</v>
      </c>
      <c r="CF97" s="6">
        <v>1316.8620000000001</v>
      </c>
      <c r="CG97" s="6">
        <v>-179.054</v>
      </c>
      <c r="CH97" s="6">
        <v>99.998999999999995</v>
      </c>
      <c r="CS97" s="6"/>
      <c r="CT97" s="6"/>
      <c r="CU97" s="6"/>
      <c r="CV97" s="6"/>
      <c r="CW97" s="6"/>
      <c r="CZ97" s="6"/>
      <c r="DA97" s="6"/>
      <c r="DB97" s="6"/>
      <c r="DC97" s="6"/>
      <c r="DD97" s="6"/>
      <c r="DE97" s="6"/>
    </row>
    <row r="98" spans="1:109" x14ac:dyDescent="0.35">
      <c r="A98" s="8">
        <v>801.22869873046875</v>
      </c>
      <c r="B98" s="8">
        <v>119.90861511230469</v>
      </c>
      <c r="C98" s="8">
        <v>214.60000610351563</v>
      </c>
      <c r="D98" s="8">
        <v>215</v>
      </c>
      <c r="E98" s="8">
        <v>220.10000610351563</v>
      </c>
      <c r="F98" s="8">
        <v>225</v>
      </c>
      <c r="G98" s="8">
        <v>2201.270263671875</v>
      </c>
      <c r="H98" s="8">
        <v>1724.101806640625</v>
      </c>
      <c r="I98" s="8">
        <v>2.8700001239776611</v>
      </c>
      <c r="J98" s="8">
        <v>0.14600001275539398</v>
      </c>
      <c r="K98" s="8">
        <v>24.340002059936523</v>
      </c>
      <c r="L98" s="8">
        <v>2.0760002136230469</v>
      </c>
      <c r="M98" s="8">
        <v>0.45400002598762512</v>
      </c>
      <c r="N98" s="8">
        <v>0.65200001001358032</v>
      </c>
      <c r="O98" s="8">
        <v>46</v>
      </c>
      <c r="P98" s="8">
        <v>29.510290145874023</v>
      </c>
      <c r="Q98" s="8">
        <v>44.943305969238281</v>
      </c>
      <c r="R98" s="8">
        <v>229.80000305175781</v>
      </c>
      <c r="S98" s="8">
        <v>60</v>
      </c>
      <c r="T98" s="8">
        <v>60</v>
      </c>
      <c r="U98" s="8">
        <v>60.700001</v>
      </c>
      <c r="V98" s="8">
        <v>94.586082458496094</v>
      </c>
      <c r="W98" s="8">
        <v>52.499603271484375</v>
      </c>
      <c r="X98" s="8">
        <v>65.961601257324219</v>
      </c>
      <c r="Y98" s="8">
        <v>79.803947448730469</v>
      </c>
      <c r="Z98" s="8">
        <v>2.6713125705718994</v>
      </c>
      <c r="AA98" s="8">
        <v>545.39178466796875</v>
      </c>
      <c r="AB98" s="8">
        <v>501.94134521484375</v>
      </c>
      <c r="AC98" s="8">
        <v>4.4773125648498535</v>
      </c>
      <c r="AD98" s="8">
        <v>3.574312686920166</v>
      </c>
      <c r="AE98" s="8">
        <v>7805.88916015625</v>
      </c>
      <c r="AF98" s="8">
        <v>5562.7763671875</v>
      </c>
      <c r="AG98" s="8">
        <v>1638.63720703125</v>
      </c>
      <c r="AH98" s="8">
        <v>1027.7734375</v>
      </c>
      <c r="AI98" s="8">
        <v>6167.251953125</v>
      </c>
      <c r="AJ98" s="8">
        <v>4535.0029296875</v>
      </c>
      <c r="AK98" s="8">
        <f>(data_cloud__263[[#This Row],[timestamp]]-BD96)*86400</f>
        <v>24.98299980070442</v>
      </c>
      <c r="AL98" s="8">
        <v>1.004</v>
      </c>
      <c r="AM98" s="8">
        <v>424.03800000000001</v>
      </c>
      <c r="AN98" s="8">
        <v>2055.328</v>
      </c>
      <c r="AO98" s="8">
        <v>17.663</v>
      </c>
      <c r="AP98" s="6">
        <v>24.202000000000002</v>
      </c>
      <c r="AQ98" s="6">
        <v>1</v>
      </c>
      <c r="AR98" s="6">
        <v>1</v>
      </c>
      <c r="AS98" s="6">
        <f>_xlfn.XLOOKUP(data_cloud__263[[#This Row],[product_id]], manual_check_maarten!A:A,manual_check_maarten!F:F,  "")</f>
        <v>1</v>
      </c>
      <c r="AT98" s="6" t="str">
        <f>_xlfn.XLOOKUP(data_cloud__263[[#This Row],[product_id]], manual_check_maarten!A:A,manual_check_maarten!H:H,  "")</f>
        <v/>
      </c>
      <c r="AU98" s="6">
        <f>IF(data_cloud__263[[#This Row],[ground_truth]]=0,1,0)</f>
        <v>0</v>
      </c>
      <c r="AV98" s="6"/>
      <c r="AW98" s="6"/>
      <c r="AX98" s="6">
        <f>_xlfn.XLOOKUP(data_cloud__263[[#This Row],[product_id]], manual_check_maarten!A:A,manual_check_maarten!G:G,  "")</f>
        <v>0</v>
      </c>
      <c r="AY98" s="6"/>
      <c r="AZ98" s="6"/>
      <c r="BA98" s="6" t="s">
        <v>306</v>
      </c>
      <c r="BB98" s="6">
        <v>49</v>
      </c>
      <c r="BC98" s="6" t="s">
        <v>78</v>
      </c>
      <c r="BD98" s="6">
        <v>45566.700913460649</v>
      </c>
      <c r="BE98" s="6" t="s">
        <v>79</v>
      </c>
      <c r="BF98" s="6" t="s">
        <v>80</v>
      </c>
      <c r="BG98" s="6">
        <v>49</v>
      </c>
      <c r="BH98" s="6">
        <v>49</v>
      </c>
      <c r="BI98" s="6">
        <v>0</v>
      </c>
      <c r="BJ98" s="6" t="s">
        <v>307</v>
      </c>
      <c r="BK98" s="6" t="s">
        <v>82</v>
      </c>
      <c r="BL98" s="6">
        <v>14.479999542236328</v>
      </c>
      <c r="BM98" s="6">
        <v>110</v>
      </c>
      <c r="BN98" s="6" t="s">
        <v>82</v>
      </c>
      <c r="BO98" s="6" t="s">
        <v>82</v>
      </c>
      <c r="BP98" s="6">
        <v>0</v>
      </c>
      <c r="BQ98" s="6">
        <v>60</v>
      </c>
      <c r="BR98" s="6">
        <v>7.752537727355957E-3</v>
      </c>
      <c r="BS98" s="6">
        <v>0.13053524494171143</v>
      </c>
      <c r="BT98" s="6" t="s">
        <v>308</v>
      </c>
      <c r="BU98" s="6" t="s">
        <v>306</v>
      </c>
      <c r="BV98" s="6">
        <v>40</v>
      </c>
      <c r="BW98" s="6">
        <v>20</v>
      </c>
      <c r="BX98" s="6">
        <v>45</v>
      </c>
      <c r="BY98" s="6">
        <v>887.95600000000002</v>
      </c>
      <c r="BZ98" s="6">
        <v>1092.144</v>
      </c>
      <c r="CA98" s="6">
        <v>3.1309999999999998</v>
      </c>
      <c r="CB98" s="6">
        <v>4.173</v>
      </c>
      <c r="CC98" s="6">
        <v>95.44</v>
      </c>
      <c r="CD98" s="6">
        <v>2055.328</v>
      </c>
      <c r="CE98" s="6">
        <v>864.524</v>
      </c>
      <c r="CF98" s="6">
        <v>1200.8920000000001</v>
      </c>
      <c r="CG98" s="6">
        <v>6.5860000000000003</v>
      </c>
      <c r="CH98" s="6">
        <v>97.244</v>
      </c>
      <c r="CS98" s="6"/>
      <c r="CT98" s="6"/>
      <c r="CU98" s="6"/>
      <c r="CV98" s="6"/>
      <c r="CW98" s="6"/>
      <c r="CZ98" s="6"/>
      <c r="DA98" s="6"/>
      <c r="DB98" s="6"/>
      <c r="DC98" s="6"/>
      <c r="DD98" s="6"/>
      <c r="DE98" s="6"/>
    </row>
    <row r="99" spans="1:109" x14ac:dyDescent="0.35">
      <c r="A99" s="8">
        <v>801.22869873046875</v>
      </c>
      <c r="B99" s="8">
        <v>119.90861511230469</v>
      </c>
      <c r="C99" s="8">
        <v>214.60000610351563</v>
      </c>
      <c r="D99" s="8">
        <v>215</v>
      </c>
      <c r="E99" s="8">
        <v>220.10000610351563</v>
      </c>
      <c r="F99" s="8">
        <v>225</v>
      </c>
      <c r="G99" s="8">
        <v>2201.270263671875</v>
      </c>
      <c r="H99" s="8">
        <v>1724.101806640625</v>
      </c>
      <c r="I99" s="8">
        <v>2.8700001239776611</v>
      </c>
      <c r="J99" s="8">
        <v>0.14600001275539398</v>
      </c>
      <c r="K99" s="8">
        <v>24.340002059936523</v>
      </c>
      <c r="L99" s="8">
        <v>2.0760002136230469</v>
      </c>
      <c r="M99" s="8">
        <v>0.45400002598762512</v>
      </c>
      <c r="N99" s="8">
        <v>0.65200001001358032</v>
      </c>
      <c r="O99" s="8">
        <v>46</v>
      </c>
      <c r="P99" s="8">
        <v>29.510290145874023</v>
      </c>
      <c r="Q99" s="8">
        <v>44.943305969238281</v>
      </c>
      <c r="R99" s="8">
        <v>229.80000305175781</v>
      </c>
      <c r="S99" s="8">
        <v>60</v>
      </c>
      <c r="T99" s="8">
        <v>60</v>
      </c>
      <c r="U99" s="8">
        <v>60.700001</v>
      </c>
      <c r="V99" s="8">
        <v>137.79624938964844</v>
      </c>
      <c r="W99" s="8">
        <v>52.49993896484375</v>
      </c>
      <c r="X99" s="8">
        <v>66.797195434570313</v>
      </c>
      <c r="Y99" s="8">
        <v>82.693458557128906</v>
      </c>
      <c r="Z99" s="8">
        <v>1.3168125152587891</v>
      </c>
      <c r="AA99" s="8">
        <v>547.9847412109375</v>
      </c>
      <c r="AB99" s="8">
        <v>501.22396850585938</v>
      </c>
      <c r="AC99" s="8">
        <v>4.7783126831054688</v>
      </c>
      <c r="AD99" s="8">
        <v>3.8376877307891846</v>
      </c>
      <c r="AE99" s="8">
        <v>8003.26220703125</v>
      </c>
      <c r="AF99" s="8">
        <v>6212.97998046875</v>
      </c>
      <c r="AG99" s="8">
        <v>1818.1708984375</v>
      </c>
      <c r="AH99" s="8">
        <v>1180.515625</v>
      </c>
      <c r="AI99" s="8">
        <v>6185.09130859375</v>
      </c>
      <c r="AJ99" s="8">
        <v>5032.46435546875</v>
      </c>
      <c r="AK99" s="8">
        <f>(data_cloud__263[[#This Row],[timestamp]]-BD97)*86400</f>
        <v>24.98299980070442</v>
      </c>
      <c r="AL99" s="8">
        <v>1.004</v>
      </c>
      <c r="AM99" s="8">
        <v>424.60899999999998</v>
      </c>
      <c r="AN99" s="8">
        <v>2053.6959999999999</v>
      </c>
      <c r="AO99" s="8">
        <v>6.4530000000000003</v>
      </c>
      <c r="AP99" s="6">
        <v>26.193999999999999</v>
      </c>
      <c r="AQ99" s="6">
        <v>1</v>
      </c>
      <c r="AR99" s="6">
        <v>1</v>
      </c>
      <c r="AS99" s="6">
        <f>_xlfn.XLOOKUP(data_cloud__263[[#This Row],[product_id]], manual_check_maarten!A:A,manual_check_maarten!F:F,  "")</f>
        <v>1</v>
      </c>
      <c r="AT99" s="6" t="str">
        <f>_xlfn.XLOOKUP(data_cloud__263[[#This Row],[product_id]], manual_check_maarten!A:A,manual_check_maarten!H:H,  "")</f>
        <v/>
      </c>
      <c r="AU99" s="6">
        <f>IF(data_cloud__263[[#This Row],[ground_truth]]=0,1,0)</f>
        <v>0</v>
      </c>
      <c r="AV99" s="6"/>
      <c r="AW99" s="6"/>
      <c r="AX99" s="6">
        <f>_xlfn.XLOOKUP(data_cloud__263[[#This Row],[product_id]], manual_check_maarten!A:A,manual_check_maarten!G:G,  "")</f>
        <v>0</v>
      </c>
      <c r="AY99" s="6"/>
      <c r="AZ99" s="6"/>
      <c r="BA99" s="6" t="s">
        <v>309</v>
      </c>
      <c r="BB99" s="6">
        <v>49</v>
      </c>
      <c r="BC99" s="6" t="s">
        <v>85</v>
      </c>
      <c r="BD99" s="6">
        <v>45566.700913460649</v>
      </c>
      <c r="BE99" s="6" t="s">
        <v>79</v>
      </c>
      <c r="BF99" s="6" t="s">
        <v>80</v>
      </c>
      <c r="BG99" s="6">
        <v>49</v>
      </c>
      <c r="BH99" s="6">
        <v>49</v>
      </c>
      <c r="BI99" s="6">
        <v>0</v>
      </c>
      <c r="BJ99" s="6" t="s">
        <v>307</v>
      </c>
      <c r="BK99" s="6" t="s">
        <v>82</v>
      </c>
      <c r="BL99" s="6">
        <v>14.479999542236328</v>
      </c>
      <c r="BM99" s="6">
        <v>110</v>
      </c>
      <c r="BN99" s="6" t="s">
        <v>82</v>
      </c>
      <c r="BO99" s="6" t="s">
        <v>82</v>
      </c>
      <c r="BP99" s="6">
        <v>0</v>
      </c>
      <c r="BQ99" s="6">
        <v>60</v>
      </c>
      <c r="BR99" s="6"/>
      <c r="BS99" s="6"/>
      <c r="BT99" s="6" t="s">
        <v>310</v>
      </c>
      <c r="BU99" s="6" t="s">
        <v>309</v>
      </c>
      <c r="BV99" s="6">
        <v>40</v>
      </c>
      <c r="BW99" s="6">
        <v>20</v>
      </c>
      <c r="BX99" s="6">
        <v>45</v>
      </c>
      <c r="BY99" s="6">
        <v>1230.49</v>
      </c>
      <c r="BZ99" s="6">
        <v>1127.4169999999999</v>
      </c>
      <c r="CA99" s="6">
        <v>-1.627</v>
      </c>
      <c r="CB99" s="6">
        <v>4.101</v>
      </c>
      <c r="CC99" s="6">
        <v>90.682000000000002</v>
      </c>
      <c r="CD99" s="6">
        <v>2053.6959999999999</v>
      </c>
      <c r="CE99" s="6">
        <v>1224.0989999999999</v>
      </c>
      <c r="CF99" s="6">
        <v>1432.364</v>
      </c>
      <c r="CG99" s="6">
        <v>-178.244</v>
      </c>
      <c r="CH99" s="6">
        <v>99.998999999999995</v>
      </c>
      <c r="CS99" s="6"/>
      <c r="CT99" s="6"/>
      <c r="CU99" s="6"/>
      <c r="CV99" s="6"/>
      <c r="CW99" s="6"/>
      <c r="CZ99" s="6"/>
      <c r="DA99" s="6"/>
      <c r="DB99" s="6"/>
      <c r="DC99" s="6"/>
      <c r="DD99" s="6"/>
      <c r="DE99" s="6"/>
    </row>
    <row r="100" spans="1:109" hidden="1" x14ac:dyDescent="0.35">
      <c r="A100" s="8">
        <v>801.41314697265625</v>
      </c>
      <c r="B100" s="8">
        <v>119.90861511230469</v>
      </c>
      <c r="C100" s="8">
        <v>215</v>
      </c>
      <c r="D100" s="8">
        <v>214.80000305175781</v>
      </c>
      <c r="E100" s="8">
        <v>220</v>
      </c>
      <c r="F100" s="8">
        <v>225</v>
      </c>
      <c r="G100" s="8">
        <v>2208.6533203125</v>
      </c>
      <c r="H100" s="8">
        <v>1713.6103515625</v>
      </c>
      <c r="I100" s="8">
        <v>2.8560001850128174</v>
      </c>
      <c r="J100" s="8">
        <v>0.15200001001358032</v>
      </c>
      <c r="K100" s="8">
        <v>24.340002059936523</v>
      </c>
      <c r="L100" s="8">
        <v>2.0600001811981201</v>
      </c>
      <c r="M100" s="8">
        <v>0.45400002598762512</v>
      </c>
      <c r="N100" s="8">
        <v>0.65600001811981201</v>
      </c>
      <c r="O100" s="8">
        <v>46.200000762939453</v>
      </c>
      <c r="P100" s="8">
        <v>29.500095367431641</v>
      </c>
      <c r="Q100" s="8">
        <v>44.943305969238281</v>
      </c>
      <c r="R100" s="8">
        <v>229.80000305175781</v>
      </c>
      <c r="S100" s="8">
        <v>60.099997999999999</v>
      </c>
      <c r="T100" s="8">
        <v>60.099997999999999</v>
      </c>
      <c r="U100" s="8">
        <v>60.700001</v>
      </c>
      <c r="V100" s="8">
        <v>94.586082458496094</v>
      </c>
      <c r="W100" s="8">
        <v>52.499603271484375</v>
      </c>
      <c r="X100" s="8">
        <v>66.07305908203125</v>
      </c>
      <c r="Y100" s="8">
        <v>79.94921875</v>
      </c>
      <c r="Z100" s="8">
        <v>3.3485627174377441</v>
      </c>
      <c r="AA100" s="8">
        <v>545.37945556640625</v>
      </c>
      <c r="AB100" s="8">
        <v>501.86383056640625</v>
      </c>
      <c r="AC100" s="8">
        <v>4.5525627136230469</v>
      </c>
      <c r="AD100" s="8">
        <v>3.574312686920166</v>
      </c>
      <c r="AE100" s="8">
        <v>7813.09228515625</v>
      </c>
      <c r="AF100" s="8">
        <v>5559.15869140625</v>
      </c>
      <c r="AG100" s="8">
        <v>1679.22021484375</v>
      </c>
      <c r="AH100" s="8">
        <v>1027.64990234375</v>
      </c>
      <c r="AI100" s="8">
        <v>6133.8720703125</v>
      </c>
      <c r="AJ100" s="8">
        <v>4531.5087890625</v>
      </c>
      <c r="AK100" s="8">
        <f>(data_cloud__263[[#This Row],[timestamp]]-BD98)*86400</f>
        <v>23.990999674424529</v>
      </c>
      <c r="AL100" s="8"/>
      <c r="AM100" s="8"/>
      <c r="AN100" s="8"/>
      <c r="AO100" s="8"/>
      <c r="AP100" s="6"/>
      <c r="AQ100" s="6"/>
      <c r="AR100" s="6"/>
      <c r="AS100" s="6" t="str">
        <f>_xlfn.XLOOKUP(data_cloud__263[[#This Row],[product_id]], manual_check_maarten!A:A,manual_check_maarten!F:F,  "")</f>
        <v/>
      </c>
      <c r="AT100" s="6" t="str">
        <f>_xlfn.XLOOKUP(data_cloud__263[[#This Row],[product_id]], manual_check_maarten!A:A,manual_check_maarten!H:H,  "")</f>
        <v/>
      </c>
      <c r="AU100" s="6">
        <f>IF(data_cloud__263[[#This Row],[ground_truth]]=0,1,0)</f>
        <v>0</v>
      </c>
      <c r="AV100" s="6"/>
      <c r="AW100" s="6"/>
      <c r="AX100" s="6" t="str">
        <f>_xlfn.XLOOKUP(data_cloud__263[[#This Row],[product_id]], manual_check_maarten!A:A,manual_check_maarten!G:G,  "")</f>
        <v/>
      </c>
      <c r="AY100" s="6"/>
      <c r="AZ100" s="6"/>
      <c r="BA100" s="6" t="s">
        <v>311</v>
      </c>
      <c r="BB100" s="6">
        <v>50</v>
      </c>
      <c r="BC100" s="6" t="s">
        <v>78</v>
      </c>
      <c r="BD100" s="6">
        <v>45566.701191134256</v>
      </c>
      <c r="BE100" s="6" t="s">
        <v>79</v>
      </c>
      <c r="BF100" s="6" t="s">
        <v>80</v>
      </c>
      <c r="BG100" s="6">
        <v>50</v>
      </c>
      <c r="BH100" s="6">
        <v>50</v>
      </c>
      <c r="BI100" s="6">
        <v>0</v>
      </c>
      <c r="BJ100" s="6" t="s">
        <v>312</v>
      </c>
      <c r="BK100" s="6" t="s">
        <v>82</v>
      </c>
      <c r="BL100" s="6">
        <v>14.479999542236328</v>
      </c>
      <c r="BM100" s="6">
        <v>110</v>
      </c>
      <c r="BN100" s="6" t="s">
        <v>82</v>
      </c>
      <c r="BO100" s="6" t="s">
        <v>82</v>
      </c>
      <c r="BP100" s="6">
        <v>0</v>
      </c>
      <c r="BQ100" s="6">
        <v>60</v>
      </c>
      <c r="BR100" s="6">
        <v>6.7958831787109375E-3</v>
      </c>
      <c r="BS100" s="6">
        <v>0.1268230676651001</v>
      </c>
      <c r="BT100" s="6"/>
      <c r="BU100" s="6"/>
      <c r="BY100" s="6"/>
      <c r="BZ100" s="6"/>
      <c r="CA100" s="6"/>
      <c r="CB100" s="6"/>
      <c r="CC100" s="6"/>
      <c r="CD100" s="6"/>
      <c r="CE100" s="6"/>
      <c r="CS100" s="6"/>
      <c r="CT100" s="6"/>
      <c r="CU100" s="6"/>
      <c r="CV100" s="6"/>
      <c r="CW100" s="6"/>
      <c r="CZ100" s="6"/>
      <c r="DA100" s="6"/>
      <c r="DB100" s="6"/>
      <c r="DC100" s="6"/>
      <c r="DD100" s="6"/>
      <c r="DE100" s="6"/>
    </row>
    <row r="101" spans="1:109" x14ac:dyDescent="0.35">
      <c r="A101" s="8">
        <v>801.41314697265625</v>
      </c>
      <c r="B101" s="8">
        <v>119.90861511230469</v>
      </c>
      <c r="C101" s="8">
        <v>215</v>
      </c>
      <c r="D101" s="8">
        <v>214.80000305175781</v>
      </c>
      <c r="E101" s="8">
        <v>220</v>
      </c>
      <c r="F101" s="8">
        <v>225</v>
      </c>
      <c r="G101" s="8">
        <v>2208.6533203125</v>
      </c>
      <c r="H101" s="8">
        <v>1713.6103515625</v>
      </c>
      <c r="I101" s="8">
        <v>2.8560001850128174</v>
      </c>
      <c r="J101" s="8">
        <v>0.15200001001358032</v>
      </c>
      <c r="K101" s="8">
        <v>24.340002059936523</v>
      </c>
      <c r="L101" s="8">
        <v>2.0600001811981201</v>
      </c>
      <c r="M101" s="8">
        <v>0.45400002598762512</v>
      </c>
      <c r="N101" s="8">
        <v>0.65600001811981201</v>
      </c>
      <c r="O101" s="8">
        <v>46.200000762939453</v>
      </c>
      <c r="P101" s="8">
        <v>29.500095367431641</v>
      </c>
      <c r="Q101" s="8">
        <v>44.943305969238281</v>
      </c>
      <c r="R101" s="8">
        <v>229.80000305175781</v>
      </c>
      <c r="S101" s="8">
        <v>60.099997999999999</v>
      </c>
      <c r="T101" s="8">
        <v>60.099997999999999</v>
      </c>
      <c r="U101" s="8">
        <v>60.700001</v>
      </c>
      <c r="V101" s="8">
        <v>137.79624938964844</v>
      </c>
      <c r="W101" s="8">
        <v>52.49993896484375</v>
      </c>
      <c r="X101" s="8">
        <v>66.680580139160156</v>
      </c>
      <c r="Y101" s="8">
        <v>82.216651916503906</v>
      </c>
      <c r="Z101" s="8">
        <v>2.4079375267028809</v>
      </c>
      <c r="AA101" s="8">
        <v>546.857177734375</v>
      </c>
      <c r="AB101" s="8">
        <v>500.21859741210938</v>
      </c>
      <c r="AC101" s="8">
        <v>4.8159375190734863</v>
      </c>
      <c r="AD101" s="8">
        <v>3.8376877307891846</v>
      </c>
      <c r="AE101" s="8">
        <v>7987.0087890625</v>
      </c>
      <c r="AF101" s="8">
        <v>6201.095703125</v>
      </c>
      <c r="AG101" s="8">
        <v>1835.166015625</v>
      </c>
      <c r="AH101" s="8">
        <v>1177.45556640625</v>
      </c>
      <c r="AI101" s="8">
        <v>6151.8427734375</v>
      </c>
      <c r="AJ101" s="8">
        <v>5023.64013671875</v>
      </c>
      <c r="AK101" s="8">
        <f>(data_cloud__263[[#This Row],[timestamp]]-BD99)*86400</f>
        <v>23.990999674424529</v>
      </c>
      <c r="AL101" s="8">
        <v>1.0049999999999999</v>
      </c>
      <c r="AM101" s="8">
        <v>424.72</v>
      </c>
      <c r="AN101" s="8">
        <v>2056.4690000000001</v>
      </c>
      <c r="AO101" s="8">
        <v>9.0039999999999996</v>
      </c>
      <c r="AP101" s="6">
        <v>30.492000000000001</v>
      </c>
      <c r="AQ101" s="6">
        <v>1</v>
      </c>
      <c r="AR101" s="6">
        <v>1</v>
      </c>
      <c r="AS101" s="6">
        <f>_xlfn.XLOOKUP(data_cloud__263[[#This Row],[product_id]], manual_check_maarten!A:A,manual_check_maarten!F:F,  "")</f>
        <v>1</v>
      </c>
      <c r="AT101" s="6" t="str">
        <f>_xlfn.XLOOKUP(data_cloud__263[[#This Row],[product_id]], manual_check_maarten!A:A,manual_check_maarten!H:H,  "")</f>
        <v/>
      </c>
      <c r="AU101" s="6">
        <f>IF(data_cloud__263[[#This Row],[ground_truth]]=0,1,0)</f>
        <v>0</v>
      </c>
      <c r="AV101" s="6"/>
      <c r="AW101" s="6"/>
      <c r="AX101" s="6">
        <f>_xlfn.XLOOKUP(data_cloud__263[[#This Row],[product_id]], manual_check_maarten!A:A,manual_check_maarten!G:G,  "")</f>
        <v>0</v>
      </c>
      <c r="AY101" s="6"/>
      <c r="AZ101" s="6"/>
      <c r="BA101" s="6" t="s">
        <v>313</v>
      </c>
      <c r="BB101" s="6">
        <v>50</v>
      </c>
      <c r="BC101" s="6" t="s">
        <v>85</v>
      </c>
      <c r="BD101" s="6">
        <v>45566.701191134256</v>
      </c>
      <c r="BE101" s="6" t="s">
        <v>79</v>
      </c>
      <c r="BF101" s="6" t="s">
        <v>80</v>
      </c>
      <c r="BG101" s="6">
        <v>50</v>
      </c>
      <c r="BH101" s="6">
        <v>50</v>
      </c>
      <c r="BI101" s="6">
        <v>0</v>
      </c>
      <c r="BJ101" s="6" t="s">
        <v>312</v>
      </c>
      <c r="BK101" s="6" t="s">
        <v>82</v>
      </c>
      <c r="BL101" s="6">
        <v>14.479999542236328</v>
      </c>
      <c r="BM101" s="6">
        <v>110</v>
      </c>
      <c r="BN101" s="6" t="s">
        <v>82</v>
      </c>
      <c r="BO101" s="6" t="s">
        <v>82</v>
      </c>
      <c r="BP101" s="6">
        <v>0</v>
      </c>
      <c r="BQ101" s="6">
        <v>60</v>
      </c>
      <c r="BR101" s="6"/>
      <c r="BS101" s="6"/>
      <c r="BT101" s="6" t="s">
        <v>314</v>
      </c>
      <c r="BU101" s="6" t="s">
        <v>313</v>
      </c>
      <c r="BV101" s="6">
        <v>40</v>
      </c>
      <c r="BW101" s="6">
        <v>20</v>
      </c>
      <c r="BX101" s="6">
        <v>45</v>
      </c>
      <c r="BY101" s="6">
        <v>1238.8119999999999</v>
      </c>
      <c r="BZ101" s="6">
        <v>782.95500000000004</v>
      </c>
      <c r="CA101" s="6">
        <v>-1.8540000000000001</v>
      </c>
      <c r="CB101" s="6">
        <v>4.0910000000000002</v>
      </c>
      <c r="CC101" s="6">
        <v>90.454999999999998</v>
      </c>
      <c r="CD101" s="6">
        <v>2056.4690000000001</v>
      </c>
      <c r="CE101" s="6">
        <v>1233.1410000000001</v>
      </c>
      <c r="CF101" s="6">
        <v>1094.4860000000001</v>
      </c>
      <c r="CG101" s="6">
        <v>-178.447</v>
      </c>
      <c r="CH101" s="6">
        <v>99.998999999999995</v>
      </c>
      <c r="CS101" s="6"/>
      <c r="CT101" s="6"/>
      <c r="CU101" s="6"/>
      <c r="CV101" s="6"/>
      <c r="CW101" s="6"/>
      <c r="CZ101" s="6"/>
      <c r="DA101" s="6"/>
      <c r="DB101" s="6"/>
      <c r="DC101" s="6"/>
      <c r="DD101" s="6"/>
      <c r="DE101" s="6"/>
    </row>
    <row r="102" spans="1:109" x14ac:dyDescent="0.35">
      <c r="A102" s="8">
        <v>801.78204345703125</v>
      </c>
      <c r="B102" s="8">
        <v>119.90861511230469</v>
      </c>
      <c r="C102" s="8">
        <v>215.10000610351563</v>
      </c>
      <c r="D102" s="8">
        <v>214.80000305175781</v>
      </c>
      <c r="E102" s="8">
        <v>219.80000305175781</v>
      </c>
      <c r="F102" s="8">
        <v>225</v>
      </c>
      <c r="G102" s="8">
        <v>2190.001708984375</v>
      </c>
      <c r="H102" s="8">
        <v>1710.307373046875</v>
      </c>
      <c r="I102" s="8">
        <v>3.3420002460479736</v>
      </c>
      <c r="J102" s="8">
        <v>0.15000000596046448</v>
      </c>
      <c r="K102" s="8">
        <v>24.354001998901367</v>
      </c>
      <c r="L102" s="8">
        <v>2.0380001068115234</v>
      </c>
      <c r="M102" s="8">
        <v>0.45400002598762512</v>
      </c>
      <c r="N102" s="8">
        <v>0.65400004386901855</v>
      </c>
      <c r="O102" s="8">
        <v>46.400001525878906</v>
      </c>
      <c r="P102" s="8">
        <v>29.092353820800781</v>
      </c>
      <c r="Q102" s="8">
        <v>44.943305969238281</v>
      </c>
      <c r="R102" s="8">
        <v>229.80000305175781</v>
      </c>
      <c r="S102" s="8">
        <v>60.200001</v>
      </c>
      <c r="T102" s="8">
        <v>60.200001</v>
      </c>
      <c r="U102" s="8">
        <v>60.799999</v>
      </c>
      <c r="V102" s="8">
        <v>94.586082458496094</v>
      </c>
      <c r="W102" s="8">
        <v>52.499603271484375</v>
      </c>
      <c r="X102" s="8">
        <v>66.152122497558594</v>
      </c>
      <c r="Y102" s="8">
        <v>79.921073913574219</v>
      </c>
      <c r="Z102" s="8">
        <v>3.0475625991821289</v>
      </c>
      <c r="AA102" s="8">
        <v>544.50885009765625</v>
      </c>
      <c r="AB102" s="8">
        <v>499.60177612304688</v>
      </c>
      <c r="AC102" s="8">
        <v>4.5525627136230469</v>
      </c>
      <c r="AD102" s="8">
        <v>3.6119377613067627</v>
      </c>
      <c r="AE102" s="8">
        <v>7798.4384765625</v>
      </c>
      <c r="AF102" s="8">
        <v>5505.0439453125</v>
      </c>
      <c r="AG102" s="8">
        <v>1663.80615234375</v>
      </c>
      <c r="AH102" s="8">
        <v>1028.2080078125</v>
      </c>
      <c r="AI102" s="8">
        <v>6134.63232421875</v>
      </c>
      <c r="AJ102" s="8">
        <v>4476.8359375</v>
      </c>
      <c r="AK102" s="8">
        <f>(data_cloud__263[[#This Row],[timestamp]]-BD100)*86400</f>
        <v>23.969000321812928</v>
      </c>
      <c r="AL102" s="8">
        <v>1.0029999999999999</v>
      </c>
      <c r="AM102" s="8">
        <v>423.34899999999999</v>
      </c>
      <c r="AN102" s="8">
        <v>2055.2460000000001</v>
      </c>
      <c r="AO102" s="8">
        <v>5.593</v>
      </c>
      <c r="AP102" s="6">
        <v>23.873999999999999</v>
      </c>
      <c r="AQ102" s="6">
        <v>1</v>
      </c>
      <c r="AR102" s="6">
        <v>1</v>
      </c>
      <c r="AS102" s="6">
        <f>_xlfn.XLOOKUP(data_cloud__263[[#This Row],[product_id]], manual_check_maarten!A:A,manual_check_maarten!F:F,  "")</f>
        <v>1</v>
      </c>
      <c r="AT102" s="6" t="str">
        <f>_xlfn.XLOOKUP(data_cloud__263[[#This Row],[product_id]], manual_check_maarten!A:A,manual_check_maarten!H:H,  "")</f>
        <v/>
      </c>
      <c r="AU102" s="6">
        <f>IF(data_cloud__263[[#This Row],[ground_truth]]=0,1,0)</f>
        <v>0</v>
      </c>
      <c r="AV102" s="6"/>
      <c r="AW102" s="6"/>
      <c r="AX102" s="6">
        <f>_xlfn.XLOOKUP(data_cloud__263[[#This Row],[product_id]], manual_check_maarten!A:A,manual_check_maarten!G:G,  "")</f>
        <v>0</v>
      </c>
      <c r="AY102" s="6"/>
      <c r="AZ102" s="6"/>
      <c r="BA102" s="6" t="s">
        <v>315</v>
      </c>
      <c r="BB102" s="6">
        <v>51</v>
      </c>
      <c r="BC102" s="6" t="s">
        <v>78</v>
      </c>
      <c r="BD102" s="6">
        <v>45566.701468553241</v>
      </c>
      <c r="BE102" s="6" t="s">
        <v>79</v>
      </c>
      <c r="BF102" s="6" t="s">
        <v>80</v>
      </c>
      <c r="BG102" s="6">
        <v>51</v>
      </c>
      <c r="BH102" s="6">
        <v>51</v>
      </c>
      <c r="BI102" s="6">
        <v>0</v>
      </c>
      <c r="BJ102" s="6" t="s">
        <v>316</v>
      </c>
      <c r="BK102" s="6" t="s">
        <v>82</v>
      </c>
      <c r="BL102" s="6">
        <v>14.489999771118164</v>
      </c>
      <c r="BM102" s="6">
        <v>110</v>
      </c>
      <c r="BN102" s="6" t="s">
        <v>82</v>
      </c>
      <c r="BO102" s="6" t="s">
        <v>82</v>
      </c>
      <c r="BP102" s="6">
        <v>0</v>
      </c>
      <c r="BQ102" s="6">
        <v>60</v>
      </c>
      <c r="BR102" s="6">
        <v>1.0065317153930664E-2</v>
      </c>
      <c r="BS102" s="6">
        <v>0.1365056037902832</v>
      </c>
      <c r="BT102" s="6" t="s">
        <v>317</v>
      </c>
      <c r="BU102" s="6" t="s">
        <v>315</v>
      </c>
      <c r="BV102" s="6">
        <v>40</v>
      </c>
      <c r="BW102" s="6">
        <v>20</v>
      </c>
      <c r="BX102" s="6">
        <v>45</v>
      </c>
      <c r="BY102" s="6">
        <v>828.17700000000002</v>
      </c>
      <c r="BZ102" s="6">
        <v>1231.4100000000001</v>
      </c>
      <c r="CA102" s="6">
        <v>-0.94499999999999995</v>
      </c>
      <c r="CB102" s="6">
        <v>4.1050000000000004</v>
      </c>
      <c r="CC102" s="6">
        <v>91.364000000000004</v>
      </c>
      <c r="CD102" s="6">
        <v>2055.2460000000001</v>
      </c>
      <c r="CE102" s="6">
        <v>812.51599999999996</v>
      </c>
      <c r="CF102" s="6">
        <v>1338.54</v>
      </c>
      <c r="CG102" s="6">
        <v>2.5750000000000002</v>
      </c>
      <c r="CH102" s="6">
        <v>97.244</v>
      </c>
      <c r="CS102" s="6"/>
      <c r="CT102" s="6"/>
      <c r="CU102" s="6"/>
      <c r="CV102" s="6"/>
      <c r="CW102" s="6"/>
      <c r="CZ102" s="6"/>
      <c r="DA102" s="6"/>
      <c r="DB102" s="6"/>
      <c r="DC102" s="6"/>
      <c r="DD102" s="6"/>
      <c r="DE102" s="6"/>
    </row>
    <row r="103" spans="1:109" x14ac:dyDescent="0.35">
      <c r="A103" s="8">
        <v>801.78204345703125</v>
      </c>
      <c r="B103" s="8">
        <v>119.90861511230469</v>
      </c>
      <c r="C103" s="8">
        <v>215.10000610351563</v>
      </c>
      <c r="D103" s="8">
        <v>214.80000305175781</v>
      </c>
      <c r="E103" s="8">
        <v>219.80000305175781</v>
      </c>
      <c r="F103" s="8">
        <v>225</v>
      </c>
      <c r="G103" s="8">
        <v>2190.001708984375</v>
      </c>
      <c r="H103" s="8">
        <v>1710.307373046875</v>
      </c>
      <c r="I103" s="8">
        <v>3.3420002460479736</v>
      </c>
      <c r="J103" s="8">
        <v>0.15000000596046448</v>
      </c>
      <c r="K103" s="8">
        <v>24.354001998901367</v>
      </c>
      <c r="L103" s="8">
        <v>2.0380001068115234</v>
      </c>
      <c r="M103" s="8">
        <v>0.45400002598762512</v>
      </c>
      <c r="N103" s="8">
        <v>0.65400004386901855</v>
      </c>
      <c r="O103" s="8">
        <v>46.400001525878906</v>
      </c>
      <c r="P103" s="8">
        <v>29.092353820800781</v>
      </c>
      <c r="Q103" s="8">
        <v>44.943305969238281</v>
      </c>
      <c r="R103" s="8">
        <v>229.80000305175781</v>
      </c>
      <c r="S103" s="8">
        <v>60.200001</v>
      </c>
      <c r="T103" s="8">
        <v>60.200001</v>
      </c>
      <c r="U103" s="8">
        <v>60.799999</v>
      </c>
      <c r="V103" s="8">
        <v>137.79624938964844</v>
      </c>
      <c r="W103" s="8">
        <v>52.49993896484375</v>
      </c>
      <c r="X103" s="8">
        <v>66.614547729492188</v>
      </c>
      <c r="Y103" s="8">
        <v>82.721054077148438</v>
      </c>
      <c r="Z103" s="8">
        <v>1.2791875600814819</v>
      </c>
      <c r="AA103" s="8">
        <v>545.774658203125</v>
      </c>
      <c r="AB103" s="8">
        <v>498.63119506835938</v>
      </c>
      <c r="AC103" s="8">
        <v>4.7783126831054688</v>
      </c>
      <c r="AD103" s="8">
        <v>3.8000626564025879</v>
      </c>
      <c r="AE103" s="8">
        <v>7955.84521484375</v>
      </c>
      <c r="AF103" s="8">
        <v>6125.10498046875</v>
      </c>
      <c r="AG103" s="8">
        <v>1800.19580078125</v>
      </c>
      <c r="AH103" s="8">
        <v>1144.8115234375</v>
      </c>
      <c r="AI103" s="8">
        <v>6155.6494140625</v>
      </c>
      <c r="AJ103" s="8">
        <v>4980.29345703125</v>
      </c>
      <c r="AK103" s="8">
        <f>(data_cloud__263[[#This Row],[timestamp]]-BD101)*86400</f>
        <v>23.969000321812928</v>
      </c>
      <c r="AL103" s="8">
        <v>1.0049999999999999</v>
      </c>
      <c r="AM103" s="8">
        <v>424.70600000000002</v>
      </c>
      <c r="AN103" s="8">
        <v>2054.931</v>
      </c>
      <c r="AO103" s="8">
        <v>14.747</v>
      </c>
      <c r="AP103" s="6">
        <v>27.981000000000002</v>
      </c>
      <c r="AQ103" s="6">
        <v>1</v>
      </c>
      <c r="AR103" s="6">
        <v>1</v>
      </c>
      <c r="AS103" s="6">
        <f>_xlfn.XLOOKUP(data_cloud__263[[#This Row],[product_id]], manual_check_maarten!A:A,manual_check_maarten!F:F,  "")</f>
        <v>0</v>
      </c>
      <c r="AT103" s="6" t="str">
        <f>_xlfn.XLOOKUP(data_cloud__263[[#This Row],[product_id]], manual_check_maarten!A:A,manual_check_maarten!H:H,  "")</f>
        <v>Streaks</v>
      </c>
      <c r="AU103" s="6">
        <f>IF(data_cloud__263[[#This Row],[ground_truth]]=0,1,0)</f>
        <v>1</v>
      </c>
      <c r="AV103" s="6"/>
      <c r="AW103" s="6"/>
      <c r="AX103" s="6">
        <f>_xlfn.XLOOKUP(data_cloud__263[[#This Row],[product_id]], manual_check_maarten!A:A,manual_check_maarten!G:G,  "")</f>
        <v>0</v>
      </c>
      <c r="AY103" s="6"/>
      <c r="AZ103" s="6"/>
      <c r="BA103" s="6" t="s">
        <v>318</v>
      </c>
      <c r="BB103" s="6">
        <v>51</v>
      </c>
      <c r="BC103" s="6" t="s">
        <v>85</v>
      </c>
      <c r="BD103" s="6">
        <v>45566.701468553241</v>
      </c>
      <c r="BE103" s="6" t="s">
        <v>79</v>
      </c>
      <c r="BF103" s="6" t="s">
        <v>80</v>
      </c>
      <c r="BG103" s="6">
        <v>51</v>
      </c>
      <c r="BH103" s="6">
        <v>51</v>
      </c>
      <c r="BI103" s="6">
        <v>0</v>
      </c>
      <c r="BJ103" s="6" t="s">
        <v>316</v>
      </c>
      <c r="BK103" s="6" t="s">
        <v>82</v>
      </c>
      <c r="BL103" s="6">
        <v>14.489999771118164</v>
      </c>
      <c r="BM103" s="6">
        <v>110</v>
      </c>
      <c r="BN103" s="6" t="s">
        <v>82</v>
      </c>
      <c r="BO103" s="6" t="s">
        <v>82</v>
      </c>
      <c r="BP103" s="6">
        <v>0</v>
      </c>
      <c r="BQ103" s="6">
        <v>60</v>
      </c>
      <c r="BR103" s="6"/>
      <c r="BS103" s="6"/>
      <c r="BT103" s="6" t="s">
        <v>319</v>
      </c>
      <c r="BU103" s="6" t="s">
        <v>318</v>
      </c>
      <c r="BV103" s="6">
        <v>40</v>
      </c>
      <c r="BW103" s="6">
        <v>20</v>
      </c>
      <c r="BX103" s="6">
        <v>45</v>
      </c>
      <c r="BY103" s="6">
        <v>1232.242</v>
      </c>
      <c r="BZ103" s="6">
        <v>1061.518</v>
      </c>
      <c r="CA103" s="6">
        <v>-1.619</v>
      </c>
      <c r="CB103" s="6">
        <v>4.056</v>
      </c>
      <c r="CC103" s="6">
        <v>90.69</v>
      </c>
      <c r="CD103" s="6">
        <v>2054.931</v>
      </c>
      <c r="CE103" s="6">
        <v>1225.6510000000001</v>
      </c>
      <c r="CF103" s="6">
        <v>1367.252</v>
      </c>
      <c r="CG103" s="6">
        <v>-178.286</v>
      </c>
      <c r="CH103" s="6">
        <v>99.998999999999995</v>
      </c>
      <c r="CS103" s="6"/>
      <c r="CT103" s="6"/>
      <c r="CU103" s="6"/>
      <c r="CV103" s="6"/>
      <c r="CW103" s="6"/>
      <c r="CZ103" s="6"/>
      <c r="DA103" s="6"/>
      <c r="DB103" s="6"/>
      <c r="DC103" s="6"/>
      <c r="DD103" s="6"/>
      <c r="DE103" s="6"/>
    </row>
    <row r="104" spans="1:109" x14ac:dyDescent="0.35">
      <c r="A104" s="8">
        <v>801.78204345703125</v>
      </c>
      <c r="B104" s="8">
        <v>119.90861511230469</v>
      </c>
      <c r="C104" s="8">
        <v>215.30000305175781</v>
      </c>
      <c r="D104" s="8">
        <v>215.10000610351563</v>
      </c>
      <c r="E104" s="8">
        <v>220</v>
      </c>
      <c r="F104" s="8">
        <v>225</v>
      </c>
      <c r="G104" s="8">
        <v>2200.8818359375</v>
      </c>
      <c r="H104" s="8">
        <v>1723.7132568359375</v>
      </c>
      <c r="I104" s="8">
        <v>3.5180001258850098</v>
      </c>
      <c r="J104" s="8">
        <v>0.15400001406669617</v>
      </c>
      <c r="K104" s="8">
        <v>24.340002059936523</v>
      </c>
      <c r="L104" s="8">
        <v>2.0780000686645508</v>
      </c>
      <c r="M104" s="8">
        <v>0.45400002598762512</v>
      </c>
      <c r="N104" s="8">
        <v>0.65600001811981201</v>
      </c>
      <c r="O104" s="8">
        <v>46.5</v>
      </c>
      <c r="P104" s="8">
        <v>29.331903457641602</v>
      </c>
      <c r="Q104" s="8">
        <v>44.989173889160156</v>
      </c>
      <c r="R104" s="8">
        <v>229.80000305175781</v>
      </c>
      <c r="S104" s="8">
        <v>60</v>
      </c>
      <c r="T104" s="8">
        <v>60</v>
      </c>
      <c r="U104" s="8">
        <v>60.799999</v>
      </c>
      <c r="V104" s="8">
        <v>94.586082458496094</v>
      </c>
      <c r="W104" s="8">
        <v>52.499603271484375</v>
      </c>
      <c r="X104" s="8">
        <v>66.097404479980469</v>
      </c>
      <c r="Y104" s="8">
        <v>79.96820068359375</v>
      </c>
      <c r="Z104" s="8">
        <v>2.9723126888275146</v>
      </c>
      <c r="AA104" s="8">
        <v>544.9122314453125</v>
      </c>
      <c r="AB104" s="8">
        <v>501.30404663085938</v>
      </c>
      <c r="AC104" s="8">
        <v>4.5525627136230469</v>
      </c>
      <c r="AD104" s="8">
        <v>3.6495625972747803</v>
      </c>
      <c r="AE104" s="8">
        <v>7789.537109375</v>
      </c>
      <c r="AF104" s="8">
        <v>5545.71533203125</v>
      </c>
      <c r="AG104" s="8">
        <v>1670.7998046875</v>
      </c>
      <c r="AH104" s="8">
        <v>1056.8857421875</v>
      </c>
      <c r="AI104" s="8">
        <v>6118.7373046875</v>
      </c>
      <c r="AJ104" s="8">
        <v>4488.82958984375</v>
      </c>
      <c r="AK104" s="8">
        <f>(data_cloud__263[[#This Row],[timestamp]]-BD102)*86400</f>
        <v>24.985000141896307</v>
      </c>
      <c r="AL104" s="8">
        <v>1.0029999999999999</v>
      </c>
      <c r="AM104" s="8">
        <v>423.61200000000002</v>
      </c>
      <c r="AN104" s="8">
        <v>2051.9259999999999</v>
      </c>
      <c r="AO104" s="8">
        <v>18.574000000000002</v>
      </c>
      <c r="AP104" s="6">
        <v>61.274000000000001</v>
      </c>
      <c r="AQ104" s="6">
        <v>1</v>
      </c>
      <c r="AR104" s="6">
        <v>0</v>
      </c>
      <c r="AS104" s="6">
        <f>_xlfn.XLOOKUP(data_cloud__263[[#This Row],[product_id]], manual_check_maarten!A:A,manual_check_maarten!F:F,  "")</f>
        <v>1</v>
      </c>
      <c r="AT104" s="6" t="str">
        <f>_xlfn.XLOOKUP(data_cloud__263[[#This Row],[product_id]], manual_check_maarten!A:A,manual_check_maarten!H:H,  "")</f>
        <v/>
      </c>
      <c r="AU104" s="6">
        <f>IF(data_cloud__263[[#This Row],[ground_truth]]=0,1,0)</f>
        <v>0</v>
      </c>
      <c r="AV104" s="6"/>
      <c r="AW104" s="6"/>
      <c r="AX104" s="6" t="str">
        <f>_xlfn.XLOOKUP(data_cloud__263[[#This Row],[product_id]], manual_check_maarten!A:A,manual_check_maarten!G:G,  "")</f>
        <v>anomaly due to position against the edge of the FOV</v>
      </c>
      <c r="AY104" s="6"/>
      <c r="AZ104" s="6"/>
      <c r="BA104" s="6" t="s">
        <v>320</v>
      </c>
      <c r="BB104" s="6">
        <v>52</v>
      </c>
      <c r="BC104" s="6" t="s">
        <v>78</v>
      </c>
      <c r="BD104" s="6">
        <v>45566.701757731484</v>
      </c>
      <c r="BE104" s="6" t="s">
        <v>79</v>
      </c>
      <c r="BF104" s="6" t="s">
        <v>80</v>
      </c>
      <c r="BG104" s="6">
        <v>52</v>
      </c>
      <c r="BH104" s="6">
        <v>52</v>
      </c>
      <c r="BI104" s="6">
        <v>0</v>
      </c>
      <c r="BJ104" s="6" t="s">
        <v>321</v>
      </c>
      <c r="BK104" s="6" t="s">
        <v>82</v>
      </c>
      <c r="BL104" s="6">
        <v>14.489999771118164</v>
      </c>
      <c r="BM104" s="6">
        <v>110</v>
      </c>
      <c r="BN104" s="6" t="s">
        <v>82</v>
      </c>
      <c r="BO104" s="6" t="s">
        <v>82</v>
      </c>
      <c r="BP104" s="6">
        <v>0</v>
      </c>
      <c r="BQ104" s="6">
        <v>60</v>
      </c>
      <c r="BR104" s="6">
        <v>1.3325214385986328E-3</v>
      </c>
      <c r="BS104" s="6">
        <v>0.13829720020294189</v>
      </c>
      <c r="BT104" s="6" t="s">
        <v>322</v>
      </c>
      <c r="BU104" s="6" t="s">
        <v>320</v>
      </c>
      <c r="BV104" s="6">
        <v>40</v>
      </c>
      <c r="BW104" s="6">
        <v>20</v>
      </c>
      <c r="BX104" s="6">
        <v>45</v>
      </c>
      <c r="BY104" s="6">
        <v>874.07399999999996</v>
      </c>
      <c r="BZ104" s="6">
        <v>930.82799999999997</v>
      </c>
      <c r="CA104" s="6">
        <v>1.7769999999999999</v>
      </c>
      <c r="CB104" s="6">
        <v>4.1589999999999998</v>
      </c>
      <c r="CC104" s="6">
        <v>94.085999999999999</v>
      </c>
      <c r="CD104" s="6">
        <v>2051.9259999999999</v>
      </c>
      <c r="CE104" s="6">
        <v>852.77200000000005</v>
      </c>
      <c r="CF104" s="6">
        <v>1042.8330000000001</v>
      </c>
      <c r="CG104" s="6">
        <v>5.5019999999999998</v>
      </c>
      <c r="CH104" s="6">
        <v>97.244</v>
      </c>
      <c r="CS104" s="6"/>
      <c r="CT104" s="6"/>
      <c r="CU104" s="6"/>
      <c r="CV104" s="6"/>
      <c r="CW104" s="6"/>
      <c r="CZ104" s="6"/>
      <c r="DA104" s="6"/>
      <c r="DB104" s="6"/>
      <c r="DC104" s="6"/>
      <c r="DD104" s="6"/>
      <c r="DE104" s="6"/>
    </row>
    <row r="105" spans="1:109" x14ac:dyDescent="0.35">
      <c r="A105" s="8">
        <v>801.78204345703125</v>
      </c>
      <c r="B105" s="8">
        <v>119.90861511230469</v>
      </c>
      <c r="C105" s="8">
        <v>215.30000305175781</v>
      </c>
      <c r="D105" s="8">
        <v>215.10000610351563</v>
      </c>
      <c r="E105" s="8">
        <v>220</v>
      </c>
      <c r="F105" s="8">
        <v>225</v>
      </c>
      <c r="G105" s="8">
        <v>2200.8818359375</v>
      </c>
      <c r="H105" s="8">
        <v>1723.7132568359375</v>
      </c>
      <c r="I105" s="8">
        <v>3.5180001258850098</v>
      </c>
      <c r="J105" s="8">
        <v>0.15400001406669617</v>
      </c>
      <c r="K105" s="8">
        <v>24.340002059936523</v>
      </c>
      <c r="L105" s="8">
        <v>2.0780000686645508</v>
      </c>
      <c r="M105" s="8">
        <v>0.45400002598762512</v>
      </c>
      <c r="N105" s="8">
        <v>0.65600001811981201</v>
      </c>
      <c r="O105" s="8">
        <v>46.5</v>
      </c>
      <c r="P105" s="8">
        <v>29.331903457641602</v>
      </c>
      <c r="Q105" s="8">
        <v>44.989173889160156</v>
      </c>
      <c r="R105" s="8">
        <v>229.80000305175781</v>
      </c>
      <c r="S105" s="8">
        <v>60</v>
      </c>
      <c r="T105" s="8">
        <v>60</v>
      </c>
      <c r="U105" s="8">
        <v>60.799999</v>
      </c>
      <c r="V105" s="8">
        <v>137.79624938964844</v>
      </c>
      <c r="W105" s="8">
        <v>52.49993896484375</v>
      </c>
      <c r="X105" s="8">
        <v>66.796188354492188</v>
      </c>
      <c r="Y105" s="8">
        <v>82.722419738769531</v>
      </c>
      <c r="Z105" s="8">
        <v>1.3168125152587891</v>
      </c>
      <c r="AA105" s="8">
        <v>547.5809326171875</v>
      </c>
      <c r="AB105" s="8">
        <v>500.05703735351563</v>
      </c>
      <c r="AC105" s="8">
        <v>4.8535628318786621</v>
      </c>
      <c r="AD105" s="8">
        <v>3.8376877307891846</v>
      </c>
      <c r="AE105" s="8">
        <v>7980.3447265625</v>
      </c>
      <c r="AF105" s="8">
        <v>6181.185546875</v>
      </c>
      <c r="AG105" s="8">
        <v>1852.6748046875</v>
      </c>
      <c r="AH105" s="8">
        <v>1171.54638671875</v>
      </c>
      <c r="AI105" s="8">
        <v>6127.669921875</v>
      </c>
      <c r="AJ105" s="8">
        <v>5009.63916015625</v>
      </c>
      <c r="AK105" s="8">
        <f>(data_cloud__263[[#This Row],[timestamp]]-BD103)*86400</f>
        <v>24.985000141896307</v>
      </c>
      <c r="AL105" s="8">
        <v>1.0049999999999999</v>
      </c>
      <c r="AM105" s="8">
        <v>424.767</v>
      </c>
      <c r="AN105" s="8">
        <v>2055.0549999999998</v>
      </c>
      <c r="AO105" s="8">
        <v>7.0209999999999999</v>
      </c>
      <c r="AP105" s="6">
        <v>26.311</v>
      </c>
      <c r="AQ105" s="6">
        <v>1</v>
      </c>
      <c r="AR105" s="6">
        <v>1</v>
      </c>
      <c r="AS105" s="6">
        <f>_xlfn.XLOOKUP(data_cloud__263[[#This Row],[product_id]], manual_check_maarten!A:A,manual_check_maarten!F:F,  "")</f>
        <v>1</v>
      </c>
      <c r="AT105" s="6" t="str">
        <f>_xlfn.XLOOKUP(data_cloud__263[[#This Row],[product_id]], manual_check_maarten!A:A,manual_check_maarten!H:H,  "")</f>
        <v/>
      </c>
      <c r="AU105" s="6">
        <f>IF(data_cloud__263[[#This Row],[ground_truth]]=0,1,0)</f>
        <v>0</v>
      </c>
      <c r="AV105" s="6"/>
      <c r="AW105" s="6"/>
      <c r="AX105" s="6">
        <f>_xlfn.XLOOKUP(data_cloud__263[[#This Row],[product_id]], manual_check_maarten!A:A,manual_check_maarten!G:G,  "")</f>
        <v>0</v>
      </c>
      <c r="AY105" s="6"/>
      <c r="AZ105" s="6"/>
      <c r="BA105" s="6" t="s">
        <v>323</v>
      </c>
      <c r="BB105" s="6">
        <v>52</v>
      </c>
      <c r="BC105" s="6" t="s">
        <v>85</v>
      </c>
      <c r="BD105" s="6">
        <v>45566.701757731484</v>
      </c>
      <c r="BE105" s="6" t="s">
        <v>79</v>
      </c>
      <c r="BF105" s="6" t="s">
        <v>80</v>
      </c>
      <c r="BG105" s="6">
        <v>52</v>
      </c>
      <c r="BH105" s="6">
        <v>52</v>
      </c>
      <c r="BI105" s="6">
        <v>0</v>
      </c>
      <c r="BJ105" s="6" t="s">
        <v>321</v>
      </c>
      <c r="BK105" s="6" t="s">
        <v>82</v>
      </c>
      <c r="BL105" s="6">
        <v>14.489999771118164</v>
      </c>
      <c r="BM105" s="6">
        <v>110</v>
      </c>
      <c r="BN105" s="6" t="s">
        <v>82</v>
      </c>
      <c r="BO105" s="6" t="s">
        <v>82</v>
      </c>
      <c r="BP105" s="6">
        <v>0</v>
      </c>
      <c r="BQ105" s="6">
        <v>60</v>
      </c>
      <c r="BR105" s="6"/>
      <c r="BS105" s="6"/>
      <c r="BT105" s="6" t="s">
        <v>324</v>
      </c>
      <c r="BU105" s="6" t="s">
        <v>323</v>
      </c>
      <c r="BV105" s="6">
        <v>40</v>
      </c>
      <c r="BW105" s="6">
        <v>20</v>
      </c>
      <c r="BX105" s="6">
        <v>45</v>
      </c>
      <c r="BY105" s="6">
        <v>1203.4849999999999</v>
      </c>
      <c r="BZ105" s="6">
        <v>1030.721</v>
      </c>
      <c r="CA105" s="6">
        <v>-2.3090000000000002</v>
      </c>
      <c r="CB105" s="6">
        <v>4.181</v>
      </c>
      <c r="CC105" s="6">
        <v>90</v>
      </c>
      <c r="CD105" s="6">
        <v>2055.0549999999998</v>
      </c>
      <c r="CE105" s="6">
        <v>1204.7529999999999</v>
      </c>
      <c r="CF105" s="6">
        <v>1337.7149999999999</v>
      </c>
      <c r="CG105" s="6">
        <v>-179.64699999999999</v>
      </c>
      <c r="CH105" s="6">
        <v>99.998999999999995</v>
      </c>
      <c r="CS105" s="6"/>
      <c r="CT105" s="6"/>
      <c r="CU105" s="6"/>
      <c r="CV105" s="6"/>
      <c r="CW105" s="6"/>
      <c r="CZ105" s="6"/>
      <c r="DA105" s="6"/>
      <c r="DB105" s="6"/>
      <c r="DC105" s="6"/>
      <c r="DD105" s="6"/>
      <c r="DE105" s="6"/>
    </row>
    <row r="106" spans="1:109" hidden="1" x14ac:dyDescent="0.35">
      <c r="A106" s="8">
        <v>801.22869873046875</v>
      </c>
      <c r="B106" s="8">
        <v>119.90861511230469</v>
      </c>
      <c r="C106" s="8">
        <v>215.10000610351563</v>
      </c>
      <c r="D106" s="8">
        <v>215.10000610351563</v>
      </c>
      <c r="E106" s="8">
        <v>220.10000610351563</v>
      </c>
      <c r="F106" s="8">
        <v>225</v>
      </c>
      <c r="G106" s="8">
        <v>2215.356201171875</v>
      </c>
      <c r="H106" s="8">
        <v>1710.1131591796875</v>
      </c>
      <c r="I106" s="8">
        <v>2.8320000171661377</v>
      </c>
      <c r="J106" s="8">
        <v>0.15200001001358032</v>
      </c>
      <c r="K106" s="8">
        <v>24.340002059936523</v>
      </c>
      <c r="L106" s="8">
        <v>2.0659999847412109</v>
      </c>
      <c r="M106" s="8">
        <v>0.45400002598762512</v>
      </c>
      <c r="N106" s="8">
        <v>0.65600001811981201</v>
      </c>
      <c r="O106" s="8">
        <v>46.5</v>
      </c>
      <c r="P106" s="8">
        <v>29.398160934448242</v>
      </c>
      <c r="Q106" s="8">
        <v>44.994274139404297</v>
      </c>
      <c r="R106" s="8">
        <v>229.80000305175781</v>
      </c>
      <c r="S106" s="8">
        <v>60</v>
      </c>
      <c r="T106" s="8">
        <v>60</v>
      </c>
      <c r="U106" s="8">
        <v>60.799999</v>
      </c>
      <c r="V106" s="8">
        <v>94.586082458496094</v>
      </c>
      <c r="W106" s="8">
        <v>52.499603271484375</v>
      </c>
      <c r="X106" s="8">
        <v>66.309188842773438</v>
      </c>
      <c r="Y106" s="8">
        <v>79.949172973632813</v>
      </c>
      <c r="Z106" s="8">
        <v>2.934687614440918</v>
      </c>
      <c r="AA106" s="8">
        <v>543.73223876953125</v>
      </c>
      <c r="AB106" s="8">
        <v>498.64950561523438</v>
      </c>
      <c r="AC106" s="8">
        <v>4.5901875495910645</v>
      </c>
      <c r="AD106" s="8">
        <v>3.574312686920166</v>
      </c>
      <c r="AE106" s="8">
        <v>7790.91748046875</v>
      </c>
      <c r="AF106" s="8">
        <v>5483.1943359375</v>
      </c>
      <c r="AG106" s="8">
        <v>1686.5302734375</v>
      </c>
      <c r="AH106" s="8">
        <v>1012.21435546875</v>
      </c>
      <c r="AI106" s="8">
        <v>6104.38720703125</v>
      </c>
      <c r="AJ106" s="8">
        <v>4470.97998046875</v>
      </c>
      <c r="AK106" s="8">
        <f>(data_cloud__263[[#This Row],[timestamp]]-BD104)*86400</f>
        <v>23.979999683797359</v>
      </c>
      <c r="AL106" s="8"/>
      <c r="AM106" s="8"/>
      <c r="AN106" s="8"/>
      <c r="AO106" s="8"/>
      <c r="AP106" s="6"/>
      <c r="AQ106" s="6"/>
      <c r="AR106" s="6"/>
      <c r="AS106" s="6" t="str">
        <f>_xlfn.XLOOKUP(data_cloud__263[[#This Row],[product_id]], manual_check_maarten!A:A,manual_check_maarten!F:F,  "")</f>
        <v/>
      </c>
      <c r="AT106" s="6" t="str">
        <f>_xlfn.XLOOKUP(data_cloud__263[[#This Row],[product_id]], manual_check_maarten!A:A,manual_check_maarten!H:H,  "")</f>
        <v/>
      </c>
      <c r="AU106" s="6">
        <f>IF(data_cloud__263[[#This Row],[ground_truth]]=0,1,0)</f>
        <v>0</v>
      </c>
      <c r="AV106" s="6"/>
      <c r="AW106" s="6"/>
      <c r="AX106" s="6" t="str">
        <f>_xlfn.XLOOKUP(data_cloud__263[[#This Row],[product_id]], manual_check_maarten!A:A,manual_check_maarten!G:G,  "")</f>
        <v/>
      </c>
      <c r="AY106" s="6"/>
      <c r="AZ106" s="6"/>
      <c r="BA106" s="6" t="s">
        <v>325</v>
      </c>
      <c r="BB106" s="6">
        <v>53</v>
      </c>
      <c r="BC106" s="6" t="s">
        <v>78</v>
      </c>
      <c r="BD106" s="6">
        <v>45566.702035277776</v>
      </c>
      <c r="BE106" s="6" t="s">
        <v>79</v>
      </c>
      <c r="BF106" s="6" t="s">
        <v>80</v>
      </c>
      <c r="BG106" s="6">
        <v>53</v>
      </c>
      <c r="BH106" s="6">
        <v>53</v>
      </c>
      <c r="BI106" s="6">
        <v>0</v>
      </c>
      <c r="BJ106" s="6" t="s">
        <v>326</v>
      </c>
      <c r="BK106" s="6" t="s">
        <v>82</v>
      </c>
      <c r="BL106" s="6">
        <v>14.5</v>
      </c>
      <c r="BM106" s="6">
        <v>110</v>
      </c>
      <c r="BN106" s="6" t="s">
        <v>82</v>
      </c>
      <c r="BO106" s="6" t="s">
        <v>82</v>
      </c>
      <c r="BP106" s="6">
        <v>0</v>
      </c>
      <c r="BQ106" s="6">
        <v>60</v>
      </c>
      <c r="BR106" s="6">
        <v>2.684473991394043E-3</v>
      </c>
      <c r="BS106" s="6">
        <v>0.14719724655151367</v>
      </c>
      <c r="BT106" s="6"/>
      <c r="BU106" s="6"/>
      <c r="BY106" s="6"/>
      <c r="BZ106" s="6"/>
      <c r="CA106" s="6"/>
      <c r="CB106" s="6"/>
      <c r="CC106" s="6"/>
      <c r="CD106" s="6"/>
      <c r="CE106" s="6"/>
      <c r="CS106" s="6"/>
      <c r="CT106" s="6"/>
      <c r="CU106" s="6"/>
      <c r="CV106" s="6"/>
      <c r="CW106" s="6"/>
      <c r="CZ106" s="6"/>
      <c r="DA106" s="6"/>
      <c r="DB106" s="6"/>
      <c r="DC106" s="6"/>
      <c r="DD106" s="6"/>
      <c r="DE106" s="6"/>
    </row>
    <row r="107" spans="1:109" x14ac:dyDescent="0.35">
      <c r="A107" s="8">
        <v>801.22869873046875</v>
      </c>
      <c r="B107" s="8">
        <v>119.90861511230469</v>
      </c>
      <c r="C107" s="8">
        <v>215.10000610351563</v>
      </c>
      <c r="D107" s="8">
        <v>215.10000610351563</v>
      </c>
      <c r="E107" s="8">
        <v>220.10000610351563</v>
      </c>
      <c r="F107" s="8">
        <v>225</v>
      </c>
      <c r="G107" s="8">
        <v>2215.356201171875</v>
      </c>
      <c r="H107" s="8">
        <v>1710.1131591796875</v>
      </c>
      <c r="I107" s="8">
        <v>2.8320000171661377</v>
      </c>
      <c r="J107" s="8">
        <v>0.15200001001358032</v>
      </c>
      <c r="K107" s="8">
        <v>24.340002059936523</v>
      </c>
      <c r="L107" s="8">
        <v>2.0659999847412109</v>
      </c>
      <c r="M107" s="8">
        <v>0.45400002598762512</v>
      </c>
      <c r="N107" s="8">
        <v>0.65600001811981201</v>
      </c>
      <c r="O107" s="8">
        <v>46.5</v>
      </c>
      <c r="P107" s="8">
        <v>29.398160934448242</v>
      </c>
      <c r="Q107" s="8">
        <v>44.994274139404297</v>
      </c>
      <c r="R107" s="8">
        <v>229.80000305175781</v>
      </c>
      <c r="S107" s="8">
        <v>60</v>
      </c>
      <c r="T107" s="8">
        <v>60</v>
      </c>
      <c r="U107" s="8">
        <v>60.799999</v>
      </c>
      <c r="V107" s="8">
        <v>137.79624938964844</v>
      </c>
      <c r="W107" s="8">
        <v>52.49993896484375</v>
      </c>
      <c r="X107" s="8">
        <v>66.727066040039063</v>
      </c>
      <c r="Y107" s="8">
        <v>82.303138732910156</v>
      </c>
      <c r="Z107" s="8">
        <v>2.0316874980926514</v>
      </c>
      <c r="AA107" s="8">
        <v>544.361083984375</v>
      </c>
      <c r="AB107" s="8">
        <v>497.530029296875</v>
      </c>
      <c r="AC107" s="8">
        <v>4.8159375190734863</v>
      </c>
      <c r="AD107" s="8">
        <v>3.7624375820159912</v>
      </c>
      <c r="AE107" s="8">
        <v>7943.81396484375</v>
      </c>
      <c r="AF107" s="8">
        <v>6114.6728515625</v>
      </c>
      <c r="AG107" s="8">
        <v>1823.30078125</v>
      </c>
      <c r="AH107" s="8">
        <v>1131.138671875</v>
      </c>
      <c r="AI107" s="8">
        <v>6120.51318359375</v>
      </c>
      <c r="AJ107" s="8">
        <v>4983.5341796875</v>
      </c>
      <c r="AK107" s="8">
        <f>(data_cloud__263[[#This Row],[timestamp]]-BD105)*86400</f>
        <v>23.979999683797359</v>
      </c>
      <c r="AL107" s="8">
        <v>1.0049999999999999</v>
      </c>
      <c r="AM107" s="8">
        <v>424.666</v>
      </c>
      <c r="AN107" s="8">
        <v>2055.9499999999998</v>
      </c>
      <c r="AO107" s="8">
        <v>14.276</v>
      </c>
      <c r="AP107" s="6">
        <v>25.138999999999999</v>
      </c>
      <c r="AQ107" s="6">
        <v>1</v>
      </c>
      <c r="AR107" s="6">
        <v>1</v>
      </c>
      <c r="AS107" s="6">
        <f>_xlfn.XLOOKUP(data_cloud__263[[#This Row],[product_id]], manual_check_maarten!A:A,manual_check_maarten!F:F,  "")</f>
        <v>1</v>
      </c>
      <c r="AT107" s="6" t="str">
        <f>_xlfn.XLOOKUP(data_cloud__263[[#This Row],[product_id]], manual_check_maarten!A:A,manual_check_maarten!H:H,  "")</f>
        <v/>
      </c>
      <c r="AU107" s="6">
        <f>IF(data_cloud__263[[#This Row],[ground_truth]]=0,1,0)</f>
        <v>0</v>
      </c>
      <c r="AV107" s="6"/>
      <c r="AW107" s="6"/>
      <c r="AX107" s="6">
        <f>_xlfn.XLOOKUP(data_cloud__263[[#This Row],[product_id]], manual_check_maarten!A:A,manual_check_maarten!G:G,  "")</f>
        <v>0</v>
      </c>
      <c r="AY107" s="6"/>
      <c r="AZ107" s="6"/>
      <c r="BA107" s="6" t="s">
        <v>327</v>
      </c>
      <c r="BB107" s="6">
        <v>53</v>
      </c>
      <c r="BC107" s="6" t="s">
        <v>85</v>
      </c>
      <c r="BD107" s="6">
        <v>45566.702035277776</v>
      </c>
      <c r="BE107" s="6" t="s">
        <v>79</v>
      </c>
      <c r="BF107" s="6" t="s">
        <v>80</v>
      </c>
      <c r="BG107" s="6">
        <v>53</v>
      </c>
      <c r="BH107" s="6">
        <v>53</v>
      </c>
      <c r="BI107" s="6">
        <v>0</v>
      </c>
      <c r="BJ107" s="6" t="s">
        <v>326</v>
      </c>
      <c r="BK107" s="6" t="s">
        <v>82</v>
      </c>
      <c r="BL107" s="6">
        <v>14.5</v>
      </c>
      <c r="BM107" s="6">
        <v>110</v>
      </c>
      <c r="BN107" s="6" t="s">
        <v>82</v>
      </c>
      <c r="BO107" s="6" t="s">
        <v>82</v>
      </c>
      <c r="BP107" s="6">
        <v>0</v>
      </c>
      <c r="BQ107" s="6">
        <v>60</v>
      </c>
      <c r="BR107" s="6"/>
      <c r="BS107" s="6"/>
      <c r="BT107" s="6" t="s">
        <v>328</v>
      </c>
      <c r="BU107" s="6" t="s">
        <v>327</v>
      </c>
      <c r="BV107" s="6">
        <v>40</v>
      </c>
      <c r="BW107" s="6">
        <v>20</v>
      </c>
      <c r="BX107" s="6">
        <v>45</v>
      </c>
      <c r="BY107" s="6">
        <v>1227.595</v>
      </c>
      <c r="BZ107" s="6">
        <v>995.14</v>
      </c>
      <c r="CA107" s="6">
        <v>-1.8580000000000001</v>
      </c>
      <c r="CB107" s="6">
        <v>4.1639999999999997</v>
      </c>
      <c r="CC107" s="6">
        <v>90.450999999999993</v>
      </c>
      <c r="CD107" s="6">
        <v>2055.9499999999998</v>
      </c>
      <c r="CE107" s="6">
        <v>1222.5309999999999</v>
      </c>
      <c r="CF107" s="6">
        <v>1301.912</v>
      </c>
      <c r="CG107" s="6">
        <v>-178.57499999999999</v>
      </c>
      <c r="CH107" s="6">
        <v>99.998999999999995</v>
      </c>
      <c r="CS107" s="6"/>
      <c r="CT107" s="6"/>
      <c r="CU107" s="6"/>
      <c r="CV107" s="6"/>
      <c r="CW107" s="6"/>
      <c r="CZ107" s="6"/>
      <c r="DA107" s="6"/>
      <c r="DB107" s="6"/>
      <c r="DC107" s="6"/>
      <c r="DD107" s="6"/>
      <c r="DE107" s="6"/>
    </row>
    <row r="108" spans="1:109" x14ac:dyDescent="0.35">
      <c r="A108" s="8">
        <v>801.78204345703125</v>
      </c>
      <c r="B108" s="8">
        <v>119.90861511230469</v>
      </c>
      <c r="C108" s="8">
        <v>214.60000610351563</v>
      </c>
      <c r="D108" s="8">
        <v>215.10000610351563</v>
      </c>
      <c r="E108" s="8">
        <v>220.10000610351563</v>
      </c>
      <c r="F108" s="8">
        <v>225</v>
      </c>
      <c r="G108" s="8">
        <v>2182.424560546875</v>
      </c>
      <c r="H108" s="8">
        <v>1720.313232421875</v>
      </c>
      <c r="I108" s="8">
        <v>3.0740001201629639</v>
      </c>
      <c r="J108" s="8">
        <v>0.15000000596046448</v>
      </c>
      <c r="K108" s="8">
        <v>24.36400032043457</v>
      </c>
      <c r="L108" s="8">
        <v>2.0780000686645508</v>
      </c>
      <c r="M108" s="8">
        <v>0.45200002193450928</v>
      </c>
      <c r="N108" s="8">
        <v>0.65800005197525024</v>
      </c>
      <c r="O108" s="8">
        <v>46.700000762939453</v>
      </c>
      <c r="P108" s="8">
        <v>29.551063537597656</v>
      </c>
      <c r="Q108" s="8">
        <v>44.984077453613281</v>
      </c>
      <c r="R108" s="8">
        <v>229.80000305175781</v>
      </c>
      <c r="S108" s="8">
        <v>60.099997999999999</v>
      </c>
      <c r="T108" s="8">
        <v>60.099997999999999</v>
      </c>
      <c r="U108" s="8">
        <v>60.799999</v>
      </c>
      <c r="V108" s="8">
        <v>94.586082458496094</v>
      </c>
      <c r="W108" s="8">
        <v>52.499603271484375</v>
      </c>
      <c r="X108" s="8">
        <v>66.182441711425781</v>
      </c>
      <c r="Y108" s="8">
        <v>79.972602844238281</v>
      </c>
      <c r="Z108" s="8">
        <v>2.934687614440918</v>
      </c>
      <c r="AA108" s="8">
        <v>543.751220703125</v>
      </c>
      <c r="AB108" s="8">
        <v>500.60342407226563</v>
      </c>
      <c r="AC108" s="8">
        <v>4.5149378776550293</v>
      </c>
      <c r="AD108" s="8">
        <v>3.574312686920166</v>
      </c>
      <c r="AE108" s="8">
        <v>7774.84375</v>
      </c>
      <c r="AF108" s="8">
        <v>5525.44580078125</v>
      </c>
      <c r="AG108" s="8">
        <v>1654.453125</v>
      </c>
      <c r="AH108" s="8">
        <v>1025.6669921875</v>
      </c>
      <c r="AI108" s="8">
        <v>6120.390625</v>
      </c>
      <c r="AJ108" s="8">
        <v>4499.77880859375</v>
      </c>
      <c r="AK108" s="8">
        <f>(data_cloud__263[[#This Row],[timestamp]]-BD106)*86400</f>
        <v>24.076999886892736</v>
      </c>
      <c r="AL108" s="8">
        <v>1.004</v>
      </c>
      <c r="AM108" s="8">
        <v>423.89699999999999</v>
      </c>
      <c r="AN108" s="8">
        <v>2055.8919999999998</v>
      </c>
      <c r="AO108" s="8">
        <v>8.4960000000000004</v>
      </c>
      <c r="AP108" s="6">
        <v>35.445</v>
      </c>
      <c r="AQ108" s="6">
        <v>1</v>
      </c>
      <c r="AR108" s="6">
        <v>1</v>
      </c>
      <c r="AS108" s="6">
        <f>_xlfn.XLOOKUP(data_cloud__263[[#This Row],[product_id]], manual_check_maarten!A:A,manual_check_maarten!F:F,  "")</f>
        <v>1</v>
      </c>
      <c r="AT108" s="6" t="str">
        <f>_xlfn.XLOOKUP(data_cloud__263[[#This Row],[product_id]], manual_check_maarten!A:A,manual_check_maarten!H:H,  "")</f>
        <v/>
      </c>
      <c r="AU108" s="6">
        <f>IF(data_cloud__263[[#This Row],[ground_truth]]=0,1,0)</f>
        <v>0</v>
      </c>
      <c r="AV108" s="6"/>
      <c r="AW108" s="6"/>
      <c r="AX108" s="6">
        <f>_xlfn.XLOOKUP(data_cloud__263[[#This Row],[product_id]], manual_check_maarten!A:A,manual_check_maarten!G:G,  "")</f>
        <v>0</v>
      </c>
      <c r="AY108" s="6"/>
      <c r="AZ108" s="6"/>
      <c r="BA108" s="6" t="s">
        <v>329</v>
      </c>
      <c r="BB108" s="6">
        <v>54</v>
      </c>
      <c r="BC108" s="6" t="s">
        <v>78</v>
      </c>
      <c r="BD108" s="6">
        <v>45566.702313946756</v>
      </c>
      <c r="BE108" s="6" t="s">
        <v>79</v>
      </c>
      <c r="BF108" s="6" t="s">
        <v>80</v>
      </c>
      <c r="BG108" s="6">
        <v>54</v>
      </c>
      <c r="BH108" s="6">
        <v>54</v>
      </c>
      <c r="BI108" s="6">
        <v>0</v>
      </c>
      <c r="BJ108" s="6" t="s">
        <v>330</v>
      </c>
      <c r="BK108" s="6" t="s">
        <v>82</v>
      </c>
      <c r="BL108" s="6">
        <v>14.5</v>
      </c>
      <c r="BM108" s="6">
        <v>110</v>
      </c>
      <c r="BN108" s="6" t="s">
        <v>82</v>
      </c>
      <c r="BO108" s="6" t="s">
        <v>82</v>
      </c>
      <c r="BP108" s="6">
        <v>0</v>
      </c>
      <c r="BQ108" s="6">
        <v>60</v>
      </c>
      <c r="BR108" s="6">
        <v>6.9371461868286133E-3</v>
      </c>
      <c r="BS108" s="6">
        <v>0.14966440200805664</v>
      </c>
      <c r="BT108" s="6" t="s">
        <v>331</v>
      </c>
      <c r="BU108" s="6" t="s">
        <v>329</v>
      </c>
      <c r="BV108" s="6">
        <v>40</v>
      </c>
      <c r="BW108" s="6">
        <v>20</v>
      </c>
      <c r="BX108" s="6">
        <v>45</v>
      </c>
      <c r="BY108" s="6">
        <v>885.23400000000004</v>
      </c>
      <c r="BZ108" s="6">
        <v>1190.3389999999999</v>
      </c>
      <c r="CA108" s="6">
        <v>3.88</v>
      </c>
      <c r="CB108" s="6">
        <v>4.2050000000000001</v>
      </c>
      <c r="CC108" s="6">
        <v>96.188999999999993</v>
      </c>
      <c r="CD108" s="6">
        <v>2055.8919999999998</v>
      </c>
      <c r="CE108" s="6">
        <v>861.452</v>
      </c>
      <c r="CF108" s="6">
        <v>1297.3399999999999</v>
      </c>
      <c r="CG108" s="6">
        <v>6.5369999999999999</v>
      </c>
      <c r="CH108" s="6">
        <v>98.424999999999997</v>
      </c>
      <c r="CS108" s="6"/>
      <c r="CT108" s="6"/>
      <c r="CU108" s="6"/>
      <c r="CV108" s="6"/>
      <c r="CW108" s="6"/>
      <c r="CZ108" s="6"/>
      <c r="DA108" s="6"/>
      <c r="DB108" s="6"/>
      <c r="DC108" s="6"/>
      <c r="DD108" s="6"/>
      <c r="DE108" s="6"/>
    </row>
    <row r="109" spans="1:109" x14ac:dyDescent="0.35">
      <c r="A109" s="8">
        <v>801.78204345703125</v>
      </c>
      <c r="B109" s="8">
        <v>119.90861511230469</v>
      </c>
      <c r="C109" s="8">
        <v>214.60000610351563</v>
      </c>
      <c r="D109" s="8">
        <v>215.10000610351563</v>
      </c>
      <c r="E109" s="8">
        <v>220.10000610351563</v>
      </c>
      <c r="F109" s="8">
        <v>225</v>
      </c>
      <c r="G109" s="8">
        <v>2182.424560546875</v>
      </c>
      <c r="H109" s="8">
        <v>1720.313232421875</v>
      </c>
      <c r="I109" s="8">
        <v>3.0740001201629639</v>
      </c>
      <c r="J109" s="8">
        <v>0.15000000596046448</v>
      </c>
      <c r="K109" s="8">
        <v>24.36400032043457</v>
      </c>
      <c r="L109" s="8">
        <v>2.0780000686645508</v>
      </c>
      <c r="M109" s="8">
        <v>0.45200002193450928</v>
      </c>
      <c r="N109" s="8">
        <v>0.65800005197525024</v>
      </c>
      <c r="O109" s="8">
        <v>46.700000762939453</v>
      </c>
      <c r="P109" s="8">
        <v>29.551063537597656</v>
      </c>
      <c r="Q109" s="8">
        <v>44.984077453613281</v>
      </c>
      <c r="R109" s="8">
        <v>229.80000305175781</v>
      </c>
      <c r="S109" s="8">
        <v>60.099997999999999</v>
      </c>
      <c r="T109" s="8">
        <v>60.099997999999999</v>
      </c>
      <c r="U109" s="8">
        <v>60.799999</v>
      </c>
      <c r="V109" s="8">
        <v>137.79624938964844</v>
      </c>
      <c r="W109" s="8">
        <v>52.49993896484375</v>
      </c>
      <c r="X109" s="8">
        <v>66.998382568359375</v>
      </c>
      <c r="Y109" s="8">
        <v>82.54052734375</v>
      </c>
      <c r="Z109" s="8">
        <v>1.4296876192092896</v>
      </c>
      <c r="AA109" s="8">
        <v>547.46612548828125</v>
      </c>
      <c r="AB109" s="8">
        <v>500.95086669921875</v>
      </c>
      <c r="AC109" s="8">
        <v>4.7783126831054688</v>
      </c>
      <c r="AD109" s="8">
        <v>3.8000626564025879</v>
      </c>
      <c r="AE109" s="8">
        <v>7984.4033203125</v>
      </c>
      <c r="AF109" s="8">
        <v>6228.48681640625</v>
      </c>
      <c r="AG109" s="8">
        <v>1822.34716796875</v>
      </c>
      <c r="AH109" s="8">
        <v>1166.9716796875</v>
      </c>
      <c r="AI109" s="8">
        <v>6162.05615234375</v>
      </c>
      <c r="AJ109" s="8">
        <v>5061.51513671875</v>
      </c>
      <c r="AK109" s="8">
        <f>(data_cloud__263[[#This Row],[timestamp]]-BD107)*86400</f>
        <v>24.076999886892736</v>
      </c>
      <c r="AL109" s="8">
        <v>1.0049999999999999</v>
      </c>
      <c r="AM109" s="8">
        <v>424.887</v>
      </c>
      <c r="AN109" s="8">
        <v>2056.2109999999998</v>
      </c>
      <c r="AO109" s="8">
        <v>23.599</v>
      </c>
      <c r="AP109" s="6">
        <v>29.349</v>
      </c>
      <c r="AQ109" s="6">
        <v>0</v>
      </c>
      <c r="AR109" s="6">
        <v>1</v>
      </c>
      <c r="AS109" s="6">
        <f>_xlfn.XLOOKUP(data_cloud__263[[#This Row],[product_id]], manual_check_maarten!A:A,manual_check_maarten!F:F,  "")</f>
        <v>0</v>
      </c>
      <c r="AT109" s="6" t="str">
        <f>_xlfn.XLOOKUP(data_cloud__263[[#This Row],[product_id]], manual_check_maarten!A:A,manual_check_maarten!H:H,  "")</f>
        <v>Streaks</v>
      </c>
      <c r="AU109" s="6">
        <f>IF(data_cloud__263[[#This Row],[ground_truth]]=0,1,0)</f>
        <v>1</v>
      </c>
      <c r="AV109" s="6"/>
      <c r="AW109" s="6"/>
      <c r="AX109" s="6">
        <f>_xlfn.XLOOKUP(data_cloud__263[[#This Row],[product_id]], manual_check_maarten!A:A,manual_check_maarten!G:G,  "")</f>
        <v>0</v>
      </c>
      <c r="AY109" s="6"/>
      <c r="AZ109" s="6"/>
      <c r="BA109" s="6" t="s">
        <v>332</v>
      </c>
      <c r="BB109" s="6">
        <v>54</v>
      </c>
      <c r="BC109" s="6" t="s">
        <v>85</v>
      </c>
      <c r="BD109" s="6">
        <v>45566.702313946756</v>
      </c>
      <c r="BE109" s="6" t="s">
        <v>79</v>
      </c>
      <c r="BF109" s="6" t="s">
        <v>80</v>
      </c>
      <c r="BG109" s="6">
        <v>54</v>
      </c>
      <c r="BH109" s="6">
        <v>54</v>
      </c>
      <c r="BI109" s="6">
        <v>0</v>
      </c>
      <c r="BJ109" s="6" t="s">
        <v>330</v>
      </c>
      <c r="BK109" s="6" t="s">
        <v>82</v>
      </c>
      <c r="BL109" s="6">
        <v>14.5</v>
      </c>
      <c r="BM109" s="6">
        <v>110</v>
      </c>
      <c r="BN109" s="6" t="s">
        <v>82</v>
      </c>
      <c r="BO109" s="6" t="s">
        <v>82</v>
      </c>
      <c r="BP109" s="6">
        <v>0</v>
      </c>
      <c r="BQ109" s="6">
        <v>60</v>
      </c>
      <c r="BR109" s="6"/>
      <c r="BS109" s="6"/>
      <c r="BT109" s="6" t="s">
        <v>333</v>
      </c>
      <c r="BU109" s="6" t="s">
        <v>332</v>
      </c>
      <c r="BV109" s="6">
        <v>40</v>
      </c>
      <c r="BW109" s="6">
        <v>20</v>
      </c>
      <c r="BX109" s="6">
        <v>45</v>
      </c>
      <c r="BY109" s="6">
        <v>1199.085</v>
      </c>
      <c r="BZ109" s="6">
        <v>927.51900000000001</v>
      </c>
      <c r="CA109" s="6">
        <v>-3.2330000000000001</v>
      </c>
      <c r="CB109" s="6">
        <v>4.0650000000000004</v>
      </c>
      <c r="CC109" s="6">
        <v>89.075999999999993</v>
      </c>
      <c r="CD109" s="6">
        <v>2056.2109999999998</v>
      </c>
      <c r="CE109" s="6">
        <v>1202.1189999999999</v>
      </c>
      <c r="CF109" s="6">
        <v>1236.4179999999999</v>
      </c>
      <c r="CG109" s="6">
        <v>179.98</v>
      </c>
      <c r="CH109" s="6">
        <v>99.998999999999995</v>
      </c>
      <c r="CS109" s="6"/>
      <c r="CT109" s="6"/>
      <c r="CU109" s="6"/>
      <c r="CV109" s="6"/>
      <c r="CW109" s="6"/>
      <c r="CZ109" s="6"/>
      <c r="DA109" s="6"/>
      <c r="DB109" s="6"/>
      <c r="DC109" s="6"/>
      <c r="DD109" s="6"/>
      <c r="DE109" s="6"/>
    </row>
    <row r="110" spans="1:109" x14ac:dyDescent="0.35">
      <c r="A110" s="8">
        <v>801.96649169921875</v>
      </c>
      <c r="B110" s="8">
        <v>119.90861511230469</v>
      </c>
      <c r="C110" s="8">
        <v>214.80000305175781</v>
      </c>
      <c r="D110" s="8">
        <v>215.10000610351563</v>
      </c>
      <c r="E110" s="8">
        <v>220</v>
      </c>
      <c r="F110" s="8">
        <v>225</v>
      </c>
      <c r="G110" s="8">
        <v>2198.453125</v>
      </c>
      <c r="H110" s="8">
        <v>1700.3988037109375</v>
      </c>
      <c r="I110" s="8">
        <v>3.380000114440918</v>
      </c>
      <c r="J110" s="8">
        <v>0.14600001275539398</v>
      </c>
      <c r="K110" s="8">
        <v>24.338001251220703</v>
      </c>
      <c r="L110" s="8">
        <v>2.0880000591278076</v>
      </c>
      <c r="M110" s="8">
        <v>0.45200002193450928</v>
      </c>
      <c r="N110" s="8">
        <v>0.65600001811981201</v>
      </c>
      <c r="O110" s="8">
        <v>46.700000762939453</v>
      </c>
      <c r="P110" s="8">
        <v>29.872159957885742</v>
      </c>
      <c r="Q110" s="8">
        <v>44.943305969238281</v>
      </c>
      <c r="R110" s="8">
        <v>229.80000305175781</v>
      </c>
      <c r="S110" s="8">
        <v>59.900002000000001</v>
      </c>
      <c r="T110" s="8">
        <v>59.900002000000001</v>
      </c>
      <c r="U110" s="8">
        <v>60.799999</v>
      </c>
      <c r="V110" s="8">
        <v>94.586082458496094</v>
      </c>
      <c r="W110" s="8">
        <v>52.499603271484375</v>
      </c>
      <c r="X110" s="8">
        <v>65.979721069335938</v>
      </c>
      <c r="Y110" s="8">
        <v>79.893135070800781</v>
      </c>
      <c r="Z110" s="8">
        <v>3.2733125686645508</v>
      </c>
      <c r="AA110" s="8">
        <v>547.45465087890625</v>
      </c>
      <c r="AB110" s="8">
        <v>505.614990234375</v>
      </c>
      <c r="AC110" s="8">
        <v>4.5149378776550293</v>
      </c>
      <c r="AD110" s="8">
        <v>3.574312686920166</v>
      </c>
      <c r="AE110" s="8">
        <v>7859.54833984375</v>
      </c>
      <c r="AF110" s="8">
        <v>5654.03955078125</v>
      </c>
      <c r="AG110" s="8">
        <v>1682.40380859375</v>
      </c>
      <c r="AH110" s="8">
        <v>1053.7490234375</v>
      </c>
      <c r="AI110" s="8">
        <v>6177.14453125</v>
      </c>
      <c r="AJ110" s="8">
        <v>4600.29052734375</v>
      </c>
      <c r="AK110" s="8">
        <f>(data_cloud__263[[#This Row],[timestamp]]-BD108)*86400</f>
        <v>24.989000195637345</v>
      </c>
      <c r="AL110" s="8">
        <v>1.004</v>
      </c>
      <c r="AM110" s="8">
        <v>423.89800000000002</v>
      </c>
      <c r="AN110" s="8">
        <v>2055.5729999999999</v>
      </c>
      <c r="AO110" s="8">
        <v>6.2530000000000001</v>
      </c>
      <c r="AP110" s="6">
        <v>21.009</v>
      </c>
      <c r="AQ110" s="6">
        <v>1</v>
      </c>
      <c r="AR110" s="6">
        <v>1</v>
      </c>
      <c r="AS110" s="6">
        <f>_xlfn.XLOOKUP(data_cloud__263[[#This Row],[product_id]], manual_check_maarten!A:A,manual_check_maarten!F:F,  "")</f>
        <v>1</v>
      </c>
      <c r="AT110" s="6" t="str">
        <f>_xlfn.XLOOKUP(data_cloud__263[[#This Row],[product_id]], manual_check_maarten!A:A,manual_check_maarten!H:H,  "")</f>
        <v/>
      </c>
      <c r="AU110" s="6">
        <f>IF(data_cloud__263[[#This Row],[ground_truth]]=0,1,0)</f>
        <v>0</v>
      </c>
      <c r="AV110" s="6"/>
      <c r="AW110" s="6"/>
      <c r="AX110" s="6">
        <f>_xlfn.XLOOKUP(data_cloud__263[[#This Row],[product_id]], manual_check_maarten!A:A,manual_check_maarten!G:G,  "")</f>
        <v>0</v>
      </c>
      <c r="AY110" s="6"/>
      <c r="AZ110" s="6"/>
      <c r="BA110" s="6" t="s">
        <v>334</v>
      </c>
      <c r="BB110" s="6">
        <v>55</v>
      </c>
      <c r="BC110" s="6" t="s">
        <v>78</v>
      </c>
      <c r="BD110" s="6">
        <v>45566.702603171296</v>
      </c>
      <c r="BE110" s="6" t="s">
        <v>79</v>
      </c>
      <c r="BF110" s="6" t="s">
        <v>80</v>
      </c>
      <c r="BG110" s="6">
        <v>55</v>
      </c>
      <c r="BH110" s="6">
        <v>55</v>
      </c>
      <c r="BI110" s="6">
        <v>0</v>
      </c>
      <c r="BJ110" s="6" t="s">
        <v>335</v>
      </c>
      <c r="BK110" s="6" t="s">
        <v>82</v>
      </c>
      <c r="BL110" s="6">
        <v>14.5</v>
      </c>
      <c r="BM110" s="6">
        <v>110</v>
      </c>
      <c r="BN110" s="6" t="s">
        <v>82</v>
      </c>
      <c r="BO110" s="6" t="s">
        <v>82</v>
      </c>
      <c r="BP110" s="6">
        <v>0</v>
      </c>
      <c r="BQ110" s="6">
        <v>60</v>
      </c>
      <c r="BR110" s="6">
        <v>2.3413777351379395E-2</v>
      </c>
      <c r="BS110" s="6">
        <v>0.10327744483947754</v>
      </c>
      <c r="BT110" s="6" t="s">
        <v>336</v>
      </c>
      <c r="BU110" s="6" t="s">
        <v>334</v>
      </c>
      <c r="BV110" s="6">
        <v>40</v>
      </c>
      <c r="BW110" s="6">
        <v>20</v>
      </c>
      <c r="BX110" s="6">
        <v>45</v>
      </c>
      <c r="BY110" s="6">
        <v>885.26499999999999</v>
      </c>
      <c r="BZ110" s="6">
        <v>1158.328</v>
      </c>
      <c r="CA110" s="6">
        <v>3.1309999999999998</v>
      </c>
      <c r="CB110" s="6">
        <v>4.1429999999999998</v>
      </c>
      <c r="CC110" s="6">
        <v>95.44</v>
      </c>
      <c r="CD110" s="6">
        <v>2055.5729999999999</v>
      </c>
      <c r="CE110" s="6">
        <v>862.10699999999997</v>
      </c>
      <c r="CF110" s="6">
        <v>1265.74</v>
      </c>
      <c r="CG110" s="6">
        <v>6.5369999999999999</v>
      </c>
      <c r="CH110" s="6">
        <v>98.424999999999997</v>
      </c>
      <c r="CS110" s="6"/>
      <c r="CT110" s="6"/>
      <c r="CU110" s="6"/>
      <c r="CV110" s="6"/>
      <c r="CW110" s="6"/>
      <c r="CZ110" s="6"/>
      <c r="DA110" s="6"/>
      <c r="DB110" s="6"/>
      <c r="DC110" s="6"/>
      <c r="DD110" s="6"/>
      <c r="DE110" s="6"/>
    </row>
    <row r="111" spans="1:109" x14ac:dyDescent="0.35">
      <c r="A111" s="8">
        <v>801.96649169921875</v>
      </c>
      <c r="B111" s="8">
        <v>119.90861511230469</v>
      </c>
      <c r="C111" s="8">
        <v>214.80000305175781</v>
      </c>
      <c r="D111" s="8">
        <v>215.10000610351563</v>
      </c>
      <c r="E111" s="8">
        <v>220</v>
      </c>
      <c r="F111" s="8">
        <v>225</v>
      </c>
      <c r="G111" s="8">
        <v>2198.453125</v>
      </c>
      <c r="H111" s="8">
        <v>1700.3988037109375</v>
      </c>
      <c r="I111" s="8">
        <v>3.380000114440918</v>
      </c>
      <c r="J111" s="8">
        <v>0.14600001275539398</v>
      </c>
      <c r="K111" s="8">
        <v>24.338001251220703</v>
      </c>
      <c r="L111" s="8">
        <v>2.0880000591278076</v>
      </c>
      <c r="M111" s="8">
        <v>0.45200002193450928</v>
      </c>
      <c r="N111" s="8">
        <v>0.65600001811981201</v>
      </c>
      <c r="O111" s="8">
        <v>46.700000762939453</v>
      </c>
      <c r="P111" s="8">
        <v>29.872159957885742</v>
      </c>
      <c r="Q111" s="8">
        <v>44.943305969238281</v>
      </c>
      <c r="R111" s="8">
        <v>229.80000305175781</v>
      </c>
      <c r="S111" s="8">
        <v>59.900002000000001</v>
      </c>
      <c r="T111" s="8">
        <v>59.900002000000001</v>
      </c>
      <c r="U111" s="8">
        <v>60.799999</v>
      </c>
      <c r="V111" s="8">
        <v>137.79624938964844</v>
      </c>
      <c r="W111" s="8">
        <v>52.49993896484375</v>
      </c>
      <c r="X111" s="8">
        <v>66.895286560058594</v>
      </c>
      <c r="Y111" s="8">
        <v>82.830024719238281</v>
      </c>
      <c r="Z111" s="8">
        <v>1.3544375896453857</v>
      </c>
      <c r="AA111" s="8">
        <v>547.1590576171875</v>
      </c>
      <c r="AB111" s="8">
        <v>501.55416870117188</v>
      </c>
      <c r="AC111" s="8">
        <v>4.8159375190734863</v>
      </c>
      <c r="AD111" s="8">
        <v>3.7624375820159912</v>
      </c>
      <c r="AE111" s="8">
        <v>7997.14453125</v>
      </c>
      <c r="AF111" s="8">
        <v>6217.64501953125</v>
      </c>
      <c r="AG111" s="8">
        <v>1847.38525390625</v>
      </c>
      <c r="AH111" s="8">
        <v>1154.755859375</v>
      </c>
      <c r="AI111" s="8">
        <v>6149.75927734375</v>
      </c>
      <c r="AJ111" s="8">
        <v>5062.88916015625</v>
      </c>
      <c r="AK111" s="8">
        <f>(data_cloud__263[[#This Row],[timestamp]]-BD109)*86400</f>
        <v>24.989000195637345</v>
      </c>
      <c r="AL111" s="8">
        <v>1.0049999999999999</v>
      </c>
      <c r="AM111" s="8">
        <v>424.81200000000001</v>
      </c>
      <c r="AN111" s="8">
        <v>2053.7269999999999</v>
      </c>
      <c r="AO111" s="8">
        <v>8.5500000000000007</v>
      </c>
      <c r="AP111" s="6">
        <v>30.04</v>
      </c>
      <c r="AQ111" s="6">
        <v>1</v>
      </c>
      <c r="AR111" s="6">
        <v>1</v>
      </c>
      <c r="AS111" s="6">
        <f>_xlfn.XLOOKUP(data_cloud__263[[#This Row],[product_id]], manual_check_maarten!A:A,manual_check_maarten!F:F,  "")</f>
        <v>1</v>
      </c>
      <c r="AT111" s="6" t="str">
        <f>_xlfn.XLOOKUP(data_cloud__263[[#This Row],[product_id]], manual_check_maarten!A:A,manual_check_maarten!H:H,  "")</f>
        <v/>
      </c>
      <c r="AU111" s="6">
        <f>IF(data_cloud__263[[#This Row],[ground_truth]]=0,1,0)</f>
        <v>0</v>
      </c>
      <c r="AV111" s="6"/>
      <c r="AW111" s="6"/>
      <c r="AX111" s="6">
        <f>_xlfn.XLOOKUP(data_cloud__263[[#This Row],[product_id]], manual_check_maarten!A:A,manual_check_maarten!G:G,  "")</f>
        <v>0</v>
      </c>
      <c r="AY111" s="6"/>
      <c r="AZ111" s="6"/>
      <c r="BA111" s="6" t="s">
        <v>337</v>
      </c>
      <c r="BB111" s="6">
        <v>55</v>
      </c>
      <c r="BC111" s="6" t="s">
        <v>85</v>
      </c>
      <c r="BD111" s="6">
        <v>45566.702603171296</v>
      </c>
      <c r="BE111" s="6" t="s">
        <v>79</v>
      </c>
      <c r="BF111" s="6" t="s">
        <v>80</v>
      </c>
      <c r="BG111" s="6">
        <v>55</v>
      </c>
      <c r="BH111" s="6">
        <v>55</v>
      </c>
      <c r="BI111" s="6">
        <v>0</v>
      </c>
      <c r="BJ111" s="6" t="s">
        <v>335</v>
      </c>
      <c r="BK111" s="6" t="s">
        <v>82</v>
      </c>
      <c r="BL111" s="6">
        <v>14.5</v>
      </c>
      <c r="BM111" s="6">
        <v>110</v>
      </c>
      <c r="BN111" s="6" t="s">
        <v>82</v>
      </c>
      <c r="BO111" s="6" t="s">
        <v>82</v>
      </c>
      <c r="BP111" s="6">
        <v>0</v>
      </c>
      <c r="BQ111" s="6">
        <v>60</v>
      </c>
      <c r="BR111" s="6"/>
      <c r="BS111" s="6"/>
      <c r="BT111" s="6" t="s">
        <v>338</v>
      </c>
      <c r="BU111" s="6" t="s">
        <v>337</v>
      </c>
      <c r="BV111" s="6">
        <v>40</v>
      </c>
      <c r="BW111" s="6">
        <v>20</v>
      </c>
      <c r="BX111" s="6">
        <v>45</v>
      </c>
      <c r="BY111" s="6">
        <v>1185.123</v>
      </c>
      <c r="BZ111" s="6">
        <v>1129.0250000000001</v>
      </c>
      <c r="CA111" s="6">
        <v>-3.6619999999999999</v>
      </c>
      <c r="CB111" s="6">
        <v>4.1680000000000001</v>
      </c>
      <c r="CC111" s="6">
        <v>88.647000000000006</v>
      </c>
      <c r="CD111" s="6">
        <v>2053.7269999999999</v>
      </c>
      <c r="CE111" s="6">
        <v>1189.78</v>
      </c>
      <c r="CF111" s="6">
        <v>1434.11</v>
      </c>
      <c r="CG111" s="6">
        <v>179.608</v>
      </c>
      <c r="CH111" s="6">
        <v>99.998999999999995</v>
      </c>
      <c r="CS111" s="6"/>
      <c r="CT111" s="6"/>
      <c r="CU111" s="6"/>
      <c r="CV111" s="6"/>
      <c r="CW111" s="6"/>
      <c r="CZ111" s="6"/>
      <c r="DA111" s="6"/>
      <c r="DB111" s="6"/>
      <c r="DC111" s="6"/>
      <c r="DD111" s="6"/>
      <c r="DE111" s="6"/>
    </row>
    <row r="112" spans="1:109" hidden="1" x14ac:dyDescent="0.35">
      <c r="A112" s="8">
        <v>801.59759521484375</v>
      </c>
      <c r="B112" s="8">
        <v>119.90861511230469</v>
      </c>
      <c r="C112" s="8">
        <v>215.30000305175781</v>
      </c>
      <c r="D112" s="8">
        <v>215</v>
      </c>
      <c r="E112" s="8">
        <v>219.80000305175781</v>
      </c>
      <c r="F112" s="8">
        <v>225</v>
      </c>
      <c r="G112" s="8">
        <v>2198.064697265625</v>
      </c>
      <c r="H112" s="8">
        <v>1685.341552734375</v>
      </c>
      <c r="I112" s="8">
        <v>2.8340001106262207</v>
      </c>
      <c r="J112" s="8">
        <v>0.14600001275539398</v>
      </c>
      <c r="K112" s="8">
        <v>24.378000259399414</v>
      </c>
      <c r="L112" s="8">
        <v>2.0800001621246338</v>
      </c>
      <c r="M112" s="8">
        <v>0.45200002193450928</v>
      </c>
      <c r="N112" s="8">
        <v>0.65800005197525024</v>
      </c>
      <c r="O112" s="8">
        <v>47</v>
      </c>
      <c r="P112" s="8">
        <v>30.11170768737793</v>
      </c>
      <c r="Q112" s="8">
        <v>44.973884582519531</v>
      </c>
      <c r="R112" s="8">
        <v>229.80000305175781</v>
      </c>
      <c r="S112" s="8">
        <v>60</v>
      </c>
      <c r="T112" s="8">
        <v>60</v>
      </c>
      <c r="U112" s="8">
        <v>60.799999</v>
      </c>
      <c r="V112" s="8">
        <v>94.586082458496094</v>
      </c>
      <c r="W112" s="8">
        <v>52.499603271484375</v>
      </c>
      <c r="X112" s="8">
        <v>66.205520629882813</v>
      </c>
      <c r="Y112" s="8">
        <v>80.078804016113281</v>
      </c>
      <c r="Z112" s="8">
        <v>2.821812629699707</v>
      </c>
      <c r="AA112" s="8">
        <v>546.18194580078125</v>
      </c>
      <c r="AB112" s="8">
        <v>502.92556762695313</v>
      </c>
      <c r="AC112" s="8">
        <v>4.5149378776550293</v>
      </c>
      <c r="AD112" s="8">
        <v>3.5366876125335693</v>
      </c>
      <c r="AE112" s="8">
        <v>7844.74462890625</v>
      </c>
      <c r="AF112" s="8">
        <v>5601.27783203125</v>
      </c>
      <c r="AG112" s="8">
        <v>1677.41748046875</v>
      </c>
      <c r="AH112" s="8">
        <v>1028.57373046875</v>
      </c>
      <c r="AI112" s="8">
        <v>6167.3271484375</v>
      </c>
      <c r="AJ112" s="8">
        <v>4572.7041015625</v>
      </c>
      <c r="AK112" s="8">
        <f>(data_cloud__263[[#This Row],[timestamp]]-BD110)*86400</f>
        <v>23.979000141844153</v>
      </c>
      <c r="AL112" s="8"/>
      <c r="AM112" s="8"/>
      <c r="AN112" s="8"/>
      <c r="AO112" s="8"/>
      <c r="AP112" s="6"/>
      <c r="AQ112" s="6"/>
      <c r="AR112" s="6"/>
      <c r="AS112" s="6" t="str">
        <f>_xlfn.XLOOKUP(data_cloud__263[[#This Row],[product_id]], manual_check_maarten!A:A,manual_check_maarten!F:F,  "")</f>
        <v/>
      </c>
      <c r="AT112" s="6" t="str">
        <f>_xlfn.XLOOKUP(data_cloud__263[[#This Row],[product_id]], manual_check_maarten!A:A,manual_check_maarten!H:H,  "")</f>
        <v/>
      </c>
      <c r="AU112" s="6">
        <f>IF(data_cloud__263[[#This Row],[ground_truth]]=0,1,0)</f>
        <v>0</v>
      </c>
      <c r="AV112" s="6"/>
      <c r="AW112" s="6"/>
      <c r="AX112" s="6" t="str">
        <f>_xlfn.XLOOKUP(data_cloud__263[[#This Row],[product_id]], manual_check_maarten!A:A,manual_check_maarten!G:G,  "")</f>
        <v/>
      </c>
      <c r="AY112" s="6"/>
      <c r="AZ112" s="6"/>
      <c r="BA112" s="6" t="s">
        <v>339</v>
      </c>
      <c r="BB112" s="6">
        <v>56</v>
      </c>
      <c r="BC112" s="6" t="s">
        <v>78</v>
      </c>
      <c r="BD112" s="6">
        <v>45566.70288070602</v>
      </c>
      <c r="BE112" s="6" t="s">
        <v>79</v>
      </c>
      <c r="BF112" s="6" t="s">
        <v>80</v>
      </c>
      <c r="BG112" s="6">
        <v>56</v>
      </c>
      <c r="BH112" s="6">
        <v>56</v>
      </c>
      <c r="BI112" s="6">
        <v>0</v>
      </c>
      <c r="BJ112" s="6" t="s">
        <v>340</v>
      </c>
      <c r="BK112" s="6" t="s">
        <v>82</v>
      </c>
      <c r="BL112" s="6">
        <v>14.50999927520752</v>
      </c>
      <c r="BM112" s="6">
        <v>110</v>
      </c>
      <c r="BN112" s="6" t="s">
        <v>82</v>
      </c>
      <c r="BO112" s="6" t="s">
        <v>82</v>
      </c>
      <c r="BP112" s="6">
        <v>0</v>
      </c>
      <c r="BQ112" s="6">
        <v>60</v>
      </c>
      <c r="BR112" s="6">
        <v>4.4560432434082031E-4</v>
      </c>
      <c r="BS112" s="6">
        <v>0.12835752964019775</v>
      </c>
      <c r="BT112" s="6"/>
      <c r="BU112" s="6"/>
      <c r="BY112" s="6"/>
      <c r="BZ112" s="6"/>
      <c r="CA112" s="6"/>
      <c r="CB112" s="6"/>
      <c r="CC112" s="6"/>
      <c r="CD112" s="6"/>
      <c r="CE112" s="6"/>
      <c r="CS112" s="6"/>
      <c r="CT112" s="6"/>
      <c r="CU112" s="6"/>
      <c r="CV112" s="6"/>
      <c r="CW112" s="6"/>
      <c r="CZ112" s="6"/>
      <c r="DA112" s="6"/>
      <c r="DB112" s="6"/>
      <c r="DC112" s="6"/>
      <c r="DD112" s="6"/>
      <c r="DE112" s="6"/>
    </row>
    <row r="113" spans="1:109" x14ac:dyDescent="0.35">
      <c r="A113" s="8">
        <v>801.59759521484375</v>
      </c>
      <c r="B113" s="8">
        <v>119.90861511230469</v>
      </c>
      <c r="C113" s="8">
        <v>215.30000305175781</v>
      </c>
      <c r="D113" s="8">
        <v>215</v>
      </c>
      <c r="E113" s="8">
        <v>219.80000305175781</v>
      </c>
      <c r="F113" s="8">
        <v>225</v>
      </c>
      <c r="G113" s="8">
        <v>2198.064697265625</v>
      </c>
      <c r="H113" s="8">
        <v>1685.341552734375</v>
      </c>
      <c r="I113" s="8">
        <v>2.8340001106262207</v>
      </c>
      <c r="J113" s="8">
        <v>0.14600001275539398</v>
      </c>
      <c r="K113" s="8">
        <v>24.378000259399414</v>
      </c>
      <c r="L113" s="8">
        <v>2.0800001621246338</v>
      </c>
      <c r="M113" s="8">
        <v>0.45200002193450928</v>
      </c>
      <c r="N113" s="8">
        <v>0.65800005197525024</v>
      </c>
      <c r="O113" s="8">
        <v>47</v>
      </c>
      <c r="P113" s="8">
        <v>30.11170768737793</v>
      </c>
      <c r="Q113" s="8">
        <v>44.973884582519531</v>
      </c>
      <c r="R113" s="8">
        <v>229.80000305175781</v>
      </c>
      <c r="S113" s="8">
        <v>60</v>
      </c>
      <c r="T113" s="8">
        <v>60</v>
      </c>
      <c r="U113" s="8">
        <v>60.799999</v>
      </c>
      <c r="V113" s="8">
        <v>137.79624938964844</v>
      </c>
      <c r="W113" s="8">
        <v>52.49993896484375</v>
      </c>
      <c r="X113" s="8">
        <v>66.816741943359375</v>
      </c>
      <c r="Y113" s="8">
        <v>82.881423950195313</v>
      </c>
      <c r="Z113" s="8">
        <v>1.3168125152587891</v>
      </c>
      <c r="AA113" s="8">
        <v>547.33087158203125</v>
      </c>
      <c r="AB113" s="8">
        <v>500.15151977539063</v>
      </c>
      <c r="AC113" s="8">
        <v>4.7783126831054688</v>
      </c>
      <c r="AD113" s="8">
        <v>3.8000626564025879</v>
      </c>
      <c r="AE113" s="8">
        <v>8009.31982421875</v>
      </c>
      <c r="AF113" s="8">
        <v>6207.02392578125</v>
      </c>
      <c r="AG113" s="8">
        <v>1833.0302734375</v>
      </c>
      <c r="AH113" s="8">
        <v>1176.533203125</v>
      </c>
      <c r="AI113" s="8">
        <v>6176.28955078125</v>
      </c>
      <c r="AJ113" s="8">
        <v>5030.49072265625</v>
      </c>
      <c r="AK113" s="8">
        <f>(data_cloud__263[[#This Row],[timestamp]]-BD111)*86400</f>
        <v>23.979000141844153</v>
      </c>
      <c r="AL113" s="8">
        <v>1.0049999999999999</v>
      </c>
      <c r="AM113" s="8">
        <v>424.65600000000001</v>
      </c>
      <c r="AN113" s="8">
        <v>2056.5610000000001</v>
      </c>
      <c r="AO113" s="8">
        <v>9.1790000000000003</v>
      </c>
      <c r="AP113" s="6">
        <v>17.372</v>
      </c>
      <c r="AQ113" s="6">
        <v>1</v>
      </c>
      <c r="AR113" s="6">
        <v>1</v>
      </c>
      <c r="AS113" s="6">
        <f>_xlfn.XLOOKUP(data_cloud__263[[#This Row],[product_id]], manual_check_maarten!A:A,manual_check_maarten!F:F,  "")</f>
        <v>1</v>
      </c>
      <c r="AT113" s="6" t="str">
        <f>_xlfn.XLOOKUP(data_cloud__263[[#This Row],[product_id]], manual_check_maarten!A:A,manual_check_maarten!H:H,  "")</f>
        <v/>
      </c>
      <c r="AU113" s="6">
        <f>IF(data_cloud__263[[#This Row],[ground_truth]]=0,1,0)</f>
        <v>0</v>
      </c>
      <c r="AV113" s="6"/>
      <c r="AW113" s="6"/>
      <c r="AX113" s="6">
        <f>_xlfn.XLOOKUP(data_cloud__263[[#This Row],[product_id]], manual_check_maarten!A:A,manual_check_maarten!G:G,  "")</f>
        <v>0</v>
      </c>
      <c r="AY113" s="6"/>
      <c r="AZ113" s="6"/>
      <c r="BA113" s="6" t="s">
        <v>341</v>
      </c>
      <c r="BB113" s="6">
        <v>56</v>
      </c>
      <c r="BC113" s="6" t="s">
        <v>85</v>
      </c>
      <c r="BD113" s="6">
        <v>45566.70288070602</v>
      </c>
      <c r="BE113" s="6" t="s">
        <v>79</v>
      </c>
      <c r="BF113" s="6" t="s">
        <v>80</v>
      </c>
      <c r="BG113" s="6">
        <v>56</v>
      </c>
      <c r="BH113" s="6">
        <v>56</v>
      </c>
      <c r="BI113" s="6">
        <v>0</v>
      </c>
      <c r="BJ113" s="6" t="s">
        <v>340</v>
      </c>
      <c r="BK113" s="6" t="s">
        <v>82</v>
      </c>
      <c r="BL113" s="6">
        <v>14.50999927520752</v>
      </c>
      <c r="BM113" s="6">
        <v>110</v>
      </c>
      <c r="BN113" s="6" t="s">
        <v>82</v>
      </c>
      <c r="BO113" s="6" t="s">
        <v>82</v>
      </c>
      <c r="BP113" s="6">
        <v>0</v>
      </c>
      <c r="BQ113" s="6">
        <v>60</v>
      </c>
      <c r="BR113" s="6"/>
      <c r="BS113" s="6"/>
      <c r="BT113" s="6" t="s">
        <v>342</v>
      </c>
      <c r="BU113" s="6" t="s">
        <v>341</v>
      </c>
      <c r="BV113" s="6">
        <v>40</v>
      </c>
      <c r="BW113" s="6">
        <v>20</v>
      </c>
      <c r="BX113" s="6">
        <v>45</v>
      </c>
      <c r="BY113" s="6">
        <v>1239.557</v>
      </c>
      <c r="BZ113" s="6">
        <v>822.846</v>
      </c>
      <c r="CA113" s="6">
        <v>-1.619</v>
      </c>
      <c r="CB113" s="6">
        <v>4.077</v>
      </c>
      <c r="CC113" s="6">
        <v>90.69</v>
      </c>
      <c r="CD113" s="6">
        <v>2056.5610000000001</v>
      </c>
      <c r="CE113" s="6">
        <v>1233.7940000000001</v>
      </c>
      <c r="CF113" s="6">
        <v>1133.797</v>
      </c>
      <c r="CG113" s="6">
        <v>-178.28899999999999</v>
      </c>
      <c r="CH113" s="6">
        <v>98.424999999999997</v>
      </c>
      <c r="CS113" s="6"/>
      <c r="CT113" s="6"/>
      <c r="CU113" s="6"/>
      <c r="CV113" s="6"/>
      <c r="CW113" s="6"/>
      <c r="CZ113" s="6"/>
      <c r="DA113" s="6"/>
      <c r="DB113" s="6"/>
      <c r="DC113" s="6"/>
      <c r="DD113" s="6"/>
      <c r="DE113" s="6"/>
    </row>
    <row r="114" spans="1:109" x14ac:dyDescent="0.35">
      <c r="A114" s="8">
        <v>801.59759521484375</v>
      </c>
      <c r="B114" s="8">
        <v>119.90861511230469</v>
      </c>
      <c r="C114" s="8">
        <v>215.30000305175781</v>
      </c>
      <c r="D114" s="8">
        <v>215.10000610351563</v>
      </c>
      <c r="E114" s="8">
        <v>219.80000305175781</v>
      </c>
      <c r="F114" s="8">
        <v>225</v>
      </c>
      <c r="G114" s="8">
        <v>2180.190185546875</v>
      </c>
      <c r="H114" s="8">
        <v>1688.0615234375</v>
      </c>
      <c r="I114" s="8">
        <v>3.0680000782012939</v>
      </c>
      <c r="J114" s="8">
        <v>0.15400001406669617</v>
      </c>
      <c r="K114" s="8">
        <v>24.338001251220703</v>
      </c>
      <c r="L114" s="8">
        <v>2.0500001907348633</v>
      </c>
      <c r="M114" s="8">
        <v>0.45200002193450928</v>
      </c>
      <c r="N114" s="8">
        <v>0.65600001811981201</v>
      </c>
      <c r="O114" s="8">
        <v>47</v>
      </c>
      <c r="P114" s="8">
        <v>29.800806045532227</v>
      </c>
      <c r="Q114" s="8">
        <v>44.978981018066406</v>
      </c>
      <c r="R114" s="8">
        <v>229.80000305175781</v>
      </c>
      <c r="S114" s="8">
        <v>60.099997999999999</v>
      </c>
      <c r="T114" s="8">
        <v>60.099997999999999</v>
      </c>
      <c r="U114" s="8">
        <v>60.799999</v>
      </c>
      <c r="V114" s="8">
        <v>94.586082458496094</v>
      </c>
      <c r="W114" s="8">
        <v>52.499603271484375</v>
      </c>
      <c r="X114" s="8">
        <v>66.06591796875</v>
      </c>
      <c r="Y114" s="8">
        <v>80.030715942382813</v>
      </c>
      <c r="Z114" s="8">
        <v>3.0099375247955322</v>
      </c>
      <c r="AA114" s="8">
        <v>543.98272705078125</v>
      </c>
      <c r="AB114" s="8">
        <v>500.17156982421875</v>
      </c>
      <c r="AC114" s="8">
        <v>4.5525627136230469</v>
      </c>
      <c r="AD114" s="8">
        <v>3.574312686920166</v>
      </c>
      <c r="AE114" s="8">
        <v>7795.50341796875</v>
      </c>
      <c r="AF114" s="8">
        <v>5517.5341796875</v>
      </c>
      <c r="AG114" s="8">
        <v>1680.005859375</v>
      </c>
      <c r="AH114" s="8">
        <v>1029.7890625</v>
      </c>
      <c r="AI114" s="8">
        <v>6115.49755859375</v>
      </c>
      <c r="AJ114" s="8">
        <v>4487.7451171875</v>
      </c>
      <c r="AK114" s="8">
        <f>(data_cloud__263[[#This Row],[timestamp]]-BD112)*86400</f>
        <v>23.982000024989247</v>
      </c>
      <c r="AL114" s="8">
        <v>1.004</v>
      </c>
      <c r="AM114" s="8">
        <v>423.98399999999998</v>
      </c>
      <c r="AN114" s="8">
        <v>2055.3319999999999</v>
      </c>
      <c r="AO114" s="8">
        <v>5.407</v>
      </c>
      <c r="AP114" s="6">
        <v>19.158999999999999</v>
      </c>
      <c r="AQ114" s="6">
        <v>1</v>
      </c>
      <c r="AR114" s="6">
        <v>1</v>
      </c>
      <c r="AS114" s="6">
        <f>_xlfn.XLOOKUP(data_cloud__263[[#This Row],[product_id]], manual_check_maarten!A:A,manual_check_maarten!F:F,  "")</f>
        <v>1</v>
      </c>
      <c r="AT114" s="6" t="str">
        <f>_xlfn.XLOOKUP(data_cloud__263[[#This Row],[product_id]], manual_check_maarten!A:A,manual_check_maarten!H:H,  "")</f>
        <v/>
      </c>
      <c r="AU114" s="6">
        <f>IF(data_cloud__263[[#This Row],[ground_truth]]=0,1,0)</f>
        <v>0</v>
      </c>
      <c r="AV114" s="6"/>
      <c r="AW114" s="6"/>
      <c r="AX114" s="6">
        <f>_xlfn.XLOOKUP(data_cloud__263[[#This Row],[product_id]], manual_check_maarten!A:A,manual_check_maarten!G:G,  "")</f>
        <v>0</v>
      </c>
      <c r="AY114" s="6"/>
      <c r="AZ114" s="6"/>
      <c r="BA114" s="6" t="s">
        <v>343</v>
      </c>
      <c r="BB114" s="6">
        <v>57</v>
      </c>
      <c r="BC114" s="6" t="s">
        <v>78</v>
      </c>
      <c r="BD114" s="6">
        <v>45566.703158275464</v>
      </c>
      <c r="BE114" s="6" t="s">
        <v>79</v>
      </c>
      <c r="BF114" s="6" t="s">
        <v>80</v>
      </c>
      <c r="BG114" s="6">
        <v>57</v>
      </c>
      <c r="BH114" s="6">
        <v>57</v>
      </c>
      <c r="BI114" s="6">
        <v>0</v>
      </c>
      <c r="BJ114" s="6" t="s">
        <v>344</v>
      </c>
      <c r="BK114" s="6" t="s">
        <v>82</v>
      </c>
      <c r="BL114" s="6">
        <v>14.50999927520752</v>
      </c>
      <c r="BM114" s="6">
        <v>110</v>
      </c>
      <c r="BN114" s="6" t="s">
        <v>82</v>
      </c>
      <c r="BO114" s="6" t="s">
        <v>82</v>
      </c>
      <c r="BP114" s="6">
        <v>0</v>
      </c>
      <c r="BQ114" s="6">
        <v>60</v>
      </c>
      <c r="BR114" s="6">
        <v>8.6152553558349609E-4</v>
      </c>
      <c r="BS114" s="6">
        <v>0.13690364360809326</v>
      </c>
      <c r="BT114" s="6" t="s">
        <v>345</v>
      </c>
      <c r="BU114" s="6" t="s">
        <v>343</v>
      </c>
      <c r="BV114" s="6">
        <v>40</v>
      </c>
      <c r="BW114" s="6">
        <v>20</v>
      </c>
      <c r="BX114" s="6">
        <v>45</v>
      </c>
      <c r="BY114" s="6">
        <v>887.46799999999996</v>
      </c>
      <c r="BZ114" s="6">
        <v>1104.2650000000001</v>
      </c>
      <c r="CA114" s="6">
        <v>3.88</v>
      </c>
      <c r="CB114" s="6">
        <v>4.1779999999999999</v>
      </c>
      <c r="CC114" s="6">
        <v>96.188999999999993</v>
      </c>
      <c r="CD114" s="6">
        <v>2055.3319999999999</v>
      </c>
      <c r="CE114" s="6">
        <v>864.01400000000001</v>
      </c>
      <c r="CF114" s="6">
        <v>1211.893</v>
      </c>
      <c r="CG114" s="6">
        <v>6.5250000000000004</v>
      </c>
      <c r="CH114" s="6">
        <v>98.424999999999997</v>
      </c>
      <c r="CS114" s="6"/>
      <c r="CT114" s="6"/>
      <c r="CU114" s="6"/>
      <c r="CV114" s="6"/>
      <c r="CW114" s="6"/>
      <c r="CZ114" s="6"/>
      <c r="DA114" s="6"/>
      <c r="DB114" s="6"/>
      <c r="DC114" s="6"/>
      <c r="DD114" s="6"/>
      <c r="DE114" s="6"/>
    </row>
    <row r="115" spans="1:109" x14ac:dyDescent="0.35">
      <c r="A115" s="8">
        <v>801.59759521484375</v>
      </c>
      <c r="B115" s="8">
        <v>119.90861511230469</v>
      </c>
      <c r="C115" s="8">
        <v>215.30000305175781</v>
      </c>
      <c r="D115" s="8">
        <v>215.10000610351563</v>
      </c>
      <c r="E115" s="8">
        <v>219.80000305175781</v>
      </c>
      <c r="F115" s="8">
        <v>225</v>
      </c>
      <c r="G115" s="8">
        <v>2180.190185546875</v>
      </c>
      <c r="H115" s="8">
        <v>1688.0615234375</v>
      </c>
      <c r="I115" s="8">
        <v>3.0680000782012939</v>
      </c>
      <c r="J115" s="8">
        <v>0.15400001406669617</v>
      </c>
      <c r="K115" s="8">
        <v>24.338001251220703</v>
      </c>
      <c r="L115" s="8">
        <v>2.0500001907348633</v>
      </c>
      <c r="M115" s="8">
        <v>0.45200002193450928</v>
      </c>
      <c r="N115" s="8">
        <v>0.65600001811981201</v>
      </c>
      <c r="O115" s="8">
        <v>47</v>
      </c>
      <c r="P115" s="8">
        <v>29.800806045532227</v>
      </c>
      <c r="Q115" s="8">
        <v>44.978981018066406</v>
      </c>
      <c r="R115" s="8">
        <v>229.80000305175781</v>
      </c>
      <c r="S115" s="8">
        <v>60.099997999999999</v>
      </c>
      <c r="T115" s="8">
        <v>60.099997999999999</v>
      </c>
      <c r="U115" s="8">
        <v>60.799999</v>
      </c>
      <c r="V115" s="8">
        <v>137.79624938964844</v>
      </c>
      <c r="W115" s="8">
        <v>52.49993896484375</v>
      </c>
      <c r="X115" s="8">
        <v>66.742156982421875</v>
      </c>
      <c r="Y115" s="8">
        <v>82.843650817871094</v>
      </c>
      <c r="Z115" s="8">
        <v>1.2791875600814819</v>
      </c>
      <c r="AA115" s="8">
        <v>545.96160888671875</v>
      </c>
      <c r="AB115" s="8">
        <v>499.06454467773438</v>
      </c>
      <c r="AC115" s="8">
        <v>4.7783126831054688</v>
      </c>
      <c r="AD115" s="8">
        <v>3.8000626564025879</v>
      </c>
      <c r="AE115" s="8">
        <v>7971.66845703125</v>
      </c>
      <c r="AF115" s="8">
        <v>6162.60400390625</v>
      </c>
      <c r="AG115" s="8">
        <v>1818.4541015625</v>
      </c>
      <c r="AH115" s="8">
        <v>1163.63720703125</v>
      </c>
      <c r="AI115" s="8">
        <v>6153.21435546875</v>
      </c>
      <c r="AJ115" s="8">
        <v>4998.966796875</v>
      </c>
      <c r="AK115" s="8">
        <f>(data_cloud__263[[#This Row],[timestamp]]-BD113)*86400</f>
        <v>23.982000024989247</v>
      </c>
      <c r="AL115" s="8">
        <v>1.0049999999999999</v>
      </c>
      <c r="AM115" s="8">
        <v>424.834</v>
      </c>
      <c r="AN115" s="8">
        <v>2056.5120000000002</v>
      </c>
      <c r="AO115" s="8">
        <v>8.85</v>
      </c>
      <c r="AP115" s="6">
        <v>26.187000000000001</v>
      </c>
      <c r="AQ115" s="6">
        <v>1</v>
      </c>
      <c r="AR115" s="6">
        <v>1</v>
      </c>
      <c r="AS115" s="6">
        <f>_xlfn.XLOOKUP(data_cloud__263[[#This Row],[product_id]], manual_check_maarten!A:A,manual_check_maarten!F:F,  "")</f>
        <v>1</v>
      </c>
      <c r="AT115" s="6" t="str">
        <f>_xlfn.XLOOKUP(data_cloud__263[[#This Row],[product_id]], manual_check_maarten!A:A,manual_check_maarten!H:H,  "")</f>
        <v/>
      </c>
      <c r="AU115" s="6">
        <f>IF(data_cloud__263[[#This Row],[ground_truth]]=0,1,0)</f>
        <v>0</v>
      </c>
      <c r="AV115" s="6"/>
      <c r="AW115" s="6"/>
      <c r="AX115" s="6">
        <f>_xlfn.XLOOKUP(data_cloud__263[[#This Row],[product_id]], manual_check_maarten!A:A,manual_check_maarten!G:G,  "")</f>
        <v>0</v>
      </c>
      <c r="AY115" s="6"/>
      <c r="AZ115" s="6"/>
      <c r="BA115" s="6" t="s">
        <v>346</v>
      </c>
      <c r="BB115" s="6">
        <v>57</v>
      </c>
      <c r="BC115" s="6" t="s">
        <v>85</v>
      </c>
      <c r="BD115" s="6">
        <v>45566.703158275464</v>
      </c>
      <c r="BE115" s="6" t="s">
        <v>79</v>
      </c>
      <c r="BF115" s="6" t="s">
        <v>80</v>
      </c>
      <c r="BG115" s="6">
        <v>57</v>
      </c>
      <c r="BH115" s="6">
        <v>57</v>
      </c>
      <c r="BI115" s="6">
        <v>0</v>
      </c>
      <c r="BJ115" s="6" t="s">
        <v>344</v>
      </c>
      <c r="BK115" s="6" t="s">
        <v>82</v>
      </c>
      <c r="BL115" s="6">
        <v>14.50999927520752</v>
      </c>
      <c r="BM115" s="6">
        <v>110</v>
      </c>
      <c r="BN115" s="6" t="s">
        <v>82</v>
      </c>
      <c r="BO115" s="6" t="s">
        <v>82</v>
      </c>
      <c r="BP115" s="6">
        <v>0</v>
      </c>
      <c r="BQ115" s="6">
        <v>60</v>
      </c>
      <c r="BR115" s="6"/>
      <c r="BS115" s="6"/>
      <c r="BT115" s="6" t="s">
        <v>347</v>
      </c>
      <c r="BU115" s="6" t="s">
        <v>346</v>
      </c>
      <c r="BV115" s="6">
        <v>40</v>
      </c>
      <c r="BW115" s="6">
        <v>20</v>
      </c>
      <c r="BX115" s="6">
        <v>45</v>
      </c>
      <c r="BY115" s="6">
        <v>1201.6110000000001</v>
      </c>
      <c r="BZ115" s="6">
        <v>911.73699999999997</v>
      </c>
      <c r="CA115" s="6">
        <v>-3.226</v>
      </c>
      <c r="CB115" s="6">
        <v>4.048</v>
      </c>
      <c r="CC115" s="6">
        <v>89.082999999999998</v>
      </c>
      <c r="CD115" s="6">
        <v>2056.5120000000002</v>
      </c>
      <c r="CE115" s="6">
        <v>1204.43</v>
      </c>
      <c r="CF115" s="6">
        <v>1220.9369999999999</v>
      </c>
      <c r="CG115" s="6">
        <v>-179.95500000000001</v>
      </c>
      <c r="CH115" s="6">
        <v>98.424999999999997</v>
      </c>
      <c r="CS115" s="6"/>
      <c r="CT115" s="6"/>
      <c r="CU115" s="6"/>
      <c r="CV115" s="6"/>
      <c r="CW115" s="6"/>
      <c r="CZ115" s="6"/>
      <c r="DA115" s="6"/>
      <c r="DB115" s="6"/>
      <c r="DC115" s="6"/>
      <c r="DD115" s="6"/>
      <c r="DE115" s="6"/>
    </row>
    <row r="116" spans="1:109" x14ac:dyDescent="0.35">
      <c r="A116" s="8">
        <v>801.96649169921875</v>
      </c>
      <c r="B116" s="8">
        <v>119.90861511230469</v>
      </c>
      <c r="C116" s="8">
        <v>215.10000610351563</v>
      </c>
      <c r="D116" s="8">
        <v>215.10000610351563</v>
      </c>
      <c r="E116" s="8">
        <v>220</v>
      </c>
      <c r="F116" s="8">
        <v>224.80000305175781</v>
      </c>
      <c r="G116" s="8">
        <v>2198.6474609375</v>
      </c>
      <c r="H116" s="8">
        <v>1731.1932373046875</v>
      </c>
      <c r="I116" s="8">
        <v>3.320000171661377</v>
      </c>
      <c r="J116" s="8">
        <v>0.14600001275539398</v>
      </c>
      <c r="K116" s="8">
        <v>24.340002059936523</v>
      </c>
      <c r="L116" s="8">
        <v>2.0360000133514404</v>
      </c>
      <c r="M116" s="8">
        <v>0.45400002598762512</v>
      </c>
      <c r="N116" s="8">
        <v>0.65600001811981201</v>
      </c>
      <c r="O116" s="8">
        <v>47.200000762939453</v>
      </c>
      <c r="P116" s="8">
        <v>29.311515808105469</v>
      </c>
      <c r="Q116" s="8">
        <v>44.958595275878906</v>
      </c>
      <c r="R116" s="8">
        <v>229.80000305175781</v>
      </c>
      <c r="S116" s="8">
        <v>59.900002000000001</v>
      </c>
      <c r="T116" s="8">
        <v>59.900002000000001</v>
      </c>
      <c r="U116" s="8">
        <v>60.799999</v>
      </c>
      <c r="V116" s="8">
        <v>94.586082458496094</v>
      </c>
      <c r="W116" s="8">
        <v>52.499603271484375</v>
      </c>
      <c r="X116" s="8">
        <v>66.136787414550781</v>
      </c>
      <c r="Y116" s="8">
        <v>79.894454956054688</v>
      </c>
      <c r="Z116" s="8">
        <v>2.6713125705718994</v>
      </c>
      <c r="AA116" s="8">
        <v>546.26849365234375</v>
      </c>
      <c r="AB116" s="8">
        <v>502.64004516601563</v>
      </c>
      <c r="AC116" s="8">
        <v>4.5901875495910645</v>
      </c>
      <c r="AD116" s="8">
        <v>3.6119377613067627</v>
      </c>
      <c r="AE116" s="8">
        <v>7808.5498046875</v>
      </c>
      <c r="AF116" s="8">
        <v>5588.701171875</v>
      </c>
      <c r="AG116" s="8">
        <v>1694.8974609375</v>
      </c>
      <c r="AH116" s="8">
        <v>1039.59814453125</v>
      </c>
      <c r="AI116" s="8">
        <v>6113.65234375</v>
      </c>
      <c r="AJ116" s="8">
        <v>4549.10302734375</v>
      </c>
      <c r="AK116" s="8">
        <f>(data_cloud__263[[#This Row],[timestamp]]-BD114)*86400</f>
        <v>24.98299980070442</v>
      </c>
      <c r="AL116" s="8">
        <v>1.0029999999999999</v>
      </c>
      <c r="AM116" s="8">
        <v>423.70400000000001</v>
      </c>
      <c r="AN116" s="8">
        <v>2055.7220000000002</v>
      </c>
      <c r="AO116" s="8">
        <v>8.6340000000000003</v>
      </c>
      <c r="AP116" s="6">
        <v>28.152999999999999</v>
      </c>
      <c r="AQ116" s="6">
        <v>1</v>
      </c>
      <c r="AR116" s="6">
        <v>1</v>
      </c>
      <c r="AS116" s="6">
        <f>_xlfn.XLOOKUP(data_cloud__263[[#This Row],[product_id]], manual_check_maarten!A:A,manual_check_maarten!F:F,  "")</f>
        <v>0</v>
      </c>
      <c r="AT116" s="6" t="str">
        <f>_xlfn.XLOOKUP(data_cloud__263[[#This Row],[product_id]], manual_check_maarten!A:A,manual_check_maarten!H:H,  "")</f>
        <v>Circ section</v>
      </c>
      <c r="AU116" s="6">
        <f>IF(data_cloud__263[[#This Row],[ground_truth]]=0,1,0)</f>
        <v>1</v>
      </c>
      <c r="AV116" s="6"/>
      <c r="AW116" s="6"/>
      <c r="AX116" s="6">
        <f>_xlfn.XLOOKUP(data_cloud__263[[#This Row],[product_id]], manual_check_maarten!A:A,manual_check_maarten!G:G,  "")</f>
        <v>0</v>
      </c>
      <c r="AY116" s="6"/>
      <c r="AZ116" s="6"/>
      <c r="BA116" s="6" t="s">
        <v>348</v>
      </c>
      <c r="BB116" s="6">
        <v>58</v>
      </c>
      <c r="BC116" s="6" t="s">
        <v>78</v>
      </c>
      <c r="BD116" s="6">
        <v>45566.703447430555</v>
      </c>
      <c r="BE116" s="6" t="s">
        <v>79</v>
      </c>
      <c r="BF116" s="6" t="s">
        <v>80</v>
      </c>
      <c r="BG116" s="6">
        <v>58</v>
      </c>
      <c r="BH116" s="6">
        <v>58</v>
      </c>
      <c r="BI116" s="6">
        <v>0</v>
      </c>
      <c r="BJ116" s="6" t="s">
        <v>349</v>
      </c>
      <c r="BK116" s="6" t="s">
        <v>82</v>
      </c>
      <c r="BL116" s="6">
        <v>14.519999504089355</v>
      </c>
      <c r="BM116" s="6">
        <v>110</v>
      </c>
      <c r="BN116" s="6" t="s">
        <v>82</v>
      </c>
      <c r="BO116" s="6" t="s">
        <v>82</v>
      </c>
      <c r="BP116" s="6">
        <v>0</v>
      </c>
      <c r="BQ116" s="6">
        <v>60</v>
      </c>
      <c r="BR116" s="6">
        <v>1.1793255805969238E-2</v>
      </c>
      <c r="BS116" s="6">
        <v>0.14004993438720703</v>
      </c>
      <c r="BT116" s="6" t="s">
        <v>350</v>
      </c>
      <c r="BU116" s="6" t="s">
        <v>348</v>
      </c>
      <c r="BV116" s="6">
        <v>40</v>
      </c>
      <c r="BW116" s="6">
        <v>20</v>
      </c>
      <c r="BX116" s="6">
        <v>45</v>
      </c>
      <c r="BY116" s="6">
        <v>862.77700000000004</v>
      </c>
      <c r="BZ116" s="6">
        <v>1242.7360000000001</v>
      </c>
      <c r="CA116" s="6">
        <v>1.7769999999999999</v>
      </c>
      <c r="CB116" s="6">
        <v>4.1310000000000002</v>
      </c>
      <c r="CC116" s="6">
        <v>94.085999999999999</v>
      </c>
      <c r="CD116" s="6">
        <v>2055.7220000000002</v>
      </c>
      <c r="CE116" s="6">
        <v>841.72199999999998</v>
      </c>
      <c r="CF116" s="6">
        <v>1347.9680000000001</v>
      </c>
      <c r="CG116" s="6">
        <v>5.407</v>
      </c>
      <c r="CH116" s="6">
        <v>94.882000000000005</v>
      </c>
      <c r="CS116" s="6"/>
      <c r="CT116" s="6"/>
      <c r="CU116" s="6"/>
      <c r="CV116" s="6"/>
      <c r="CW116" s="6"/>
      <c r="CZ116" s="6"/>
      <c r="DA116" s="6"/>
      <c r="DB116" s="6"/>
      <c r="DC116" s="6"/>
      <c r="DD116" s="6"/>
      <c r="DE116" s="6"/>
    </row>
    <row r="117" spans="1:109" x14ac:dyDescent="0.35">
      <c r="A117" s="8">
        <v>801.96649169921875</v>
      </c>
      <c r="B117" s="8">
        <v>119.90861511230469</v>
      </c>
      <c r="C117" s="8">
        <v>215.10000610351563</v>
      </c>
      <c r="D117" s="8">
        <v>215.10000610351563</v>
      </c>
      <c r="E117" s="8">
        <v>220</v>
      </c>
      <c r="F117" s="8">
        <v>224.80000305175781</v>
      </c>
      <c r="G117" s="8">
        <v>2198.6474609375</v>
      </c>
      <c r="H117" s="8">
        <v>1731.1932373046875</v>
      </c>
      <c r="I117" s="8">
        <v>3.320000171661377</v>
      </c>
      <c r="J117" s="8">
        <v>0.14600001275539398</v>
      </c>
      <c r="K117" s="8">
        <v>24.340002059936523</v>
      </c>
      <c r="L117" s="8">
        <v>2.0360000133514404</v>
      </c>
      <c r="M117" s="8">
        <v>0.45400002598762512</v>
      </c>
      <c r="N117" s="8">
        <v>0.65600001811981201</v>
      </c>
      <c r="O117" s="8">
        <v>47.200000762939453</v>
      </c>
      <c r="P117" s="8">
        <v>29.311515808105469</v>
      </c>
      <c r="Q117" s="8">
        <v>44.958595275878906</v>
      </c>
      <c r="R117" s="8">
        <v>229.80000305175781</v>
      </c>
      <c r="S117" s="8">
        <v>59.900002000000001</v>
      </c>
      <c r="T117" s="8">
        <v>59.900002000000001</v>
      </c>
      <c r="U117" s="8">
        <v>60.799999</v>
      </c>
      <c r="V117" s="8">
        <v>137.79624938964844</v>
      </c>
      <c r="W117" s="8">
        <v>52.49993896484375</v>
      </c>
      <c r="X117" s="8">
        <v>66.767677307128906</v>
      </c>
      <c r="Y117" s="8">
        <v>82.920364379882813</v>
      </c>
      <c r="Z117" s="8">
        <v>1.2791875600814819</v>
      </c>
      <c r="AA117" s="8">
        <v>546.20172119140625</v>
      </c>
      <c r="AB117" s="8">
        <v>499.9080810546875</v>
      </c>
      <c r="AC117" s="8">
        <v>4.8159375190734863</v>
      </c>
      <c r="AD117" s="8">
        <v>3.7624375820159912</v>
      </c>
      <c r="AE117" s="8">
        <v>7958.75390625</v>
      </c>
      <c r="AF117" s="8">
        <v>6171.07275390625</v>
      </c>
      <c r="AG117" s="8">
        <v>1826.228515625</v>
      </c>
      <c r="AH117" s="8">
        <v>1133.08544921875</v>
      </c>
      <c r="AI117" s="8">
        <v>6132.525390625</v>
      </c>
      <c r="AJ117" s="8">
        <v>5037.9873046875</v>
      </c>
      <c r="AK117" s="8">
        <f>(data_cloud__263[[#This Row],[timestamp]]-BD115)*86400</f>
        <v>24.98299980070442</v>
      </c>
      <c r="AL117" s="8">
        <v>1.004</v>
      </c>
      <c r="AM117" s="8">
        <v>424.57100000000003</v>
      </c>
      <c r="AN117" s="8">
        <v>2056.3980000000001</v>
      </c>
      <c r="AO117" s="8">
        <v>25.777000000000001</v>
      </c>
      <c r="AP117" s="6">
        <v>342.73399999999998</v>
      </c>
      <c r="AQ117" s="6">
        <v>0</v>
      </c>
      <c r="AR117" s="6">
        <v>0</v>
      </c>
      <c r="AS117" s="6">
        <f>_xlfn.XLOOKUP(data_cloud__263[[#This Row],[product_id]], manual_check_maarten!A:A,manual_check_maarten!F:F,  "")</f>
        <v>1</v>
      </c>
      <c r="AT117" s="6" t="str">
        <f>_xlfn.XLOOKUP(data_cloud__263[[#This Row],[product_id]], manual_check_maarten!A:A,manual_check_maarten!H:H,  "")</f>
        <v/>
      </c>
      <c r="AU117" s="6">
        <f>IF(data_cloud__263[[#This Row],[ground_truth]]=0,1,0)</f>
        <v>0</v>
      </c>
      <c r="AV117" s="6"/>
      <c r="AW117" s="6"/>
      <c r="AX117" s="6" t="str">
        <f>_xlfn.XLOOKUP(data_cloud__263[[#This Row],[product_id]], manual_check_maarten!A:A,manual_check_maarten!G:G,  "")</f>
        <v>anomaly due to position against the edge of the FOV</v>
      </c>
      <c r="AY117" s="6"/>
      <c r="AZ117" s="6"/>
      <c r="BA117" s="6" t="s">
        <v>351</v>
      </c>
      <c r="BB117" s="6">
        <v>58</v>
      </c>
      <c r="BC117" s="6" t="s">
        <v>85</v>
      </c>
      <c r="BD117" s="6">
        <v>45566.703447430555</v>
      </c>
      <c r="BE117" s="6" t="s">
        <v>79</v>
      </c>
      <c r="BF117" s="6" t="s">
        <v>80</v>
      </c>
      <c r="BG117" s="6">
        <v>58</v>
      </c>
      <c r="BH117" s="6">
        <v>58</v>
      </c>
      <c r="BI117" s="6">
        <v>0</v>
      </c>
      <c r="BJ117" s="6" t="s">
        <v>349</v>
      </c>
      <c r="BK117" s="6" t="s">
        <v>82</v>
      </c>
      <c r="BL117" s="6">
        <v>14.519999504089355</v>
      </c>
      <c r="BM117" s="6">
        <v>110</v>
      </c>
      <c r="BN117" s="6" t="s">
        <v>82</v>
      </c>
      <c r="BO117" s="6" t="s">
        <v>82</v>
      </c>
      <c r="BP117" s="6">
        <v>0</v>
      </c>
      <c r="BQ117" s="6">
        <v>60</v>
      </c>
      <c r="BR117" s="6"/>
      <c r="BS117" s="6"/>
      <c r="BT117" s="6" t="s">
        <v>352</v>
      </c>
      <c r="BU117" s="6" t="s">
        <v>351</v>
      </c>
      <c r="BV117" s="6">
        <v>40</v>
      </c>
      <c r="BW117" s="6">
        <v>20</v>
      </c>
      <c r="BX117" s="6">
        <v>45</v>
      </c>
      <c r="BY117" s="6">
        <v>1243.9639999999999</v>
      </c>
      <c r="BZ117" s="6">
        <v>740.298</v>
      </c>
      <c r="CA117" s="6">
        <v>-1.3919999999999999</v>
      </c>
      <c r="CB117" s="6">
        <v>4.0609999999999999</v>
      </c>
      <c r="CC117" s="6">
        <v>90.917000000000002</v>
      </c>
      <c r="CD117" s="6">
        <v>2056.3980000000001</v>
      </c>
      <c r="CE117" s="6">
        <v>1236.8879999999999</v>
      </c>
      <c r="CF117" s="6">
        <v>1052.1469999999999</v>
      </c>
      <c r="CG117" s="6">
        <v>-178.261</v>
      </c>
      <c r="CH117" s="6">
        <v>98.424999999999997</v>
      </c>
      <c r="CS117" s="6"/>
      <c r="CT117" s="6"/>
      <c r="CU117" s="6"/>
      <c r="CV117" s="6"/>
      <c r="CW117" s="6"/>
      <c r="CZ117" s="6"/>
      <c r="DA117" s="6"/>
      <c r="DB117" s="6"/>
      <c r="DC117" s="6"/>
      <c r="DD117" s="6"/>
      <c r="DE117" s="6"/>
    </row>
    <row r="118" spans="1:109" x14ac:dyDescent="0.35">
      <c r="A118" s="8">
        <v>801.59759521484375</v>
      </c>
      <c r="B118" s="8">
        <v>119.90861511230469</v>
      </c>
      <c r="C118" s="8">
        <v>215.10000610351563</v>
      </c>
      <c r="D118" s="8">
        <v>215.10000610351563</v>
      </c>
      <c r="E118" s="8">
        <v>220</v>
      </c>
      <c r="F118" s="8">
        <v>224.80000305175781</v>
      </c>
      <c r="G118" s="8">
        <v>2181.064453125</v>
      </c>
      <c r="H118" s="8">
        <v>1732.1646728515625</v>
      </c>
      <c r="I118" s="8">
        <v>3.2080001831054688</v>
      </c>
      <c r="J118" s="8">
        <v>0.15200001001358032</v>
      </c>
      <c r="K118" s="8">
        <v>24.338001251220703</v>
      </c>
      <c r="L118" s="8">
        <v>2.0580000877380371</v>
      </c>
      <c r="M118" s="8">
        <v>0.45200002193450928</v>
      </c>
      <c r="N118" s="8">
        <v>0.65600001811981201</v>
      </c>
      <c r="O118" s="8">
        <v>47.5</v>
      </c>
      <c r="P118" s="8">
        <v>29.321708679199219</v>
      </c>
      <c r="Q118" s="8">
        <v>44.973884582519531</v>
      </c>
      <c r="R118" s="8">
        <v>230</v>
      </c>
      <c r="S118" s="8">
        <v>60</v>
      </c>
      <c r="T118" s="8">
        <v>60</v>
      </c>
      <c r="U118" s="8">
        <v>60.799999</v>
      </c>
      <c r="V118" s="8">
        <v>94.586082458496094</v>
      </c>
      <c r="W118" s="8">
        <v>52.499603271484375</v>
      </c>
      <c r="X118" s="8">
        <v>66.223945617675781</v>
      </c>
      <c r="Y118" s="8">
        <v>79.932113647460938</v>
      </c>
      <c r="Z118" s="8">
        <v>3.4990627765655518</v>
      </c>
      <c r="AA118" s="8">
        <v>544.7022705078125</v>
      </c>
      <c r="AB118" s="8">
        <v>501.98980712890625</v>
      </c>
      <c r="AC118" s="8">
        <v>4.5525627136230469</v>
      </c>
      <c r="AD118" s="8">
        <v>3.574312686920166</v>
      </c>
      <c r="AE118" s="8">
        <v>7786.9580078125</v>
      </c>
      <c r="AF118" s="8">
        <v>5569.962890625</v>
      </c>
      <c r="AG118" s="8">
        <v>1676.3994140625</v>
      </c>
      <c r="AH118" s="8">
        <v>1027.27734375</v>
      </c>
      <c r="AI118" s="8">
        <v>6110.55859375</v>
      </c>
      <c r="AJ118" s="8">
        <v>4542.685546875</v>
      </c>
      <c r="AK118" s="8">
        <f>(data_cloud__263[[#This Row],[timestamp]]-BD116)*86400</f>
        <v>24.080999940633774</v>
      </c>
      <c r="AL118" s="8">
        <v>1.0029999999999999</v>
      </c>
      <c r="AM118" s="8">
        <v>423.88299999999998</v>
      </c>
      <c r="AN118" s="8">
        <v>2054.6419999999998</v>
      </c>
      <c r="AO118" s="8">
        <v>11.066000000000001</v>
      </c>
      <c r="AP118" s="6">
        <v>24.765999999999998</v>
      </c>
      <c r="AQ118" s="6">
        <v>1</v>
      </c>
      <c r="AR118" s="6">
        <v>1</v>
      </c>
      <c r="AS118" s="6">
        <f>_xlfn.XLOOKUP(data_cloud__263[[#This Row],[product_id]], manual_check_maarten!A:A,manual_check_maarten!F:F,  "")</f>
        <v>1</v>
      </c>
      <c r="AT118" s="6" t="str">
        <f>_xlfn.XLOOKUP(data_cloud__263[[#This Row],[product_id]], manual_check_maarten!A:A,manual_check_maarten!H:H,  "")</f>
        <v/>
      </c>
      <c r="AU118" s="6">
        <f>IF(data_cloud__263[[#This Row],[ground_truth]]=0,1,0)</f>
        <v>0</v>
      </c>
      <c r="AV118" s="6"/>
      <c r="AW118" s="6"/>
      <c r="AX118" s="6">
        <f>_xlfn.XLOOKUP(data_cloud__263[[#This Row],[product_id]], manual_check_maarten!A:A,manual_check_maarten!G:G,  "")</f>
        <v>0</v>
      </c>
      <c r="AY118" s="6"/>
      <c r="AZ118" s="6"/>
      <c r="BA118" s="6" t="s">
        <v>353</v>
      </c>
      <c r="BB118" s="6">
        <v>59</v>
      </c>
      <c r="BC118" s="6" t="s">
        <v>78</v>
      </c>
      <c r="BD118" s="6">
        <v>45566.703726145832</v>
      </c>
      <c r="BE118" s="6" t="s">
        <v>79</v>
      </c>
      <c r="BF118" s="6" t="s">
        <v>80</v>
      </c>
      <c r="BG118" s="6">
        <v>59</v>
      </c>
      <c r="BH118" s="6">
        <v>59</v>
      </c>
      <c r="BI118" s="6">
        <v>0</v>
      </c>
      <c r="BJ118" s="6" t="s">
        <v>354</v>
      </c>
      <c r="BK118" s="6" t="s">
        <v>82</v>
      </c>
      <c r="BL118" s="6">
        <v>14.519999504089355</v>
      </c>
      <c r="BM118" s="6">
        <v>110</v>
      </c>
      <c r="BN118" s="6" t="s">
        <v>82</v>
      </c>
      <c r="BO118" s="6" t="s">
        <v>82</v>
      </c>
      <c r="BP118" s="6">
        <v>0</v>
      </c>
      <c r="BQ118" s="6">
        <v>60</v>
      </c>
      <c r="BR118" s="6">
        <v>2.0625829696655273E-2</v>
      </c>
      <c r="BS118" s="6">
        <v>0.10050904750823975</v>
      </c>
      <c r="BT118" s="6" t="s">
        <v>355</v>
      </c>
      <c r="BU118" s="6" t="s">
        <v>353</v>
      </c>
      <c r="BV118" s="6">
        <v>40</v>
      </c>
      <c r="BW118" s="6">
        <v>20</v>
      </c>
      <c r="BX118" s="6">
        <v>45</v>
      </c>
      <c r="BY118" s="6">
        <v>890.17700000000002</v>
      </c>
      <c r="BZ118" s="6">
        <v>1027.3789999999999</v>
      </c>
      <c r="CA118" s="6">
        <v>3.1309999999999998</v>
      </c>
      <c r="CB118" s="6">
        <v>4.1360000000000001</v>
      </c>
      <c r="CC118" s="6">
        <v>95.44</v>
      </c>
      <c r="CD118" s="6">
        <v>2054.6419999999998</v>
      </c>
      <c r="CE118" s="6">
        <v>866.42899999999997</v>
      </c>
      <c r="CF118" s="6">
        <v>1136.4960000000001</v>
      </c>
      <c r="CG118" s="6">
        <v>6.5819999999999999</v>
      </c>
      <c r="CH118" s="6">
        <v>98.424999999999997</v>
      </c>
      <c r="CS118" s="6"/>
      <c r="CT118" s="6"/>
      <c r="CU118" s="6"/>
      <c r="CV118" s="6"/>
      <c r="CW118" s="6"/>
      <c r="CZ118" s="6"/>
      <c r="DA118" s="6"/>
      <c r="DB118" s="6"/>
      <c r="DC118" s="6"/>
      <c r="DD118" s="6"/>
      <c r="DE118" s="6"/>
    </row>
    <row r="119" spans="1:109" x14ac:dyDescent="0.35">
      <c r="A119" s="8">
        <v>801.59759521484375</v>
      </c>
      <c r="B119" s="8">
        <v>119.90861511230469</v>
      </c>
      <c r="C119" s="8">
        <v>215.10000610351563</v>
      </c>
      <c r="D119" s="8">
        <v>215.10000610351563</v>
      </c>
      <c r="E119" s="8">
        <v>220</v>
      </c>
      <c r="F119" s="8">
        <v>224.80000305175781</v>
      </c>
      <c r="G119" s="8">
        <v>2181.064453125</v>
      </c>
      <c r="H119" s="8">
        <v>1732.1646728515625</v>
      </c>
      <c r="I119" s="8">
        <v>3.2080001831054688</v>
      </c>
      <c r="J119" s="8">
        <v>0.15200001001358032</v>
      </c>
      <c r="K119" s="8">
        <v>24.338001251220703</v>
      </c>
      <c r="L119" s="8">
        <v>2.0580000877380371</v>
      </c>
      <c r="M119" s="8">
        <v>0.45200002193450928</v>
      </c>
      <c r="N119" s="8">
        <v>0.65600001811981201</v>
      </c>
      <c r="O119" s="8">
        <v>47.5</v>
      </c>
      <c r="P119" s="8">
        <v>29.321708679199219</v>
      </c>
      <c r="Q119" s="8">
        <v>44.973884582519531</v>
      </c>
      <c r="R119" s="8">
        <v>230</v>
      </c>
      <c r="S119" s="8">
        <v>60</v>
      </c>
      <c r="T119" s="8">
        <v>60</v>
      </c>
      <c r="U119" s="8">
        <v>60.799999</v>
      </c>
      <c r="V119" s="8">
        <v>137.79624938964844</v>
      </c>
      <c r="W119" s="8">
        <v>52.49993896484375</v>
      </c>
      <c r="X119" s="8">
        <v>66.970985412597656</v>
      </c>
      <c r="Y119" s="8">
        <v>82.705558776855469</v>
      </c>
      <c r="Z119" s="8">
        <v>1.3168125152587891</v>
      </c>
      <c r="AA119" s="8">
        <v>545.3016357421875</v>
      </c>
      <c r="AB119" s="8">
        <v>498.55606079101563</v>
      </c>
      <c r="AC119" s="8">
        <v>4.7783126831054688</v>
      </c>
      <c r="AD119" s="8">
        <v>3.7624375820159912</v>
      </c>
      <c r="AE119" s="8">
        <v>7934.26025390625</v>
      </c>
      <c r="AF119" s="8">
        <v>6120.8671875</v>
      </c>
      <c r="AG119" s="8">
        <v>1802.59912109375</v>
      </c>
      <c r="AH119" s="8">
        <v>1128.52587890625</v>
      </c>
      <c r="AI119" s="8">
        <v>6131.6611328125</v>
      </c>
      <c r="AJ119" s="8">
        <v>4992.34130859375</v>
      </c>
      <c r="AK119" s="8">
        <f>(data_cloud__263[[#This Row],[timestamp]]-BD117)*86400</f>
        <v>24.080999940633774</v>
      </c>
      <c r="AL119" s="8">
        <v>1.0049999999999999</v>
      </c>
      <c r="AM119" s="8">
        <v>424.73500000000001</v>
      </c>
      <c r="AN119" s="8">
        <v>2054.9549999999999</v>
      </c>
      <c r="AO119" s="8">
        <v>13.423</v>
      </c>
      <c r="AP119" s="6">
        <v>21.457000000000001</v>
      </c>
      <c r="AQ119" s="6">
        <v>1</v>
      </c>
      <c r="AR119" s="6">
        <v>1</v>
      </c>
      <c r="AS119" s="6">
        <f>_xlfn.XLOOKUP(data_cloud__263[[#This Row],[product_id]], manual_check_maarten!A:A,manual_check_maarten!F:F,  "")</f>
        <v>1</v>
      </c>
      <c r="AT119" s="6" t="str">
        <f>_xlfn.XLOOKUP(data_cloud__263[[#This Row],[product_id]], manual_check_maarten!A:A,manual_check_maarten!H:H,  "")</f>
        <v/>
      </c>
      <c r="AU119" s="6">
        <f>IF(data_cloud__263[[#This Row],[ground_truth]]=0,1,0)</f>
        <v>0</v>
      </c>
      <c r="AV119" s="6"/>
      <c r="AW119" s="6"/>
      <c r="AX119" s="6">
        <f>_xlfn.XLOOKUP(data_cloud__263[[#This Row],[product_id]], manual_check_maarten!A:A,manual_check_maarten!G:G,  "")</f>
        <v>0</v>
      </c>
      <c r="AY119" s="6"/>
      <c r="AZ119" s="6"/>
      <c r="BA119" s="6" t="s">
        <v>356</v>
      </c>
      <c r="BB119" s="6">
        <v>59</v>
      </c>
      <c r="BC119" s="6" t="s">
        <v>85</v>
      </c>
      <c r="BD119" s="6">
        <v>45566.703726145832</v>
      </c>
      <c r="BE119" s="6" t="s">
        <v>79</v>
      </c>
      <c r="BF119" s="6" t="s">
        <v>80</v>
      </c>
      <c r="BG119" s="6">
        <v>59</v>
      </c>
      <c r="BH119" s="6">
        <v>59</v>
      </c>
      <c r="BI119" s="6">
        <v>0</v>
      </c>
      <c r="BJ119" s="6" t="s">
        <v>354</v>
      </c>
      <c r="BK119" s="6" t="s">
        <v>82</v>
      </c>
      <c r="BL119" s="6">
        <v>14.519999504089355</v>
      </c>
      <c r="BM119" s="6">
        <v>110</v>
      </c>
      <c r="BN119" s="6" t="s">
        <v>82</v>
      </c>
      <c r="BO119" s="6" t="s">
        <v>82</v>
      </c>
      <c r="BP119" s="6">
        <v>0</v>
      </c>
      <c r="BQ119" s="6">
        <v>60</v>
      </c>
      <c r="BR119" s="6"/>
      <c r="BS119" s="6"/>
      <c r="BT119" s="6" t="s">
        <v>357</v>
      </c>
      <c r="BU119" s="6" t="s">
        <v>356</v>
      </c>
      <c r="BV119" s="6">
        <v>40</v>
      </c>
      <c r="BW119" s="6">
        <v>20</v>
      </c>
      <c r="BX119" s="6">
        <v>45</v>
      </c>
      <c r="BY119" s="6">
        <v>1227.5070000000001</v>
      </c>
      <c r="BZ119" s="6">
        <v>1037.3620000000001</v>
      </c>
      <c r="CA119" s="6">
        <v>-2.3090000000000002</v>
      </c>
      <c r="CB119" s="6">
        <v>4.1050000000000004</v>
      </c>
      <c r="CC119" s="6">
        <v>90</v>
      </c>
      <c r="CD119" s="6">
        <v>2054.9549999999999</v>
      </c>
      <c r="CE119" s="6">
        <v>1222.6510000000001</v>
      </c>
      <c r="CF119" s="6">
        <v>1344.4559999999999</v>
      </c>
      <c r="CG119" s="6">
        <v>-178.52099999999999</v>
      </c>
      <c r="CH119" s="6">
        <v>99.998999999999995</v>
      </c>
      <c r="CS119" s="6"/>
      <c r="CT119" s="6"/>
      <c r="CU119" s="6"/>
      <c r="CV119" s="6"/>
      <c r="CW119" s="6"/>
      <c r="CZ119" s="6"/>
      <c r="DA119" s="6"/>
      <c r="DB119" s="6"/>
      <c r="DC119" s="6"/>
      <c r="DD119" s="6"/>
      <c r="DE119" s="6"/>
    </row>
    <row r="120" spans="1:109" hidden="1" x14ac:dyDescent="0.35">
      <c r="A120" s="8">
        <v>801.78204345703125</v>
      </c>
      <c r="B120" s="8">
        <v>119.90861511230469</v>
      </c>
      <c r="C120" s="8">
        <v>215</v>
      </c>
      <c r="D120" s="8">
        <v>215</v>
      </c>
      <c r="E120" s="8">
        <v>220</v>
      </c>
      <c r="F120" s="8">
        <v>224.80000305175781</v>
      </c>
      <c r="G120" s="8">
        <v>2206.71044921875</v>
      </c>
      <c r="H120" s="8">
        <v>1705.2559814453125</v>
      </c>
      <c r="I120" s="8">
        <v>3.004000186920166</v>
      </c>
      <c r="J120" s="8">
        <v>0.15200001001358032</v>
      </c>
      <c r="K120" s="8">
        <v>24.340002059936523</v>
      </c>
      <c r="L120" s="8">
        <v>2.0780000686645508</v>
      </c>
      <c r="M120" s="8">
        <v>0.45400002598762512</v>
      </c>
      <c r="N120" s="8">
        <v>0.65600001811981201</v>
      </c>
      <c r="O120" s="8">
        <v>47.5</v>
      </c>
      <c r="P120" s="8">
        <v>29.545967102050781</v>
      </c>
      <c r="Q120" s="8">
        <v>44.968788146972656</v>
      </c>
      <c r="R120" s="8">
        <v>229.80000305175781</v>
      </c>
      <c r="S120" s="8">
        <v>60.099997999999999</v>
      </c>
      <c r="T120" s="8">
        <v>60.099997999999999</v>
      </c>
      <c r="U120" s="8">
        <v>60.799999</v>
      </c>
      <c r="V120" s="8">
        <v>94.586082458496094</v>
      </c>
      <c r="W120" s="8">
        <v>52.499603271484375</v>
      </c>
      <c r="X120" s="8">
        <v>66.284080505371094</v>
      </c>
      <c r="Y120" s="8">
        <v>80.036537170410156</v>
      </c>
      <c r="Z120" s="8">
        <v>3.1228127479553223</v>
      </c>
      <c r="AA120" s="8">
        <v>544.476318359375</v>
      </c>
      <c r="AB120" s="8">
        <v>500.92257690429688</v>
      </c>
      <c r="AC120" s="8">
        <v>4.5149378776550293</v>
      </c>
      <c r="AD120" s="8">
        <v>3.574312686920166</v>
      </c>
      <c r="AE120" s="8">
        <v>7800.92333984375</v>
      </c>
      <c r="AF120" s="8">
        <v>5547.04833984375</v>
      </c>
      <c r="AG120" s="8">
        <v>1658.173828125</v>
      </c>
      <c r="AH120" s="8">
        <v>1028.5400390625</v>
      </c>
      <c r="AI120" s="8">
        <v>6142.74951171875</v>
      </c>
      <c r="AJ120" s="8">
        <v>4518.50830078125</v>
      </c>
      <c r="AK120" s="8">
        <f>(data_cloud__263[[#This Row],[timestamp]]-BD118)*86400</f>
        <v>23.979000141844153</v>
      </c>
      <c r="AL120" s="8"/>
      <c r="AM120" s="8"/>
      <c r="AN120" s="8"/>
      <c r="AO120" s="8"/>
      <c r="AP120" s="6"/>
      <c r="AQ120" s="6"/>
      <c r="AR120" s="6"/>
      <c r="AS120" s="6" t="str">
        <f>_xlfn.XLOOKUP(data_cloud__263[[#This Row],[product_id]], manual_check_maarten!A:A,manual_check_maarten!F:F,  "")</f>
        <v/>
      </c>
      <c r="AT120" s="6" t="str">
        <f>_xlfn.XLOOKUP(data_cloud__263[[#This Row],[product_id]], manual_check_maarten!A:A,manual_check_maarten!H:H,  "")</f>
        <v/>
      </c>
      <c r="AU120" s="6">
        <f>IF(data_cloud__263[[#This Row],[ground_truth]]=0,1,0)</f>
        <v>0</v>
      </c>
      <c r="AV120" s="6"/>
      <c r="AW120" s="6"/>
      <c r="AX120" s="6" t="str">
        <f>_xlfn.XLOOKUP(data_cloud__263[[#This Row],[product_id]], manual_check_maarten!A:A,manual_check_maarten!G:G,  "")</f>
        <v/>
      </c>
      <c r="AY120" s="6"/>
      <c r="AZ120" s="6"/>
      <c r="BA120" s="6" t="s">
        <v>358</v>
      </c>
      <c r="BB120" s="6">
        <v>60</v>
      </c>
      <c r="BC120" s="6" t="s">
        <v>78</v>
      </c>
      <c r="BD120" s="6">
        <v>45566.704003680556</v>
      </c>
      <c r="BE120" s="6" t="s">
        <v>79</v>
      </c>
      <c r="BF120" s="6" t="s">
        <v>80</v>
      </c>
      <c r="BG120" s="6">
        <v>60</v>
      </c>
      <c r="BH120" s="6">
        <v>60</v>
      </c>
      <c r="BI120" s="6">
        <v>0</v>
      </c>
      <c r="BJ120" s="6" t="s">
        <v>359</v>
      </c>
      <c r="BK120" s="6" t="s">
        <v>82</v>
      </c>
      <c r="BL120" s="6">
        <v>14.519999504089355</v>
      </c>
      <c r="BM120" s="6">
        <v>110</v>
      </c>
      <c r="BN120" s="6" t="s">
        <v>82</v>
      </c>
      <c r="BO120" s="6" t="s">
        <v>82</v>
      </c>
      <c r="BP120" s="6">
        <v>0</v>
      </c>
      <c r="BQ120" s="6">
        <v>60</v>
      </c>
      <c r="BR120" s="6">
        <v>6.2166452407836914E-3</v>
      </c>
      <c r="BS120" s="6">
        <v>0.12046647071838379</v>
      </c>
      <c r="BT120" s="6"/>
      <c r="BU120" s="6"/>
      <c r="BY120" s="6"/>
      <c r="BZ120" s="6"/>
      <c r="CA120" s="6"/>
      <c r="CB120" s="6"/>
      <c r="CC120" s="6"/>
      <c r="CD120" s="6"/>
      <c r="CE120" s="6"/>
      <c r="CS120" s="6"/>
      <c r="CT120" s="6"/>
      <c r="CU120" s="6"/>
      <c r="CV120" s="6"/>
      <c r="CW120" s="6"/>
      <c r="CZ120" s="6"/>
      <c r="DA120" s="6"/>
      <c r="DB120" s="6"/>
      <c r="DC120" s="6"/>
      <c r="DD120" s="6"/>
      <c r="DE120" s="6"/>
    </row>
    <row r="121" spans="1:109" x14ac:dyDescent="0.35">
      <c r="A121" s="8">
        <v>801.78204345703125</v>
      </c>
      <c r="B121" s="8">
        <v>119.90861511230469</v>
      </c>
      <c r="C121" s="8">
        <v>215</v>
      </c>
      <c r="D121" s="8">
        <v>215</v>
      </c>
      <c r="E121" s="8">
        <v>220</v>
      </c>
      <c r="F121" s="8">
        <v>224.80000305175781</v>
      </c>
      <c r="G121" s="8">
        <v>2206.71044921875</v>
      </c>
      <c r="H121" s="8">
        <v>1705.2559814453125</v>
      </c>
      <c r="I121" s="8">
        <v>3.004000186920166</v>
      </c>
      <c r="J121" s="8">
        <v>0.15200001001358032</v>
      </c>
      <c r="K121" s="8">
        <v>24.340002059936523</v>
      </c>
      <c r="L121" s="8">
        <v>2.0780000686645508</v>
      </c>
      <c r="M121" s="8">
        <v>0.45400002598762512</v>
      </c>
      <c r="N121" s="8">
        <v>0.65600001811981201</v>
      </c>
      <c r="O121" s="8">
        <v>47.5</v>
      </c>
      <c r="P121" s="8">
        <v>29.545967102050781</v>
      </c>
      <c r="Q121" s="8">
        <v>44.968788146972656</v>
      </c>
      <c r="R121" s="8">
        <v>229.80000305175781</v>
      </c>
      <c r="S121" s="8">
        <v>60.099997999999999</v>
      </c>
      <c r="T121" s="8">
        <v>60.099997999999999</v>
      </c>
      <c r="U121" s="8">
        <v>60.799999</v>
      </c>
      <c r="V121" s="8">
        <v>137.79624938964844</v>
      </c>
      <c r="W121" s="8">
        <v>52.49993896484375</v>
      </c>
      <c r="X121" s="8">
        <v>66.771881103515625</v>
      </c>
      <c r="Y121" s="8">
        <v>82.807243347167969</v>
      </c>
      <c r="Z121" s="8">
        <v>1.3544375896453857</v>
      </c>
      <c r="AA121" s="8">
        <v>545.7186279296875</v>
      </c>
      <c r="AB121" s="8">
        <v>498.73019409179688</v>
      </c>
      <c r="AC121" s="8">
        <v>4.7783126831054688</v>
      </c>
      <c r="AD121" s="8">
        <v>3.7624375820159912</v>
      </c>
      <c r="AE121" s="8">
        <v>7965.1552734375</v>
      </c>
      <c r="AF121" s="8">
        <v>6144.40185546875</v>
      </c>
      <c r="AG121" s="8">
        <v>1811.6552734375</v>
      </c>
      <c r="AH121" s="8">
        <v>1137.4375</v>
      </c>
      <c r="AI121" s="8">
        <v>6153.5</v>
      </c>
      <c r="AJ121" s="8">
        <v>5006.96435546875</v>
      </c>
      <c r="AK121" s="8">
        <f>(data_cloud__263[[#This Row],[timestamp]]-BD119)*86400</f>
        <v>23.979000141844153</v>
      </c>
      <c r="AL121" s="8">
        <v>1.0049999999999999</v>
      </c>
      <c r="AM121" s="8">
        <v>424.72699999999998</v>
      </c>
      <c r="AN121" s="8">
        <v>2056.3359999999998</v>
      </c>
      <c r="AO121" s="8">
        <v>13.551</v>
      </c>
      <c r="AP121" s="6">
        <v>18.744</v>
      </c>
      <c r="AQ121" s="6">
        <v>1</v>
      </c>
      <c r="AR121" s="6">
        <v>1</v>
      </c>
      <c r="AS121" s="6">
        <f>_xlfn.XLOOKUP(data_cloud__263[[#This Row],[product_id]], manual_check_maarten!A:A,manual_check_maarten!F:F,  "")</f>
        <v>1</v>
      </c>
      <c r="AT121" s="6" t="str">
        <f>_xlfn.XLOOKUP(data_cloud__263[[#This Row],[product_id]], manual_check_maarten!A:A,manual_check_maarten!H:H,  "")</f>
        <v/>
      </c>
      <c r="AU121" s="6">
        <f>IF(data_cloud__263[[#This Row],[ground_truth]]=0,1,0)</f>
        <v>0</v>
      </c>
      <c r="AV121" s="6"/>
      <c r="AW121" s="6"/>
      <c r="AX121" s="6">
        <f>_xlfn.XLOOKUP(data_cloud__263[[#This Row],[product_id]], manual_check_maarten!A:A,manual_check_maarten!G:G,  "")</f>
        <v>0</v>
      </c>
      <c r="AY121" s="6"/>
      <c r="AZ121" s="6"/>
      <c r="BA121" s="6" t="s">
        <v>360</v>
      </c>
      <c r="BB121" s="6">
        <v>60</v>
      </c>
      <c r="BC121" s="6" t="s">
        <v>85</v>
      </c>
      <c r="BD121" s="6">
        <v>45566.704003680556</v>
      </c>
      <c r="BE121" s="6" t="s">
        <v>79</v>
      </c>
      <c r="BF121" s="6" t="s">
        <v>80</v>
      </c>
      <c r="BG121" s="6">
        <v>60</v>
      </c>
      <c r="BH121" s="6">
        <v>60</v>
      </c>
      <c r="BI121" s="6">
        <v>0</v>
      </c>
      <c r="BJ121" s="6" t="s">
        <v>359</v>
      </c>
      <c r="BK121" s="6" t="s">
        <v>82</v>
      </c>
      <c r="BL121" s="6">
        <v>14.519999504089355</v>
      </c>
      <c r="BM121" s="6">
        <v>110</v>
      </c>
      <c r="BN121" s="6" t="s">
        <v>82</v>
      </c>
      <c r="BO121" s="6" t="s">
        <v>82</v>
      </c>
      <c r="BP121" s="6">
        <v>0</v>
      </c>
      <c r="BQ121" s="6">
        <v>60</v>
      </c>
      <c r="BR121" s="6"/>
      <c r="BS121" s="6"/>
      <c r="BT121" s="6" t="s">
        <v>361</v>
      </c>
      <c r="BU121" s="6" t="s">
        <v>360</v>
      </c>
      <c r="BV121" s="6">
        <v>40</v>
      </c>
      <c r="BW121" s="6">
        <v>20</v>
      </c>
      <c r="BX121" s="6">
        <v>45</v>
      </c>
      <c r="BY121" s="6">
        <v>1238.0989999999999</v>
      </c>
      <c r="BZ121" s="6">
        <v>882.66</v>
      </c>
      <c r="CA121" s="6">
        <v>-1.627</v>
      </c>
      <c r="CB121" s="6">
        <v>4.1040000000000001</v>
      </c>
      <c r="CC121" s="6">
        <v>90.682000000000002</v>
      </c>
      <c r="CD121" s="6">
        <v>2056.3359999999998</v>
      </c>
      <c r="CE121" s="6">
        <v>1231.5550000000001</v>
      </c>
      <c r="CF121" s="6">
        <v>1191.8779999999999</v>
      </c>
      <c r="CG121" s="6">
        <v>-178.297</v>
      </c>
      <c r="CH121" s="6">
        <v>99.998999999999995</v>
      </c>
      <c r="CS121" s="6"/>
      <c r="CT121" s="6"/>
      <c r="CU121" s="6"/>
      <c r="CV121" s="6"/>
      <c r="CW121" s="6"/>
      <c r="CZ121" s="6"/>
      <c r="DA121" s="6"/>
      <c r="DB121" s="6"/>
      <c r="DC121" s="6"/>
      <c r="DD121" s="6"/>
      <c r="DE121" s="6"/>
    </row>
    <row r="122" spans="1:109" x14ac:dyDescent="0.35">
      <c r="A122" s="8">
        <v>801.96649169921875</v>
      </c>
      <c r="B122" s="8">
        <v>119.90861511230469</v>
      </c>
      <c r="C122" s="8">
        <v>215</v>
      </c>
      <c r="D122" s="8">
        <v>214.80000305175781</v>
      </c>
      <c r="E122" s="8">
        <v>219.80000305175781</v>
      </c>
      <c r="F122" s="8">
        <v>225</v>
      </c>
      <c r="G122" s="8">
        <v>2206.71044921875</v>
      </c>
      <c r="H122" s="8">
        <v>1700.01025390625</v>
      </c>
      <c r="I122" s="8">
        <v>3.2840001583099365</v>
      </c>
      <c r="J122" s="8">
        <v>0.15000000596046448</v>
      </c>
      <c r="K122" s="8">
        <v>24.342000961303711</v>
      </c>
      <c r="L122" s="8">
        <v>2.0720000267028809</v>
      </c>
      <c r="M122" s="8">
        <v>0.45400002598762512</v>
      </c>
      <c r="N122" s="8">
        <v>0.65600001811981201</v>
      </c>
      <c r="O122" s="8">
        <v>47.700000762939453</v>
      </c>
      <c r="P122" s="8">
        <v>29.719257354736328</v>
      </c>
      <c r="Q122" s="8">
        <v>44.984077453613281</v>
      </c>
      <c r="R122" s="8">
        <v>229.80000305175781</v>
      </c>
      <c r="S122" s="8">
        <v>59.900002000000001</v>
      </c>
      <c r="T122" s="8">
        <v>59.900002000000001</v>
      </c>
      <c r="U122" s="8">
        <v>60.799999</v>
      </c>
      <c r="V122" s="8">
        <v>94.586082458496094</v>
      </c>
      <c r="W122" s="8">
        <v>52.499603271484375</v>
      </c>
      <c r="X122" s="8">
        <v>66.233314514160156</v>
      </c>
      <c r="Y122" s="8">
        <v>79.886604309082031</v>
      </c>
      <c r="Z122" s="8">
        <v>2.7089376449584961</v>
      </c>
      <c r="AA122" s="8">
        <v>546.31085205078125</v>
      </c>
      <c r="AB122" s="8">
        <v>502.9578857421875</v>
      </c>
      <c r="AC122" s="8">
        <v>4.5149378776550293</v>
      </c>
      <c r="AD122" s="8">
        <v>3.574312686920166</v>
      </c>
      <c r="AE122" s="8">
        <v>7840.38525390625</v>
      </c>
      <c r="AF122" s="8">
        <v>5590.42919921875</v>
      </c>
      <c r="AG122" s="8">
        <v>1668.4365234375</v>
      </c>
      <c r="AH122" s="8">
        <v>1036.56396484375</v>
      </c>
      <c r="AI122" s="8">
        <v>6171.94873046875</v>
      </c>
      <c r="AJ122" s="8">
        <v>4553.865234375</v>
      </c>
      <c r="AK122" s="8">
        <f>(data_cloud__263[[#This Row],[timestamp]]-BD120)*86400</f>
        <v>24.985000141896307</v>
      </c>
      <c r="AL122" s="8">
        <v>1.0029999999999999</v>
      </c>
      <c r="AM122" s="8">
        <v>423.60700000000003</v>
      </c>
      <c r="AN122" s="8">
        <v>2055.8470000000002</v>
      </c>
      <c r="AO122" s="8">
        <v>10.576000000000001</v>
      </c>
      <c r="AP122" s="6">
        <v>27.11</v>
      </c>
      <c r="AQ122" s="6">
        <v>1</v>
      </c>
      <c r="AR122" s="6">
        <v>1</v>
      </c>
      <c r="AS122" s="6">
        <f>_xlfn.XLOOKUP(data_cloud__263[[#This Row],[product_id]], manual_check_maarten!A:A,manual_check_maarten!F:F,  "")</f>
        <v>0</v>
      </c>
      <c r="AT122" s="6" t="str">
        <f>_xlfn.XLOOKUP(data_cloud__263[[#This Row],[product_id]], manual_check_maarten!A:A,manual_check_maarten!H:H,  "")</f>
        <v>Circ section</v>
      </c>
      <c r="AU122" s="6">
        <f>IF(data_cloud__263[[#This Row],[ground_truth]]=0,1,0)</f>
        <v>1</v>
      </c>
      <c r="AV122" s="6"/>
      <c r="AW122" s="6"/>
      <c r="AX122" s="6">
        <f>_xlfn.XLOOKUP(data_cloud__263[[#This Row],[product_id]], manual_check_maarten!A:A,manual_check_maarten!G:G,  "")</f>
        <v>0</v>
      </c>
      <c r="AY122" s="6"/>
      <c r="AZ122" s="6"/>
      <c r="BA122" s="6" t="s">
        <v>362</v>
      </c>
      <c r="BB122" s="6">
        <v>61</v>
      </c>
      <c r="BC122" s="6" t="s">
        <v>78</v>
      </c>
      <c r="BD122" s="6">
        <v>45566.704292858798</v>
      </c>
      <c r="BE122" s="6" t="s">
        <v>79</v>
      </c>
      <c r="BF122" s="6" t="s">
        <v>80</v>
      </c>
      <c r="BG122" s="6">
        <v>61</v>
      </c>
      <c r="BH122" s="6">
        <v>61</v>
      </c>
      <c r="BI122" s="6">
        <v>0</v>
      </c>
      <c r="BJ122" s="6" t="s">
        <v>363</v>
      </c>
      <c r="BK122" s="6" t="s">
        <v>82</v>
      </c>
      <c r="BL122" s="6">
        <v>14.529999732971191</v>
      </c>
      <c r="BM122" s="6">
        <v>110</v>
      </c>
      <c r="BN122" s="6" t="s">
        <v>82</v>
      </c>
      <c r="BO122" s="6" t="s">
        <v>82</v>
      </c>
      <c r="BP122" s="6">
        <v>0</v>
      </c>
      <c r="BQ122" s="6">
        <v>60</v>
      </c>
      <c r="BR122" s="6">
        <v>1.1476755142211914E-2</v>
      </c>
      <c r="BS122" s="6">
        <v>0.1341322660446167</v>
      </c>
      <c r="BT122" s="6" t="s">
        <v>364</v>
      </c>
      <c r="BU122" s="6" t="s">
        <v>362</v>
      </c>
      <c r="BV122" s="6">
        <v>40</v>
      </c>
      <c r="BW122" s="6">
        <v>20</v>
      </c>
      <c r="BX122" s="6">
        <v>45</v>
      </c>
      <c r="BY122" s="6">
        <v>860.87699999999995</v>
      </c>
      <c r="BZ122" s="6">
        <v>1258.99</v>
      </c>
      <c r="CA122" s="6">
        <v>2.2909999999999999</v>
      </c>
      <c r="CB122" s="6">
        <v>4.2809999999999997</v>
      </c>
      <c r="CC122" s="6">
        <v>94.6</v>
      </c>
      <c r="CD122" s="6">
        <v>2055.8470000000002</v>
      </c>
      <c r="CE122" s="6">
        <v>839.52300000000002</v>
      </c>
      <c r="CF122" s="6">
        <v>1366.047</v>
      </c>
      <c r="CG122" s="6">
        <v>5.319</v>
      </c>
      <c r="CH122" s="6">
        <v>94.882000000000005</v>
      </c>
      <c r="CS122" s="6"/>
      <c r="CT122" s="6"/>
      <c r="CU122" s="6"/>
      <c r="CV122" s="6"/>
      <c r="CW122" s="6"/>
      <c r="CZ122" s="6"/>
      <c r="DA122" s="6"/>
      <c r="DB122" s="6"/>
      <c r="DC122" s="6"/>
      <c r="DD122" s="6"/>
      <c r="DE122" s="6"/>
    </row>
    <row r="123" spans="1:109" x14ac:dyDescent="0.35">
      <c r="A123" s="8">
        <v>801.96649169921875</v>
      </c>
      <c r="B123" s="8">
        <v>119.90861511230469</v>
      </c>
      <c r="C123" s="8">
        <v>215</v>
      </c>
      <c r="D123" s="8">
        <v>214.80000305175781</v>
      </c>
      <c r="E123" s="8">
        <v>219.80000305175781</v>
      </c>
      <c r="F123" s="8">
        <v>225</v>
      </c>
      <c r="G123" s="8">
        <v>2206.71044921875</v>
      </c>
      <c r="H123" s="8">
        <v>1700.01025390625</v>
      </c>
      <c r="I123" s="8">
        <v>3.2840001583099365</v>
      </c>
      <c r="J123" s="8">
        <v>0.15000000596046448</v>
      </c>
      <c r="K123" s="8">
        <v>24.342000961303711</v>
      </c>
      <c r="L123" s="8">
        <v>2.0720000267028809</v>
      </c>
      <c r="M123" s="8">
        <v>0.45400002598762512</v>
      </c>
      <c r="N123" s="8">
        <v>0.65600001811981201</v>
      </c>
      <c r="O123" s="8">
        <v>47.700000762939453</v>
      </c>
      <c r="P123" s="8">
        <v>29.719257354736328</v>
      </c>
      <c r="Q123" s="8">
        <v>44.984077453613281</v>
      </c>
      <c r="R123" s="8">
        <v>229.80000305175781</v>
      </c>
      <c r="S123" s="8">
        <v>59.900002000000001</v>
      </c>
      <c r="T123" s="8">
        <v>59.900002000000001</v>
      </c>
      <c r="U123" s="8">
        <v>60.799999</v>
      </c>
      <c r="V123" s="8">
        <v>137.79624938964844</v>
      </c>
      <c r="W123" s="8">
        <v>52.49993896484375</v>
      </c>
      <c r="X123" s="8">
        <v>66.788032531738281</v>
      </c>
      <c r="Y123" s="8">
        <v>82.760910034179688</v>
      </c>
      <c r="Z123" s="8">
        <v>1.2415626049041748</v>
      </c>
      <c r="AA123" s="8">
        <v>546.93902587890625</v>
      </c>
      <c r="AB123" s="8">
        <v>501.07049560546875</v>
      </c>
      <c r="AC123" s="8">
        <v>4.7030625343322754</v>
      </c>
      <c r="AD123" s="8">
        <v>3.8000626564025879</v>
      </c>
      <c r="AE123" s="8">
        <v>7993.865234375</v>
      </c>
      <c r="AF123" s="8">
        <v>6198.576171875</v>
      </c>
      <c r="AG123" s="8">
        <v>1781.427734375</v>
      </c>
      <c r="AH123" s="8">
        <v>1169.81298828125</v>
      </c>
      <c r="AI123" s="8">
        <v>6212.4375</v>
      </c>
      <c r="AJ123" s="8">
        <v>5028.76318359375</v>
      </c>
      <c r="AK123" s="8">
        <f>(data_cloud__263[[#This Row],[timestamp]]-BD121)*86400</f>
        <v>24.985000141896307</v>
      </c>
      <c r="AL123" s="8">
        <v>1.0049999999999999</v>
      </c>
      <c r="AM123" s="8">
        <v>424.79599999999999</v>
      </c>
      <c r="AN123" s="8">
        <v>2056.4450000000002</v>
      </c>
      <c r="AO123" s="8">
        <v>8.5609999999999999</v>
      </c>
      <c r="AP123" s="6">
        <v>31.706</v>
      </c>
      <c r="AQ123" s="6">
        <v>1</v>
      </c>
      <c r="AR123" s="6">
        <v>1</v>
      </c>
      <c r="AS123" s="6">
        <f>_xlfn.XLOOKUP(data_cloud__263[[#This Row],[product_id]], manual_check_maarten!A:A,manual_check_maarten!F:F,  "")</f>
        <v>1</v>
      </c>
      <c r="AT123" s="6" t="str">
        <f>_xlfn.XLOOKUP(data_cloud__263[[#This Row],[product_id]], manual_check_maarten!A:A,manual_check_maarten!H:H,  "")</f>
        <v/>
      </c>
      <c r="AU123" s="6">
        <f>IF(data_cloud__263[[#This Row],[ground_truth]]=0,1,0)</f>
        <v>0</v>
      </c>
      <c r="AV123" s="6"/>
      <c r="AW123" s="6"/>
      <c r="AX123" s="6">
        <f>_xlfn.XLOOKUP(data_cloud__263[[#This Row],[product_id]], manual_check_maarten!A:A,manual_check_maarten!G:G,  "")</f>
        <v>0</v>
      </c>
      <c r="AY123" s="6"/>
      <c r="AZ123" s="6"/>
      <c r="BA123" s="6" t="s">
        <v>365</v>
      </c>
      <c r="BB123" s="6">
        <v>61</v>
      </c>
      <c r="BC123" s="6" t="s">
        <v>85</v>
      </c>
      <c r="BD123" s="6">
        <v>45566.704292858798</v>
      </c>
      <c r="BE123" s="6" t="s">
        <v>79</v>
      </c>
      <c r="BF123" s="6" t="s">
        <v>80</v>
      </c>
      <c r="BG123" s="6">
        <v>61</v>
      </c>
      <c r="BH123" s="6">
        <v>61</v>
      </c>
      <c r="BI123" s="6">
        <v>0</v>
      </c>
      <c r="BJ123" s="6" t="s">
        <v>363</v>
      </c>
      <c r="BK123" s="6" t="s">
        <v>82</v>
      </c>
      <c r="BL123" s="6">
        <v>14.529999732971191</v>
      </c>
      <c r="BM123" s="6">
        <v>110</v>
      </c>
      <c r="BN123" s="6" t="s">
        <v>82</v>
      </c>
      <c r="BO123" s="6" t="s">
        <v>82</v>
      </c>
      <c r="BP123" s="6">
        <v>0</v>
      </c>
      <c r="BQ123" s="6">
        <v>60</v>
      </c>
      <c r="BR123" s="6"/>
      <c r="BS123" s="6"/>
      <c r="BT123" s="6" t="s">
        <v>366</v>
      </c>
      <c r="BU123" s="6" t="s">
        <v>365</v>
      </c>
      <c r="BV123" s="6">
        <v>40</v>
      </c>
      <c r="BW123" s="6">
        <v>20</v>
      </c>
      <c r="BX123" s="6">
        <v>45</v>
      </c>
      <c r="BY123" s="6">
        <v>1233.624</v>
      </c>
      <c r="BZ123" s="6">
        <v>818.798</v>
      </c>
      <c r="CA123" s="6">
        <v>-2.3090000000000002</v>
      </c>
      <c r="CB123" s="6">
        <v>4.0780000000000003</v>
      </c>
      <c r="CC123" s="6">
        <v>90</v>
      </c>
      <c r="CD123" s="6">
        <v>2056.4450000000002</v>
      </c>
      <c r="CE123" s="6">
        <v>1229.279</v>
      </c>
      <c r="CF123" s="6">
        <v>1128.8309999999999</v>
      </c>
      <c r="CG123" s="6">
        <v>-178.61199999999999</v>
      </c>
      <c r="CH123" s="6">
        <v>99.998999999999995</v>
      </c>
      <c r="CS123" s="6"/>
      <c r="CT123" s="6"/>
      <c r="CU123" s="6"/>
      <c r="CV123" s="6"/>
      <c r="CW123" s="6"/>
      <c r="CZ123" s="6"/>
      <c r="DA123" s="6"/>
      <c r="DB123" s="6"/>
      <c r="DC123" s="6"/>
      <c r="DD123" s="6"/>
      <c r="DE123" s="6"/>
    </row>
    <row r="124" spans="1:109" x14ac:dyDescent="0.35">
      <c r="A124" s="8">
        <v>801.78204345703125</v>
      </c>
      <c r="B124" s="8">
        <v>119.90861511230469</v>
      </c>
      <c r="C124" s="8">
        <v>215.10000610351563</v>
      </c>
      <c r="D124" s="8">
        <v>215</v>
      </c>
      <c r="E124" s="8">
        <v>220.10000610351563</v>
      </c>
      <c r="F124" s="8">
        <v>225</v>
      </c>
      <c r="G124" s="8">
        <v>2184.464599609375</v>
      </c>
      <c r="H124" s="8">
        <v>1696.5130615234375</v>
      </c>
      <c r="I124" s="8">
        <v>2.7940001487731934</v>
      </c>
      <c r="J124" s="8">
        <v>0.14600001275539398</v>
      </c>
      <c r="K124" s="8">
        <v>24.338001251220703</v>
      </c>
      <c r="L124" s="8">
        <v>2.064000129699707</v>
      </c>
      <c r="M124" s="8">
        <v>0.45200002193450928</v>
      </c>
      <c r="N124" s="8">
        <v>0.65600001811981201</v>
      </c>
      <c r="O124" s="8">
        <v>47.700000762939453</v>
      </c>
      <c r="P124" s="8">
        <v>29.734546661376953</v>
      </c>
      <c r="Q124" s="8">
        <v>44.948402404785156</v>
      </c>
      <c r="R124" s="8">
        <v>229.80000305175781</v>
      </c>
      <c r="S124" s="8">
        <v>60</v>
      </c>
      <c r="T124" s="8">
        <v>60</v>
      </c>
      <c r="U124" s="8">
        <v>60.799999</v>
      </c>
      <c r="V124" s="8">
        <v>94.586082458496094</v>
      </c>
      <c r="W124" s="8">
        <v>52.499603271484375</v>
      </c>
      <c r="X124" s="8">
        <v>66.192314147949219</v>
      </c>
      <c r="Y124" s="8">
        <v>79.957672119140625</v>
      </c>
      <c r="Z124" s="8">
        <v>2.5960626602172852</v>
      </c>
      <c r="AA124" s="8">
        <v>544.640869140625</v>
      </c>
      <c r="AB124" s="8">
        <v>501.57247924804688</v>
      </c>
      <c r="AC124" s="8">
        <v>4.5525627136230469</v>
      </c>
      <c r="AD124" s="8">
        <v>3.574312686920166</v>
      </c>
      <c r="AE124" s="8">
        <v>7796.18798828125</v>
      </c>
      <c r="AF124" s="8">
        <v>5565.11962890625</v>
      </c>
      <c r="AG124" s="8">
        <v>1684.0556640625</v>
      </c>
      <c r="AH124" s="8">
        <v>1034.13525390625</v>
      </c>
      <c r="AI124" s="8">
        <v>6112.13232421875</v>
      </c>
      <c r="AJ124" s="8">
        <v>4530.984375</v>
      </c>
      <c r="AK124" s="8">
        <f>(data_cloud__263[[#This Row],[timestamp]]-BD122)*86400</f>
        <v>23.999999952502549</v>
      </c>
      <c r="AL124" s="8">
        <v>1.0029999999999999</v>
      </c>
      <c r="AM124" s="8">
        <v>423.77600000000001</v>
      </c>
      <c r="AN124" s="8">
        <v>2053.6309999999999</v>
      </c>
      <c r="AO124" s="8">
        <v>7.1310000000000002</v>
      </c>
      <c r="AP124" s="6">
        <v>22.995999999999999</v>
      </c>
      <c r="AQ124" s="6">
        <v>1</v>
      </c>
      <c r="AR124" s="6">
        <v>1</v>
      </c>
      <c r="AS124" s="6">
        <f>_xlfn.XLOOKUP(data_cloud__263[[#This Row],[product_id]], manual_check_maarten!A:A,manual_check_maarten!F:F,  "")</f>
        <v>1</v>
      </c>
      <c r="AT124" s="6" t="str">
        <f>_xlfn.XLOOKUP(data_cloud__263[[#This Row],[product_id]], manual_check_maarten!A:A,manual_check_maarten!H:H,  "")</f>
        <v/>
      </c>
      <c r="AU124" s="6">
        <f>IF(data_cloud__263[[#This Row],[ground_truth]]=0,1,0)</f>
        <v>0</v>
      </c>
      <c r="AV124" s="6"/>
      <c r="AW124" s="6"/>
      <c r="AX124" s="6">
        <f>_xlfn.XLOOKUP(data_cloud__263[[#This Row],[product_id]], manual_check_maarten!A:A,manual_check_maarten!G:G,  "")</f>
        <v>0</v>
      </c>
      <c r="AY124" s="6"/>
      <c r="AZ124" s="6"/>
      <c r="BA124" s="6" t="s">
        <v>367</v>
      </c>
      <c r="BB124" s="6">
        <v>62</v>
      </c>
      <c r="BC124" s="6" t="s">
        <v>78</v>
      </c>
      <c r="BD124" s="6">
        <v>45566.704570636575</v>
      </c>
      <c r="BE124" s="6" t="s">
        <v>79</v>
      </c>
      <c r="BF124" s="6" t="s">
        <v>80</v>
      </c>
      <c r="BG124" s="6">
        <v>62</v>
      </c>
      <c r="BH124" s="6">
        <v>62</v>
      </c>
      <c r="BI124" s="6">
        <v>0</v>
      </c>
      <c r="BJ124" s="6" t="s">
        <v>368</v>
      </c>
      <c r="BK124" s="6" t="s">
        <v>82</v>
      </c>
      <c r="BL124" s="6">
        <v>14.529999732971191</v>
      </c>
      <c r="BM124" s="6">
        <v>110</v>
      </c>
      <c r="BN124" s="6" t="s">
        <v>82</v>
      </c>
      <c r="BO124" s="6" t="s">
        <v>82</v>
      </c>
      <c r="BP124" s="6">
        <v>0</v>
      </c>
      <c r="BQ124" s="6">
        <v>60</v>
      </c>
      <c r="BR124" s="6">
        <v>6.1786174774169922E-3</v>
      </c>
      <c r="BS124" s="6">
        <v>0.13238656520843506</v>
      </c>
      <c r="BT124" s="6" t="s">
        <v>369</v>
      </c>
      <c r="BU124" s="6" t="s">
        <v>367</v>
      </c>
      <c r="BV124" s="6">
        <v>40</v>
      </c>
      <c r="BW124" s="6">
        <v>20</v>
      </c>
      <c r="BX124" s="6">
        <v>45</v>
      </c>
      <c r="BY124" s="6">
        <v>890.774</v>
      </c>
      <c r="BZ124" s="6">
        <v>997.09</v>
      </c>
      <c r="CA124" s="6">
        <v>3.88</v>
      </c>
      <c r="CB124" s="6">
        <v>4.1779999999999999</v>
      </c>
      <c r="CC124" s="6">
        <v>96.188999999999993</v>
      </c>
      <c r="CD124" s="6">
        <v>2053.6309999999999</v>
      </c>
      <c r="CE124" s="6">
        <v>867.53800000000001</v>
      </c>
      <c r="CF124" s="6">
        <v>1104.8409999999999</v>
      </c>
      <c r="CG124" s="6">
        <v>6.548</v>
      </c>
      <c r="CH124" s="6">
        <v>98.424999999999997</v>
      </c>
      <c r="CS124" s="6"/>
      <c r="CT124" s="6"/>
      <c r="CU124" s="6"/>
      <c r="CV124" s="6"/>
      <c r="CW124" s="6"/>
      <c r="CZ124" s="6"/>
      <c r="DA124" s="6"/>
      <c r="DB124" s="6"/>
      <c r="DC124" s="6"/>
      <c r="DD124" s="6"/>
      <c r="DE124" s="6"/>
    </row>
    <row r="125" spans="1:109" x14ac:dyDescent="0.35">
      <c r="A125" s="8">
        <v>801.78204345703125</v>
      </c>
      <c r="B125" s="8">
        <v>119.90861511230469</v>
      </c>
      <c r="C125" s="8">
        <v>215.10000610351563</v>
      </c>
      <c r="D125" s="8">
        <v>215</v>
      </c>
      <c r="E125" s="8">
        <v>220.10000610351563</v>
      </c>
      <c r="F125" s="8">
        <v>225</v>
      </c>
      <c r="G125" s="8">
        <v>2184.464599609375</v>
      </c>
      <c r="H125" s="8">
        <v>1696.5130615234375</v>
      </c>
      <c r="I125" s="8">
        <v>2.7940001487731934</v>
      </c>
      <c r="J125" s="8">
        <v>0.14600001275539398</v>
      </c>
      <c r="K125" s="8">
        <v>24.338001251220703</v>
      </c>
      <c r="L125" s="8">
        <v>2.064000129699707</v>
      </c>
      <c r="M125" s="8">
        <v>0.45200002193450928</v>
      </c>
      <c r="N125" s="8">
        <v>0.65600001811981201</v>
      </c>
      <c r="O125" s="8">
        <v>47.700000762939453</v>
      </c>
      <c r="P125" s="8">
        <v>29.734546661376953</v>
      </c>
      <c r="Q125" s="8">
        <v>44.948402404785156</v>
      </c>
      <c r="R125" s="8">
        <v>229.80000305175781</v>
      </c>
      <c r="S125" s="8">
        <v>60</v>
      </c>
      <c r="T125" s="8">
        <v>60</v>
      </c>
      <c r="U125" s="8">
        <v>60.799999</v>
      </c>
      <c r="V125" s="8">
        <v>137.79624938964844</v>
      </c>
      <c r="W125" s="8">
        <v>52.49993896484375</v>
      </c>
      <c r="X125" s="8">
        <v>66.712882995605469</v>
      </c>
      <c r="Y125" s="8">
        <v>82.360359191894531</v>
      </c>
      <c r="Z125" s="8">
        <v>1.7683125734329224</v>
      </c>
      <c r="AA125" s="8">
        <v>546.8251953125</v>
      </c>
      <c r="AB125" s="8">
        <v>500.10348510742188</v>
      </c>
      <c r="AC125" s="8">
        <v>4.7783126831054688</v>
      </c>
      <c r="AD125" s="8">
        <v>3.8376877307891846</v>
      </c>
      <c r="AE125" s="8">
        <v>7983.873046875</v>
      </c>
      <c r="AF125" s="8">
        <v>6201.138671875</v>
      </c>
      <c r="AG125" s="8">
        <v>1820.9541015625</v>
      </c>
      <c r="AH125" s="8">
        <v>1184.71533203125</v>
      </c>
      <c r="AI125" s="8">
        <v>6162.9189453125</v>
      </c>
      <c r="AJ125" s="8">
        <v>5016.42333984375</v>
      </c>
      <c r="AK125" s="8">
        <f>(data_cloud__263[[#This Row],[timestamp]]-BD123)*86400</f>
        <v>23.999999952502549</v>
      </c>
      <c r="AL125" s="8">
        <v>1.0049999999999999</v>
      </c>
      <c r="AM125" s="8">
        <v>424.80700000000002</v>
      </c>
      <c r="AN125" s="8">
        <v>2056.1019999999999</v>
      </c>
      <c r="AO125" s="8">
        <v>9.7100000000000009</v>
      </c>
      <c r="AP125" s="6">
        <v>30.457000000000001</v>
      </c>
      <c r="AQ125" s="6">
        <v>1</v>
      </c>
      <c r="AR125" s="6">
        <v>1</v>
      </c>
      <c r="AS125" s="6">
        <f>_xlfn.XLOOKUP(data_cloud__263[[#This Row],[product_id]], manual_check_maarten!A:A,manual_check_maarten!F:F,  "")</f>
        <v>1</v>
      </c>
      <c r="AT125" s="6" t="str">
        <f>_xlfn.XLOOKUP(data_cloud__263[[#This Row],[product_id]], manual_check_maarten!A:A,manual_check_maarten!H:H,  "")</f>
        <v/>
      </c>
      <c r="AU125" s="6">
        <f>IF(data_cloud__263[[#This Row],[ground_truth]]=0,1,0)</f>
        <v>0</v>
      </c>
      <c r="AV125" s="6"/>
      <c r="AW125" s="6"/>
      <c r="AX125" s="6">
        <f>_xlfn.XLOOKUP(data_cloud__263[[#This Row],[product_id]], manual_check_maarten!A:A,manual_check_maarten!G:G,  "")</f>
        <v>0</v>
      </c>
      <c r="AY125" s="6"/>
      <c r="AZ125" s="6"/>
      <c r="BA125" s="6" t="s">
        <v>370</v>
      </c>
      <c r="BB125" s="6">
        <v>62</v>
      </c>
      <c r="BC125" s="6" t="s">
        <v>85</v>
      </c>
      <c r="BD125" s="6">
        <v>45566.704570636575</v>
      </c>
      <c r="BE125" s="6" t="s">
        <v>79</v>
      </c>
      <c r="BF125" s="6" t="s">
        <v>80</v>
      </c>
      <c r="BG125" s="6">
        <v>62</v>
      </c>
      <c r="BH125" s="6">
        <v>62</v>
      </c>
      <c r="BI125" s="6">
        <v>0</v>
      </c>
      <c r="BJ125" s="6" t="s">
        <v>368</v>
      </c>
      <c r="BK125" s="6" t="s">
        <v>82</v>
      </c>
      <c r="BL125" s="6">
        <v>14.529999732971191</v>
      </c>
      <c r="BM125" s="6">
        <v>110</v>
      </c>
      <c r="BN125" s="6" t="s">
        <v>82</v>
      </c>
      <c r="BO125" s="6" t="s">
        <v>82</v>
      </c>
      <c r="BP125" s="6">
        <v>0</v>
      </c>
      <c r="BQ125" s="6">
        <v>60</v>
      </c>
      <c r="BR125" s="6"/>
      <c r="BS125" s="6"/>
      <c r="BT125" s="6" t="s">
        <v>371</v>
      </c>
      <c r="BU125" s="6" t="s">
        <v>370</v>
      </c>
      <c r="BV125" s="6">
        <v>40</v>
      </c>
      <c r="BW125" s="6">
        <v>20</v>
      </c>
      <c r="BX125" s="6">
        <v>45</v>
      </c>
      <c r="BY125" s="6">
        <v>1190.454</v>
      </c>
      <c r="BZ125" s="6">
        <v>976.82299999999998</v>
      </c>
      <c r="CA125" s="6">
        <v>-3.673</v>
      </c>
      <c r="CB125" s="6">
        <v>4.0990000000000002</v>
      </c>
      <c r="CC125" s="6">
        <v>88.635999999999996</v>
      </c>
      <c r="CD125" s="6">
        <v>2056.1019999999999</v>
      </c>
      <c r="CE125" s="6">
        <v>1194.9570000000001</v>
      </c>
      <c r="CF125" s="6">
        <v>1284.404</v>
      </c>
      <c r="CG125" s="6">
        <v>179.58099999999999</v>
      </c>
      <c r="CH125" s="6">
        <v>99.998999999999995</v>
      </c>
      <c r="CS125" s="6"/>
      <c r="CT125" s="6"/>
      <c r="CU125" s="6"/>
      <c r="CV125" s="6"/>
      <c r="CW125" s="6"/>
      <c r="CZ125" s="6"/>
      <c r="DA125" s="6"/>
      <c r="DB125" s="6"/>
      <c r="DC125" s="6"/>
      <c r="DD125" s="6"/>
      <c r="DE125" s="6"/>
    </row>
    <row r="126" spans="1:109" hidden="1" x14ac:dyDescent="0.35">
      <c r="A126" s="8">
        <v>801.78204345703125</v>
      </c>
      <c r="B126" s="8">
        <v>119.90861511230469</v>
      </c>
      <c r="C126" s="8">
        <v>214.80000305175781</v>
      </c>
      <c r="D126" s="8">
        <v>215.10000610351563</v>
      </c>
      <c r="E126" s="8">
        <v>220</v>
      </c>
      <c r="F126" s="8">
        <v>225</v>
      </c>
      <c r="G126" s="8">
        <v>2218.56201171875</v>
      </c>
      <c r="H126" s="8">
        <v>1699.5245361328125</v>
      </c>
      <c r="I126" s="8">
        <v>2.7900002002716064</v>
      </c>
      <c r="J126" s="8">
        <v>0.14600001275539398</v>
      </c>
      <c r="K126" s="8">
        <v>24.340002059936523</v>
      </c>
      <c r="L126" s="8">
        <v>2.0900001525878906</v>
      </c>
      <c r="M126" s="8">
        <v>0.45400002598762512</v>
      </c>
      <c r="N126" s="8">
        <v>0.65800005197525024</v>
      </c>
      <c r="O126" s="8">
        <v>47.900001525878906</v>
      </c>
      <c r="P126" s="8">
        <v>30.14738655090332</v>
      </c>
      <c r="Q126" s="8">
        <v>44.984077453613281</v>
      </c>
      <c r="R126" s="8">
        <v>229.80000305175781</v>
      </c>
      <c r="S126" s="8">
        <v>60.099997999999999</v>
      </c>
      <c r="T126" s="8">
        <v>60.099997999999999</v>
      </c>
      <c r="U126" s="8">
        <v>60.799999</v>
      </c>
      <c r="V126" s="8">
        <v>94.586082458496094</v>
      </c>
      <c r="W126" s="8">
        <v>52.499603271484375</v>
      </c>
      <c r="X126" s="8">
        <v>66.07958984375</v>
      </c>
      <c r="Y126" s="8">
        <v>80.069488525390625</v>
      </c>
      <c r="Z126" s="8">
        <v>2.8970625400543213</v>
      </c>
      <c r="AA126" s="8">
        <v>546.0665283203125</v>
      </c>
      <c r="AB126" s="8">
        <v>503.6917724609375</v>
      </c>
      <c r="AC126" s="8">
        <v>4.4396877288818359</v>
      </c>
      <c r="AD126" s="8">
        <v>3.574312686920166</v>
      </c>
      <c r="AE126" s="8">
        <v>7828.421875</v>
      </c>
      <c r="AF126" s="8">
        <v>5604.740234375</v>
      </c>
      <c r="AG126" s="8">
        <v>1637.06201171875</v>
      </c>
      <c r="AH126" s="8">
        <v>1049.61181640625</v>
      </c>
      <c r="AI126" s="8">
        <v>6191.35986328125</v>
      </c>
      <c r="AJ126" s="8">
        <v>4555.12841796875</v>
      </c>
      <c r="AK126" s="8">
        <f>(data_cloud__263[[#This Row],[timestamp]]-BD124)*86400</f>
        <v>23.962999926880002</v>
      </c>
      <c r="AL126" s="8"/>
      <c r="AM126" s="8"/>
      <c r="AN126" s="8"/>
      <c r="AO126" s="8"/>
      <c r="AP126" s="6"/>
      <c r="AQ126" s="6"/>
      <c r="AR126" s="6"/>
      <c r="AS126" s="6" t="str">
        <f>_xlfn.XLOOKUP(data_cloud__263[[#This Row],[product_id]], manual_check_maarten!A:A,manual_check_maarten!F:F,  "")</f>
        <v/>
      </c>
      <c r="AT126" s="6" t="str">
        <f>_xlfn.XLOOKUP(data_cloud__263[[#This Row],[product_id]], manual_check_maarten!A:A,manual_check_maarten!H:H,  "")</f>
        <v/>
      </c>
      <c r="AU126" s="6">
        <f>IF(data_cloud__263[[#This Row],[ground_truth]]=0,1,0)</f>
        <v>0</v>
      </c>
      <c r="AV126" s="6"/>
      <c r="AW126" s="6"/>
      <c r="AX126" s="6" t="str">
        <f>_xlfn.XLOOKUP(data_cloud__263[[#This Row],[product_id]], manual_check_maarten!A:A,manual_check_maarten!G:G,  "")</f>
        <v/>
      </c>
      <c r="AY126" s="6"/>
      <c r="AZ126" s="6"/>
      <c r="BA126" s="6" t="s">
        <v>372</v>
      </c>
      <c r="BB126" s="6">
        <v>63</v>
      </c>
      <c r="BC126" s="6" t="s">
        <v>78</v>
      </c>
      <c r="BD126" s="6">
        <v>45566.704847986111</v>
      </c>
      <c r="BE126" s="6" t="s">
        <v>79</v>
      </c>
      <c r="BF126" s="6" t="s">
        <v>80</v>
      </c>
      <c r="BG126" s="6">
        <v>63</v>
      </c>
      <c r="BH126" s="6">
        <v>63</v>
      </c>
      <c r="BI126" s="6">
        <v>0</v>
      </c>
      <c r="BJ126" s="6" t="s">
        <v>373</v>
      </c>
      <c r="BK126" s="6" t="s">
        <v>82</v>
      </c>
      <c r="BL126" s="6">
        <v>14.539999961853027</v>
      </c>
      <c r="BM126" s="6">
        <v>110</v>
      </c>
      <c r="BN126" s="6" t="s">
        <v>82</v>
      </c>
      <c r="BO126" s="6" t="s">
        <v>82</v>
      </c>
      <c r="BP126" s="6">
        <v>0</v>
      </c>
      <c r="BQ126" s="6">
        <v>60</v>
      </c>
      <c r="BR126" s="6">
        <v>1.5326738357543945E-3</v>
      </c>
      <c r="BS126" s="6">
        <v>0.13256728649139404</v>
      </c>
      <c r="BT126" s="6"/>
      <c r="BU126" s="6"/>
      <c r="BY126" s="6"/>
      <c r="BZ126" s="6"/>
      <c r="CA126" s="6"/>
      <c r="CB126" s="6"/>
      <c r="CC126" s="6"/>
      <c r="CD126" s="6"/>
      <c r="CE126" s="6"/>
      <c r="CS126" s="6"/>
      <c r="CT126" s="6"/>
      <c r="CU126" s="6"/>
      <c r="CV126" s="6"/>
      <c r="CW126" s="6"/>
      <c r="CZ126" s="6"/>
      <c r="DA126" s="6"/>
      <c r="DB126" s="6"/>
      <c r="DC126" s="6"/>
      <c r="DD126" s="6"/>
      <c r="DE126" s="6"/>
    </row>
    <row r="127" spans="1:109" x14ac:dyDescent="0.35">
      <c r="A127" s="8">
        <v>801.78204345703125</v>
      </c>
      <c r="B127" s="8">
        <v>119.90861511230469</v>
      </c>
      <c r="C127" s="8">
        <v>214.80000305175781</v>
      </c>
      <c r="D127" s="8">
        <v>215.10000610351563</v>
      </c>
      <c r="E127" s="8">
        <v>220</v>
      </c>
      <c r="F127" s="8">
        <v>225</v>
      </c>
      <c r="G127" s="8">
        <v>2218.56201171875</v>
      </c>
      <c r="H127" s="8">
        <v>1699.5245361328125</v>
      </c>
      <c r="I127" s="8">
        <v>2.7900002002716064</v>
      </c>
      <c r="J127" s="8">
        <v>0.14600001275539398</v>
      </c>
      <c r="K127" s="8">
        <v>24.340002059936523</v>
      </c>
      <c r="L127" s="8">
        <v>2.0900001525878906</v>
      </c>
      <c r="M127" s="8">
        <v>0.45400002598762512</v>
      </c>
      <c r="N127" s="8">
        <v>0.65800005197525024</v>
      </c>
      <c r="O127" s="8">
        <v>47.900001525878906</v>
      </c>
      <c r="P127" s="8">
        <v>30.14738655090332</v>
      </c>
      <c r="Q127" s="8">
        <v>44.984077453613281</v>
      </c>
      <c r="R127" s="8">
        <v>229.80000305175781</v>
      </c>
      <c r="S127" s="8">
        <v>60.099997999999999</v>
      </c>
      <c r="T127" s="8">
        <v>60.099997999999999</v>
      </c>
      <c r="U127" s="8">
        <v>60.799999</v>
      </c>
      <c r="V127" s="8">
        <v>137.79624938964844</v>
      </c>
      <c r="W127" s="8">
        <v>52.49993896484375</v>
      </c>
      <c r="X127" s="8">
        <v>66.872093200683594</v>
      </c>
      <c r="Y127" s="8">
        <v>82.774322509765625</v>
      </c>
      <c r="Z127" s="8">
        <v>1.2415626049041748</v>
      </c>
      <c r="AA127" s="8">
        <v>547.59423828125</v>
      </c>
      <c r="AB127" s="8">
        <v>502.1484375</v>
      </c>
      <c r="AC127" s="8">
        <v>4.7406878471374512</v>
      </c>
      <c r="AD127" s="8">
        <v>3.8000626564025879</v>
      </c>
      <c r="AE127" s="8">
        <v>7999.5078125</v>
      </c>
      <c r="AF127" s="8">
        <v>6245.8232421875</v>
      </c>
      <c r="AG127" s="8">
        <v>1814.85595703125</v>
      </c>
      <c r="AH127" s="8">
        <v>1182.2041015625</v>
      </c>
      <c r="AI127" s="8">
        <v>6184.65185546875</v>
      </c>
      <c r="AJ127" s="8">
        <v>5063.619140625</v>
      </c>
      <c r="AK127" s="8">
        <f>(data_cloud__263[[#This Row],[timestamp]]-BD125)*86400</f>
        <v>23.962999926880002</v>
      </c>
      <c r="AL127" s="8">
        <v>1.0049999999999999</v>
      </c>
      <c r="AM127" s="8">
        <v>424.827</v>
      </c>
      <c r="AN127" s="8">
        <v>2056.473</v>
      </c>
      <c r="AO127" s="8">
        <v>30.321999999999999</v>
      </c>
      <c r="AP127" s="6">
        <v>23.34</v>
      </c>
      <c r="AQ127" s="6">
        <v>0</v>
      </c>
      <c r="AR127" s="6">
        <v>1</v>
      </c>
      <c r="AS127" s="6">
        <f>_xlfn.XLOOKUP(data_cloud__263[[#This Row],[product_id]], manual_check_maarten!A:A,manual_check_maarten!F:F,  "")</f>
        <v>0</v>
      </c>
      <c r="AT127" s="6" t="str">
        <f>_xlfn.XLOOKUP(data_cloud__263[[#This Row],[product_id]], manual_check_maarten!A:A,manual_check_maarten!H:H,  "")</f>
        <v>Streaks</v>
      </c>
      <c r="AU127" s="6">
        <f>IF(data_cloud__263[[#This Row],[ground_truth]]=0,1,0)</f>
        <v>1</v>
      </c>
      <c r="AV127" s="6"/>
      <c r="AW127" s="6"/>
      <c r="AX127" s="6">
        <f>_xlfn.XLOOKUP(data_cloud__263[[#This Row],[product_id]], manual_check_maarten!A:A,manual_check_maarten!G:G,  "")</f>
        <v>0</v>
      </c>
      <c r="AY127" s="6"/>
      <c r="AZ127" s="6"/>
      <c r="BA127" s="6" t="s">
        <v>374</v>
      </c>
      <c r="BB127" s="6">
        <v>63</v>
      </c>
      <c r="BC127" s="6" t="s">
        <v>85</v>
      </c>
      <c r="BD127" s="6">
        <v>45566.704847986111</v>
      </c>
      <c r="BE127" s="6" t="s">
        <v>79</v>
      </c>
      <c r="BF127" s="6" t="s">
        <v>80</v>
      </c>
      <c r="BG127" s="6">
        <v>63</v>
      </c>
      <c r="BH127" s="6">
        <v>63</v>
      </c>
      <c r="BI127" s="6">
        <v>0</v>
      </c>
      <c r="BJ127" s="6" t="s">
        <v>373</v>
      </c>
      <c r="BK127" s="6" t="s">
        <v>82</v>
      </c>
      <c r="BL127" s="6">
        <v>14.539999961853027</v>
      </c>
      <c r="BM127" s="6">
        <v>110</v>
      </c>
      <c r="BN127" s="6" t="s">
        <v>82</v>
      </c>
      <c r="BO127" s="6" t="s">
        <v>82</v>
      </c>
      <c r="BP127" s="6">
        <v>0</v>
      </c>
      <c r="BQ127" s="6">
        <v>60</v>
      </c>
      <c r="BR127" s="6"/>
      <c r="BS127" s="6"/>
      <c r="BT127" s="6" t="s">
        <v>375</v>
      </c>
      <c r="BU127" s="6" t="s">
        <v>374</v>
      </c>
      <c r="BV127" s="6">
        <v>40</v>
      </c>
      <c r="BW127" s="6">
        <v>20</v>
      </c>
      <c r="BX127" s="6">
        <v>45</v>
      </c>
      <c r="BY127" s="6">
        <v>1190.8599999999999</v>
      </c>
      <c r="BZ127" s="6">
        <v>889.06200000000001</v>
      </c>
      <c r="CA127" s="6">
        <v>-3.673</v>
      </c>
      <c r="CB127" s="6">
        <v>4.0819999999999999</v>
      </c>
      <c r="CC127" s="6">
        <v>88.635999999999996</v>
      </c>
      <c r="CD127" s="6">
        <v>2056.473</v>
      </c>
      <c r="CE127" s="6">
        <v>1196.77</v>
      </c>
      <c r="CF127" s="6">
        <v>1197.942</v>
      </c>
      <c r="CG127" s="6">
        <v>179.53800000000001</v>
      </c>
      <c r="CH127" s="6">
        <v>99.998999999999995</v>
      </c>
      <c r="CS127" s="6"/>
      <c r="CT127" s="6"/>
      <c r="CU127" s="6"/>
      <c r="CV127" s="6"/>
      <c r="CW127" s="6"/>
      <c r="CZ127" s="6"/>
      <c r="DA127" s="6"/>
      <c r="DB127" s="6"/>
      <c r="DC127" s="6"/>
      <c r="DD127" s="6"/>
      <c r="DE127" s="6"/>
    </row>
    <row r="128" spans="1:109" x14ac:dyDescent="0.35">
      <c r="A128" s="8">
        <v>801.78204345703125</v>
      </c>
      <c r="B128" s="8">
        <v>119.90861511230469</v>
      </c>
      <c r="C128" s="8">
        <v>215.10000610351563</v>
      </c>
      <c r="D128" s="8">
        <v>215.10000610351563</v>
      </c>
      <c r="E128" s="8">
        <v>220.10000610351563</v>
      </c>
      <c r="F128" s="8">
        <v>225</v>
      </c>
      <c r="G128" s="8">
        <v>2178.052978515625</v>
      </c>
      <c r="H128" s="8">
        <v>1705.8388671875</v>
      </c>
      <c r="I128" s="8">
        <v>2.7040002346038818</v>
      </c>
      <c r="J128" s="8">
        <v>0.14600001275539398</v>
      </c>
      <c r="K128" s="8">
        <v>24.338001251220703</v>
      </c>
      <c r="L128" s="8">
        <v>2.0340001583099365</v>
      </c>
      <c r="M128" s="8">
        <v>0.45200002193450928</v>
      </c>
      <c r="N128" s="8">
        <v>0.65600001811981201</v>
      </c>
      <c r="O128" s="8">
        <v>47.900001525878906</v>
      </c>
      <c r="P128" s="8">
        <v>29.622419357299805</v>
      </c>
      <c r="Q128" s="8">
        <v>44.948402404785156</v>
      </c>
      <c r="R128" s="8">
        <v>229.80000305175781</v>
      </c>
      <c r="S128" s="8">
        <v>59.900002000000001</v>
      </c>
      <c r="T128" s="8">
        <v>59.900002000000001</v>
      </c>
      <c r="U128" s="8">
        <v>60.799999</v>
      </c>
      <c r="V128" s="8">
        <v>94.586082458496094</v>
      </c>
      <c r="W128" s="8">
        <v>52.499603271484375</v>
      </c>
      <c r="X128" s="8">
        <v>66.255081176757813</v>
      </c>
      <c r="Y128" s="8">
        <v>80.138175964355469</v>
      </c>
      <c r="Z128" s="8">
        <v>3.6119377613067627</v>
      </c>
      <c r="AA128" s="8">
        <v>543.3349609375</v>
      </c>
      <c r="AB128" s="8">
        <v>500.03103637695313</v>
      </c>
      <c r="AC128" s="8">
        <v>4.5525627136230469</v>
      </c>
      <c r="AD128" s="8">
        <v>3.574312686920166</v>
      </c>
      <c r="AE128" s="8">
        <v>7770.14453125</v>
      </c>
      <c r="AF128" s="8">
        <v>5528.20849609375</v>
      </c>
      <c r="AG128" s="8">
        <v>1676.771484375</v>
      </c>
      <c r="AH128" s="8">
        <v>1027.513671875</v>
      </c>
      <c r="AI128" s="8">
        <v>6093.373046875</v>
      </c>
      <c r="AJ128" s="8">
        <v>4500.69482421875</v>
      </c>
      <c r="AK128" s="8">
        <f>(data_cloud__263[[#This Row],[timestamp]]-BD126)*86400</f>
        <v>25.067999842576683</v>
      </c>
      <c r="AL128" s="8">
        <v>1.0029999999999999</v>
      </c>
      <c r="AM128" s="8">
        <v>423.67399999999998</v>
      </c>
      <c r="AN128" s="8">
        <v>2051.8969999999999</v>
      </c>
      <c r="AO128" s="8">
        <v>87.986999999999995</v>
      </c>
      <c r="AP128" s="6">
        <v>305.63499999999999</v>
      </c>
      <c r="AQ128" s="6">
        <v>0</v>
      </c>
      <c r="AR128" s="6">
        <v>0</v>
      </c>
      <c r="AS128" s="6">
        <f>_xlfn.XLOOKUP(data_cloud__263[[#This Row],[product_id]], manual_check_maarten!A:A,manual_check_maarten!F:F,  "")</f>
        <v>1</v>
      </c>
      <c r="AT128" s="6" t="str">
        <f>_xlfn.XLOOKUP(data_cloud__263[[#This Row],[product_id]], manual_check_maarten!A:A,manual_check_maarten!H:H,  "")</f>
        <v/>
      </c>
      <c r="AU128" s="6">
        <f>IF(data_cloud__263[[#This Row],[ground_truth]]=0,1,0)</f>
        <v>0</v>
      </c>
      <c r="AV128" s="6"/>
      <c r="AW128" s="6"/>
      <c r="AX128" s="6" t="str">
        <f>_xlfn.XLOOKUP(data_cloud__263[[#This Row],[product_id]], manual_check_maarten!A:A,manual_check_maarten!G:G,  "")</f>
        <v>anomaly due to position against the edge of the FOV</v>
      </c>
      <c r="AY128" s="6"/>
      <c r="AZ128" s="6"/>
      <c r="BA128" s="6" t="s">
        <v>376</v>
      </c>
      <c r="BB128" s="6">
        <v>64</v>
      </c>
      <c r="BC128" s="6" t="s">
        <v>78</v>
      </c>
      <c r="BD128" s="6">
        <v>45566.705138124998</v>
      </c>
      <c r="BE128" s="6" t="s">
        <v>79</v>
      </c>
      <c r="BF128" s="6" t="s">
        <v>80</v>
      </c>
      <c r="BG128" s="6">
        <v>64</v>
      </c>
      <c r="BH128" s="6">
        <v>64</v>
      </c>
      <c r="BI128" s="6">
        <v>0</v>
      </c>
      <c r="BJ128" s="6" t="s">
        <v>377</v>
      </c>
      <c r="BK128" s="6" t="s">
        <v>82</v>
      </c>
      <c r="BL128" s="6">
        <v>14.539999961853027</v>
      </c>
      <c r="BM128" s="6">
        <v>110</v>
      </c>
      <c r="BN128" s="6" t="s">
        <v>82</v>
      </c>
      <c r="BO128" s="6" t="s">
        <v>82</v>
      </c>
      <c r="BP128" s="6">
        <v>0</v>
      </c>
      <c r="BQ128" s="6">
        <v>60</v>
      </c>
      <c r="BR128" s="6">
        <v>5.0537586212158203E-3</v>
      </c>
      <c r="BS128" s="6">
        <v>0.12448906898498535</v>
      </c>
      <c r="BT128" s="6" t="s">
        <v>378</v>
      </c>
      <c r="BU128" s="6" t="s">
        <v>376</v>
      </c>
      <c r="BV128" s="6">
        <v>40</v>
      </c>
      <c r="BW128" s="6">
        <v>20</v>
      </c>
      <c r="BX128" s="6">
        <v>45</v>
      </c>
      <c r="BY128" s="6">
        <v>894.26700000000005</v>
      </c>
      <c r="BZ128" s="6">
        <v>919.14499999999998</v>
      </c>
      <c r="CA128" s="6">
        <v>3.806</v>
      </c>
      <c r="CB128" s="6">
        <v>4.1440000000000001</v>
      </c>
      <c r="CC128" s="6">
        <v>96.114999999999995</v>
      </c>
      <c r="CD128" s="6">
        <v>2051.8969999999999</v>
      </c>
      <c r="CE128" s="6">
        <v>870.03300000000002</v>
      </c>
      <c r="CF128" s="6">
        <v>1032.3989999999999</v>
      </c>
      <c r="CG128" s="6">
        <v>6.5979999999999999</v>
      </c>
      <c r="CH128" s="6">
        <v>98.424999999999997</v>
      </c>
      <c r="CS128" s="6"/>
      <c r="CT128" s="6"/>
      <c r="CU128" s="6"/>
      <c r="CV128" s="6"/>
      <c r="CW128" s="6"/>
      <c r="CZ128" s="6"/>
      <c r="DA128" s="6"/>
      <c r="DB128" s="6"/>
      <c r="DC128" s="6"/>
      <c r="DD128" s="6"/>
      <c r="DE128" s="6"/>
    </row>
    <row r="129" spans="1:109" x14ac:dyDescent="0.35">
      <c r="A129" s="8">
        <v>801.78204345703125</v>
      </c>
      <c r="B129" s="8">
        <v>119.90861511230469</v>
      </c>
      <c r="C129" s="8">
        <v>215.10000610351563</v>
      </c>
      <c r="D129" s="8">
        <v>215.10000610351563</v>
      </c>
      <c r="E129" s="8">
        <v>220.10000610351563</v>
      </c>
      <c r="F129" s="8">
        <v>225</v>
      </c>
      <c r="G129" s="8">
        <v>2178.052978515625</v>
      </c>
      <c r="H129" s="8">
        <v>1705.8388671875</v>
      </c>
      <c r="I129" s="8">
        <v>2.7040002346038818</v>
      </c>
      <c r="J129" s="8">
        <v>0.14600001275539398</v>
      </c>
      <c r="K129" s="8">
        <v>24.338001251220703</v>
      </c>
      <c r="L129" s="8">
        <v>2.0340001583099365</v>
      </c>
      <c r="M129" s="8">
        <v>0.45200002193450928</v>
      </c>
      <c r="N129" s="8">
        <v>0.65600001811981201</v>
      </c>
      <c r="O129" s="8">
        <v>47.900001525878906</v>
      </c>
      <c r="P129" s="8">
        <v>29.622419357299805</v>
      </c>
      <c r="Q129" s="8">
        <v>44.948402404785156</v>
      </c>
      <c r="R129" s="8">
        <v>229.80000305175781</v>
      </c>
      <c r="S129" s="8">
        <v>59.900002000000001</v>
      </c>
      <c r="T129" s="8">
        <v>59.900002000000001</v>
      </c>
      <c r="U129" s="8">
        <v>60.799999</v>
      </c>
      <c r="V129" s="8">
        <v>137.79624938964844</v>
      </c>
      <c r="W129" s="8">
        <v>52.49993896484375</v>
      </c>
      <c r="X129" s="8">
        <v>66.851333618164063</v>
      </c>
      <c r="Y129" s="8">
        <v>82.426902770996094</v>
      </c>
      <c r="Z129" s="8">
        <v>2.1445624828338623</v>
      </c>
      <c r="AA129" s="8">
        <v>545.89532470703125</v>
      </c>
      <c r="AB129" s="8">
        <v>499.1380615234375</v>
      </c>
      <c r="AC129" s="8">
        <v>4.7783126831054688</v>
      </c>
      <c r="AD129" s="8">
        <v>3.8000626564025879</v>
      </c>
      <c r="AE129" s="8">
        <v>7960.7763671875</v>
      </c>
      <c r="AF129" s="8">
        <v>6171.1044921875</v>
      </c>
      <c r="AG129" s="8">
        <v>1814.31640625</v>
      </c>
      <c r="AH129" s="8">
        <v>1159.41845703125</v>
      </c>
      <c r="AI129" s="8">
        <v>6146.4599609375</v>
      </c>
      <c r="AJ129" s="8">
        <v>5011.68603515625</v>
      </c>
      <c r="AK129" s="8">
        <f>(data_cloud__263[[#This Row],[timestamp]]-BD127)*86400</f>
        <v>25.067999842576683</v>
      </c>
      <c r="AL129" s="8">
        <v>1.0049999999999999</v>
      </c>
      <c r="AM129" s="8">
        <v>424.79</v>
      </c>
      <c r="AN129" s="8">
        <v>2055.279</v>
      </c>
      <c r="AO129" s="8">
        <v>5.9550000000000001</v>
      </c>
      <c r="AP129" s="6">
        <v>26.763000000000002</v>
      </c>
      <c r="AQ129" s="6">
        <v>1</v>
      </c>
      <c r="AR129" s="6">
        <v>1</v>
      </c>
      <c r="AS129" s="6">
        <f>_xlfn.XLOOKUP(data_cloud__263[[#This Row],[product_id]], manual_check_maarten!A:A,manual_check_maarten!F:F,  "")</f>
        <v>1</v>
      </c>
      <c r="AT129" s="6" t="str">
        <f>_xlfn.XLOOKUP(data_cloud__263[[#This Row],[product_id]], manual_check_maarten!A:A,manual_check_maarten!H:H,  "")</f>
        <v/>
      </c>
      <c r="AU129" s="6">
        <f>IF(data_cloud__263[[#This Row],[ground_truth]]=0,1,0)</f>
        <v>0</v>
      </c>
      <c r="AV129" s="6"/>
      <c r="AW129" s="6"/>
      <c r="AX129" s="6">
        <f>_xlfn.XLOOKUP(data_cloud__263[[#This Row],[product_id]], manual_check_maarten!A:A,manual_check_maarten!G:G,  "")</f>
        <v>0</v>
      </c>
      <c r="AY129" s="6"/>
      <c r="AZ129" s="6"/>
      <c r="BA129" s="6" t="s">
        <v>379</v>
      </c>
      <c r="BB129" s="6">
        <v>64</v>
      </c>
      <c r="BC129" s="6" t="s">
        <v>85</v>
      </c>
      <c r="BD129" s="6">
        <v>45566.705138124998</v>
      </c>
      <c r="BE129" s="6" t="s">
        <v>79</v>
      </c>
      <c r="BF129" s="6" t="s">
        <v>80</v>
      </c>
      <c r="BG129" s="6">
        <v>64</v>
      </c>
      <c r="BH129" s="6">
        <v>64</v>
      </c>
      <c r="BI129" s="6">
        <v>0</v>
      </c>
      <c r="BJ129" s="6" t="s">
        <v>377</v>
      </c>
      <c r="BK129" s="6" t="s">
        <v>82</v>
      </c>
      <c r="BL129" s="6">
        <v>14.539999961853027</v>
      </c>
      <c r="BM129" s="6">
        <v>110</v>
      </c>
      <c r="BN129" s="6" t="s">
        <v>82</v>
      </c>
      <c r="BO129" s="6" t="s">
        <v>82</v>
      </c>
      <c r="BP129" s="6">
        <v>0</v>
      </c>
      <c r="BQ129" s="6">
        <v>60</v>
      </c>
      <c r="BR129" s="6"/>
      <c r="BS129" s="6"/>
      <c r="BT129" s="6" t="s">
        <v>380</v>
      </c>
      <c r="BU129" s="6" t="s">
        <v>379</v>
      </c>
      <c r="BV129" s="6">
        <v>40</v>
      </c>
      <c r="BW129" s="6">
        <v>20</v>
      </c>
      <c r="BX129" s="6">
        <v>45</v>
      </c>
      <c r="BY129" s="6">
        <v>1205.2080000000001</v>
      </c>
      <c r="BZ129" s="6">
        <v>1041.9770000000001</v>
      </c>
      <c r="CA129" s="6">
        <v>-2.9990000000000001</v>
      </c>
      <c r="CB129" s="6">
        <v>4.0060000000000002</v>
      </c>
      <c r="CC129" s="6">
        <v>89.31</v>
      </c>
      <c r="CD129" s="6">
        <v>2055.279</v>
      </c>
      <c r="CE129" s="6">
        <v>1206.1569999999999</v>
      </c>
      <c r="CF129" s="6">
        <v>1348.5609999999999</v>
      </c>
      <c r="CG129" s="6">
        <v>-179.547</v>
      </c>
      <c r="CH129" s="6">
        <v>99.998999999999995</v>
      </c>
      <c r="CS129" s="6"/>
      <c r="CT129" s="6"/>
      <c r="CU129" s="6"/>
      <c r="CV129" s="6"/>
      <c r="CW129" s="6"/>
      <c r="CZ129" s="6"/>
      <c r="DA129" s="6"/>
      <c r="DB129" s="6"/>
      <c r="DC129" s="6"/>
      <c r="DD129" s="6"/>
      <c r="DE129" s="6"/>
    </row>
    <row r="130" spans="1:109" x14ac:dyDescent="0.35">
      <c r="A130" s="8">
        <v>801.59759521484375</v>
      </c>
      <c r="B130" s="8">
        <v>119.90861511230469</v>
      </c>
      <c r="C130" s="8">
        <v>215.10000610351563</v>
      </c>
      <c r="D130" s="8">
        <v>215.10000610351563</v>
      </c>
      <c r="E130" s="8">
        <v>220.10000610351563</v>
      </c>
      <c r="F130" s="8">
        <v>225</v>
      </c>
      <c r="G130" s="8">
        <v>2202.24169921875</v>
      </c>
      <c r="H130" s="8">
        <v>1708.753173828125</v>
      </c>
      <c r="I130" s="8">
        <v>2.6120002269744873</v>
      </c>
      <c r="J130" s="8">
        <v>0.14600001275539398</v>
      </c>
      <c r="K130" s="8">
        <v>24.354001998901367</v>
      </c>
      <c r="L130" s="8">
        <v>2.0740001201629639</v>
      </c>
      <c r="M130" s="8">
        <v>0.45400002598762512</v>
      </c>
      <c r="N130" s="8">
        <v>0.65600001811981201</v>
      </c>
      <c r="O130" s="8">
        <v>48</v>
      </c>
      <c r="P130" s="8">
        <v>29.795707702636719</v>
      </c>
      <c r="Q130" s="8">
        <v>44.984077453613281</v>
      </c>
      <c r="R130" s="8">
        <v>229.80000305175781</v>
      </c>
      <c r="S130" s="8">
        <v>60</v>
      </c>
      <c r="T130" s="8">
        <v>60</v>
      </c>
      <c r="U130" s="8">
        <v>60.799999</v>
      </c>
      <c r="V130" s="8">
        <v>94.586082458496094</v>
      </c>
      <c r="W130" s="8">
        <v>52.499603271484375</v>
      </c>
      <c r="X130" s="8">
        <v>66.115676879882813</v>
      </c>
      <c r="Y130" s="8">
        <v>79.941421508789063</v>
      </c>
      <c r="Z130" s="8">
        <v>3.0099375247955322</v>
      </c>
      <c r="AA130" s="8">
        <v>544.3492431640625</v>
      </c>
      <c r="AB130" s="8">
        <v>500.4512939453125</v>
      </c>
      <c r="AC130" s="8">
        <v>4.5525627136230469</v>
      </c>
      <c r="AD130" s="8">
        <v>3.6119377613067627</v>
      </c>
      <c r="AE130" s="8">
        <v>7798.220703125</v>
      </c>
      <c r="AF130" s="8">
        <v>5538.876953125</v>
      </c>
      <c r="AG130" s="8">
        <v>1680.8115234375</v>
      </c>
      <c r="AH130" s="8">
        <v>1048.654296875</v>
      </c>
      <c r="AI130" s="8">
        <v>6117.4091796875</v>
      </c>
      <c r="AJ130" s="8">
        <v>4490.22265625</v>
      </c>
      <c r="AK130" s="8">
        <f>(data_cloud__263[[#This Row],[timestamp]]-BD128)*86400</f>
        <v>23.993000015616417</v>
      </c>
      <c r="AL130" s="8">
        <v>1.0029999999999999</v>
      </c>
      <c r="AM130" s="8">
        <v>423.678</v>
      </c>
      <c r="AN130" s="8">
        <v>2051.9870000000001</v>
      </c>
      <c r="AO130" s="8">
        <v>14.196999999999999</v>
      </c>
      <c r="AP130" s="6">
        <v>128.56700000000001</v>
      </c>
      <c r="AQ130" s="6">
        <v>1</v>
      </c>
      <c r="AR130" s="6">
        <v>0</v>
      </c>
      <c r="AS130" s="6">
        <f>_xlfn.XLOOKUP(data_cloud__263[[#This Row],[product_id]], manual_check_maarten!A:A,manual_check_maarten!F:F,  "")</f>
        <v>1</v>
      </c>
      <c r="AT130" s="6" t="str">
        <f>_xlfn.XLOOKUP(data_cloud__263[[#This Row],[product_id]], manual_check_maarten!A:A,manual_check_maarten!H:H,  "")</f>
        <v/>
      </c>
      <c r="AU130" s="6">
        <f>IF(data_cloud__263[[#This Row],[ground_truth]]=0,1,0)</f>
        <v>0</v>
      </c>
      <c r="AV130" s="6"/>
      <c r="AW130" s="6"/>
      <c r="AX130" s="6" t="str">
        <f>_xlfn.XLOOKUP(data_cloud__263[[#This Row],[product_id]], manual_check_maarten!A:A,manual_check_maarten!G:G,  "")</f>
        <v>anomaly due to position against the edge of the FOV</v>
      </c>
      <c r="AY130" s="6"/>
      <c r="AZ130" s="6"/>
      <c r="BA130" s="6" t="s">
        <v>381</v>
      </c>
      <c r="BB130" s="6">
        <v>65</v>
      </c>
      <c r="BC130" s="6" t="s">
        <v>78</v>
      </c>
      <c r="BD130" s="6">
        <v>45566.705415821758</v>
      </c>
      <c r="BE130" s="6" t="s">
        <v>79</v>
      </c>
      <c r="BF130" s="6" t="s">
        <v>80</v>
      </c>
      <c r="BG130" s="6">
        <v>65</v>
      </c>
      <c r="BH130" s="6">
        <v>65</v>
      </c>
      <c r="BI130" s="6">
        <v>0</v>
      </c>
      <c r="BJ130" s="6" t="s">
        <v>382</v>
      </c>
      <c r="BK130" s="6" t="s">
        <v>82</v>
      </c>
      <c r="BL130" s="6">
        <v>14.539999961853027</v>
      </c>
      <c r="BM130" s="6">
        <v>110</v>
      </c>
      <c r="BN130" s="6" t="s">
        <v>82</v>
      </c>
      <c r="BO130" s="6" t="s">
        <v>82</v>
      </c>
      <c r="BP130" s="6">
        <v>0</v>
      </c>
      <c r="BQ130" s="6">
        <v>60</v>
      </c>
      <c r="BR130" s="6">
        <v>2.1783113479614258E-3</v>
      </c>
      <c r="BS130" s="6">
        <v>0.1342616081237793</v>
      </c>
      <c r="BT130" s="6" t="s">
        <v>383</v>
      </c>
      <c r="BU130" s="6" t="s">
        <v>381</v>
      </c>
      <c r="BV130" s="6">
        <v>40</v>
      </c>
      <c r="BW130" s="6">
        <v>20</v>
      </c>
      <c r="BX130" s="6">
        <v>45</v>
      </c>
      <c r="BY130" s="6">
        <v>893.75599999999997</v>
      </c>
      <c r="BZ130" s="6">
        <v>927.83500000000004</v>
      </c>
      <c r="CA130" s="6">
        <v>3.88</v>
      </c>
      <c r="CB130" s="6">
        <v>4.1500000000000004</v>
      </c>
      <c r="CC130" s="6">
        <v>96.188999999999993</v>
      </c>
      <c r="CD130" s="6">
        <v>2051.9870000000001</v>
      </c>
      <c r="CE130" s="6">
        <v>869.61800000000005</v>
      </c>
      <c r="CF130" s="6">
        <v>1039.704</v>
      </c>
      <c r="CG130" s="6">
        <v>6.5979999999999999</v>
      </c>
      <c r="CH130" s="6">
        <v>97.244</v>
      </c>
      <c r="CS130" s="6"/>
      <c r="CT130" s="6"/>
      <c r="CU130" s="6"/>
      <c r="CV130" s="6"/>
      <c r="CW130" s="6"/>
      <c r="CZ130" s="6"/>
      <c r="DA130" s="6"/>
      <c r="DB130" s="6"/>
      <c r="DC130" s="6"/>
      <c r="DD130" s="6"/>
      <c r="DE130" s="6"/>
    </row>
    <row r="131" spans="1:109" x14ac:dyDescent="0.35">
      <c r="A131" s="8">
        <v>801.59759521484375</v>
      </c>
      <c r="B131" s="8">
        <v>119.90861511230469</v>
      </c>
      <c r="C131" s="8">
        <v>215.10000610351563</v>
      </c>
      <c r="D131" s="8">
        <v>215.10000610351563</v>
      </c>
      <c r="E131" s="8">
        <v>220.10000610351563</v>
      </c>
      <c r="F131" s="8">
        <v>225</v>
      </c>
      <c r="G131" s="8">
        <v>2202.24169921875</v>
      </c>
      <c r="H131" s="8">
        <v>1708.753173828125</v>
      </c>
      <c r="I131" s="8">
        <v>2.6120002269744873</v>
      </c>
      <c r="J131" s="8">
        <v>0.14600001275539398</v>
      </c>
      <c r="K131" s="8">
        <v>24.354001998901367</v>
      </c>
      <c r="L131" s="8">
        <v>2.0740001201629639</v>
      </c>
      <c r="M131" s="8">
        <v>0.45400002598762512</v>
      </c>
      <c r="N131" s="8">
        <v>0.65600001811981201</v>
      </c>
      <c r="O131" s="8">
        <v>48</v>
      </c>
      <c r="P131" s="8">
        <v>29.795707702636719</v>
      </c>
      <c r="Q131" s="8">
        <v>44.984077453613281</v>
      </c>
      <c r="R131" s="8">
        <v>229.80000305175781</v>
      </c>
      <c r="S131" s="8">
        <v>60</v>
      </c>
      <c r="T131" s="8">
        <v>60</v>
      </c>
      <c r="U131" s="8">
        <v>60.799999</v>
      </c>
      <c r="V131" s="8">
        <v>137.79624938964844</v>
      </c>
      <c r="W131" s="8">
        <v>52.49993896484375</v>
      </c>
      <c r="X131" s="8">
        <v>66.800949096679688</v>
      </c>
      <c r="Y131" s="8">
        <v>82.789009094238281</v>
      </c>
      <c r="Z131" s="8">
        <v>1.5049375295639038</v>
      </c>
      <c r="AA131" s="8">
        <v>545.27154541015625</v>
      </c>
      <c r="AB131" s="8">
        <v>499.02200317382813</v>
      </c>
      <c r="AC131" s="8">
        <v>4.7783126831054688</v>
      </c>
      <c r="AD131" s="8">
        <v>3.7624375820159912</v>
      </c>
      <c r="AE131" s="8">
        <v>7963.0947265625</v>
      </c>
      <c r="AF131" s="8">
        <v>6163.3671875</v>
      </c>
      <c r="AG131" s="8">
        <v>1815.73046875</v>
      </c>
      <c r="AH131" s="8">
        <v>1144.72705078125</v>
      </c>
      <c r="AI131" s="8">
        <v>6147.3642578125</v>
      </c>
      <c r="AJ131" s="8">
        <v>5018.64013671875</v>
      </c>
      <c r="AK131" s="8">
        <f>(data_cloud__263[[#This Row],[timestamp]]-BD129)*86400</f>
        <v>23.993000015616417</v>
      </c>
      <c r="AL131" s="8">
        <v>1.0049999999999999</v>
      </c>
      <c r="AM131" s="8">
        <v>424.81</v>
      </c>
      <c r="AN131" s="8">
        <v>2055.5320000000002</v>
      </c>
      <c r="AO131" s="8">
        <v>21.794</v>
      </c>
      <c r="AP131" s="6">
        <v>24.869</v>
      </c>
      <c r="AQ131" s="6">
        <v>0</v>
      </c>
      <c r="AR131" s="6">
        <v>1</v>
      </c>
      <c r="AS131" s="6">
        <f>_xlfn.XLOOKUP(data_cloud__263[[#This Row],[product_id]], manual_check_maarten!A:A,manual_check_maarten!F:F,  "")</f>
        <v>0</v>
      </c>
      <c r="AT131" s="6" t="str">
        <f>_xlfn.XLOOKUP(data_cloud__263[[#This Row],[product_id]], manual_check_maarten!A:A,manual_check_maarten!H:H,  "")</f>
        <v>Streaks</v>
      </c>
      <c r="AU131" s="6">
        <f>IF(data_cloud__263[[#This Row],[ground_truth]]=0,1,0)</f>
        <v>1</v>
      </c>
      <c r="AV131" s="6"/>
      <c r="AW131" s="6"/>
      <c r="AX131" s="6">
        <f>_xlfn.XLOOKUP(data_cloud__263[[#This Row],[product_id]], manual_check_maarten!A:A,manual_check_maarten!G:G,  "")</f>
        <v>0</v>
      </c>
      <c r="AY131" s="6"/>
      <c r="AZ131" s="6"/>
      <c r="BA131" s="6" t="s">
        <v>384</v>
      </c>
      <c r="BB131" s="6">
        <v>65</v>
      </c>
      <c r="BC131" s="6" t="s">
        <v>85</v>
      </c>
      <c r="BD131" s="6">
        <v>45566.705415821758</v>
      </c>
      <c r="BE131" s="6" t="s">
        <v>79</v>
      </c>
      <c r="BF131" s="6" t="s">
        <v>80</v>
      </c>
      <c r="BG131" s="6">
        <v>65</v>
      </c>
      <c r="BH131" s="6">
        <v>65</v>
      </c>
      <c r="BI131" s="6">
        <v>0</v>
      </c>
      <c r="BJ131" s="6" t="s">
        <v>382</v>
      </c>
      <c r="BK131" s="6" t="s">
        <v>82</v>
      </c>
      <c r="BL131" s="6">
        <v>14.539999961853027</v>
      </c>
      <c r="BM131" s="6">
        <v>110</v>
      </c>
      <c r="BN131" s="6" t="s">
        <v>82</v>
      </c>
      <c r="BO131" s="6" t="s">
        <v>82</v>
      </c>
      <c r="BP131" s="6">
        <v>0</v>
      </c>
      <c r="BQ131" s="6">
        <v>60</v>
      </c>
      <c r="BR131" s="6"/>
      <c r="BS131" s="6"/>
      <c r="BT131" s="6" t="s">
        <v>385</v>
      </c>
      <c r="BU131" s="6" t="s">
        <v>384</v>
      </c>
      <c r="BV131" s="6">
        <v>40</v>
      </c>
      <c r="BW131" s="6">
        <v>20</v>
      </c>
      <c r="BX131" s="6">
        <v>45</v>
      </c>
      <c r="BY131" s="6">
        <v>1186.992</v>
      </c>
      <c r="BZ131" s="6">
        <v>1039.375</v>
      </c>
      <c r="CA131" s="6">
        <v>-3.6890000000000001</v>
      </c>
      <c r="CB131" s="6">
        <v>4.0330000000000004</v>
      </c>
      <c r="CC131" s="6">
        <v>88.62</v>
      </c>
      <c r="CD131" s="6">
        <v>2055.5320000000002</v>
      </c>
      <c r="CE131" s="6">
        <v>1192.6389999999999</v>
      </c>
      <c r="CF131" s="6">
        <v>1345.251</v>
      </c>
      <c r="CG131" s="6">
        <v>179.59399999999999</v>
      </c>
      <c r="CH131" s="6">
        <v>98.424999999999997</v>
      </c>
      <c r="CS131" s="6"/>
      <c r="CT131" s="6"/>
      <c r="CU131" s="6"/>
      <c r="CV131" s="6"/>
      <c r="CW131" s="6"/>
      <c r="CZ131" s="6"/>
      <c r="DA131" s="6"/>
      <c r="DB131" s="6"/>
      <c r="DC131" s="6"/>
      <c r="DD131" s="6"/>
      <c r="DE131" s="6"/>
    </row>
    <row r="132" spans="1:109" x14ac:dyDescent="0.35">
      <c r="A132" s="8">
        <v>801.96649169921875</v>
      </c>
      <c r="B132" s="8">
        <v>119.90861511230469</v>
      </c>
      <c r="C132" s="8">
        <v>215.10000610351563</v>
      </c>
      <c r="D132" s="8">
        <v>214.80000305175781</v>
      </c>
      <c r="E132" s="8">
        <v>220</v>
      </c>
      <c r="F132" s="8">
        <v>225</v>
      </c>
      <c r="G132" s="8">
        <v>2201.853271484375</v>
      </c>
      <c r="H132" s="8">
        <v>1696.4158935546875</v>
      </c>
      <c r="I132" s="8">
        <v>3.1620001792907715</v>
      </c>
      <c r="J132" s="8">
        <v>0.14800000190734863</v>
      </c>
      <c r="K132" s="8">
        <v>24.386001586914063</v>
      </c>
      <c r="L132" s="8">
        <v>2.0540001392364502</v>
      </c>
      <c r="M132" s="8">
        <v>0.45400002598762512</v>
      </c>
      <c r="N132" s="8">
        <v>0.65600001811981201</v>
      </c>
      <c r="O132" s="8">
        <v>48.200000762939453</v>
      </c>
      <c r="P132" s="8">
        <v>29.734546661376953</v>
      </c>
      <c r="Q132" s="8">
        <v>44.958595275878906</v>
      </c>
      <c r="R132" s="8">
        <v>229.80000305175781</v>
      </c>
      <c r="S132" s="8">
        <v>60.099997999999999</v>
      </c>
      <c r="T132" s="8">
        <v>60.099997999999999</v>
      </c>
      <c r="U132" s="8">
        <v>60.799999</v>
      </c>
      <c r="V132" s="8">
        <v>94.586082458496094</v>
      </c>
      <c r="W132" s="8">
        <v>52.499603271484375</v>
      </c>
      <c r="X132" s="8">
        <v>66.196212768554688</v>
      </c>
      <c r="Y132" s="8">
        <v>80.117622375488281</v>
      </c>
      <c r="Z132" s="8">
        <v>3.0099375247955322</v>
      </c>
      <c r="AA132" s="8">
        <v>545.798828125</v>
      </c>
      <c r="AB132" s="8">
        <v>501.60638427734375</v>
      </c>
      <c r="AC132" s="8">
        <v>4.5901875495910645</v>
      </c>
      <c r="AD132" s="8">
        <v>3.574312686920166</v>
      </c>
      <c r="AE132" s="8">
        <v>7824.13623046875</v>
      </c>
      <c r="AF132" s="8">
        <v>5566.38232421875</v>
      </c>
      <c r="AG132" s="8">
        <v>1704.23046875</v>
      </c>
      <c r="AH132" s="8">
        <v>1030.8720703125</v>
      </c>
      <c r="AI132" s="8">
        <v>6119.90576171875</v>
      </c>
      <c r="AJ132" s="8">
        <v>4535.51025390625</v>
      </c>
      <c r="AK132" s="8">
        <f>(data_cloud__263[[#This Row],[timestamp]]-BD130)*86400</f>
        <v>25.030999816954136</v>
      </c>
      <c r="AL132" s="8">
        <v>1.0029999999999999</v>
      </c>
      <c r="AM132" s="8">
        <v>423.67399999999998</v>
      </c>
      <c r="AN132" s="8">
        <v>2055.9290000000001</v>
      </c>
      <c r="AO132" s="8">
        <v>4.9089999999999998</v>
      </c>
      <c r="AP132" s="6">
        <v>23.861999999999998</v>
      </c>
      <c r="AQ132" s="6">
        <v>1</v>
      </c>
      <c r="AR132" s="6">
        <v>1</v>
      </c>
      <c r="AS132" s="6">
        <f>_xlfn.XLOOKUP(data_cloud__263[[#This Row],[product_id]], manual_check_maarten!A:A,manual_check_maarten!F:F,  "")</f>
        <v>1</v>
      </c>
      <c r="AT132" s="6" t="str">
        <f>_xlfn.XLOOKUP(data_cloud__263[[#This Row],[product_id]], manual_check_maarten!A:A,manual_check_maarten!H:H,  "")</f>
        <v/>
      </c>
      <c r="AU132" s="6">
        <f>IF(data_cloud__263[[#This Row],[ground_truth]]=0,1,0)</f>
        <v>0</v>
      </c>
      <c r="AV132" s="6"/>
      <c r="AW132" s="6"/>
      <c r="AX132" s="6">
        <f>_xlfn.XLOOKUP(data_cloud__263[[#This Row],[product_id]], manual_check_maarten!A:A,manual_check_maarten!G:G,  "")</f>
        <v>0</v>
      </c>
      <c r="AY132" s="6"/>
      <c r="AZ132" s="6"/>
      <c r="BA132" s="6" t="s">
        <v>386</v>
      </c>
      <c r="BB132" s="6">
        <v>66</v>
      </c>
      <c r="BC132" s="6" t="s">
        <v>78</v>
      </c>
      <c r="BD132" s="6">
        <v>45566.705705532404</v>
      </c>
      <c r="BE132" s="6" t="s">
        <v>79</v>
      </c>
      <c r="BF132" s="6" t="s">
        <v>80</v>
      </c>
      <c r="BG132" s="6">
        <v>66</v>
      </c>
      <c r="BH132" s="6">
        <v>66</v>
      </c>
      <c r="BI132" s="6">
        <v>0</v>
      </c>
      <c r="BJ132" s="6" t="s">
        <v>387</v>
      </c>
      <c r="BK132" s="6" t="s">
        <v>82</v>
      </c>
      <c r="BL132" s="6">
        <v>14.549999237060547</v>
      </c>
      <c r="BM132" s="6">
        <v>110</v>
      </c>
      <c r="BN132" s="6" t="s">
        <v>82</v>
      </c>
      <c r="BO132" s="6" t="s">
        <v>82</v>
      </c>
      <c r="BP132" s="6">
        <v>0</v>
      </c>
      <c r="BQ132" s="6">
        <v>60</v>
      </c>
      <c r="BR132" s="6">
        <v>5.4504871368408203E-3</v>
      </c>
      <c r="BS132" s="6">
        <v>0.13024890422821045</v>
      </c>
      <c r="BT132" s="6" t="s">
        <v>388</v>
      </c>
      <c r="BU132" s="6" t="s">
        <v>386</v>
      </c>
      <c r="BV132" s="6">
        <v>40</v>
      </c>
      <c r="BW132" s="6">
        <v>20</v>
      </c>
      <c r="BX132" s="6">
        <v>45</v>
      </c>
      <c r="BY132" s="6">
        <v>863.59500000000003</v>
      </c>
      <c r="BZ132" s="6">
        <v>1228.7940000000001</v>
      </c>
      <c r="CA132" s="6">
        <v>2.4550000000000001</v>
      </c>
      <c r="CB132" s="6">
        <v>4.1420000000000003</v>
      </c>
      <c r="CC132" s="6">
        <v>94.763999999999996</v>
      </c>
      <c r="CD132" s="6">
        <v>2055.9290000000001</v>
      </c>
      <c r="CE132" s="6">
        <v>842.52300000000002</v>
      </c>
      <c r="CF132" s="6">
        <v>1335.155</v>
      </c>
      <c r="CG132" s="6">
        <v>5.452</v>
      </c>
      <c r="CH132" s="6">
        <v>96.063000000000002</v>
      </c>
      <c r="CS132" s="6"/>
      <c r="CT132" s="6"/>
      <c r="CU132" s="6"/>
      <c r="CV132" s="6"/>
      <c r="CW132" s="6"/>
      <c r="CZ132" s="6"/>
      <c r="DA132" s="6"/>
      <c r="DB132" s="6"/>
      <c r="DC132" s="6"/>
      <c r="DD132" s="6"/>
      <c r="DE132" s="6"/>
    </row>
    <row r="133" spans="1:109" x14ac:dyDescent="0.35">
      <c r="A133" s="8">
        <v>801.96649169921875</v>
      </c>
      <c r="B133" s="8">
        <v>119.90861511230469</v>
      </c>
      <c r="C133" s="8">
        <v>215.10000610351563</v>
      </c>
      <c r="D133" s="8">
        <v>214.80000305175781</v>
      </c>
      <c r="E133" s="8">
        <v>220</v>
      </c>
      <c r="F133" s="8">
        <v>225</v>
      </c>
      <c r="G133" s="8">
        <v>2201.853271484375</v>
      </c>
      <c r="H133" s="8">
        <v>1696.4158935546875</v>
      </c>
      <c r="I133" s="8">
        <v>3.1620001792907715</v>
      </c>
      <c r="J133" s="8">
        <v>0.14800000190734863</v>
      </c>
      <c r="K133" s="8">
        <v>24.386001586914063</v>
      </c>
      <c r="L133" s="8">
        <v>2.0540001392364502</v>
      </c>
      <c r="M133" s="8">
        <v>0.45400002598762512</v>
      </c>
      <c r="N133" s="8">
        <v>0.65600001811981201</v>
      </c>
      <c r="O133" s="8">
        <v>48.200000762939453</v>
      </c>
      <c r="P133" s="8">
        <v>29.734546661376953</v>
      </c>
      <c r="Q133" s="8">
        <v>44.958595275878906</v>
      </c>
      <c r="R133" s="8">
        <v>229.80000305175781</v>
      </c>
      <c r="S133" s="8">
        <v>60.099997999999999</v>
      </c>
      <c r="T133" s="8">
        <v>60.099997999999999</v>
      </c>
      <c r="U133" s="8">
        <v>60.799999</v>
      </c>
      <c r="V133" s="8">
        <v>137.79624938964844</v>
      </c>
      <c r="W133" s="8">
        <v>52.49993896484375</v>
      </c>
      <c r="X133" s="8">
        <v>66.873458862304688</v>
      </c>
      <c r="Y133" s="8">
        <v>82.401832580566406</v>
      </c>
      <c r="Z133" s="8">
        <v>2.4455626010894775</v>
      </c>
      <c r="AA133" s="8">
        <v>547.37322998046875</v>
      </c>
      <c r="AB133" s="8">
        <v>500.71258544921875</v>
      </c>
      <c r="AC133" s="8">
        <v>4.8159375190734863</v>
      </c>
      <c r="AD133" s="8">
        <v>3.8000626564025879</v>
      </c>
      <c r="AE133" s="8">
        <v>7995.4521484375</v>
      </c>
      <c r="AF133" s="8">
        <v>6209.0732421875</v>
      </c>
      <c r="AG133" s="8">
        <v>1841.9033203125</v>
      </c>
      <c r="AH133" s="8">
        <v>1165.5703125</v>
      </c>
      <c r="AI133" s="8">
        <v>6153.548828125</v>
      </c>
      <c r="AJ133" s="8">
        <v>5043.5029296875</v>
      </c>
      <c r="AK133" s="8">
        <f>(data_cloud__263[[#This Row],[timestamp]]-BD131)*86400</f>
        <v>25.030999816954136</v>
      </c>
      <c r="AL133" s="8">
        <v>1.0049999999999999</v>
      </c>
      <c r="AM133" s="8">
        <v>424.76900000000001</v>
      </c>
      <c r="AN133" s="8">
        <v>2056.3710000000001</v>
      </c>
      <c r="AO133" s="8">
        <v>8</v>
      </c>
      <c r="AP133" s="6">
        <v>22.972000000000001</v>
      </c>
      <c r="AQ133" s="6">
        <v>1</v>
      </c>
      <c r="AR133" s="6">
        <v>1</v>
      </c>
      <c r="AS133" s="6">
        <f>_xlfn.XLOOKUP(data_cloud__263[[#This Row],[product_id]], manual_check_maarten!A:A,manual_check_maarten!F:F,  "")</f>
        <v>1</v>
      </c>
      <c r="AT133" s="6" t="str">
        <f>_xlfn.XLOOKUP(data_cloud__263[[#This Row],[product_id]], manual_check_maarten!A:A,manual_check_maarten!H:H,  "")</f>
        <v/>
      </c>
      <c r="AU133" s="6">
        <f>IF(data_cloud__263[[#This Row],[ground_truth]]=0,1,0)</f>
        <v>0</v>
      </c>
      <c r="AV133" s="6"/>
      <c r="AW133" s="6"/>
      <c r="AX133" s="6">
        <f>_xlfn.XLOOKUP(data_cloud__263[[#This Row],[product_id]], manual_check_maarten!A:A,manual_check_maarten!G:G,  "")</f>
        <v>0</v>
      </c>
      <c r="AY133" s="6"/>
      <c r="AZ133" s="6"/>
      <c r="BA133" s="6" t="s">
        <v>389</v>
      </c>
      <c r="BB133" s="6">
        <v>66</v>
      </c>
      <c r="BC133" s="6" t="s">
        <v>85</v>
      </c>
      <c r="BD133" s="6">
        <v>45566.705705532404</v>
      </c>
      <c r="BE133" s="6" t="s">
        <v>79</v>
      </c>
      <c r="BF133" s="6" t="s">
        <v>80</v>
      </c>
      <c r="BG133" s="6">
        <v>66</v>
      </c>
      <c r="BH133" s="6">
        <v>66</v>
      </c>
      <c r="BI133" s="6">
        <v>0</v>
      </c>
      <c r="BJ133" s="6" t="s">
        <v>387</v>
      </c>
      <c r="BK133" s="6" t="s">
        <v>82</v>
      </c>
      <c r="BL133" s="6">
        <v>14.549999237060547</v>
      </c>
      <c r="BM133" s="6">
        <v>110</v>
      </c>
      <c r="BN133" s="6" t="s">
        <v>82</v>
      </c>
      <c r="BO133" s="6" t="s">
        <v>82</v>
      </c>
      <c r="BP133" s="6">
        <v>0</v>
      </c>
      <c r="BQ133" s="6">
        <v>60</v>
      </c>
      <c r="BR133" s="6"/>
      <c r="BS133" s="6"/>
      <c r="BT133" s="6" t="s">
        <v>390</v>
      </c>
      <c r="BU133" s="6" t="s">
        <v>389</v>
      </c>
      <c r="BV133" s="6">
        <v>40</v>
      </c>
      <c r="BW133" s="6">
        <v>20</v>
      </c>
      <c r="BX133" s="6">
        <v>45</v>
      </c>
      <c r="BY133" s="6">
        <v>1238.1690000000001</v>
      </c>
      <c r="BZ133" s="6">
        <v>967.03200000000004</v>
      </c>
      <c r="CA133" s="6">
        <v>-1.619</v>
      </c>
      <c r="CB133" s="6">
        <v>3.976</v>
      </c>
      <c r="CC133" s="6">
        <v>90.69</v>
      </c>
      <c r="CD133" s="6">
        <v>2056.3710000000001</v>
      </c>
      <c r="CE133" s="6">
        <v>1231.491</v>
      </c>
      <c r="CF133" s="6">
        <v>1275.319</v>
      </c>
      <c r="CG133" s="6">
        <v>-178.14500000000001</v>
      </c>
      <c r="CH133" s="6">
        <v>98.424999999999997</v>
      </c>
      <c r="CS133" s="6"/>
      <c r="CT133" s="6"/>
      <c r="CU133" s="6"/>
      <c r="CV133" s="6"/>
      <c r="CW133" s="6"/>
      <c r="CZ133" s="6"/>
      <c r="DA133" s="6"/>
      <c r="DB133" s="6"/>
      <c r="DC133" s="6"/>
      <c r="DD133" s="6"/>
      <c r="DE133" s="6"/>
    </row>
    <row r="134" spans="1:109" hidden="1" x14ac:dyDescent="0.35">
      <c r="A134" s="8">
        <v>801.78204345703125</v>
      </c>
      <c r="B134" s="8">
        <v>119.90861511230469</v>
      </c>
      <c r="C134" s="8">
        <v>215</v>
      </c>
      <c r="D134" s="8">
        <v>215</v>
      </c>
      <c r="E134" s="8">
        <v>220.10000610351563</v>
      </c>
      <c r="F134" s="8">
        <v>225</v>
      </c>
      <c r="G134" s="8">
        <v>2183.00732421875</v>
      </c>
      <c r="H134" s="8">
        <v>1701.953125</v>
      </c>
      <c r="I134" s="8">
        <v>3.2980000972747803</v>
      </c>
      <c r="J134" s="8">
        <v>0.15000000596046448</v>
      </c>
      <c r="K134" s="8">
        <v>24.336000442504883</v>
      </c>
      <c r="L134" s="8">
        <v>2.0740001201629639</v>
      </c>
      <c r="M134" s="8">
        <v>0.45000001788139343</v>
      </c>
      <c r="N134" s="8">
        <v>0.65600001811981201</v>
      </c>
      <c r="O134" s="8">
        <v>48.200000762939453</v>
      </c>
      <c r="P134" s="8">
        <v>29.892547607421875</v>
      </c>
      <c r="Q134" s="8">
        <v>44.999370574951172</v>
      </c>
      <c r="R134" s="8">
        <v>229.80000305175781</v>
      </c>
      <c r="S134" s="8">
        <v>59.900002000000001</v>
      </c>
      <c r="T134" s="8">
        <v>59.900002000000001</v>
      </c>
      <c r="U134" s="8">
        <v>60.799999</v>
      </c>
      <c r="V134" s="8">
        <v>94.586082458496094</v>
      </c>
      <c r="W134" s="8">
        <v>52.499603271484375</v>
      </c>
      <c r="X134" s="8">
        <v>66.033477783203125</v>
      </c>
      <c r="Y134" s="8">
        <v>80.008140563964844</v>
      </c>
      <c r="Z134" s="8">
        <v>2.9723126888275146</v>
      </c>
      <c r="AA134" s="8">
        <v>547.25390625</v>
      </c>
      <c r="AB134" s="8">
        <v>504.2586669921875</v>
      </c>
      <c r="AC134" s="8">
        <v>4.5149378776550293</v>
      </c>
      <c r="AD134" s="8">
        <v>3.574312686920166</v>
      </c>
      <c r="AE134" s="8">
        <v>7847.912109375</v>
      </c>
      <c r="AF134" s="8">
        <v>5632.65283203125</v>
      </c>
      <c r="AG134" s="8">
        <v>1675.7724609375</v>
      </c>
      <c r="AH134" s="8">
        <v>1045.2822265625</v>
      </c>
      <c r="AI134" s="8">
        <v>6172.1396484375</v>
      </c>
      <c r="AJ134" s="8">
        <v>4587.37060546875</v>
      </c>
      <c r="AK134" s="8">
        <f>(data_cloud__263[[#This Row],[timestamp]]-BD132)*86400</f>
        <v>23.970000492408872</v>
      </c>
      <c r="AL134" s="8"/>
      <c r="AM134" s="8"/>
      <c r="AN134" s="8"/>
      <c r="AO134" s="8"/>
      <c r="AP134" s="6"/>
      <c r="AQ134" s="6"/>
      <c r="AR134" s="6"/>
      <c r="AS134" s="6" t="str">
        <f>_xlfn.XLOOKUP(data_cloud__263[[#This Row],[product_id]], manual_check_maarten!A:A,manual_check_maarten!F:F,  "")</f>
        <v/>
      </c>
      <c r="AT134" s="6" t="str">
        <f>_xlfn.XLOOKUP(data_cloud__263[[#This Row],[product_id]], manual_check_maarten!A:A,manual_check_maarten!H:H,  "")</f>
        <v/>
      </c>
      <c r="AU134" s="6">
        <f>IF(data_cloud__263[[#This Row],[ground_truth]]=0,1,0)</f>
        <v>0</v>
      </c>
      <c r="AV134" s="6"/>
      <c r="AW134" s="6"/>
      <c r="AX134" s="6" t="str">
        <f>_xlfn.XLOOKUP(data_cloud__263[[#This Row],[product_id]], manual_check_maarten!A:A,manual_check_maarten!G:G,  "")</f>
        <v/>
      </c>
      <c r="AY134" s="6"/>
      <c r="AZ134" s="6"/>
      <c r="BA134" s="6" t="s">
        <v>391</v>
      </c>
      <c r="BB134" s="6">
        <v>67</v>
      </c>
      <c r="BC134" s="6" t="s">
        <v>78</v>
      </c>
      <c r="BD134" s="6">
        <v>45566.705982962965</v>
      </c>
      <c r="BE134" s="6" t="s">
        <v>79</v>
      </c>
      <c r="BF134" s="6" t="s">
        <v>80</v>
      </c>
      <c r="BG134" s="6">
        <v>67</v>
      </c>
      <c r="BH134" s="6">
        <v>67</v>
      </c>
      <c r="BI134" s="6">
        <v>0</v>
      </c>
      <c r="BJ134" s="6" t="s">
        <v>392</v>
      </c>
      <c r="BK134" s="6" t="s">
        <v>82</v>
      </c>
      <c r="BL134" s="6">
        <v>14.549999237060547</v>
      </c>
      <c r="BM134" s="6">
        <v>110</v>
      </c>
      <c r="BN134" s="6" t="s">
        <v>82</v>
      </c>
      <c r="BO134" s="6" t="s">
        <v>82</v>
      </c>
      <c r="BP134" s="6">
        <v>0</v>
      </c>
      <c r="BQ134" s="6">
        <v>60</v>
      </c>
      <c r="BR134" s="6">
        <v>5.1707029342651367E-3</v>
      </c>
      <c r="BS134" s="6">
        <v>0.12640082836151123</v>
      </c>
      <c r="BT134" s="6"/>
      <c r="BU134" s="6"/>
      <c r="BY134" s="6"/>
      <c r="BZ134" s="6"/>
      <c r="CA134" s="6"/>
      <c r="CB134" s="6"/>
      <c r="CC134" s="6"/>
      <c r="CD134" s="6"/>
      <c r="CE134" s="6"/>
      <c r="CS134" s="6"/>
      <c r="CT134" s="6"/>
      <c r="CU134" s="6"/>
      <c r="CV134" s="6"/>
      <c r="CW134" s="6"/>
      <c r="CZ134" s="6"/>
      <c r="DA134" s="6"/>
      <c r="DB134" s="6"/>
      <c r="DC134" s="6"/>
      <c r="DD134" s="6"/>
      <c r="DE134" s="6"/>
    </row>
    <row r="135" spans="1:109" x14ac:dyDescent="0.35">
      <c r="A135" s="8">
        <v>801.78204345703125</v>
      </c>
      <c r="B135" s="8">
        <v>119.90861511230469</v>
      </c>
      <c r="C135" s="8">
        <v>215</v>
      </c>
      <c r="D135" s="8">
        <v>215</v>
      </c>
      <c r="E135" s="8">
        <v>220.10000610351563</v>
      </c>
      <c r="F135" s="8">
        <v>225</v>
      </c>
      <c r="G135" s="8">
        <v>2183.00732421875</v>
      </c>
      <c r="H135" s="8">
        <v>1701.953125</v>
      </c>
      <c r="I135" s="8">
        <v>3.2980000972747803</v>
      </c>
      <c r="J135" s="8">
        <v>0.15000000596046448</v>
      </c>
      <c r="K135" s="8">
        <v>24.336000442504883</v>
      </c>
      <c r="L135" s="8">
        <v>2.0740001201629639</v>
      </c>
      <c r="M135" s="8">
        <v>0.45000001788139343</v>
      </c>
      <c r="N135" s="8">
        <v>0.65600001811981201</v>
      </c>
      <c r="O135" s="8">
        <v>48.200000762939453</v>
      </c>
      <c r="P135" s="8">
        <v>29.892547607421875</v>
      </c>
      <c r="Q135" s="8">
        <v>44.999370574951172</v>
      </c>
      <c r="R135" s="8">
        <v>229.80000305175781</v>
      </c>
      <c r="S135" s="8">
        <v>59.900002000000001</v>
      </c>
      <c r="T135" s="8">
        <v>59.900002000000001</v>
      </c>
      <c r="U135" s="8">
        <v>60.799999</v>
      </c>
      <c r="V135" s="8">
        <v>137.79624938964844</v>
      </c>
      <c r="W135" s="8">
        <v>52.49993896484375</v>
      </c>
      <c r="X135" s="8">
        <v>66.952255249023438</v>
      </c>
      <c r="Y135" s="8">
        <v>82.728096008300781</v>
      </c>
      <c r="Z135" s="8">
        <v>1.2791875600814819</v>
      </c>
      <c r="AA135" s="8">
        <v>547.62530517578125</v>
      </c>
      <c r="AB135" s="8">
        <v>501.58834838867188</v>
      </c>
      <c r="AC135" s="8">
        <v>4.8159375190734863</v>
      </c>
      <c r="AD135" s="8">
        <v>3.8000626564025879</v>
      </c>
      <c r="AE135" s="8">
        <v>8000.96826171875</v>
      </c>
      <c r="AF135" s="8">
        <v>6238.4013671875</v>
      </c>
      <c r="AG135" s="8">
        <v>1847.51513671875</v>
      </c>
      <c r="AH135" s="8">
        <v>1172.62548828125</v>
      </c>
      <c r="AI135" s="8">
        <v>6153.453125</v>
      </c>
      <c r="AJ135" s="8">
        <v>5065.77587890625</v>
      </c>
      <c r="AK135" s="8">
        <f>(data_cloud__263[[#This Row],[timestamp]]-BD133)*86400</f>
        <v>23.970000492408872</v>
      </c>
      <c r="AL135" s="8">
        <v>1.0049999999999999</v>
      </c>
      <c r="AM135" s="8">
        <v>424.74</v>
      </c>
      <c r="AN135" s="8">
        <v>2054.7959999999998</v>
      </c>
      <c r="AO135" s="8">
        <v>13.151</v>
      </c>
      <c r="AP135" s="6">
        <v>24.530999999999999</v>
      </c>
      <c r="AQ135" s="6">
        <v>1</v>
      </c>
      <c r="AR135" s="6">
        <v>1</v>
      </c>
      <c r="AS135" s="6">
        <f>_xlfn.XLOOKUP(data_cloud__263[[#This Row],[product_id]], manual_check_maarten!A:A,manual_check_maarten!F:F,  "")</f>
        <v>1</v>
      </c>
      <c r="AT135" s="6" t="str">
        <f>_xlfn.XLOOKUP(data_cloud__263[[#This Row],[product_id]], manual_check_maarten!A:A,manual_check_maarten!H:H,  "")</f>
        <v/>
      </c>
      <c r="AU135" s="6">
        <f>IF(data_cloud__263[[#This Row],[ground_truth]]=0,1,0)</f>
        <v>0</v>
      </c>
      <c r="AV135" s="6"/>
      <c r="AW135" s="6"/>
      <c r="AX135" s="6">
        <f>_xlfn.XLOOKUP(data_cloud__263[[#This Row],[product_id]], manual_check_maarten!A:A,manual_check_maarten!G:G,  "")</f>
        <v>0</v>
      </c>
      <c r="AY135" s="6"/>
      <c r="AZ135" s="6"/>
      <c r="BA135" s="6" t="s">
        <v>393</v>
      </c>
      <c r="BB135" s="6">
        <v>67</v>
      </c>
      <c r="BC135" s="6" t="s">
        <v>85</v>
      </c>
      <c r="BD135" s="6">
        <v>45566.705982962965</v>
      </c>
      <c r="BE135" s="6" t="s">
        <v>79</v>
      </c>
      <c r="BF135" s="6" t="s">
        <v>80</v>
      </c>
      <c r="BG135" s="6">
        <v>67</v>
      </c>
      <c r="BH135" s="6">
        <v>67</v>
      </c>
      <c r="BI135" s="6">
        <v>0</v>
      </c>
      <c r="BJ135" s="6" t="s">
        <v>392</v>
      </c>
      <c r="BK135" s="6" t="s">
        <v>82</v>
      </c>
      <c r="BL135" s="6">
        <v>14.549999237060547</v>
      </c>
      <c r="BM135" s="6">
        <v>110</v>
      </c>
      <c r="BN135" s="6" t="s">
        <v>82</v>
      </c>
      <c r="BO135" s="6" t="s">
        <v>82</v>
      </c>
      <c r="BP135" s="6">
        <v>0</v>
      </c>
      <c r="BQ135" s="6">
        <v>60</v>
      </c>
      <c r="BR135" s="6"/>
      <c r="BS135" s="6"/>
      <c r="BT135" s="6" t="s">
        <v>394</v>
      </c>
      <c r="BU135" s="6" t="s">
        <v>393</v>
      </c>
      <c r="BV135" s="6">
        <v>40</v>
      </c>
      <c r="BW135" s="6">
        <v>20</v>
      </c>
      <c r="BX135" s="6">
        <v>45</v>
      </c>
      <c r="BY135" s="6">
        <v>1232.0219999999999</v>
      </c>
      <c r="BZ135" s="6">
        <v>1046.403</v>
      </c>
      <c r="CA135" s="6">
        <v>-1.4</v>
      </c>
      <c r="CB135" s="6">
        <v>4.0609999999999999</v>
      </c>
      <c r="CC135" s="6">
        <v>90.909000000000006</v>
      </c>
      <c r="CD135" s="6">
        <v>2054.7959999999998</v>
      </c>
      <c r="CE135" s="6">
        <v>1226.1130000000001</v>
      </c>
      <c r="CF135" s="6">
        <v>1354.3140000000001</v>
      </c>
      <c r="CG135" s="6">
        <v>-178.30199999999999</v>
      </c>
      <c r="CH135" s="6">
        <v>97.244</v>
      </c>
      <c r="CS135" s="6"/>
      <c r="CT135" s="6"/>
      <c r="CU135" s="6"/>
      <c r="CV135" s="6"/>
      <c r="CW135" s="6"/>
      <c r="CZ135" s="6"/>
      <c r="DA135" s="6"/>
      <c r="DB135" s="6"/>
      <c r="DC135" s="6"/>
      <c r="DD135" s="6"/>
      <c r="DE135" s="6"/>
    </row>
    <row r="136" spans="1:109" x14ac:dyDescent="0.35">
      <c r="A136" s="8">
        <v>801.78204345703125</v>
      </c>
      <c r="B136" s="8">
        <v>119.90861511230469</v>
      </c>
      <c r="C136" s="8">
        <v>215.10000610351563</v>
      </c>
      <c r="D136" s="8">
        <v>215.10000610351563</v>
      </c>
      <c r="E136" s="8">
        <v>220.10000610351563</v>
      </c>
      <c r="F136" s="8">
        <v>225</v>
      </c>
      <c r="G136" s="8">
        <v>2184.85302734375</v>
      </c>
      <c r="H136" s="8">
        <v>1692.5301513671875</v>
      </c>
      <c r="I136" s="8">
        <v>3.0960001945495605</v>
      </c>
      <c r="J136" s="8">
        <v>0.15200001001358032</v>
      </c>
      <c r="K136" s="8">
        <v>24.338001251220703</v>
      </c>
      <c r="L136" s="8">
        <v>2.0940001010894775</v>
      </c>
      <c r="M136" s="8">
        <v>0.45200002193450928</v>
      </c>
      <c r="N136" s="8">
        <v>0.65800005197525024</v>
      </c>
      <c r="O136" s="8">
        <v>48.200000762939453</v>
      </c>
      <c r="P136" s="8">
        <v>30.37164306640625</v>
      </c>
      <c r="Q136" s="8">
        <v>44.978981018066406</v>
      </c>
      <c r="R136" s="8">
        <v>229.80000305175781</v>
      </c>
      <c r="S136" s="8">
        <v>60</v>
      </c>
      <c r="T136" s="8">
        <v>60</v>
      </c>
      <c r="U136" s="8">
        <v>60.799999</v>
      </c>
      <c r="V136" s="8">
        <v>94.586082458496094</v>
      </c>
      <c r="W136" s="8">
        <v>52.499603271484375</v>
      </c>
      <c r="X136" s="8">
        <v>66.280792236328125</v>
      </c>
      <c r="Y136" s="8">
        <v>80.132705688476563</v>
      </c>
      <c r="Z136" s="8">
        <v>3.0475625991821289</v>
      </c>
      <c r="AA136" s="8">
        <v>546.759033203125</v>
      </c>
      <c r="AB136" s="8">
        <v>504.92889404296875</v>
      </c>
      <c r="AC136" s="8">
        <v>4.4773125648498535</v>
      </c>
      <c r="AD136" s="8">
        <v>3.574312686920166</v>
      </c>
      <c r="AE136" s="8">
        <v>7841.51611328125</v>
      </c>
      <c r="AF136" s="8">
        <v>5654.9501953125</v>
      </c>
      <c r="AG136" s="8">
        <v>1668.30078125</v>
      </c>
      <c r="AH136" s="8">
        <v>1061.41943359375</v>
      </c>
      <c r="AI136" s="8">
        <v>6173.21533203125</v>
      </c>
      <c r="AJ136" s="8">
        <v>4593.53076171875</v>
      </c>
      <c r="AK136" s="8">
        <f>(data_cloud__263[[#This Row],[timestamp]]-BD134)*86400</f>
        <v>24.023000104352832</v>
      </c>
      <c r="AL136" s="8">
        <v>1.004</v>
      </c>
      <c r="AM136" s="8">
        <v>423.74400000000003</v>
      </c>
      <c r="AN136" s="8">
        <v>2055.3690000000001</v>
      </c>
      <c r="AO136" s="8">
        <v>10.262</v>
      </c>
      <c r="AP136" s="6">
        <v>26.696999999999999</v>
      </c>
      <c r="AQ136" s="6">
        <v>1</v>
      </c>
      <c r="AR136" s="6">
        <v>1</v>
      </c>
      <c r="AS136" s="6">
        <f>_xlfn.XLOOKUP(data_cloud__263[[#This Row],[product_id]], manual_check_maarten!A:A,manual_check_maarten!F:F,  "")</f>
        <v>1</v>
      </c>
      <c r="AT136" s="6" t="str">
        <f>_xlfn.XLOOKUP(data_cloud__263[[#This Row],[product_id]], manual_check_maarten!A:A,manual_check_maarten!H:H,  "")</f>
        <v/>
      </c>
      <c r="AU136" s="6">
        <f>IF(data_cloud__263[[#This Row],[ground_truth]]=0,1,0)</f>
        <v>0</v>
      </c>
      <c r="AV136" s="6"/>
      <c r="AW136" s="6"/>
      <c r="AX136" s="6">
        <f>_xlfn.XLOOKUP(data_cloud__263[[#This Row],[product_id]], manual_check_maarten!A:A,manual_check_maarten!G:G,  "")</f>
        <v>0</v>
      </c>
      <c r="AY136" s="6"/>
      <c r="AZ136" s="6"/>
      <c r="BA136" s="6" t="s">
        <v>395</v>
      </c>
      <c r="BB136" s="6">
        <v>68</v>
      </c>
      <c r="BC136" s="6" t="s">
        <v>78</v>
      </c>
      <c r="BD136" s="6">
        <v>45566.706261006948</v>
      </c>
      <c r="BE136" s="6" t="s">
        <v>79</v>
      </c>
      <c r="BF136" s="6" t="s">
        <v>80</v>
      </c>
      <c r="BG136" s="6">
        <v>68</v>
      </c>
      <c r="BH136" s="6">
        <v>68</v>
      </c>
      <c r="BI136" s="6">
        <v>0</v>
      </c>
      <c r="BJ136" s="6" t="s">
        <v>396</v>
      </c>
      <c r="BK136" s="6" t="s">
        <v>82</v>
      </c>
      <c r="BL136" s="6">
        <v>14.559999465942383</v>
      </c>
      <c r="BM136" s="6">
        <v>110</v>
      </c>
      <c r="BN136" s="6" t="s">
        <v>82</v>
      </c>
      <c r="BO136" s="6" t="s">
        <v>82</v>
      </c>
      <c r="BP136" s="6">
        <v>0</v>
      </c>
      <c r="BQ136" s="6">
        <v>60</v>
      </c>
      <c r="BR136" s="6">
        <v>5.6824684143066406E-3</v>
      </c>
      <c r="BS136" s="6">
        <v>0.11894142627716064</v>
      </c>
      <c r="BT136" s="6" t="s">
        <v>397</v>
      </c>
      <c r="BU136" s="6" t="s">
        <v>395</v>
      </c>
      <c r="BV136" s="6">
        <v>40</v>
      </c>
      <c r="BW136" s="6">
        <v>20</v>
      </c>
      <c r="BX136" s="6">
        <v>45</v>
      </c>
      <c r="BY136" s="6">
        <v>863.92600000000004</v>
      </c>
      <c r="BZ136" s="6">
        <v>1164.2260000000001</v>
      </c>
      <c r="CA136" s="6">
        <v>1.1379999999999999</v>
      </c>
      <c r="CB136" s="6">
        <v>4.0839999999999996</v>
      </c>
      <c r="CC136" s="6">
        <v>93.447000000000003</v>
      </c>
      <c r="CD136" s="6">
        <v>2055.3690000000001</v>
      </c>
      <c r="CE136" s="6">
        <v>842.50199999999995</v>
      </c>
      <c r="CF136" s="6">
        <v>1272.873</v>
      </c>
      <c r="CG136" s="6">
        <v>5.298</v>
      </c>
      <c r="CH136" s="6">
        <v>97.244</v>
      </c>
      <c r="CS136" s="6"/>
      <c r="CT136" s="6"/>
      <c r="CU136" s="6"/>
      <c r="CV136" s="6"/>
      <c r="CW136" s="6"/>
      <c r="CZ136" s="6"/>
      <c r="DA136" s="6"/>
      <c r="DB136" s="6"/>
      <c r="DC136" s="6"/>
      <c r="DD136" s="6"/>
      <c r="DE136" s="6"/>
    </row>
    <row r="137" spans="1:109" x14ac:dyDescent="0.35">
      <c r="A137" s="8">
        <v>801.78204345703125</v>
      </c>
      <c r="B137" s="8">
        <v>119.90861511230469</v>
      </c>
      <c r="C137" s="8">
        <v>215.10000610351563</v>
      </c>
      <c r="D137" s="8">
        <v>215.10000610351563</v>
      </c>
      <c r="E137" s="8">
        <v>220.10000610351563</v>
      </c>
      <c r="F137" s="8">
        <v>225</v>
      </c>
      <c r="G137" s="8">
        <v>2184.85302734375</v>
      </c>
      <c r="H137" s="8">
        <v>1692.5301513671875</v>
      </c>
      <c r="I137" s="8">
        <v>3.0960001945495605</v>
      </c>
      <c r="J137" s="8">
        <v>0.15200001001358032</v>
      </c>
      <c r="K137" s="8">
        <v>24.338001251220703</v>
      </c>
      <c r="L137" s="8">
        <v>2.0940001010894775</v>
      </c>
      <c r="M137" s="8">
        <v>0.45200002193450928</v>
      </c>
      <c r="N137" s="8">
        <v>0.65800005197525024</v>
      </c>
      <c r="O137" s="8">
        <v>48.200000762939453</v>
      </c>
      <c r="P137" s="8">
        <v>30.37164306640625</v>
      </c>
      <c r="Q137" s="8">
        <v>44.978981018066406</v>
      </c>
      <c r="R137" s="8">
        <v>229.80000305175781</v>
      </c>
      <c r="S137" s="8">
        <v>60</v>
      </c>
      <c r="T137" s="8">
        <v>60</v>
      </c>
      <c r="U137" s="8">
        <v>60.799999</v>
      </c>
      <c r="V137" s="8">
        <v>137.79624938964844</v>
      </c>
      <c r="W137" s="8">
        <v>52.49993896484375</v>
      </c>
      <c r="X137" s="8">
        <v>66.968048095703125</v>
      </c>
      <c r="Y137" s="8">
        <v>82.44451904296875</v>
      </c>
      <c r="Z137" s="8">
        <v>2.0316874980926514</v>
      </c>
      <c r="AA137" s="8">
        <v>547.683837890625</v>
      </c>
      <c r="AB137" s="8">
        <v>502.19357299804688</v>
      </c>
      <c r="AC137" s="8">
        <v>4.7783126831054688</v>
      </c>
      <c r="AD137" s="8">
        <v>3.7248127460479736</v>
      </c>
      <c r="AE137" s="8">
        <v>8006.9248046875</v>
      </c>
      <c r="AF137" s="8">
        <v>6267.93603515625</v>
      </c>
      <c r="AG137" s="8">
        <v>1841.64501953125</v>
      </c>
      <c r="AH137" s="8">
        <v>1150.49072265625</v>
      </c>
      <c r="AI137" s="8">
        <v>6165.27978515625</v>
      </c>
      <c r="AJ137" s="8">
        <v>5117.4453125</v>
      </c>
      <c r="AK137" s="8">
        <f>(data_cloud__263[[#This Row],[timestamp]]-BD135)*86400</f>
        <v>24.023000104352832</v>
      </c>
      <c r="AL137" s="8">
        <v>1.004</v>
      </c>
      <c r="AM137" s="8">
        <v>424.68099999999998</v>
      </c>
      <c r="AN137" s="8">
        <v>2056.44</v>
      </c>
      <c r="AO137" s="8">
        <v>30.416</v>
      </c>
      <c r="AP137" s="6">
        <v>705.77499999999998</v>
      </c>
      <c r="AQ137" s="6">
        <v>0</v>
      </c>
      <c r="AR137" s="6">
        <v>0</v>
      </c>
      <c r="AS137" s="6">
        <f>_xlfn.XLOOKUP(data_cloud__263[[#This Row],[product_id]], manual_check_maarten!A:A,manual_check_maarten!F:F,  "")</f>
        <v>1</v>
      </c>
      <c r="AT137" s="6" t="str">
        <f>_xlfn.XLOOKUP(data_cloud__263[[#This Row],[product_id]], manual_check_maarten!A:A,manual_check_maarten!H:H,  "")</f>
        <v/>
      </c>
      <c r="AU137" s="6">
        <f>IF(data_cloud__263[[#This Row],[ground_truth]]=0,1,0)</f>
        <v>0</v>
      </c>
      <c r="AV137" s="6"/>
      <c r="AW137" s="6"/>
      <c r="AX137" s="6" t="str">
        <f>_xlfn.XLOOKUP(data_cloud__263[[#This Row],[product_id]], manual_check_maarten!A:A,manual_check_maarten!G:G,  "")</f>
        <v>anomaly due to position against the edge of the FOV</v>
      </c>
      <c r="AY137" s="6"/>
      <c r="AZ137" s="6"/>
      <c r="BA137" s="6" t="s">
        <v>398</v>
      </c>
      <c r="BB137" s="6">
        <v>68</v>
      </c>
      <c r="BC137" s="6" t="s">
        <v>85</v>
      </c>
      <c r="BD137" s="6">
        <v>45566.706261006948</v>
      </c>
      <c r="BE137" s="6" t="s">
        <v>79</v>
      </c>
      <c r="BF137" s="6" t="s">
        <v>80</v>
      </c>
      <c r="BG137" s="6">
        <v>68</v>
      </c>
      <c r="BH137" s="6">
        <v>68</v>
      </c>
      <c r="BI137" s="6">
        <v>0</v>
      </c>
      <c r="BJ137" s="6" t="s">
        <v>396</v>
      </c>
      <c r="BK137" s="6" t="s">
        <v>82</v>
      </c>
      <c r="BL137" s="6">
        <v>14.559999465942383</v>
      </c>
      <c r="BM137" s="6">
        <v>110</v>
      </c>
      <c r="BN137" s="6" t="s">
        <v>82</v>
      </c>
      <c r="BO137" s="6" t="s">
        <v>82</v>
      </c>
      <c r="BP137" s="6">
        <v>0</v>
      </c>
      <c r="BQ137" s="6">
        <v>60</v>
      </c>
      <c r="BR137" s="6"/>
      <c r="BS137" s="6"/>
      <c r="BT137" s="6" t="s">
        <v>399</v>
      </c>
      <c r="BU137" s="6" t="s">
        <v>398</v>
      </c>
      <c r="BV137" s="6">
        <v>40</v>
      </c>
      <c r="BW137" s="6">
        <v>20</v>
      </c>
      <c r="BX137" s="6">
        <v>45</v>
      </c>
      <c r="BY137" s="6">
        <v>1242.0329999999999</v>
      </c>
      <c r="BZ137" s="6">
        <v>726.14400000000001</v>
      </c>
      <c r="CA137" s="6">
        <v>-1.627</v>
      </c>
      <c r="CB137" s="6">
        <v>4.077</v>
      </c>
      <c r="CC137" s="6">
        <v>90.682000000000002</v>
      </c>
      <c r="CD137" s="6">
        <v>2056.44</v>
      </c>
      <c r="CE137" s="6">
        <v>1236.327</v>
      </c>
      <c r="CF137" s="6">
        <v>1039.944</v>
      </c>
      <c r="CG137" s="6">
        <v>-178.303</v>
      </c>
      <c r="CH137" s="6">
        <v>99.998999999999995</v>
      </c>
      <c r="CS137" s="6"/>
      <c r="CT137" s="6"/>
      <c r="CU137" s="6"/>
      <c r="CV137" s="6"/>
      <c r="CW137" s="6"/>
      <c r="CZ137" s="6"/>
      <c r="DA137" s="6"/>
      <c r="DB137" s="6"/>
      <c r="DC137" s="6"/>
      <c r="DD137" s="6"/>
      <c r="DE137" s="6"/>
    </row>
    <row r="138" spans="1:109" x14ac:dyDescent="0.35">
      <c r="A138" s="8">
        <v>802.33538818359375</v>
      </c>
      <c r="B138" s="8">
        <v>119.90861511230469</v>
      </c>
      <c r="C138" s="8">
        <v>214.80000305175781</v>
      </c>
      <c r="D138" s="8">
        <v>215.10000610351563</v>
      </c>
      <c r="E138" s="8">
        <v>220.10000610351563</v>
      </c>
      <c r="F138" s="8">
        <v>225</v>
      </c>
      <c r="G138" s="8">
        <v>2199.521728515625</v>
      </c>
      <c r="H138" s="8">
        <v>1695.93017578125</v>
      </c>
      <c r="I138" s="8">
        <v>3.3500001430511475</v>
      </c>
      <c r="J138" s="8">
        <v>0.15200001001358032</v>
      </c>
      <c r="K138" s="8">
        <v>24.338001251220703</v>
      </c>
      <c r="L138" s="8">
        <v>2.0580000877380371</v>
      </c>
      <c r="M138" s="8">
        <v>0.45200002193450928</v>
      </c>
      <c r="N138" s="8">
        <v>0.65400004386901855</v>
      </c>
      <c r="O138" s="8">
        <v>48</v>
      </c>
      <c r="P138" s="8">
        <v>30.198352813720703</v>
      </c>
      <c r="Q138" s="8">
        <v>44.968788146972656</v>
      </c>
      <c r="R138" s="8">
        <v>229.80000305175781</v>
      </c>
      <c r="S138" s="8">
        <v>60</v>
      </c>
      <c r="T138" s="8">
        <v>60</v>
      </c>
      <c r="U138" s="8">
        <v>60.799999</v>
      </c>
      <c r="V138" s="8">
        <v>94.586082458496094</v>
      </c>
      <c r="W138" s="8">
        <v>52.499603271484375</v>
      </c>
      <c r="X138" s="8">
        <v>66.195198059082031</v>
      </c>
      <c r="Y138" s="8">
        <v>80.16455078125</v>
      </c>
      <c r="Z138" s="8">
        <v>2.5960626602172852</v>
      </c>
      <c r="AA138" s="8">
        <v>545.41693115234375</v>
      </c>
      <c r="AB138" s="8">
        <v>503.26959228515625</v>
      </c>
      <c r="AC138" s="8">
        <v>4.5525627136230469</v>
      </c>
      <c r="AD138" s="8">
        <v>3.574312686920166</v>
      </c>
      <c r="AE138" s="8">
        <v>7813.3115234375</v>
      </c>
      <c r="AF138" s="8">
        <v>5606.69921875</v>
      </c>
      <c r="AG138" s="8">
        <v>1697.92578125</v>
      </c>
      <c r="AH138" s="8">
        <v>1050.5517578125</v>
      </c>
      <c r="AI138" s="8">
        <v>6115.3857421875</v>
      </c>
      <c r="AJ138" s="8">
        <v>4556.1474609375</v>
      </c>
      <c r="AK138" s="8">
        <f>(data_cloud__263[[#This Row],[timestamp]]-BD136)*86400</f>
        <v>25.023999880068004</v>
      </c>
      <c r="AL138" s="8">
        <v>1.004</v>
      </c>
      <c r="AM138" s="8">
        <v>423.88</v>
      </c>
      <c r="AN138" s="8">
        <v>2055.348</v>
      </c>
      <c r="AO138" s="8">
        <v>8.9979999999999993</v>
      </c>
      <c r="AP138" s="6">
        <v>22.222000000000001</v>
      </c>
      <c r="AQ138" s="6">
        <v>1</v>
      </c>
      <c r="AR138" s="6">
        <v>1</v>
      </c>
      <c r="AS138" s="6">
        <f>_xlfn.XLOOKUP(data_cloud__263[[#This Row],[product_id]], manual_check_maarten!A:A,manual_check_maarten!F:F,  "")</f>
        <v>1</v>
      </c>
      <c r="AT138" s="6" t="str">
        <f>_xlfn.XLOOKUP(data_cloud__263[[#This Row],[product_id]], manual_check_maarten!A:A,manual_check_maarten!H:H,  "")</f>
        <v/>
      </c>
      <c r="AU138" s="6">
        <f>IF(data_cloud__263[[#This Row],[ground_truth]]=0,1,0)</f>
        <v>0</v>
      </c>
      <c r="AV138" s="6"/>
      <c r="AW138" s="6"/>
      <c r="AX138" s="6">
        <f>_xlfn.XLOOKUP(data_cloud__263[[#This Row],[product_id]], manual_check_maarten!A:A,manual_check_maarten!G:G,  "")</f>
        <v>0</v>
      </c>
      <c r="AY138" s="6"/>
      <c r="AZ138" s="6"/>
      <c r="BA138" s="6" t="s">
        <v>400</v>
      </c>
      <c r="BB138" s="6">
        <v>69</v>
      </c>
      <c r="BC138" s="6" t="s">
        <v>78</v>
      </c>
      <c r="BD138" s="6">
        <v>45566.706550636576</v>
      </c>
      <c r="BE138" s="6" t="s">
        <v>79</v>
      </c>
      <c r="BF138" s="6" t="s">
        <v>80</v>
      </c>
      <c r="BG138" s="6">
        <v>69</v>
      </c>
      <c r="BH138" s="6">
        <v>69</v>
      </c>
      <c r="BI138" s="6">
        <v>0</v>
      </c>
      <c r="BJ138" s="6" t="s">
        <v>401</v>
      </c>
      <c r="BK138" s="6" t="s">
        <v>82</v>
      </c>
      <c r="BL138" s="6">
        <v>14.559999465942383</v>
      </c>
      <c r="BM138" s="6">
        <v>110</v>
      </c>
      <c r="BN138" s="6" t="s">
        <v>82</v>
      </c>
      <c r="BO138" s="6" t="s">
        <v>82</v>
      </c>
      <c r="BP138" s="6">
        <v>0</v>
      </c>
      <c r="BQ138" s="6">
        <v>60</v>
      </c>
      <c r="BR138" s="6">
        <v>1.0690689086914063E-3</v>
      </c>
      <c r="BS138" s="6">
        <v>0.12525999546051025</v>
      </c>
      <c r="BT138" s="6" t="s">
        <v>402</v>
      </c>
      <c r="BU138" s="6" t="s">
        <v>400</v>
      </c>
      <c r="BV138" s="6">
        <v>40</v>
      </c>
      <c r="BW138" s="6">
        <v>20</v>
      </c>
      <c r="BX138" s="6">
        <v>45</v>
      </c>
      <c r="BY138" s="6">
        <v>887.63400000000001</v>
      </c>
      <c r="BZ138" s="6">
        <v>1132.2829999999999</v>
      </c>
      <c r="CA138" s="6">
        <v>3.806</v>
      </c>
      <c r="CB138" s="6">
        <v>4.1959999999999997</v>
      </c>
      <c r="CC138" s="6">
        <v>96.114999999999995</v>
      </c>
      <c r="CD138" s="6">
        <v>2055.348</v>
      </c>
      <c r="CE138" s="6">
        <v>863.26</v>
      </c>
      <c r="CF138" s="6">
        <v>1240.509</v>
      </c>
      <c r="CG138" s="6">
        <v>6.5519999999999996</v>
      </c>
      <c r="CH138" s="6">
        <v>99.998999999999995</v>
      </c>
      <c r="CS138" s="6"/>
      <c r="CT138" s="6"/>
      <c r="CU138" s="6"/>
      <c r="CV138" s="6"/>
      <c r="CW138" s="6"/>
      <c r="CZ138" s="6"/>
      <c r="DA138" s="6"/>
      <c r="DB138" s="6"/>
      <c r="DC138" s="6"/>
      <c r="DD138" s="6"/>
      <c r="DE138" s="6"/>
    </row>
    <row r="139" spans="1:109" x14ac:dyDescent="0.35">
      <c r="A139" s="8">
        <v>802.33538818359375</v>
      </c>
      <c r="B139" s="8">
        <v>119.90861511230469</v>
      </c>
      <c r="C139" s="8">
        <v>214.80000305175781</v>
      </c>
      <c r="D139" s="8">
        <v>215.10000610351563</v>
      </c>
      <c r="E139" s="8">
        <v>220.10000610351563</v>
      </c>
      <c r="F139" s="8">
        <v>225</v>
      </c>
      <c r="G139" s="8">
        <v>2199.521728515625</v>
      </c>
      <c r="H139" s="8">
        <v>1695.93017578125</v>
      </c>
      <c r="I139" s="8">
        <v>3.3500001430511475</v>
      </c>
      <c r="J139" s="8">
        <v>0.15200001001358032</v>
      </c>
      <c r="K139" s="8">
        <v>24.338001251220703</v>
      </c>
      <c r="L139" s="8">
        <v>2.0580000877380371</v>
      </c>
      <c r="M139" s="8">
        <v>0.45200002193450928</v>
      </c>
      <c r="N139" s="8">
        <v>0.65400004386901855</v>
      </c>
      <c r="O139" s="8">
        <v>48</v>
      </c>
      <c r="P139" s="8">
        <v>30.198352813720703</v>
      </c>
      <c r="Q139" s="8">
        <v>44.968788146972656</v>
      </c>
      <c r="R139" s="8">
        <v>229.80000305175781</v>
      </c>
      <c r="S139" s="8">
        <v>60</v>
      </c>
      <c r="T139" s="8">
        <v>60</v>
      </c>
      <c r="U139" s="8">
        <v>60.799999</v>
      </c>
      <c r="V139" s="8">
        <v>137.79624938964844</v>
      </c>
      <c r="W139" s="8">
        <v>52.49993896484375</v>
      </c>
      <c r="X139" s="8">
        <v>66.86328125</v>
      </c>
      <c r="Y139" s="8">
        <v>83.032020568847656</v>
      </c>
      <c r="Z139" s="8">
        <v>1.2415626049041748</v>
      </c>
      <c r="AA139" s="8">
        <v>547.61981201171875</v>
      </c>
      <c r="AB139" s="8">
        <v>501.43710327148438</v>
      </c>
      <c r="AC139" s="8">
        <v>4.7783126831054688</v>
      </c>
      <c r="AD139" s="8">
        <v>3.7624375820159912</v>
      </c>
      <c r="AE139" s="8">
        <v>8002.373046875</v>
      </c>
      <c r="AF139" s="8">
        <v>6253.13916015625</v>
      </c>
      <c r="AG139" s="8">
        <v>1835.37451171875</v>
      </c>
      <c r="AH139" s="8">
        <v>1161.8603515625</v>
      </c>
      <c r="AI139" s="8">
        <v>6166.99853515625</v>
      </c>
      <c r="AJ139" s="8">
        <v>5091.27880859375</v>
      </c>
      <c r="AK139" s="8">
        <f>(data_cloud__263[[#This Row],[timestamp]]-BD137)*86400</f>
        <v>25.023999880068004</v>
      </c>
      <c r="AL139" s="8">
        <v>1.0049999999999999</v>
      </c>
      <c r="AM139" s="8">
        <v>424.63900000000001</v>
      </c>
      <c r="AN139" s="8">
        <v>2054.1210000000001</v>
      </c>
      <c r="AO139" s="8">
        <v>6.8070000000000004</v>
      </c>
      <c r="AP139" s="6">
        <v>28.724</v>
      </c>
      <c r="AQ139" s="6">
        <v>1</v>
      </c>
      <c r="AR139" s="6">
        <v>1</v>
      </c>
      <c r="AS139" s="6">
        <f>_xlfn.XLOOKUP(data_cloud__263[[#This Row],[product_id]], manual_check_maarten!A:A,manual_check_maarten!F:F,  "")</f>
        <v>1</v>
      </c>
      <c r="AT139" s="6" t="str">
        <f>_xlfn.XLOOKUP(data_cloud__263[[#This Row],[product_id]], manual_check_maarten!A:A,manual_check_maarten!H:H,  "")</f>
        <v/>
      </c>
      <c r="AU139" s="6">
        <f>IF(data_cloud__263[[#This Row],[ground_truth]]=0,1,0)</f>
        <v>0</v>
      </c>
      <c r="AV139" s="6"/>
      <c r="AW139" s="6"/>
      <c r="AX139" s="6">
        <f>_xlfn.XLOOKUP(data_cloud__263[[#This Row],[product_id]], manual_check_maarten!A:A,manual_check_maarten!G:G,  "")</f>
        <v>0</v>
      </c>
      <c r="AY139" s="6"/>
      <c r="AZ139" s="6"/>
      <c r="BA139" s="6" t="s">
        <v>403</v>
      </c>
      <c r="BB139" s="6">
        <v>69</v>
      </c>
      <c r="BC139" s="6" t="s">
        <v>85</v>
      </c>
      <c r="BD139" s="6">
        <v>45566.706550636576</v>
      </c>
      <c r="BE139" s="6" t="s">
        <v>79</v>
      </c>
      <c r="BF139" s="6" t="s">
        <v>80</v>
      </c>
      <c r="BG139" s="6">
        <v>69</v>
      </c>
      <c r="BH139" s="6">
        <v>69</v>
      </c>
      <c r="BI139" s="6">
        <v>0</v>
      </c>
      <c r="BJ139" s="6" t="s">
        <v>401</v>
      </c>
      <c r="BK139" s="6" t="s">
        <v>82</v>
      </c>
      <c r="BL139" s="6">
        <v>14.559999465942383</v>
      </c>
      <c r="BM139" s="6">
        <v>110</v>
      </c>
      <c r="BN139" s="6" t="s">
        <v>82</v>
      </c>
      <c r="BO139" s="6" t="s">
        <v>82</v>
      </c>
      <c r="BP139" s="6">
        <v>0</v>
      </c>
      <c r="BQ139" s="6">
        <v>60</v>
      </c>
      <c r="BR139" s="6"/>
      <c r="BS139" s="6"/>
      <c r="BT139" s="6" t="s">
        <v>404</v>
      </c>
      <c r="BU139" s="6" t="s">
        <v>403</v>
      </c>
      <c r="BV139" s="6">
        <v>40</v>
      </c>
      <c r="BW139" s="6">
        <v>20</v>
      </c>
      <c r="BX139" s="6">
        <v>45</v>
      </c>
      <c r="BY139" s="6">
        <v>1231.6199999999999</v>
      </c>
      <c r="BZ139" s="6">
        <v>1107.0409999999999</v>
      </c>
      <c r="CA139" s="6">
        <v>-1.635</v>
      </c>
      <c r="CB139" s="6">
        <v>4.101</v>
      </c>
      <c r="CC139" s="6">
        <v>90.674000000000007</v>
      </c>
      <c r="CD139" s="6">
        <v>2054.1210000000001</v>
      </c>
      <c r="CE139" s="6">
        <v>1225.3230000000001</v>
      </c>
      <c r="CF139" s="6">
        <v>1413.3309999999999</v>
      </c>
      <c r="CG139" s="6">
        <v>-178.221</v>
      </c>
      <c r="CH139" s="6">
        <v>98.424999999999997</v>
      </c>
      <c r="CS139" s="6"/>
      <c r="CT139" s="6"/>
      <c r="CU139" s="6"/>
      <c r="CV139" s="6"/>
      <c r="CW139" s="6"/>
      <c r="CZ139" s="6"/>
      <c r="DA139" s="6"/>
      <c r="DB139" s="6"/>
      <c r="DC139" s="6"/>
      <c r="DD139" s="6"/>
      <c r="DE139" s="6"/>
    </row>
    <row r="140" spans="1:109" hidden="1" x14ac:dyDescent="0.35">
      <c r="A140" s="8">
        <v>801.78204345703125</v>
      </c>
      <c r="B140" s="8">
        <v>119.90861511230469</v>
      </c>
      <c r="C140" s="8">
        <v>214.80000305175781</v>
      </c>
      <c r="D140" s="8">
        <v>215.10000610351563</v>
      </c>
      <c r="E140" s="8">
        <v>220.10000610351563</v>
      </c>
      <c r="F140" s="8">
        <v>225</v>
      </c>
      <c r="G140" s="8">
        <v>2207.196044921875</v>
      </c>
      <c r="H140" s="8">
        <v>1689.6158447265625</v>
      </c>
      <c r="I140" s="8">
        <v>3.0240001678466797</v>
      </c>
      <c r="J140" s="8">
        <v>0.15200001001358032</v>
      </c>
      <c r="K140" s="8">
        <v>24.340002059936523</v>
      </c>
      <c r="L140" s="8">
        <v>2.0540001392364502</v>
      </c>
      <c r="M140" s="8">
        <v>0.45400002598762512</v>
      </c>
      <c r="N140" s="8">
        <v>0.65400004386901855</v>
      </c>
      <c r="O140" s="8">
        <v>48</v>
      </c>
      <c r="P140" s="8">
        <v>29.953708648681641</v>
      </c>
      <c r="Q140" s="8">
        <v>44.953498840332031</v>
      </c>
      <c r="R140" s="8">
        <v>229.80000305175781</v>
      </c>
      <c r="S140" s="8">
        <v>59.900002000000001</v>
      </c>
      <c r="T140" s="8">
        <v>59.900002000000001</v>
      </c>
      <c r="U140" s="8">
        <v>60.900002000000001</v>
      </c>
      <c r="V140" s="8">
        <v>94.586082458496094</v>
      </c>
      <c r="W140" s="8">
        <v>52.499603271484375</v>
      </c>
      <c r="X140" s="8">
        <v>66.173385620117188</v>
      </c>
      <c r="Y140" s="8">
        <v>80.032081604003906</v>
      </c>
      <c r="Z140" s="8">
        <v>2.8970625400543213</v>
      </c>
      <c r="AA140" s="8">
        <v>544.11102294921875</v>
      </c>
      <c r="AB140" s="8">
        <v>500.69967651367188</v>
      </c>
      <c r="AC140" s="8">
        <v>4.5525627136230469</v>
      </c>
      <c r="AD140" s="8">
        <v>3.574312686920166</v>
      </c>
      <c r="AE140" s="8">
        <v>7800.2734375</v>
      </c>
      <c r="AF140" s="8">
        <v>5547.5859375</v>
      </c>
      <c r="AG140" s="8">
        <v>1684.91845703125</v>
      </c>
      <c r="AH140" s="8">
        <v>1035.33740234375</v>
      </c>
      <c r="AI140" s="8">
        <v>6115.35498046875</v>
      </c>
      <c r="AJ140" s="8">
        <v>4512.24853515625</v>
      </c>
      <c r="AK140" s="8">
        <f>(data_cloud__263[[#This Row],[timestamp]]-BD138)*86400</f>
        <v>23.961999756284058</v>
      </c>
      <c r="AL140" s="8"/>
      <c r="AM140" s="8"/>
      <c r="AN140" s="8"/>
      <c r="AO140" s="8"/>
      <c r="AP140" s="6"/>
      <c r="AQ140" s="6"/>
      <c r="AR140" s="6"/>
      <c r="AS140" s="6" t="str">
        <f>_xlfn.XLOOKUP(data_cloud__263[[#This Row],[product_id]], manual_check_maarten!A:A,manual_check_maarten!F:F,  "")</f>
        <v/>
      </c>
      <c r="AT140" s="6" t="str">
        <f>_xlfn.XLOOKUP(data_cloud__263[[#This Row],[product_id]], manual_check_maarten!A:A,manual_check_maarten!H:H,  "")</f>
        <v/>
      </c>
      <c r="AU140" s="6">
        <f>IF(data_cloud__263[[#This Row],[ground_truth]]=0,1,0)</f>
        <v>0</v>
      </c>
      <c r="AV140" s="6"/>
      <c r="AW140" s="6"/>
      <c r="AX140" s="6" t="str">
        <f>_xlfn.XLOOKUP(data_cloud__263[[#This Row],[product_id]], manual_check_maarten!A:A,manual_check_maarten!G:G,  "")</f>
        <v/>
      </c>
      <c r="AY140" s="6"/>
      <c r="AZ140" s="6"/>
      <c r="BA140" s="6" t="s">
        <v>405</v>
      </c>
      <c r="BB140" s="6">
        <v>70</v>
      </c>
      <c r="BC140" s="6" t="s">
        <v>78</v>
      </c>
      <c r="BD140" s="6">
        <v>45566.706827974536</v>
      </c>
      <c r="BE140" s="6" t="s">
        <v>79</v>
      </c>
      <c r="BF140" s="6" t="s">
        <v>80</v>
      </c>
      <c r="BG140" s="6">
        <v>70</v>
      </c>
      <c r="BH140" s="6">
        <v>70</v>
      </c>
      <c r="BI140" s="6">
        <v>0</v>
      </c>
      <c r="BJ140" s="6" t="s">
        <v>406</v>
      </c>
      <c r="BK140" s="6" t="s">
        <v>82</v>
      </c>
      <c r="BL140" s="6">
        <v>14.559999465942383</v>
      </c>
      <c r="BM140" s="6">
        <v>110</v>
      </c>
      <c r="BN140" s="6" t="s">
        <v>82</v>
      </c>
      <c r="BO140" s="6" t="s">
        <v>82</v>
      </c>
      <c r="BP140" s="6">
        <v>0</v>
      </c>
      <c r="BQ140" s="6">
        <v>60</v>
      </c>
      <c r="BR140" s="6">
        <v>4.1077136993408203E-3</v>
      </c>
      <c r="BS140" s="6">
        <v>0.13252484798431396</v>
      </c>
      <c r="BT140" s="6"/>
      <c r="BU140" s="6"/>
      <c r="BY140" s="6"/>
      <c r="BZ140" s="6"/>
      <c r="CA140" s="6"/>
      <c r="CB140" s="6"/>
      <c r="CC140" s="6"/>
      <c r="CD140" s="6"/>
      <c r="CE140" s="6"/>
      <c r="CS140" s="6"/>
      <c r="CT140" s="6"/>
      <c r="CU140" s="6"/>
      <c r="CV140" s="6"/>
      <c r="CW140" s="6"/>
      <c r="CZ140" s="6"/>
      <c r="DA140" s="6"/>
      <c r="DB140" s="6"/>
      <c r="DC140" s="6"/>
      <c r="DD140" s="6"/>
      <c r="DE140" s="6"/>
    </row>
    <row r="141" spans="1:109" x14ac:dyDescent="0.35">
      <c r="A141" s="8">
        <v>801.78204345703125</v>
      </c>
      <c r="B141" s="8">
        <v>119.90861511230469</v>
      </c>
      <c r="C141" s="8">
        <v>214.80000305175781</v>
      </c>
      <c r="D141" s="8">
        <v>215.10000610351563</v>
      </c>
      <c r="E141" s="8">
        <v>220.10000610351563</v>
      </c>
      <c r="F141" s="8">
        <v>225</v>
      </c>
      <c r="G141" s="8">
        <v>2207.196044921875</v>
      </c>
      <c r="H141" s="8">
        <v>1689.6158447265625</v>
      </c>
      <c r="I141" s="8">
        <v>3.0240001678466797</v>
      </c>
      <c r="J141" s="8">
        <v>0.15200001001358032</v>
      </c>
      <c r="K141" s="8">
        <v>24.340002059936523</v>
      </c>
      <c r="L141" s="8">
        <v>2.0540001392364502</v>
      </c>
      <c r="M141" s="8">
        <v>0.45400002598762512</v>
      </c>
      <c r="N141" s="8">
        <v>0.65400004386901855</v>
      </c>
      <c r="O141" s="8">
        <v>48</v>
      </c>
      <c r="P141" s="8">
        <v>29.953708648681641</v>
      </c>
      <c r="Q141" s="8">
        <v>44.953498840332031</v>
      </c>
      <c r="R141" s="8">
        <v>229.80000305175781</v>
      </c>
      <c r="S141" s="8">
        <v>59.900002000000001</v>
      </c>
      <c r="T141" s="8">
        <v>59.900002000000001</v>
      </c>
      <c r="U141" s="8">
        <v>60.900002000000001</v>
      </c>
      <c r="V141" s="8">
        <v>137.79624938964844</v>
      </c>
      <c r="W141" s="8">
        <v>52.49993896484375</v>
      </c>
      <c r="X141" s="8">
        <v>66.754714965820313</v>
      </c>
      <c r="Y141" s="8">
        <v>82.816658020019531</v>
      </c>
      <c r="Z141" s="8">
        <v>1.7306876182556152</v>
      </c>
      <c r="AA141" s="8">
        <v>544.435791015625</v>
      </c>
      <c r="AB141" s="8">
        <v>498.17266845703125</v>
      </c>
      <c r="AC141" s="8">
        <v>4.7783126831054688</v>
      </c>
      <c r="AD141" s="8">
        <v>3.8000626564025879</v>
      </c>
      <c r="AE141" s="8">
        <v>7959.21630859375</v>
      </c>
      <c r="AF141" s="8">
        <v>6148.677734375</v>
      </c>
      <c r="AG141" s="8">
        <v>1815.876953125</v>
      </c>
      <c r="AH141" s="8">
        <v>1164.38330078125</v>
      </c>
      <c r="AI141" s="8">
        <v>6143.33935546875</v>
      </c>
      <c r="AJ141" s="8">
        <v>4984.29443359375</v>
      </c>
      <c r="AK141" s="8">
        <f>(data_cloud__263[[#This Row],[timestamp]]-BD139)*86400</f>
        <v>23.961999756284058</v>
      </c>
      <c r="AL141" s="8">
        <v>1.004</v>
      </c>
      <c r="AM141" s="8">
        <v>424.63499999999999</v>
      </c>
      <c r="AN141" s="8">
        <v>2056.6959999999999</v>
      </c>
      <c r="AO141" s="8">
        <v>62.576000000000001</v>
      </c>
      <c r="AP141" s="6">
        <v>41.625999999999998</v>
      </c>
      <c r="AQ141" s="6">
        <v>0</v>
      </c>
      <c r="AR141" s="6">
        <v>0</v>
      </c>
      <c r="AS141" s="6">
        <f>_xlfn.XLOOKUP(data_cloud__263[[#This Row],[product_id]], manual_check_maarten!A:A,manual_check_maarten!F:F,  "")</f>
        <v>0</v>
      </c>
      <c r="AT141" s="6" t="str">
        <f>_xlfn.XLOOKUP(data_cloud__263[[#This Row],[product_id]], manual_check_maarten!A:A,manual_check_maarten!H:H,  "")</f>
        <v>Streaks</v>
      </c>
      <c r="AU141" s="6">
        <f>IF(data_cloud__263[[#This Row],[ground_truth]]=0,1,0)</f>
        <v>1</v>
      </c>
      <c r="AV141" s="6"/>
      <c r="AW141" s="6"/>
      <c r="AX141" s="6">
        <f>_xlfn.XLOOKUP(data_cloud__263[[#This Row],[product_id]], manual_check_maarten!A:A,manual_check_maarten!G:G,  "")</f>
        <v>0</v>
      </c>
      <c r="AY141" s="6"/>
      <c r="AZ141" s="6"/>
      <c r="BA141" s="6" t="s">
        <v>407</v>
      </c>
      <c r="BB141" s="6">
        <v>70</v>
      </c>
      <c r="BC141" s="6" t="s">
        <v>85</v>
      </c>
      <c r="BD141" s="6">
        <v>45566.706827974536</v>
      </c>
      <c r="BE141" s="6" t="s">
        <v>79</v>
      </c>
      <c r="BF141" s="6" t="s">
        <v>80</v>
      </c>
      <c r="BG141" s="6">
        <v>70</v>
      </c>
      <c r="BH141" s="6">
        <v>70</v>
      </c>
      <c r="BI141" s="6">
        <v>0</v>
      </c>
      <c r="BJ141" s="6" t="s">
        <v>406</v>
      </c>
      <c r="BK141" s="6" t="s">
        <v>82</v>
      </c>
      <c r="BL141" s="6">
        <v>14.559999465942383</v>
      </c>
      <c r="BM141" s="6">
        <v>110</v>
      </c>
      <c r="BN141" s="6" t="s">
        <v>82</v>
      </c>
      <c r="BO141" s="6" t="s">
        <v>82</v>
      </c>
      <c r="BP141" s="6">
        <v>0</v>
      </c>
      <c r="BQ141" s="6">
        <v>60</v>
      </c>
      <c r="BR141" s="6"/>
      <c r="BS141" s="6"/>
      <c r="BT141" s="6" t="s">
        <v>408</v>
      </c>
      <c r="BU141" s="6" t="s">
        <v>407</v>
      </c>
      <c r="BV141" s="6">
        <v>40</v>
      </c>
      <c r="BW141" s="6">
        <v>20</v>
      </c>
      <c r="BX141" s="6">
        <v>45</v>
      </c>
      <c r="BY141" s="6">
        <v>1240.107</v>
      </c>
      <c r="BZ141" s="6">
        <v>811.90599999999995</v>
      </c>
      <c r="CA141" s="6">
        <v>-1.627</v>
      </c>
      <c r="CB141" s="6">
        <v>4.0529999999999999</v>
      </c>
      <c r="CC141" s="6">
        <v>90.682000000000002</v>
      </c>
      <c r="CD141" s="6">
        <v>2056.6959999999999</v>
      </c>
      <c r="CE141" s="6">
        <v>1233.749</v>
      </c>
      <c r="CF141" s="6">
        <v>1124.1590000000001</v>
      </c>
      <c r="CG141" s="6">
        <v>-178.28800000000001</v>
      </c>
      <c r="CH141" s="6">
        <v>99.998999999999995</v>
      </c>
      <c r="CS141" s="6"/>
      <c r="CT141" s="6"/>
      <c r="CU141" s="6"/>
      <c r="CV141" s="6"/>
      <c r="CW141" s="6"/>
      <c r="CZ141" s="6"/>
      <c r="DA141" s="6"/>
      <c r="DB141" s="6"/>
      <c r="DC141" s="6"/>
      <c r="DD141" s="6"/>
      <c r="DE141" s="6"/>
    </row>
    <row r="142" spans="1:109" x14ac:dyDescent="0.35">
      <c r="A142" s="8">
        <v>801.78204345703125</v>
      </c>
      <c r="B142" s="8">
        <v>119.90861511230469</v>
      </c>
      <c r="C142" s="8">
        <v>214.80000305175781</v>
      </c>
      <c r="D142" s="8">
        <v>214.80000305175781</v>
      </c>
      <c r="E142" s="8">
        <v>220</v>
      </c>
      <c r="F142" s="8">
        <v>225</v>
      </c>
      <c r="G142" s="8">
        <v>2195.538818359375</v>
      </c>
      <c r="H142" s="8">
        <v>1702.2445068359375</v>
      </c>
      <c r="I142" s="8">
        <v>2.7620000839233398</v>
      </c>
      <c r="J142" s="8">
        <v>0.15000000596046448</v>
      </c>
      <c r="K142" s="8">
        <v>24.338001251220703</v>
      </c>
      <c r="L142" s="8">
        <v>2.0540001392364502</v>
      </c>
      <c r="M142" s="8">
        <v>0.45200002193450928</v>
      </c>
      <c r="N142" s="8">
        <v>0.65800005197525024</v>
      </c>
      <c r="O142" s="8">
        <v>47.700000762939453</v>
      </c>
      <c r="P142" s="8">
        <v>29.795707702636719</v>
      </c>
      <c r="Q142" s="8">
        <v>44.989173889160156</v>
      </c>
      <c r="R142" s="8">
        <v>229.80000305175781</v>
      </c>
      <c r="S142" s="8">
        <v>60.099997999999999</v>
      </c>
      <c r="T142" s="8">
        <v>60.099997999999999</v>
      </c>
      <c r="U142" s="8">
        <v>60.799999</v>
      </c>
      <c r="V142" s="8">
        <v>94.586082458496094</v>
      </c>
      <c r="W142" s="8">
        <v>52.499603271484375</v>
      </c>
      <c r="X142" s="8">
        <v>66.118110656738281</v>
      </c>
      <c r="Y142" s="8">
        <v>80.136154174804688</v>
      </c>
      <c r="Z142" s="8">
        <v>3.1604375839233398</v>
      </c>
      <c r="AA142" s="8">
        <v>546.62518310546875</v>
      </c>
      <c r="AB142" s="8">
        <v>502.35546875</v>
      </c>
      <c r="AC142" s="8">
        <v>4.5525627136230469</v>
      </c>
      <c r="AD142" s="8">
        <v>3.574312686920166</v>
      </c>
      <c r="AE142" s="8">
        <v>7850.84130859375</v>
      </c>
      <c r="AF142" s="8">
        <v>5587.17626953125</v>
      </c>
      <c r="AG142" s="8">
        <v>1689.236328125</v>
      </c>
      <c r="AH142" s="8">
        <v>1035.2138671875</v>
      </c>
      <c r="AI142" s="8">
        <v>6161.60498046875</v>
      </c>
      <c r="AJ142" s="8">
        <v>4551.96240234375</v>
      </c>
      <c r="AK142" s="8">
        <f>(data_cloud__263[[#This Row],[timestamp]]-BD140)*86400</f>
        <v>24.032999924384058</v>
      </c>
      <c r="AL142" s="8">
        <v>1.0029999999999999</v>
      </c>
      <c r="AM142" s="8">
        <v>423.89400000000001</v>
      </c>
      <c r="AN142" s="8">
        <v>2191.8789999999999</v>
      </c>
      <c r="AO142" s="8">
        <v>9.7149999999999999</v>
      </c>
      <c r="AP142" s="6">
        <v>25.878</v>
      </c>
      <c r="AQ142" s="6">
        <v>1</v>
      </c>
      <c r="AR142" s="6">
        <v>1</v>
      </c>
      <c r="AS142" s="6">
        <f>_xlfn.XLOOKUP(data_cloud__263[[#This Row],[product_id]], manual_check_maarten!A:A,manual_check_maarten!F:F,  "")</f>
        <v>1</v>
      </c>
      <c r="AT142" s="6" t="str">
        <f>_xlfn.XLOOKUP(data_cloud__263[[#This Row],[product_id]], manual_check_maarten!A:A,manual_check_maarten!H:H,  "")</f>
        <v/>
      </c>
      <c r="AU142" s="6">
        <f>IF(data_cloud__263[[#This Row],[ground_truth]]=0,1,0)</f>
        <v>0</v>
      </c>
      <c r="AV142" s="6"/>
      <c r="AW142" s="6"/>
      <c r="AX142" s="6">
        <f>_xlfn.XLOOKUP(data_cloud__263[[#This Row],[product_id]], manual_check_maarten!A:A,manual_check_maarten!G:G,  "")</f>
        <v>0</v>
      </c>
      <c r="AY142" s="6"/>
      <c r="AZ142" s="6"/>
      <c r="BA142" s="6" t="s">
        <v>409</v>
      </c>
      <c r="BB142" s="6">
        <v>71</v>
      </c>
      <c r="BC142" s="6" t="s">
        <v>78</v>
      </c>
      <c r="BD142" s="6">
        <v>45566.707106134258</v>
      </c>
      <c r="BE142" s="6" t="s">
        <v>79</v>
      </c>
      <c r="BF142" s="6" t="s">
        <v>80</v>
      </c>
      <c r="BG142" s="6">
        <v>71</v>
      </c>
      <c r="BH142" s="6">
        <v>71</v>
      </c>
      <c r="BI142" s="6">
        <v>0</v>
      </c>
      <c r="BJ142" s="6" t="s">
        <v>410</v>
      </c>
      <c r="BK142" s="6" t="s">
        <v>82</v>
      </c>
      <c r="BL142" s="6">
        <v>14.569999694824219</v>
      </c>
      <c r="BM142" s="6">
        <v>110</v>
      </c>
      <c r="BN142" s="6" t="s">
        <v>82</v>
      </c>
      <c r="BO142" s="6" t="s">
        <v>82</v>
      </c>
      <c r="BP142" s="6">
        <v>0</v>
      </c>
      <c r="BQ142" s="6">
        <v>60</v>
      </c>
      <c r="BR142" s="6">
        <v>1.6020655632019043E-2</v>
      </c>
      <c r="BS142" s="6">
        <v>0.11316049098968506</v>
      </c>
      <c r="BT142" s="6" t="s">
        <v>411</v>
      </c>
      <c r="BU142" s="6" t="s">
        <v>409</v>
      </c>
      <c r="BV142" s="6">
        <v>40</v>
      </c>
      <c r="BW142" s="6">
        <v>20</v>
      </c>
      <c r="BX142" s="6">
        <v>45</v>
      </c>
      <c r="BY142" s="6">
        <v>891.21299999999997</v>
      </c>
      <c r="BZ142" s="6">
        <v>1034.44</v>
      </c>
      <c r="CA142" s="6">
        <v>3.0680000000000001</v>
      </c>
      <c r="CB142" s="6">
        <v>4.1859999999999999</v>
      </c>
      <c r="CC142" s="6">
        <v>95.376999999999995</v>
      </c>
      <c r="CD142" s="6">
        <v>2191.8789999999999</v>
      </c>
      <c r="CE142" s="6">
        <v>866.64200000000005</v>
      </c>
      <c r="CF142" s="6">
        <v>1145.4570000000001</v>
      </c>
      <c r="CG142" s="6">
        <v>6.5410000000000004</v>
      </c>
      <c r="CH142" s="6">
        <v>99.998999999999995</v>
      </c>
      <c r="CS142" s="6"/>
      <c r="CT142" s="6"/>
      <c r="CU142" s="6"/>
      <c r="CV142" s="6"/>
      <c r="CW142" s="6"/>
      <c r="CZ142" s="6"/>
      <c r="DA142" s="6"/>
      <c r="DB142" s="6"/>
      <c r="DC142" s="6"/>
      <c r="DD142" s="6"/>
      <c r="DE142" s="6"/>
    </row>
    <row r="143" spans="1:109" x14ac:dyDescent="0.35">
      <c r="A143" s="8">
        <v>801.78204345703125</v>
      </c>
      <c r="B143" s="8">
        <v>119.90861511230469</v>
      </c>
      <c r="C143" s="8">
        <v>214.80000305175781</v>
      </c>
      <c r="D143" s="8">
        <v>214.80000305175781</v>
      </c>
      <c r="E143" s="8">
        <v>220</v>
      </c>
      <c r="F143" s="8">
        <v>225</v>
      </c>
      <c r="G143" s="8">
        <v>2195.538818359375</v>
      </c>
      <c r="H143" s="8">
        <v>1702.2445068359375</v>
      </c>
      <c r="I143" s="8">
        <v>2.7620000839233398</v>
      </c>
      <c r="J143" s="8">
        <v>0.15000000596046448</v>
      </c>
      <c r="K143" s="8">
        <v>24.338001251220703</v>
      </c>
      <c r="L143" s="8">
        <v>2.0540001392364502</v>
      </c>
      <c r="M143" s="8">
        <v>0.45200002193450928</v>
      </c>
      <c r="N143" s="8">
        <v>0.65800005197525024</v>
      </c>
      <c r="O143" s="8">
        <v>47.700000762939453</v>
      </c>
      <c r="P143" s="8">
        <v>29.795707702636719</v>
      </c>
      <c r="Q143" s="8">
        <v>44.989173889160156</v>
      </c>
      <c r="R143" s="8">
        <v>229.80000305175781</v>
      </c>
      <c r="S143" s="8">
        <v>60.099997999999999</v>
      </c>
      <c r="T143" s="8">
        <v>60.099997999999999</v>
      </c>
      <c r="U143" s="8">
        <v>60.799999</v>
      </c>
      <c r="V143" s="8">
        <v>137.79624938964844</v>
      </c>
      <c r="W143" s="8">
        <v>52.49993896484375</v>
      </c>
      <c r="X143" s="8">
        <v>66.752128601074219</v>
      </c>
      <c r="Y143" s="8">
        <v>82.652847290039063</v>
      </c>
      <c r="Z143" s="8">
        <v>1.2791875600814819</v>
      </c>
      <c r="AA143" s="8">
        <v>546.70318603515625</v>
      </c>
      <c r="AB143" s="8">
        <v>499.7200927734375</v>
      </c>
      <c r="AC143" s="8">
        <v>4.8159375190734863</v>
      </c>
      <c r="AD143" s="8">
        <v>3.7624375820159912</v>
      </c>
      <c r="AE143" s="8">
        <v>7981.7177734375</v>
      </c>
      <c r="AF143" s="8">
        <v>6170.21826171875</v>
      </c>
      <c r="AG143" s="8">
        <v>1839.1923828125</v>
      </c>
      <c r="AH143" s="8">
        <v>1143.046875</v>
      </c>
      <c r="AI143" s="8">
        <v>6142.525390625</v>
      </c>
      <c r="AJ143" s="8">
        <v>5027.17138671875</v>
      </c>
      <c r="AK143" s="8">
        <f>(data_cloud__263[[#This Row],[timestamp]]-BD141)*86400</f>
        <v>24.032999924384058</v>
      </c>
      <c r="AL143" s="8">
        <v>1.0049999999999999</v>
      </c>
      <c r="AM143" s="8">
        <v>424.76400000000001</v>
      </c>
      <c r="AN143" s="8">
        <v>2056.241</v>
      </c>
      <c r="AO143" s="8">
        <v>15.798999999999999</v>
      </c>
      <c r="AP143" s="6">
        <v>29.276</v>
      </c>
      <c r="AQ143" s="6">
        <v>1</v>
      </c>
      <c r="AR143" s="6">
        <v>1</v>
      </c>
      <c r="AS143" s="6">
        <f>_xlfn.XLOOKUP(data_cloud__263[[#This Row],[product_id]], manual_check_maarten!A:A,manual_check_maarten!F:F,  "")</f>
        <v>1</v>
      </c>
      <c r="AT143" s="6" t="str">
        <f>_xlfn.XLOOKUP(data_cloud__263[[#This Row],[product_id]], manual_check_maarten!A:A,manual_check_maarten!H:H,  "")</f>
        <v/>
      </c>
      <c r="AU143" s="6">
        <f>IF(data_cloud__263[[#This Row],[ground_truth]]=0,1,0)</f>
        <v>0</v>
      </c>
      <c r="AV143" s="6"/>
      <c r="AW143" s="6"/>
      <c r="AX143" s="6">
        <f>_xlfn.XLOOKUP(data_cloud__263[[#This Row],[product_id]], manual_check_maarten!A:A,manual_check_maarten!G:G,  "")</f>
        <v>0</v>
      </c>
      <c r="AY143" s="6"/>
      <c r="AZ143" s="6"/>
      <c r="BA143" s="6" t="s">
        <v>412</v>
      </c>
      <c r="BB143" s="6">
        <v>71</v>
      </c>
      <c r="BC143" s="6" t="s">
        <v>85</v>
      </c>
      <c r="BD143" s="6">
        <v>45566.707106134258</v>
      </c>
      <c r="BE143" s="6" t="s">
        <v>79</v>
      </c>
      <c r="BF143" s="6" t="s">
        <v>80</v>
      </c>
      <c r="BG143" s="6">
        <v>71</v>
      </c>
      <c r="BH143" s="6">
        <v>71</v>
      </c>
      <c r="BI143" s="6">
        <v>0</v>
      </c>
      <c r="BJ143" s="6" t="s">
        <v>410</v>
      </c>
      <c r="BK143" s="6" t="s">
        <v>82</v>
      </c>
      <c r="BL143" s="6">
        <v>14.569999694824219</v>
      </c>
      <c r="BM143" s="6">
        <v>110</v>
      </c>
      <c r="BN143" s="6" t="s">
        <v>82</v>
      </c>
      <c r="BO143" s="6" t="s">
        <v>82</v>
      </c>
      <c r="BP143" s="6">
        <v>0</v>
      </c>
      <c r="BQ143" s="6">
        <v>60</v>
      </c>
      <c r="BR143" s="6"/>
      <c r="BS143" s="6"/>
      <c r="BT143" s="6" t="s">
        <v>413</v>
      </c>
      <c r="BU143" s="6" t="s">
        <v>412</v>
      </c>
      <c r="BV143" s="6">
        <v>40</v>
      </c>
      <c r="BW143" s="6">
        <v>20</v>
      </c>
      <c r="BX143" s="6">
        <v>45</v>
      </c>
      <c r="BY143" s="6">
        <v>1236.635</v>
      </c>
      <c r="BZ143" s="6">
        <v>961.78700000000003</v>
      </c>
      <c r="CA143" s="6">
        <v>-2.3090000000000002</v>
      </c>
      <c r="CB143" s="6">
        <v>4.0279999999999996</v>
      </c>
      <c r="CC143" s="6">
        <v>90</v>
      </c>
      <c r="CD143" s="6">
        <v>2056.241</v>
      </c>
      <c r="CE143" s="6">
        <v>1230.1849999999999</v>
      </c>
      <c r="CF143" s="6">
        <v>1271.1179999999999</v>
      </c>
      <c r="CG143" s="6">
        <v>-178.239</v>
      </c>
      <c r="CH143" s="6">
        <v>99.998999999999995</v>
      </c>
      <c r="CS143" s="6"/>
      <c r="CT143" s="6"/>
      <c r="CU143" s="6"/>
      <c r="CV143" s="6"/>
      <c r="CW143" s="6"/>
      <c r="CZ143" s="6"/>
      <c r="DA143" s="6"/>
      <c r="DB143" s="6"/>
      <c r="DC143" s="6"/>
      <c r="DD143" s="6"/>
      <c r="DE143" s="6"/>
    </row>
    <row r="144" spans="1:109" x14ac:dyDescent="0.35">
      <c r="A144" s="8">
        <v>802.15093994140625</v>
      </c>
      <c r="B144" s="8">
        <v>119.90861511230469</v>
      </c>
      <c r="C144" s="8">
        <v>214.80000305175781</v>
      </c>
      <c r="D144" s="8">
        <v>214.80000305175781</v>
      </c>
      <c r="E144" s="8">
        <v>220</v>
      </c>
      <c r="F144" s="8">
        <v>225</v>
      </c>
      <c r="G144" s="8">
        <v>2182.327392578125</v>
      </c>
      <c r="H144" s="8">
        <v>1717.5931396484375</v>
      </c>
      <c r="I144" s="8">
        <v>3.1080000400543213</v>
      </c>
      <c r="J144" s="8">
        <v>0.15000000596046448</v>
      </c>
      <c r="K144" s="8">
        <v>24.338001251220703</v>
      </c>
      <c r="L144" s="8">
        <v>2.0720000267028809</v>
      </c>
      <c r="M144" s="8">
        <v>0.45200002193450928</v>
      </c>
      <c r="N144" s="8">
        <v>0.65400004386901855</v>
      </c>
      <c r="O144" s="8">
        <v>47.200000762939453</v>
      </c>
      <c r="P144" s="8">
        <v>29.846675872802734</v>
      </c>
      <c r="Q144" s="8">
        <v>44.978981018066406</v>
      </c>
      <c r="R144" s="8">
        <v>230</v>
      </c>
      <c r="S144" s="8">
        <v>60</v>
      </c>
      <c r="T144" s="8">
        <v>60</v>
      </c>
      <c r="U144" s="8">
        <v>60.900002000000001</v>
      </c>
      <c r="V144" s="8">
        <v>94.586082458496094</v>
      </c>
      <c r="W144" s="8">
        <v>52.499603271484375</v>
      </c>
      <c r="X144" s="8">
        <v>66.301849365234375</v>
      </c>
      <c r="Y144" s="8">
        <v>80.05596923828125</v>
      </c>
      <c r="Z144" s="8">
        <v>3.0475625991821289</v>
      </c>
      <c r="AA144" s="8">
        <v>547.65667724609375</v>
      </c>
      <c r="AB144" s="8">
        <v>504.73736572265625</v>
      </c>
      <c r="AC144" s="8">
        <v>4.5525627136230469</v>
      </c>
      <c r="AD144" s="8">
        <v>3.5366876125335693</v>
      </c>
      <c r="AE144" s="8">
        <v>7851.42919921875</v>
      </c>
      <c r="AF144" s="8">
        <v>5637.3505859375</v>
      </c>
      <c r="AG144" s="8">
        <v>1696.41455078125</v>
      </c>
      <c r="AH144" s="8">
        <v>1025.013671875</v>
      </c>
      <c r="AI144" s="8">
        <v>6155.0146484375</v>
      </c>
      <c r="AJ144" s="8">
        <v>4612.3369140625</v>
      </c>
      <c r="AK144" s="8">
        <f>(data_cloud__263[[#This Row],[timestamp]]-BD142)*86400</f>
        <v>25.112999975681305</v>
      </c>
      <c r="AL144" s="8">
        <v>1.0029999999999999</v>
      </c>
      <c r="AM144" s="8">
        <v>423.70800000000003</v>
      </c>
      <c r="AN144" s="8">
        <v>2055.8069999999998</v>
      </c>
      <c r="AO144" s="8">
        <v>7.9720000000000004</v>
      </c>
      <c r="AP144" s="6">
        <v>26.099</v>
      </c>
      <c r="AQ144" s="6">
        <v>1</v>
      </c>
      <c r="AR144" s="6">
        <v>1</v>
      </c>
      <c r="AS144" s="6">
        <f>_xlfn.XLOOKUP(data_cloud__263[[#This Row],[product_id]], manual_check_maarten!A:A,manual_check_maarten!F:F,  "")</f>
        <v>1</v>
      </c>
      <c r="AT144" s="6" t="str">
        <f>_xlfn.XLOOKUP(data_cloud__263[[#This Row],[product_id]], manual_check_maarten!A:A,manual_check_maarten!H:H,  "")</f>
        <v/>
      </c>
      <c r="AU144" s="6">
        <f>IF(data_cloud__263[[#This Row],[ground_truth]]=0,1,0)</f>
        <v>0</v>
      </c>
      <c r="AV144" s="6"/>
      <c r="AW144" s="6"/>
      <c r="AX144" s="6">
        <f>_xlfn.XLOOKUP(data_cloud__263[[#This Row],[product_id]], manual_check_maarten!A:A,manual_check_maarten!G:G,  "")</f>
        <v>0</v>
      </c>
      <c r="AY144" s="6"/>
      <c r="AZ144" s="6"/>
      <c r="BA144" s="6" t="s">
        <v>414</v>
      </c>
      <c r="BB144" s="6">
        <v>72</v>
      </c>
      <c r="BC144" s="6" t="s">
        <v>78</v>
      </c>
      <c r="BD144" s="6">
        <v>45566.70739679398</v>
      </c>
      <c r="BE144" s="6" t="s">
        <v>79</v>
      </c>
      <c r="BF144" s="6" t="s">
        <v>80</v>
      </c>
      <c r="BG144" s="6">
        <v>72</v>
      </c>
      <c r="BH144" s="6">
        <v>72</v>
      </c>
      <c r="BI144" s="6">
        <v>0</v>
      </c>
      <c r="BJ144" s="6" t="s">
        <v>415</v>
      </c>
      <c r="BK144" s="6" t="s">
        <v>82</v>
      </c>
      <c r="BL144" s="6">
        <v>14.569999694824219</v>
      </c>
      <c r="BM144" s="6">
        <v>110</v>
      </c>
      <c r="BN144" s="6" t="s">
        <v>82</v>
      </c>
      <c r="BO144" s="6" t="s">
        <v>82</v>
      </c>
      <c r="BP144" s="6">
        <v>0</v>
      </c>
      <c r="BQ144" s="6">
        <v>60</v>
      </c>
      <c r="BR144" s="6">
        <v>5.2448511123657227E-3</v>
      </c>
      <c r="BS144" s="6">
        <v>0.13114786148071289</v>
      </c>
      <c r="BT144" s="6" t="s">
        <v>416</v>
      </c>
      <c r="BU144" s="6" t="s">
        <v>414</v>
      </c>
      <c r="BV144" s="6">
        <v>40</v>
      </c>
      <c r="BW144" s="6">
        <v>20</v>
      </c>
      <c r="BX144" s="6">
        <v>45</v>
      </c>
      <c r="BY144" s="6">
        <v>871.39499999999998</v>
      </c>
      <c r="BZ144" s="6">
        <v>1205.357</v>
      </c>
      <c r="CA144" s="6">
        <v>2.4550000000000001</v>
      </c>
      <c r="CB144" s="6">
        <v>4.1669999999999998</v>
      </c>
      <c r="CC144" s="6">
        <v>94.763999999999996</v>
      </c>
      <c r="CD144" s="6">
        <v>2055.8069999999998</v>
      </c>
      <c r="CE144" s="6">
        <v>849.20600000000002</v>
      </c>
      <c r="CF144" s="6">
        <v>1313.5940000000001</v>
      </c>
      <c r="CG144" s="6">
        <v>5.7859999999999996</v>
      </c>
      <c r="CH144" s="6">
        <v>97.244</v>
      </c>
      <c r="CS144" s="6"/>
      <c r="CT144" s="6"/>
      <c r="CU144" s="6"/>
      <c r="CV144" s="6"/>
      <c r="CW144" s="6"/>
      <c r="CZ144" s="6"/>
      <c r="DA144" s="6"/>
      <c r="DB144" s="6"/>
      <c r="DC144" s="6"/>
      <c r="DD144" s="6"/>
      <c r="DE144" s="6"/>
    </row>
    <row r="145" spans="1:109" x14ac:dyDescent="0.35">
      <c r="A145" s="8">
        <v>802.15093994140625</v>
      </c>
      <c r="B145" s="8">
        <v>119.90861511230469</v>
      </c>
      <c r="C145" s="8">
        <v>214.80000305175781</v>
      </c>
      <c r="D145" s="8">
        <v>214.80000305175781</v>
      </c>
      <c r="E145" s="8">
        <v>220</v>
      </c>
      <c r="F145" s="8">
        <v>225</v>
      </c>
      <c r="G145" s="8">
        <v>2182.327392578125</v>
      </c>
      <c r="H145" s="8">
        <v>1717.5931396484375</v>
      </c>
      <c r="I145" s="8">
        <v>3.1080000400543213</v>
      </c>
      <c r="J145" s="8">
        <v>0.15000000596046448</v>
      </c>
      <c r="K145" s="8">
        <v>24.338001251220703</v>
      </c>
      <c r="L145" s="8">
        <v>2.0720000267028809</v>
      </c>
      <c r="M145" s="8">
        <v>0.45200002193450928</v>
      </c>
      <c r="N145" s="8">
        <v>0.65400004386901855</v>
      </c>
      <c r="O145" s="8">
        <v>47.200000762939453</v>
      </c>
      <c r="P145" s="8">
        <v>29.846675872802734</v>
      </c>
      <c r="Q145" s="8">
        <v>44.978981018066406</v>
      </c>
      <c r="R145" s="8">
        <v>230</v>
      </c>
      <c r="S145" s="8">
        <v>60</v>
      </c>
      <c r="T145" s="8">
        <v>60</v>
      </c>
      <c r="U145" s="8">
        <v>60.900002000000001</v>
      </c>
      <c r="V145" s="8">
        <v>137.79624938964844</v>
      </c>
      <c r="W145" s="8">
        <v>52.49993896484375</v>
      </c>
      <c r="X145" s="8">
        <v>66.960456848144531</v>
      </c>
      <c r="Y145" s="8">
        <v>82.615325927734375</v>
      </c>
      <c r="Z145" s="8">
        <v>1.3168125152587891</v>
      </c>
      <c r="AA145" s="8">
        <v>549.33941650390625</v>
      </c>
      <c r="AB145" s="8">
        <v>503.05319213867188</v>
      </c>
      <c r="AC145" s="8">
        <v>4.7783126831054688</v>
      </c>
      <c r="AD145" s="8">
        <v>3.8000626564025879</v>
      </c>
      <c r="AE145" s="8">
        <v>8020.43017578125</v>
      </c>
      <c r="AF145" s="8">
        <v>6273.677734375</v>
      </c>
      <c r="AG145" s="8">
        <v>1831.64794921875</v>
      </c>
      <c r="AH145" s="8">
        <v>1175.12890625</v>
      </c>
      <c r="AI145" s="8">
        <v>6188.7822265625</v>
      </c>
      <c r="AJ145" s="8">
        <v>5098.548828125</v>
      </c>
      <c r="AK145" s="8">
        <f>(data_cloud__263[[#This Row],[timestamp]]-BD143)*86400</f>
        <v>25.112999975681305</v>
      </c>
      <c r="AL145" s="8">
        <v>1.0049999999999999</v>
      </c>
      <c r="AM145" s="8">
        <v>424.887</v>
      </c>
      <c r="AN145" s="8">
        <v>2056.5790000000002</v>
      </c>
      <c r="AO145" s="8">
        <v>6.6719999999999997</v>
      </c>
      <c r="AP145" s="6">
        <v>21.826000000000001</v>
      </c>
      <c r="AQ145" s="6">
        <v>1</v>
      </c>
      <c r="AR145" s="6">
        <v>1</v>
      </c>
      <c r="AS145" s="6">
        <f>_xlfn.XLOOKUP(data_cloud__263[[#This Row],[product_id]], manual_check_maarten!A:A,manual_check_maarten!F:F,  "")</f>
        <v>1</v>
      </c>
      <c r="AT145" s="6" t="str">
        <f>_xlfn.XLOOKUP(data_cloud__263[[#This Row],[product_id]], manual_check_maarten!A:A,manual_check_maarten!H:H,  "")</f>
        <v/>
      </c>
      <c r="AU145" s="6">
        <f>IF(data_cloud__263[[#This Row],[ground_truth]]=0,1,0)</f>
        <v>0</v>
      </c>
      <c r="AV145" s="6"/>
      <c r="AW145" s="6"/>
      <c r="AX145" s="6">
        <f>_xlfn.XLOOKUP(data_cloud__263[[#This Row],[product_id]], manual_check_maarten!A:A,manual_check_maarten!G:G,  "")</f>
        <v>0</v>
      </c>
      <c r="AY145" s="6"/>
      <c r="AZ145" s="6"/>
      <c r="BA145" s="6" t="s">
        <v>417</v>
      </c>
      <c r="BB145" s="6">
        <v>72</v>
      </c>
      <c r="BC145" s="6" t="s">
        <v>85</v>
      </c>
      <c r="BD145" s="6">
        <v>45566.70739679398</v>
      </c>
      <c r="BE145" s="6" t="s">
        <v>79</v>
      </c>
      <c r="BF145" s="6" t="s">
        <v>80</v>
      </c>
      <c r="BG145" s="6">
        <v>72</v>
      </c>
      <c r="BH145" s="6">
        <v>72</v>
      </c>
      <c r="BI145" s="6">
        <v>0</v>
      </c>
      <c r="BJ145" s="6" t="s">
        <v>415</v>
      </c>
      <c r="BK145" s="6" t="s">
        <v>82</v>
      </c>
      <c r="BL145" s="6">
        <v>14.569999694824219</v>
      </c>
      <c r="BM145" s="6">
        <v>110</v>
      </c>
      <c r="BN145" s="6" t="s">
        <v>82</v>
      </c>
      <c r="BO145" s="6" t="s">
        <v>82</v>
      </c>
      <c r="BP145" s="6">
        <v>0</v>
      </c>
      <c r="BQ145" s="6">
        <v>60</v>
      </c>
      <c r="BR145" s="6"/>
      <c r="BS145" s="6"/>
      <c r="BT145" s="6" t="s">
        <v>418</v>
      </c>
      <c r="BU145" s="6" t="s">
        <v>417</v>
      </c>
      <c r="BV145" s="6">
        <v>40</v>
      </c>
      <c r="BW145" s="6">
        <v>20</v>
      </c>
      <c r="BX145" s="6">
        <v>45</v>
      </c>
      <c r="BY145" s="6">
        <v>1190.248</v>
      </c>
      <c r="BZ145" s="6">
        <v>910.74599999999998</v>
      </c>
      <c r="CA145" s="6">
        <v>-3.673</v>
      </c>
      <c r="CB145" s="6">
        <v>4.0819999999999999</v>
      </c>
      <c r="CC145" s="6">
        <v>88.635999999999996</v>
      </c>
      <c r="CD145" s="6">
        <v>2056.5790000000002</v>
      </c>
      <c r="CE145" s="6">
        <v>1196.0260000000001</v>
      </c>
      <c r="CF145" s="6">
        <v>1219.7650000000001</v>
      </c>
      <c r="CG145" s="6">
        <v>179.54</v>
      </c>
      <c r="CH145" s="6">
        <v>98.424999999999997</v>
      </c>
      <c r="CS145" s="6"/>
      <c r="CT145" s="6"/>
      <c r="CU145" s="6"/>
      <c r="CV145" s="6"/>
      <c r="CW145" s="6"/>
      <c r="CZ145" s="6"/>
      <c r="DA145" s="6"/>
      <c r="DB145" s="6"/>
      <c r="DC145" s="6"/>
      <c r="DD145" s="6"/>
      <c r="DE145" s="6"/>
    </row>
    <row r="146" spans="1:109" hidden="1" x14ac:dyDescent="0.35">
      <c r="A146" s="8">
        <v>802.15093994140625</v>
      </c>
      <c r="B146" s="8">
        <v>119.90861511230469</v>
      </c>
      <c r="C146" s="8">
        <v>214.80000305175781</v>
      </c>
      <c r="D146" s="8">
        <v>214.80000305175781</v>
      </c>
      <c r="E146" s="8">
        <v>220</v>
      </c>
      <c r="F146" s="8">
        <v>224.80000305175781</v>
      </c>
      <c r="G146" s="8">
        <v>2177.1787109375</v>
      </c>
      <c r="H146" s="8">
        <v>1708.558837890625</v>
      </c>
      <c r="I146" s="8">
        <v>3.2500002384185791</v>
      </c>
      <c r="J146" s="8">
        <v>0.15000000596046448</v>
      </c>
      <c r="K146" s="8">
        <v>24.338001251220703</v>
      </c>
      <c r="L146" s="8">
        <v>2.064000129699707</v>
      </c>
      <c r="M146" s="8">
        <v>0.45200002193450928</v>
      </c>
      <c r="N146" s="8">
        <v>0.65600001811981201</v>
      </c>
      <c r="O146" s="8">
        <v>46.5</v>
      </c>
      <c r="P146" s="8">
        <v>29.882352828979492</v>
      </c>
      <c r="Q146" s="8">
        <v>44.953498840332031</v>
      </c>
      <c r="R146" s="8">
        <v>230</v>
      </c>
      <c r="S146" s="8">
        <v>60</v>
      </c>
      <c r="T146" s="8">
        <v>60</v>
      </c>
      <c r="U146" s="8">
        <v>60.900002000000001</v>
      </c>
      <c r="V146" s="8">
        <v>94.586082458496094</v>
      </c>
      <c r="W146" s="8">
        <v>52.499603271484375</v>
      </c>
      <c r="X146" s="8">
        <v>66.169891357421875</v>
      </c>
      <c r="Y146" s="8">
        <v>80.179374694824219</v>
      </c>
      <c r="Z146" s="8">
        <v>3.1980626583099365</v>
      </c>
      <c r="AA146" s="8">
        <v>544.5113525390625</v>
      </c>
      <c r="AB146" s="8">
        <v>501.34344482421875</v>
      </c>
      <c r="AC146" s="8">
        <v>4.5901875495910645</v>
      </c>
      <c r="AD146" s="8">
        <v>3.6119377613067627</v>
      </c>
      <c r="AE146" s="8">
        <v>7791.390625</v>
      </c>
      <c r="AF146" s="8">
        <v>5581.5029296875</v>
      </c>
      <c r="AG146" s="8">
        <v>1703.15380859375</v>
      </c>
      <c r="AH146" s="8">
        <v>1052.994140625</v>
      </c>
      <c r="AI146" s="8">
        <v>6088.23681640625</v>
      </c>
      <c r="AJ146" s="8">
        <v>4528.5087890625</v>
      </c>
      <c r="AK146" s="8">
        <f>(data_cloud__263[[#This Row],[timestamp]]-BD144)*86400</f>
        <v>23.958000331185758</v>
      </c>
      <c r="AL146" s="8"/>
      <c r="AM146" s="8"/>
      <c r="AN146" s="8"/>
      <c r="AO146" s="8"/>
      <c r="AP146" s="6"/>
      <c r="AQ146" s="6"/>
      <c r="AR146" s="6"/>
      <c r="AS146" s="6" t="str">
        <f>_xlfn.XLOOKUP(data_cloud__263[[#This Row],[product_id]], manual_check_maarten!A:A,manual_check_maarten!F:F,  "")</f>
        <v/>
      </c>
      <c r="AT146" s="6" t="str">
        <f>_xlfn.XLOOKUP(data_cloud__263[[#This Row],[product_id]], manual_check_maarten!A:A,manual_check_maarten!H:H,  "")</f>
        <v/>
      </c>
      <c r="AU146" s="6">
        <f>IF(data_cloud__263[[#This Row],[ground_truth]]=0,1,0)</f>
        <v>0</v>
      </c>
      <c r="AV146" s="6"/>
      <c r="AW146" s="6"/>
      <c r="AX146" s="6" t="str">
        <f>_xlfn.XLOOKUP(data_cloud__263[[#This Row],[product_id]], manual_check_maarten!A:A,manual_check_maarten!G:G,  "")</f>
        <v/>
      </c>
      <c r="AY146" s="6"/>
      <c r="AZ146" s="6"/>
      <c r="BA146" s="6" t="s">
        <v>419</v>
      </c>
      <c r="BB146" s="6">
        <v>73</v>
      </c>
      <c r="BC146" s="6" t="s">
        <v>78</v>
      </c>
      <c r="BD146" s="6">
        <v>45566.70767408565</v>
      </c>
      <c r="BE146" s="6" t="s">
        <v>79</v>
      </c>
      <c r="BF146" s="6" t="s">
        <v>80</v>
      </c>
      <c r="BG146" s="6">
        <v>73</v>
      </c>
      <c r="BH146" s="6">
        <v>73</v>
      </c>
      <c r="BI146" s="6">
        <v>0</v>
      </c>
      <c r="BJ146" s="6" t="s">
        <v>420</v>
      </c>
      <c r="BK146" s="6" t="s">
        <v>82</v>
      </c>
      <c r="BL146" s="6">
        <v>14.579999923706055</v>
      </c>
      <c r="BM146" s="6">
        <v>110</v>
      </c>
      <c r="BN146" s="6" t="s">
        <v>82</v>
      </c>
      <c r="BO146" s="6" t="s">
        <v>82</v>
      </c>
      <c r="BP146" s="6">
        <v>0</v>
      </c>
      <c r="BQ146" s="6">
        <v>60</v>
      </c>
      <c r="BR146" s="6">
        <v>3.4047365188598633E-3</v>
      </c>
      <c r="BS146" s="6">
        <v>0.14092493057250977</v>
      </c>
      <c r="BT146" s="6"/>
      <c r="BU146" s="6"/>
      <c r="BY146" s="6"/>
      <c r="BZ146" s="6"/>
      <c r="CA146" s="6"/>
      <c r="CB146" s="6"/>
      <c r="CC146" s="6"/>
      <c r="CD146" s="6"/>
      <c r="CE146" s="6"/>
      <c r="CS146" s="6"/>
      <c r="CT146" s="6"/>
      <c r="CU146" s="6"/>
      <c r="CV146" s="6"/>
      <c r="CW146" s="6"/>
      <c r="CZ146" s="6"/>
      <c r="DA146" s="6"/>
      <c r="DB146" s="6"/>
      <c r="DC146" s="6"/>
      <c r="DD146" s="6"/>
      <c r="DE146" s="6"/>
    </row>
    <row r="147" spans="1:109" x14ac:dyDescent="0.35">
      <c r="A147" s="8">
        <v>802.15093994140625</v>
      </c>
      <c r="B147" s="8">
        <v>119.90861511230469</v>
      </c>
      <c r="C147" s="8">
        <v>214.80000305175781</v>
      </c>
      <c r="D147" s="8">
        <v>214.80000305175781</v>
      </c>
      <c r="E147" s="8">
        <v>220</v>
      </c>
      <c r="F147" s="8">
        <v>224.80000305175781</v>
      </c>
      <c r="G147" s="8">
        <v>2177.1787109375</v>
      </c>
      <c r="H147" s="8">
        <v>1708.558837890625</v>
      </c>
      <c r="I147" s="8">
        <v>3.2500002384185791</v>
      </c>
      <c r="J147" s="8">
        <v>0.15000000596046448</v>
      </c>
      <c r="K147" s="8">
        <v>24.338001251220703</v>
      </c>
      <c r="L147" s="8">
        <v>2.064000129699707</v>
      </c>
      <c r="M147" s="8">
        <v>0.45200002193450928</v>
      </c>
      <c r="N147" s="8">
        <v>0.65600001811981201</v>
      </c>
      <c r="O147" s="8">
        <v>46.5</v>
      </c>
      <c r="P147" s="8">
        <v>29.882352828979492</v>
      </c>
      <c r="Q147" s="8">
        <v>44.953498840332031</v>
      </c>
      <c r="R147" s="8">
        <v>230</v>
      </c>
      <c r="S147" s="8">
        <v>60</v>
      </c>
      <c r="T147" s="8">
        <v>60</v>
      </c>
      <c r="U147" s="8">
        <v>60.900002000000001</v>
      </c>
      <c r="V147" s="8">
        <v>137.79624938964844</v>
      </c>
      <c r="W147" s="8">
        <v>52.49993896484375</v>
      </c>
      <c r="X147" s="8">
        <v>66.82257080078125</v>
      </c>
      <c r="Y147" s="8">
        <v>82.593597412109375</v>
      </c>
      <c r="Z147" s="8">
        <v>2.3326876163482666</v>
      </c>
      <c r="AA147" s="8">
        <v>548.34613037109375</v>
      </c>
      <c r="AB147" s="8">
        <v>501.82147216796875</v>
      </c>
      <c r="AC147" s="8">
        <v>4.7783126831054688</v>
      </c>
      <c r="AD147" s="8">
        <v>3.8000626564025879</v>
      </c>
      <c r="AE147" s="8">
        <v>7996.69287109375</v>
      </c>
      <c r="AF147" s="8">
        <v>6270.828125</v>
      </c>
      <c r="AG147" s="8">
        <v>1828.173828125</v>
      </c>
      <c r="AH147" s="8">
        <v>1172.814453125</v>
      </c>
      <c r="AI147" s="8">
        <v>6168.51904296875</v>
      </c>
      <c r="AJ147" s="8">
        <v>5098.013671875</v>
      </c>
      <c r="AK147" s="8">
        <f>(data_cloud__263[[#This Row],[timestamp]]-BD145)*86400</f>
        <v>23.958000331185758</v>
      </c>
      <c r="AL147" s="8">
        <v>1.0049999999999999</v>
      </c>
      <c r="AM147" s="8">
        <v>424.74</v>
      </c>
      <c r="AN147" s="8">
        <v>2054.4989999999998</v>
      </c>
      <c r="AO147" s="8">
        <v>7.3010000000000002</v>
      </c>
      <c r="AP147" s="6">
        <v>17.742000000000001</v>
      </c>
      <c r="AQ147" s="6">
        <v>1</v>
      </c>
      <c r="AR147" s="6">
        <v>1</v>
      </c>
      <c r="AS147" s="6">
        <f>_xlfn.XLOOKUP(data_cloud__263[[#This Row],[product_id]], manual_check_maarten!A:A,manual_check_maarten!F:F,  "")</f>
        <v>1</v>
      </c>
      <c r="AT147" s="6" t="str">
        <f>_xlfn.XLOOKUP(data_cloud__263[[#This Row],[product_id]], manual_check_maarten!A:A,manual_check_maarten!H:H,  "")</f>
        <v/>
      </c>
      <c r="AU147" s="6">
        <f>IF(data_cloud__263[[#This Row],[ground_truth]]=0,1,0)</f>
        <v>0</v>
      </c>
      <c r="AV147" s="6"/>
      <c r="AW147" s="6"/>
      <c r="AX147" s="6">
        <f>_xlfn.XLOOKUP(data_cloud__263[[#This Row],[product_id]], manual_check_maarten!A:A,manual_check_maarten!G:G,  "")</f>
        <v>0</v>
      </c>
      <c r="AY147" s="6"/>
      <c r="AZ147" s="6"/>
      <c r="BA147" s="6" t="s">
        <v>421</v>
      </c>
      <c r="BB147" s="6">
        <v>73</v>
      </c>
      <c r="BC147" s="6" t="s">
        <v>85</v>
      </c>
      <c r="BD147" s="6">
        <v>45566.70767408565</v>
      </c>
      <c r="BE147" s="6" t="s">
        <v>79</v>
      </c>
      <c r="BF147" s="6" t="s">
        <v>80</v>
      </c>
      <c r="BG147" s="6">
        <v>73</v>
      </c>
      <c r="BH147" s="6">
        <v>73</v>
      </c>
      <c r="BI147" s="6">
        <v>0</v>
      </c>
      <c r="BJ147" s="6" t="s">
        <v>420</v>
      </c>
      <c r="BK147" s="6" t="s">
        <v>82</v>
      </c>
      <c r="BL147" s="6">
        <v>14.579999923706055</v>
      </c>
      <c r="BM147" s="6">
        <v>110</v>
      </c>
      <c r="BN147" s="6" t="s">
        <v>82</v>
      </c>
      <c r="BO147" s="6" t="s">
        <v>82</v>
      </c>
      <c r="BP147" s="6">
        <v>0</v>
      </c>
      <c r="BQ147" s="6">
        <v>60</v>
      </c>
      <c r="BR147" s="6"/>
      <c r="BS147" s="6"/>
      <c r="BT147" s="6" t="s">
        <v>422</v>
      </c>
      <c r="BU147" s="6" t="s">
        <v>421</v>
      </c>
      <c r="BV147" s="6">
        <v>40</v>
      </c>
      <c r="BW147" s="6">
        <v>20</v>
      </c>
      <c r="BX147" s="6">
        <v>45</v>
      </c>
      <c r="BY147" s="6">
        <v>1234.242</v>
      </c>
      <c r="BZ147" s="6">
        <v>1070.1079999999999</v>
      </c>
      <c r="CA147" s="6">
        <v>-1.407</v>
      </c>
      <c r="CB147" s="6">
        <v>4.1479999999999997</v>
      </c>
      <c r="CC147" s="6">
        <v>90.902000000000001</v>
      </c>
      <c r="CD147" s="6">
        <v>2054.4989999999998</v>
      </c>
      <c r="CE147" s="6">
        <v>1226.7750000000001</v>
      </c>
      <c r="CF147" s="6">
        <v>1376.2170000000001</v>
      </c>
      <c r="CG147" s="6">
        <v>-178.18100000000001</v>
      </c>
      <c r="CH147" s="6">
        <v>99.998999999999995</v>
      </c>
      <c r="CS147" s="6"/>
      <c r="CT147" s="6"/>
      <c r="CU147" s="6"/>
      <c r="CV147" s="6"/>
      <c r="CW147" s="6"/>
      <c r="CZ147" s="6"/>
      <c r="DA147" s="6"/>
      <c r="DB147" s="6"/>
      <c r="DC147" s="6"/>
      <c r="DD147" s="6"/>
      <c r="DE147" s="6"/>
    </row>
    <row r="148" spans="1:109" x14ac:dyDescent="0.35">
      <c r="A148" s="8">
        <v>801.96649169921875</v>
      </c>
      <c r="B148" s="8">
        <v>119.90861511230469</v>
      </c>
      <c r="C148" s="8">
        <v>215.10000610351563</v>
      </c>
      <c r="D148" s="8">
        <v>215.10000610351563</v>
      </c>
      <c r="E148" s="8">
        <v>220</v>
      </c>
      <c r="F148" s="8">
        <v>225</v>
      </c>
      <c r="G148" s="8">
        <v>2214.967529296875</v>
      </c>
      <c r="H148" s="8">
        <v>1732.4561767578125</v>
      </c>
      <c r="I148" s="8">
        <v>2.8240001201629639</v>
      </c>
      <c r="J148" s="8">
        <v>0.15000000596046448</v>
      </c>
      <c r="K148" s="8">
        <v>24.340002059936523</v>
      </c>
      <c r="L148" s="8">
        <v>2.0380001068115234</v>
      </c>
      <c r="M148" s="8">
        <v>0.45400002598762512</v>
      </c>
      <c r="N148" s="8">
        <v>0.65600001811981201</v>
      </c>
      <c r="O148" s="8">
        <v>45.900001525878906</v>
      </c>
      <c r="P148" s="8">
        <v>29.474611282348633</v>
      </c>
      <c r="Q148" s="8">
        <v>44.973884582519531</v>
      </c>
      <c r="R148" s="8">
        <v>229.80000305175781</v>
      </c>
      <c r="S148" s="8">
        <v>60.099997999999999</v>
      </c>
      <c r="T148" s="8">
        <v>60.099997999999999</v>
      </c>
      <c r="U148" s="8">
        <v>60.799999</v>
      </c>
      <c r="V148" s="8">
        <v>94.586082458496094</v>
      </c>
      <c r="W148" s="8">
        <v>52.499603271484375</v>
      </c>
      <c r="X148" s="8">
        <v>66.213066101074219</v>
      </c>
      <c r="Y148" s="8">
        <v>80.071311950683594</v>
      </c>
      <c r="Z148" s="8">
        <v>3.3485627174377441</v>
      </c>
      <c r="AA148" s="8">
        <v>545.8651123046875</v>
      </c>
      <c r="AB148" s="8">
        <v>502.617431640625</v>
      </c>
      <c r="AC148" s="8">
        <v>4.6278128623962402</v>
      </c>
      <c r="AD148" s="8">
        <v>3.6119377613067627</v>
      </c>
      <c r="AE148" s="8">
        <v>7805.5244140625</v>
      </c>
      <c r="AF148" s="8">
        <v>5610.7763671875</v>
      </c>
      <c r="AG148" s="8">
        <v>1717.291015625</v>
      </c>
      <c r="AH148" s="8">
        <v>1043.8955078125</v>
      </c>
      <c r="AI148" s="8">
        <v>6088.2333984375</v>
      </c>
      <c r="AJ148" s="8">
        <v>4566.880859375</v>
      </c>
      <c r="AK148" s="8">
        <f>(data_cloud__263[[#This Row],[timestamp]]-BD146)*86400</f>
        <v>23.973999917507172</v>
      </c>
      <c r="AL148" s="8">
        <v>1.004</v>
      </c>
      <c r="AM148" s="8">
        <v>423.875</v>
      </c>
      <c r="AN148" s="8">
        <v>2055.681</v>
      </c>
      <c r="AO148" s="8">
        <v>6.2149999999999999</v>
      </c>
      <c r="AP148" s="6">
        <v>30.667000000000002</v>
      </c>
      <c r="AQ148" s="6">
        <v>1</v>
      </c>
      <c r="AR148" s="6">
        <v>1</v>
      </c>
      <c r="AS148" s="6">
        <f>_xlfn.XLOOKUP(data_cloud__263[[#This Row],[product_id]], manual_check_maarten!A:A,manual_check_maarten!F:F,  "")</f>
        <v>1</v>
      </c>
      <c r="AT148" s="6" t="str">
        <f>_xlfn.XLOOKUP(data_cloud__263[[#This Row],[product_id]], manual_check_maarten!A:A,manual_check_maarten!H:H,  "")</f>
        <v/>
      </c>
      <c r="AU148" s="6">
        <f>IF(data_cloud__263[[#This Row],[ground_truth]]=0,1,0)</f>
        <v>0</v>
      </c>
      <c r="AV148" s="6"/>
      <c r="AW148" s="6"/>
      <c r="AX148" s="6">
        <f>_xlfn.XLOOKUP(data_cloud__263[[#This Row],[product_id]], manual_check_maarten!A:A,manual_check_maarten!G:G,  "")</f>
        <v>0</v>
      </c>
      <c r="AY148" s="6"/>
      <c r="AZ148" s="6"/>
      <c r="BA148" s="6" t="s">
        <v>423</v>
      </c>
      <c r="BB148" s="6">
        <v>74</v>
      </c>
      <c r="BC148" s="6" t="s">
        <v>78</v>
      </c>
      <c r="BD148" s="6">
        <v>45566.707951562501</v>
      </c>
      <c r="BE148" s="6" t="s">
        <v>79</v>
      </c>
      <c r="BF148" s="6" t="s">
        <v>80</v>
      </c>
      <c r="BG148" s="6">
        <v>74</v>
      </c>
      <c r="BH148" s="6">
        <v>74</v>
      </c>
      <c r="BI148" s="6">
        <v>0</v>
      </c>
      <c r="BJ148" s="6" t="s">
        <v>424</v>
      </c>
      <c r="BK148" s="6" t="s">
        <v>82</v>
      </c>
      <c r="BL148" s="6">
        <v>14.579999923706055</v>
      </c>
      <c r="BM148" s="6">
        <v>110</v>
      </c>
      <c r="BN148" s="6" t="s">
        <v>82</v>
      </c>
      <c r="BO148" s="6" t="s">
        <v>82</v>
      </c>
      <c r="BP148" s="6">
        <v>0</v>
      </c>
      <c r="BQ148" s="6">
        <v>60</v>
      </c>
      <c r="BR148" s="6">
        <v>1.1865973472595215E-2</v>
      </c>
      <c r="BS148" s="6">
        <v>0.13109982013702393</v>
      </c>
      <c r="BT148" s="6" t="s">
        <v>425</v>
      </c>
      <c r="BU148" s="6" t="s">
        <v>423</v>
      </c>
      <c r="BV148" s="6">
        <v>40</v>
      </c>
      <c r="BW148" s="6">
        <v>20</v>
      </c>
      <c r="BX148" s="6">
        <v>45</v>
      </c>
      <c r="BY148" s="6">
        <v>885.37599999999998</v>
      </c>
      <c r="BZ148" s="6">
        <v>1174.886</v>
      </c>
      <c r="CA148" s="6">
        <v>3.7349999999999999</v>
      </c>
      <c r="CB148" s="6">
        <v>4.274</v>
      </c>
      <c r="CC148" s="6">
        <v>96.043999999999997</v>
      </c>
      <c r="CD148" s="6">
        <v>2055.681</v>
      </c>
      <c r="CE148" s="6">
        <v>861.76300000000003</v>
      </c>
      <c r="CF148" s="6">
        <v>1280.5930000000001</v>
      </c>
      <c r="CG148" s="6">
        <v>6.5609999999999999</v>
      </c>
      <c r="CH148" s="6">
        <v>98.424999999999997</v>
      </c>
      <c r="CS148" s="6"/>
      <c r="CT148" s="6"/>
      <c r="CU148" s="6"/>
      <c r="CV148" s="6"/>
      <c r="CW148" s="6"/>
      <c r="CZ148" s="6"/>
      <c r="DA148" s="6"/>
      <c r="DB148" s="6"/>
      <c r="DC148" s="6"/>
      <c r="DD148" s="6"/>
      <c r="DE148" s="6"/>
    </row>
    <row r="149" spans="1:109" x14ac:dyDescent="0.35">
      <c r="A149" s="8">
        <v>801.96649169921875</v>
      </c>
      <c r="B149" s="8">
        <v>119.90861511230469</v>
      </c>
      <c r="C149" s="8">
        <v>215.10000610351563</v>
      </c>
      <c r="D149" s="8">
        <v>215.10000610351563</v>
      </c>
      <c r="E149" s="8">
        <v>220</v>
      </c>
      <c r="F149" s="8">
        <v>225</v>
      </c>
      <c r="G149" s="8">
        <v>2214.967529296875</v>
      </c>
      <c r="H149" s="8">
        <v>1732.4561767578125</v>
      </c>
      <c r="I149" s="8">
        <v>2.8240001201629639</v>
      </c>
      <c r="J149" s="8">
        <v>0.15000000596046448</v>
      </c>
      <c r="K149" s="8">
        <v>24.340002059936523</v>
      </c>
      <c r="L149" s="8">
        <v>2.0380001068115234</v>
      </c>
      <c r="M149" s="8">
        <v>0.45400002598762512</v>
      </c>
      <c r="N149" s="8">
        <v>0.65600001811981201</v>
      </c>
      <c r="O149" s="8">
        <v>45.900001525878906</v>
      </c>
      <c r="P149" s="8">
        <v>29.474611282348633</v>
      </c>
      <c r="Q149" s="8">
        <v>44.973884582519531</v>
      </c>
      <c r="R149" s="8">
        <v>229.80000305175781</v>
      </c>
      <c r="S149" s="8">
        <v>60.099997999999999</v>
      </c>
      <c r="T149" s="8">
        <v>60.099997999999999</v>
      </c>
      <c r="U149" s="8">
        <v>60.799999</v>
      </c>
      <c r="V149" s="8">
        <v>137.79624938964844</v>
      </c>
      <c r="W149" s="8">
        <v>52.49993896484375</v>
      </c>
      <c r="X149" s="8">
        <v>66.771522521972656</v>
      </c>
      <c r="Y149" s="8">
        <v>83.180595397949219</v>
      </c>
      <c r="Z149" s="8">
        <v>1.2415626049041748</v>
      </c>
      <c r="AA149" s="8">
        <v>547.66961669921875</v>
      </c>
      <c r="AB149" s="8">
        <v>500.12509155273438</v>
      </c>
      <c r="AC149" s="8">
        <v>4.8911876678466797</v>
      </c>
      <c r="AD149" s="8">
        <v>3.8376877307891846</v>
      </c>
      <c r="AE149" s="8">
        <v>7977.4541015625</v>
      </c>
      <c r="AF149" s="8">
        <v>6191.560546875</v>
      </c>
      <c r="AG149" s="8">
        <v>1873.75146484375</v>
      </c>
      <c r="AH149" s="8">
        <v>1173.0537109375</v>
      </c>
      <c r="AI149" s="8">
        <v>6103.70263671875</v>
      </c>
      <c r="AJ149" s="8">
        <v>5018.5068359375</v>
      </c>
      <c r="AK149" s="8">
        <f>(data_cloud__263[[#This Row],[timestamp]]-BD147)*86400</f>
        <v>23.973999917507172</v>
      </c>
      <c r="AL149" s="8">
        <v>1.0049999999999999</v>
      </c>
      <c r="AM149" s="8">
        <v>424.68</v>
      </c>
      <c r="AN149" s="8">
        <v>2056.5230000000001</v>
      </c>
      <c r="AO149" s="8">
        <v>105.651</v>
      </c>
      <c r="AP149" s="6">
        <v>37.963999999999999</v>
      </c>
      <c r="AQ149" s="6">
        <v>0</v>
      </c>
      <c r="AR149" s="6">
        <v>1</v>
      </c>
      <c r="AS149" s="6">
        <f>_xlfn.XLOOKUP(data_cloud__263[[#This Row],[product_id]], manual_check_maarten!A:A,manual_check_maarten!F:F,  "")</f>
        <v>0</v>
      </c>
      <c r="AT149" s="6" t="str">
        <f>_xlfn.XLOOKUP(data_cloud__263[[#This Row],[product_id]], manual_check_maarten!A:A,manual_check_maarten!H:H,  "")</f>
        <v>Streaks</v>
      </c>
      <c r="AU149" s="6">
        <f>IF(data_cloud__263[[#This Row],[ground_truth]]=0,1,0)</f>
        <v>1</v>
      </c>
      <c r="AV149" s="6"/>
      <c r="AW149" s="6"/>
      <c r="AX149" s="6">
        <f>_xlfn.XLOOKUP(data_cloud__263[[#This Row],[product_id]], manual_check_maarten!A:A,manual_check_maarten!G:G,  "")</f>
        <v>0</v>
      </c>
      <c r="AY149" s="6"/>
      <c r="AZ149" s="6"/>
      <c r="BA149" s="6" t="s">
        <v>426</v>
      </c>
      <c r="BB149" s="6">
        <v>74</v>
      </c>
      <c r="BC149" s="6" t="s">
        <v>85</v>
      </c>
      <c r="BD149" s="6">
        <v>45566.707951562501</v>
      </c>
      <c r="BE149" s="6" t="s">
        <v>79</v>
      </c>
      <c r="BF149" s="6" t="s">
        <v>80</v>
      </c>
      <c r="BG149" s="6">
        <v>74</v>
      </c>
      <c r="BH149" s="6">
        <v>74</v>
      </c>
      <c r="BI149" s="6">
        <v>0</v>
      </c>
      <c r="BJ149" s="6" t="s">
        <v>424</v>
      </c>
      <c r="BK149" s="6" t="s">
        <v>82</v>
      </c>
      <c r="BL149" s="6">
        <v>14.579999923706055</v>
      </c>
      <c r="BM149" s="6">
        <v>110</v>
      </c>
      <c r="BN149" s="6" t="s">
        <v>82</v>
      </c>
      <c r="BO149" s="6" t="s">
        <v>82</v>
      </c>
      <c r="BP149" s="6">
        <v>0</v>
      </c>
      <c r="BQ149" s="6">
        <v>60</v>
      </c>
      <c r="BR149" s="6"/>
      <c r="BS149" s="6"/>
      <c r="BT149" s="6" t="s">
        <v>427</v>
      </c>
      <c r="BU149" s="6" t="s">
        <v>426</v>
      </c>
      <c r="BV149" s="6">
        <v>40</v>
      </c>
      <c r="BW149" s="6">
        <v>20</v>
      </c>
      <c r="BX149" s="6">
        <v>45</v>
      </c>
      <c r="BY149" s="6">
        <v>1240.182</v>
      </c>
      <c r="BZ149" s="6">
        <v>813.64400000000001</v>
      </c>
      <c r="CA149" s="6">
        <v>-1.627</v>
      </c>
      <c r="CB149" s="6">
        <v>4.1040000000000001</v>
      </c>
      <c r="CC149" s="6">
        <v>90.682000000000002</v>
      </c>
      <c r="CD149" s="6">
        <v>2056.5230000000001</v>
      </c>
      <c r="CE149" s="6">
        <v>1233.749</v>
      </c>
      <c r="CF149" s="6">
        <v>1125.28</v>
      </c>
      <c r="CG149" s="6">
        <v>-178.28899999999999</v>
      </c>
      <c r="CH149" s="6">
        <v>99.998999999999995</v>
      </c>
      <c r="CS149" s="6"/>
      <c r="CT149" s="6"/>
      <c r="CU149" s="6"/>
      <c r="CV149" s="6"/>
      <c r="CW149" s="6"/>
      <c r="CZ149" s="6"/>
      <c r="DA149" s="6"/>
      <c r="DB149" s="6"/>
      <c r="DC149" s="6"/>
      <c r="DD149" s="6"/>
      <c r="DE149" s="6"/>
    </row>
    <row r="150" spans="1:109" x14ac:dyDescent="0.35">
      <c r="A150" s="8">
        <v>801.96649169921875</v>
      </c>
      <c r="B150" s="8">
        <v>119.90861511230469</v>
      </c>
      <c r="C150" s="8">
        <v>215.10000610351563</v>
      </c>
      <c r="D150" s="8">
        <v>215.10000610351563</v>
      </c>
      <c r="E150" s="8">
        <v>220</v>
      </c>
      <c r="F150" s="8">
        <v>225</v>
      </c>
      <c r="G150" s="8">
        <v>2202.047607421875</v>
      </c>
      <c r="H150" s="8">
        <v>1717.9818115234375</v>
      </c>
      <c r="I150" s="8">
        <v>3.2000000476837158</v>
      </c>
      <c r="J150" s="8">
        <v>0.14800000190734863</v>
      </c>
      <c r="K150" s="8">
        <v>24.340002059936523</v>
      </c>
      <c r="L150" s="8">
        <v>2.0600001811981201</v>
      </c>
      <c r="M150" s="8">
        <v>0.45400002598762512</v>
      </c>
      <c r="N150" s="8">
        <v>0.65800005197525024</v>
      </c>
      <c r="O150" s="8">
        <v>44.700000762939453</v>
      </c>
      <c r="P150" s="8">
        <v>29.403257369995117</v>
      </c>
      <c r="Q150" s="8">
        <v>44.948402404785156</v>
      </c>
      <c r="R150" s="8">
        <v>229.80000305175781</v>
      </c>
      <c r="S150" s="8">
        <v>60</v>
      </c>
      <c r="T150" s="8">
        <v>60</v>
      </c>
      <c r="U150" s="8">
        <v>60.900002000000001</v>
      </c>
      <c r="V150" s="8">
        <v>94.586082458496094</v>
      </c>
      <c r="W150" s="8">
        <v>52.499603271484375</v>
      </c>
      <c r="X150" s="8">
        <v>66.273246765136719</v>
      </c>
      <c r="Y150" s="8">
        <v>80.088569641113281</v>
      </c>
      <c r="Z150" s="8">
        <v>2.7465627193450928</v>
      </c>
      <c r="AA150" s="8">
        <v>543.085693359375</v>
      </c>
      <c r="AB150" s="8">
        <v>499.29620361328125</v>
      </c>
      <c r="AC150" s="8">
        <v>4.4773125648498535</v>
      </c>
      <c r="AD150" s="8">
        <v>3.6119377613067627</v>
      </c>
      <c r="AE150" s="8">
        <v>7759.140625</v>
      </c>
      <c r="AF150" s="8">
        <v>5518.7646484375</v>
      </c>
      <c r="AG150" s="8">
        <v>1622.55078125</v>
      </c>
      <c r="AH150" s="8">
        <v>1031.88525390625</v>
      </c>
      <c r="AI150" s="8">
        <v>6136.58984375</v>
      </c>
      <c r="AJ150" s="8">
        <v>4486.87939453125</v>
      </c>
      <c r="AK150" s="8">
        <f>(data_cloud__263[[#This Row],[timestamp]]-BD148)*86400</f>
        <v>25.053999968804419</v>
      </c>
      <c r="AL150" s="8">
        <v>1.0029999999999999</v>
      </c>
      <c r="AM150" s="8">
        <v>423.50700000000001</v>
      </c>
      <c r="AN150" s="8">
        <v>2055.4389999999999</v>
      </c>
      <c r="AO150" s="8">
        <v>7.9580000000000002</v>
      </c>
      <c r="AP150" s="6">
        <v>24.588999999999999</v>
      </c>
      <c r="AQ150" s="6">
        <v>1</v>
      </c>
      <c r="AR150" s="6">
        <v>1</v>
      </c>
      <c r="AS150" s="6">
        <f>_xlfn.XLOOKUP(data_cloud__263[[#This Row],[product_id]], manual_check_maarten!A:A,manual_check_maarten!F:F,  "")</f>
        <v>1</v>
      </c>
      <c r="AT150" s="6" t="str">
        <f>_xlfn.XLOOKUP(data_cloud__263[[#This Row],[product_id]], manual_check_maarten!A:A,manual_check_maarten!H:H,  "")</f>
        <v/>
      </c>
      <c r="AU150" s="6">
        <f>IF(data_cloud__263[[#This Row],[ground_truth]]=0,1,0)</f>
        <v>0</v>
      </c>
      <c r="AV150" s="6"/>
      <c r="AW150" s="6"/>
      <c r="AX150" s="6">
        <f>_xlfn.XLOOKUP(data_cloud__263[[#This Row],[product_id]], manual_check_maarten!A:A,manual_check_maarten!G:G,  "")</f>
        <v>0</v>
      </c>
      <c r="AY150" s="6"/>
      <c r="AZ150" s="6"/>
      <c r="BA150" s="6" t="s">
        <v>428</v>
      </c>
      <c r="BB150" s="6">
        <v>75</v>
      </c>
      <c r="BC150" s="6" t="s">
        <v>78</v>
      </c>
      <c r="BD150" s="6">
        <v>45566.708241539352</v>
      </c>
      <c r="BE150" s="6" t="s">
        <v>79</v>
      </c>
      <c r="BF150" s="6" t="s">
        <v>80</v>
      </c>
      <c r="BG150" s="6">
        <v>75</v>
      </c>
      <c r="BH150" s="6">
        <v>75</v>
      </c>
      <c r="BI150" s="6">
        <v>0</v>
      </c>
      <c r="BJ150" s="6" t="s">
        <v>429</v>
      </c>
      <c r="BK150" s="6" t="s">
        <v>82</v>
      </c>
      <c r="BL150" s="6">
        <v>14.579999923706055</v>
      </c>
      <c r="BM150" s="6">
        <v>110</v>
      </c>
      <c r="BN150" s="6" t="s">
        <v>82</v>
      </c>
      <c r="BO150" s="6" t="s">
        <v>82</v>
      </c>
      <c r="BP150" s="6">
        <v>0</v>
      </c>
      <c r="BQ150" s="6">
        <v>60</v>
      </c>
      <c r="BR150" s="6">
        <v>4.9610137939453125E-3</v>
      </c>
      <c r="BS150" s="6">
        <v>0.1404881477355957</v>
      </c>
      <c r="BT150" s="6" t="s">
        <v>430</v>
      </c>
      <c r="BU150" s="6" t="s">
        <v>428</v>
      </c>
      <c r="BV150" s="6">
        <v>40</v>
      </c>
      <c r="BW150" s="6">
        <v>20</v>
      </c>
      <c r="BX150" s="6">
        <v>45</v>
      </c>
      <c r="BY150" s="6">
        <v>845.65300000000002</v>
      </c>
      <c r="BZ150" s="6">
        <v>1213.8140000000001</v>
      </c>
      <c r="CA150" s="6">
        <v>-1.619</v>
      </c>
      <c r="CB150" s="6">
        <v>4.1340000000000003</v>
      </c>
      <c r="CC150" s="6">
        <v>90.69</v>
      </c>
      <c r="CD150" s="6">
        <v>2055.4389999999999</v>
      </c>
      <c r="CE150" s="6">
        <v>831.75199999999995</v>
      </c>
      <c r="CF150" s="6">
        <v>1323.5989999999999</v>
      </c>
      <c r="CG150" s="6">
        <v>1.42</v>
      </c>
      <c r="CH150" s="6">
        <v>98.424999999999997</v>
      </c>
      <c r="CS150" s="6"/>
      <c r="CT150" s="6"/>
      <c r="CU150" s="6"/>
      <c r="CV150" s="6"/>
      <c r="CW150" s="6"/>
      <c r="CZ150" s="6"/>
      <c r="DA150" s="6"/>
      <c r="DB150" s="6"/>
      <c r="DC150" s="6"/>
      <c r="DD150" s="6"/>
      <c r="DE150" s="6"/>
    </row>
    <row r="151" spans="1:109" x14ac:dyDescent="0.35">
      <c r="A151" s="8">
        <v>801.96649169921875</v>
      </c>
      <c r="B151" s="8">
        <v>119.90861511230469</v>
      </c>
      <c r="C151" s="8">
        <v>215.10000610351563</v>
      </c>
      <c r="D151" s="8">
        <v>215.10000610351563</v>
      </c>
      <c r="E151" s="8">
        <v>220</v>
      </c>
      <c r="F151" s="8">
        <v>225</v>
      </c>
      <c r="G151" s="8">
        <v>2202.047607421875</v>
      </c>
      <c r="H151" s="8">
        <v>1717.9818115234375</v>
      </c>
      <c r="I151" s="8">
        <v>3.2000000476837158</v>
      </c>
      <c r="J151" s="8">
        <v>0.14800000190734863</v>
      </c>
      <c r="K151" s="8">
        <v>24.340002059936523</v>
      </c>
      <c r="L151" s="8">
        <v>2.0600001811981201</v>
      </c>
      <c r="M151" s="8">
        <v>0.45400002598762512</v>
      </c>
      <c r="N151" s="8">
        <v>0.65800005197525024</v>
      </c>
      <c r="O151" s="8">
        <v>44.700000762939453</v>
      </c>
      <c r="P151" s="8">
        <v>29.403257369995117</v>
      </c>
      <c r="Q151" s="8">
        <v>44.948402404785156</v>
      </c>
      <c r="R151" s="8">
        <v>229.80000305175781</v>
      </c>
      <c r="S151" s="8">
        <v>60</v>
      </c>
      <c r="T151" s="8">
        <v>60</v>
      </c>
      <c r="U151" s="8">
        <v>60.900002000000001</v>
      </c>
      <c r="V151" s="8">
        <v>137.79624938964844</v>
      </c>
      <c r="W151" s="8">
        <v>52.49993896484375</v>
      </c>
      <c r="X151" s="8">
        <v>66.932197570800781</v>
      </c>
      <c r="Y151" s="8">
        <v>82.764251708984375</v>
      </c>
      <c r="Z151" s="8">
        <v>1.8435626029968262</v>
      </c>
      <c r="AA151" s="8">
        <v>545.75067138671875</v>
      </c>
      <c r="AB151" s="8">
        <v>498.9088134765625</v>
      </c>
      <c r="AC151" s="8">
        <v>4.8159375190734863</v>
      </c>
      <c r="AD151" s="8">
        <v>3.8376877307891846</v>
      </c>
      <c r="AE151" s="8">
        <v>7950.88232421875</v>
      </c>
      <c r="AF151" s="8">
        <v>6162.05517578125</v>
      </c>
      <c r="AG151" s="8">
        <v>1823.6962890625</v>
      </c>
      <c r="AH151" s="8">
        <v>1167.6943359375</v>
      </c>
      <c r="AI151" s="8">
        <v>6127.18603515625</v>
      </c>
      <c r="AJ151" s="8">
        <v>4994.36083984375</v>
      </c>
      <c r="AK151" s="8">
        <f>(data_cloud__263[[#This Row],[timestamp]]-BD149)*86400</f>
        <v>25.053999968804419</v>
      </c>
      <c r="AL151" s="8">
        <v>1.0049999999999999</v>
      </c>
      <c r="AM151" s="8">
        <v>424.625</v>
      </c>
      <c r="AN151" s="8">
        <v>2056.1590000000001</v>
      </c>
      <c r="AO151" s="8">
        <v>9.4440000000000008</v>
      </c>
      <c r="AP151" s="6">
        <v>39.027999999999999</v>
      </c>
      <c r="AQ151" s="6">
        <v>1</v>
      </c>
      <c r="AR151" s="6">
        <v>1</v>
      </c>
      <c r="AS151" s="6">
        <f>_xlfn.XLOOKUP(data_cloud__263[[#This Row],[product_id]], manual_check_maarten!A:A,manual_check_maarten!F:F,  "")</f>
        <v>1</v>
      </c>
      <c r="AT151" s="6" t="str">
        <f>_xlfn.XLOOKUP(data_cloud__263[[#This Row],[product_id]], manual_check_maarten!A:A,manual_check_maarten!H:H,  "")</f>
        <v/>
      </c>
      <c r="AU151" s="6">
        <f>IF(data_cloud__263[[#This Row],[ground_truth]]=0,1,0)</f>
        <v>0</v>
      </c>
      <c r="AV151" s="6"/>
      <c r="AW151" s="6"/>
      <c r="AX151" s="6">
        <f>_xlfn.XLOOKUP(data_cloud__263[[#This Row],[product_id]], manual_check_maarten!A:A,manual_check_maarten!G:G,  "")</f>
        <v>0</v>
      </c>
      <c r="AY151" s="6"/>
      <c r="AZ151" s="6"/>
      <c r="BA151" s="6" t="s">
        <v>431</v>
      </c>
      <c r="BB151" s="6">
        <v>75</v>
      </c>
      <c r="BC151" s="6" t="s">
        <v>85</v>
      </c>
      <c r="BD151" s="6">
        <v>45566.708241539352</v>
      </c>
      <c r="BE151" s="6" t="s">
        <v>79</v>
      </c>
      <c r="BF151" s="6" t="s">
        <v>80</v>
      </c>
      <c r="BG151" s="6">
        <v>75</v>
      </c>
      <c r="BH151" s="6">
        <v>75</v>
      </c>
      <c r="BI151" s="6">
        <v>0</v>
      </c>
      <c r="BJ151" s="6" t="s">
        <v>429</v>
      </c>
      <c r="BK151" s="6" t="s">
        <v>82</v>
      </c>
      <c r="BL151" s="6">
        <v>14.579999923706055</v>
      </c>
      <c r="BM151" s="6">
        <v>110</v>
      </c>
      <c r="BN151" s="6" t="s">
        <v>82</v>
      </c>
      <c r="BO151" s="6" t="s">
        <v>82</v>
      </c>
      <c r="BP151" s="6">
        <v>0</v>
      </c>
      <c r="BQ151" s="6">
        <v>60</v>
      </c>
      <c r="BR151" s="6"/>
      <c r="BS151" s="6"/>
      <c r="BT151" s="6" t="s">
        <v>432</v>
      </c>
      <c r="BU151" s="6" t="s">
        <v>431</v>
      </c>
      <c r="BV151" s="6">
        <v>40</v>
      </c>
      <c r="BW151" s="6">
        <v>20</v>
      </c>
      <c r="BX151" s="6">
        <v>45</v>
      </c>
      <c r="BY151" s="6">
        <v>1244.2449999999999</v>
      </c>
      <c r="BZ151" s="6">
        <v>763.96199999999999</v>
      </c>
      <c r="CA151" s="6">
        <v>-1.8540000000000001</v>
      </c>
      <c r="CB151" s="6">
        <v>4.0609999999999999</v>
      </c>
      <c r="CC151" s="6">
        <v>90.454999999999998</v>
      </c>
      <c r="CD151" s="6">
        <v>2056.1590000000001</v>
      </c>
      <c r="CE151" s="6">
        <v>1236.8820000000001</v>
      </c>
      <c r="CF151" s="6">
        <v>1076.654</v>
      </c>
      <c r="CG151" s="6">
        <v>-178.21199999999999</v>
      </c>
      <c r="CH151" s="6">
        <v>99.998999999999995</v>
      </c>
      <c r="CS151" s="6"/>
      <c r="CT151" s="6"/>
      <c r="CU151" s="6"/>
      <c r="CV151" s="6"/>
      <c r="CW151" s="6"/>
      <c r="CZ151" s="6"/>
      <c r="DA151" s="6"/>
      <c r="DB151" s="6"/>
      <c r="DC151" s="6"/>
      <c r="DD151" s="6"/>
      <c r="DE151" s="6"/>
    </row>
    <row r="152" spans="1:109" x14ac:dyDescent="0.35">
      <c r="A152" s="8">
        <v>802.15093994140625</v>
      </c>
      <c r="B152" s="8">
        <v>119.90861511230469</v>
      </c>
      <c r="C152" s="8">
        <v>215</v>
      </c>
      <c r="D152" s="8">
        <v>215.10000610351563</v>
      </c>
      <c r="E152" s="8">
        <v>220</v>
      </c>
      <c r="F152" s="8">
        <v>225</v>
      </c>
      <c r="G152" s="8">
        <v>2195.44189453125</v>
      </c>
      <c r="H152" s="8">
        <v>1729.4447021484375</v>
      </c>
      <c r="I152" s="8">
        <v>3.7700002193450928</v>
      </c>
      <c r="J152" s="8">
        <v>0.14600001275539398</v>
      </c>
      <c r="K152" s="8">
        <v>24.338001251220703</v>
      </c>
      <c r="L152" s="8">
        <v>2.0460000038146973</v>
      </c>
      <c r="M152" s="8">
        <v>0.45200002193450928</v>
      </c>
      <c r="N152" s="8">
        <v>0.65600001811981201</v>
      </c>
      <c r="O152" s="8">
        <v>43.5</v>
      </c>
      <c r="P152" s="8">
        <v>29.133129119873047</v>
      </c>
      <c r="Q152" s="8">
        <v>44.994274139404297</v>
      </c>
      <c r="R152" s="8">
        <v>229.80000305175781</v>
      </c>
      <c r="S152" s="8">
        <v>60</v>
      </c>
      <c r="T152" s="8">
        <v>60</v>
      </c>
      <c r="U152" s="8">
        <v>60.900002000000001</v>
      </c>
      <c r="V152" s="8">
        <v>94.586082458496094</v>
      </c>
      <c r="W152" s="8">
        <v>52.499603271484375</v>
      </c>
      <c r="X152" s="8">
        <v>66.136833190917969</v>
      </c>
      <c r="Y152" s="8">
        <v>79.987236022949219</v>
      </c>
      <c r="Z152" s="8">
        <v>2.7841875553131104</v>
      </c>
      <c r="AA152" s="8">
        <v>544.44134521484375</v>
      </c>
      <c r="AB152" s="8">
        <v>501.09085083007813</v>
      </c>
      <c r="AC152" s="8">
        <v>4.4773125648498535</v>
      </c>
      <c r="AD152" s="8">
        <v>3.6119377613067627</v>
      </c>
      <c r="AE152" s="8">
        <v>7778.0302734375</v>
      </c>
      <c r="AF152" s="8">
        <v>5551.126953125</v>
      </c>
      <c r="AG152" s="8">
        <v>1624.92333984375</v>
      </c>
      <c r="AH152" s="8">
        <v>1033.3046875</v>
      </c>
      <c r="AI152" s="8">
        <v>6153.10693359375</v>
      </c>
      <c r="AJ152" s="8">
        <v>4517.822265625</v>
      </c>
      <c r="AK152" s="8">
        <f>(data_cloud__263[[#This Row],[timestamp]]-BD150)*86400</f>
        <v>24.071000120602548</v>
      </c>
      <c r="AL152" s="8">
        <v>1.0029999999999999</v>
      </c>
      <c r="AM152" s="8">
        <v>423.67</v>
      </c>
      <c r="AN152" s="8">
        <v>2053.7640000000001</v>
      </c>
      <c r="AO152" s="8">
        <v>10.170999999999999</v>
      </c>
      <c r="AP152" s="6">
        <v>27.552</v>
      </c>
      <c r="AQ152" s="6">
        <v>1</v>
      </c>
      <c r="AR152" s="6">
        <v>1</v>
      </c>
      <c r="AS152" s="6">
        <f>_xlfn.XLOOKUP(data_cloud__263[[#This Row],[product_id]], manual_check_maarten!A:A,manual_check_maarten!F:F,  "")</f>
        <v>1</v>
      </c>
      <c r="AT152" s="6" t="str">
        <f>_xlfn.XLOOKUP(data_cloud__263[[#This Row],[product_id]], manual_check_maarten!A:A,manual_check_maarten!H:H,  "")</f>
        <v/>
      </c>
      <c r="AU152" s="6">
        <f>IF(data_cloud__263[[#This Row],[ground_truth]]=0,1,0)</f>
        <v>0</v>
      </c>
      <c r="AV152" s="6"/>
      <c r="AW152" s="6"/>
      <c r="AX152" s="6">
        <f>_xlfn.XLOOKUP(data_cloud__263[[#This Row],[product_id]], manual_check_maarten!A:A,manual_check_maarten!G:G,  "")</f>
        <v>0</v>
      </c>
      <c r="AY152" s="6"/>
      <c r="AZ152" s="6"/>
      <c r="BA152" s="6" t="s">
        <v>433</v>
      </c>
      <c r="BB152" s="6">
        <v>76</v>
      </c>
      <c r="BC152" s="6" t="s">
        <v>78</v>
      </c>
      <c r="BD152" s="6">
        <v>45566.708520138891</v>
      </c>
      <c r="BE152" s="6" t="s">
        <v>79</v>
      </c>
      <c r="BF152" s="6" t="s">
        <v>80</v>
      </c>
      <c r="BG152" s="6">
        <v>76</v>
      </c>
      <c r="BH152" s="6">
        <v>76</v>
      </c>
      <c r="BI152" s="6">
        <v>0</v>
      </c>
      <c r="BJ152" s="6" t="s">
        <v>434</v>
      </c>
      <c r="BK152" s="6" t="s">
        <v>82</v>
      </c>
      <c r="BL152" s="6">
        <v>14.589999198913574</v>
      </c>
      <c r="BM152" s="6">
        <v>110</v>
      </c>
      <c r="BN152" s="6" t="s">
        <v>82</v>
      </c>
      <c r="BO152" s="6" t="s">
        <v>82</v>
      </c>
      <c r="BP152" s="6">
        <v>0</v>
      </c>
      <c r="BQ152" s="6">
        <v>60</v>
      </c>
      <c r="BR152" s="6">
        <v>1.6624927520751953E-2</v>
      </c>
      <c r="BS152" s="6">
        <v>0.11147058010101318</v>
      </c>
      <c r="BT152" s="6" t="s">
        <v>435</v>
      </c>
      <c r="BU152" s="6" t="s">
        <v>433</v>
      </c>
      <c r="BV152" s="6">
        <v>40</v>
      </c>
      <c r="BW152" s="6">
        <v>20</v>
      </c>
      <c r="BX152" s="6">
        <v>45</v>
      </c>
      <c r="BY152" s="6">
        <v>884.80200000000002</v>
      </c>
      <c r="BZ152" s="6">
        <v>991.89499999999998</v>
      </c>
      <c r="CA152" s="6">
        <v>3.1309999999999998</v>
      </c>
      <c r="CB152" s="6">
        <v>4.17</v>
      </c>
      <c r="CC152" s="6">
        <v>95.44</v>
      </c>
      <c r="CD152" s="6">
        <v>2053.7640000000001</v>
      </c>
      <c r="CE152" s="6">
        <v>861.50099999999998</v>
      </c>
      <c r="CF152" s="6">
        <v>1102.3789999999999</v>
      </c>
      <c r="CG152" s="6">
        <v>6.1280000000000001</v>
      </c>
      <c r="CH152" s="6">
        <v>99.998999999999995</v>
      </c>
      <c r="CS152" s="6"/>
      <c r="CT152" s="6"/>
      <c r="CU152" s="6"/>
      <c r="CV152" s="6"/>
      <c r="CW152" s="6"/>
      <c r="CZ152" s="6"/>
      <c r="DA152" s="6"/>
      <c r="DB152" s="6"/>
      <c r="DC152" s="6"/>
      <c r="DD152" s="6"/>
      <c r="DE152" s="6"/>
    </row>
    <row r="153" spans="1:109" x14ac:dyDescent="0.35">
      <c r="A153" s="8">
        <v>802.15093994140625</v>
      </c>
      <c r="B153" s="8">
        <v>119.90861511230469</v>
      </c>
      <c r="C153" s="8">
        <v>215</v>
      </c>
      <c r="D153" s="8">
        <v>215.10000610351563</v>
      </c>
      <c r="E153" s="8">
        <v>220</v>
      </c>
      <c r="F153" s="8">
        <v>225</v>
      </c>
      <c r="G153" s="8">
        <v>2195.44189453125</v>
      </c>
      <c r="H153" s="8">
        <v>1729.4447021484375</v>
      </c>
      <c r="I153" s="8">
        <v>3.7700002193450928</v>
      </c>
      <c r="J153" s="8">
        <v>0.14600001275539398</v>
      </c>
      <c r="K153" s="8">
        <v>24.338001251220703</v>
      </c>
      <c r="L153" s="8">
        <v>2.0460000038146973</v>
      </c>
      <c r="M153" s="8">
        <v>0.45200002193450928</v>
      </c>
      <c r="N153" s="8">
        <v>0.65600001811981201</v>
      </c>
      <c r="O153" s="8">
        <v>43.5</v>
      </c>
      <c r="P153" s="8">
        <v>29.133129119873047</v>
      </c>
      <c r="Q153" s="8">
        <v>44.994274139404297</v>
      </c>
      <c r="R153" s="8">
        <v>229.80000305175781</v>
      </c>
      <c r="S153" s="8">
        <v>60</v>
      </c>
      <c r="T153" s="8">
        <v>60</v>
      </c>
      <c r="U153" s="8">
        <v>60.900002000000001</v>
      </c>
      <c r="V153" s="8">
        <v>137.79624938964844</v>
      </c>
      <c r="W153" s="8">
        <v>52.49993896484375</v>
      </c>
      <c r="X153" s="8">
        <v>66.81365966796875</v>
      </c>
      <c r="Y153" s="8">
        <v>83.053543090820313</v>
      </c>
      <c r="Z153" s="8">
        <v>1.3920625448226929</v>
      </c>
      <c r="AA153" s="8">
        <v>545.85003662109375</v>
      </c>
      <c r="AB153" s="8">
        <v>498.86883544921875</v>
      </c>
      <c r="AC153" s="8">
        <v>4.7783126831054688</v>
      </c>
      <c r="AD153" s="8">
        <v>3.8000626564025879</v>
      </c>
      <c r="AE153" s="8">
        <v>7937.12646484375</v>
      </c>
      <c r="AF153" s="8">
        <v>6133.31689453125</v>
      </c>
      <c r="AG153" s="8">
        <v>1797.19287109375</v>
      </c>
      <c r="AH153" s="8">
        <v>1140.09619140625</v>
      </c>
      <c r="AI153" s="8">
        <v>6139.93359375</v>
      </c>
      <c r="AJ153" s="8">
        <v>4993.220703125</v>
      </c>
      <c r="AK153" s="8">
        <f>(data_cloud__263[[#This Row],[timestamp]]-BD151)*86400</f>
        <v>24.071000120602548</v>
      </c>
      <c r="AL153" s="8">
        <v>1.0049999999999999</v>
      </c>
      <c r="AM153" s="8">
        <v>424.73500000000001</v>
      </c>
      <c r="AN153" s="8">
        <v>2055.7890000000002</v>
      </c>
      <c r="AO153" s="8">
        <v>7.1360000000000001</v>
      </c>
      <c r="AP153" s="6">
        <v>19.527999999999999</v>
      </c>
      <c r="AQ153" s="6">
        <v>1</v>
      </c>
      <c r="AR153" s="6">
        <v>1</v>
      </c>
      <c r="AS153" s="6">
        <f>_xlfn.XLOOKUP(data_cloud__263[[#This Row],[product_id]], manual_check_maarten!A:A,manual_check_maarten!F:F,  "")</f>
        <v>1</v>
      </c>
      <c r="AT153" s="6" t="str">
        <f>_xlfn.XLOOKUP(data_cloud__263[[#This Row],[product_id]], manual_check_maarten!A:A,manual_check_maarten!H:H,  "")</f>
        <v/>
      </c>
      <c r="AU153" s="6">
        <f>IF(data_cloud__263[[#This Row],[ground_truth]]=0,1,0)</f>
        <v>0</v>
      </c>
      <c r="AV153" s="6"/>
      <c r="AW153" s="6"/>
      <c r="AX153" s="6">
        <f>_xlfn.XLOOKUP(data_cloud__263[[#This Row],[product_id]], manual_check_maarten!A:A,manual_check_maarten!G:G,  "")</f>
        <v>0</v>
      </c>
      <c r="AY153" s="6"/>
      <c r="AZ153" s="6"/>
      <c r="BA153" s="6" t="s">
        <v>436</v>
      </c>
      <c r="BB153" s="6">
        <v>76</v>
      </c>
      <c r="BC153" s="6" t="s">
        <v>85</v>
      </c>
      <c r="BD153" s="6">
        <v>45566.708520138891</v>
      </c>
      <c r="BE153" s="6" t="s">
        <v>79</v>
      </c>
      <c r="BF153" s="6" t="s">
        <v>80</v>
      </c>
      <c r="BG153" s="6">
        <v>76</v>
      </c>
      <c r="BH153" s="6">
        <v>76</v>
      </c>
      <c r="BI153" s="6">
        <v>0</v>
      </c>
      <c r="BJ153" s="6" t="s">
        <v>434</v>
      </c>
      <c r="BK153" s="6" t="s">
        <v>82</v>
      </c>
      <c r="BL153" s="6">
        <v>14.589999198913574</v>
      </c>
      <c r="BM153" s="6">
        <v>110</v>
      </c>
      <c r="BN153" s="6" t="s">
        <v>82</v>
      </c>
      <c r="BO153" s="6" t="s">
        <v>82</v>
      </c>
      <c r="BP153" s="6">
        <v>0</v>
      </c>
      <c r="BQ153" s="6">
        <v>60</v>
      </c>
      <c r="BR153" s="6"/>
      <c r="BS153" s="6"/>
      <c r="BT153" s="6" t="s">
        <v>437</v>
      </c>
      <c r="BU153" s="6" t="s">
        <v>436</v>
      </c>
      <c r="BV153" s="6">
        <v>40</v>
      </c>
      <c r="BW153" s="6">
        <v>20</v>
      </c>
      <c r="BX153" s="6">
        <v>45</v>
      </c>
      <c r="BY153" s="6">
        <v>1234.74</v>
      </c>
      <c r="BZ153" s="6">
        <v>995.56899999999996</v>
      </c>
      <c r="CA153" s="6">
        <v>-1.61</v>
      </c>
      <c r="CB153" s="6">
        <v>3.9809999999999999</v>
      </c>
      <c r="CC153" s="6">
        <v>90.698999999999998</v>
      </c>
      <c r="CD153" s="6">
        <v>2055.7890000000002</v>
      </c>
      <c r="CE153" s="6">
        <v>1228.472</v>
      </c>
      <c r="CF153" s="6">
        <v>1302.01</v>
      </c>
      <c r="CG153" s="6">
        <v>-178.25700000000001</v>
      </c>
      <c r="CH153" s="6">
        <v>99.998999999999995</v>
      </c>
      <c r="CS153" s="6"/>
      <c r="CT153" s="6"/>
      <c r="CU153" s="6"/>
      <c r="CV153" s="6"/>
      <c r="CW153" s="6"/>
      <c r="CZ153" s="6"/>
      <c r="DA153" s="6"/>
      <c r="DB153" s="6"/>
      <c r="DC153" s="6"/>
      <c r="DD153" s="6"/>
      <c r="DE153" s="6"/>
    </row>
    <row r="154" spans="1:109" hidden="1" x14ac:dyDescent="0.35">
      <c r="A154" s="8">
        <v>801.78204345703125</v>
      </c>
      <c r="B154" s="8">
        <v>119.90861511230469</v>
      </c>
      <c r="C154" s="8">
        <v>215.10000610351563</v>
      </c>
      <c r="D154" s="8">
        <v>215.10000610351563</v>
      </c>
      <c r="E154" s="8">
        <v>220.10000610351563</v>
      </c>
      <c r="F154" s="8">
        <v>225</v>
      </c>
      <c r="G154" s="8">
        <v>2185.63037109375</v>
      </c>
      <c r="H154" s="8">
        <v>1748.5819091796875</v>
      </c>
      <c r="I154" s="8">
        <v>2.8900001049041748</v>
      </c>
      <c r="J154" s="8">
        <v>0.14600001275539398</v>
      </c>
      <c r="K154" s="8">
        <v>24.338001251220703</v>
      </c>
      <c r="L154" s="8">
        <v>2.0360000133514404</v>
      </c>
      <c r="M154" s="8">
        <v>0.45200002193450928</v>
      </c>
      <c r="N154" s="8">
        <v>0.65800005197525024</v>
      </c>
      <c r="O154" s="8">
        <v>42.700000762939453</v>
      </c>
      <c r="P154" s="8">
        <v>28.659130096435547</v>
      </c>
      <c r="Q154" s="8">
        <v>44.973884582519531</v>
      </c>
      <c r="R154" s="8">
        <v>229.80000305175781</v>
      </c>
      <c r="S154" s="8">
        <v>60.099997999999999</v>
      </c>
      <c r="T154" s="8">
        <v>60.099997999999999</v>
      </c>
      <c r="U154" s="8">
        <v>60.900002000000001</v>
      </c>
      <c r="V154" s="8">
        <v>94.586082458496094</v>
      </c>
      <c r="W154" s="8">
        <v>52.499603271484375</v>
      </c>
      <c r="X154" s="8">
        <v>66.146202087402344</v>
      </c>
      <c r="Y154" s="8">
        <v>80.087203979492188</v>
      </c>
      <c r="Z154" s="8">
        <v>3.3861875534057617</v>
      </c>
      <c r="AA154" s="8">
        <v>542.10089111328125</v>
      </c>
      <c r="AB154" s="8">
        <v>498.11944580078125</v>
      </c>
      <c r="AC154" s="8">
        <v>4.6278128623962402</v>
      </c>
      <c r="AD154" s="8">
        <v>3.6495625972747803</v>
      </c>
      <c r="AE154" s="8">
        <v>7723.47509765625</v>
      </c>
      <c r="AF154" s="8">
        <v>5472.1484375</v>
      </c>
      <c r="AG154" s="8">
        <v>1687.4150390625</v>
      </c>
      <c r="AH154" s="8">
        <v>1032.85498046875</v>
      </c>
      <c r="AI154" s="8">
        <v>6036.06005859375</v>
      </c>
      <c r="AJ154" s="8">
        <v>4439.29345703125</v>
      </c>
      <c r="AK154" s="8">
        <f>(data_cloud__263[[#This Row],[timestamp]]-BD152)*86400</f>
        <v>23.931999667547643</v>
      </c>
      <c r="AL154" s="8"/>
      <c r="AM154" s="8"/>
      <c r="AN154" s="8"/>
      <c r="AO154" s="8"/>
      <c r="AP154" s="6"/>
      <c r="AQ154" s="6"/>
      <c r="AR154" s="6"/>
      <c r="AS154" s="6" t="str">
        <f>_xlfn.XLOOKUP(data_cloud__263[[#This Row],[product_id]], manual_check_maarten!A:A,manual_check_maarten!F:F,  "")</f>
        <v/>
      </c>
      <c r="AT154" s="6" t="str">
        <f>_xlfn.XLOOKUP(data_cloud__263[[#This Row],[product_id]], manual_check_maarten!A:A,manual_check_maarten!H:H,  "")</f>
        <v/>
      </c>
      <c r="AU154" s="6">
        <f>IF(data_cloud__263[[#This Row],[ground_truth]]=0,1,0)</f>
        <v>0</v>
      </c>
      <c r="AV154" s="6"/>
      <c r="AW154" s="6"/>
      <c r="AX154" s="6" t="str">
        <f>_xlfn.XLOOKUP(data_cloud__263[[#This Row],[product_id]], manual_check_maarten!A:A,manual_check_maarten!G:G,  "")</f>
        <v/>
      </c>
      <c r="AY154" s="6"/>
      <c r="AZ154" s="6"/>
      <c r="BA154" s="6" t="s">
        <v>438</v>
      </c>
      <c r="BB154" s="6">
        <v>77</v>
      </c>
      <c r="BC154" s="6" t="s">
        <v>78</v>
      </c>
      <c r="BD154" s="6">
        <v>45566.708797129628</v>
      </c>
      <c r="BE154" s="6" t="s">
        <v>79</v>
      </c>
      <c r="BF154" s="6" t="s">
        <v>80</v>
      </c>
      <c r="BG154" s="6">
        <v>77</v>
      </c>
      <c r="BH154" s="6">
        <v>77</v>
      </c>
      <c r="BI154" s="6">
        <v>0</v>
      </c>
      <c r="BJ154" s="6" t="s">
        <v>439</v>
      </c>
      <c r="BK154" s="6" t="s">
        <v>82</v>
      </c>
      <c r="BL154" s="6">
        <v>14.589999198913574</v>
      </c>
      <c r="BM154" s="6">
        <v>110</v>
      </c>
      <c r="BN154" s="6" t="s">
        <v>82</v>
      </c>
      <c r="BO154" s="6" t="s">
        <v>82</v>
      </c>
      <c r="BP154" s="6">
        <v>0</v>
      </c>
      <c r="BQ154" s="6">
        <v>60</v>
      </c>
      <c r="BR154" s="6">
        <v>2.0609259605407715E-2</v>
      </c>
      <c r="BS154" s="6">
        <v>0.11421036720275879</v>
      </c>
      <c r="BT154" s="6"/>
      <c r="BU154" s="6"/>
      <c r="BY154" s="6"/>
      <c r="BZ154" s="6"/>
      <c r="CA154" s="6"/>
      <c r="CB154" s="6"/>
      <c r="CC154" s="6"/>
      <c r="CD154" s="6"/>
      <c r="CE154" s="6"/>
      <c r="CS154" s="6"/>
      <c r="CT154" s="6"/>
      <c r="CU154" s="6"/>
      <c r="CV154" s="6"/>
      <c r="CW154" s="6"/>
      <c r="CZ154" s="6"/>
      <c r="DA154" s="6"/>
      <c r="DB154" s="6"/>
      <c r="DC154" s="6"/>
      <c r="DD154" s="6"/>
      <c r="DE154" s="6"/>
    </row>
    <row r="155" spans="1:109" x14ac:dyDescent="0.35">
      <c r="A155" s="8">
        <v>801.78204345703125</v>
      </c>
      <c r="B155" s="8">
        <v>119.90861511230469</v>
      </c>
      <c r="C155" s="8">
        <v>215.10000610351563</v>
      </c>
      <c r="D155" s="8">
        <v>215.10000610351563</v>
      </c>
      <c r="E155" s="8">
        <v>220.10000610351563</v>
      </c>
      <c r="F155" s="8">
        <v>225</v>
      </c>
      <c r="G155" s="8">
        <v>2185.63037109375</v>
      </c>
      <c r="H155" s="8">
        <v>1748.5819091796875</v>
      </c>
      <c r="I155" s="8">
        <v>2.8900001049041748</v>
      </c>
      <c r="J155" s="8">
        <v>0.14600001275539398</v>
      </c>
      <c r="K155" s="8">
        <v>24.338001251220703</v>
      </c>
      <c r="L155" s="8">
        <v>2.0360000133514404</v>
      </c>
      <c r="M155" s="8">
        <v>0.45200002193450928</v>
      </c>
      <c r="N155" s="8">
        <v>0.65800005197525024</v>
      </c>
      <c r="O155" s="8">
        <v>42.700000762939453</v>
      </c>
      <c r="P155" s="8">
        <v>28.659130096435547</v>
      </c>
      <c r="Q155" s="8">
        <v>44.973884582519531</v>
      </c>
      <c r="R155" s="8">
        <v>229.80000305175781</v>
      </c>
      <c r="S155" s="8">
        <v>60.099997999999999</v>
      </c>
      <c r="T155" s="8">
        <v>60.099997999999999</v>
      </c>
      <c r="U155" s="8">
        <v>60.900002000000001</v>
      </c>
      <c r="V155" s="8">
        <v>137.79624938964844</v>
      </c>
      <c r="W155" s="8">
        <v>52.49993896484375</v>
      </c>
      <c r="X155" s="8">
        <v>66.831077575683594</v>
      </c>
      <c r="Y155" s="8">
        <v>82.967864990234375</v>
      </c>
      <c r="Z155" s="8">
        <v>1.3920625448226929</v>
      </c>
      <c r="AA155" s="8">
        <v>543.82757568359375</v>
      </c>
      <c r="AB155" s="8">
        <v>496.14288330078125</v>
      </c>
      <c r="AC155" s="8">
        <v>4.8535628318786621</v>
      </c>
      <c r="AD155" s="8">
        <v>3.8376877307891846</v>
      </c>
      <c r="AE155" s="8">
        <v>7893.5126953125</v>
      </c>
      <c r="AF155" s="8">
        <v>6045.7783203125</v>
      </c>
      <c r="AG155" s="8">
        <v>1817.3623046875</v>
      </c>
      <c r="AH155" s="8">
        <v>1138.66845703125</v>
      </c>
      <c r="AI155" s="8">
        <v>6076.150390625</v>
      </c>
      <c r="AJ155" s="8">
        <v>4907.10986328125</v>
      </c>
      <c r="AK155" s="8">
        <f>(data_cloud__263[[#This Row],[timestamp]]-BD153)*86400</f>
        <v>23.931999667547643</v>
      </c>
      <c r="AL155" s="8">
        <v>1.0049999999999999</v>
      </c>
      <c r="AM155" s="8">
        <v>424.72300000000001</v>
      </c>
      <c r="AN155" s="8">
        <v>2056.598</v>
      </c>
      <c r="AO155" s="8">
        <v>7.62</v>
      </c>
      <c r="AP155" s="6">
        <v>22.922000000000001</v>
      </c>
      <c r="AQ155" s="6">
        <v>1</v>
      </c>
      <c r="AR155" s="6">
        <v>1</v>
      </c>
      <c r="AS155" s="6">
        <f>_xlfn.XLOOKUP(data_cloud__263[[#This Row],[product_id]], manual_check_maarten!A:A,manual_check_maarten!F:F,  "")</f>
        <v>1</v>
      </c>
      <c r="AT155" s="6" t="str">
        <f>_xlfn.XLOOKUP(data_cloud__263[[#This Row],[product_id]], manual_check_maarten!A:A,manual_check_maarten!H:H,  "")</f>
        <v/>
      </c>
      <c r="AU155" s="6">
        <f>IF(data_cloud__263[[#This Row],[ground_truth]]=0,1,0)</f>
        <v>0</v>
      </c>
      <c r="AV155" s="6"/>
      <c r="AW155" s="6"/>
      <c r="AX155" s="6">
        <f>_xlfn.XLOOKUP(data_cloud__263[[#This Row],[product_id]], manual_check_maarten!A:A,manual_check_maarten!G:G,  "")</f>
        <v>0</v>
      </c>
      <c r="AY155" s="6"/>
      <c r="AZ155" s="6"/>
      <c r="BA155" s="6" t="s">
        <v>440</v>
      </c>
      <c r="BB155" s="6">
        <v>77</v>
      </c>
      <c r="BC155" s="6" t="s">
        <v>85</v>
      </c>
      <c r="BD155" s="6">
        <v>45566.708797129628</v>
      </c>
      <c r="BE155" s="6" t="s">
        <v>79</v>
      </c>
      <c r="BF155" s="6" t="s">
        <v>80</v>
      </c>
      <c r="BG155" s="6">
        <v>77</v>
      </c>
      <c r="BH155" s="6">
        <v>77</v>
      </c>
      <c r="BI155" s="6">
        <v>0</v>
      </c>
      <c r="BJ155" s="6" t="s">
        <v>439</v>
      </c>
      <c r="BK155" s="6" t="s">
        <v>82</v>
      </c>
      <c r="BL155" s="6">
        <v>14.589999198913574</v>
      </c>
      <c r="BM155" s="6">
        <v>110</v>
      </c>
      <c r="BN155" s="6" t="s">
        <v>82</v>
      </c>
      <c r="BO155" s="6" t="s">
        <v>82</v>
      </c>
      <c r="BP155" s="6">
        <v>0</v>
      </c>
      <c r="BQ155" s="6">
        <v>60</v>
      </c>
      <c r="BR155" s="6"/>
      <c r="BS155" s="6"/>
      <c r="BT155" s="6" t="s">
        <v>441</v>
      </c>
      <c r="BU155" s="6" t="s">
        <v>440</v>
      </c>
      <c r="BV155" s="6">
        <v>40</v>
      </c>
      <c r="BW155" s="6">
        <v>20</v>
      </c>
      <c r="BX155" s="6">
        <v>45</v>
      </c>
      <c r="BY155" s="6">
        <v>1238.2249999999999</v>
      </c>
      <c r="BZ155" s="6">
        <v>860.72400000000005</v>
      </c>
      <c r="CA155" s="6">
        <v>-1.635</v>
      </c>
      <c r="CB155" s="6">
        <v>4.181</v>
      </c>
      <c r="CC155" s="6">
        <v>90.674000000000007</v>
      </c>
      <c r="CD155" s="6">
        <v>2056.598</v>
      </c>
      <c r="CE155" s="6">
        <v>1231.6310000000001</v>
      </c>
      <c r="CF155" s="6">
        <v>1170.7449999999999</v>
      </c>
      <c r="CG155" s="6">
        <v>-178.29599999999999</v>
      </c>
      <c r="CH155" s="6">
        <v>99.998999999999995</v>
      </c>
      <c r="CS155" s="6"/>
      <c r="CT155" s="6"/>
      <c r="CU155" s="6"/>
      <c r="CV155" s="6"/>
      <c r="CW155" s="6"/>
      <c r="CZ155" s="6"/>
      <c r="DA155" s="6"/>
      <c r="DB155" s="6"/>
      <c r="DC155" s="6"/>
      <c r="DD155" s="6"/>
      <c r="DE155" s="6"/>
    </row>
    <row r="156" spans="1:109" x14ac:dyDescent="0.35">
      <c r="A156" s="8">
        <v>801.96649169921875</v>
      </c>
      <c r="B156" s="8">
        <v>119.90861511230469</v>
      </c>
      <c r="C156" s="8">
        <v>214.80000305175781</v>
      </c>
      <c r="D156" s="8">
        <v>215.10000610351563</v>
      </c>
      <c r="E156" s="8">
        <v>220</v>
      </c>
      <c r="F156" s="8">
        <v>225</v>
      </c>
      <c r="G156" s="8">
        <v>2187.37890625</v>
      </c>
      <c r="H156" s="8">
        <v>1741.490478515625</v>
      </c>
      <c r="I156" s="8">
        <v>3.1400001049041748</v>
      </c>
      <c r="J156" s="8">
        <v>0.14600001275539398</v>
      </c>
      <c r="K156" s="8">
        <v>24.338001251220703</v>
      </c>
      <c r="L156" s="8">
        <v>2.0659999847412109</v>
      </c>
      <c r="M156" s="8">
        <v>0.45200002193450928</v>
      </c>
      <c r="N156" s="8">
        <v>0.65800005197525024</v>
      </c>
      <c r="O156" s="8">
        <v>41.5</v>
      </c>
      <c r="P156" s="8">
        <v>28.597967147827148</v>
      </c>
      <c r="Q156" s="8">
        <v>44.963691711425781</v>
      </c>
      <c r="R156" s="8">
        <v>229.80000305175781</v>
      </c>
      <c r="S156" s="8">
        <v>59.900002000000001</v>
      </c>
      <c r="T156" s="8">
        <v>59.900002000000001</v>
      </c>
      <c r="U156" s="8">
        <v>60.900002000000001</v>
      </c>
      <c r="V156" s="8">
        <v>94.586082458496094</v>
      </c>
      <c r="W156" s="8">
        <v>52.499603271484375</v>
      </c>
      <c r="X156" s="8">
        <v>66.20294189453125</v>
      </c>
      <c r="Y156" s="8">
        <v>80.006217956542969</v>
      </c>
      <c r="Z156" s="8">
        <v>3.2733125686645508</v>
      </c>
      <c r="AA156" s="8">
        <v>541.88360595703125</v>
      </c>
      <c r="AB156" s="8">
        <v>497.33807373046875</v>
      </c>
      <c r="AC156" s="8">
        <v>4.6278128623962402</v>
      </c>
      <c r="AD156" s="8">
        <v>3.6495625972747803</v>
      </c>
      <c r="AE156" s="8">
        <v>7718.8056640625</v>
      </c>
      <c r="AF156" s="8">
        <v>5439.455078125</v>
      </c>
      <c r="AG156" s="8">
        <v>1682.7060546875</v>
      </c>
      <c r="AH156" s="8">
        <v>1026.884765625</v>
      </c>
      <c r="AI156" s="8">
        <v>6036.099609375</v>
      </c>
      <c r="AJ156" s="8">
        <v>4412.5703125</v>
      </c>
      <c r="AK156" s="8">
        <f>(data_cloud__263[[#This Row],[timestamp]]-BD154)*86400</f>
        <v>25.038999924436212</v>
      </c>
      <c r="AL156" s="8">
        <v>1.0029999999999999</v>
      </c>
      <c r="AM156" s="8">
        <v>423.78699999999998</v>
      </c>
      <c r="AN156" s="8">
        <v>2055.6770000000001</v>
      </c>
      <c r="AO156" s="8">
        <v>8.359</v>
      </c>
      <c r="AP156" s="6">
        <v>23.748000000000001</v>
      </c>
      <c r="AQ156" s="6">
        <v>1</v>
      </c>
      <c r="AR156" s="6">
        <v>1</v>
      </c>
      <c r="AS156" s="6">
        <f>_xlfn.XLOOKUP(data_cloud__263[[#This Row],[product_id]], manual_check_maarten!A:A,manual_check_maarten!F:F,  "")</f>
        <v>1</v>
      </c>
      <c r="AT156" s="6" t="str">
        <f>_xlfn.XLOOKUP(data_cloud__263[[#This Row],[product_id]], manual_check_maarten!A:A,manual_check_maarten!H:H,  "")</f>
        <v/>
      </c>
      <c r="AU156" s="6">
        <f>IF(data_cloud__263[[#This Row],[ground_truth]]=0,1,0)</f>
        <v>0</v>
      </c>
      <c r="AV156" s="6"/>
      <c r="AW156" s="6"/>
      <c r="AX156" s="6">
        <f>_xlfn.XLOOKUP(data_cloud__263[[#This Row],[product_id]], manual_check_maarten!A:A,manual_check_maarten!G:G,  "")</f>
        <v>0</v>
      </c>
      <c r="AY156" s="6"/>
      <c r="AZ156" s="6"/>
      <c r="BA156" s="6" t="s">
        <v>442</v>
      </c>
      <c r="BB156" s="6">
        <v>78</v>
      </c>
      <c r="BC156" s="6" t="s">
        <v>78</v>
      </c>
      <c r="BD156" s="6">
        <v>45566.709086932868</v>
      </c>
      <c r="BE156" s="6" t="s">
        <v>79</v>
      </c>
      <c r="BF156" s="6" t="s">
        <v>80</v>
      </c>
      <c r="BG156" s="6">
        <v>78</v>
      </c>
      <c r="BH156" s="6">
        <v>78</v>
      </c>
      <c r="BI156" s="6">
        <v>0</v>
      </c>
      <c r="BJ156" s="6" t="s">
        <v>443</v>
      </c>
      <c r="BK156" s="6" t="s">
        <v>82</v>
      </c>
      <c r="BL156" s="6">
        <v>15</v>
      </c>
      <c r="BM156" s="6">
        <v>110</v>
      </c>
      <c r="BN156" s="6" t="s">
        <v>82</v>
      </c>
      <c r="BO156" s="6" t="s">
        <v>82</v>
      </c>
      <c r="BP156" s="6">
        <v>0</v>
      </c>
      <c r="BQ156" s="6">
        <v>60</v>
      </c>
      <c r="BR156" s="6">
        <v>2.4465322494506836E-3</v>
      </c>
      <c r="BS156" s="6">
        <v>0.14190137386322021</v>
      </c>
      <c r="BT156" s="6" t="s">
        <v>444</v>
      </c>
      <c r="BU156" s="6" t="s">
        <v>442</v>
      </c>
      <c r="BV156" s="6">
        <v>40</v>
      </c>
      <c r="BW156" s="6">
        <v>20</v>
      </c>
      <c r="BX156" s="6">
        <v>45</v>
      </c>
      <c r="BY156" s="6">
        <v>867.08900000000006</v>
      </c>
      <c r="BZ156" s="6">
        <v>1190.4680000000001</v>
      </c>
      <c r="CA156" s="6">
        <v>1.7290000000000001</v>
      </c>
      <c r="CB156" s="6">
        <v>4.2320000000000002</v>
      </c>
      <c r="CC156" s="6">
        <v>94.037999999999997</v>
      </c>
      <c r="CD156" s="6">
        <v>2055.6770000000001</v>
      </c>
      <c r="CE156" s="6">
        <v>844.94100000000003</v>
      </c>
      <c r="CF156" s="6">
        <v>1299.4010000000001</v>
      </c>
      <c r="CG156" s="6">
        <v>5.516</v>
      </c>
      <c r="CH156" s="6">
        <v>98.424999999999997</v>
      </c>
      <c r="CS156" s="6"/>
      <c r="CT156" s="6"/>
      <c r="CU156" s="6"/>
      <c r="CV156" s="6"/>
      <c r="CW156" s="6"/>
      <c r="CZ156" s="6"/>
      <c r="DA156" s="6"/>
      <c r="DB156" s="6"/>
      <c r="DC156" s="6"/>
      <c r="DD156" s="6"/>
      <c r="DE156" s="6"/>
    </row>
    <row r="157" spans="1:109" x14ac:dyDescent="0.35">
      <c r="A157" s="8">
        <v>801.96649169921875</v>
      </c>
      <c r="B157" s="8">
        <v>119.90861511230469</v>
      </c>
      <c r="C157" s="8">
        <v>214.80000305175781</v>
      </c>
      <c r="D157" s="8">
        <v>215.10000610351563</v>
      </c>
      <c r="E157" s="8">
        <v>220</v>
      </c>
      <c r="F157" s="8">
        <v>225</v>
      </c>
      <c r="G157" s="8">
        <v>2187.37890625</v>
      </c>
      <c r="H157" s="8">
        <v>1741.490478515625</v>
      </c>
      <c r="I157" s="8">
        <v>3.1400001049041748</v>
      </c>
      <c r="J157" s="8">
        <v>0.14600001275539398</v>
      </c>
      <c r="K157" s="8">
        <v>24.338001251220703</v>
      </c>
      <c r="L157" s="8">
        <v>2.0659999847412109</v>
      </c>
      <c r="M157" s="8">
        <v>0.45200002193450928</v>
      </c>
      <c r="N157" s="8">
        <v>0.65800005197525024</v>
      </c>
      <c r="O157" s="8">
        <v>41.5</v>
      </c>
      <c r="P157" s="8">
        <v>28.597967147827148</v>
      </c>
      <c r="Q157" s="8">
        <v>44.963691711425781</v>
      </c>
      <c r="R157" s="8">
        <v>229.80000305175781</v>
      </c>
      <c r="S157" s="8">
        <v>59.900002000000001</v>
      </c>
      <c r="T157" s="8">
        <v>59.900002000000001</v>
      </c>
      <c r="U157" s="8">
        <v>60.900002000000001</v>
      </c>
      <c r="V157" s="8">
        <v>137.79624938964844</v>
      </c>
      <c r="W157" s="8">
        <v>52.49993896484375</v>
      </c>
      <c r="X157" s="8">
        <v>66.874374389648438</v>
      </c>
      <c r="Y157" s="8">
        <v>82.498954772949219</v>
      </c>
      <c r="Z157" s="8">
        <v>2.3703126907348633</v>
      </c>
      <c r="AA157" s="8">
        <v>545.1793212890625</v>
      </c>
      <c r="AB157" s="8">
        <v>497.69256591796875</v>
      </c>
      <c r="AC157" s="8">
        <v>4.8911876678466797</v>
      </c>
      <c r="AD157" s="8">
        <v>3.8376877307891846</v>
      </c>
      <c r="AE157" s="8">
        <v>7912.666015625</v>
      </c>
      <c r="AF157" s="8">
        <v>6109.69921875</v>
      </c>
      <c r="AG157" s="8">
        <v>1846.10546875</v>
      </c>
      <c r="AH157" s="8">
        <v>1145.92578125</v>
      </c>
      <c r="AI157" s="8">
        <v>6066.560546875</v>
      </c>
      <c r="AJ157" s="8">
        <v>4963.7734375</v>
      </c>
      <c r="AK157" s="8">
        <f>(data_cloud__263[[#This Row],[timestamp]]-BD155)*86400</f>
        <v>25.038999924436212</v>
      </c>
      <c r="AL157" s="8">
        <v>1.0049999999999999</v>
      </c>
      <c r="AM157" s="8">
        <v>424.57</v>
      </c>
      <c r="AN157" s="8">
        <v>2056.2179999999998</v>
      </c>
      <c r="AO157" s="8">
        <v>22.091999999999999</v>
      </c>
      <c r="AP157" s="6">
        <v>378.68200000000002</v>
      </c>
      <c r="AQ157" s="6">
        <v>0</v>
      </c>
      <c r="AR157" s="6">
        <v>0</v>
      </c>
      <c r="AS157" s="6">
        <f>_xlfn.XLOOKUP(data_cloud__263[[#This Row],[product_id]], manual_check_maarten!A:A,manual_check_maarten!F:F,  "")</f>
        <v>0</v>
      </c>
      <c r="AT157" s="6" t="str">
        <f>_xlfn.XLOOKUP(data_cloud__263[[#This Row],[product_id]], manual_check_maarten!A:A,manual_check_maarten!H:H,  "")</f>
        <v>Streaks</v>
      </c>
      <c r="AU157" s="6">
        <f>IF(data_cloud__263[[#This Row],[ground_truth]]=0,1,0)</f>
        <v>1</v>
      </c>
      <c r="AV157" s="6"/>
      <c r="AW157" s="6"/>
      <c r="AX157" s="6" t="str">
        <f>_xlfn.XLOOKUP(data_cloud__263[[#This Row],[product_id]], manual_check_maarten!A:A,manual_check_maarten!G:G,  "")</f>
        <v>anomaly due to position against the edge of the FOV;Streaks</v>
      </c>
      <c r="AY157" s="6"/>
      <c r="AZ157" s="6"/>
      <c r="BA157" s="6" t="s">
        <v>445</v>
      </c>
      <c r="BB157" s="6">
        <v>78</v>
      </c>
      <c r="BC157" s="6" t="s">
        <v>85</v>
      </c>
      <c r="BD157" s="6">
        <v>45566.709086932868</v>
      </c>
      <c r="BE157" s="6" t="s">
        <v>79</v>
      </c>
      <c r="BF157" s="6" t="s">
        <v>80</v>
      </c>
      <c r="BG157" s="6">
        <v>78</v>
      </c>
      <c r="BH157" s="6">
        <v>78</v>
      </c>
      <c r="BI157" s="6">
        <v>0</v>
      </c>
      <c r="BJ157" s="6" t="s">
        <v>443</v>
      </c>
      <c r="BK157" s="6" t="s">
        <v>82</v>
      </c>
      <c r="BL157" s="6">
        <v>15</v>
      </c>
      <c r="BM157" s="6">
        <v>110</v>
      </c>
      <c r="BN157" s="6" t="s">
        <v>82</v>
      </c>
      <c r="BO157" s="6" t="s">
        <v>82</v>
      </c>
      <c r="BP157" s="6">
        <v>0</v>
      </c>
      <c r="BQ157" s="6">
        <v>60</v>
      </c>
      <c r="BR157" s="6"/>
      <c r="BS157" s="6"/>
      <c r="BT157" s="6" t="s">
        <v>446</v>
      </c>
      <c r="BU157" s="6" t="s">
        <v>445</v>
      </c>
      <c r="BV157" s="6">
        <v>40</v>
      </c>
      <c r="BW157" s="6">
        <v>20</v>
      </c>
      <c r="BX157" s="6">
        <v>45</v>
      </c>
      <c r="BY157" s="6">
        <v>1244.42</v>
      </c>
      <c r="BZ157" s="6">
        <v>733.81799999999998</v>
      </c>
      <c r="CA157" s="6">
        <v>-1.847</v>
      </c>
      <c r="CB157" s="6">
        <v>4.0449999999999999</v>
      </c>
      <c r="CC157" s="6">
        <v>90.462000000000003</v>
      </c>
      <c r="CD157" s="6">
        <v>2056.2179999999998</v>
      </c>
      <c r="CE157" s="6">
        <v>1237.1120000000001</v>
      </c>
      <c r="CF157" s="6">
        <v>1046.6420000000001</v>
      </c>
      <c r="CG157" s="6">
        <v>-178.274</v>
      </c>
      <c r="CH157" s="6">
        <v>99.998999999999995</v>
      </c>
      <c r="CS157" s="6"/>
      <c r="CT157" s="6"/>
      <c r="CU157" s="6"/>
      <c r="CV157" s="6"/>
      <c r="CW157" s="6"/>
      <c r="CZ157" s="6"/>
      <c r="DA157" s="6"/>
      <c r="DB157" s="6"/>
      <c r="DC157" s="6"/>
      <c r="DD157" s="6"/>
      <c r="DE157" s="6"/>
    </row>
    <row r="158" spans="1:109" x14ac:dyDescent="0.35">
      <c r="A158" s="8">
        <v>801.59759521484375</v>
      </c>
      <c r="B158" s="8">
        <v>119.90861511230469</v>
      </c>
      <c r="C158" s="8">
        <v>214.60000610351563</v>
      </c>
      <c r="D158" s="8">
        <v>215</v>
      </c>
      <c r="E158" s="8">
        <v>220</v>
      </c>
      <c r="F158" s="8">
        <v>225</v>
      </c>
      <c r="G158" s="8">
        <v>2182.035888671875</v>
      </c>
      <c r="H158" s="8">
        <v>1762.667724609375</v>
      </c>
      <c r="I158" s="8">
        <v>3.5580000877380371</v>
      </c>
      <c r="J158" s="8">
        <v>0.14600001275539398</v>
      </c>
      <c r="K158" s="8">
        <v>24.338001251220703</v>
      </c>
      <c r="L158" s="8">
        <v>2.0160000324249268</v>
      </c>
      <c r="M158" s="8">
        <v>0.45200002193450928</v>
      </c>
      <c r="N158" s="8">
        <v>0.65800005197525024</v>
      </c>
      <c r="O158" s="8">
        <v>40.900001525878906</v>
      </c>
      <c r="P158" s="8">
        <v>27.986356735229492</v>
      </c>
      <c r="Q158" s="8">
        <v>44.989173889160156</v>
      </c>
      <c r="R158" s="8">
        <v>229.80000305175781</v>
      </c>
      <c r="S158" s="8">
        <v>60</v>
      </c>
      <c r="T158" s="8">
        <v>60</v>
      </c>
      <c r="U158" s="8">
        <v>60.900002000000001</v>
      </c>
      <c r="V158" s="8">
        <v>94.586082458496094</v>
      </c>
      <c r="W158" s="8">
        <v>52.499603271484375</v>
      </c>
      <c r="X158" s="8">
        <v>66.049064636230469</v>
      </c>
      <c r="Y158" s="8">
        <v>80.312149047851563</v>
      </c>
      <c r="Z158" s="8">
        <v>2.9723126888275146</v>
      </c>
      <c r="AA158" s="8">
        <v>539.7764892578125</v>
      </c>
      <c r="AB158" s="8">
        <v>494.33212280273438</v>
      </c>
      <c r="AC158" s="8">
        <v>4.7030625343322754</v>
      </c>
      <c r="AD158" s="8">
        <v>3.6495625972747803</v>
      </c>
      <c r="AE158" s="8">
        <v>7656.9443359375</v>
      </c>
      <c r="AF158" s="8">
        <v>5334.64892578125</v>
      </c>
      <c r="AG158" s="8">
        <v>1694.173828125</v>
      </c>
      <c r="AH158" s="8">
        <v>997.75244140625</v>
      </c>
      <c r="AI158" s="8">
        <v>5962.7705078125</v>
      </c>
      <c r="AJ158" s="8">
        <v>4336.896484375</v>
      </c>
      <c r="AK158" s="8">
        <f>(data_cloud__263[[#This Row],[timestamp]]-BD156)*86400</f>
        <v>23.972000204958022</v>
      </c>
      <c r="AL158" s="8">
        <v>1.0029999999999999</v>
      </c>
      <c r="AM158" s="8">
        <v>423.483</v>
      </c>
      <c r="AN158" s="8">
        <v>2052.7249999999999</v>
      </c>
      <c r="AO158" s="8">
        <v>13.099</v>
      </c>
      <c r="AP158" s="6">
        <v>23.138000000000002</v>
      </c>
      <c r="AQ158" s="6">
        <v>1</v>
      </c>
      <c r="AR158" s="6">
        <v>1</v>
      </c>
      <c r="AS158" s="6">
        <f>_xlfn.XLOOKUP(data_cloud__263[[#This Row],[product_id]], manual_check_maarten!A:A,manual_check_maarten!F:F,  "")</f>
        <v>1</v>
      </c>
      <c r="AT158" s="6" t="str">
        <f>_xlfn.XLOOKUP(data_cloud__263[[#This Row],[product_id]], manual_check_maarten!A:A,manual_check_maarten!H:H,  "")</f>
        <v/>
      </c>
      <c r="AU158" s="6">
        <f>IF(data_cloud__263[[#This Row],[ground_truth]]=0,1,0)</f>
        <v>0</v>
      </c>
      <c r="AV158" s="6"/>
      <c r="AW158" s="6"/>
      <c r="AX158" s="6">
        <f>_xlfn.XLOOKUP(data_cloud__263[[#This Row],[product_id]], manual_check_maarten!A:A,manual_check_maarten!G:G,  "")</f>
        <v>0</v>
      </c>
      <c r="AY158" s="6"/>
      <c r="AZ158" s="6"/>
      <c r="BA158" s="6" t="s">
        <v>447</v>
      </c>
      <c r="BB158" s="6">
        <v>79</v>
      </c>
      <c r="BC158" s="6" t="s">
        <v>78</v>
      </c>
      <c r="BD158" s="6">
        <v>45566.709364386574</v>
      </c>
      <c r="BE158" s="6" t="s">
        <v>79</v>
      </c>
      <c r="BF158" s="6" t="s">
        <v>80</v>
      </c>
      <c r="BG158" s="6">
        <v>79</v>
      </c>
      <c r="BH158" s="6">
        <v>79</v>
      </c>
      <c r="BI158" s="6">
        <v>0</v>
      </c>
      <c r="BJ158" s="6" t="s">
        <v>448</v>
      </c>
      <c r="BK158" s="6" t="s">
        <v>82</v>
      </c>
      <c r="BL158" s="6">
        <v>15</v>
      </c>
      <c r="BM158" s="6">
        <v>110</v>
      </c>
      <c r="BN158" s="6" t="s">
        <v>82</v>
      </c>
      <c r="BO158" s="6" t="s">
        <v>82</v>
      </c>
      <c r="BP158" s="6">
        <v>0</v>
      </c>
      <c r="BQ158" s="6">
        <v>60</v>
      </c>
      <c r="BR158" s="6">
        <v>1.9596099853515625E-2</v>
      </c>
      <c r="BS158" s="6">
        <v>0.16073596477508545</v>
      </c>
      <c r="BT158" s="6" t="s">
        <v>449</v>
      </c>
      <c r="BU158" s="6" t="s">
        <v>447</v>
      </c>
      <c r="BV158" s="6">
        <v>40</v>
      </c>
      <c r="BW158" s="6">
        <v>20</v>
      </c>
      <c r="BX158" s="6">
        <v>45</v>
      </c>
      <c r="BY158" s="6">
        <v>850.798</v>
      </c>
      <c r="BZ158" s="6">
        <v>976.69299999999998</v>
      </c>
      <c r="CA158" s="6">
        <v>-1.627</v>
      </c>
      <c r="CB158" s="6">
        <v>4.1319999999999997</v>
      </c>
      <c r="CC158" s="6">
        <v>90.682000000000002</v>
      </c>
      <c r="CD158" s="6">
        <v>2052.7249999999999</v>
      </c>
      <c r="CE158" s="6">
        <v>837.10299999999995</v>
      </c>
      <c r="CF158" s="6">
        <v>1089.6210000000001</v>
      </c>
      <c r="CG158" s="6">
        <v>1.5840000000000001</v>
      </c>
      <c r="CH158" s="6">
        <v>99.998999999999995</v>
      </c>
      <c r="CS158" s="6"/>
      <c r="CT158" s="6"/>
      <c r="CU158" s="6"/>
      <c r="CV158" s="6"/>
      <c r="CW158" s="6"/>
      <c r="CZ158" s="6"/>
      <c r="DA158" s="6"/>
      <c r="DB158" s="6"/>
      <c r="DC158" s="6"/>
      <c r="DD158" s="6"/>
      <c r="DE158" s="6"/>
    </row>
    <row r="159" spans="1:109" x14ac:dyDescent="0.35">
      <c r="A159" s="8">
        <v>801.59759521484375</v>
      </c>
      <c r="B159" s="8">
        <v>119.90861511230469</v>
      </c>
      <c r="C159" s="8">
        <v>214.60000610351563</v>
      </c>
      <c r="D159" s="8">
        <v>215</v>
      </c>
      <c r="E159" s="8">
        <v>220</v>
      </c>
      <c r="F159" s="8">
        <v>225</v>
      </c>
      <c r="G159" s="8">
        <v>2182.035888671875</v>
      </c>
      <c r="H159" s="8">
        <v>1762.667724609375</v>
      </c>
      <c r="I159" s="8">
        <v>3.5580000877380371</v>
      </c>
      <c r="J159" s="8">
        <v>0.14600001275539398</v>
      </c>
      <c r="K159" s="8">
        <v>24.338001251220703</v>
      </c>
      <c r="L159" s="8">
        <v>2.0160000324249268</v>
      </c>
      <c r="M159" s="8">
        <v>0.45200002193450928</v>
      </c>
      <c r="N159" s="8">
        <v>0.65800005197525024</v>
      </c>
      <c r="O159" s="8">
        <v>40.900001525878906</v>
      </c>
      <c r="P159" s="8">
        <v>27.986356735229492</v>
      </c>
      <c r="Q159" s="8">
        <v>44.989173889160156</v>
      </c>
      <c r="R159" s="8">
        <v>229.80000305175781</v>
      </c>
      <c r="S159" s="8">
        <v>60</v>
      </c>
      <c r="T159" s="8">
        <v>60</v>
      </c>
      <c r="U159" s="8">
        <v>60.900002000000001</v>
      </c>
      <c r="V159" s="8">
        <v>137.79624938964844</v>
      </c>
      <c r="W159" s="8">
        <v>52.49993896484375</v>
      </c>
      <c r="X159" s="8">
        <v>66.906478881835938</v>
      </c>
      <c r="Y159" s="8">
        <v>82.763084411621094</v>
      </c>
      <c r="Z159" s="8">
        <v>1.3920625448226929</v>
      </c>
      <c r="AA159" s="8">
        <v>544.74932861328125</v>
      </c>
      <c r="AB159" s="8">
        <v>496.64364624023438</v>
      </c>
      <c r="AC159" s="8">
        <v>4.8159375190734863</v>
      </c>
      <c r="AD159" s="8">
        <v>3.8753125667572021</v>
      </c>
      <c r="AE159" s="8">
        <v>7892.91552734375</v>
      </c>
      <c r="AF159" s="8">
        <v>6098.431640625</v>
      </c>
      <c r="AG159" s="8">
        <v>1787.9619140625</v>
      </c>
      <c r="AH159" s="8">
        <v>1146.43701171875</v>
      </c>
      <c r="AI159" s="8">
        <v>6104.95361328125</v>
      </c>
      <c r="AJ159" s="8">
        <v>4951.99462890625</v>
      </c>
      <c r="AK159" s="8">
        <f>(data_cloud__263[[#This Row],[timestamp]]-BD157)*86400</f>
        <v>23.972000204958022</v>
      </c>
      <c r="AL159" s="8">
        <v>1.0049999999999999</v>
      </c>
      <c r="AM159" s="8">
        <v>424.59</v>
      </c>
      <c r="AN159" s="8">
        <v>2054.2710000000002</v>
      </c>
      <c r="AO159" s="8">
        <v>15.576000000000001</v>
      </c>
      <c r="AP159" s="6">
        <v>31.753</v>
      </c>
      <c r="AQ159" s="6">
        <v>1</v>
      </c>
      <c r="AR159" s="6">
        <v>1</v>
      </c>
      <c r="AS159" s="6">
        <f>_xlfn.XLOOKUP(data_cloud__263[[#This Row],[product_id]], manual_check_maarten!A:A,manual_check_maarten!F:F,  "")</f>
        <v>0</v>
      </c>
      <c r="AT159" s="6" t="str">
        <f>_xlfn.XLOOKUP(data_cloud__263[[#This Row],[product_id]], manual_check_maarten!A:A,manual_check_maarten!H:H,  "")</f>
        <v>Streaks</v>
      </c>
      <c r="AU159" s="6">
        <f>IF(data_cloud__263[[#This Row],[ground_truth]]=0,1,0)</f>
        <v>1</v>
      </c>
      <c r="AV159" s="6"/>
      <c r="AW159" s="6"/>
      <c r="AX159" s="6">
        <f>_xlfn.XLOOKUP(data_cloud__263[[#This Row],[product_id]], manual_check_maarten!A:A,manual_check_maarten!G:G,  "")</f>
        <v>0</v>
      </c>
      <c r="AY159" s="6"/>
      <c r="AZ159" s="6"/>
      <c r="BA159" s="6" t="s">
        <v>450</v>
      </c>
      <c r="BB159" s="6">
        <v>79</v>
      </c>
      <c r="BC159" s="6" t="s">
        <v>85</v>
      </c>
      <c r="BD159" s="6">
        <v>45566.709364386574</v>
      </c>
      <c r="BE159" s="6" t="s">
        <v>79</v>
      </c>
      <c r="BF159" s="6" t="s">
        <v>80</v>
      </c>
      <c r="BG159" s="6">
        <v>79</v>
      </c>
      <c r="BH159" s="6">
        <v>79</v>
      </c>
      <c r="BI159" s="6">
        <v>0</v>
      </c>
      <c r="BJ159" s="6" t="s">
        <v>448</v>
      </c>
      <c r="BK159" s="6" t="s">
        <v>82</v>
      </c>
      <c r="BL159" s="6">
        <v>15</v>
      </c>
      <c r="BM159" s="6">
        <v>110</v>
      </c>
      <c r="BN159" s="6" t="s">
        <v>82</v>
      </c>
      <c r="BO159" s="6" t="s">
        <v>82</v>
      </c>
      <c r="BP159" s="6">
        <v>0</v>
      </c>
      <c r="BQ159" s="6">
        <v>60</v>
      </c>
      <c r="BR159" s="6"/>
      <c r="BS159" s="6"/>
      <c r="BT159" s="6" t="s">
        <v>451</v>
      </c>
      <c r="BU159" s="6" t="s">
        <v>450</v>
      </c>
      <c r="BV159" s="6">
        <v>40</v>
      </c>
      <c r="BW159" s="6">
        <v>20</v>
      </c>
      <c r="BX159" s="6">
        <v>45</v>
      </c>
      <c r="BY159" s="6">
        <v>1231.2860000000001</v>
      </c>
      <c r="BZ159" s="6">
        <v>1103.817</v>
      </c>
      <c r="CA159" s="6">
        <v>-1.627</v>
      </c>
      <c r="CB159" s="6">
        <v>4.1559999999999997</v>
      </c>
      <c r="CC159" s="6">
        <v>90.682000000000002</v>
      </c>
      <c r="CD159" s="6">
        <v>2054.2710000000002</v>
      </c>
      <c r="CE159" s="6">
        <v>1224.7049999999999</v>
      </c>
      <c r="CF159" s="6">
        <v>1409.12</v>
      </c>
      <c r="CG159" s="6">
        <v>-178.26599999999999</v>
      </c>
      <c r="CH159" s="6">
        <v>98.424999999999997</v>
      </c>
      <c r="CS159" s="6"/>
      <c r="CT159" s="6"/>
      <c r="CU159" s="6"/>
      <c r="CV159" s="6"/>
      <c r="CW159" s="6"/>
      <c r="CZ159" s="6"/>
      <c r="DA159" s="6"/>
      <c r="DB159" s="6"/>
      <c r="DC159" s="6"/>
      <c r="DD159" s="6"/>
      <c r="DE159" s="6"/>
    </row>
    <row r="160" spans="1:109" hidden="1" x14ac:dyDescent="0.35">
      <c r="A160" s="8">
        <v>801.59759521484375</v>
      </c>
      <c r="B160" s="8">
        <v>119.90861511230469</v>
      </c>
      <c r="C160" s="8">
        <v>214.60000610351563</v>
      </c>
      <c r="D160" s="8">
        <v>214.80000305175781</v>
      </c>
      <c r="E160" s="8">
        <v>220</v>
      </c>
      <c r="F160" s="8">
        <v>225</v>
      </c>
      <c r="G160" s="8">
        <v>2188.544677734375</v>
      </c>
      <c r="H160" s="8">
        <v>1786.4678955078125</v>
      </c>
      <c r="I160" s="8">
        <v>3.1880002021789551</v>
      </c>
      <c r="J160" s="8">
        <v>0.14600001275539398</v>
      </c>
      <c r="K160" s="8">
        <v>24.340002059936523</v>
      </c>
      <c r="L160" s="8">
        <v>2.0380001068115234</v>
      </c>
      <c r="M160" s="8">
        <v>0.45400002598762512</v>
      </c>
      <c r="N160" s="8">
        <v>0.65800005197525024</v>
      </c>
      <c r="O160" s="8">
        <v>40.200000762939453</v>
      </c>
      <c r="P160" s="8">
        <v>27.716226577758789</v>
      </c>
      <c r="Q160" s="8">
        <v>44.989173889160156</v>
      </c>
      <c r="R160" s="8">
        <v>229.80000305175781</v>
      </c>
      <c r="S160" s="8">
        <v>60.099997999999999</v>
      </c>
      <c r="T160" s="8">
        <v>60.099997999999999</v>
      </c>
      <c r="U160" s="8">
        <v>60.900002000000001</v>
      </c>
      <c r="V160" s="8">
        <v>94.586082458496094</v>
      </c>
      <c r="W160" s="8">
        <v>52.499603271484375</v>
      </c>
      <c r="X160" s="8">
        <v>66.349479675292969</v>
      </c>
      <c r="Y160" s="8">
        <v>80.013099670410156</v>
      </c>
      <c r="Z160" s="8">
        <v>2.934687614440918</v>
      </c>
      <c r="AA160" s="8">
        <v>540.33026123046875</v>
      </c>
      <c r="AB160" s="8">
        <v>494.76559448242188</v>
      </c>
      <c r="AC160" s="8">
        <v>4.6654376983642578</v>
      </c>
      <c r="AD160" s="8">
        <v>3.687187671661377</v>
      </c>
      <c r="AE160" s="8">
        <v>7670.7060546875</v>
      </c>
      <c r="AF160" s="8">
        <v>5356.037109375</v>
      </c>
      <c r="AG160" s="8">
        <v>1670.3427734375</v>
      </c>
      <c r="AH160" s="8">
        <v>1010.92529296875</v>
      </c>
      <c r="AI160" s="8">
        <v>6000.36328125</v>
      </c>
      <c r="AJ160" s="8">
        <v>4345.11181640625</v>
      </c>
      <c r="AK160" s="8">
        <f>(data_cloud__263[[#This Row],[timestamp]]-BD158)*86400</f>
        <v>24.056000076234341</v>
      </c>
      <c r="AL160" s="8"/>
      <c r="AM160" s="8"/>
      <c r="AN160" s="8"/>
      <c r="AO160" s="8"/>
      <c r="AP160" s="6"/>
      <c r="AQ160" s="6"/>
      <c r="AR160" s="6"/>
      <c r="AS160" s="6" t="str">
        <f>_xlfn.XLOOKUP(data_cloud__263[[#This Row],[product_id]], manual_check_maarten!A:A,manual_check_maarten!F:F,  "")</f>
        <v/>
      </c>
      <c r="AT160" s="6" t="str">
        <f>_xlfn.XLOOKUP(data_cloud__263[[#This Row],[product_id]], manual_check_maarten!A:A,manual_check_maarten!H:H,  "")</f>
        <v/>
      </c>
      <c r="AU160" s="6">
        <f>IF(data_cloud__263[[#This Row],[ground_truth]]=0,1,0)</f>
        <v>0</v>
      </c>
      <c r="AV160" s="6"/>
      <c r="AW160" s="6"/>
      <c r="AX160" s="6" t="str">
        <f>_xlfn.XLOOKUP(data_cloud__263[[#This Row],[product_id]], manual_check_maarten!A:A,manual_check_maarten!G:G,  "")</f>
        <v/>
      </c>
      <c r="AY160" s="6"/>
      <c r="AZ160" s="6"/>
      <c r="BA160" s="6" t="s">
        <v>452</v>
      </c>
      <c r="BB160" s="6">
        <v>80</v>
      </c>
      <c r="BC160" s="6" t="s">
        <v>78</v>
      </c>
      <c r="BD160" s="6">
        <v>45566.709642812501</v>
      </c>
      <c r="BE160" s="6" t="s">
        <v>79</v>
      </c>
      <c r="BF160" s="6" t="s">
        <v>80</v>
      </c>
      <c r="BG160" s="6">
        <v>80</v>
      </c>
      <c r="BH160" s="6">
        <v>80</v>
      </c>
      <c r="BI160" s="6">
        <v>0</v>
      </c>
      <c r="BJ160" s="6" t="s">
        <v>453</v>
      </c>
      <c r="BK160" s="6" t="s">
        <v>82</v>
      </c>
      <c r="BL160" s="6">
        <v>15.00999927520752</v>
      </c>
      <c r="BM160" s="6">
        <v>110</v>
      </c>
      <c r="BN160" s="6" t="s">
        <v>82</v>
      </c>
      <c r="BO160" s="6" t="s">
        <v>82</v>
      </c>
      <c r="BP160" s="6">
        <v>0</v>
      </c>
      <c r="BQ160" s="6">
        <v>60</v>
      </c>
      <c r="BR160" s="6">
        <v>1.2803912162780762E-2</v>
      </c>
      <c r="BS160" s="6">
        <v>0.13105142116546631</v>
      </c>
      <c r="BT160" s="6"/>
      <c r="BU160" s="6"/>
      <c r="BY160" s="6"/>
      <c r="BZ160" s="6"/>
      <c r="CA160" s="6"/>
      <c r="CB160" s="6"/>
      <c r="CC160" s="6"/>
      <c r="CD160" s="6"/>
      <c r="CE160" s="6"/>
      <c r="CS160" s="6"/>
      <c r="CT160" s="6"/>
      <c r="CU160" s="6"/>
      <c r="CV160" s="6"/>
      <c r="CW160" s="6"/>
      <c r="CZ160" s="6"/>
      <c r="DA160" s="6"/>
      <c r="DB160" s="6"/>
      <c r="DC160" s="6"/>
      <c r="DD160" s="6"/>
      <c r="DE160" s="6"/>
    </row>
    <row r="161" spans="1:109" x14ac:dyDescent="0.35">
      <c r="A161" s="8">
        <v>801.59759521484375</v>
      </c>
      <c r="B161" s="8">
        <v>119.90861511230469</v>
      </c>
      <c r="C161" s="8">
        <v>214.60000610351563</v>
      </c>
      <c r="D161" s="8">
        <v>214.80000305175781</v>
      </c>
      <c r="E161" s="8">
        <v>220</v>
      </c>
      <c r="F161" s="8">
        <v>225</v>
      </c>
      <c r="G161" s="8">
        <v>2188.544677734375</v>
      </c>
      <c r="H161" s="8">
        <v>1786.4678955078125</v>
      </c>
      <c r="I161" s="8">
        <v>3.1880002021789551</v>
      </c>
      <c r="J161" s="8">
        <v>0.14600001275539398</v>
      </c>
      <c r="K161" s="8">
        <v>24.340002059936523</v>
      </c>
      <c r="L161" s="8">
        <v>2.0380001068115234</v>
      </c>
      <c r="M161" s="8">
        <v>0.45400002598762512</v>
      </c>
      <c r="N161" s="8">
        <v>0.65800005197525024</v>
      </c>
      <c r="O161" s="8">
        <v>40.200000762939453</v>
      </c>
      <c r="P161" s="8">
        <v>27.716226577758789</v>
      </c>
      <c r="Q161" s="8">
        <v>44.989173889160156</v>
      </c>
      <c r="R161" s="8">
        <v>229.80000305175781</v>
      </c>
      <c r="S161" s="8">
        <v>60.099997999999999</v>
      </c>
      <c r="T161" s="8">
        <v>60.099997999999999</v>
      </c>
      <c r="U161" s="8">
        <v>60.900002000000001</v>
      </c>
      <c r="V161" s="8">
        <v>137.79624938964844</v>
      </c>
      <c r="W161" s="8">
        <v>52.49993896484375</v>
      </c>
      <c r="X161" s="8">
        <v>66.909561157226563</v>
      </c>
      <c r="Y161" s="8">
        <v>82.55780029296875</v>
      </c>
      <c r="Z161" s="8">
        <v>2.1445624828338623</v>
      </c>
      <c r="AA161" s="8">
        <v>542.09075927734375</v>
      </c>
      <c r="AB161" s="8">
        <v>493.8580322265625</v>
      </c>
      <c r="AC161" s="8">
        <v>4.8911876678466797</v>
      </c>
      <c r="AD161" s="8">
        <v>3.9129376411437988</v>
      </c>
      <c r="AE161" s="8">
        <v>7836.03857421875</v>
      </c>
      <c r="AF161" s="8">
        <v>5973.7900390625</v>
      </c>
      <c r="AG161" s="8">
        <v>1806.94384765625</v>
      </c>
      <c r="AH161" s="8">
        <v>1143.8984375</v>
      </c>
      <c r="AI161" s="8">
        <v>6029.0947265625</v>
      </c>
      <c r="AJ161" s="8">
        <v>4829.8916015625</v>
      </c>
      <c r="AK161" s="8">
        <f>(data_cloud__263[[#This Row],[timestamp]]-BD159)*86400</f>
        <v>24.056000076234341</v>
      </c>
      <c r="AL161" s="8">
        <v>1.0049999999999999</v>
      </c>
      <c r="AM161" s="8">
        <v>424.66</v>
      </c>
      <c r="AN161" s="8">
        <v>2056.0810000000001</v>
      </c>
      <c r="AO161" s="8">
        <v>11.762</v>
      </c>
      <c r="AP161" s="6">
        <v>23.367999999999999</v>
      </c>
      <c r="AQ161" s="6">
        <v>1</v>
      </c>
      <c r="AR161" s="6">
        <v>1</v>
      </c>
      <c r="AS161" s="6">
        <f>_xlfn.XLOOKUP(data_cloud__263[[#This Row],[product_id]], manual_check_maarten!A:A,manual_check_maarten!F:F,  "")</f>
        <v>1</v>
      </c>
      <c r="AT161" s="6" t="str">
        <f>_xlfn.XLOOKUP(data_cloud__263[[#This Row],[product_id]], manual_check_maarten!A:A,manual_check_maarten!H:H,  "")</f>
        <v/>
      </c>
      <c r="AU161" s="6">
        <f>IF(data_cloud__263[[#This Row],[ground_truth]]=0,1,0)</f>
        <v>0</v>
      </c>
      <c r="AV161" s="6"/>
      <c r="AW161" s="6"/>
      <c r="AX161" s="6">
        <f>_xlfn.XLOOKUP(data_cloud__263[[#This Row],[product_id]], manual_check_maarten!A:A,manual_check_maarten!G:G,  "")</f>
        <v>0</v>
      </c>
      <c r="AY161" s="6"/>
      <c r="AZ161" s="6"/>
      <c r="BA161" s="6" t="s">
        <v>454</v>
      </c>
      <c r="BB161" s="6">
        <v>80</v>
      </c>
      <c r="BC161" s="6" t="s">
        <v>85</v>
      </c>
      <c r="BD161" s="6">
        <v>45566.709642812501</v>
      </c>
      <c r="BE161" s="6" t="s">
        <v>79</v>
      </c>
      <c r="BF161" s="6" t="s">
        <v>80</v>
      </c>
      <c r="BG161" s="6">
        <v>80</v>
      </c>
      <c r="BH161" s="6">
        <v>80</v>
      </c>
      <c r="BI161" s="6">
        <v>0</v>
      </c>
      <c r="BJ161" s="6" t="s">
        <v>453</v>
      </c>
      <c r="BK161" s="6" t="s">
        <v>82</v>
      </c>
      <c r="BL161" s="6">
        <v>15.00999927520752</v>
      </c>
      <c r="BM161" s="6">
        <v>110</v>
      </c>
      <c r="BN161" s="6" t="s">
        <v>82</v>
      </c>
      <c r="BO161" s="6" t="s">
        <v>82</v>
      </c>
      <c r="BP161" s="6">
        <v>0</v>
      </c>
      <c r="BQ161" s="6">
        <v>60</v>
      </c>
      <c r="BR161" s="6"/>
      <c r="BS161" s="6"/>
      <c r="BT161" s="6" t="s">
        <v>455</v>
      </c>
      <c r="BU161" s="6" t="s">
        <v>454</v>
      </c>
      <c r="BV161" s="6">
        <v>40</v>
      </c>
      <c r="BW161" s="6">
        <v>20</v>
      </c>
      <c r="BX161" s="6">
        <v>45</v>
      </c>
      <c r="BY161" s="6">
        <v>1238.58</v>
      </c>
      <c r="BZ161" s="6">
        <v>937.56899999999996</v>
      </c>
      <c r="CA161" s="6">
        <v>-1.619</v>
      </c>
      <c r="CB161" s="6">
        <v>4.0819999999999999</v>
      </c>
      <c r="CC161" s="6">
        <v>90.69</v>
      </c>
      <c r="CD161" s="6">
        <v>2056.0810000000001</v>
      </c>
      <c r="CE161" s="6">
        <v>1231.645</v>
      </c>
      <c r="CF161" s="6">
        <v>1246.671</v>
      </c>
      <c r="CG161" s="6">
        <v>-178.18700000000001</v>
      </c>
      <c r="CH161" s="6">
        <v>99.998999999999995</v>
      </c>
      <c r="CS161" s="6"/>
      <c r="CT161" s="6"/>
      <c r="CU161" s="6"/>
      <c r="CV161" s="6"/>
      <c r="CW161" s="6"/>
      <c r="CZ161" s="6"/>
      <c r="DA161" s="6"/>
      <c r="DB161" s="6"/>
      <c r="DC161" s="6"/>
      <c r="DD161" s="6"/>
      <c r="DE161" s="6"/>
    </row>
    <row r="162" spans="1:109" x14ac:dyDescent="0.35">
      <c r="A162" s="8">
        <v>801.59759521484375</v>
      </c>
      <c r="B162" s="8">
        <v>119.90861511230469</v>
      </c>
      <c r="C162" s="8">
        <v>214.80000305175781</v>
      </c>
      <c r="D162" s="8">
        <v>214.80000305175781</v>
      </c>
      <c r="E162" s="8">
        <v>220</v>
      </c>
      <c r="F162" s="8">
        <v>225</v>
      </c>
      <c r="G162" s="8">
        <v>2217.590576171875</v>
      </c>
      <c r="H162" s="8">
        <v>1807.159423828125</v>
      </c>
      <c r="I162" s="8">
        <v>3.1020002365112305</v>
      </c>
      <c r="J162" s="8">
        <v>0.14600001275539398</v>
      </c>
      <c r="K162" s="8">
        <v>24.342000961303711</v>
      </c>
      <c r="L162" s="8">
        <v>2.0300002098083496</v>
      </c>
      <c r="M162" s="8">
        <v>0.45600003004074097</v>
      </c>
      <c r="N162" s="8">
        <v>0.65800005197525024</v>
      </c>
      <c r="O162" s="8">
        <v>39.700000762939453</v>
      </c>
      <c r="P162" s="8">
        <v>27.29829216003418</v>
      </c>
      <c r="Q162" s="8">
        <v>44.958595275878906</v>
      </c>
      <c r="R162" s="8">
        <v>229.80000305175781</v>
      </c>
      <c r="S162" s="8">
        <v>59.900002000000001</v>
      </c>
      <c r="T162" s="8">
        <v>59.900002000000001</v>
      </c>
      <c r="U162" s="8">
        <v>60.900002000000001</v>
      </c>
      <c r="V162" s="8">
        <v>94.586082458496094</v>
      </c>
      <c r="W162" s="8">
        <v>52.499603271484375</v>
      </c>
      <c r="X162" s="8">
        <v>66.20233154296875</v>
      </c>
      <c r="Y162" s="8">
        <v>79.934036254882813</v>
      </c>
      <c r="Z162" s="8">
        <v>2.934687614440918</v>
      </c>
      <c r="AA162" s="8">
        <v>540.98046875</v>
      </c>
      <c r="AB162" s="8">
        <v>495.16000366210938</v>
      </c>
      <c r="AC162" s="8">
        <v>4.7030625343322754</v>
      </c>
      <c r="AD162" s="8">
        <v>3.7248127460479736</v>
      </c>
      <c r="AE162" s="8">
        <v>7671.5009765625</v>
      </c>
      <c r="AF162" s="8">
        <v>5367.82958984375</v>
      </c>
      <c r="AG162" s="8">
        <v>1681.390625</v>
      </c>
      <c r="AH162" s="8">
        <v>1017.77783203125</v>
      </c>
      <c r="AI162" s="8">
        <v>5990.1103515625</v>
      </c>
      <c r="AJ162" s="8">
        <v>4350.0517578125</v>
      </c>
      <c r="AK162" s="8">
        <f>(data_cloud__263[[#This Row],[timestamp]]-BD160)*86400</f>
        <v>24.935999955050647</v>
      </c>
      <c r="AL162" s="8">
        <v>1.0029999999999999</v>
      </c>
      <c r="AM162" s="8">
        <v>423.78</v>
      </c>
      <c r="AN162" s="8">
        <v>2055.364</v>
      </c>
      <c r="AO162" s="8">
        <v>4.45</v>
      </c>
      <c r="AP162" s="6">
        <v>23.344999999999999</v>
      </c>
      <c r="AQ162" s="6">
        <v>1</v>
      </c>
      <c r="AR162" s="6">
        <v>1</v>
      </c>
      <c r="AS162" s="6">
        <f>_xlfn.XLOOKUP(data_cloud__263[[#This Row],[product_id]], manual_check_maarten!A:A,manual_check_maarten!F:F,  "")</f>
        <v>1</v>
      </c>
      <c r="AT162" s="6" t="str">
        <f>_xlfn.XLOOKUP(data_cloud__263[[#This Row],[product_id]], manual_check_maarten!A:A,manual_check_maarten!H:H,  "")</f>
        <v/>
      </c>
      <c r="AU162" s="6">
        <f>IF(data_cloud__263[[#This Row],[ground_truth]]=0,1,0)</f>
        <v>0</v>
      </c>
      <c r="AV162" s="6"/>
      <c r="AW162" s="6"/>
      <c r="AX162" s="6">
        <f>_xlfn.XLOOKUP(data_cloud__263[[#This Row],[product_id]], manual_check_maarten!A:A,manual_check_maarten!G:G,  "")</f>
        <v>0</v>
      </c>
      <c r="AY162" s="6"/>
      <c r="AZ162" s="6"/>
      <c r="BA162" s="6" t="s">
        <v>456</v>
      </c>
      <c r="BB162" s="6">
        <v>81</v>
      </c>
      <c r="BC162" s="6" t="s">
        <v>78</v>
      </c>
      <c r="BD162" s="6">
        <v>45566.709931423611</v>
      </c>
      <c r="BE162" s="6" t="s">
        <v>79</v>
      </c>
      <c r="BF162" s="6" t="s">
        <v>80</v>
      </c>
      <c r="BG162" s="6">
        <v>81</v>
      </c>
      <c r="BH162" s="6">
        <v>81</v>
      </c>
      <c r="BI162" s="6">
        <v>0</v>
      </c>
      <c r="BJ162" s="6" t="s">
        <v>457</v>
      </c>
      <c r="BK162" s="6" t="s">
        <v>82</v>
      </c>
      <c r="BL162" s="6">
        <v>15.00999927520752</v>
      </c>
      <c r="BM162" s="6">
        <v>110</v>
      </c>
      <c r="BN162" s="6" t="s">
        <v>82</v>
      </c>
      <c r="BO162" s="6" t="s">
        <v>82</v>
      </c>
      <c r="BP162" s="6">
        <v>0</v>
      </c>
      <c r="BQ162" s="6">
        <v>60</v>
      </c>
      <c r="BR162" s="6">
        <v>3.3028364181518555E-2</v>
      </c>
      <c r="BS162" s="6">
        <v>0.11434149742126465</v>
      </c>
      <c r="BT162" s="6" t="s">
        <v>458</v>
      </c>
      <c r="BU162" s="6" t="s">
        <v>456</v>
      </c>
      <c r="BV162" s="6">
        <v>40</v>
      </c>
      <c r="BW162" s="6">
        <v>20</v>
      </c>
      <c r="BX162" s="6">
        <v>45</v>
      </c>
      <c r="BY162" s="6">
        <v>885.83</v>
      </c>
      <c r="BZ162" s="6">
        <v>1141.124</v>
      </c>
      <c r="CA162" s="6">
        <v>3.1309999999999998</v>
      </c>
      <c r="CB162" s="6">
        <v>4.1360000000000001</v>
      </c>
      <c r="CC162" s="6">
        <v>95.44</v>
      </c>
      <c r="CD162" s="6">
        <v>2055.364</v>
      </c>
      <c r="CE162" s="6">
        <v>862.77599999999995</v>
      </c>
      <c r="CF162" s="6">
        <v>1248.367</v>
      </c>
      <c r="CG162" s="6">
        <v>6.5190000000000001</v>
      </c>
      <c r="CH162" s="6">
        <v>97.244</v>
      </c>
      <c r="CS162" s="6"/>
      <c r="CT162" s="6"/>
      <c r="CU162" s="6"/>
      <c r="CV162" s="6"/>
      <c r="CW162" s="6"/>
      <c r="CZ162" s="6"/>
      <c r="DA162" s="6"/>
      <c r="DB162" s="6"/>
      <c r="DC162" s="6"/>
      <c r="DD162" s="6"/>
      <c r="DE162" s="6"/>
    </row>
    <row r="163" spans="1:109" x14ac:dyDescent="0.35">
      <c r="A163" s="8">
        <v>801.59759521484375</v>
      </c>
      <c r="B163" s="8">
        <v>119.90861511230469</v>
      </c>
      <c r="C163" s="8">
        <v>214.80000305175781</v>
      </c>
      <c r="D163" s="8">
        <v>214.80000305175781</v>
      </c>
      <c r="E163" s="8">
        <v>220</v>
      </c>
      <c r="F163" s="8">
        <v>225</v>
      </c>
      <c r="G163" s="8">
        <v>2217.590576171875</v>
      </c>
      <c r="H163" s="8">
        <v>1807.159423828125</v>
      </c>
      <c r="I163" s="8">
        <v>3.1020002365112305</v>
      </c>
      <c r="J163" s="8">
        <v>0.14600001275539398</v>
      </c>
      <c r="K163" s="8">
        <v>24.342000961303711</v>
      </c>
      <c r="L163" s="8">
        <v>2.0300002098083496</v>
      </c>
      <c r="M163" s="8">
        <v>0.45600003004074097</v>
      </c>
      <c r="N163" s="8">
        <v>0.65800005197525024</v>
      </c>
      <c r="O163" s="8">
        <v>39.700000762939453</v>
      </c>
      <c r="P163" s="8">
        <v>27.29829216003418</v>
      </c>
      <c r="Q163" s="8">
        <v>44.958595275878906</v>
      </c>
      <c r="R163" s="8">
        <v>229.80000305175781</v>
      </c>
      <c r="S163" s="8">
        <v>59.900002000000001</v>
      </c>
      <c r="T163" s="8">
        <v>59.900002000000001</v>
      </c>
      <c r="U163" s="8">
        <v>60.900002000000001</v>
      </c>
      <c r="V163" s="8">
        <v>137.79624938964844</v>
      </c>
      <c r="W163" s="8">
        <v>52.49993896484375</v>
      </c>
      <c r="X163" s="8">
        <v>66.84722900390625</v>
      </c>
      <c r="Y163" s="8">
        <v>82.891151428222656</v>
      </c>
      <c r="Z163" s="8">
        <v>1.4296876192092896</v>
      </c>
      <c r="AA163" s="8">
        <v>541.12176513671875</v>
      </c>
      <c r="AB163" s="8">
        <v>492.60275268554688</v>
      </c>
      <c r="AC163" s="8">
        <v>4.8535628318786621</v>
      </c>
      <c r="AD163" s="8">
        <v>3.8753125667572021</v>
      </c>
      <c r="AE163" s="8">
        <v>7796.56982421875</v>
      </c>
      <c r="AF163" s="8">
        <v>5902.3935546875</v>
      </c>
      <c r="AG163" s="8">
        <v>1769.513671875</v>
      </c>
      <c r="AH163" s="8">
        <v>1107.89453125</v>
      </c>
      <c r="AI163" s="8">
        <v>6027.05615234375</v>
      </c>
      <c r="AJ163" s="8">
        <v>4794.4990234375</v>
      </c>
      <c r="AK163" s="8">
        <f>(data_cloud__263[[#This Row],[timestamp]]-BD161)*86400</f>
        <v>24.935999955050647</v>
      </c>
      <c r="AL163" s="8">
        <v>1.0049999999999999</v>
      </c>
      <c r="AM163" s="8">
        <v>424.70400000000001</v>
      </c>
      <c r="AN163" s="8">
        <v>2056.2489999999998</v>
      </c>
      <c r="AO163" s="8">
        <v>7.89</v>
      </c>
      <c r="AP163" s="6">
        <v>23.117000000000001</v>
      </c>
      <c r="AQ163" s="6">
        <v>1</v>
      </c>
      <c r="AR163" s="6">
        <v>1</v>
      </c>
      <c r="AS163" s="6">
        <f>_xlfn.XLOOKUP(data_cloud__263[[#This Row],[product_id]], manual_check_maarten!A:A,manual_check_maarten!F:F,  "")</f>
        <v>1</v>
      </c>
      <c r="AT163" s="6" t="str">
        <f>_xlfn.XLOOKUP(data_cloud__263[[#This Row],[product_id]], manual_check_maarten!A:A,manual_check_maarten!H:H,  "")</f>
        <v/>
      </c>
      <c r="AU163" s="6">
        <f>IF(data_cloud__263[[#This Row],[ground_truth]]=0,1,0)</f>
        <v>0</v>
      </c>
      <c r="AV163" s="6"/>
      <c r="AW163" s="6"/>
      <c r="AX163" s="6">
        <f>_xlfn.XLOOKUP(data_cloud__263[[#This Row],[product_id]], manual_check_maarten!A:A,manual_check_maarten!G:G,  "")</f>
        <v>0</v>
      </c>
      <c r="AY163" s="6"/>
      <c r="AZ163" s="6"/>
      <c r="BA163" s="6" t="s">
        <v>459</v>
      </c>
      <c r="BB163" s="6">
        <v>81</v>
      </c>
      <c r="BC163" s="6" t="s">
        <v>85</v>
      </c>
      <c r="BD163" s="6">
        <v>45566.709931423611</v>
      </c>
      <c r="BE163" s="6" t="s">
        <v>79</v>
      </c>
      <c r="BF163" s="6" t="s">
        <v>80</v>
      </c>
      <c r="BG163" s="6">
        <v>81</v>
      </c>
      <c r="BH163" s="6">
        <v>81</v>
      </c>
      <c r="BI163" s="6">
        <v>0</v>
      </c>
      <c r="BJ163" s="6" t="s">
        <v>457</v>
      </c>
      <c r="BK163" s="6" t="s">
        <v>82</v>
      </c>
      <c r="BL163" s="6">
        <v>15.00999927520752</v>
      </c>
      <c r="BM163" s="6">
        <v>110</v>
      </c>
      <c r="BN163" s="6" t="s">
        <v>82</v>
      </c>
      <c r="BO163" s="6" t="s">
        <v>82</v>
      </c>
      <c r="BP163" s="6">
        <v>0</v>
      </c>
      <c r="BQ163" s="6">
        <v>60</v>
      </c>
      <c r="BR163" s="6"/>
      <c r="BS163" s="6"/>
      <c r="BT163" s="6" t="s">
        <v>460</v>
      </c>
      <c r="BU163" s="6" t="s">
        <v>459</v>
      </c>
      <c r="BV163" s="6">
        <v>40</v>
      </c>
      <c r="BW163" s="6">
        <v>20</v>
      </c>
      <c r="BX163" s="6">
        <v>45</v>
      </c>
      <c r="BY163" s="6">
        <v>1235.027</v>
      </c>
      <c r="BZ163" s="6">
        <v>910.875</v>
      </c>
      <c r="CA163" s="6">
        <v>-1.8540000000000001</v>
      </c>
      <c r="CB163" s="6">
        <v>4.0259999999999998</v>
      </c>
      <c r="CC163" s="6">
        <v>90.454999999999998</v>
      </c>
      <c r="CD163" s="6">
        <v>2056.2489999999998</v>
      </c>
      <c r="CE163" s="6">
        <v>1229.037</v>
      </c>
      <c r="CF163" s="6">
        <v>1221.7829999999999</v>
      </c>
      <c r="CG163" s="6">
        <v>-178.37299999999999</v>
      </c>
      <c r="CH163" s="6">
        <v>96.063000000000002</v>
      </c>
      <c r="CS163" s="6"/>
      <c r="CT163" s="6"/>
      <c r="CU163" s="6"/>
      <c r="CV163" s="6"/>
      <c r="CW163" s="6"/>
      <c r="CZ163" s="6"/>
      <c r="DA163" s="6"/>
      <c r="DB163" s="6"/>
      <c r="DC163" s="6"/>
      <c r="DD163" s="6"/>
      <c r="DE163" s="6"/>
    </row>
    <row r="164" spans="1:109" x14ac:dyDescent="0.35">
      <c r="A164" s="8">
        <v>801.78204345703125</v>
      </c>
      <c r="B164" s="8">
        <v>119.90861511230469</v>
      </c>
      <c r="C164" s="8">
        <v>214.60000610351563</v>
      </c>
      <c r="D164" s="8">
        <v>214.80000305175781</v>
      </c>
      <c r="E164" s="8">
        <v>219.80000305175781</v>
      </c>
      <c r="F164" s="8">
        <v>224.80000305175781</v>
      </c>
      <c r="G164" s="8">
        <v>2201.367431640625</v>
      </c>
      <c r="H164" s="8">
        <v>1803.370849609375</v>
      </c>
      <c r="I164" s="8">
        <v>3.5280001163482666</v>
      </c>
      <c r="J164" s="8">
        <v>0.15000000596046448</v>
      </c>
      <c r="K164" s="8">
        <v>24.340002059936523</v>
      </c>
      <c r="L164" s="8">
        <v>2.062000036239624</v>
      </c>
      <c r="M164" s="8">
        <v>0.45400002598762512</v>
      </c>
      <c r="N164" s="8">
        <v>0.65600001811981201</v>
      </c>
      <c r="O164" s="8">
        <v>39.400001525878906</v>
      </c>
      <c r="P164" s="8">
        <v>27.405324935913086</v>
      </c>
      <c r="Q164" s="8">
        <v>44.958595275878906</v>
      </c>
      <c r="R164" s="8">
        <v>229.80000305175781</v>
      </c>
      <c r="S164" s="8">
        <v>60</v>
      </c>
      <c r="T164" s="8">
        <v>60</v>
      </c>
      <c r="U164" s="8">
        <v>60.900002000000001</v>
      </c>
      <c r="V164" s="8">
        <v>94.586082458496094</v>
      </c>
      <c r="W164" s="8">
        <v>52.499603271484375</v>
      </c>
      <c r="X164" s="8">
        <v>66.220909118652344</v>
      </c>
      <c r="Y164" s="8">
        <v>79.869140625</v>
      </c>
      <c r="Z164" s="8">
        <v>3.574312686920166</v>
      </c>
      <c r="AA164" s="8">
        <v>539.47991943359375</v>
      </c>
      <c r="AB164" s="8">
        <v>493.51553344726563</v>
      </c>
      <c r="AC164" s="8">
        <v>4.5901875495910645</v>
      </c>
      <c r="AD164" s="8">
        <v>3.687187671661377</v>
      </c>
      <c r="AE164" s="8">
        <v>7644.25</v>
      </c>
      <c r="AF164" s="8">
        <v>5316.8984375</v>
      </c>
      <c r="AG164" s="8">
        <v>1620.09912109375</v>
      </c>
      <c r="AH164" s="8">
        <v>1000.59326171875</v>
      </c>
      <c r="AI164" s="8">
        <v>6024.15087890625</v>
      </c>
      <c r="AJ164" s="8">
        <v>4316.30517578125</v>
      </c>
      <c r="AK164" s="8">
        <f>(data_cloud__263[[#This Row],[timestamp]]-BD162)*86400</f>
        <v>24.126000073738396</v>
      </c>
      <c r="AL164" s="8">
        <v>1.002</v>
      </c>
      <c r="AM164" s="8">
        <v>423.36799999999999</v>
      </c>
      <c r="AN164" s="8">
        <v>2051.489</v>
      </c>
      <c r="AO164" s="8">
        <v>14.271000000000001</v>
      </c>
      <c r="AP164" s="6">
        <v>153.005</v>
      </c>
      <c r="AQ164" s="6">
        <v>1</v>
      </c>
      <c r="AR164" s="6">
        <v>0</v>
      </c>
      <c r="AS164" s="6">
        <f>_xlfn.XLOOKUP(data_cloud__263[[#This Row],[product_id]], manual_check_maarten!A:A,manual_check_maarten!F:F,  "")</f>
        <v>1</v>
      </c>
      <c r="AT164" s="6" t="str">
        <f>_xlfn.XLOOKUP(data_cloud__263[[#This Row],[product_id]], manual_check_maarten!A:A,manual_check_maarten!H:H,  "")</f>
        <v/>
      </c>
      <c r="AU164" s="6">
        <f>IF(data_cloud__263[[#This Row],[ground_truth]]=0,1,0)</f>
        <v>0</v>
      </c>
      <c r="AV164" s="6"/>
      <c r="AW164" s="6"/>
      <c r="AX164" s="6" t="str">
        <f>_xlfn.XLOOKUP(data_cloud__263[[#This Row],[product_id]], manual_check_maarten!A:A,manual_check_maarten!G:G,  "")</f>
        <v>anomaly due to position against the edge of the FOV</v>
      </c>
      <c r="AY164" s="6"/>
      <c r="AZ164" s="6"/>
      <c r="BA164" s="6" t="s">
        <v>461</v>
      </c>
      <c r="BB164" s="6">
        <v>82</v>
      </c>
      <c r="BC164" s="6" t="s">
        <v>78</v>
      </c>
      <c r="BD164" s="6">
        <v>45566.710210659723</v>
      </c>
      <c r="BE164" s="6" t="s">
        <v>79</v>
      </c>
      <c r="BF164" s="6" t="s">
        <v>80</v>
      </c>
      <c r="BG164" s="6">
        <v>82</v>
      </c>
      <c r="BH164" s="6">
        <v>82</v>
      </c>
      <c r="BI164" s="6">
        <v>0</v>
      </c>
      <c r="BJ164" s="6" t="s">
        <v>462</v>
      </c>
      <c r="BK164" s="6" t="s">
        <v>82</v>
      </c>
      <c r="BL164" s="6">
        <v>15.00999927520752</v>
      </c>
      <c r="BM164" s="6">
        <v>110</v>
      </c>
      <c r="BN164" s="6" t="s">
        <v>82</v>
      </c>
      <c r="BO164" s="6" t="s">
        <v>82</v>
      </c>
      <c r="BP164" s="6">
        <v>0</v>
      </c>
      <c r="BQ164" s="6">
        <v>60</v>
      </c>
      <c r="BR164" s="6">
        <v>2.0837903022766113E-2</v>
      </c>
      <c r="BS164" s="6">
        <v>0.12812042236328125</v>
      </c>
      <c r="BT164" s="6" t="s">
        <v>463</v>
      </c>
      <c r="BU164" s="6" t="s">
        <v>461</v>
      </c>
      <c r="BV164" s="6">
        <v>40</v>
      </c>
      <c r="BW164" s="6">
        <v>20</v>
      </c>
      <c r="BX164" s="6">
        <v>45</v>
      </c>
      <c r="BY164" s="6">
        <v>871.11900000000003</v>
      </c>
      <c r="BZ164" s="6">
        <v>932.05</v>
      </c>
      <c r="CA164" s="6">
        <v>1.7769999999999999</v>
      </c>
      <c r="CB164" s="6">
        <v>4.1849999999999996</v>
      </c>
      <c r="CC164" s="6">
        <v>94.085999999999999</v>
      </c>
      <c r="CD164" s="6">
        <v>2051.489</v>
      </c>
      <c r="CE164" s="6">
        <v>849.779</v>
      </c>
      <c r="CF164" s="6">
        <v>1043.921</v>
      </c>
      <c r="CG164" s="6">
        <v>5.3129999999999997</v>
      </c>
      <c r="CH164" s="6">
        <v>99.998999999999995</v>
      </c>
      <c r="CS164" s="6"/>
      <c r="CT164" s="6"/>
      <c r="CU164" s="6"/>
      <c r="CV164" s="6"/>
      <c r="CW164" s="6"/>
      <c r="CZ164" s="6"/>
      <c r="DA164" s="6"/>
      <c r="DB164" s="6"/>
      <c r="DC164" s="6"/>
      <c r="DD164" s="6"/>
      <c r="DE164" s="6"/>
    </row>
    <row r="165" spans="1:109" x14ac:dyDescent="0.35">
      <c r="A165" s="8">
        <v>801.78204345703125</v>
      </c>
      <c r="B165" s="8">
        <v>119.90861511230469</v>
      </c>
      <c r="C165" s="8">
        <v>214.60000610351563</v>
      </c>
      <c r="D165" s="8">
        <v>214.80000305175781</v>
      </c>
      <c r="E165" s="8">
        <v>219.80000305175781</v>
      </c>
      <c r="F165" s="8">
        <v>224.80000305175781</v>
      </c>
      <c r="G165" s="8">
        <v>2201.367431640625</v>
      </c>
      <c r="H165" s="8">
        <v>1803.370849609375</v>
      </c>
      <c r="I165" s="8">
        <v>3.5280001163482666</v>
      </c>
      <c r="J165" s="8">
        <v>0.15000000596046448</v>
      </c>
      <c r="K165" s="8">
        <v>24.340002059936523</v>
      </c>
      <c r="L165" s="8">
        <v>2.062000036239624</v>
      </c>
      <c r="M165" s="8">
        <v>0.45400002598762512</v>
      </c>
      <c r="N165" s="8">
        <v>0.65600001811981201</v>
      </c>
      <c r="O165" s="8">
        <v>39.400001525878906</v>
      </c>
      <c r="P165" s="8">
        <v>27.405324935913086</v>
      </c>
      <c r="Q165" s="8">
        <v>44.958595275878906</v>
      </c>
      <c r="R165" s="8">
        <v>229.80000305175781</v>
      </c>
      <c r="S165" s="8">
        <v>60</v>
      </c>
      <c r="T165" s="8">
        <v>60</v>
      </c>
      <c r="U165" s="8">
        <v>60.900002000000001</v>
      </c>
      <c r="V165" s="8">
        <v>137.79624938964844</v>
      </c>
      <c r="W165" s="8">
        <v>52.49993896484375</v>
      </c>
      <c r="X165" s="8">
        <v>66.91204833984375</v>
      </c>
      <c r="Y165" s="8">
        <v>82.506248474121094</v>
      </c>
      <c r="Z165" s="8">
        <v>2.2198126316070557</v>
      </c>
      <c r="AA165" s="8">
        <v>540.4957275390625</v>
      </c>
      <c r="AB165" s="8">
        <v>491.83856201171875</v>
      </c>
      <c r="AC165" s="8">
        <v>4.8911876678466797</v>
      </c>
      <c r="AD165" s="8">
        <v>3.8753125667572021</v>
      </c>
      <c r="AE165" s="8">
        <v>7803.80712890625</v>
      </c>
      <c r="AF165" s="8">
        <v>5905.38623046875</v>
      </c>
      <c r="AG165" s="8">
        <v>1793.6630859375</v>
      </c>
      <c r="AH165" s="8">
        <v>1112.6669921875</v>
      </c>
      <c r="AI165" s="8">
        <v>6010.14404296875</v>
      </c>
      <c r="AJ165" s="8">
        <v>4792.71923828125</v>
      </c>
      <c r="AK165" s="8">
        <f>(data_cloud__263[[#This Row],[timestamp]]-BD163)*86400</f>
        <v>24.126000073738396</v>
      </c>
      <c r="AL165" s="8">
        <v>1.0049999999999999</v>
      </c>
      <c r="AM165" s="8">
        <v>424.70800000000003</v>
      </c>
      <c r="AN165" s="8">
        <v>2055.0279999999998</v>
      </c>
      <c r="AO165" s="8">
        <v>6.2850000000000001</v>
      </c>
      <c r="AP165" s="6">
        <v>27.710999999999999</v>
      </c>
      <c r="AQ165" s="6">
        <v>1</v>
      </c>
      <c r="AR165" s="6">
        <v>1</v>
      </c>
      <c r="AS165" s="6">
        <f>_xlfn.XLOOKUP(data_cloud__263[[#This Row],[product_id]], manual_check_maarten!A:A,manual_check_maarten!F:F,  "")</f>
        <v>1</v>
      </c>
      <c r="AT165" s="6" t="str">
        <f>_xlfn.XLOOKUP(data_cloud__263[[#This Row],[product_id]], manual_check_maarten!A:A,manual_check_maarten!H:H,  "")</f>
        <v/>
      </c>
      <c r="AU165" s="6">
        <f>IF(data_cloud__263[[#This Row],[ground_truth]]=0,1,0)</f>
        <v>0</v>
      </c>
      <c r="AV165" s="6"/>
      <c r="AW165" s="6"/>
      <c r="AX165" s="6">
        <f>_xlfn.XLOOKUP(data_cloud__263[[#This Row],[product_id]], manual_check_maarten!A:A,manual_check_maarten!G:G,  "")</f>
        <v>0</v>
      </c>
      <c r="AY165" s="6"/>
      <c r="AZ165" s="6"/>
      <c r="BA165" s="6" t="s">
        <v>464</v>
      </c>
      <c r="BB165" s="6">
        <v>82</v>
      </c>
      <c r="BC165" s="6" t="s">
        <v>85</v>
      </c>
      <c r="BD165" s="6">
        <v>45566.710210659723</v>
      </c>
      <c r="BE165" s="6" t="s">
        <v>79</v>
      </c>
      <c r="BF165" s="6" t="s">
        <v>80</v>
      </c>
      <c r="BG165" s="6">
        <v>82</v>
      </c>
      <c r="BH165" s="6">
        <v>82</v>
      </c>
      <c r="BI165" s="6">
        <v>0</v>
      </c>
      <c r="BJ165" s="6" t="s">
        <v>462</v>
      </c>
      <c r="BK165" s="6" t="s">
        <v>82</v>
      </c>
      <c r="BL165" s="6">
        <v>15.00999927520752</v>
      </c>
      <c r="BM165" s="6">
        <v>110</v>
      </c>
      <c r="BN165" s="6" t="s">
        <v>82</v>
      </c>
      <c r="BO165" s="6" t="s">
        <v>82</v>
      </c>
      <c r="BP165" s="6">
        <v>0</v>
      </c>
      <c r="BQ165" s="6">
        <v>60</v>
      </c>
      <c r="BR165" s="6"/>
      <c r="BS165" s="6"/>
      <c r="BT165" s="6" t="s">
        <v>465</v>
      </c>
      <c r="BU165" s="6" t="s">
        <v>464</v>
      </c>
      <c r="BV165" s="6">
        <v>40</v>
      </c>
      <c r="BW165" s="6">
        <v>20</v>
      </c>
      <c r="BX165" s="6">
        <v>45</v>
      </c>
      <c r="BY165" s="6">
        <v>1233.027</v>
      </c>
      <c r="BZ165" s="6">
        <v>1022.038</v>
      </c>
      <c r="CA165" s="6">
        <v>-2.3090000000000002</v>
      </c>
      <c r="CB165" s="6">
        <v>3.9769999999999999</v>
      </c>
      <c r="CC165" s="6">
        <v>90</v>
      </c>
      <c r="CD165" s="6">
        <v>2055.0279999999998</v>
      </c>
      <c r="CE165" s="6">
        <v>1226.8910000000001</v>
      </c>
      <c r="CF165" s="6">
        <v>1330.2449999999999</v>
      </c>
      <c r="CG165" s="6">
        <v>-178.26300000000001</v>
      </c>
      <c r="CH165" s="6">
        <v>98.424999999999997</v>
      </c>
      <c r="CS165" s="6"/>
      <c r="CT165" s="6"/>
      <c r="CU165" s="6"/>
      <c r="CV165" s="6"/>
      <c r="CW165" s="6"/>
      <c r="CZ165" s="6"/>
      <c r="DA165" s="6"/>
      <c r="DB165" s="6"/>
      <c r="DC165" s="6"/>
      <c r="DD165" s="6"/>
      <c r="DE165" s="6"/>
    </row>
    <row r="166" spans="1:109" x14ac:dyDescent="0.35">
      <c r="A166" s="8">
        <v>801.59759521484375</v>
      </c>
      <c r="B166" s="8">
        <v>119.90861511230469</v>
      </c>
      <c r="C166" s="8">
        <v>214.60000610351563</v>
      </c>
      <c r="D166" s="8">
        <v>214.80000305175781</v>
      </c>
      <c r="E166" s="8">
        <v>219.80000305175781</v>
      </c>
      <c r="F166" s="8">
        <v>225</v>
      </c>
      <c r="G166" s="8">
        <v>2206.030517578125</v>
      </c>
      <c r="H166" s="8">
        <v>1811.239501953125</v>
      </c>
      <c r="I166" s="8">
        <v>3.0140001773834229</v>
      </c>
      <c r="J166" s="8">
        <v>0.14800000190734863</v>
      </c>
      <c r="K166" s="8">
        <v>24.340002059936523</v>
      </c>
      <c r="L166" s="8">
        <v>2.004000186920166</v>
      </c>
      <c r="M166" s="8">
        <v>0.45400002598762512</v>
      </c>
      <c r="N166" s="8">
        <v>0.65800005197525024</v>
      </c>
      <c r="O166" s="8">
        <v>39.200000762939453</v>
      </c>
      <c r="P166" s="8">
        <v>26.681583404541016</v>
      </c>
      <c r="Q166" s="8">
        <v>44.958595275878906</v>
      </c>
      <c r="R166" s="8">
        <v>229.80000305175781</v>
      </c>
      <c r="S166" s="8">
        <v>60</v>
      </c>
      <c r="T166" s="8">
        <v>60</v>
      </c>
      <c r="U166" s="8">
        <v>60.900002000000001</v>
      </c>
      <c r="V166" s="8">
        <v>94.586082458496094</v>
      </c>
      <c r="W166" s="8">
        <v>52.499603271484375</v>
      </c>
      <c r="X166" s="8">
        <v>66.363655090332031</v>
      </c>
      <c r="Y166" s="8">
        <v>79.984703063964844</v>
      </c>
      <c r="Z166" s="8">
        <v>3.2356877326965332</v>
      </c>
      <c r="AA166" s="8">
        <v>538.06842041015625</v>
      </c>
      <c r="AB166" s="8">
        <v>489.79214477539063</v>
      </c>
      <c r="AC166" s="8">
        <v>4.6278128623962402</v>
      </c>
      <c r="AD166" s="8">
        <v>3.7248127460479736</v>
      </c>
      <c r="AE166" s="8">
        <v>7611.99755859375</v>
      </c>
      <c r="AF166" s="8">
        <v>5226.46044921875</v>
      </c>
      <c r="AG166" s="8">
        <v>1605.255859375</v>
      </c>
      <c r="AH166" s="8">
        <v>978.85009765625</v>
      </c>
      <c r="AI166" s="8">
        <v>6006.74169921875</v>
      </c>
      <c r="AJ166" s="8">
        <v>4247.6103515625</v>
      </c>
      <c r="AK166" s="8">
        <f>(data_cloud__263[[#This Row],[timestamp]]-BD164)*86400</f>
        <v>23.991999845020473</v>
      </c>
      <c r="AL166" s="8">
        <v>1.004</v>
      </c>
      <c r="AM166" s="8">
        <v>423.75700000000001</v>
      </c>
      <c r="AN166" s="8">
        <v>2056.0129999999999</v>
      </c>
      <c r="AO166" s="8">
        <v>5.4189999999999996</v>
      </c>
      <c r="AP166" s="6">
        <v>29.382000000000001</v>
      </c>
      <c r="AQ166" s="6">
        <v>1</v>
      </c>
      <c r="AR166" s="6">
        <v>1</v>
      </c>
      <c r="AS166" s="6">
        <f>_xlfn.XLOOKUP(data_cloud__263[[#This Row],[product_id]], manual_check_maarten!A:A,manual_check_maarten!F:F,  "")</f>
        <v>1</v>
      </c>
      <c r="AT166" s="6" t="str">
        <f>_xlfn.XLOOKUP(data_cloud__263[[#This Row],[product_id]], manual_check_maarten!A:A,manual_check_maarten!H:H,  "")</f>
        <v/>
      </c>
      <c r="AU166" s="6">
        <f>IF(data_cloud__263[[#This Row],[ground_truth]]=0,1,0)</f>
        <v>0</v>
      </c>
      <c r="AV166" s="6"/>
      <c r="AW166" s="6"/>
      <c r="AX166" s="6">
        <f>_xlfn.XLOOKUP(data_cloud__263[[#This Row],[product_id]], manual_check_maarten!A:A,manual_check_maarten!G:G,  "")</f>
        <v>0</v>
      </c>
      <c r="AY166" s="6"/>
      <c r="AZ166" s="6"/>
      <c r="BA166" s="6" t="s">
        <v>466</v>
      </c>
      <c r="BB166" s="6">
        <v>83</v>
      </c>
      <c r="BC166" s="6" t="s">
        <v>78</v>
      </c>
      <c r="BD166" s="6">
        <v>45566.710488344906</v>
      </c>
      <c r="BE166" s="6" t="s">
        <v>79</v>
      </c>
      <c r="BF166" s="6" t="s">
        <v>80</v>
      </c>
      <c r="BG166" s="6">
        <v>83</v>
      </c>
      <c r="BH166" s="6">
        <v>83</v>
      </c>
      <c r="BI166" s="6">
        <v>0</v>
      </c>
      <c r="BJ166" s="6" t="s">
        <v>467</v>
      </c>
      <c r="BK166" s="6" t="s">
        <v>82</v>
      </c>
      <c r="BL166" s="6">
        <v>15.019999504089355</v>
      </c>
      <c r="BM166" s="6">
        <v>110</v>
      </c>
      <c r="BN166" s="6" t="s">
        <v>82</v>
      </c>
      <c r="BO166" s="6" t="s">
        <v>82</v>
      </c>
      <c r="BP166" s="6">
        <v>0</v>
      </c>
      <c r="BQ166" s="6">
        <v>60</v>
      </c>
      <c r="BR166" s="6">
        <v>1.9184112548828125E-2</v>
      </c>
      <c r="BS166" s="6">
        <v>0.13870036602020264</v>
      </c>
      <c r="BT166" s="6" t="s">
        <v>468</v>
      </c>
      <c r="BU166" s="6" t="s">
        <v>466</v>
      </c>
      <c r="BV166" s="6">
        <v>40</v>
      </c>
      <c r="BW166" s="6">
        <v>20</v>
      </c>
      <c r="BX166" s="6">
        <v>45</v>
      </c>
      <c r="BY166" s="6">
        <v>885.07299999999998</v>
      </c>
      <c r="BZ166" s="6">
        <v>1192.559</v>
      </c>
      <c r="CA166" s="6">
        <v>3.1749999999999998</v>
      </c>
      <c r="CB166" s="6">
        <v>4.1219999999999999</v>
      </c>
      <c r="CC166" s="6">
        <v>95.483999999999995</v>
      </c>
      <c r="CD166" s="6">
        <v>2056.0129999999999</v>
      </c>
      <c r="CE166" s="6">
        <v>861.08100000000002</v>
      </c>
      <c r="CF166" s="6">
        <v>1301.451</v>
      </c>
      <c r="CG166" s="6">
        <v>6.5339999999999998</v>
      </c>
      <c r="CH166" s="6">
        <v>99.998999999999995</v>
      </c>
      <c r="CS166" s="6"/>
      <c r="CT166" s="6"/>
      <c r="CU166" s="6"/>
      <c r="CV166" s="6"/>
      <c r="CW166" s="6"/>
      <c r="CZ166" s="6"/>
      <c r="DA166" s="6"/>
      <c r="DB166" s="6"/>
      <c r="DC166" s="6"/>
      <c r="DD166" s="6"/>
      <c r="DE166" s="6"/>
    </row>
    <row r="167" spans="1:109" x14ac:dyDescent="0.35">
      <c r="A167" s="8">
        <v>801.59759521484375</v>
      </c>
      <c r="B167" s="8">
        <v>119.90861511230469</v>
      </c>
      <c r="C167" s="8">
        <v>214.60000610351563</v>
      </c>
      <c r="D167" s="8">
        <v>214.80000305175781</v>
      </c>
      <c r="E167" s="8">
        <v>219.80000305175781</v>
      </c>
      <c r="F167" s="8">
        <v>225</v>
      </c>
      <c r="G167" s="8">
        <v>2206.030517578125</v>
      </c>
      <c r="H167" s="8">
        <v>1811.239501953125</v>
      </c>
      <c r="I167" s="8">
        <v>3.0140001773834229</v>
      </c>
      <c r="J167" s="8">
        <v>0.14800000190734863</v>
      </c>
      <c r="K167" s="8">
        <v>24.340002059936523</v>
      </c>
      <c r="L167" s="8">
        <v>2.004000186920166</v>
      </c>
      <c r="M167" s="8">
        <v>0.45400002598762512</v>
      </c>
      <c r="N167" s="8">
        <v>0.65800005197525024</v>
      </c>
      <c r="O167" s="8">
        <v>39.200000762939453</v>
      </c>
      <c r="P167" s="8">
        <v>26.681583404541016</v>
      </c>
      <c r="Q167" s="8">
        <v>44.958595275878906</v>
      </c>
      <c r="R167" s="8">
        <v>229.80000305175781</v>
      </c>
      <c r="S167" s="8">
        <v>60</v>
      </c>
      <c r="T167" s="8">
        <v>60</v>
      </c>
      <c r="U167" s="8">
        <v>60.900002000000001</v>
      </c>
      <c r="V167" s="8">
        <v>137.79624938964844</v>
      </c>
      <c r="W167" s="8">
        <v>52.49993896484375</v>
      </c>
      <c r="X167" s="8">
        <v>66.957618713378906</v>
      </c>
      <c r="Y167" s="8">
        <v>82.5765380859375</v>
      </c>
      <c r="Z167" s="8">
        <v>2.4831876754760742</v>
      </c>
      <c r="AA167" s="8">
        <v>538.99609375</v>
      </c>
      <c r="AB167" s="8">
        <v>489.5762939453125</v>
      </c>
      <c r="AC167" s="8">
        <v>4.9288125038146973</v>
      </c>
      <c r="AD167" s="8">
        <v>3.9505627155303955</v>
      </c>
      <c r="AE167" s="8">
        <v>7754.13037109375</v>
      </c>
      <c r="AF167" s="8">
        <v>5832.5966796875</v>
      </c>
      <c r="AG167" s="8">
        <v>1779.564453125</v>
      </c>
      <c r="AH167" s="8">
        <v>1114.53662109375</v>
      </c>
      <c r="AI167" s="8">
        <v>5974.56591796875</v>
      </c>
      <c r="AJ167" s="8">
        <v>4718.06005859375</v>
      </c>
      <c r="AK167" s="8">
        <f>(data_cloud__263[[#This Row],[timestamp]]-BD165)*86400</f>
        <v>23.991999845020473</v>
      </c>
      <c r="AL167" s="8">
        <v>1.0049999999999999</v>
      </c>
      <c r="AM167" s="8">
        <v>424.58800000000002</v>
      </c>
      <c r="AN167" s="8">
        <v>2056.2910000000002</v>
      </c>
      <c r="AO167" s="8">
        <v>6.101</v>
      </c>
      <c r="AP167" s="6">
        <v>28.145</v>
      </c>
      <c r="AQ167" s="6">
        <v>1</v>
      </c>
      <c r="AR167" s="6">
        <v>1</v>
      </c>
      <c r="AS167" s="6">
        <f>_xlfn.XLOOKUP(data_cloud__263[[#This Row],[product_id]], manual_check_maarten!A:A,manual_check_maarten!F:F,  "")</f>
        <v>1</v>
      </c>
      <c r="AT167" s="6" t="str">
        <f>_xlfn.XLOOKUP(data_cloud__263[[#This Row],[product_id]], manual_check_maarten!A:A,manual_check_maarten!H:H,  "")</f>
        <v/>
      </c>
      <c r="AU167" s="6">
        <f>IF(data_cloud__263[[#This Row],[ground_truth]]=0,1,0)</f>
        <v>0</v>
      </c>
      <c r="AV167" s="6"/>
      <c r="AW167" s="6"/>
      <c r="AX167" s="6">
        <f>_xlfn.XLOOKUP(data_cloud__263[[#This Row],[product_id]], manual_check_maarten!A:A,manual_check_maarten!G:G,  "")</f>
        <v>0</v>
      </c>
      <c r="AY167" s="6"/>
      <c r="AZ167" s="6"/>
      <c r="BA167" s="6" t="s">
        <v>469</v>
      </c>
      <c r="BB167" s="6">
        <v>83</v>
      </c>
      <c r="BC167" s="6" t="s">
        <v>85</v>
      </c>
      <c r="BD167" s="6">
        <v>45566.710488344906</v>
      </c>
      <c r="BE167" s="6" t="s">
        <v>79</v>
      </c>
      <c r="BF167" s="6" t="s">
        <v>80</v>
      </c>
      <c r="BG167" s="6">
        <v>83</v>
      </c>
      <c r="BH167" s="6">
        <v>83</v>
      </c>
      <c r="BI167" s="6">
        <v>0</v>
      </c>
      <c r="BJ167" s="6" t="s">
        <v>467</v>
      </c>
      <c r="BK167" s="6" t="s">
        <v>82</v>
      </c>
      <c r="BL167" s="6">
        <v>15.019999504089355</v>
      </c>
      <c r="BM167" s="6">
        <v>110</v>
      </c>
      <c r="BN167" s="6" t="s">
        <v>82</v>
      </c>
      <c r="BO167" s="6" t="s">
        <v>82</v>
      </c>
      <c r="BP167" s="6">
        <v>0</v>
      </c>
      <c r="BQ167" s="6">
        <v>60</v>
      </c>
      <c r="BR167" s="6"/>
      <c r="BS167" s="6"/>
      <c r="BT167" s="6" t="s">
        <v>470</v>
      </c>
      <c r="BU167" s="6" t="s">
        <v>469</v>
      </c>
      <c r="BV167" s="6">
        <v>40</v>
      </c>
      <c r="BW167" s="6">
        <v>20</v>
      </c>
      <c r="BX167" s="6">
        <v>45</v>
      </c>
      <c r="BY167" s="6">
        <v>1238.5650000000001</v>
      </c>
      <c r="BZ167" s="6">
        <v>918.005</v>
      </c>
      <c r="CA167" s="6">
        <v>-1.627</v>
      </c>
      <c r="CB167" s="6">
        <v>4.1559999999999997</v>
      </c>
      <c r="CC167" s="6">
        <v>90.682000000000002</v>
      </c>
      <c r="CD167" s="6">
        <v>2056.2910000000002</v>
      </c>
      <c r="CE167" s="6">
        <v>1231.694</v>
      </c>
      <c r="CF167" s="6">
        <v>1227.0319999999999</v>
      </c>
      <c r="CG167" s="6">
        <v>-178.232</v>
      </c>
      <c r="CH167" s="6">
        <v>99.998999999999995</v>
      </c>
      <c r="CS167" s="6"/>
      <c r="CT167" s="6"/>
      <c r="CU167" s="6"/>
      <c r="CV167" s="6"/>
      <c r="CW167" s="6"/>
      <c r="CZ167" s="6"/>
      <c r="DA167" s="6"/>
      <c r="DB167" s="6"/>
      <c r="DC167" s="6"/>
      <c r="DD167" s="6"/>
      <c r="DE167" s="6"/>
    </row>
    <row r="168" spans="1:109" hidden="1" x14ac:dyDescent="0.35">
      <c r="A168" s="8">
        <v>801.59759521484375</v>
      </c>
      <c r="B168" s="8">
        <v>119.90861511230469</v>
      </c>
      <c r="C168" s="8">
        <v>214.60000610351563</v>
      </c>
      <c r="D168" s="8">
        <v>214.80000305175781</v>
      </c>
      <c r="E168" s="8">
        <v>219.80000305175781</v>
      </c>
      <c r="F168" s="8">
        <v>225</v>
      </c>
      <c r="G168" s="8">
        <v>2203.893310546875</v>
      </c>
      <c r="H168" s="8">
        <v>1824.3538818359375</v>
      </c>
      <c r="I168" s="8">
        <v>3.0360002517700195</v>
      </c>
      <c r="J168" s="8">
        <v>0.14600001275539398</v>
      </c>
      <c r="K168" s="8">
        <v>24.340002059936523</v>
      </c>
      <c r="L168" s="8">
        <v>2.0600001811981201</v>
      </c>
      <c r="M168" s="8">
        <v>0.45400002598762512</v>
      </c>
      <c r="N168" s="8">
        <v>0.65600001811981201</v>
      </c>
      <c r="O168" s="8">
        <v>39</v>
      </c>
      <c r="P168" s="8">
        <v>26.814098358154297</v>
      </c>
      <c r="Q168" s="8">
        <v>44.958595275878906</v>
      </c>
      <c r="R168" s="8">
        <v>229.80000305175781</v>
      </c>
      <c r="S168" s="8">
        <v>59.900002000000001</v>
      </c>
      <c r="T168" s="8">
        <v>59.900002000000001</v>
      </c>
      <c r="U168" s="8">
        <v>60.900002000000001</v>
      </c>
      <c r="V168" s="8">
        <v>94.586082458496094</v>
      </c>
      <c r="W168" s="8">
        <v>52.499603271484375</v>
      </c>
      <c r="X168" s="8">
        <v>66.10211181640625</v>
      </c>
      <c r="Y168" s="8">
        <v>80.027320861816406</v>
      </c>
      <c r="Z168" s="8">
        <v>3.0099375247955322</v>
      </c>
      <c r="AA168" s="8">
        <v>537.7239990234375</v>
      </c>
      <c r="AB168" s="8">
        <v>490.431396484375</v>
      </c>
      <c r="AC168" s="8">
        <v>4.6278128623962402</v>
      </c>
      <c r="AD168" s="8">
        <v>3.687187671661377</v>
      </c>
      <c r="AE168" s="8">
        <v>7600.62109375</v>
      </c>
      <c r="AF168" s="8">
        <v>5231.9306640625</v>
      </c>
      <c r="AG168" s="8">
        <v>1612.7822265625</v>
      </c>
      <c r="AH168" s="8">
        <v>970.525390625</v>
      </c>
      <c r="AI168" s="8">
        <v>5987.8388671875</v>
      </c>
      <c r="AJ168" s="8">
        <v>4261.4052734375</v>
      </c>
      <c r="AK168" s="8">
        <f>(data_cloud__263[[#This Row],[timestamp]]-BD166)*86400</f>
        <v>24.978000205010176</v>
      </c>
      <c r="AL168" s="8"/>
      <c r="AM168" s="8"/>
      <c r="AN168" s="8"/>
      <c r="AO168" s="8"/>
      <c r="AP168" s="6"/>
      <c r="AQ168" s="6"/>
      <c r="AR168" s="6"/>
      <c r="AS168" s="6" t="str">
        <f>_xlfn.XLOOKUP(data_cloud__263[[#This Row],[product_id]], manual_check_maarten!A:A,manual_check_maarten!F:F,  "")</f>
        <v/>
      </c>
      <c r="AT168" s="6" t="str">
        <f>_xlfn.XLOOKUP(data_cloud__263[[#This Row],[product_id]], manual_check_maarten!A:A,manual_check_maarten!H:H,  "")</f>
        <v/>
      </c>
      <c r="AU168" s="6">
        <f>IF(data_cloud__263[[#This Row],[ground_truth]]=0,1,0)</f>
        <v>0</v>
      </c>
      <c r="AV168" s="6"/>
      <c r="AW168" s="6"/>
      <c r="AX168" s="6" t="str">
        <f>_xlfn.XLOOKUP(data_cloud__263[[#This Row],[product_id]], manual_check_maarten!A:A,manual_check_maarten!G:G,  "")</f>
        <v/>
      </c>
      <c r="AY168" s="6"/>
      <c r="AZ168" s="6"/>
      <c r="BA168" s="6" t="s">
        <v>471</v>
      </c>
      <c r="BB168" s="6">
        <v>84</v>
      </c>
      <c r="BC168" s="6" t="s">
        <v>78</v>
      </c>
      <c r="BD168" s="6">
        <v>45566.710777442131</v>
      </c>
      <c r="BE168" s="6" t="s">
        <v>79</v>
      </c>
      <c r="BF168" s="6" t="s">
        <v>80</v>
      </c>
      <c r="BG168" s="6">
        <v>84</v>
      </c>
      <c r="BH168" s="6">
        <v>84</v>
      </c>
      <c r="BI168" s="6">
        <v>0</v>
      </c>
      <c r="BJ168" s="6" t="s">
        <v>472</v>
      </c>
      <c r="BK168" s="6" t="s">
        <v>82</v>
      </c>
      <c r="BL168" s="6">
        <v>15.019999504089355</v>
      </c>
      <c r="BM168" s="6">
        <v>110</v>
      </c>
      <c r="BN168" s="6" t="s">
        <v>82</v>
      </c>
      <c r="BO168" s="6" t="s">
        <v>82</v>
      </c>
      <c r="BP168" s="6">
        <v>0</v>
      </c>
      <c r="BQ168" s="6">
        <v>60</v>
      </c>
      <c r="BR168" s="6">
        <v>1.3710498809814453E-2</v>
      </c>
      <c r="BS168" s="6">
        <v>0.13317060470581055</v>
      </c>
      <c r="BT168" s="6"/>
      <c r="BU168" s="6"/>
      <c r="BY168" s="6"/>
      <c r="BZ168" s="6"/>
      <c r="CA168" s="6"/>
      <c r="CB168" s="6"/>
      <c r="CC168" s="6"/>
      <c r="CD168" s="6"/>
      <c r="CE168" s="6"/>
      <c r="CS168" s="6"/>
      <c r="CT168" s="6"/>
      <c r="CU168" s="6"/>
      <c r="CV168" s="6"/>
      <c r="CW168" s="6"/>
      <c r="CZ168" s="6"/>
      <c r="DA168" s="6"/>
      <c r="DB168" s="6"/>
      <c r="DC168" s="6"/>
      <c r="DD168" s="6"/>
      <c r="DE168" s="6"/>
    </row>
    <row r="169" spans="1:109" x14ac:dyDescent="0.35">
      <c r="A169" s="8">
        <v>801.59759521484375</v>
      </c>
      <c r="B169" s="8">
        <v>119.90861511230469</v>
      </c>
      <c r="C169" s="8">
        <v>214.60000610351563</v>
      </c>
      <c r="D169" s="8">
        <v>214.80000305175781</v>
      </c>
      <c r="E169" s="8">
        <v>219.80000305175781</v>
      </c>
      <c r="F169" s="8">
        <v>225</v>
      </c>
      <c r="G169" s="8">
        <v>2203.893310546875</v>
      </c>
      <c r="H169" s="8">
        <v>1824.3538818359375</v>
      </c>
      <c r="I169" s="8">
        <v>3.0360002517700195</v>
      </c>
      <c r="J169" s="8">
        <v>0.14600001275539398</v>
      </c>
      <c r="K169" s="8">
        <v>24.340002059936523</v>
      </c>
      <c r="L169" s="8">
        <v>2.0600001811981201</v>
      </c>
      <c r="M169" s="8">
        <v>0.45400002598762512</v>
      </c>
      <c r="N169" s="8">
        <v>0.65600001811981201</v>
      </c>
      <c r="O169" s="8">
        <v>39</v>
      </c>
      <c r="P169" s="8">
        <v>26.814098358154297</v>
      </c>
      <c r="Q169" s="8">
        <v>44.958595275878906</v>
      </c>
      <c r="R169" s="8">
        <v>229.80000305175781</v>
      </c>
      <c r="S169" s="8">
        <v>59.900002000000001</v>
      </c>
      <c r="T169" s="8">
        <v>59.900002000000001</v>
      </c>
      <c r="U169" s="8">
        <v>60.900002000000001</v>
      </c>
      <c r="V169" s="8">
        <v>137.79624938964844</v>
      </c>
      <c r="W169" s="8">
        <v>52.49993896484375</v>
      </c>
      <c r="X169" s="8">
        <v>66.905921936035156</v>
      </c>
      <c r="Y169" s="8">
        <v>82.901931762695313</v>
      </c>
      <c r="Z169" s="8">
        <v>1.4296876192092896</v>
      </c>
      <c r="AA169" s="8">
        <v>538.3150634765625</v>
      </c>
      <c r="AB169" s="8">
        <v>488.56832885742188</v>
      </c>
      <c r="AC169" s="8">
        <v>4.966437816619873</v>
      </c>
      <c r="AD169" s="8">
        <v>3.9129376411437988</v>
      </c>
      <c r="AE169" s="8">
        <v>7753.29736328125</v>
      </c>
      <c r="AF169" s="8">
        <v>5813.5302734375</v>
      </c>
      <c r="AG169" s="8">
        <v>1805.4580078125</v>
      </c>
      <c r="AH169" s="8">
        <v>1101.87451171875</v>
      </c>
      <c r="AI169" s="8">
        <v>5947.83935546875</v>
      </c>
      <c r="AJ169" s="8">
        <v>4711.65576171875</v>
      </c>
      <c r="AK169" s="8">
        <f>(data_cloud__263[[#This Row],[timestamp]]-BD167)*86400</f>
        <v>24.978000205010176</v>
      </c>
      <c r="AL169" s="8">
        <v>1.0049999999999999</v>
      </c>
      <c r="AM169" s="8">
        <v>424.56400000000002</v>
      </c>
      <c r="AN169" s="8">
        <v>2054.739</v>
      </c>
      <c r="AO169" s="8">
        <v>8.8550000000000004</v>
      </c>
      <c r="AP169" s="6">
        <v>23.89</v>
      </c>
      <c r="AQ169" s="6">
        <v>1</v>
      </c>
      <c r="AR169" s="6">
        <v>1</v>
      </c>
      <c r="AS169" s="6">
        <f>_xlfn.XLOOKUP(data_cloud__263[[#This Row],[product_id]], manual_check_maarten!A:A,manual_check_maarten!F:F,  "")</f>
        <v>1</v>
      </c>
      <c r="AT169" s="6" t="str">
        <f>_xlfn.XLOOKUP(data_cloud__263[[#This Row],[product_id]], manual_check_maarten!A:A,manual_check_maarten!H:H,  "")</f>
        <v/>
      </c>
      <c r="AU169" s="6">
        <f>IF(data_cloud__263[[#This Row],[ground_truth]]=0,1,0)</f>
        <v>0</v>
      </c>
      <c r="AV169" s="6"/>
      <c r="AW169" s="6"/>
      <c r="AX169" s="6">
        <f>_xlfn.XLOOKUP(data_cloud__263[[#This Row],[product_id]], manual_check_maarten!A:A,manual_check_maarten!G:G,  "")</f>
        <v>0</v>
      </c>
      <c r="AY169" s="6"/>
      <c r="AZ169" s="6"/>
      <c r="BA169" s="6" t="s">
        <v>473</v>
      </c>
      <c r="BB169" s="6">
        <v>84</v>
      </c>
      <c r="BC169" s="6" t="s">
        <v>85</v>
      </c>
      <c r="BD169" s="6">
        <v>45566.710777442131</v>
      </c>
      <c r="BE169" s="6" t="s">
        <v>79</v>
      </c>
      <c r="BF169" s="6" t="s">
        <v>80</v>
      </c>
      <c r="BG169" s="6">
        <v>84</v>
      </c>
      <c r="BH169" s="6">
        <v>84</v>
      </c>
      <c r="BI169" s="6">
        <v>0</v>
      </c>
      <c r="BJ169" s="6" t="s">
        <v>472</v>
      </c>
      <c r="BK169" s="6" t="s">
        <v>82</v>
      </c>
      <c r="BL169" s="6">
        <v>15.019999504089355</v>
      </c>
      <c r="BM169" s="6">
        <v>110</v>
      </c>
      <c r="BN169" s="6" t="s">
        <v>82</v>
      </c>
      <c r="BO169" s="6" t="s">
        <v>82</v>
      </c>
      <c r="BP169" s="6">
        <v>0</v>
      </c>
      <c r="BQ169" s="6">
        <v>60</v>
      </c>
      <c r="BR169" s="6"/>
      <c r="BS169" s="6"/>
      <c r="BT169" s="6" t="s">
        <v>474</v>
      </c>
      <c r="BU169" s="6" t="s">
        <v>473</v>
      </c>
      <c r="BV169" s="6">
        <v>40</v>
      </c>
      <c r="BW169" s="6">
        <v>20</v>
      </c>
      <c r="BX169" s="6">
        <v>45</v>
      </c>
      <c r="BY169" s="6">
        <v>1213.95</v>
      </c>
      <c r="BZ169" s="6">
        <v>1058.9110000000001</v>
      </c>
      <c r="CA169" s="6">
        <v>-2.3090000000000002</v>
      </c>
      <c r="CB169" s="6">
        <v>4.1070000000000002</v>
      </c>
      <c r="CC169" s="6">
        <v>90</v>
      </c>
      <c r="CD169" s="6">
        <v>2054.739</v>
      </c>
      <c r="CE169" s="6">
        <v>1212.33</v>
      </c>
      <c r="CF169" s="6">
        <v>1365.038</v>
      </c>
      <c r="CG169" s="6">
        <v>-179.11199999999999</v>
      </c>
      <c r="CH169" s="6">
        <v>99.998999999999995</v>
      </c>
      <c r="CS169" s="6"/>
      <c r="CT169" s="6"/>
      <c r="CU169" s="6"/>
      <c r="CV169" s="6"/>
      <c r="CW169" s="6"/>
      <c r="CZ169" s="6"/>
      <c r="DA169" s="6"/>
      <c r="DB169" s="6"/>
      <c r="DC169" s="6"/>
      <c r="DD169" s="6"/>
      <c r="DE169" s="6"/>
    </row>
    <row r="170" spans="1:109" x14ac:dyDescent="0.35">
      <c r="A170" s="8">
        <v>801.59759521484375</v>
      </c>
      <c r="B170" s="8">
        <v>119.90861511230469</v>
      </c>
      <c r="C170" s="8">
        <v>214.60000610351563</v>
      </c>
      <c r="D170" s="8">
        <v>214.80000305175781</v>
      </c>
      <c r="E170" s="8">
        <v>219.80000305175781</v>
      </c>
      <c r="F170" s="8">
        <v>225</v>
      </c>
      <c r="G170" s="8">
        <v>2201.270263671875</v>
      </c>
      <c r="H170" s="8">
        <v>1829.8909912109375</v>
      </c>
      <c r="I170" s="8">
        <v>3.1860001087188721</v>
      </c>
      <c r="J170" s="8">
        <v>0.14600001275539398</v>
      </c>
      <c r="K170" s="8">
        <v>24.342000961303711</v>
      </c>
      <c r="L170" s="8">
        <v>2.0500001907348633</v>
      </c>
      <c r="M170" s="8">
        <v>0.45400002598762512</v>
      </c>
      <c r="N170" s="8">
        <v>0.65800005197525024</v>
      </c>
      <c r="O170" s="8">
        <v>38.900001525878906</v>
      </c>
      <c r="P170" s="8">
        <v>26.701971054077148</v>
      </c>
      <c r="Q170" s="8">
        <v>44.989173889160156</v>
      </c>
      <c r="R170" s="8">
        <v>230</v>
      </c>
      <c r="S170" s="8">
        <v>60.099997999999999</v>
      </c>
      <c r="T170" s="8">
        <v>60.099997999999999</v>
      </c>
      <c r="U170" s="8">
        <v>60.900002000000001</v>
      </c>
      <c r="V170" s="8">
        <v>94.586082458496094</v>
      </c>
      <c r="W170" s="8">
        <v>52.499603271484375</v>
      </c>
      <c r="X170" s="8">
        <v>66.227951049804688</v>
      </c>
      <c r="Y170" s="8">
        <v>79.889289855957031</v>
      </c>
      <c r="Z170" s="8">
        <v>3.6119377613067627</v>
      </c>
      <c r="AA170" s="8">
        <v>538.00946044921875</v>
      </c>
      <c r="AB170" s="8">
        <v>490.61294555664063</v>
      </c>
      <c r="AC170" s="8">
        <v>4.6278128623962402</v>
      </c>
      <c r="AD170" s="8">
        <v>3.7624375820159912</v>
      </c>
      <c r="AE170" s="8">
        <v>7602.28271484375</v>
      </c>
      <c r="AF170" s="8">
        <v>5240.83154296875</v>
      </c>
      <c r="AG170" s="8">
        <v>1609.72802734375</v>
      </c>
      <c r="AH170" s="8">
        <v>1003.61572265625</v>
      </c>
      <c r="AI170" s="8">
        <v>5992.5546875</v>
      </c>
      <c r="AJ170" s="8">
        <v>4237.2158203125</v>
      </c>
      <c r="AK170" s="8">
        <f>(data_cloud__263[[#This Row],[timestamp]]-BD168)*86400</f>
        <v>23.700999864377081</v>
      </c>
      <c r="AL170" s="8">
        <v>1.0029999999999999</v>
      </c>
      <c r="AM170" s="8">
        <v>423.59699999999998</v>
      </c>
      <c r="AN170" s="8">
        <v>2055.8589999999999</v>
      </c>
      <c r="AO170" s="8">
        <v>4.6429999999999998</v>
      </c>
      <c r="AP170" s="6">
        <v>30.103000000000002</v>
      </c>
      <c r="AQ170" s="6">
        <v>1</v>
      </c>
      <c r="AR170" s="6">
        <v>1</v>
      </c>
      <c r="AS170" s="6">
        <f>_xlfn.XLOOKUP(data_cloud__263[[#This Row],[product_id]], manual_check_maarten!A:A,manual_check_maarten!F:F,  "")</f>
        <v>0</v>
      </c>
      <c r="AT170" s="6" t="str">
        <f>_xlfn.XLOOKUP(data_cloud__263[[#This Row],[product_id]], manual_check_maarten!A:A,manual_check_maarten!H:H,  "")</f>
        <v>Circ section</v>
      </c>
      <c r="AU170" s="6">
        <f>IF(data_cloud__263[[#This Row],[ground_truth]]=0,1,0)</f>
        <v>1</v>
      </c>
      <c r="AV170" s="6"/>
      <c r="AW170" s="6"/>
      <c r="AX170" s="6">
        <f>_xlfn.XLOOKUP(data_cloud__263[[#This Row],[product_id]], manual_check_maarten!A:A,manual_check_maarten!G:G,  "")</f>
        <v>0</v>
      </c>
      <c r="AY170" s="6"/>
      <c r="AZ170" s="6"/>
      <c r="BA170" s="6" t="s">
        <v>475</v>
      </c>
      <c r="BB170" s="6">
        <v>85</v>
      </c>
      <c r="BC170" s="6" t="s">
        <v>78</v>
      </c>
      <c r="BD170" s="6">
        <v>45566.711051759259</v>
      </c>
      <c r="BE170" s="6" t="s">
        <v>79</v>
      </c>
      <c r="BF170" s="6" t="s">
        <v>80</v>
      </c>
      <c r="BG170" s="6">
        <v>85</v>
      </c>
      <c r="BH170" s="6">
        <v>85</v>
      </c>
      <c r="BI170" s="6">
        <v>0</v>
      </c>
      <c r="BJ170" s="6" t="s">
        <v>476</v>
      </c>
      <c r="BK170" s="6" t="s">
        <v>82</v>
      </c>
      <c r="BL170" s="6">
        <v>15.029999732971191</v>
      </c>
      <c r="BM170" s="6">
        <v>110</v>
      </c>
      <c r="BN170" s="6" t="s">
        <v>82</v>
      </c>
      <c r="BO170" s="6" t="s">
        <v>82</v>
      </c>
      <c r="BP170" s="6">
        <v>0</v>
      </c>
      <c r="BQ170" s="6">
        <v>60</v>
      </c>
      <c r="BR170" s="6">
        <v>3.2905220985412598E-2</v>
      </c>
      <c r="BS170" s="6">
        <v>0.12185752391815186</v>
      </c>
      <c r="BT170" s="6" t="s">
        <v>477</v>
      </c>
      <c r="BU170" s="6" t="s">
        <v>475</v>
      </c>
      <c r="BV170" s="6">
        <v>40</v>
      </c>
      <c r="BW170" s="6">
        <v>20</v>
      </c>
      <c r="BX170" s="6">
        <v>45</v>
      </c>
      <c r="BY170" s="6">
        <v>863.63099999999997</v>
      </c>
      <c r="BZ170" s="6">
        <v>1266.0160000000001</v>
      </c>
      <c r="CA170" s="6">
        <v>2.512</v>
      </c>
      <c r="CB170" s="6">
        <v>4.1420000000000003</v>
      </c>
      <c r="CC170" s="6">
        <v>94.820999999999998</v>
      </c>
      <c r="CD170" s="6">
        <v>2055.8589999999999</v>
      </c>
      <c r="CE170" s="6">
        <v>841.99800000000005</v>
      </c>
      <c r="CF170" s="6">
        <v>1371.605</v>
      </c>
      <c r="CG170" s="6">
        <v>5.4859999999999998</v>
      </c>
      <c r="CH170" s="6">
        <v>94.882000000000005</v>
      </c>
      <c r="CS170" s="6"/>
      <c r="CT170" s="6"/>
      <c r="CU170" s="6"/>
      <c r="CV170" s="6"/>
      <c r="CW170" s="6"/>
      <c r="CZ170" s="6"/>
      <c r="DA170" s="6"/>
      <c r="DB170" s="6"/>
      <c r="DC170" s="6"/>
      <c r="DD170" s="6"/>
      <c r="DE170" s="6"/>
    </row>
    <row r="171" spans="1:109" x14ac:dyDescent="0.35">
      <c r="A171" s="8">
        <v>801.59759521484375</v>
      </c>
      <c r="B171" s="8">
        <v>119.90861511230469</v>
      </c>
      <c r="C171" s="8">
        <v>214.60000610351563</v>
      </c>
      <c r="D171" s="8">
        <v>214.80000305175781</v>
      </c>
      <c r="E171" s="8">
        <v>219.80000305175781</v>
      </c>
      <c r="F171" s="8">
        <v>225</v>
      </c>
      <c r="G171" s="8">
        <v>2201.270263671875</v>
      </c>
      <c r="H171" s="8">
        <v>1829.8909912109375</v>
      </c>
      <c r="I171" s="8">
        <v>3.1860001087188721</v>
      </c>
      <c r="J171" s="8">
        <v>0.14600001275539398</v>
      </c>
      <c r="K171" s="8">
        <v>24.342000961303711</v>
      </c>
      <c r="L171" s="8">
        <v>2.0500001907348633</v>
      </c>
      <c r="M171" s="8">
        <v>0.45400002598762512</v>
      </c>
      <c r="N171" s="8">
        <v>0.65800005197525024</v>
      </c>
      <c r="O171" s="8">
        <v>38.900001525878906</v>
      </c>
      <c r="P171" s="8">
        <v>26.701971054077148</v>
      </c>
      <c r="Q171" s="8">
        <v>44.989173889160156</v>
      </c>
      <c r="R171" s="8">
        <v>230</v>
      </c>
      <c r="S171" s="8">
        <v>60.099997999999999</v>
      </c>
      <c r="T171" s="8">
        <v>60.099997999999999</v>
      </c>
      <c r="U171" s="8">
        <v>60.900002000000001</v>
      </c>
      <c r="V171" s="8">
        <v>137.79624938964844</v>
      </c>
      <c r="W171" s="8">
        <v>52.49993896484375</v>
      </c>
      <c r="X171" s="8">
        <v>66.951995849609375</v>
      </c>
      <c r="Y171" s="8">
        <v>82.505134582519531</v>
      </c>
      <c r="Z171" s="8">
        <v>2.2198126316070557</v>
      </c>
      <c r="AA171" s="8">
        <v>536.935791015625</v>
      </c>
      <c r="AB171" s="8">
        <v>488.0894775390625</v>
      </c>
      <c r="AC171" s="8">
        <v>4.8535628318786621</v>
      </c>
      <c r="AD171" s="8">
        <v>3.9129376411437988</v>
      </c>
      <c r="AE171" s="8">
        <v>7712.18505859375</v>
      </c>
      <c r="AF171" s="8">
        <v>5780.208984375</v>
      </c>
      <c r="AG171" s="8">
        <v>1734.494140625</v>
      </c>
      <c r="AH171" s="8">
        <v>1094.1494140625</v>
      </c>
      <c r="AI171" s="8">
        <v>5977.69091796875</v>
      </c>
      <c r="AJ171" s="8">
        <v>4686.0595703125</v>
      </c>
      <c r="AK171" s="8">
        <f>(data_cloud__263[[#This Row],[timestamp]]-BD169)*86400</f>
        <v>23.700999864377081</v>
      </c>
      <c r="AL171" s="8">
        <v>1.0049999999999999</v>
      </c>
      <c r="AM171" s="8">
        <v>424.47300000000001</v>
      </c>
      <c r="AN171" s="8">
        <v>2056.5100000000002</v>
      </c>
      <c r="AO171" s="8">
        <v>5.68</v>
      </c>
      <c r="AP171" s="6">
        <v>27.448</v>
      </c>
      <c r="AQ171" s="6">
        <v>1</v>
      </c>
      <c r="AR171" s="6">
        <v>1</v>
      </c>
      <c r="AS171" s="6">
        <f>_xlfn.XLOOKUP(data_cloud__263[[#This Row],[product_id]], manual_check_maarten!A:A,manual_check_maarten!F:F,  "")</f>
        <v>1</v>
      </c>
      <c r="AT171" s="6" t="str">
        <f>_xlfn.XLOOKUP(data_cloud__263[[#This Row],[product_id]], manual_check_maarten!A:A,manual_check_maarten!H:H,  "")</f>
        <v/>
      </c>
      <c r="AU171" s="6">
        <f>IF(data_cloud__263[[#This Row],[ground_truth]]=0,1,0)</f>
        <v>0</v>
      </c>
      <c r="AV171" s="6"/>
      <c r="AW171" s="6"/>
      <c r="AX171" s="6">
        <f>_xlfn.XLOOKUP(data_cloud__263[[#This Row],[product_id]], manual_check_maarten!A:A,manual_check_maarten!G:G,  "")</f>
        <v>0</v>
      </c>
      <c r="AY171" s="6"/>
      <c r="AZ171" s="6"/>
      <c r="BA171" s="6" t="s">
        <v>478</v>
      </c>
      <c r="BB171" s="6">
        <v>85</v>
      </c>
      <c r="BC171" s="6" t="s">
        <v>85</v>
      </c>
      <c r="BD171" s="6">
        <v>45566.711051759259</v>
      </c>
      <c r="BE171" s="6" t="s">
        <v>79</v>
      </c>
      <c r="BF171" s="6" t="s">
        <v>80</v>
      </c>
      <c r="BG171" s="6">
        <v>85</v>
      </c>
      <c r="BH171" s="6">
        <v>85</v>
      </c>
      <c r="BI171" s="6">
        <v>0</v>
      </c>
      <c r="BJ171" s="6" t="s">
        <v>476</v>
      </c>
      <c r="BK171" s="6" t="s">
        <v>82</v>
      </c>
      <c r="BL171" s="6">
        <v>15.029999732971191</v>
      </c>
      <c r="BM171" s="6">
        <v>110</v>
      </c>
      <c r="BN171" s="6" t="s">
        <v>82</v>
      </c>
      <c r="BO171" s="6" t="s">
        <v>82</v>
      </c>
      <c r="BP171" s="6">
        <v>0</v>
      </c>
      <c r="BQ171" s="6">
        <v>60</v>
      </c>
      <c r="BR171" s="6"/>
      <c r="BS171" s="6"/>
      <c r="BT171" s="6" t="s">
        <v>479</v>
      </c>
      <c r="BU171" s="6" t="s">
        <v>478</v>
      </c>
      <c r="BV171" s="6">
        <v>40</v>
      </c>
      <c r="BW171" s="6">
        <v>20</v>
      </c>
      <c r="BX171" s="6">
        <v>45</v>
      </c>
      <c r="BY171" s="6">
        <v>1242.0550000000001</v>
      </c>
      <c r="BZ171" s="6">
        <v>793.53499999999997</v>
      </c>
      <c r="CA171" s="6">
        <v>-1.8580000000000001</v>
      </c>
      <c r="CB171" s="6">
        <v>4.1120000000000001</v>
      </c>
      <c r="CC171" s="6">
        <v>90.450999999999993</v>
      </c>
      <c r="CD171" s="6">
        <v>2056.5100000000002</v>
      </c>
      <c r="CE171" s="6">
        <v>1235.335</v>
      </c>
      <c r="CF171" s="6">
        <v>1105.048</v>
      </c>
      <c r="CG171" s="6">
        <v>-178.273</v>
      </c>
      <c r="CH171" s="6">
        <v>99.998999999999995</v>
      </c>
      <c r="CS171" s="6"/>
      <c r="CT171" s="6"/>
      <c r="CU171" s="6"/>
      <c r="CV171" s="6"/>
      <c r="CW171" s="6"/>
      <c r="CZ171" s="6"/>
      <c r="DA171" s="6"/>
      <c r="DB171" s="6"/>
      <c r="DC171" s="6"/>
      <c r="DD171" s="6"/>
      <c r="DE171" s="6"/>
    </row>
    <row r="172" spans="1:109" x14ac:dyDescent="0.35">
      <c r="A172" s="8">
        <v>801.41314697265625</v>
      </c>
      <c r="B172" s="8">
        <v>119.90861511230469</v>
      </c>
      <c r="C172" s="8">
        <v>214.5</v>
      </c>
      <c r="D172" s="8">
        <v>214.80000305175781</v>
      </c>
      <c r="E172" s="8">
        <v>219.80000305175781</v>
      </c>
      <c r="F172" s="8">
        <v>224.80000305175781</v>
      </c>
      <c r="G172" s="8">
        <v>2194.76171875</v>
      </c>
      <c r="H172" s="8">
        <v>1853.0111083984375</v>
      </c>
      <c r="I172" s="8">
        <v>2.8060002326965332</v>
      </c>
      <c r="J172" s="8">
        <v>0.15000000596046448</v>
      </c>
      <c r="K172" s="8">
        <v>24.340002059936523</v>
      </c>
      <c r="L172" s="8">
        <v>2.0400002002716064</v>
      </c>
      <c r="M172" s="8">
        <v>0.45400002598762512</v>
      </c>
      <c r="N172" s="8">
        <v>0.65600001811981201</v>
      </c>
      <c r="O172" s="8">
        <v>38.900001525878906</v>
      </c>
      <c r="P172" s="8">
        <v>26.513389587402344</v>
      </c>
      <c r="Q172" s="8">
        <v>44.963691711425781</v>
      </c>
      <c r="R172" s="8">
        <v>229.80000305175781</v>
      </c>
      <c r="S172" s="8">
        <v>60</v>
      </c>
      <c r="T172" s="8">
        <v>60</v>
      </c>
      <c r="U172" s="8">
        <v>60.900002000000001</v>
      </c>
      <c r="V172" s="8">
        <v>94.586082458496094</v>
      </c>
      <c r="W172" s="8">
        <v>52.499603271484375</v>
      </c>
      <c r="X172" s="8">
        <v>66.187049865722656</v>
      </c>
      <c r="Y172" s="8">
        <v>80.083808898925781</v>
      </c>
      <c r="Z172" s="8">
        <v>3.0099375247955322</v>
      </c>
      <c r="AA172" s="8">
        <v>538.96728515625</v>
      </c>
      <c r="AB172" s="8">
        <v>492.37692260742188</v>
      </c>
      <c r="AC172" s="8">
        <v>4.6278128623962402</v>
      </c>
      <c r="AD172" s="8">
        <v>3.7624375820159912</v>
      </c>
      <c r="AE172" s="8">
        <v>7610.83935546875</v>
      </c>
      <c r="AF172" s="8">
        <v>5268.19189453125</v>
      </c>
      <c r="AG172" s="8">
        <v>1611.6455078125</v>
      </c>
      <c r="AH172" s="8">
        <v>1006.71142578125</v>
      </c>
      <c r="AI172" s="8">
        <v>5999.19384765625</v>
      </c>
      <c r="AJ172" s="8">
        <v>4261.48046875</v>
      </c>
      <c r="AK172" s="8">
        <f>(data_cloud__263[[#This Row],[timestamp]]-BD170)*86400</f>
        <v>23.977999971248209</v>
      </c>
      <c r="AL172" s="8">
        <v>1.0029999999999999</v>
      </c>
      <c r="AM172" s="8">
        <v>423.71899999999999</v>
      </c>
      <c r="AN172" s="8">
        <v>2054.4580000000001</v>
      </c>
      <c r="AO172" s="8">
        <v>4.9969999999999999</v>
      </c>
      <c r="AP172" s="6">
        <v>22.786000000000001</v>
      </c>
      <c r="AQ172" s="6">
        <v>1</v>
      </c>
      <c r="AR172" s="6">
        <v>1</v>
      </c>
      <c r="AS172" s="6">
        <f>_xlfn.XLOOKUP(data_cloud__263[[#This Row],[product_id]], manual_check_maarten!A:A,manual_check_maarten!F:F,  "")</f>
        <v>1</v>
      </c>
      <c r="AT172" s="6" t="str">
        <f>_xlfn.XLOOKUP(data_cloud__263[[#This Row],[product_id]], manual_check_maarten!A:A,manual_check_maarten!H:H,  "")</f>
        <v/>
      </c>
      <c r="AU172" s="6">
        <f>IF(data_cloud__263[[#This Row],[ground_truth]]=0,1,0)</f>
        <v>0</v>
      </c>
      <c r="AV172" s="6"/>
      <c r="AW172" s="6"/>
      <c r="AX172" s="6">
        <f>_xlfn.XLOOKUP(data_cloud__263[[#This Row],[product_id]], manual_check_maarten!A:A,manual_check_maarten!G:G,  "")</f>
        <v>0</v>
      </c>
      <c r="AY172" s="6"/>
      <c r="AZ172" s="6"/>
      <c r="BA172" s="6" t="s">
        <v>480</v>
      </c>
      <c r="BB172" s="6">
        <v>86</v>
      </c>
      <c r="BC172" s="6" t="s">
        <v>78</v>
      </c>
      <c r="BD172" s="6">
        <v>45566.711329282407</v>
      </c>
      <c r="BE172" s="6" t="s">
        <v>79</v>
      </c>
      <c r="BF172" s="6" t="s">
        <v>80</v>
      </c>
      <c r="BG172" s="6">
        <v>86</v>
      </c>
      <c r="BH172" s="6">
        <v>86</v>
      </c>
      <c r="BI172" s="6">
        <v>0</v>
      </c>
      <c r="BJ172" s="6" t="s">
        <v>481</v>
      </c>
      <c r="BK172" s="6" t="s">
        <v>82</v>
      </c>
      <c r="BL172" s="6">
        <v>15.029999732971191</v>
      </c>
      <c r="BM172" s="6">
        <v>110</v>
      </c>
      <c r="BN172" s="6" t="s">
        <v>82</v>
      </c>
      <c r="BO172" s="6" t="s">
        <v>82</v>
      </c>
      <c r="BP172" s="6">
        <v>0</v>
      </c>
      <c r="BQ172" s="6">
        <v>60</v>
      </c>
      <c r="BR172" s="6">
        <v>2.3387432098388672E-2</v>
      </c>
      <c r="BS172" s="6">
        <v>0.12135052680969238</v>
      </c>
      <c r="BT172" s="6" t="s">
        <v>482</v>
      </c>
      <c r="BU172" s="6" t="s">
        <v>480</v>
      </c>
      <c r="BV172" s="6">
        <v>40</v>
      </c>
      <c r="BW172" s="6">
        <v>20</v>
      </c>
      <c r="BX172" s="6">
        <v>45</v>
      </c>
      <c r="BY172" s="6">
        <v>890.45899999999995</v>
      </c>
      <c r="BZ172" s="6">
        <v>1050.462</v>
      </c>
      <c r="CA172" s="6">
        <v>3.1309999999999998</v>
      </c>
      <c r="CB172" s="6">
        <v>4.1900000000000004</v>
      </c>
      <c r="CC172" s="6">
        <v>95.44</v>
      </c>
      <c r="CD172" s="6">
        <v>2054.4580000000001</v>
      </c>
      <c r="CE172" s="6">
        <v>865.66</v>
      </c>
      <c r="CF172" s="6">
        <v>1160.903</v>
      </c>
      <c r="CG172" s="6">
        <v>6.5449999999999999</v>
      </c>
      <c r="CH172" s="6">
        <v>98.424999999999997</v>
      </c>
      <c r="CS172" s="6"/>
      <c r="CT172" s="6"/>
      <c r="CU172" s="6"/>
      <c r="CV172" s="6"/>
      <c r="CW172" s="6"/>
      <c r="CZ172" s="6"/>
      <c r="DA172" s="6"/>
      <c r="DB172" s="6"/>
      <c r="DC172" s="6"/>
      <c r="DD172" s="6"/>
      <c r="DE172" s="6"/>
    </row>
    <row r="173" spans="1:109" x14ac:dyDescent="0.35">
      <c r="A173" s="8">
        <v>801.41314697265625</v>
      </c>
      <c r="B173" s="8">
        <v>119.90861511230469</v>
      </c>
      <c r="C173" s="8">
        <v>214.5</v>
      </c>
      <c r="D173" s="8">
        <v>214.80000305175781</v>
      </c>
      <c r="E173" s="8">
        <v>219.80000305175781</v>
      </c>
      <c r="F173" s="8">
        <v>224.80000305175781</v>
      </c>
      <c r="G173" s="8">
        <v>2194.76171875</v>
      </c>
      <c r="H173" s="8">
        <v>1853.0111083984375</v>
      </c>
      <c r="I173" s="8">
        <v>2.8060002326965332</v>
      </c>
      <c r="J173" s="8">
        <v>0.15000000596046448</v>
      </c>
      <c r="K173" s="8">
        <v>24.340002059936523</v>
      </c>
      <c r="L173" s="8">
        <v>2.0400002002716064</v>
      </c>
      <c r="M173" s="8">
        <v>0.45400002598762512</v>
      </c>
      <c r="N173" s="8">
        <v>0.65600001811981201</v>
      </c>
      <c r="O173" s="8">
        <v>38.900001525878906</v>
      </c>
      <c r="P173" s="8">
        <v>26.513389587402344</v>
      </c>
      <c r="Q173" s="8">
        <v>44.963691711425781</v>
      </c>
      <c r="R173" s="8">
        <v>229.80000305175781</v>
      </c>
      <c r="S173" s="8">
        <v>60</v>
      </c>
      <c r="T173" s="8">
        <v>60</v>
      </c>
      <c r="U173" s="8">
        <v>60.900002000000001</v>
      </c>
      <c r="V173" s="8">
        <v>137.79624938964844</v>
      </c>
      <c r="W173" s="8">
        <v>52.49993896484375</v>
      </c>
      <c r="X173" s="8">
        <v>66.966835021972656</v>
      </c>
      <c r="Y173" s="8">
        <v>82.526710510253906</v>
      </c>
      <c r="Z173" s="8">
        <v>2.4455626010894775</v>
      </c>
      <c r="AA173" s="8">
        <v>539.0631103515625</v>
      </c>
      <c r="AB173" s="8">
        <v>490.08511352539063</v>
      </c>
      <c r="AC173" s="8">
        <v>4.9288125038146973</v>
      </c>
      <c r="AD173" s="8">
        <v>3.9129376411437988</v>
      </c>
      <c r="AE173" s="8">
        <v>7739.19091796875</v>
      </c>
      <c r="AF173" s="8">
        <v>5837.9609375</v>
      </c>
      <c r="AG173" s="8">
        <v>1781.4541015625</v>
      </c>
      <c r="AH173" s="8">
        <v>1097.353515625</v>
      </c>
      <c r="AI173" s="8">
        <v>5957.73681640625</v>
      </c>
      <c r="AJ173" s="8">
        <v>4740.607421875</v>
      </c>
      <c r="AK173" s="8">
        <f>(data_cloud__263[[#This Row],[timestamp]]-BD171)*86400</f>
        <v>23.977999971248209</v>
      </c>
      <c r="AL173" s="8">
        <v>1.0049999999999999</v>
      </c>
      <c r="AM173" s="8">
        <v>424.49299999999999</v>
      </c>
      <c r="AN173" s="8">
        <v>2056.1660000000002</v>
      </c>
      <c r="AO173" s="8">
        <v>8.9760000000000009</v>
      </c>
      <c r="AP173" s="6">
        <v>30.207999999999998</v>
      </c>
      <c r="AQ173" s="6">
        <v>1</v>
      </c>
      <c r="AR173" s="6">
        <v>1</v>
      </c>
      <c r="AS173" s="6">
        <f>_xlfn.XLOOKUP(data_cloud__263[[#This Row],[product_id]], manual_check_maarten!A:A,manual_check_maarten!F:F,  "")</f>
        <v>1</v>
      </c>
      <c r="AT173" s="6" t="str">
        <f>_xlfn.XLOOKUP(data_cloud__263[[#This Row],[product_id]], manual_check_maarten!A:A,manual_check_maarten!H:H,  "")</f>
        <v/>
      </c>
      <c r="AU173" s="6">
        <f>IF(data_cloud__263[[#This Row],[ground_truth]]=0,1,0)</f>
        <v>0</v>
      </c>
      <c r="AV173" s="6"/>
      <c r="AW173" s="6"/>
      <c r="AX173" s="6">
        <f>_xlfn.XLOOKUP(data_cloud__263[[#This Row],[product_id]], manual_check_maarten!A:A,manual_check_maarten!G:G,  "")</f>
        <v>0</v>
      </c>
      <c r="AY173" s="6"/>
      <c r="AZ173" s="6"/>
      <c r="BA173" s="6" t="s">
        <v>483</v>
      </c>
      <c r="BB173" s="6">
        <v>86</v>
      </c>
      <c r="BC173" s="6" t="s">
        <v>85</v>
      </c>
      <c r="BD173" s="6">
        <v>45566.711329282407</v>
      </c>
      <c r="BE173" s="6" t="s">
        <v>79</v>
      </c>
      <c r="BF173" s="6" t="s">
        <v>80</v>
      </c>
      <c r="BG173" s="6">
        <v>86</v>
      </c>
      <c r="BH173" s="6">
        <v>86</v>
      </c>
      <c r="BI173" s="6">
        <v>0</v>
      </c>
      <c r="BJ173" s="6" t="s">
        <v>481</v>
      </c>
      <c r="BK173" s="6" t="s">
        <v>82</v>
      </c>
      <c r="BL173" s="6">
        <v>15.029999732971191</v>
      </c>
      <c r="BM173" s="6">
        <v>110</v>
      </c>
      <c r="BN173" s="6" t="s">
        <v>82</v>
      </c>
      <c r="BO173" s="6" t="s">
        <v>82</v>
      </c>
      <c r="BP173" s="6">
        <v>0</v>
      </c>
      <c r="BQ173" s="6">
        <v>60</v>
      </c>
      <c r="BR173" s="6"/>
      <c r="BS173" s="6"/>
      <c r="BT173" s="6" t="s">
        <v>484</v>
      </c>
      <c r="BU173" s="6" t="s">
        <v>483</v>
      </c>
      <c r="BV173" s="6">
        <v>40</v>
      </c>
      <c r="BW173" s="6">
        <v>20</v>
      </c>
      <c r="BX173" s="6">
        <v>45</v>
      </c>
      <c r="BY173" s="6">
        <v>1238.559</v>
      </c>
      <c r="BZ173" s="6">
        <v>936.06</v>
      </c>
      <c r="CA173" s="6">
        <v>-1.851</v>
      </c>
      <c r="CB173" s="6">
        <v>4.077</v>
      </c>
      <c r="CC173" s="6">
        <v>90.457999999999998</v>
      </c>
      <c r="CD173" s="6">
        <v>2056.1660000000002</v>
      </c>
      <c r="CE173" s="6">
        <v>1231.105</v>
      </c>
      <c r="CF173" s="6">
        <v>1243.2139999999999</v>
      </c>
      <c r="CG173" s="6">
        <v>-178.214</v>
      </c>
      <c r="CH173" s="6">
        <v>99.998999999999995</v>
      </c>
      <c r="CS173" s="6"/>
      <c r="CT173" s="6"/>
      <c r="CU173" s="6"/>
      <c r="CV173" s="6"/>
      <c r="CW173" s="6"/>
      <c r="CZ173" s="6"/>
      <c r="DA173" s="6"/>
      <c r="DB173" s="6"/>
      <c r="DC173" s="6"/>
      <c r="DD173" s="6"/>
      <c r="DE173" s="6"/>
    </row>
    <row r="174" spans="1:109" hidden="1" x14ac:dyDescent="0.35">
      <c r="A174" s="8">
        <v>801.41314697265625</v>
      </c>
      <c r="B174" s="8">
        <v>119.90861511230469</v>
      </c>
      <c r="C174" s="8">
        <v>214.30000305175781</v>
      </c>
      <c r="D174" s="8">
        <v>214.60000610351563</v>
      </c>
      <c r="E174" s="8">
        <v>219.80000305175781</v>
      </c>
      <c r="F174" s="8">
        <v>225</v>
      </c>
      <c r="G174" s="8">
        <v>2208.2646484375</v>
      </c>
      <c r="H174" s="8">
        <v>1846.69677734375</v>
      </c>
      <c r="I174" s="8">
        <v>3.7160000801086426</v>
      </c>
      <c r="J174" s="8">
        <v>0.14800000190734863</v>
      </c>
      <c r="K174" s="8">
        <v>24.340002059936523</v>
      </c>
      <c r="L174" s="8">
        <v>2.0380001068115234</v>
      </c>
      <c r="M174" s="8">
        <v>0.45400002598762512</v>
      </c>
      <c r="N174" s="8">
        <v>0.65600001811981201</v>
      </c>
      <c r="O174" s="8">
        <v>39</v>
      </c>
      <c r="P174" s="8">
        <v>26.222873687744141</v>
      </c>
      <c r="Q174" s="8">
        <v>44.984077453613281</v>
      </c>
      <c r="R174" s="8">
        <v>229.80000305175781</v>
      </c>
      <c r="S174" s="8">
        <v>60</v>
      </c>
      <c r="T174" s="8">
        <v>60</v>
      </c>
      <c r="U174" s="8">
        <v>60.900002000000001</v>
      </c>
      <c r="V174" s="8">
        <v>94.586082458496094</v>
      </c>
      <c r="W174" s="8">
        <v>52.499603271484375</v>
      </c>
      <c r="X174" s="8">
        <v>66.142959594726563</v>
      </c>
      <c r="Y174" s="8">
        <v>80.001663208007813</v>
      </c>
      <c r="Z174" s="8">
        <v>3.3109376430511475</v>
      </c>
      <c r="AA174" s="8">
        <v>536.72320556640625</v>
      </c>
      <c r="AB174" s="8">
        <v>489.04534912109375</v>
      </c>
      <c r="AC174" s="8">
        <v>4.7030625343322754</v>
      </c>
      <c r="AD174" s="8">
        <v>3.7624375820159912</v>
      </c>
      <c r="AE174" s="8">
        <v>7572.4345703125</v>
      </c>
      <c r="AF174" s="8">
        <v>5204.55517578125</v>
      </c>
      <c r="AG174" s="8">
        <v>1630.5</v>
      </c>
      <c r="AH174" s="8">
        <v>983.970703125</v>
      </c>
      <c r="AI174" s="8">
        <v>5941.9345703125</v>
      </c>
      <c r="AJ174" s="8">
        <v>4220.58447265625</v>
      </c>
      <c r="AK174" s="8">
        <f>(data_cloud__263[[#This Row],[timestamp]]-BD172)*86400</f>
        <v>24.990999908186495</v>
      </c>
      <c r="AL174" s="8"/>
      <c r="AM174" s="8"/>
      <c r="AN174" s="8"/>
      <c r="AO174" s="8"/>
      <c r="AP174" s="6"/>
      <c r="AQ174" s="6"/>
      <c r="AR174" s="6"/>
      <c r="AS174" s="6" t="str">
        <f>_xlfn.XLOOKUP(data_cloud__263[[#This Row],[product_id]], manual_check_maarten!A:A,manual_check_maarten!F:F,  "")</f>
        <v/>
      </c>
      <c r="AT174" s="6" t="str">
        <f>_xlfn.XLOOKUP(data_cloud__263[[#This Row],[product_id]], manual_check_maarten!A:A,manual_check_maarten!H:H,  "")</f>
        <v/>
      </c>
      <c r="AU174" s="6">
        <f>IF(data_cloud__263[[#This Row],[ground_truth]]=0,1,0)</f>
        <v>0</v>
      </c>
      <c r="AV174" s="6"/>
      <c r="AW174" s="6"/>
      <c r="AX174" s="6" t="str">
        <f>_xlfn.XLOOKUP(data_cloud__263[[#This Row],[product_id]], manual_check_maarten!A:A,manual_check_maarten!G:G,  "")</f>
        <v/>
      </c>
      <c r="AY174" s="6"/>
      <c r="AZ174" s="6"/>
      <c r="BA174" s="6" t="s">
        <v>485</v>
      </c>
      <c r="BB174" s="6">
        <v>87</v>
      </c>
      <c r="BC174" s="6" t="s">
        <v>78</v>
      </c>
      <c r="BD174" s="6">
        <v>45566.711618530091</v>
      </c>
      <c r="BE174" s="6" t="s">
        <v>79</v>
      </c>
      <c r="BF174" s="6" t="s">
        <v>80</v>
      </c>
      <c r="BG174" s="6">
        <v>87</v>
      </c>
      <c r="BH174" s="6">
        <v>87</v>
      </c>
      <c r="BI174" s="6">
        <v>0</v>
      </c>
      <c r="BJ174" s="6" t="s">
        <v>486</v>
      </c>
      <c r="BK174" s="6" t="s">
        <v>82</v>
      </c>
      <c r="BL174" s="6">
        <v>15.029999732971191</v>
      </c>
      <c r="BM174" s="6">
        <v>110</v>
      </c>
      <c r="BN174" s="6" t="s">
        <v>82</v>
      </c>
      <c r="BO174" s="6" t="s">
        <v>82</v>
      </c>
      <c r="BP174" s="6">
        <v>0</v>
      </c>
      <c r="BQ174" s="6">
        <v>60</v>
      </c>
      <c r="BR174" s="6">
        <v>3.5312056541442871E-2</v>
      </c>
      <c r="BS174" s="6">
        <v>0.11777400970458984</v>
      </c>
      <c r="BT174" s="6"/>
      <c r="BU174" s="6"/>
      <c r="BY174" s="6"/>
      <c r="BZ174" s="6"/>
      <c r="CA174" s="6"/>
      <c r="CB174" s="6"/>
      <c r="CC174" s="6"/>
      <c r="CD174" s="6"/>
      <c r="CE174" s="6"/>
      <c r="CS174" s="6"/>
      <c r="CT174" s="6"/>
      <c r="CU174" s="6"/>
      <c r="CV174" s="6"/>
      <c r="CW174" s="6"/>
      <c r="CZ174" s="6"/>
      <c r="DA174" s="6"/>
      <c r="DB174" s="6"/>
      <c r="DC174" s="6"/>
      <c r="DD174" s="6"/>
      <c r="DE174" s="6"/>
    </row>
    <row r="175" spans="1:109" x14ac:dyDescent="0.35">
      <c r="A175" s="8">
        <v>801.41314697265625</v>
      </c>
      <c r="B175" s="8">
        <v>119.90861511230469</v>
      </c>
      <c r="C175" s="8">
        <v>214.30000305175781</v>
      </c>
      <c r="D175" s="8">
        <v>214.60000610351563</v>
      </c>
      <c r="E175" s="8">
        <v>219.80000305175781</v>
      </c>
      <c r="F175" s="8">
        <v>225</v>
      </c>
      <c r="G175" s="8">
        <v>2208.2646484375</v>
      </c>
      <c r="H175" s="8">
        <v>1846.69677734375</v>
      </c>
      <c r="I175" s="8">
        <v>3.7160000801086426</v>
      </c>
      <c r="J175" s="8">
        <v>0.14800000190734863</v>
      </c>
      <c r="K175" s="8">
        <v>24.340002059936523</v>
      </c>
      <c r="L175" s="8">
        <v>2.0380001068115234</v>
      </c>
      <c r="M175" s="8">
        <v>0.45400002598762512</v>
      </c>
      <c r="N175" s="8">
        <v>0.65600001811981201</v>
      </c>
      <c r="O175" s="8">
        <v>39</v>
      </c>
      <c r="P175" s="8">
        <v>26.222873687744141</v>
      </c>
      <c r="Q175" s="8">
        <v>44.984077453613281</v>
      </c>
      <c r="R175" s="8">
        <v>229.80000305175781</v>
      </c>
      <c r="S175" s="8">
        <v>60</v>
      </c>
      <c r="T175" s="8">
        <v>60</v>
      </c>
      <c r="U175" s="8">
        <v>60.900002000000001</v>
      </c>
      <c r="V175" s="8">
        <v>137.79624938964844</v>
      </c>
      <c r="W175" s="8">
        <v>52.49993896484375</v>
      </c>
      <c r="X175" s="8">
        <v>67.011703491210938</v>
      </c>
      <c r="Y175" s="8">
        <v>82.712295532226563</v>
      </c>
      <c r="Z175" s="8">
        <v>1.5049375295639038</v>
      </c>
      <c r="AA175" s="8">
        <v>536.31365966796875</v>
      </c>
      <c r="AB175" s="8">
        <v>486.67523193359375</v>
      </c>
      <c r="AC175" s="8">
        <v>5.0040626525878906</v>
      </c>
      <c r="AD175" s="8">
        <v>3.9129376411437988</v>
      </c>
      <c r="AE175" s="8">
        <v>7696.158203125</v>
      </c>
      <c r="AF175" s="8">
        <v>5743.46240234375</v>
      </c>
      <c r="AG175" s="8">
        <v>1796.46728515625</v>
      </c>
      <c r="AH175" s="8">
        <v>1073.55322265625</v>
      </c>
      <c r="AI175" s="8">
        <v>5899.69091796875</v>
      </c>
      <c r="AJ175" s="8">
        <v>4669.9091796875</v>
      </c>
      <c r="AK175" s="8">
        <f>(data_cloud__263[[#This Row],[timestamp]]-BD173)*86400</f>
        <v>24.990999908186495</v>
      </c>
      <c r="AL175" s="8">
        <v>1.004</v>
      </c>
      <c r="AM175" s="8">
        <v>424.37700000000001</v>
      </c>
      <c r="AN175" s="8">
        <v>2056.4340000000002</v>
      </c>
      <c r="AO175" s="8">
        <v>10.066000000000001</v>
      </c>
      <c r="AP175" s="6">
        <v>86.563999999999993</v>
      </c>
      <c r="AQ175" s="6">
        <v>1</v>
      </c>
      <c r="AR175" s="6">
        <v>0</v>
      </c>
      <c r="AS175" s="6">
        <f>_xlfn.XLOOKUP(data_cloud__263[[#This Row],[product_id]], manual_check_maarten!A:A,manual_check_maarten!F:F,  "")</f>
        <v>1</v>
      </c>
      <c r="AT175" s="6" t="str">
        <f>_xlfn.XLOOKUP(data_cloud__263[[#This Row],[product_id]], manual_check_maarten!A:A,manual_check_maarten!H:H,  "")</f>
        <v/>
      </c>
      <c r="AU175" s="6">
        <f>IF(data_cloud__263[[#This Row],[ground_truth]]=0,1,0)</f>
        <v>0</v>
      </c>
      <c r="AV175" s="6"/>
      <c r="AW175" s="6"/>
      <c r="AX175" s="6" t="str">
        <f>_xlfn.XLOOKUP(data_cloud__263[[#This Row],[product_id]], manual_check_maarten!A:A,manual_check_maarten!G:G,  "")</f>
        <v>QR-code visible in shape image</v>
      </c>
      <c r="AY175" s="6"/>
      <c r="AZ175" s="6"/>
      <c r="BA175" s="6" t="s">
        <v>487</v>
      </c>
      <c r="BB175" s="6">
        <v>87</v>
      </c>
      <c r="BC175" s="6" t="s">
        <v>85</v>
      </c>
      <c r="BD175" s="6">
        <v>45566.711618530091</v>
      </c>
      <c r="BE175" s="6" t="s">
        <v>79</v>
      </c>
      <c r="BF175" s="6" t="s">
        <v>80</v>
      </c>
      <c r="BG175" s="6">
        <v>87</v>
      </c>
      <c r="BH175" s="6">
        <v>87</v>
      </c>
      <c r="BI175" s="6">
        <v>0</v>
      </c>
      <c r="BJ175" s="6" t="s">
        <v>486</v>
      </c>
      <c r="BK175" s="6" t="s">
        <v>82</v>
      </c>
      <c r="BL175" s="6">
        <v>15.029999732971191</v>
      </c>
      <c r="BM175" s="6">
        <v>110</v>
      </c>
      <c r="BN175" s="6" t="s">
        <v>82</v>
      </c>
      <c r="BO175" s="6" t="s">
        <v>82</v>
      </c>
      <c r="BP175" s="6">
        <v>0</v>
      </c>
      <c r="BQ175" s="6">
        <v>60</v>
      </c>
      <c r="BR175" s="6"/>
      <c r="BS175" s="6"/>
      <c r="BT175" s="6" t="s">
        <v>488</v>
      </c>
      <c r="BU175" s="6" t="s">
        <v>487</v>
      </c>
      <c r="BV175" s="6">
        <v>40</v>
      </c>
      <c r="BW175" s="6">
        <v>20</v>
      </c>
      <c r="BX175" s="6">
        <v>45</v>
      </c>
      <c r="BY175" s="6">
        <v>1243.7809999999999</v>
      </c>
      <c r="BZ175" s="6">
        <v>753.76900000000001</v>
      </c>
      <c r="CA175" s="6">
        <v>-1.61</v>
      </c>
      <c r="CB175" s="6">
        <v>4.0039999999999996</v>
      </c>
      <c r="CC175" s="6">
        <v>90.698999999999998</v>
      </c>
      <c r="CD175" s="6">
        <v>2056.4340000000002</v>
      </c>
      <c r="CE175" s="6">
        <v>1237.066</v>
      </c>
      <c r="CF175" s="6">
        <v>1065.502</v>
      </c>
      <c r="CG175" s="6">
        <v>-178.23599999999999</v>
      </c>
      <c r="CH175" s="6">
        <v>97.244</v>
      </c>
      <c r="CS175" s="6"/>
      <c r="CT175" s="6"/>
      <c r="CU175" s="6"/>
      <c r="CV175" s="6"/>
      <c r="CW175" s="6"/>
      <c r="CZ175" s="6"/>
      <c r="DA175" s="6"/>
      <c r="DB175" s="6"/>
      <c r="DC175" s="6"/>
      <c r="DD175" s="6"/>
      <c r="DE175" s="6"/>
    </row>
    <row r="176" spans="1:109" x14ac:dyDescent="0.35">
      <c r="A176" s="8">
        <v>801.41314697265625</v>
      </c>
      <c r="B176" s="8">
        <v>119.90861511230469</v>
      </c>
      <c r="C176" s="8">
        <v>214.60000610351563</v>
      </c>
      <c r="D176" s="8">
        <v>214.80000305175781</v>
      </c>
      <c r="E176" s="8">
        <v>219.80000305175781</v>
      </c>
      <c r="F176" s="8">
        <v>225</v>
      </c>
      <c r="G176" s="8">
        <v>2216.32763671875</v>
      </c>
      <c r="H176" s="8">
        <v>1855.634033203125</v>
      </c>
      <c r="I176" s="8">
        <v>2.7940001487731934</v>
      </c>
      <c r="J176" s="8">
        <v>0.14600001275539398</v>
      </c>
      <c r="K176" s="8">
        <v>24.342000961303711</v>
      </c>
      <c r="L176" s="8">
        <v>2.0340001583099365</v>
      </c>
      <c r="M176" s="8">
        <v>0.45600003004074097</v>
      </c>
      <c r="N176" s="8">
        <v>0.65400004386901855</v>
      </c>
      <c r="O176" s="8">
        <v>39.200000762939453</v>
      </c>
      <c r="P176" s="8">
        <v>25.89668083190918</v>
      </c>
      <c r="Q176" s="8">
        <v>44.984077453613281</v>
      </c>
      <c r="R176" s="8">
        <v>229.80000305175781</v>
      </c>
      <c r="S176" s="8">
        <v>60.099997999999999</v>
      </c>
      <c r="T176" s="8">
        <v>60.099997999999999</v>
      </c>
      <c r="U176" s="8">
        <v>60.900002000000001</v>
      </c>
      <c r="V176" s="8">
        <v>94.586082458496094</v>
      </c>
      <c r="W176" s="8">
        <v>52.499603271484375</v>
      </c>
      <c r="X176" s="8">
        <v>66.172119140625</v>
      </c>
      <c r="Y176" s="8">
        <v>79.863021850585938</v>
      </c>
      <c r="Z176" s="8">
        <v>3.4238126277923584</v>
      </c>
      <c r="AA176" s="8">
        <v>536.72259521484375</v>
      </c>
      <c r="AB176" s="8">
        <v>488.42291259765625</v>
      </c>
      <c r="AC176" s="8">
        <v>4.7406878471374512</v>
      </c>
      <c r="AD176" s="8">
        <v>3.8000626564025879</v>
      </c>
      <c r="AE176" s="8">
        <v>7561.59326171875</v>
      </c>
      <c r="AF176" s="8">
        <v>5187.95654296875</v>
      </c>
      <c r="AG176" s="8">
        <v>1640.9677734375</v>
      </c>
      <c r="AH176" s="8">
        <v>990.28955078125</v>
      </c>
      <c r="AI176" s="8">
        <v>5920.62548828125</v>
      </c>
      <c r="AJ176" s="8">
        <v>4197.6669921875</v>
      </c>
      <c r="AK176" s="8">
        <f>(data_cloud__263[[#This Row],[timestamp]]-BD174)*86400</f>
        <v>24.419000395573676</v>
      </c>
      <c r="AL176" s="8">
        <v>1.0029999999999999</v>
      </c>
      <c r="AM176" s="8">
        <v>423.60599999999999</v>
      </c>
      <c r="AN176" s="8">
        <v>2054.308</v>
      </c>
      <c r="AO176" s="8">
        <v>9.8469999999999995</v>
      </c>
      <c r="AP176" s="6">
        <v>26.716000000000001</v>
      </c>
      <c r="AQ176" s="6">
        <v>1</v>
      </c>
      <c r="AR176" s="6">
        <v>1</v>
      </c>
      <c r="AS176" s="6">
        <f>_xlfn.XLOOKUP(data_cloud__263[[#This Row],[product_id]], manual_check_maarten!A:A,manual_check_maarten!F:F,  "")</f>
        <v>1</v>
      </c>
      <c r="AT176" s="6" t="str">
        <f>_xlfn.XLOOKUP(data_cloud__263[[#This Row],[product_id]], manual_check_maarten!A:A,manual_check_maarten!H:H,  "")</f>
        <v/>
      </c>
      <c r="AU176" s="6">
        <f>IF(data_cloud__263[[#This Row],[ground_truth]]=0,1,0)</f>
        <v>0</v>
      </c>
      <c r="AV176" s="6"/>
      <c r="AW176" s="6"/>
      <c r="AX176" s="6">
        <f>_xlfn.XLOOKUP(data_cloud__263[[#This Row],[product_id]], manual_check_maarten!A:A,manual_check_maarten!G:G,  "")</f>
        <v>0</v>
      </c>
      <c r="AY176" s="6"/>
      <c r="AZ176" s="6"/>
      <c r="BA176" s="6" t="s">
        <v>489</v>
      </c>
      <c r="BB176" s="6">
        <v>88</v>
      </c>
      <c r="BC176" s="6" t="s">
        <v>78</v>
      </c>
      <c r="BD176" s="6">
        <v>45566.71190115741</v>
      </c>
      <c r="BE176" s="6" t="s">
        <v>79</v>
      </c>
      <c r="BF176" s="6" t="s">
        <v>80</v>
      </c>
      <c r="BG176" s="6">
        <v>88</v>
      </c>
      <c r="BH176" s="6">
        <v>88</v>
      </c>
      <c r="BI176" s="6">
        <v>0</v>
      </c>
      <c r="BJ176" s="6" t="s">
        <v>490</v>
      </c>
      <c r="BK176" s="6" t="s">
        <v>82</v>
      </c>
      <c r="BL176" s="6">
        <v>15.039999961853027</v>
      </c>
      <c r="BM176" s="6">
        <v>110</v>
      </c>
      <c r="BN176" s="6" t="s">
        <v>82</v>
      </c>
      <c r="BO176" s="6" t="s">
        <v>82</v>
      </c>
      <c r="BP176" s="6">
        <v>0</v>
      </c>
      <c r="BQ176" s="6">
        <v>60</v>
      </c>
      <c r="BR176" s="6">
        <v>3.4276247024536133E-2</v>
      </c>
      <c r="BS176" s="6">
        <v>0.12304222583770752</v>
      </c>
      <c r="BT176" s="6" t="s">
        <v>491</v>
      </c>
      <c r="BU176" s="6" t="s">
        <v>489</v>
      </c>
      <c r="BV176" s="6">
        <v>40</v>
      </c>
      <c r="BW176" s="6">
        <v>20</v>
      </c>
      <c r="BX176" s="6">
        <v>45</v>
      </c>
      <c r="BY176" s="6">
        <v>889.46699999999998</v>
      </c>
      <c r="BZ176" s="6">
        <v>1054.5170000000001</v>
      </c>
      <c r="CA176" s="6">
        <v>3.2629999999999999</v>
      </c>
      <c r="CB176" s="6">
        <v>4.0469999999999997</v>
      </c>
      <c r="CC176" s="6">
        <v>95.572000000000003</v>
      </c>
      <c r="CD176" s="6">
        <v>2054.308</v>
      </c>
      <c r="CE176" s="6">
        <v>865.68299999999999</v>
      </c>
      <c r="CF176" s="6">
        <v>1163.9290000000001</v>
      </c>
      <c r="CG176" s="6">
        <v>6.5670000000000002</v>
      </c>
      <c r="CH176" s="6">
        <v>96.063000000000002</v>
      </c>
      <c r="CS176" s="6"/>
      <c r="CT176" s="6"/>
      <c r="CU176" s="6"/>
      <c r="CV176" s="6"/>
      <c r="CW176" s="6"/>
      <c r="CZ176" s="6"/>
      <c r="DA176" s="6"/>
      <c r="DB176" s="6"/>
      <c r="DC176" s="6"/>
      <c r="DD176" s="6"/>
      <c r="DE176" s="6"/>
    </row>
    <row r="177" spans="1:109" x14ac:dyDescent="0.35">
      <c r="A177" s="8">
        <v>801.41314697265625</v>
      </c>
      <c r="B177" s="8">
        <v>119.90861511230469</v>
      </c>
      <c r="C177" s="8">
        <v>214.60000610351563</v>
      </c>
      <c r="D177" s="8">
        <v>214.80000305175781</v>
      </c>
      <c r="E177" s="8">
        <v>219.80000305175781</v>
      </c>
      <c r="F177" s="8">
        <v>225</v>
      </c>
      <c r="G177" s="8">
        <v>2216.32763671875</v>
      </c>
      <c r="H177" s="8">
        <v>1855.634033203125</v>
      </c>
      <c r="I177" s="8">
        <v>2.7940001487731934</v>
      </c>
      <c r="J177" s="8">
        <v>0.14600001275539398</v>
      </c>
      <c r="K177" s="8">
        <v>24.342000961303711</v>
      </c>
      <c r="L177" s="8">
        <v>2.0340001583099365</v>
      </c>
      <c r="M177" s="8">
        <v>0.45600003004074097</v>
      </c>
      <c r="N177" s="8">
        <v>0.65400004386901855</v>
      </c>
      <c r="O177" s="8">
        <v>39.200000762939453</v>
      </c>
      <c r="P177" s="8">
        <v>25.89668083190918</v>
      </c>
      <c r="Q177" s="8">
        <v>44.984077453613281</v>
      </c>
      <c r="R177" s="8">
        <v>229.80000305175781</v>
      </c>
      <c r="S177" s="8">
        <v>60.099997999999999</v>
      </c>
      <c r="T177" s="8">
        <v>60.099997999999999</v>
      </c>
      <c r="U177" s="8">
        <v>60.900002000000001</v>
      </c>
      <c r="V177" s="8">
        <v>137.79624938964844</v>
      </c>
      <c r="W177" s="8">
        <v>52.49993896484375</v>
      </c>
      <c r="X177" s="8">
        <v>66.936553955078125</v>
      </c>
      <c r="Y177" s="8">
        <v>82.720901489257813</v>
      </c>
      <c r="Z177" s="8">
        <v>1.6178126335144043</v>
      </c>
      <c r="AA177" s="8">
        <v>534.63739013671875</v>
      </c>
      <c r="AB177" s="8">
        <v>484.5235595703125</v>
      </c>
      <c r="AC177" s="8">
        <v>4.8911876678466797</v>
      </c>
      <c r="AD177" s="8">
        <v>3.9505627155303955</v>
      </c>
      <c r="AE177" s="8">
        <v>7659.62744140625</v>
      </c>
      <c r="AF177" s="8">
        <v>5663.81494140625</v>
      </c>
      <c r="AG177" s="8">
        <v>1719.0341796875</v>
      </c>
      <c r="AH177" s="8">
        <v>1075.71826171875</v>
      </c>
      <c r="AI177" s="8">
        <v>5940.59326171875</v>
      </c>
      <c r="AJ177" s="8">
        <v>4588.0966796875</v>
      </c>
      <c r="AK177" s="8">
        <f>(data_cloud__263[[#This Row],[timestamp]]-BD175)*86400</f>
        <v>24.419000395573676</v>
      </c>
      <c r="AL177" s="8">
        <v>1.0049999999999999</v>
      </c>
      <c r="AM177" s="8">
        <v>424.39699999999999</v>
      </c>
      <c r="AN177" s="8">
        <v>2056.3490000000002</v>
      </c>
      <c r="AO177" s="8">
        <v>6.9240000000000004</v>
      </c>
      <c r="AP177" s="6">
        <v>33.725999999999999</v>
      </c>
      <c r="AQ177" s="6">
        <v>1</v>
      </c>
      <c r="AR177" s="6">
        <v>1</v>
      </c>
      <c r="AS177" s="6">
        <f>_xlfn.XLOOKUP(data_cloud__263[[#This Row],[product_id]], manual_check_maarten!A:A,manual_check_maarten!F:F,  "")</f>
        <v>1</v>
      </c>
      <c r="AT177" s="6" t="str">
        <f>_xlfn.XLOOKUP(data_cloud__263[[#This Row],[product_id]], manual_check_maarten!A:A,manual_check_maarten!H:H,  "")</f>
        <v/>
      </c>
      <c r="AU177" s="6">
        <f>IF(data_cloud__263[[#This Row],[ground_truth]]=0,1,0)</f>
        <v>0</v>
      </c>
      <c r="AV177" s="6"/>
      <c r="AW177" s="6"/>
      <c r="AX177" s="6">
        <f>_xlfn.XLOOKUP(data_cloud__263[[#This Row],[product_id]], manual_check_maarten!A:A,manual_check_maarten!G:G,  "")</f>
        <v>0</v>
      </c>
      <c r="AY177" s="6"/>
      <c r="AZ177" s="6"/>
      <c r="BA177" s="6" t="s">
        <v>492</v>
      </c>
      <c r="BB177" s="6">
        <v>88</v>
      </c>
      <c r="BC177" s="6" t="s">
        <v>85</v>
      </c>
      <c r="BD177" s="6">
        <v>45566.71190115741</v>
      </c>
      <c r="BE177" s="6" t="s">
        <v>79</v>
      </c>
      <c r="BF177" s="6" t="s">
        <v>80</v>
      </c>
      <c r="BG177" s="6">
        <v>88</v>
      </c>
      <c r="BH177" s="6">
        <v>88</v>
      </c>
      <c r="BI177" s="6">
        <v>0</v>
      </c>
      <c r="BJ177" s="6" t="s">
        <v>490</v>
      </c>
      <c r="BK177" s="6" t="s">
        <v>82</v>
      </c>
      <c r="BL177" s="6">
        <v>15.039999961853027</v>
      </c>
      <c r="BM177" s="6">
        <v>110</v>
      </c>
      <c r="BN177" s="6" t="s">
        <v>82</v>
      </c>
      <c r="BO177" s="6" t="s">
        <v>82</v>
      </c>
      <c r="BP177" s="6">
        <v>0</v>
      </c>
      <c r="BQ177" s="6">
        <v>60</v>
      </c>
      <c r="BR177" s="6"/>
      <c r="BS177" s="6"/>
      <c r="BT177" s="6" t="s">
        <v>493</v>
      </c>
      <c r="BU177" s="6" t="s">
        <v>492</v>
      </c>
      <c r="BV177" s="6">
        <v>40</v>
      </c>
      <c r="BW177" s="6">
        <v>20</v>
      </c>
      <c r="BX177" s="6">
        <v>45</v>
      </c>
      <c r="BY177" s="6">
        <v>1240.6880000000001</v>
      </c>
      <c r="BZ177" s="6">
        <v>792.96600000000001</v>
      </c>
      <c r="CA177" s="6">
        <v>-1.851</v>
      </c>
      <c r="CB177" s="6">
        <v>4.0410000000000004</v>
      </c>
      <c r="CC177" s="6">
        <v>90.457999999999998</v>
      </c>
      <c r="CD177" s="6">
        <v>2056.3490000000002</v>
      </c>
      <c r="CE177" s="6">
        <v>1234.376</v>
      </c>
      <c r="CF177" s="6">
        <v>1103.7750000000001</v>
      </c>
      <c r="CG177" s="6">
        <v>-178.32</v>
      </c>
      <c r="CH177" s="6">
        <v>99.998999999999995</v>
      </c>
      <c r="CS177" s="6"/>
      <c r="CT177" s="6"/>
      <c r="CU177" s="6"/>
      <c r="CV177" s="6"/>
      <c r="CW177" s="6"/>
      <c r="CZ177" s="6"/>
      <c r="DA177" s="6"/>
      <c r="DB177" s="6"/>
      <c r="DC177" s="6"/>
      <c r="DD177" s="6"/>
      <c r="DE177" s="6"/>
    </row>
    <row r="178" spans="1:109" x14ac:dyDescent="0.35">
      <c r="A178" s="8">
        <v>801.22869873046875</v>
      </c>
      <c r="B178" s="8">
        <v>119.90861511230469</v>
      </c>
      <c r="C178" s="8">
        <v>214.60000610351563</v>
      </c>
      <c r="D178" s="8">
        <v>214.80000305175781</v>
      </c>
      <c r="E178" s="8">
        <v>219.80000305175781</v>
      </c>
      <c r="F178" s="8">
        <v>225</v>
      </c>
      <c r="G178" s="8">
        <v>2207.584716796875</v>
      </c>
      <c r="H178" s="8">
        <v>1841.839599609375</v>
      </c>
      <c r="I178" s="8">
        <v>2.9540002346038818</v>
      </c>
      <c r="J178" s="8">
        <v>0.15200001001358032</v>
      </c>
      <c r="K178" s="8">
        <v>24.340002059936523</v>
      </c>
      <c r="L178" s="8">
        <v>2.0420000553131104</v>
      </c>
      <c r="M178" s="8">
        <v>0.45400002598762512</v>
      </c>
      <c r="N178" s="8">
        <v>0.65800005197525024</v>
      </c>
      <c r="O178" s="8">
        <v>39.200000762939453</v>
      </c>
      <c r="P178" s="8">
        <v>25.830423355102539</v>
      </c>
      <c r="Q178" s="8">
        <v>44.984077453613281</v>
      </c>
      <c r="R178" s="8">
        <v>229.80000305175781</v>
      </c>
      <c r="S178" s="8">
        <v>59.900002000000001</v>
      </c>
      <c r="T178" s="8">
        <v>59.900002000000001</v>
      </c>
      <c r="U178" s="8">
        <v>60.900002000000001</v>
      </c>
      <c r="V178" s="8">
        <v>94.586082458496094</v>
      </c>
      <c r="W178" s="8">
        <v>52.499603271484375</v>
      </c>
      <c r="X178" s="8">
        <v>66.013023376464844</v>
      </c>
      <c r="Y178" s="8">
        <v>79.878555297851563</v>
      </c>
      <c r="Z178" s="8">
        <v>2.934687614440918</v>
      </c>
      <c r="AA178" s="8">
        <v>536.0699462890625</v>
      </c>
      <c r="AB178" s="8">
        <v>487.47357177734375</v>
      </c>
      <c r="AC178" s="8">
        <v>4.6654376983642578</v>
      </c>
      <c r="AD178" s="8">
        <v>3.8000626564025879</v>
      </c>
      <c r="AE178" s="8">
        <v>7554.47802734375</v>
      </c>
      <c r="AF178" s="8">
        <v>5148.69677734375</v>
      </c>
      <c r="AG178" s="8">
        <v>1596.80078125</v>
      </c>
      <c r="AH178" s="8">
        <v>986.4638671875</v>
      </c>
      <c r="AI178" s="8">
        <v>5957.67724609375</v>
      </c>
      <c r="AJ178" s="8">
        <v>4162.23291015625</v>
      </c>
      <c r="AK178" s="8">
        <f>(data_cloud__263[[#This Row],[timestamp]]-BD176)*86400</f>
        <v>24.651999911293387</v>
      </c>
      <c r="AL178" s="8">
        <v>1.0029999999999999</v>
      </c>
      <c r="AM178" s="8">
        <v>423.49900000000002</v>
      </c>
      <c r="AN178" s="8">
        <v>2055.4059999999999</v>
      </c>
      <c r="AO178" s="8">
        <v>5.98</v>
      </c>
      <c r="AP178" s="6">
        <v>24.622</v>
      </c>
      <c r="AQ178" s="6">
        <v>1</v>
      </c>
      <c r="AR178" s="6">
        <v>1</v>
      </c>
      <c r="AS178" s="6">
        <f>_xlfn.XLOOKUP(data_cloud__263[[#This Row],[product_id]], manual_check_maarten!A:A,manual_check_maarten!F:F,  "")</f>
        <v>1</v>
      </c>
      <c r="AT178" s="6" t="str">
        <f>_xlfn.XLOOKUP(data_cloud__263[[#This Row],[product_id]], manual_check_maarten!A:A,manual_check_maarten!H:H,  "")</f>
        <v/>
      </c>
      <c r="AU178" s="6">
        <f>IF(data_cloud__263[[#This Row],[ground_truth]]=0,1,0)</f>
        <v>0</v>
      </c>
      <c r="AV178" s="6"/>
      <c r="AW178" s="6"/>
      <c r="AX178" s="6">
        <f>_xlfn.XLOOKUP(data_cloud__263[[#This Row],[product_id]], manual_check_maarten!A:A,manual_check_maarten!G:G,  "")</f>
        <v>0</v>
      </c>
      <c r="AY178" s="6"/>
      <c r="AZ178" s="6"/>
      <c r="BA178" s="6" t="s">
        <v>494</v>
      </c>
      <c r="BB178" s="6">
        <v>89</v>
      </c>
      <c r="BC178" s="6" t="s">
        <v>78</v>
      </c>
      <c r="BD178" s="6">
        <v>45566.712186481484</v>
      </c>
      <c r="BE178" s="6" t="s">
        <v>79</v>
      </c>
      <c r="BF178" s="6" t="s">
        <v>80</v>
      </c>
      <c r="BG178" s="6">
        <v>89</v>
      </c>
      <c r="BH178" s="6">
        <v>89</v>
      </c>
      <c r="BI178" s="6">
        <v>0</v>
      </c>
      <c r="BJ178" s="6" t="s">
        <v>495</v>
      </c>
      <c r="BK178" s="6" t="s">
        <v>82</v>
      </c>
      <c r="BL178" s="6">
        <v>15.039999961853027</v>
      </c>
      <c r="BM178" s="6">
        <v>110</v>
      </c>
      <c r="BN178" s="6" t="s">
        <v>82</v>
      </c>
      <c r="BO178" s="6" t="s">
        <v>82</v>
      </c>
      <c r="BP178" s="6">
        <v>0</v>
      </c>
      <c r="BQ178" s="6">
        <v>60</v>
      </c>
      <c r="BR178" s="6">
        <v>3.8289189338684082E-2</v>
      </c>
      <c r="BS178" s="6">
        <v>0.1144866943359375</v>
      </c>
      <c r="BT178" s="6" t="s">
        <v>496</v>
      </c>
      <c r="BU178" s="6" t="s">
        <v>494</v>
      </c>
      <c r="BV178" s="6">
        <v>40</v>
      </c>
      <c r="BW178" s="6">
        <v>20</v>
      </c>
      <c r="BX178" s="6">
        <v>45</v>
      </c>
      <c r="BY178" s="6">
        <v>865.52599999999995</v>
      </c>
      <c r="BZ178" s="6">
        <v>1169.6369999999999</v>
      </c>
      <c r="CA178" s="6">
        <v>2.68</v>
      </c>
      <c r="CB178" s="6">
        <v>4.2050000000000001</v>
      </c>
      <c r="CC178" s="6">
        <v>94.989000000000004</v>
      </c>
      <c r="CD178" s="6">
        <v>2055.4059999999999</v>
      </c>
      <c r="CE178" s="6">
        <v>843.74800000000005</v>
      </c>
      <c r="CF178" s="6">
        <v>1276.807</v>
      </c>
      <c r="CG178" s="6">
        <v>5.4269999999999996</v>
      </c>
      <c r="CH178" s="6">
        <v>98.424999999999997</v>
      </c>
      <c r="CS178" s="6"/>
      <c r="CT178" s="6"/>
      <c r="CU178" s="6"/>
      <c r="CV178" s="6"/>
      <c r="CW178" s="6"/>
      <c r="CZ178" s="6"/>
      <c r="DA178" s="6"/>
      <c r="DB178" s="6"/>
      <c r="DC178" s="6"/>
      <c r="DD178" s="6"/>
      <c r="DE178" s="6"/>
    </row>
    <row r="179" spans="1:109" x14ac:dyDescent="0.35">
      <c r="A179" s="8">
        <v>801.22869873046875</v>
      </c>
      <c r="B179" s="8">
        <v>119.90861511230469</v>
      </c>
      <c r="C179" s="8">
        <v>214.60000610351563</v>
      </c>
      <c r="D179" s="8">
        <v>214.80000305175781</v>
      </c>
      <c r="E179" s="8">
        <v>219.80000305175781</v>
      </c>
      <c r="F179" s="8">
        <v>225</v>
      </c>
      <c r="G179" s="8">
        <v>2207.584716796875</v>
      </c>
      <c r="H179" s="8">
        <v>1841.839599609375</v>
      </c>
      <c r="I179" s="8">
        <v>2.9540002346038818</v>
      </c>
      <c r="J179" s="8">
        <v>0.15200001001358032</v>
      </c>
      <c r="K179" s="8">
        <v>24.340002059936523</v>
      </c>
      <c r="L179" s="8">
        <v>2.0420000553131104</v>
      </c>
      <c r="M179" s="8">
        <v>0.45400002598762512</v>
      </c>
      <c r="N179" s="8">
        <v>0.65800005197525024</v>
      </c>
      <c r="O179" s="8">
        <v>39.200000762939453</v>
      </c>
      <c r="P179" s="8">
        <v>25.830423355102539</v>
      </c>
      <c r="Q179" s="8">
        <v>44.984077453613281</v>
      </c>
      <c r="R179" s="8">
        <v>229.80000305175781</v>
      </c>
      <c r="S179" s="8">
        <v>59.900002000000001</v>
      </c>
      <c r="T179" s="8">
        <v>59.900002000000001</v>
      </c>
      <c r="U179" s="8">
        <v>60.900002000000001</v>
      </c>
      <c r="V179" s="8">
        <v>137.79624938964844</v>
      </c>
      <c r="W179" s="8">
        <v>52.49993896484375</v>
      </c>
      <c r="X179" s="8">
        <v>66.901458740234375</v>
      </c>
      <c r="Y179" s="8">
        <v>82.566764831542969</v>
      </c>
      <c r="Z179" s="8">
        <v>1.5049375295639038</v>
      </c>
      <c r="AA179" s="8">
        <v>535.21356201171875</v>
      </c>
      <c r="AB179" s="8">
        <v>483.98184204101563</v>
      </c>
      <c r="AC179" s="8">
        <v>4.9288125038146973</v>
      </c>
      <c r="AD179" s="8">
        <v>3.9505627155303955</v>
      </c>
      <c r="AE179" s="8">
        <v>7668.3369140625</v>
      </c>
      <c r="AF179" s="8">
        <v>5655.037109375</v>
      </c>
      <c r="AG179" s="8">
        <v>1738.88671875</v>
      </c>
      <c r="AH179" s="8">
        <v>1071.494140625</v>
      </c>
      <c r="AI179" s="8">
        <v>5929.4501953125</v>
      </c>
      <c r="AJ179" s="8">
        <v>4583.54296875</v>
      </c>
      <c r="AK179" s="8">
        <f>(data_cloud__263[[#This Row],[timestamp]]-BD177)*86400</f>
        <v>24.651999911293387</v>
      </c>
      <c r="AL179" s="8">
        <v>1.0049999999999999</v>
      </c>
      <c r="AM179" s="8">
        <v>424.48700000000002</v>
      </c>
      <c r="AN179" s="8">
        <v>2056.3319999999999</v>
      </c>
      <c r="AO179" s="8">
        <v>6.2709999999999999</v>
      </c>
      <c r="AP179" s="6">
        <v>29.266999999999999</v>
      </c>
      <c r="AQ179" s="6">
        <v>1</v>
      </c>
      <c r="AR179" s="6">
        <v>1</v>
      </c>
      <c r="AS179" s="6">
        <f>_xlfn.XLOOKUP(data_cloud__263[[#This Row],[product_id]], manual_check_maarten!A:A,manual_check_maarten!F:F,  "")</f>
        <v>1</v>
      </c>
      <c r="AT179" s="6" t="str">
        <f>_xlfn.XLOOKUP(data_cloud__263[[#This Row],[product_id]], manual_check_maarten!A:A,manual_check_maarten!H:H,  "")</f>
        <v/>
      </c>
      <c r="AU179" s="6">
        <f>IF(data_cloud__263[[#This Row],[ground_truth]]=0,1,0)</f>
        <v>0</v>
      </c>
      <c r="AV179" s="6"/>
      <c r="AW179" s="6"/>
      <c r="AX179" s="6">
        <f>_xlfn.XLOOKUP(data_cloud__263[[#This Row],[product_id]], manual_check_maarten!A:A,manual_check_maarten!G:G,  "")</f>
        <v>0</v>
      </c>
      <c r="AY179" s="6"/>
      <c r="AZ179" s="6"/>
      <c r="BA179" s="6" t="s">
        <v>497</v>
      </c>
      <c r="BB179" s="6">
        <v>89</v>
      </c>
      <c r="BC179" s="6" t="s">
        <v>85</v>
      </c>
      <c r="BD179" s="6">
        <v>45566.712186481484</v>
      </c>
      <c r="BE179" s="6" t="s">
        <v>79</v>
      </c>
      <c r="BF179" s="6" t="s">
        <v>80</v>
      </c>
      <c r="BG179" s="6">
        <v>89</v>
      </c>
      <c r="BH179" s="6">
        <v>89</v>
      </c>
      <c r="BI179" s="6">
        <v>0</v>
      </c>
      <c r="BJ179" s="6" t="s">
        <v>495</v>
      </c>
      <c r="BK179" s="6" t="s">
        <v>82</v>
      </c>
      <c r="BL179" s="6">
        <v>15.039999961853027</v>
      </c>
      <c r="BM179" s="6">
        <v>110</v>
      </c>
      <c r="BN179" s="6" t="s">
        <v>82</v>
      </c>
      <c r="BO179" s="6" t="s">
        <v>82</v>
      </c>
      <c r="BP179" s="6">
        <v>0</v>
      </c>
      <c r="BQ179" s="6">
        <v>60</v>
      </c>
      <c r="BR179" s="6"/>
      <c r="BS179" s="6"/>
      <c r="BT179" s="6" t="s">
        <v>498</v>
      </c>
      <c r="BU179" s="6" t="s">
        <v>497</v>
      </c>
      <c r="BV179" s="6">
        <v>40</v>
      </c>
      <c r="BW179" s="6">
        <v>20</v>
      </c>
      <c r="BX179" s="6">
        <v>45</v>
      </c>
      <c r="BY179" s="6">
        <v>1241.203</v>
      </c>
      <c r="BZ179" s="6">
        <v>807.65599999999995</v>
      </c>
      <c r="CA179" s="6">
        <v>-2.3090000000000002</v>
      </c>
      <c r="CB179" s="6">
        <v>4.0270000000000001</v>
      </c>
      <c r="CC179" s="6">
        <v>90</v>
      </c>
      <c r="CD179" s="6">
        <v>2056.3319999999999</v>
      </c>
      <c r="CE179" s="6">
        <v>1234.413</v>
      </c>
      <c r="CF179" s="6">
        <v>1118.1849999999999</v>
      </c>
      <c r="CG179" s="6">
        <v>-178.25800000000001</v>
      </c>
      <c r="CH179" s="6">
        <v>99.998999999999995</v>
      </c>
      <c r="CS179" s="6"/>
      <c r="CT179" s="6"/>
      <c r="CU179" s="6"/>
      <c r="CV179" s="6"/>
      <c r="CW179" s="6"/>
      <c r="CZ179" s="6"/>
      <c r="DA179" s="6"/>
      <c r="DB179" s="6"/>
      <c r="DC179" s="6"/>
      <c r="DD179" s="6"/>
      <c r="DE179" s="6"/>
    </row>
    <row r="180" spans="1:109" x14ac:dyDescent="0.35">
      <c r="A180" s="8">
        <v>801.59759521484375</v>
      </c>
      <c r="B180" s="8">
        <v>119.90861511230469</v>
      </c>
      <c r="C180" s="8">
        <v>214.5</v>
      </c>
      <c r="D180" s="8">
        <v>214.80000305175781</v>
      </c>
      <c r="E180" s="8">
        <v>219.80000305175781</v>
      </c>
      <c r="F180" s="8">
        <v>225</v>
      </c>
      <c r="G180" s="8">
        <v>2211.761962890625</v>
      </c>
      <c r="H180" s="8">
        <v>1835.42822265625</v>
      </c>
      <c r="I180" s="8">
        <v>3.132000207901001</v>
      </c>
      <c r="J180" s="8">
        <v>0.15000000596046448</v>
      </c>
      <c r="K180" s="8">
        <v>24.340002059936523</v>
      </c>
      <c r="L180" s="8">
        <v>2.0600001811981201</v>
      </c>
      <c r="M180" s="8">
        <v>0.45400002598762512</v>
      </c>
      <c r="N180" s="8">
        <v>0.6600000262260437</v>
      </c>
      <c r="O180" s="8">
        <v>39.700000762939453</v>
      </c>
      <c r="P180" s="8">
        <v>26.024099349975586</v>
      </c>
      <c r="Q180" s="8">
        <v>44.968788146972656</v>
      </c>
      <c r="R180" s="8">
        <v>229.80000305175781</v>
      </c>
      <c r="S180" s="8">
        <v>60</v>
      </c>
      <c r="T180" s="8">
        <v>60</v>
      </c>
      <c r="U180" s="8">
        <v>60.900002000000001</v>
      </c>
      <c r="V180" s="8">
        <v>94.586082458496094</v>
      </c>
      <c r="W180" s="8">
        <v>52.499603271484375</v>
      </c>
      <c r="X180" s="8">
        <v>66.232398986816406</v>
      </c>
      <c r="Y180" s="8">
        <v>79.766487121582031</v>
      </c>
      <c r="Z180" s="8">
        <v>2.8594377040863037</v>
      </c>
      <c r="AA180" s="8">
        <v>536.3560791015625</v>
      </c>
      <c r="AB180" s="8">
        <v>487.91091918945313</v>
      </c>
      <c r="AC180" s="8">
        <v>4.6654376983642578</v>
      </c>
      <c r="AD180" s="8">
        <v>3.7624375820159912</v>
      </c>
      <c r="AE180" s="8">
        <v>7564.005859375</v>
      </c>
      <c r="AF180" s="8">
        <v>5160.5029296875</v>
      </c>
      <c r="AG180" s="8">
        <v>1605.10205078125</v>
      </c>
      <c r="AH180" s="8">
        <v>976.958984375</v>
      </c>
      <c r="AI180" s="8">
        <v>5958.90380859375</v>
      </c>
      <c r="AJ180" s="8">
        <v>4183.5439453125</v>
      </c>
      <c r="AK180" s="8">
        <f>(data_cloud__263[[#This Row],[timestamp]]-BD178)*86400</f>
        <v>24.014999996870756</v>
      </c>
      <c r="AL180" s="8">
        <v>1.004</v>
      </c>
      <c r="AM180" s="8">
        <v>423.577</v>
      </c>
      <c r="AN180" s="8">
        <v>2056.0819999999999</v>
      </c>
      <c r="AO180" s="8">
        <v>9.4420000000000002</v>
      </c>
      <c r="AP180" s="6">
        <v>23.827000000000002</v>
      </c>
      <c r="AQ180" s="6">
        <v>1</v>
      </c>
      <c r="AR180" s="6">
        <v>1</v>
      </c>
      <c r="AS180" s="6">
        <f>_xlfn.XLOOKUP(data_cloud__263[[#This Row],[product_id]], manual_check_maarten!A:A,manual_check_maarten!F:F,  "")</f>
        <v>1</v>
      </c>
      <c r="AT180" s="6" t="str">
        <f>_xlfn.XLOOKUP(data_cloud__263[[#This Row],[product_id]], manual_check_maarten!A:A,manual_check_maarten!H:H,  "")</f>
        <v/>
      </c>
      <c r="AU180" s="6">
        <f>IF(data_cloud__263[[#This Row],[ground_truth]]=0,1,0)</f>
        <v>0</v>
      </c>
      <c r="AV180" s="6"/>
      <c r="AW180" s="6"/>
      <c r="AX180" s="6" t="str">
        <f>_xlfn.XLOOKUP(data_cloud__263[[#This Row],[product_id]], manual_check_maarten!A:A,manual_check_maarten!G:G,  "")</f>
        <v xml:space="preserve">Conveyor issue </v>
      </c>
      <c r="AY180" s="6"/>
      <c r="AZ180" s="6"/>
      <c r="BA180" s="6" t="s">
        <v>499</v>
      </c>
      <c r="BB180" s="6">
        <v>90</v>
      </c>
      <c r="BC180" s="6" t="s">
        <v>78</v>
      </c>
      <c r="BD180" s="6">
        <v>45566.712464432872</v>
      </c>
      <c r="BE180" s="6" t="s">
        <v>79</v>
      </c>
      <c r="BF180" s="6" t="s">
        <v>80</v>
      </c>
      <c r="BG180" s="6">
        <v>90</v>
      </c>
      <c r="BH180" s="6">
        <v>90</v>
      </c>
      <c r="BI180" s="6">
        <v>0</v>
      </c>
      <c r="BJ180" s="6" t="s">
        <v>500</v>
      </c>
      <c r="BK180" s="6" t="s">
        <v>82</v>
      </c>
      <c r="BL180" s="6">
        <v>15.049999237060547</v>
      </c>
      <c r="BM180" s="6">
        <v>110</v>
      </c>
      <c r="BN180" s="6" t="s">
        <v>82</v>
      </c>
      <c r="BO180" s="6" t="s">
        <v>82</v>
      </c>
      <c r="BP180" s="6">
        <v>0</v>
      </c>
      <c r="BQ180" s="6">
        <v>60</v>
      </c>
      <c r="BR180" s="6">
        <v>3.3689498901367188E-2</v>
      </c>
      <c r="BS180" s="6">
        <v>0.12318623065948486</v>
      </c>
      <c r="BT180" s="6" t="s">
        <v>501</v>
      </c>
      <c r="BU180" s="6" t="s">
        <v>499</v>
      </c>
      <c r="BV180" s="6">
        <v>40</v>
      </c>
      <c r="BW180" s="6">
        <v>20</v>
      </c>
      <c r="BX180" s="6">
        <v>45</v>
      </c>
      <c r="BY180" s="6">
        <v>865.75699999999995</v>
      </c>
      <c r="BZ180" s="6">
        <v>1191.2560000000001</v>
      </c>
      <c r="CA180" s="6">
        <v>2.4550000000000001</v>
      </c>
      <c r="CB180" s="6">
        <v>4.1970000000000001</v>
      </c>
      <c r="CC180" s="6">
        <v>94.763999999999996</v>
      </c>
      <c r="CD180" s="6">
        <v>2056.0819999999999</v>
      </c>
      <c r="CE180" s="6">
        <v>844.03099999999995</v>
      </c>
      <c r="CF180" s="6">
        <v>1299.2550000000001</v>
      </c>
      <c r="CG180" s="6">
        <v>5.4779999999999998</v>
      </c>
      <c r="CH180" s="6">
        <v>99.998999999999995</v>
      </c>
      <c r="CS180" s="6"/>
      <c r="CT180" s="6"/>
      <c r="CU180" s="6"/>
      <c r="CV180" s="6"/>
      <c r="CW180" s="6"/>
      <c r="CZ180" s="6"/>
      <c r="DA180" s="6"/>
      <c r="DB180" s="6"/>
      <c r="DC180" s="6"/>
      <c r="DD180" s="6"/>
      <c r="DE180" s="6"/>
    </row>
    <row r="181" spans="1:109" x14ac:dyDescent="0.35">
      <c r="A181" s="8">
        <v>801.59759521484375</v>
      </c>
      <c r="B181" s="8">
        <v>119.90861511230469</v>
      </c>
      <c r="C181" s="8">
        <v>214.5</v>
      </c>
      <c r="D181" s="8">
        <v>214.80000305175781</v>
      </c>
      <c r="E181" s="8">
        <v>219.80000305175781</v>
      </c>
      <c r="F181" s="8">
        <v>225</v>
      </c>
      <c r="G181" s="8">
        <v>2211.761962890625</v>
      </c>
      <c r="H181" s="8">
        <v>1835.42822265625</v>
      </c>
      <c r="I181" s="8">
        <v>3.132000207901001</v>
      </c>
      <c r="J181" s="8">
        <v>0.15000000596046448</v>
      </c>
      <c r="K181" s="8">
        <v>24.340002059936523</v>
      </c>
      <c r="L181" s="8">
        <v>2.0600001811981201</v>
      </c>
      <c r="M181" s="8">
        <v>0.45400002598762512</v>
      </c>
      <c r="N181" s="8">
        <v>0.6600000262260437</v>
      </c>
      <c r="O181" s="8">
        <v>39.700000762939453</v>
      </c>
      <c r="P181" s="8">
        <v>26.024099349975586</v>
      </c>
      <c r="Q181" s="8">
        <v>44.968788146972656</v>
      </c>
      <c r="R181" s="8">
        <v>229.80000305175781</v>
      </c>
      <c r="S181" s="8">
        <v>60</v>
      </c>
      <c r="T181" s="8">
        <v>60</v>
      </c>
      <c r="U181" s="8">
        <v>60.900002000000001</v>
      </c>
      <c r="V181" s="8">
        <v>137.79624938964844</v>
      </c>
      <c r="W181" s="8">
        <v>52.49993896484375</v>
      </c>
      <c r="X181" s="8">
        <v>66.836189270019531</v>
      </c>
      <c r="Y181" s="8">
        <v>82.500930786132813</v>
      </c>
      <c r="Z181" s="8">
        <v>2.3703126907348633</v>
      </c>
      <c r="AA181" s="8">
        <v>536.032470703125</v>
      </c>
      <c r="AB181" s="8">
        <v>486.1119384765625</v>
      </c>
      <c r="AC181" s="8">
        <v>4.966437816619873</v>
      </c>
      <c r="AD181" s="8">
        <v>3.9505627155303955</v>
      </c>
      <c r="AE181" s="8">
        <v>7685.4111328125</v>
      </c>
      <c r="AF181" s="8">
        <v>5706.93115234375</v>
      </c>
      <c r="AG181" s="8">
        <v>1772.9453125</v>
      </c>
      <c r="AH181" s="8">
        <v>1087.849609375</v>
      </c>
      <c r="AI181" s="8">
        <v>5912.4658203125</v>
      </c>
      <c r="AJ181" s="8">
        <v>4619.08154296875</v>
      </c>
      <c r="AK181" s="8">
        <f>(data_cloud__263[[#This Row],[timestamp]]-BD179)*86400</f>
        <v>24.014999996870756</v>
      </c>
      <c r="AL181" s="8">
        <v>1.004</v>
      </c>
      <c r="AM181" s="8">
        <v>424.54300000000001</v>
      </c>
      <c r="AN181" s="8">
        <v>2053.5149999999999</v>
      </c>
      <c r="AO181" s="8">
        <v>49.177999999999997</v>
      </c>
      <c r="AP181" s="6">
        <v>33.356000000000002</v>
      </c>
      <c r="AQ181" s="6">
        <v>0</v>
      </c>
      <c r="AR181" s="6">
        <v>1</v>
      </c>
      <c r="AS181" s="6">
        <f>_xlfn.XLOOKUP(data_cloud__263[[#This Row],[product_id]], manual_check_maarten!A:A,manual_check_maarten!F:F,  "")</f>
        <v>0</v>
      </c>
      <c r="AT181" s="6" t="str">
        <f>_xlfn.XLOOKUP(data_cloud__263[[#This Row],[product_id]], manual_check_maarten!A:A,manual_check_maarten!H:H,  "")</f>
        <v>White mark</v>
      </c>
      <c r="AU181" s="6">
        <f>IF(data_cloud__263[[#This Row],[ground_truth]]=0,1,0)</f>
        <v>1</v>
      </c>
      <c r="AV181" s="6"/>
      <c r="AW181" s="6"/>
      <c r="AX181" s="6">
        <f>_xlfn.XLOOKUP(data_cloud__263[[#This Row],[product_id]], manual_check_maarten!A:A,manual_check_maarten!G:G,  "")</f>
        <v>0</v>
      </c>
      <c r="AY181" s="6"/>
      <c r="AZ181" s="6"/>
      <c r="BA181" s="6" t="s">
        <v>502</v>
      </c>
      <c r="BB181" s="6">
        <v>90</v>
      </c>
      <c r="BC181" s="6" t="s">
        <v>85</v>
      </c>
      <c r="BD181" s="6">
        <v>45566.712464432872</v>
      </c>
      <c r="BE181" s="6" t="s">
        <v>79</v>
      </c>
      <c r="BF181" s="6" t="s">
        <v>80</v>
      </c>
      <c r="BG181" s="6">
        <v>90</v>
      </c>
      <c r="BH181" s="6">
        <v>90</v>
      </c>
      <c r="BI181" s="6">
        <v>0</v>
      </c>
      <c r="BJ181" s="6" t="s">
        <v>500</v>
      </c>
      <c r="BK181" s="6" t="s">
        <v>82</v>
      </c>
      <c r="BL181" s="6">
        <v>15.049999237060547</v>
      </c>
      <c r="BM181" s="6">
        <v>110</v>
      </c>
      <c r="BN181" s="6" t="s">
        <v>82</v>
      </c>
      <c r="BO181" s="6" t="s">
        <v>82</v>
      </c>
      <c r="BP181" s="6">
        <v>0</v>
      </c>
      <c r="BQ181" s="6">
        <v>60</v>
      </c>
      <c r="BR181" s="6"/>
      <c r="BS181" s="6"/>
      <c r="BT181" s="6" t="s">
        <v>503</v>
      </c>
      <c r="BU181" s="6" t="s">
        <v>502</v>
      </c>
      <c r="BV181" s="6">
        <v>40</v>
      </c>
      <c r="BW181" s="6">
        <v>20</v>
      </c>
      <c r="BX181" s="6">
        <v>45</v>
      </c>
      <c r="BY181" s="6">
        <v>1192.645</v>
      </c>
      <c r="BZ181" s="6">
        <v>1120.1310000000001</v>
      </c>
      <c r="CA181" s="6">
        <v>-3.673</v>
      </c>
      <c r="CB181" s="6">
        <v>4.0819999999999999</v>
      </c>
      <c r="CC181" s="6">
        <v>88.635999999999996</v>
      </c>
      <c r="CD181" s="6">
        <v>2053.5149999999999</v>
      </c>
      <c r="CE181" s="6">
        <v>1196.2629999999999</v>
      </c>
      <c r="CF181" s="6">
        <v>1426.7339999999999</v>
      </c>
      <c r="CG181" s="6">
        <v>179.94900000000001</v>
      </c>
      <c r="CH181" s="6">
        <v>97.244</v>
      </c>
      <c r="CS181" s="6"/>
      <c r="CT181" s="6"/>
      <c r="CU181" s="6"/>
      <c r="CV181" s="6"/>
      <c r="CW181" s="6"/>
      <c r="CZ181" s="6"/>
      <c r="DA181" s="6"/>
      <c r="DB181" s="6"/>
      <c r="DC181" s="6"/>
      <c r="DD181" s="6"/>
      <c r="DE181" s="6"/>
    </row>
    <row r="182" spans="1:109" hidden="1" x14ac:dyDescent="0.35">
      <c r="A182" s="8">
        <v>801.41314697265625</v>
      </c>
      <c r="B182" s="8">
        <v>119.90861511230469</v>
      </c>
      <c r="C182" s="8">
        <v>214.80000305175781</v>
      </c>
      <c r="D182" s="8">
        <v>214.60000610351563</v>
      </c>
      <c r="E182" s="8">
        <v>219.80000305175781</v>
      </c>
      <c r="F182" s="8">
        <v>225</v>
      </c>
      <c r="G182" s="8">
        <v>2207.098876953125</v>
      </c>
      <c r="H182" s="8">
        <v>1843.976806640625</v>
      </c>
      <c r="I182" s="8">
        <v>3.32200026512146</v>
      </c>
      <c r="J182" s="8">
        <v>0.15800000727176666</v>
      </c>
      <c r="K182" s="8">
        <v>24.340002059936523</v>
      </c>
      <c r="L182" s="8">
        <v>2.0460000038146973</v>
      </c>
      <c r="M182" s="8">
        <v>0.45400002598762512</v>
      </c>
      <c r="N182" s="8">
        <v>0.65600001811981201</v>
      </c>
      <c r="O182" s="8">
        <v>40</v>
      </c>
      <c r="P182" s="8">
        <v>25.917068481445313</v>
      </c>
      <c r="Q182" s="8">
        <v>44.999370574951172</v>
      </c>
      <c r="R182" s="8">
        <v>229.80000305175781</v>
      </c>
      <c r="S182" s="8">
        <v>60.099997999999999</v>
      </c>
      <c r="T182" s="8">
        <v>60.099997999999999</v>
      </c>
      <c r="U182" s="8">
        <v>60.900002000000001</v>
      </c>
      <c r="V182" s="8">
        <v>94.586082458496094</v>
      </c>
      <c r="W182" s="8">
        <v>52.499603271484375</v>
      </c>
      <c r="X182" s="8">
        <v>66.145393371582031</v>
      </c>
      <c r="Y182" s="8">
        <v>79.916770935058594</v>
      </c>
      <c r="Z182" s="8">
        <v>3.6119377613067627</v>
      </c>
      <c r="AA182" s="8">
        <v>535.51495361328125</v>
      </c>
      <c r="AB182" s="8">
        <v>486.86016845703125</v>
      </c>
      <c r="AC182" s="8">
        <v>4.6654376983642578</v>
      </c>
      <c r="AD182" s="8">
        <v>3.7248127460479736</v>
      </c>
      <c r="AE182" s="8">
        <v>7553.154296875</v>
      </c>
      <c r="AF182" s="8">
        <v>5137.1640625</v>
      </c>
      <c r="AG182" s="8">
        <v>1595.478515625</v>
      </c>
      <c r="AH182" s="8">
        <v>948.7421875</v>
      </c>
      <c r="AI182" s="8">
        <v>5957.67578125</v>
      </c>
      <c r="AJ182" s="8">
        <v>4188.421875</v>
      </c>
      <c r="AK182" s="8">
        <f>(data_cloud__263[[#This Row],[timestamp]]-BD180)*86400</f>
        <v>23.949999595060945</v>
      </c>
      <c r="AL182" s="8"/>
      <c r="AM182" s="8"/>
      <c r="AN182" s="8"/>
      <c r="AO182" s="8"/>
      <c r="AP182" s="6"/>
      <c r="AQ182" s="6"/>
      <c r="AR182" s="6"/>
      <c r="AS182" s="6" t="str">
        <f>_xlfn.XLOOKUP(data_cloud__263[[#This Row],[product_id]], manual_check_maarten!A:A,manual_check_maarten!F:F,  "")</f>
        <v/>
      </c>
      <c r="AT182" s="6" t="str">
        <f>_xlfn.XLOOKUP(data_cloud__263[[#This Row],[product_id]], manual_check_maarten!A:A,manual_check_maarten!H:H,  "")</f>
        <v/>
      </c>
      <c r="AU182" s="6">
        <f>IF(data_cloud__263[[#This Row],[ground_truth]]=0,1,0)</f>
        <v>0</v>
      </c>
      <c r="AV182" s="6"/>
      <c r="AW182" s="6"/>
      <c r="AX182" s="6" t="str">
        <f>_xlfn.XLOOKUP(data_cloud__263[[#This Row],[product_id]], manual_check_maarten!A:A,manual_check_maarten!G:G,  "")</f>
        <v/>
      </c>
      <c r="AY182" s="6"/>
      <c r="AZ182" s="6"/>
      <c r="BA182" s="6" t="s">
        <v>504</v>
      </c>
      <c r="BB182" s="6">
        <v>91</v>
      </c>
      <c r="BC182" s="6" t="s">
        <v>78</v>
      </c>
      <c r="BD182" s="6">
        <v>45566.712741631942</v>
      </c>
      <c r="BE182" s="6" t="s">
        <v>79</v>
      </c>
      <c r="BF182" s="6" t="s">
        <v>80</v>
      </c>
      <c r="BG182" s="6">
        <v>91</v>
      </c>
      <c r="BH182" s="6">
        <v>91</v>
      </c>
      <c r="BI182" s="6">
        <v>0</v>
      </c>
      <c r="BJ182" s="6" t="s">
        <v>505</v>
      </c>
      <c r="BK182" s="6" t="s">
        <v>82</v>
      </c>
      <c r="BL182" s="6">
        <v>15.049999237060547</v>
      </c>
      <c r="BM182" s="6">
        <v>110</v>
      </c>
      <c r="BN182" s="6" t="s">
        <v>82</v>
      </c>
      <c r="BO182" s="6" t="s">
        <v>82</v>
      </c>
      <c r="BP182" s="6">
        <v>0</v>
      </c>
      <c r="BQ182" s="6">
        <v>60</v>
      </c>
      <c r="BR182" s="6">
        <v>1.549232006072998E-2</v>
      </c>
      <c r="BS182" s="6">
        <v>0.14763367176055908</v>
      </c>
      <c r="BT182" s="6"/>
      <c r="BU182" s="6"/>
      <c r="BY182" s="6"/>
      <c r="BZ182" s="6"/>
      <c r="CA182" s="6"/>
      <c r="CB182" s="6"/>
      <c r="CC182" s="6"/>
      <c r="CD182" s="6"/>
      <c r="CE182" s="6"/>
      <c r="CS182" s="6"/>
      <c r="CT182" s="6"/>
      <c r="CU182" s="6"/>
      <c r="CV182" s="6"/>
      <c r="CW182" s="6"/>
      <c r="CZ182" s="6"/>
      <c r="DA182" s="6"/>
      <c r="DB182" s="6"/>
      <c r="DC182" s="6"/>
      <c r="DD182" s="6"/>
      <c r="DE182" s="6"/>
    </row>
    <row r="183" spans="1:109" x14ac:dyDescent="0.35">
      <c r="A183" s="8">
        <v>801.41314697265625</v>
      </c>
      <c r="B183" s="8">
        <v>119.90861511230469</v>
      </c>
      <c r="C183" s="8">
        <v>214.80000305175781</v>
      </c>
      <c r="D183" s="8">
        <v>214.60000610351563</v>
      </c>
      <c r="E183" s="8">
        <v>219.80000305175781</v>
      </c>
      <c r="F183" s="8">
        <v>225</v>
      </c>
      <c r="G183" s="8">
        <v>2207.098876953125</v>
      </c>
      <c r="H183" s="8">
        <v>1843.976806640625</v>
      </c>
      <c r="I183" s="8">
        <v>3.32200026512146</v>
      </c>
      <c r="J183" s="8">
        <v>0.15800000727176666</v>
      </c>
      <c r="K183" s="8">
        <v>24.340002059936523</v>
      </c>
      <c r="L183" s="8">
        <v>2.0460000038146973</v>
      </c>
      <c r="M183" s="8">
        <v>0.45400002598762512</v>
      </c>
      <c r="N183" s="8">
        <v>0.65600001811981201</v>
      </c>
      <c r="O183" s="8">
        <v>40</v>
      </c>
      <c r="P183" s="8">
        <v>25.917068481445313</v>
      </c>
      <c r="Q183" s="8">
        <v>44.999370574951172</v>
      </c>
      <c r="R183" s="8">
        <v>229.80000305175781</v>
      </c>
      <c r="S183" s="8">
        <v>60.099997999999999</v>
      </c>
      <c r="T183" s="8">
        <v>60.099997999999999</v>
      </c>
      <c r="U183" s="8">
        <v>60.900002000000001</v>
      </c>
      <c r="V183" s="8">
        <v>137.79624938964844</v>
      </c>
      <c r="W183" s="8">
        <v>52.49993896484375</v>
      </c>
      <c r="X183" s="8">
        <v>66.875076293945313</v>
      </c>
      <c r="Y183" s="8">
        <v>82.731941223144531</v>
      </c>
      <c r="Z183" s="8">
        <v>1.4673125743865967</v>
      </c>
      <c r="AA183" s="8">
        <v>537.09661865234375</v>
      </c>
      <c r="AB183" s="8">
        <v>486.7071533203125</v>
      </c>
      <c r="AC183" s="8">
        <v>4.9288125038146973</v>
      </c>
      <c r="AD183" s="8">
        <v>3.9505627155303955</v>
      </c>
      <c r="AE183" s="8">
        <v>7689.78369140625</v>
      </c>
      <c r="AF183" s="8">
        <v>5735.8642578125</v>
      </c>
      <c r="AG183" s="8">
        <v>1753.8857421875</v>
      </c>
      <c r="AH183" s="8">
        <v>1087.38671875</v>
      </c>
      <c r="AI183" s="8">
        <v>5935.89794921875</v>
      </c>
      <c r="AJ183" s="8">
        <v>4648.4775390625</v>
      </c>
      <c r="AK183" s="8">
        <f>(data_cloud__263[[#This Row],[timestamp]]-BD181)*86400</f>
        <v>23.949999595060945</v>
      </c>
      <c r="AL183" s="8">
        <v>1.006</v>
      </c>
      <c r="AM183" s="8">
        <v>424.36700000000002</v>
      </c>
      <c r="AN183" s="8">
        <v>0</v>
      </c>
      <c r="AO183" s="8">
        <v>639.94899999999996</v>
      </c>
      <c r="AP183" s="6">
        <v>767.48199999999997</v>
      </c>
      <c r="AQ183" s="6">
        <v>0</v>
      </c>
      <c r="AR183" s="6">
        <v>0</v>
      </c>
      <c r="AS183" s="6">
        <f>_xlfn.XLOOKUP(data_cloud__263[[#This Row],[product_id]], manual_check_maarten!A:A,manual_check_maarten!F:F,  "")</f>
        <v>0</v>
      </c>
      <c r="AT183" s="6" t="str">
        <f>_xlfn.XLOOKUP(data_cloud__263[[#This Row],[product_id]], manual_check_maarten!A:A,manual_check_maarten!H:H,  "")</f>
        <v>Circ section</v>
      </c>
      <c r="AU183" s="6">
        <f>IF(data_cloud__263[[#This Row],[ground_truth]]=0,1,0)</f>
        <v>1</v>
      </c>
      <c r="AV183" s="6"/>
      <c r="AW183" s="6"/>
      <c r="AX183" s="6" t="str">
        <f>_xlfn.XLOOKUP(data_cloud__263[[#This Row],[product_id]], manual_check_maarten!A:A,manual_check_maarten!G:G,  "")</f>
        <v>anomaly due to position against the edge of the FOV; errors</v>
      </c>
      <c r="AY183" s="6"/>
      <c r="AZ183" s="6"/>
      <c r="BA183" s="6" t="s">
        <v>506</v>
      </c>
      <c r="BB183" s="6">
        <v>91</v>
      </c>
      <c r="BC183" s="6" t="s">
        <v>85</v>
      </c>
      <c r="BD183" s="6">
        <v>45566.712741631942</v>
      </c>
      <c r="BE183" s="6" t="s">
        <v>79</v>
      </c>
      <c r="BF183" s="6" t="s">
        <v>80</v>
      </c>
      <c r="BG183" s="6">
        <v>91</v>
      </c>
      <c r="BH183" s="6">
        <v>91</v>
      </c>
      <c r="BI183" s="6">
        <v>0</v>
      </c>
      <c r="BJ183" s="6" t="s">
        <v>505</v>
      </c>
      <c r="BK183" s="6" t="s">
        <v>82</v>
      </c>
      <c r="BL183" s="6">
        <v>15.049999237060547</v>
      </c>
      <c r="BM183" s="6">
        <v>110</v>
      </c>
      <c r="BN183" s="6" t="s">
        <v>82</v>
      </c>
      <c r="BO183" s="6" t="s">
        <v>82</v>
      </c>
      <c r="BP183" s="6">
        <v>0</v>
      </c>
      <c r="BQ183" s="6">
        <v>60</v>
      </c>
      <c r="BR183" s="6"/>
      <c r="BS183" s="6"/>
      <c r="BT183" s="6" t="s">
        <v>507</v>
      </c>
      <c r="BU183" s="6" t="s">
        <v>506</v>
      </c>
      <c r="BV183" s="6">
        <v>40</v>
      </c>
      <c r="BW183" s="6">
        <v>20</v>
      </c>
      <c r="BX183" s="6">
        <v>45</v>
      </c>
      <c r="BY183" s="6">
        <v>1208.5260000000001</v>
      </c>
      <c r="BZ183" s="6">
        <v>688.072</v>
      </c>
      <c r="CA183" s="6">
        <v>-4.1420000000000003</v>
      </c>
      <c r="CB183" s="6">
        <v>4.0469999999999997</v>
      </c>
      <c r="CC183" s="6">
        <v>88.167000000000002</v>
      </c>
      <c r="CD183" s="6">
        <v>0</v>
      </c>
      <c r="CE183" s="6">
        <v>1210.9570000000001</v>
      </c>
      <c r="CF183" s="6">
        <v>997.06600000000003</v>
      </c>
      <c r="CG183" s="6">
        <v>179.982</v>
      </c>
      <c r="CH183" s="6">
        <v>88.582999999999998</v>
      </c>
      <c r="CS183" s="6"/>
      <c r="CT183" s="6"/>
      <c r="CU183" s="6"/>
      <c r="CV183" s="6"/>
      <c r="CW183" s="6"/>
      <c r="CZ183" s="6"/>
      <c r="DA183" s="6"/>
      <c r="DB183" s="6"/>
      <c r="DC183" s="6"/>
      <c r="DD183" s="6"/>
      <c r="DE183" s="6"/>
    </row>
    <row r="184" spans="1:109" x14ac:dyDescent="0.35">
      <c r="A184" s="8">
        <v>801.22869873046875</v>
      </c>
      <c r="B184" s="8">
        <v>119.90861511230469</v>
      </c>
      <c r="C184" s="8">
        <v>214.60000610351563</v>
      </c>
      <c r="D184" s="8">
        <v>214.80000305175781</v>
      </c>
      <c r="E184" s="8">
        <v>220</v>
      </c>
      <c r="F184" s="8">
        <v>225</v>
      </c>
      <c r="G184" s="8">
        <v>2206.4189453125</v>
      </c>
      <c r="H184" s="8">
        <v>1852.525390625</v>
      </c>
      <c r="I184" s="8">
        <v>3.06600022315979</v>
      </c>
      <c r="J184" s="8">
        <v>0.14600001275539398</v>
      </c>
      <c r="K184" s="8">
        <v>24.342000961303711</v>
      </c>
      <c r="L184" s="8">
        <v>2.0140001773834229</v>
      </c>
      <c r="M184" s="8">
        <v>0.45600003004074097</v>
      </c>
      <c r="N184" s="8">
        <v>0.65800005197525024</v>
      </c>
      <c r="O184" s="8">
        <v>40.200000762939453</v>
      </c>
      <c r="P184" s="8">
        <v>25.387002944946289</v>
      </c>
      <c r="Q184" s="8">
        <v>44.943305969238281</v>
      </c>
      <c r="R184" s="8">
        <v>229.80000305175781</v>
      </c>
      <c r="S184" s="8">
        <v>59.900002000000001</v>
      </c>
      <c r="T184" s="8">
        <v>59.900002000000001</v>
      </c>
      <c r="U184" s="8">
        <v>60.900002000000001</v>
      </c>
      <c r="V184" s="8">
        <v>94.586082458496094</v>
      </c>
      <c r="W184" s="8">
        <v>52.499603271484375</v>
      </c>
      <c r="X184" s="8">
        <v>66.091789245605469</v>
      </c>
      <c r="Y184" s="8">
        <v>79.864028930664063</v>
      </c>
      <c r="Z184" s="8">
        <v>3.3861875534057617</v>
      </c>
      <c r="AA184" s="8">
        <v>535.4013671875</v>
      </c>
      <c r="AB184" s="8">
        <v>485.882080078125</v>
      </c>
      <c r="AC184" s="8">
        <v>4.6654376983642578</v>
      </c>
      <c r="AD184" s="8">
        <v>3.8376877307891846</v>
      </c>
      <c r="AE184" s="8">
        <v>7534.81005859375</v>
      </c>
      <c r="AF184" s="8">
        <v>5105.09375</v>
      </c>
      <c r="AG184" s="8">
        <v>1581.3828125</v>
      </c>
      <c r="AH184" s="8">
        <v>987.29541015625</v>
      </c>
      <c r="AI184" s="8">
        <v>5953.42724609375</v>
      </c>
      <c r="AJ184" s="8">
        <v>4117.79833984375</v>
      </c>
      <c r="AK184" s="8">
        <f>(data_cloud__263[[#This Row],[timestamp]]-BD182)*86400</f>
        <v>24.0870003355667</v>
      </c>
      <c r="AL184" s="8">
        <v>1.0029999999999999</v>
      </c>
      <c r="AM184" s="8">
        <v>423.23200000000003</v>
      </c>
      <c r="AN184" s="8">
        <v>2055.2809999999999</v>
      </c>
      <c r="AO184" s="8">
        <v>6.1150000000000002</v>
      </c>
      <c r="AP184" s="6">
        <v>26.155000000000001</v>
      </c>
      <c r="AQ184" s="6">
        <v>1</v>
      </c>
      <c r="AR184" s="6">
        <v>1</v>
      </c>
      <c r="AS184" s="6">
        <f>_xlfn.XLOOKUP(data_cloud__263[[#This Row],[product_id]], manual_check_maarten!A:A,manual_check_maarten!F:F,  "")</f>
        <v>1</v>
      </c>
      <c r="AT184" s="6" t="str">
        <f>_xlfn.XLOOKUP(data_cloud__263[[#This Row],[product_id]], manual_check_maarten!A:A,manual_check_maarten!H:H,  "")</f>
        <v/>
      </c>
      <c r="AU184" s="6">
        <f>IF(data_cloud__263[[#This Row],[ground_truth]]=0,1,0)</f>
        <v>0</v>
      </c>
      <c r="AV184" s="6"/>
      <c r="AW184" s="6"/>
      <c r="AX184" s="6">
        <f>_xlfn.XLOOKUP(data_cloud__263[[#This Row],[product_id]], manual_check_maarten!A:A,manual_check_maarten!G:G,  "")</f>
        <v>0</v>
      </c>
      <c r="AY184" s="6"/>
      <c r="AZ184" s="6"/>
      <c r="BA184" s="6" t="s">
        <v>508</v>
      </c>
      <c r="BB184" s="6">
        <v>92</v>
      </c>
      <c r="BC184" s="6" t="s">
        <v>78</v>
      </c>
      <c r="BD184" s="6">
        <v>45566.713020416668</v>
      </c>
      <c r="BE184" s="6" t="s">
        <v>79</v>
      </c>
      <c r="BF184" s="6" t="s">
        <v>80</v>
      </c>
      <c r="BG184" s="6">
        <v>92</v>
      </c>
      <c r="BH184" s="6">
        <v>92</v>
      </c>
      <c r="BI184" s="6">
        <v>0</v>
      </c>
      <c r="BJ184" s="6" t="s">
        <v>509</v>
      </c>
      <c r="BK184" s="6" t="s">
        <v>82</v>
      </c>
      <c r="BL184" s="6">
        <v>15.049999237060547</v>
      </c>
      <c r="BM184" s="6">
        <v>110</v>
      </c>
      <c r="BN184" s="6" t="s">
        <v>82</v>
      </c>
      <c r="BO184" s="6" t="s">
        <v>82</v>
      </c>
      <c r="BP184" s="6">
        <v>0</v>
      </c>
      <c r="BQ184" s="6">
        <v>60</v>
      </c>
      <c r="BR184" s="6">
        <v>2.9458522796630859E-2</v>
      </c>
      <c r="BS184" s="6">
        <v>0.1322629451751709</v>
      </c>
      <c r="BT184" s="6" t="s">
        <v>510</v>
      </c>
      <c r="BU184" s="6" t="s">
        <v>508</v>
      </c>
      <c r="BV184" s="6">
        <v>40</v>
      </c>
      <c r="BW184" s="6">
        <v>20</v>
      </c>
      <c r="BX184" s="6">
        <v>45</v>
      </c>
      <c r="BY184" s="6">
        <v>823.89099999999996</v>
      </c>
      <c r="BZ184" s="6">
        <v>1179.819</v>
      </c>
      <c r="CA184" s="6">
        <v>0.41699999999999998</v>
      </c>
      <c r="CB184" s="6">
        <v>4.1870000000000003</v>
      </c>
      <c r="CC184" s="6">
        <v>92.725999999999999</v>
      </c>
      <c r="CD184" s="6">
        <v>2055.2809999999999</v>
      </c>
      <c r="CE184" s="6">
        <v>807.18499999999995</v>
      </c>
      <c r="CF184" s="6">
        <v>1287.3920000000001</v>
      </c>
      <c r="CG184" s="6">
        <v>3.1139999999999999</v>
      </c>
      <c r="CH184" s="6">
        <v>99.998999999999995</v>
      </c>
      <c r="CS184" s="6"/>
      <c r="CT184" s="6"/>
      <c r="CU184" s="6"/>
      <c r="CV184" s="6"/>
      <c r="CW184" s="6"/>
      <c r="CZ184" s="6"/>
      <c r="DA184" s="6"/>
      <c r="DB184" s="6"/>
      <c r="DC184" s="6"/>
      <c r="DD184" s="6"/>
      <c r="DE184" s="6"/>
    </row>
    <row r="185" spans="1:109" x14ac:dyDescent="0.35">
      <c r="A185" s="8">
        <v>801.22869873046875</v>
      </c>
      <c r="B185" s="8">
        <v>119.90861511230469</v>
      </c>
      <c r="C185" s="8">
        <v>214.60000610351563</v>
      </c>
      <c r="D185" s="8">
        <v>214.80000305175781</v>
      </c>
      <c r="E185" s="8">
        <v>220</v>
      </c>
      <c r="F185" s="8">
        <v>225</v>
      </c>
      <c r="G185" s="8">
        <v>2206.4189453125</v>
      </c>
      <c r="H185" s="8">
        <v>1852.525390625</v>
      </c>
      <c r="I185" s="8">
        <v>3.06600022315979</v>
      </c>
      <c r="J185" s="8">
        <v>0.14600001275539398</v>
      </c>
      <c r="K185" s="8">
        <v>24.342000961303711</v>
      </c>
      <c r="L185" s="8">
        <v>2.0140001773834229</v>
      </c>
      <c r="M185" s="8">
        <v>0.45600003004074097</v>
      </c>
      <c r="N185" s="8">
        <v>0.65800005197525024</v>
      </c>
      <c r="O185" s="8">
        <v>40.200000762939453</v>
      </c>
      <c r="P185" s="8">
        <v>25.387002944946289</v>
      </c>
      <c r="Q185" s="8">
        <v>44.943305969238281</v>
      </c>
      <c r="R185" s="8">
        <v>229.80000305175781</v>
      </c>
      <c r="S185" s="8">
        <v>59.900002000000001</v>
      </c>
      <c r="T185" s="8">
        <v>59.900002000000001</v>
      </c>
      <c r="U185" s="8">
        <v>60.900002000000001</v>
      </c>
      <c r="V185" s="8">
        <v>137.79624938964844</v>
      </c>
      <c r="W185" s="8">
        <v>52.49993896484375</v>
      </c>
      <c r="X185" s="8">
        <v>66.937515258789063</v>
      </c>
      <c r="Y185" s="8">
        <v>82.690162658691406</v>
      </c>
      <c r="Z185" s="8">
        <v>1.5801875591278076</v>
      </c>
      <c r="AA185" s="8">
        <v>534.303466796875</v>
      </c>
      <c r="AB185" s="8">
        <v>483.67037963867188</v>
      </c>
      <c r="AC185" s="8">
        <v>5.0040626525878906</v>
      </c>
      <c r="AD185" s="8">
        <v>3.9505627155303955</v>
      </c>
      <c r="AE185" s="8">
        <v>7644.60107421875</v>
      </c>
      <c r="AF185" s="8">
        <v>5632.56787109375</v>
      </c>
      <c r="AG185" s="8">
        <v>1765.53076171875</v>
      </c>
      <c r="AH185" s="8">
        <v>1060.802734375</v>
      </c>
      <c r="AI185" s="8">
        <v>5879.0703125</v>
      </c>
      <c r="AJ185" s="8">
        <v>4571.76513671875</v>
      </c>
      <c r="AK185" s="8">
        <f>(data_cloud__263[[#This Row],[timestamp]]-BD183)*86400</f>
        <v>24.0870003355667</v>
      </c>
      <c r="AL185" s="8">
        <v>1.0049999999999999</v>
      </c>
      <c r="AM185" s="8">
        <v>424.48099999999999</v>
      </c>
      <c r="AN185" s="8">
        <v>2056.3119999999999</v>
      </c>
      <c r="AO185" s="8">
        <v>7.0330000000000004</v>
      </c>
      <c r="AP185" s="6">
        <v>26.463999999999999</v>
      </c>
      <c r="AQ185" s="6">
        <v>1</v>
      </c>
      <c r="AR185" s="6">
        <v>1</v>
      </c>
      <c r="AS185" s="6">
        <f>_xlfn.XLOOKUP(data_cloud__263[[#This Row],[product_id]], manual_check_maarten!A:A,manual_check_maarten!F:F,  "")</f>
        <v>1</v>
      </c>
      <c r="AT185" s="6" t="str">
        <f>_xlfn.XLOOKUP(data_cloud__263[[#This Row],[product_id]], manual_check_maarten!A:A,manual_check_maarten!H:H,  "")</f>
        <v/>
      </c>
      <c r="AU185" s="6">
        <f>IF(data_cloud__263[[#This Row],[ground_truth]]=0,1,0)</f>
        <v>0</v>
      </c>
      <c r="AV185" s="6"/>
      <c r="AW185" s="6"/>
      <c r="AX185" s="6">
        <f>_xlfn.XLOOKUP(data_cloud__263[[#This Row],[product_id]], manual_check_maarten!A:A,manual_check_maarten!G:G,  "")</f>
        <v>0</v>
      </c>
      <c r="AY185" s="6"/>
      <c r="AZ185" s="6"/>
      <c r="BA185" s="6" t="s">
        <v>511</v>
      </c>
      <c r="BB185" s="6">
        <v>92</v>
      </c>
      <c r="BC185" s="6" t="s">
        <v>85</v>
      </c>
      <c r="BD185" s="6">
        <v>45566.713020416668</v>
      </c>
      <c r="BE185" s="6" t="s">
        <v>79</v>
      </c>
      <c r="BF185" s="6" t="s">
        <v>80</v>
      </c>
      <c r="BG185" s="6">
        <v>92</v>
      </c>
      <c r="BH185" s="6">
        <v>92</v>
      </c>
      <c r="BI185" s="6">
        <v>0</v>
      </c>
      <c r="BJ185" s="6" t="s">
        <v>509</v>
      </c>
      <c r="BK185" s="6" t="s">
        <v>82</v>
      </c>
      <c r="BL185" s="6">
        <v>15.049999237060547</v>
      </c>
      <c r="BM185" s="6">
        <v>110</v>
      </c>
      <c r="BN185" s="6" t="s">
        <v>82</v>
      </c>
      <c r="BO185" s="6" t="s">
        <v>82</v>
      </c>
      <c r="BP185" s="6">
        <v>0</v>
      </c>
      <c r="BQ185" s="6">
        <v>60</v>
      </c>
      <c r="BR185" s="6"/>
      <c r="BS185" s="6"/>
      <c r="BT185" s="6" t="s">
        <v>512</v>
      </c>
      <c r="BU185" s="6" t="s">
        <v>511</v>
      </c>
      <c r="BV185" s="6">
        <v>40</v>
      </c>
      <c r="BW185" s="6">
        <v>20</v>
      </c>
      <c r="BX185" s="6">
        <v>45</v>
      </c>
      <c r="BY185" s="6">
        <v>1236.1120000000001</v>
      </c>
      <c r="BZ185" s="6">
        <v>909.95799999999997</v>
      </c>
      <c r="CA185" s="6">
        <v>-1.847</v>
      </c>
      <c r="CB185" s="6">
        <v>4.0270000000000001</v>
      </c>
      <c r="CC185" s="6">
        <v>90.462000000000003</v>
      </c>
      <c r="CD185" s="6">
        <v>2056.3119999999999</v>
      </c>
      <c r="CE185" s="6">
        <v>1230.2529999999999</v>
      </c>
      <c r="CF185" s="6">
        <v>1219.423</v>
      </c>
      <c r="CG185" s="6">
        <v>-178.321</v>
      </c>
      <c r="CH185" s="6">
        <v>99.998999999999995</v>
      </c>
      <c r="CS185" s="6"/>
      <c r="CT185" s="6"/>
      <c r="CU185" s="6"/>
      <c r="CV185" s="6"/>
      <c r="CW185" s="6"/>
      <c r="CZ185" s="6"/>
      <c r="DA185" s="6"/>
      <c r="DB185" s="6"/>
      <c r="DC185" s="6"/>
      <c r="DD185" s="6"/>
      <c r="DE185" s="6"/>
    </row>
    <row r="186" spans="1:109" x14ac:dyDescent="0.35">
      <c r="A186" s="8">
        <v>801.22869873046875</v>
      </c>
      <c r="B186" s="8">
        <v>119.90861511230469</v>
      </c>
      <c r="C186" s="8">
        <v>214.60000610351563</v>
      </c>
      <c r="D186" s="8">
        <v>214.80000305175781</v>
      </c>
      <c r="E186" s="8">
        <v>219.80000305175781</v>
      </c>
      <c r="F186" s="8">
        <v>225</v>
      </c>
      <c r="G186" s="8">
        <v>2191.653076171875</v>
      </c>
      <c r="H186" s="8">
        <v>1869.136962890625</v>
      </c>
      <c r="I186" s="8">
        <v>3.0360002517700195</v>
      </c>
      <c r="J186" s="8">
        <v>0.15200001001358032</v>
      </c>
      <c r="K186" s="8">
        <v>24.338001251220703</v>
      </c>
      <c r="L186" s="8">
        <v>2.062000036239624</v>
      </c>
      <c r="M186" s="8">
        <v>0.45200002193450928</v>
      </c>
      <c r="N186" s="8">
        <v>0.65800005197525024</v>
      </c>
      <c r="O186" s="8">
        <v>40.5</v>
      </c>
      <c r="P186" s="8">
        <v>25.560293197631836</v>
      </c>
      <c r="Q186" s="8">
        <v>44.989173889160156</v>
      </c>
      <c r="R186" s="8">
        <v>229.80000305175781</v>
      </c>
      <c r="S186" s="8">
        <v>60</v>
      </c>
      <c r="T186" s="8">
        <v>60</v>
      </c>
      <c r="U186" s="8">
        <v>60.900002000000001</v>
      </c>
      <c r="V186" s="8">
        <v>94.586082458496094</v>
      </c>
      <c r="W186" s="8">
        <v>52.499603271484375</v>
      </c>
      <c r="X186" s="8">
        <v>66.264091491699219</v>
      </c>
      <c r="Y186" s="8">
        <v>80.024238586425781</v>
      </c>
      <c r="Z186" s="8">
        <v>3.9505627155303955</v>
      </c>
      <c r="AA186" s="8">
        <v>534.64190673828125</v>
      </c>
      <c r="AB186" s="8">
        <v>485.09100341796875</v>
      </c>
      <c r="AC186" s="8">
        <v>4.7030625343322754</v>
      </c>
      <c r="AD186" s="8">
        <v>3.7624375820159912</v>
      </c>
      <c r="AE186" s="8">
        <v>7535.06103515625</v>
      </c>
      <c r="AF186" s="8">
        <v>5071.81591796875</v>
      </c>
      <c r="AG186" s="8">
        <v>1600.79931640625</v>
      </c>
      <c r="AH186" s="8">
        <v>952.82763671875</v>
      </c>
      <c r="AI186" s="8">
        <v>5934.26171875</v>
      </c>
      <c r="AJ186" s="8">
        <v>4118.98828125</v>
      </c>
      <c r="AK186" s="8">
        <f>(data_cloud__263[[#This Row],[timestamp]]-BD184)*86400</f>
        <v>24.986999854445457</v>
      </c>
      <c r="AL186" s="8">
        <v>1.004</v>
      </c>
      <c r="AM186" s="8">
        <v>423.416</v>
      </c>
      <c r="AN186" s="8">
        <v>2038.8340000000001</v>
      </c>
      <c r="AO186" s="8">
        <v>266.16199999999998</v>
      </c>
      <c r="AP186" s="6">
        <v>487.9</v>
      </c>
      <c r="AQ186" s="6">
        <v>0</v>
      </c>
      <c r="AR186" s="6">
        <v>0</v>
      </c>
      <c r="AS186" s="6">
        <f>_xlfn.XLOOKUP(data_cloud__263[[#This Row],[product_id]], manual_check_maarten!A:A,manual_check_maarten!F:F,  "")</f>
        <v>1</v>
      </c>
      <c r="AT186" s="6" t="str">
        <f>_xlfn.XLOOKUP(data_cloud__263[[#This Row],[product_id]], manual_check_maarten!A:A,manual_check_maarten!H:H,  "")</f>
        <v/>
      </c>
      <c r="AU186" s="6">
        <f>IF(data_cloud__263[[#This Row],[ground_truth]]=0,1,0)</f>
        <v>0</v>
      </c>
      <c r="AV186" s="6"/>
      <c r="AW186" s="6"/>
      <c r="AX186" s="6" t="str">
        <f>_xlfn.XLOOKUP(data_cloud__263[[#This Row],[product_id]], manual_check_maarten!A:A,manual_check_maarten!G:G,  "")</f>
        <v>anomaly due to position against the edge of the FOV</v>
      </c>
      <c r="AY186" s="6"/>
      <c r="AZ186" s="6"/>
      <c r="BA186" s="6" t="s">
        <v>513</v>
      </c>
      <c r="BB186" s="6">
        <v>93</v>
      </c>
      <c r="BC186" s="6" t="s">
        <v>78</v>
      </c>
      <c r="BD186" s="6">
        <v>45566.713309618055</v>
      </c>
      <c r="BE186" s="6" t="s">
        <v>79</v>
      </c>
      <c r="BF186" s="6" t="s">
        <v>80</v>
      </c>
      <c r="BG186" s="6">
        <v>93</v>
      </c>
      <c r="BH186" s="6">
        <v>93</v>
      </c>
      <c r="BI186" s="6">
        <v>0</v>
      </c>
      <c r="BJ186" s="6" t="s">
        <v>514</v>
      </c>
      <c r="BK186" s="6" t="s">
        <v>82</v>
      </c>
      <c r="BL186" s="6">
        <v>15.059999465942383</v>
      </c>
      <c r="BM186" s="6">
        <v>110</v>
      </c>
      <c r="BN186" s="6" t="s">
        <v>82</v>
      </c>
      <c r="BO186" s="6" t="s">
        <v>82</v>
      </c>
      <c r="BP186" s="6">
        <v>0</v>
      </c>
      <c r="BQ186" s="6">
        <v>60</v>
      </c>
      <c r="BR186" s="6">
        <v>2.3190975189208984E-3</v>
      </c>
      <c r="BS186" s="6">
        <v>0.15660607814788818</v>
      </c>
      <c r="BT186" s="6" t="s">
        <v>515</v>
      </c>
      <c r="BU186" s="6" t="s">
        <v>513</v>
      </c>
      <c r="BV186" s="6">
        <v>40</v>
      </c>
      <c r="BW186" s="6">
        <v>20</v>
      </c>
      <c r="BX186" s="6">
        <v>45</v>
      </c>
      <c r="BY186" s="6">
        <v>890.101</v>
      </c>
      <c r="BZ186" s="6">
        <v>894.27099999999996</v>
      </c>
      <c r="CA186" s="6">
        <v>3.7349999999999999</v>
      </c>
      <c r="CB186" s="6">
        <v>4.274</v>
      </c>
      <c r="CC186" s="6">
        <v>96.043999999999997</v>
      </c>
      <c r="CD186" s="6">
        <v>2038.8340000000001</v>
      </c>
      <c r="CE186" s="6">
        <v>866.23900000000003</v>
      </c>
      <c r="CF186" s="6">
        <v>1007.903</v>
      </c>
      <c r="CG186" s="6">
        <v>6.3410000000000002</v>
      </c>
      <c r="CH186" s="6">
        <v>90.944999999999993</v>
      </c>
      <c r="CS186" s="6"/>
      <c r="CT186" s="6"/>
      <c r="CU186" s="6"/>
      <c r="CV186" s="6"/>
      <c r="CW186" s="6"/>
      <c r="CZ186" s="6"/>
      <c r="DA186" s="6"/>
      <c r="DB186" s="6"/>
      <c r="DC186" s="6"/>
      <c r="DD186" s="6"/>
      <c r="DE186" s="6"/>
    </row>
    <row r="187" spans="1:109" x14ac:dyDescent="0.35">
      <c r="A187" s="8">
        <v>801.22869873046875</v>
      </c>
      <c r="B187" s="8">
        <v>119.90861511230469</v>
      </c>
      <c r="C187" s="8">
        <v>214.60000610351563</v>
      </c>
      <c r="D187" s="8">
        <v>214.80000305175781</v>
      </c>
      <c r="E187" s="8">
        <v>219.80000305175781</v>
      </c>
      <c r="F187" s="8">
        <v>225</v>
      </c>
      <c r="G187" s="8">
        <v>2191.653076171875</v>
      </c>
      <c r="H187" s="8">
        <v>1869.136962890625</v>
      </c>
      <c r="I187" s="8">
        <v>3.0360002517700195</v>
      </c>
      <c r="J187" s="8">
        <v>0.15200001001358032</v>
      </c>
      <c r="K187" s="8">
        <v>24.338001251220703</v>
      </c>
      <c r="L187" s="8">
        <v>2.062000036239624</v>
      </c>
      <c r="M187" s="8">
        <v>0.45200002193450928</v>
      </c>
      <c r="N187" s="8">
        <v>0.65800005197525024</v>
      </c>
      <c r="O187" s="8">
        <v>40.5</v>
      </c>
      <c r="P187" s="8">
        <v>25.560293197631836</v>
      </c>
      <c r="Q187" s="8">
        <v>44.989173889160156</v>
      </c>
      <c r="R187" s="8">
        <v>229.80000305175781</v>
      </c>
      <c r="S187" s="8">
        <v>60</v>
      </c>
      <c r="T187" s="8">
        <v>60</v>
      </c>
      <c r="U187" s="8">
        <v>60.900002000000001</v>
      </c>
      <c r="V187" s="8">
        <v>137.79624938964844</v>
      </c>
      <c r="W187" s="8">
        <v>52.49993896484375</v>
      </c>
      <c r="X187" s="8">
        <v>66.757652282714844</v>
      </c>
      <c r="Y187" s="8">
        <v>82.288558959960938</v>
      </c>
      <c r="Z187" s="8">
        <v>2.4455626010894775</v>
      </c>
      <c r="AA187" s="8">
        <v>535.0838623046875</v>
      </c>
      <c r="AB187" s="8">
        <v>484.51358032226563</v>
      </c>
      <c r="AC187" s="8">
        <v>4.9288125038146973</v>
      </c>
      <c r="AD187" s="8">
        <v>4.0258126258850098</v>
      </c>
      <c r="AE187" s="8">
        <v>7675.87744140625</v>
      </c>
      <c r="AF187" s="8">
        <v>5697.7421875</v>
      </c>
      <c r="AG187" s="8">
        <v>1736.8916015625</v>
      </c>
      <c r="AH187" s="8">
        <v>1108.55029296875</v>
      </c>
      <c r="AI187" s="8">
        <v>5938.98583984375</v>
      </c>
      <c r="AJ187" s="8">
        <v>4589.19189453125</v>
      </c>
      <c r="AK187" s="8">
        <f>(data_cloud__263[[#This Row],[timestamp]]-BD185)*86400</f>
        <v>24.986999854445457</v>
      </c>
      <c r="AL187" s="8">
        <v>1.004</v>
      </c>
      <c r="AM187" s="8">
        <v>424.33199999999999</v>
      </c>
      <c r="AN187" s="8">
        <v>2053.828</v>
      </c>
      <c r="AO187" s="8">
        <v>11.162000000000001</v>
      </c>
      <c r="AP187" s="6">
        <v>29.558</v>
      </c>
      <c r="AQ187" s="6">
        <v>1</v>
      </c>
      <c r="AR187" s="6">
        <v>1</v>
      </c>
      <c r="AS187" s="6">
        <f>_xlfn.XLOOKUP(data_cloud__263[[#This Row],[product_id]], manual_check_maarten!A:A,manual_check_maarten!F:F,  "")</f>
        <v>1</v>
      </c>
      <c r="AT187" s="6" t="str">
        <f>_xlfn.XLOOKUP(data_cloud__263[[#This Row],[product_id]], manual_check_maarten!A:A,manual_check_maarten!H:H,  "")</f>
        <v/>
      </c>
      <c r="AU187" s="6">
        <f>IF(data_cloud__263[[#This Row],[ground_truth]]=0,1,0)</f>
        <v>0</v>
      </c>
      <c r="AV187" s="6"/>
      <c r="AW187" s="6"/>
      <c r="AX187" s="6">
        <f>_xlfn.XLOOKUP(data_cloud__263[[#This Row],[product_id]], manual_check_maarten!A:A,manual_check_maarten!G:G,  "")</f>
        <v>0</v>
      </c>
      <c r="AY187" s="6"/>
      <c r="AZ187" s="6"/>
      <c r="BA187" s="6" t="s">
        <v>516</v>
      </c>
      <c r="BB187" s="6">
        <v>93</v>
      </c>
      <c r="BC187" s="6" t="s">
        <v>85</v>
      </c>
      <c r="BD187" s="6">
        <v>45566.713309618055</v>
      </c>
      <c r="BE187" s="6" t="s">
        <v>79</v>
      </c>
      <c r="BF187" s="6" t="s">
        <v>80</v>
      </c>
      <c r="BG187" s="6">
        <v>93</v>
      </c>
      <c r="BH187" s="6">
        <v>93</v>
      </c>
      <c r="BI187" s="6">
        <v>0</v>
      </c>
      <c r="BJ187" s="6" t="s">
        <v>514</v>
      </c>
      <c r="BK187" s="6" t="s">
        <v>82</v>
      </c>
      <c r="BL187" s="6">
        <v>15.059999465942383</v>
      </c>
      <c r="BM187" s="6">
        <v>110</v>
      </c>
      <c r="BN187" s="6" t="s">
        <v>82</v>
      </c>
      <c r="BO187" s="6" t="s">
        <v>82</v>
      </c>
      <c r="BP187" s="6">
        <v>0</v>
      </c>
      <c r="BQ187" s="6">
        <v>60</v>
      </c>
      <c r="BR187" s="6"/>
      <c r="BS187" s="6"/>
      <c r="BT187" s="6" t="s">
        <v>517</v>
      </c>
      <c r="BU187" s="6" t="s">
        <v>516</v>
      </c>
      <c r="BV187" s="6">
        <v>40</v>
      </c>
      <c r="BW187" s="6">
        <v>20</v>
      </c>
      <c r="BX187" s="6">
        <v>45</v>
      </c>
      <c r="BY187" s="6">
        <v>1232.3009999999999</v>
      </c>
      <c r="BZ187" s="6">
        <v>1114.0229999999999</v>
      </c>
      <c r="CA187" s="6">
        <v>-1.627</v>
      </c>
      <c r="CB187" s="6">
        <v>4.1289999999999996</v>
      </c>
      <c r="CC187" s="6">
        <v>90.682000000000002</v>
      </c>
      <c r="CD187" s="6">
        <v>2053.828</v>
      </c>
      <c r="CE187" s="6">
        <v>1225.354</v>
      </c>
      <c r="CF187" s="6">
        <v>1419.623</v>
      </c>
      <c r="CG187" s="6">
        <v>-178.196</v>
      </c>
      <c r="CH187" s="6">
        <v>99.998999999999995</v>
      </c>
      <c r="CS187" s="6"/>
      <c r="CT187" s="6"/>
      <c r="CU187" s="6"/>
      <c r="CV187" s="6"/>
      <c r="CW187" s="6"/>
      <c r="CZ187" s="6"/>
      <c r="DA187" s="6"/>
      <c r="DB187" s="6"/>
      <c r="DC187" s="6"/>
      <c r="DD187" s="6"/>
      <c r="DE187" s="6"/>
    </row>
    <row r="188" spans="1:109" hidden="1" x14ac:dyDescent="0.35">
      <c r="A188" s="8">
        <v>801.0443115234375</v>
      </c>
      <c r="B188" s="8">
        <v>119.90861511230469</v>
      </c>
      <c r="C188" s="8">
        <v>214.80000305175781</v>
      </c>
      <c r="D188" s="8">
        <v>215</v>
      </c>
      <c r="E188" s="8">
        <v>220</v>
      </c>
      <c r="F188" s="8">
        <v>225</v>
      </c>
      <c r="G188" s="8">
        <v>2204.5732421875</v>
      </c>
      <c r="H188" s="8">
        <v>1861.9483642578125</v>
      </c>
      <c r="I188" s="8">
        <v>2.8420002460479736</v>
      </c>
      <c r="J188" s="8">
        <v>0.14400000870227814</v>
      </c>
      <c r="K188" s="8">
        <v>24.340002059936523</v>
      </c>
      <c r="L188" s="8">
        <v>2.0460000038146973</v>
      </c>
      <c r="M188" s="8">
        <v>0.45400002598762512</v>
      </c>
      <c r="N188" s="8">
        <v>0.65600001811981201</v>
      </c>
      <c r="O188" s="8">
        <v>40.5</v>
      </c>
      <c r="P188" s="8">
        <v>25.504230499267578</v>
      </c>
      <c r="Q188" s="8">
        <v>44.968788146972656</v>
      </c>
      <c r="R188" s="8">
        <v>229.80000305175781</v>
      </c>
      <c r="S188" s="8">
        <v>60.099997999999999</v>
      </c>
      <c r="T188" s="8">
        <v>60.099997999999999</v>
      </c>
      <c r="U188" s="8">
        <v>60.900002000000001</v>
      </c>
      <c r="V188" s="8">
        <v>94.586082458496094</v>
      </c>
      <c r="W188" s="8">
        <v>52.499603271484375</v>
      </c>
      <c r="X188" s="8">
        <v>66.228958129882813</v>
      </c>
      <c r="Y188" s="8">
        <v>79.831077575683594</v>
      </c>
      <c r="Z188" s="8">
        <v>3.3109376430511475</v>
      </c>
      <c r="AA188" s="8">
        <v>535.004150390625</v>
      </c>
      <c r="AB188" s="8">
        <v>485.5416259765625</v>
      </c>
      <c r="AC188" s="8">
        <v>4.7783126831054688</v>
      </c>
      <c r="AD188" s="8">
        <v>3.7624375820159912</v>
      </c>
      <c r="AE188" s="8">
        <v>7533.06005859375</v>
      </c>
      <c r="AF188" s="8">
        <v>5100.2138671875</v>
      </c>
      <c r="AG188" s="8">
        <v>1641.5732421875</v>
      </c>
      <c r="AH188" s="8">
        <v>951.3408203125</v>
      </c>
      <c r="AI188" s="8">
        <v>5891.48681640625</v>
      </c>
      <c r="AJ188" s="8">
        <v>4148.873046875</v>
      </c>
      <c r="AK188" s="8">
        <f>(data_cloud__263[[#This Row],[timestamp]]-BD186)*86400</f>
        <v>24.0160001674667</v>
      </c>
      <c r="AL188" s="8"/>
      <c r="AM188" s="8"/>
      <c r="AN188" s="8"/>
      <c r="AO188" s="8"/>
      <c r="AP188" s="6"/>
      <c r="AQ188" s="6"/>
      <c r="AR188" s="6"/>
      <c r="AS188" s="6" t="str">
        <f>_xlfn.XLOOKUP(data_cloud__263[[#This Row],[product_id]], manual_check_maarten!A:A,manual_check_maarten!F:F,  "")</f>
        <v/>
      </c>
      <c r="AT188" s="6" t="str">
        <f>_xlfn.XLOOKUP(data_cloud__263[[#This Row],[product_id]], manual_check_maarten!A:A,manual_check_maarten!H:H,  "")</f>
        <v/>
      </c>
      <c r="AU188" s="6">
        <f>IF(data_cloud__263[[#This Row],[ground_truth]]=0,1,0)</f>
        <v>0</v>
      </c>
      <c r="AV188" s="6"/>
      <c r="AW188" s="6"/>
      <c r="AX188" s="6" t="str">
        <f>_xlfn.XLOOKUP(data_cloud__263[[#This Row],[product_id]], manual_check_maarten!A:A,manual_check_maarten!G:G,  "")</f>
        <v/>
      </c>
      <c r="AY188" s="6"/>
      <c r="AZ188" s="6"/>
      <c r="BA188" s="6" t="s">
        <v>518</v>
      </c>
      <c r="BB188" s="6">
        <v>94</v>
      </c>
      <c r="BC188" s="6" t="s">
        <v>78</v>
      </c>
      <c r="BD188" s="6">
        <v>45566.71358758102</v>
      </c>
      <c r="BE188" s="6" t="s">
        <v>79</v>
      </c>
      <c r="BF188" s="6" t="s">
        <v>80</v>
      </c>
      <c r="BG188" s="6">
        <v>94</v>
      </c>
      <c r="BH188" s="6">
        <v>94</v>
      </c>
      <c r="BI188" s="6">
        <v>0</v>
      </c>
      <c r="BJ188" s="6" t="s">
        <v>519</v>
      </c>
      <c r="BK188" s="6" t="s">
        <v>82</v>
      </c>
      <c r="BL188" s="6">
        <v>15.059999465942383</v>
      </c>
      <c r="BM188" s="6">
        <v>110</v>
      </c>
      <c r="BN188" s="6" t="s">
        <v>82</v>
      </c>
      <c r="BO188" s="6" t="s">
        <v>82</v>
      </c>
      <c r="BP188" s="6">
        <v>0</v>
      </c>
      <c r="BQ188" s="6">
        <v>60</v>
      </c>
      <c r="BR188" s="6">
        <v>2.4142146110534668E-2</v>
      </c>
      <c r="BS188" s="6">
        <v>0.13716769218444824</v>
      </c>
      <c r="BT188" s="6"/>
      <c r="BU188" s="6"/>
      <c r="BY188" s="6"/>
      <c r="BZ188" s="6"/>
      <c r="CA188" s="6"/>
      <c r="CB188" s="6"/>
      <c r="CC188" s="6"/>
      <c r="CD188" s="6"/>
      <c r="CE188" s="6"/>
      <c r="CS188" s="6"/>
      <c r="CT188" s="6"/>
      <c r="CU188" s="6"/>
      <c r="CV188" s="6"/>
      <c r="CW188" s="6"/>
      <c r="CZ188" s="6"/>
      <c r="DA188" s="6"/>
      <c r="DB188" s="6"/>
      <c r="DC188" s="6"/>
      <c r="DD188" s="6"/>
      <c r="DE188" s="6"/>
    </row>
    <row r="189" spans="1:109" x14ac:dyDescent="0.35">
      <c r="A189" s="8">
        <v>801.0443115234375</v>
      </c>
      <c r="B189" s="8">
        <v>119.90861511230469</v>
      </c>
      <c r="C189" s="8">
        <v>214.80000305175781</v>
      </c>
      <c r="D189" s="8">
        <v>215</v>
      </c>
      <c r="E189" s="8">
        <v>220</v>
      </c>
      <c r="F189" s="8">
        <v>225</v>
      </c>
      <c r="G189" s="8">
        <v>2204.5732421875</v>
      </c>
      <c r="H189" s="8">
        <v>1861.9483642578125</v>
      </c>
      <c r="I189" s="8">
        <v>2.8420002460479736</v>
      </c>
      <c r="J189" s="8">
        <v>0.14400000870227814</v>
      </c>
      <c r="K189" s="8">
        <v>24.340002059936523</v>
      </c>
      <c r="L189" s="8">
        <v>2.0460000038146973</v>
      </c>
      <c r="M189" s="8">
        <v>0.45400002598762512</v>
      </c>
      <c r="N189" s="8">
        <v>0.65600001811981201</v>
      </c>
      <c r="O189" s="8">
        <v>40.5</v>
      </c>
      <c r="P189" s="8">
        <v>25.504230499267578</v>
      </c>
      <c r="Q189" s="8">
        <v>44.968788146972656</v>
      </c>
      <c r="R189" s="8">
        <v>229.80000305175781</v>
      </c>
      <c r="S189" s="8">
        <v>60.099997999999999</v>
      </c>
      <c r="T189" s="8">
        <v>60.099997999999999</v>
      </c>
      <c r="U189" s="8">
        <v>60.900002000000001</v>
      </c>
      <c r="V189" s="8">
        <v>137.79624938964844</v>
      </c>
      <c r="W189" s="8">
        <v>52.49993896484375</v>
      </c>
      <c r="X189" s="8">
        <v>66.969718933105469</v>
      </c>
      <c r="Y189" s="8">
        <v>82.564430236816406</v>
      </c>
      <c r="Z189" s="8">
        <v>2.3326876163482666</v>
      </c>
      <c r="AA189" s="8">
        <v>534.7276611328125</v>
      </c>
      <c r="AB189" s="8">
        <v>484.5938720703125</v>
      </c>
      <c r="AC189" s="8">
        <v>4.966437816619873</v>
      </c>
      <c r="AD189" s="8">
        <v>4.0258126258850098</v>
      </c>
      <c r="AE189" s="8">
        <v>7645.7275390625</v>
      </c>
      <c r="AF189" s="8">
        <v>5673.5703125</v>
      </c>
      <c r="AG189" s="8">
        <v>1750.0654296875</v>
      </c>
      <c r="AH189" s="8">
        <v>1102.53369140625</v>
      </c>
      <c r="AI189" s="8">
        <v>5895.662109375</v>
      </c>
      <c r="AJ189" s="8">
        <v>4571.03662109375</v>
      </c>
      <c r="AK189" s="8">
        <f>(data_cloud__263[[#This Row],[timestamp]]-BD187)*86400</f>
        <v>24.0160001674667</v>
      </c>
      <c r="AL189" s="8">
        <v>1.0049999999999999</v>
      </c>
      <c r="AM189" s="8">
        <v>424.452</v>
      </c>
      <c r="AN189" s="8">
        <v>2055.6379999999999</v>
      </c>
      <c r="AO189" s="8">
        <v>6.99</v>
      </c>
      <c r="AP189" s="6">
        <v>20.209</v>
      </c>
      <c r="AQ189" s="6">
        <v>1</v>
      </c>
      <c r="AR189" s="6">
        <v>1</v>
      </c>
      <c r="AS189" s="6">
        <f>_xlfn.XLOOKUP(data_cloud__263[[#This Row],[product_id]], manual_check_maarten!A:A,manual_check_maarten!F:F,  "")</f>
        <v>1</v>
      </c>
      <c r="AT189" s="6" t="str">
        <f>_xlfn.XLOOKUP(data_cloud__263[[#This Row],[product_id]], manual_check_maarten!A:A,manual_check_maarten!H:H,  "")</f>
        <v/>
      </c>
      <c r="AU189" s="6">
        <f>IF(data_cloud__263[[#This Row],[ground_truth]]=0,1,0)</f>
        <v>0</v>
      </c>
      <c r="AV189" s="6"/>
      <c r="AW189" s="6"/>
      <c r="AX189" s="6">
        <f>_xlfn.XLOOKUP(data_cloud__263[[#This Row],[product_id]], manual_check_maarten!A:A,manual_check_maarten!G:G,  "")</f>
        <v>0</v>
      </c>
      <c r="AY189" s="6"/>
      <c r="AZ189" s="6"/>
      <c r="BA189" s="6" t="s">
        <v>520</v>
      </c>
      <c r="BB189" s="6">
        <v>94</v>
      </c>
      <c r="BC189" s="6" t="s">
        <v>85</v>
      </c>
      <c r="BD189" s="6">
        <v>45566.71358758102</v>
      </c>
      <c r="BE189" s="6" t="s">
        <v>79</v>
      </c>
      <c r="BF189" s="6" t="s">
        <v>80</v>
      </c>
      <c r="BG189" s="6">
        <v>94</v>
      </c>
      <c r="BH189" s="6">
        <v>94</v>
      </c>
      <c r="BI189" s="6">
        <v>0</v>
      </c>
      <c r="BJ189" s="6" t="s">
        <v>519</v>
      </c>
      <c r="BK189" s="6" t="s">
        <v>82</v>
      </c>
      <c r="BL189" s="6">
        <v>15.059999465942383</v>
      </c>
      <c r="BM189" s="6">
        <v>110</v>
      </c>
      <c r="BN189" s="6" t="s">
        <v>82</v>
      </c>
      <c r="BO189" s="6" t="s">
        <v>82</v>
      </c>
      <c r="BP189" s="6">
        <v>0</v>
      </c>
      <c r="BQ189" s="6">
        <v>60</v>
      </c>
      <c r="BR189" s="6"/>
      <c r="BS189" s="6"/>
      <c r="BT189" s="6" t="s">
        <v>521</v>
      </c>
      <c r="BU189" s="6" t="s">
        <v>520</v>
      </c>
      <c r="BV189" s="6">
        <v>40</v>
      </c>
      <c r="BW189" s="6">
        <v>20</v>
      </c>
      <c r="BX189" s="6">
        <v>45</v>
      </c>
      <c r="BY189" s="6">
        <v>1236.748</v>
      </c>
      <c r="BZ189" s="6">
        <v>1007.056</v>
      </c>
      <c r="CA189" s="6">
        <v>-2.3090000000000002</v>
      </c>
      <c r="CB189" s="6">
        <v>3.9590000000000001</v>
      </c>
      <c r="CC189" s="6">
        <v>90</v>
      </c>
      <c r="CD189" s="6">
        <v>2055.6379999999999</v>
      </c>
      <c r="CE189" s="6">
        <v>1229.6969999999999</v>
      </c>
      <c r="CF189" s="6">
        <v>1314.8320000000001</v>
      </c>
      <c r="CG189" s="6">
        <v>-178.209</v>
      </c>
      <c r="CH189" s="6">
        <v>98.424999999999997</v>
      </c>
      <c r="CS189" s="6"/>
      <c r="CT189" s="6"/>
      <c r="CU189" s="6"/>
      <c r="CV189" s="6"/>
      <c r="CW189" s="6"/>
      <c r="CZ189" s="6"/>
      <c r="DA189" s="6"/>
      <c r="DB189" s="6"/>
      <c r="DC189" s="6"/>
      <c r="DD189" s="6"/>
      <c r="DE189" s="6"/>
    </row>
    <row r="190" spans="1:109" x14ac:dyDescent="0.35">
      <c r="A190" s="8">
        <v>801.59759521484375</v>
      </c>
      <c r="B190" s="8">
        <v>119.90861511230469</v>
      </c>
      <c r="C190" s="8">
        <v>214.80000305175781</v>
      </c>
      <c r="D190" s="8">
        <v>215.10000610351563</v>
      </c>
      <c r="E190" s="8">
        <v>220</v>
      </c>
      <c r="F190" s="8">
        <v>225</v>
      </c>
      <c r="G190" s="8">
        <v>2183.39599609375</v>
      </c>
      <c r="H190" s="8">
        <v>1859.0340576171875</v>
      </c>
      <c r="I190" s="8">
        <v>3.2220001220703125</v>
      </c>
      <c r="J190" s="8">
        <v>0.15000000596046448</v>
      </c>
      <c r="K190" s="8">
        <v>24.338001251220703</v>
      </c>
      <c r="L190" s="8">
        <v>2.0420000553131104</v>
      </c>
      <c r="M190" s="8">
        <v>0.45200002193450928</v>
      </c>
      <c r="N190" s="8">
        <v>0.65400004386901855</v>
      </c>
      <c r="O190" s="8">
        <v>40.900001525878906</v>
      </c>
      <c r="P190" s="8">
        <v>25.570487976074219</v>
      </c>
      <c r="Q190" s="8">
        <v>44.999370574951172</v>
      </c>
      <c r="R190" s="8">
        <v>229.80000305175781</v>
      </c>
      <c r="S190" s="8">
        <v>59.900002000000001</v>
      </c>
      <c r="T190" s="8">
        <v>59.900002000000001</v>
      </c>
      <c r="U190" s="8">
        <v>60.900002000000001</v>
      </c>
      <c r="V190" s="8">
        <v>94.586082458496094</v>
      </c>
      <c r="W190" s="8">
        <v>52.499603271484375</v>
      </c>
      <c r="X190" s="8">
        <v>66.174644470214844</v>
      </c>
      <c r="Y190" s="8">
        <v>79.87774658203125</v>
      </c>
      <c r="Z190" s="8">
        <v>3.2733125686645508</v>
      </c>
      <c r="AA190" s="8">
        <v>534.74871826171875</v>
      </c>
      <c r="AB190" s="8">
        <v>485.32681274414063</v>
      </c>
      <c r="AC190" s="8">
        <v>4.7406878471374512</v>
      </c>
      <c r="AD190" s="8">
        <v>3.8376877307891846</v>
      </c>
      <c r="AE190" s="8">
        <v>7530.09228515625</v>
      </c>
      <c r="AF190" s="8">
        <v>5085.02099609375</v>
      </c>
      <c r="AG190" s="8">
        <v>1621.35302734375</v>
      </c>
      <c r="AH190" s="8">
        <v>988.3828125</v>
      </c>
      <c r="AI190" s="8">
        <v>5908.7392578125</v>
      </c>
      <c r="AJ190" s="8">
        <v>4096.63818359375</v>
      </c>
      <c r="AK190" s="8">
        <f>(data_cloud__263[[#This Row],[timestamp]]-BD188)*86400</f>
        <v>24.867000128142536</v>
      </c>
      <c r="AL190" s="8">
        <v>1.0029999999999999</v>
      </c>
      <c r="AM190" s="8">
        <v>423.52100000000002</v>
      </c>
      <c r="AN190" s="8">
        <v>2053.4960000000001</v>
      </c>
      <c r="AO190" s="8">
        <v>10.388</v>
      </c>
      <c r="AP190" s="6">
        <v>19.55</v>
      </c>
      <c r="AQ190" s="6">
        <v>1</v>
      </c>
      <c r="AR190" s="6">
        <v>1</v>
      </c>
      <c r="AS190" s="6">
        <f>_xlfn.XLOOKUP(data_cloud__263[[#This Row],[product_id]], manual_check_maarten!A:A,manual_check_maarten!F:F,  "")</f>
        <v>1</v>
      </c>
      <c r="AT190" s="6" t="str">
        <f>_xlfn.XLOOKUP(data_cloud__263[[#This Row],[product_id]], manual_check_maarten!A:A,manual_check_maarten!H:H,  "")</f>
        <v/>
      </c>
      <c r="AU190" s="6">
        <f>IF(data_cloud__263[[#This Row],[ground_truth]]=0,1,0)</f>
        <v>0</v>
      </c>
      <c r="AV190" s="6"/>
      <c r="AW190" s="6"/>
      <c r="AX190" s="6">
        <f>_xlfn.XLOOKUP(data_cloud__263[[#This Row],[product_id]], manual_check_maarten!A:A,manual_check_maarten!G:G,  "")</f>
        <v>0</v>
      </c>
      <c r="AY190" s="6"/>
      <c r="AZ190" s="6"/>
      <c r="BA190" s="6" t="s">
        <v>522</v>
      </c>
      <c r="BB190" s="6">
        <v>95</v>
      </c>
      <c r="BC190" s="6" t="s">
        <v>78</v>
      </c>
      <c r="BD190" s="6">
        <v>45566.713875393521</v>
      </c>
      <c r="BE190" s="6" t="s">
        <v>79</v>
      </c>
      <c r="BF190" s="6" t="s">
        <v>80</v>
      </c>
      <c r="BG190" s="6">
        <v>95</v>
      </c>
      <c r="BH190" s="6">
        <v>95</v>
      </c>
      <c r="BI190" s="6">
        <v>0</v>
      </c>
      <c r="BJ190" s="6" t="s">
        <v>523</v>
      </c>
      <c r="BK190" s="6" t="s">
        <v>82</v>
      </c>
      <c r="BL190" s="6">
        <v>15.069999694824219</v>
      </c>
      <c r="BM190" s="6">
        <v>110</v>
      </c>
      <c r="BN190" s="6" t="s">
        <v>82</v>
      </c>
      <c r="BO190" s="6" t="s">
        <v>82</v>
      </c>
      <c r="BP190" s="6">
        <v>0</v>
      </c>
      <c r="BQ190" s="6">
        <v>60</v>
      </c>
      <c r="BR190" s="6">
        <v>2.445220947265625E-3</v>
      </c>
      <c r="BS190" s="6">
        <v>0.15977716445922852</v>
      </c>
      <c r="BT190" s="6" t="s">
        <v>524</v>
      </c>
      <c r="BU190" s="6" t="s">
        <v>522</v>
      </c>
      <c r="BV190" s="6">
        <v>40</v>
      </c>
      <c r="BW190" s="6">
        <v>20</v>
      </c>
      <c r="BX190" s="6">
        <v>45</v>
      </c>
      <c r="BY190" s="6">
        <v>892.73099999999999</v>
      </c>
      <c r="BZ190" s="6">
        <v>996.51800000000003</v>
      </c>
      <c r="CA190" s="6">
        <v>3.1960000000000002</v>
      </c>
      <c r="CB190" s="6">
        <v>4.1719999999999997</v>
      </c>
      <c r="CC190" s="6">
        <v>95.504999999999995</v>
      </c>
      <c r="CD190" s="6">
        <v>2053.4960000000001</v>
      </c>
      <c r="CE190" s="6">
        <v>868.048</v>
      </c>
      <c r="CF190" s="6">
        <v>1107.1120000000001</v>
      </c>
      <c r="CG190" s="6">
        <v>6.5709999999999997</v>
      </c>
      <c r="CH190" s="6">
        <v>98.424999999999997</v>
      </c>
      <c r="CS190" s="6"/>
      <c r="CT190" s="6"/>
      <c r="CU190" s="6"/>
      <c r="CV190" s="6"/>
      <c r="CW190" s="6"/>
      <c r="CZ190" s="6"/>
      <c r="DA190" s="6"/>
      <c r="DB190" s="6"/>
      <c r="DC190" s="6"/>
      <c r="DD190" s="6"/>
      <c r="DE190" s="6"/>
    </row>
    <row r="191" spans="1:109" x14ac:dyDescent="0.35">
      <c r="A191" s="8">
        <v>801.59759521484375</v>
      </c>
      <c r="B191" s="8">
        <v>119.90861511230469</v>
      </c>
      <c r="C191" s="8">
        <v>214.80000305175781</v>
      </c>
      <c r="D191" s="8">
        <v>215.10000610351563</v>
      </c>
      <c r="E191" s="8">
        <v>220</v>
      </c>
      <c r="F191" s="8">
        <v>225</v>
      </c>
      <c r="G191" s="8">
        <v>2183.39599609375</v>
      </c>
      <c r="H191" s="8">
        <v>1859.0340576171875</v>
      </c>
      <c r="I191" s="8">
        <v>3.2220001220703125</v>
      </c>
      <c r="J191" s="8">
        <v>0.15000000596046448</v>
      </c>
      <c r="K191" s="8">
        <v>24.338001251220703</v>
      </c>
      <c r="L191" s="8">
        <v>2.0420000553131104</v>
      </c>
      <c r="M191" s="8">
        <v>0.45200002193450928</v>
      </c>
      <c r="N191" s="8">
        <v>0.65400004386901855</v>
      </c>
      <c r="O191" s="8">
        <v>40.900001525878906</v>
      </c>
      <c r="P191" s="8">
        <v>25.570487976074219</v>
      </c>
      <c r="Q191" s="8">
        <v>44.999370574951172</v>
      </c>
      <c r="R191" s="8">
        <v>229.80000305175781</v>
      </c>
      <c r="S191" s="8">
        <v>59.900002000000001</v>
      </c>
      <c r="T191" s="8">
        <v>59.900002000000001</v>
      </c>
      <c r="U191" s="8">
        <v>60.900002000000001</v>
      </c>
      <c r="V191" s="8">
        <v>137.79624938964844</v>
      </c>
      <c r="W191" s="8">
        <v>52.49993896484375</v>
      </c>
      <c r="X191" s="8">
        <v>66.954681396484375</v>
      </c>
      <c r="Y191" s="8">
        <v>82.72723388671875</v>
      </c>
      <c r="Z191" s="8">
        <v>1.5049375295639038</v>
      </c>
      <c r="AA191" s="8">
        <v>535.796630859375</v>
      </c>
      <c r="AB191" s="8">
        <v>485.13009643554688</v>
      </c>
      <c r="AC191" s="8">
        <v>5.0040626525878906</v>
      </c>
      <c r="AD191" s="8">
        <v>3.9881877899169922</v>
      </c>
      <c r="AE191" s="8">
        <v>7669.3447265625</v>
      </c>
      <c r="AF191" s="8">
        <v>5703.97216796875</v>
      </c>
      <c r="AG191" s="8">
        <v>1779.6142578125</v>
      </c>
      <c r="AH191" s="8">
        <v>1091.6953125</v>
      </c>
      <c r="AI191" s="8">
        <v>5889.73046875</v>
      </c>
      <c r="AJ191" s="8">
        <v>4612.27685546875</v>
      </c>
      <c r="AK191" s="8">
        <f>(data_cloud__263[[#This Row],[timestamp]]-BD189)*86400</f>
        <v>24.867000128142536</v>
      </c>
      <c r="AL191" s="8">
        <v>1.0049999999999999</v>
      </c>
      <c r="AM191" s="8">
        <v>424.61700000000002</v>
      </c>
      <c r="AN191" s="8">
        <v>2055.4279999999999</v>
      </c>
      <c r="AO191" s="8">
        <v>9.0269999999999992</v>
      </c>
      <c r="AP191" s="6">
        <v>23.219000000000001</v>
      </c>
      <c r="AQ191" s="6">
        <v>1</v>
      </c>
      <c r="AR191" s="6">
        <v>1</v>
      </c>
      <c r="AS191" s="6">
        <f>_xlfn.XLOOKUP(data_cloud__263[[#This Row],[product_id]], manual_check_maarten!A:A,manual_check_maarten!F:F,  "")</f>
        <v>1</v>
      </c>
      <c r="AT191" s="6" t="str">
        <f>_xlfn.XLOOKUP(data_cloud__263[[#This Row],[product_id]], manual_check_maarten!A:A,manual_check_maarten!H:H,  "")</f>
        <v/>
      </c>
      <c r="AU191" s="6">
        <f>IF(data_cloud__263[[#This Row],[ground_truth]]=0,1,0)</f>
        <v>0</v>
      </c>
      <c r="AV191" s="6"/>
      <c r="AW191" s="6"/>
      <c r="AX191" s="6">
        <f>_xlfn.XLOOKUP(data_cloud__263[[#This Row],[product_id]], manual_check_maarten!A:A,manual_check_maarten!G:G,  "")</f>
        <v>0</v>
      </c>
      <c r="AY191" s="6"/>
      <c r="AZ191" s="6"/>
      <c r="BA191" s="6" t="s">
        <v>525</v>
      </c>
      <c r="BB191" s="6">
        <v>95</v>
      </c>
      <c r="BC191" s="6" t="s">
        <v>85</v>
      </c>
      <c r="BD191" s="6">
        <v>45566.713875393521</v>
      </c>
      <c r="BE191" s="6" t="s">
        <v>79</v>
      </c>
      <c r="BF191" s="6" t="s">
        <v>80</v>
      </c>
      <c r="BG191" s="6">
        <v>95</v>
      </c>
      <c r="BH191" s="6">
        <v>95</v>
      </c>
      <c r="BI191" s="6">
        <v>0</v>
      </c>
      <c r="BJ191" s="6" t="s">
        <v>523</v>
      </c>
      <c r="BK191" s="6" t="s">
        <v>82</v>
      </c>
      <c r="BL191" s="6">
        <v>15.069999694824219</v>
      </c>
      <c r="BM191" s="6">
        <v>110</v>
      </c>
      <c r="BN191" s="6" t="s">
        <v>82</v>
      </c>
      <c r="BO191" s="6" t="s">
        <v>82</v>
      </c>
      <c r="BP191" s="6">
        <v>0</v>
      </c>
      <c r="BQ191" s="6">
        <v>60</v>
      </c>
      <c r="BR191" s="6"/>
      <c r="BS191" s="6"/>
      <c r="BT191" s="6" t="s">
        <v>526</v>
      </c>
      <c r="BU191" s="6" t="s">
        <v>525</v>
      </c>
      <c r="BV191" s="6">
        <v>40</v>
      </c>
      <c r="BW191" s="6">
        <v>20</v>
      </c>
      <c r="BX191" s="6">
        <v>45</v>
      </c>
      <c r="BY191" s="6">
        <v>1203.7670000000001</v>
      </c>
      <c r="BZ191" s="6">
        <v>996.31399999999996</v>
      </c>
      <c r="CA191" s="6">
        <v>-3.2330000000000001</v>
      </c>
      <c r="CB191" s="6">
        <v>4.0140000000000002</v>
      </c>
      <c r="CC191" s="6">
        <v>89.075999999999993</v>
      </c>
      <c r="CD191" s="6">
        <v>2055.4279999999999</v>
      </c>
      <c r="CE191" s="6">
        <v>1205.076</v>
      </c>
      <c r="CF191" s="6">
        <v>1303.46</v>
      </c>
      <c r="CG191" s="6">
        <v>-179.71600000000001</v>
      </c>
      <c r="CH191" s="6">
        <v>98.424999999999997</v>
      </c>
      <c r="CS191" s="6"/>
      <c r="CT191" s="6"/>
      <c r="CU191" s="6"/>
      <c r="CV191" s="6"/>
      <c r="CW191" s="6"/>
      <c r="CZ191" s="6"/>
      <c r="DA191" s="6"/>
      <c r="DB191" s="6"/>
      <c r="DC191" s="6"/>
      <c r="DD191" s="6"/>
      <c r="DE191" s="6"/>
    </row>
    <row r="192" spans="1:109" x14ac:dyDescent="0.35">
      <c r="A192" s="8">
        <v>801.59759521484375</v>
      </c>
      <c r="B192" s="8">
        <v>119.90861511230469</v>
      </c>
      <c r="C192" s="8">
        <v>214.60000610351563</v>
      </c>
      <c r="D192" s="8">
        <v>215</v>
      </c>
      <c r="E192" s="8">
        <v>220</v>
      </c>
      <c r="F192" s="8">
        <v>225</v>
      </c>
      <c r="G192" s="8">
        <v>2201.17333984375</v>
      </c>
      <c r="H192" s="8">
        <v>1849.5140380859375</v>
      </c>
      <c r="I192" s="8">
        <v>3.1360001564025879</v>
      </c>
      <c r="J192" s="8">
        <v>0.15000000596046448</v>
      </c>
      <c r="K192" s="8">
        <v>24.340002059936523</v>
      </c>
      <c r="L192" s="8">
        <v>2.0400002002716064</v>
      </c>
      <c r="M192" s="8">
        <v>0.45400002598762512</v>
      </c>
      <c r="N192" s="8">
        <v>0.65600001811981201</v>
      </c>
      <c r="O192" s="8">
        <v>41.200000762939453</v>
      </c>
      <c r="P192" s="8">
        <v>25.565391540527344</v>
      </c>
      <c r="Q192" s="8">
        <v>44.973884582519531</v>
      </c>
      <c r="R192" s="8">
        <v>229.80000305175781</v>
      </c>
      <c r="S192" s="8">
        <v>60</v>
      </c>
      <c r="T192" s="8">
        <v>60</v>
      </c>
      <c r="U192" s="8">
        <v>60.900002000000001</v>
      </c>
      <c r="V192" s="8">
        <v>94.586082458496094</v>
      </c>
      <c r="W192" s="8">
        <v>52.499603271484375</v>
      </c>
      <c r="X192" s="8">
        <v>66.241615295410156</v>
      </c>
      <c r="Y192" s="8">
        <v>79.890861511230469</v>
      </c>
      <c r="Z192" s="8">
        <v>3.1604375839233398</v>
      </c>
      <c r="AA192" s="8">
        <v>535.405029296875</v>
      </c>
      <c r="AB192" s="8">
        <v>486.26290893554688</v>
      </c>
      <c r="AC192" s="8">
        <v>4.6654376983642578</v>
      </c>
      <c r="AD192" s="8">
        <v>3.8000626564025879</v>
      </c>
      <c r="AE192" s="8">
        <v>7545.41064453125</v>
      </c>
      <c r="AF192" s="8">
        <v>5119.1689453125</v>
      </c>
      <c r="AG192" s="8">
        <v>1585.833984375</v>
      </c>
      <c r="AH192" s="8">
        <v>975.1171875</v>
      </c>
      <c r="AI192" s="8">
        <v>5959.57666015625</v>
      </c>
      <c r="AJ192" s="8">
        <v>4144.0517578125</v>
      </c>
      <c r="AK192" s="8">
        <f>(data_cloud__263[[#This Row],[timestamp]]-BD190)*86400</f>
        <v>24.07999977003783</v>
      </c>
      <c r="AL192" s="8">
        <v>1.0029999999999999</v>
      </c>
      <c r="AM192" s="8">
        <v>423.483</v>
      </c>
      <c r="AN192" s="8">
        <v>2055.386</v>
      </c>
      <c r="AO192" s="8">
        <v>8.734</v>
      </c>
      <c r="AP192" s="6">
        <v>24.158000000000001</v>
      </c>
      <c r="AQ192" s="6">
        <v>1</v>
      </c>
      <c r="AR192" s="6">
        <v>1</v>
      </c>
      <c r="AS192" s="6">
        <f>_xlfn.XLOOKUP(data_cloud__263[[#This Row],[product_id]], manual_check_maarten!A:A,manual_check_maarten!F:F,  "")</f>
        <v>1</v>
      </c>
      <c r="AT192" s="6" t="str">
        <f>_xlfn.XLOOKUP(data_cloud__263[[#This Row],[product_id]], manual_check_maarten!A:A,manual_check_maarten!H:H,  "")</f>
        <v/>
      </c>
      <c r="AU192" s="6">
        <f>IF(data_cloud__263[[#This Row],[ground_truth]]=0,1,0)</f>
        <v>0</v>
      </c>
      <c r="AV192" s="6"/>
      <c r="AW192" s="6"/>
      <c r="AX192" s="6">
        <f>_xlfn.XLOOKUP(data_cloud__263[[#This Row],[product_id]], manual_check_maarten!A:A,manual_check_maarten!G:G,  "")</f>
        <v>0</v>
      </c>
      <c r="AY192" s="6"/>
      <c r="AZ192" s="6"/>
      <c r="BA192" s="6" t="s">
        <v>527</v>
      </c>
      <c r="BB192" s="6">
        <v>96</v>
      </c>
      <c r="BC192" s="6" t="s">
        <v>78</v>
      </c>
      <c r="BD192" s="6">
        <v>45566.714154097222</v>
      </c>
      <c r="BE192" s="6" t="s">
        <v>79</v>
      </c>
      <c r="BF192" s="6" t="s">
        <v>80</v>
      </c>
      <c r="BG192" s="6">
        <v>96</v>
      </c>
      <c r="BH192" s="6">
        <v>96</v>
      </c>
      <c r="BI192" s="6">
        <v>0</v>
      </c>
      <c r="BJ192" s="6" t="s">
        <v>528</v>
      </c>
      <c r="BK192" s="6" t="s">
        <v>82</v>
      </c>
      <c r="BL192" s="6">
        <v>15.069999694824219</v>
      </c>
      <c r="BM192" s="6">
        <v>110</v>
      </c>
      <c r="BN192" s="6" t="s">
        <v>82</v>
      </c>
      <c r="BO192" s="6" t="s">
        <v>82</v>
      </c>
      <c r="BP192" s="6">
        <v>0</v>
      </c>
      <c r="BQ192" s="6">
        <v>60</v>
      </c>
      <c r="BR192" s="6">
        <v>2.5548338890075684E-2</v>
      </c>
      <c r="BS192" s="6">
        <v>0.13181304931640625</v>
      </c>
      <c r="BT192" s="6" t="s">
        <v>529</v>
      </c>
      <c r="BU192" s="6" t="s">
        <v>527</v>
      </c>
      <c r="BV192" s="6">
        <v>40</v>
      </c>
      <c r="BW192" s="6">
        <v>20</v>
      </c>
      <c r="BX192" s="6">
        <v>45</v>
      </c>
      <c r="BY192" s="6">
        <v>864.64200000000005</v>
      </c>
      <c r="BZ192" s="6">
        <v>1196.8420000000001</v>
      </c>
      <c r="CA192" s="6">
        <v>3.1960000000000002</v>
      </c>
      <c r="CB192" s="6">
        <v>4.1710000000000003</v>
      </c>
      <c r="CC192" s="6">
        <v>95.504999999999995</v>
      </c>
      <c r="CD192" s="6">
        <v>2055.386</v>
      </c>
      <c r="CE192" s="6">
        <v>843.26599999999996</v>
      </c>
      <c r="CF192" s="6">
        <v>1303.348</v>
      </c>
      <c r="CG192" s="6">
        <v>5.4349999999999996</v>
      </c>
      <c r="CH192" s="6">
        <v>97.244</v>
      </c>
      <c r="CS192" s="6"/>
      <c r="CT192" s="6"/>
      <c r="CU192" s="6"/>
      <c r="CV192" s="6"/>
      <c r="CW192" s="6"/>
      <c r="CZ192" s="6"/>
      <c r="DA192" s="6"/>
      <c r="DB192" s="6"/>
      <c r="DC192" s="6"/>
      <c r="DD192" s="6"/>
      <c r="DE192" s="6"/>
    </row>
    <row r="193" spans="1:109" x14ac:dyDescent="0.35">
      <c r="A193" s="8">
        <v>801.59759521484375</v>
      </c>
      <c r="B193" s="8">
        <v>119.90861511230469</v>
      </c>
      <c r="C193" s="8">
        <v>214.60000610351563</v>
      </c>
      <c r="D193" s="8">
        <v>215</v>
      </c>
      <c r="E193" s="8">
        <v>220</v>
      </c>
      <c r="F193" s="8">
        <v>225</v>
      </c>
      <c r="G193" s="8">
        <v>2201.17333984375</v>
      </c>
      <c r="H193" s="8">
        <v>1849.5140380859375</v>
      </c>
      <c r="I193" s="8">
        <v>3.1360001564025879</v>
      </c>
      <c r="J193" s="8">
        <v>0.15000000596046448</v>
      </c>
      <c r="K193" s="8">
        <v>24.340002059936523</v>
      </c>
      <c r="L193" s="8">
        <v>2.0400002002716064</v>
      </c>
      <c r="M193" s="8">
        <v>0.45400002598762512</v>
      </c>
      <c r="N193" s="8">
        <v>0.65600001811981201</v>
      </c>
      <c r="O193" s="8">
        <v>41.200000762939453</v>
      </c>
      <c r="P193" s="8">
        <v>25.565391540527344</v>
      </c>
      <c r="Q193" s="8">
        <v>44.973884582519531</v>
      </c>
      <c r="R193" s="8">
        <v>229.80000305175781</v>
      </c>
      <c r="S193" s="8">
        <v>60</v>
      </c>
      <c r="T193" s="8">
        <v>60</v>
      </c>
      <c r="U193" s="8">
        <v>60.900002000000001</v>
      </c>
      <c r="V193" s="8">
        <v>137.79624938964844</v>
      </c>
      <c r="W193" s="8">
        <v>52.49993896484375</v>
      </c>
      <c r="X193" s="8">
        <v>66.914016723632813</v>
      </c>
      <c r="Y193" s="8">
        <v>82.427200317382813</v>
      </c>
      <c r="Z193" s="8">
        <v>2.4831876754760742</v>
      </c>
      <c r="AA193" s="8">
        <v>534.837646484375</v>
      </c>
      <c r="AB193" s="8">
        <v>484.87115478515625</v>
      </c>
      <c r="AC193" s="8">
        <v>4.9288125038146973</v>
      </c>
      <c r="AD193" s="8">
        <v>3.9505627155303955</v>
      </c>
      <c r="AE193" s="8">
        <v>7654.87353515625</v>
      </c>
      <c r="AF193" s="8">
        <v>5680.84814453125</v>
      </c>
      <c r="AG193" s="8">
        <v>1733.82763671875</v>
      </c>
      <c r="AH193" s="8">
        <v>1070.22998046875</v>
      </c>
      <c r="AI193" s="8">
        <v>5921.0458984375</v>
      </c>
      <c r="AJ193" s="8">
        <v>4610.6181640625</v>
      </c>
      <c r="AK193" s="8">
        <f>(data_cloud__263[[#This Row],[timestamp]]-BD191)*86400</f>
        <v>24.07999977003783</v>
      </c>
      <c r="AL193" s="8">
        <v>1.0049999999999999</v>
      </c>
      <c r="AM193" s="8">
        <v>424.45800000000003</v>
      </c>
      <c r="AN193" s="8">
        <v>2056.1669999999999</v>
      </c>
      <c r="AO193" s="8">
        <v>8.6690000000000005</v>
      </c>
      <c r="AP193" s="6">
        <v>34.713999999999999</v>
      </c>
      <c r="AQ193" s="6">
        <v>1</v>
      </c>
      <c r="AR193" s="6">
        <v>1</v>
      </c>
      <c r="AS193" s="6">
        <f>_xlfn.XLOOKUP(data_cloud__263[[#This Row],[product_id]], manual_check_maarten!A:A,manual_check_maarten!F:F,  "")</f>
        <v>1</v>
      </c>
      <c r="AT193" s="6" t="str">
        <f>_xlfn.XLOOKUP(data_cloud__263[[#This Row],[product_id]], manual_check_maarten!A:A,manual_check_maarten!H:H,  "")</f>
        <v/>
      </c>
      <c r="AU193" s="6">
        <f>IF(data_cloud__263[[#This Row],[ground_truth]]=0,1,0)</f>
        <v>0</v>
      </c>
      <c r="AV193" s="6"/>
      <c r="AW193" s="6"/>
      <c r="AX193" s="6">
        <f>_xlfn.XLOOKUP(data_cloud__263[[#This Row],[product_id]], manual_check_maarten!A:A,manual_check_maarten!G:G,  "")</f>
        <v>0</v>
      </c>
      <c r="AY193" s="6"/>
      <c r="AZ193" s="6"/>
      <c r="BA193" s="6" t="s">
        <v>530</v>
      </c>
      <c r="BB193" s="6">
        <v>96</v>
      </c>
      <c r="BC193" s="6" t="s">
        <v>85</v>
      </c>
      <c r="BD193" s="6">
        <v>45566.714154097222</v>
      </c>
      <c r="BE193" s="6" t="s">
        <v>79</v>
      </c>
      <c r="BF193" s="6" t="s">
        <v>80</v>
      </c>
      <c r="BG193" s="6">
        <v>96</v>
      </c>
      <c r="BH193" s="6">
        <v>96</v>
      </c>
      <c r="BI193" s="6">
        <v>0</v>
      </c>
      <c r="BJ193" s="6" t="s">
        <v>528</v>
      </c>
      <c r="BK193" s="6" t="s">
        <v>82</v>
      </c>
      <c r="BL193" s="6">
        <v>15.069999694824219</v>
      </c>
      <c r="BM193" s="6">
        <v>110</v>
      </c>
      <c r="BN193" s="6" t="s">
        <v>82</v>
      </c>
      <c r="BO193" s="6" t="s">
        <v>82</v>
      </c>
      <c r="BP193" s="6">
        <v>0</v>
      </c>
      <c r="BQ193" s="6">
        <v>60</v>
      </c>
      <c r="BR193" s="6"/>
      <c r="BS193" s="6"/>
      <c r="BT193" s="6" t="s">
        <v>531</v>
      </c>
      <c r="BU193" s="6" t="s">
        <v>530</v>
      </c>
      <c r="BV193" s="6">
        <v>40</v>
      </c>
      <c r="BW193" s="6">
        <v>20</v>
      </c>
      <c r="BX193" s="6">
        <v>45</v>
      </c>
      <c r="BY193" s="6">
        <v>1241.9010000000001</v>
      </c>
      <c r="BZ193" s="6">
        <v>796.03399999999999</v>
      </c>
      <c r="CA193" s="6">
        <v>-1.3919999999999999</v>
      </c>
      <c r="CB193" s="6">
        <v>4.0449999999999999</v>
      </c>
      <c r="CC193" s="6">
        <v>90.917000000000002</v>
      </c>
      <c r="CD193" s="6">
        <v>2056.1669999999999</v>
      </c>
      <c r="CE193" s="6">
        <v>1235.385</v>
      </c>
      <c r="CF193" s="6">
        <v>1106.713</v>
      </c>
      <c r="CG193" s="6">
        <v>-178.24199999999999</v>
      </c>
      <c r="CH193" s="6">
        <v>99.998999999999995</v>
      </c>
      <c r="CS193" s="6"/>
      <c r="CT193" s="6"/>
      <c r="CU193" s="6"/>
      <c r="CV193" s="6"/>
      <c r="CW193" s="6"/>
      <c r="CZ193" s="6"/>
      <c r="DA193" s="6"/>
      <c r="DB193" s="6"/>
      <c r="DC193" s="6"/>
      <c r="DD193" s="6"/>
      <c r="DE193" s="6"/>
    </row>
    <row r="194" spans="1:109" hidden="1" x14ac:dyDescent="0.35">
      <c r="A194" s="8">
        <v>801.59759521484375</v>
      </c>
      <c r="B194" s="8">
        <v>119.90861511230469</v>
      </c>
      <c r="C194" s="8">
        <v>214.5</v>
      </c>
      <c r="D194" s="8">
        <v>215</v>
      </c>
      <c r="E194" s="8">
        <v>220</v>
      </c>
      <c r="F194" s="8">
        <v>225</v>
      </c>
      <c r="G194" s="8">
        <v>2207.293212890625</v>
      </c>
      <c r="H194" s="8">
        <v>1858.0626220703125</v>
      </c>
      <c r="I194" s="8">
        <v>3.0800001621246338</v>
      </c>
      <c r="J194" s="8">
        <v>0.14800000190734863</v>
      </c>
      <c r="K194" s="8">
        <v>24.340002059936523</v>
      </c>
      <c r="L194" s="8">
        <v>2.062000036239624</v>
      </c>
      <c r="M194" s="8">
        <v>0.45400002598762512</v>
      </c>
      <c r="N194" s="8">
        <v>0.65800005197525024</v>
      </c>
      <c r="O194" s="8">
        <v>41.400001525878906</v>
      </c>
      <c r="P194" s="8">
        <v>25.850809097290039</v>
      </c>
      <c r="Q194" s="8">
        <v>44.958595275878906</v>
      </c>
      <c r="R194" s="8">
        <v>229.80000305175781</v>
      </c>
      <c r="S194" s="8">
        <v>60</v>
      </c>
      <c r="T194" s="8">
        <v>60</v>
      </c>
      <c r="U194" s="8">
        <v>60.900002000000001</v>
      </c>
      <c r="V194" s="8">
        <v>94.586082458496094</v>
      </c>
      <c r="W194" s="8">
        <v>52.499603271484375</v>
      </c>
      <c r="X194" s="8">
        <v>66.210281372070313</v>
      </c>
      <c r="Y194" s="8">
        <v>80.041343688964844</v>
      </c>
      <c r="Z194" s="8">
        <v>2.6336877346038818</v>
      </c>
      <c r="AA194" s="8">
        <v>536.0478515625</v>
      </c>
      <c r="AB194" s="8">
        <v>487.42706298828125</v>
      </c>
      <c r="AC194" s="8">
        <v>4.7406878471374512</v>
      </c>
      <c r="AD194" s="8">
        <v>3.7624375820159912</v>
      </c>
      <c r="AE194" s="8">
        <v>7564.75439453125</v>
      </c>
      <c r="AF194" s="8">
        <v>5147.0751953125</v>
      </c>
      <c r="AG194" s="8">
        <v>1635.6533203125</v>
      </c>
      <c r="AH194" s="8">
        <v>967.20166015625</v>
      </c>
      <c r="AI194" s="8">
        <v>5929.10107421875</v>
      </c>
      <c r="AJ194" s="8">
        <v>4179.87353515625</v>
      </c>
      <c r="AK194" s="8">
        <f>(data_cloud__263[[#This Row],[timestamp]]-BD192)*86400</f>
        <v>24.116999795660377</v>
      </c>
      <c r="AL194" s="8"/>
      <c r="AM194" s="8"/>
      <c r="AN194" s="8"/>
      <c r="AO194" s="8"/>
      <c r="AP194" s="6"/>
      <c r="AQ194" s="6"/>
      <c r="AR194" s="6"/>
      <c r="AS194" s="6" t="str">
        <f>_xlfn.XLOOKUP(data_cloud__263[[#This Row],[product_id]], manual_check_maarten!A:A,manual_check_maarten!F:F,  "")</f>
        <v/>
      </c>
      <c r="AT194" s="6" t="str">
        <f>_xlfn.XLOOKUP(data_cloud__263[[#This Row],[product_id]], manual_check_maarten!A:A,manual_check_maarten!H:H,  "")</f>
        <v/>
      </c>
      <c r="AU194" s="6">
        <f>IF(data_cloud__263[[#This Row],[ground_truth]]=0,1,0)</f>
        <v>0</v>
      </c>
      <c r="AV194" s="6"/>
      <c r="AW194" s="6"/>
      <c r="AX194" s="6" t="str">
        <f>_xlfn.XLOOKUP(data_cloud__263[[#This Row],[product_id]], manual_check_maarten!A:A,manual_check_maarten!G:G,  "")</f>
        <v/>
      </c>
      <c r="AY194" s="6"/>
      <c r="AZ194" s="6"/>
      <c r="BA194" s="6" t="s">
        <v>532</v>
      </c>
      <c r="BB194" s="6">
        <v>97</v>
      </c>
      <c r="BC194" s="6" t="s">
        <v>78</v>
      </c>
      <c r="BD194" s="6">
        <v>45566.714433229165</v>
      </c>
      <c r="BE194" s="6" t="s">
        <v>79</v>
      </c>
      <c r="BF194" s="6" t="s">
        <v>80</v>
      </c>
      <c r="BG194" s="6">
        <v>97</v>
      </c>
      <c r="BH194" s="6">
        <v>97</v>
      </c>
      <c r="BI194" s="6">
        <v>0</v>
      </c>
      <c r="BJ194" s="6" t="s">
        <v>533</v>
      </c>
      <c r="BK194" s="6" t="s">
        <v>82</v>
      </c>
      <c r="BL194" s="6">
        <v>15.069999694824219</v>
      </c>
      <c r="BM194" s="6">
        <v>110</v>
      </c>
      <c r="BN194" s="6" t="s">
        <v>82</v>
      </c>
      <c r="BO194" s="6" t="s">
        <v>82</v>
      </c>
      <c r="BP194" s="6">
        <v>0</v>
      </c>
      <c r="BQ194" s="6">
        <v>60</v>
      </c>
      <c r="BR194" s="6">
        <v>1.1364340782165527E-2</v>
      </c>
      <c r="BS194" s="6">
        <v>0.1440732479095459</v>
      </c>
      <c r="BT194" s="6"/>
      <c r="BU194" s="6"/>
      <c r="BY194" s="6"/>
      <c r="BZ194" s="6"/>
      <c r="CA194" s="6"/>
      <c r="CB194" s="6"/>
      <c r="CC194" s="6"/>
      <c r="CD194" s="6"/>
      <c r="CE194" s="6"/>
      <c r="CS194" s="6"/>
      <c r="CT194" s="6"/>
      <c r="CU194" s="6"/>
      <c r="CV194" s="6"/>
      <c r="CW194" s="6"/>
      <c r="CZ194" s="6"/>
      <c r="DA194" s="6"/>
      <c r="DB194" s="6"/>
      <c r="DC194" s="6"/>
      <c r="DD194" s="6"/>
      <c r="DE194" s="6"/>
    </row>
    <row r="195" spans="1:109" x14ac:dyDescent="0.35">
      <c r="A195" s="8">
        <v>801.59759521484375</v>
      </c>
      <c r="B195" s="8">
        <v>119.90861511230469</v>
      </c>
      <c r="C195" s="8">
        <v>214.5</v>
      </c>
      <c r="D195" s="8">
        <v>215</v>
      </c>
      <c r="E195" s="8">
        <v>220</v>
      </c>
      <c r="F195" s="8">
        <v>225</v>
      </c>
      <c r="G195" s="8">
        <v>2207.293212890625</v>
      </c>
      <c r="H195" s="8">
        <v>1858.0626220703125</v>
      </c>
      <c r="I195" s="8">
        <v>3.0800001621246338</v>
      </c>
      <c r="J195" s="8">
        <v>0.14800000190734863</v>
      </c>
      <c r="K195" s="8">
        <v>24.340002059936523</v>
      </c>
      <c r="L195" s="8">
        <v>2.062000036239624</v>
      </c>
      <c r="M195" s="8">
        <v>0.45400002598762512</v>
      </c>
      <c r="N195" s="8">
        <v>0.65800005197525024</v>
      </c>
      <c r="O195" s="8">
        <v>41.400001525878906</v>
      </c>
      <c r="P195" s="8">
        <v>25.850809097290039</v>
      </c>
      <c r="Q195" s="8">
        <v>44.958595275878906</v>
      </c>
      <c r="R195" s="8">
        <v>229.80000305175781</v>
      </c>
      <c r="S195" s="8">
        <v>60</v>
      </c>
      <c r="T195" s="8">
        <v>60</v>
      </c>
      <c r="U195" s="8">
        <v>60.900002000000001</v>
      </c>
      <c r="V195" s="8">
        <v>137.79624938964844</v>
      </c>
      <c r="W195" s="8">
        <v>52.49993896484375</v>
      </c>
      <c r="X195" s="8">
        <v>66.878013610839844</v>
      </c>
      <c r="Y195" s="8">
        <v>82.716751098632813</v>
      </c>
      <c r="Z195" s="8">
        <v>1.4673125743865967</v>
      </c>
      <c r="AA195" s="8">
        <v>537.52984619140625</v>
      </c>
      <c r="AB195" s="8">
        <v>486.8529052734375</v>
      </c>
      <c r="AC195" s="8">
        <v>4.8911876678466797</v>
      </c>
      <c r="AD195" s="8">
        <v>3.9881877899169922</v>
      </c>
      <c r="AE195" s="8">
        <v>7711.9560546875</v>
      </c>
      <c r="AF195" s="8">
        <v>5761.90869140625</v>
      </c>
      <c r="AG195" s="8">
        <v>1732.6201171875</v>
      </c>
      <c r="AH195" s="8">
        <v>1103.06298828125</v>
      </c>
      <c r="AI195" s="8">
        <v>5979.3359375</v>
      </c>
      <c r="AJ195" s="8">
        <v>4658.845703125</v>
      </c>
      <c r="AK195" s="8">
        <f>(data_cloud__263[[#This Row],[timestamp]]-BD193)*86400</f>
        <v>24.116999795660377</v>
      </c>
      <c r="AL195" s="8">
        <v>1.004</v>
      </c>
      <c r="AM195" s="8">
        <v>424.44299999999998</v>
      </c>
      <c r="AN195" s="8">
        <v>2054.0889999999999</v>
      </c>
      <c r="AO195" s="8">
        <v>6.7110000000000003</v>
      </c>
      <c r="AP195" s="6">
        <v>25.765999999999998</v>
      </c>
      <c r="AQ195" s="6">
        <v>1</v>
      </c>
      <c r="AR195" s="6">
        <v>1</v>
      </c>
      <c r="AS195" s="6">
        <f>_xlfn.XLOOKUP(data_cloud__263[[#This Row],[product_id]], manual_check_maarten!A:A,manual_check_maarten!F:F,  "")</f>
        <v>1</v>
      </c>
      <c r="AT195" s="6" t="str">
        <f>_xlfn.XLOOKUP(data_cloud__263[[#This Row],[product_id]], manual_check_maarten!A:A,manual_check_maarten!H:H,  "")</f>
        <v/>
      </c>
      <c r="AU195" s="6">
        <f>IF(data_cloud__263[[#This Row],[ground_truth]]=0,1,0)</f>
        <v>0</v>
      </c>
      <c r="AV195" s="6"/>
      <c r="AW195" s="6"/>
      <c r="AX195" s="6">
        <f>_xlfn.XLOOKUP(data_cloud__263[[#This Row],[product_id]], manual_check_maarten!A:A,manual_check_maarten!G:G,  "")</f>
        <v>0</v>
      </c>
      <c r="AY195" s="6"/>
      <c r="AZ195" s="6"/>
      <c r="BA195" s="6" t="s">
        <v>534</v>
      </c>
      <c r="BB195" s="6">
        <v>97</v>
      </c>
      <c r="BC195" s="6" t="s">
        <v>85</v>
      </c>
      <c r="BD195" s="6">
        <v>45566.714433229165</v>
      </c>
      <c r="BE195" s="6" t="s">
        <v>79</v>
      </c>
      <c r="BF195" s="6" t="s">
        <v>80</v>
      </c>
      <c r="BG195" s="6">
        <v>97</v>
      </c>
      <c r="BH195" s="6">
        <v>97</v>
      </c>
      <c r="BI195" s="6">
        <v>0</v>
      </c>
      <c r="BJ195" s="6" t="s">
        <v>533</v>
      </c>
      <c r="BK195" s="6" t="s">
        <v>82</v>
      </c>
      <c r="BL195" s="6">
        <v>15.069999694824219</v>
      </c>
      <c r="BM195" s="6">
        <v>110</v>
      </c>
      <c r="BN195" s="6" t="s">
        <v>82</v>
      </c>
      <c r="BO195" s="6" t="s">
        <v>82</v>
      </c>
      <c r="BP195" s="6">
        <v>0</v>
      </c>
      <c r="BQ195" s="6">
        <v>60</v>
      </c>
      <c r="BR195" s="6"/>
      <c r="BS195" s="6"/>
      <c r="BT195" s="6" t="s">
        <v>535</v>
      </c>
      <c r="BU195" s="6" t="s">
        <v>534</v>
      </c>
      <c r="BV195" s="6">
        <v>40</v>
      </c>
      <c r="BW195" s="6">
        <v>20</v>
      </c>
      <c r="BX195" s="6">
        <v>45</v>
      </c>
      <c r="BY195" s="6">
        <v>1233.155</v>
      </c>
      <c r="BZ195" s="6">
        <v>1101.7629999999999</v>
      </c>
      <c r="CA195" s="6">
        <v>-2.3090000000000002</v>
      </c>
      <c r="CB195" s="6">
        <v>4.0259999999999998</v>
      </c>
      <c r="CC195" s="6">
        <v>90</v>
      </c>
      <c r="CD195" s="6">
        <v>2054.0889999999999</v>
      </c>
      <c r="CE195" s="6">
        <v>1226.077</v>
      </c>
      <c r="CF195" s="6">
        <v>1407.759</v>
      </c>
      <c r="CG195" s="6">
        <v>-178.202</v>
      </c>
      <c r="CH195" s="6">
        <v>97.244</v>
      </c>
      <c r="CS195" s="6"/>
      <c r="CT195" s="6"/>
      <c r="CU195" s="6"/>
      <c r="CV195" s="6"/>
      <c r="CW195" s="6"/>
      <c r="CZ195" s="6"/>
      <c r="DA195" s="6"/>
      <c r="DB195" s="6"/>
      <c r="DC195" s="6"/>
      <c r="DD195" s="6"/>
      <c r="DE195" s="6"/>
    </row>
    <row r="196" spans="1:109" x14ac:dyDescent="0.35">
      <c r="A196" s="8">
        <v>801.59759521484375</v>
      </c>
      <c r="B196" s="8">
        <v>119.90861511230469</v>
      </c>
      <c r="C196" s="8">
        <v>214.80000305175781</v>
      </c>
      <c r="D196" s="8">
        <v>214.80000305175781</v>
      </c>
      <c r="E196" s="8">
        <v>219.80000305175781</v>
      </c>
      <c r="F196" s="8">
        <v>224.80000305175781</v>
      </c>
      <c r="G196" s="8">
        <v>2195.538818359375</v>
      </c>
      <c r="H196" s="8">
        <v>1845.919677734375</v>
      </c>
      <c r="I196" s="8">
        <v>3.3940000534057617</v>
      </c>
      <c r="J196" s="8">
        <v>0.14600001275539398</v>
      </c>
      <c r="K196" s="8">
        <v>24.340002059936523</v>
      </c>
      <c r="L196" s="8">
        <v>2.0520000457763672</v>
      </c>
      <c r="M196" s="8">
        <v>0.45400002598762512</v>
      </c>
      <c r="N196" s="8">
        <v>0.65400004386901855</v>
      </c>
      <c r="O196" s="8">
        <v>41.5</v>
      </c>
      <c r="P196" s="8">
        <v>26.1566162109375</v>
      </c>
      <c r="Q196" s="8">
        <v>44.958595275878906</v>
      </c>
      <c r="R196" s="8">
        <v>230</v>
      </c>
      <c r="S196" s="8">
        <v>59.900002000000001</v>
      </c>
      <c r="T196" s="8">
        <v>59.900002000000001</v>
      </c>
      <c r="U196" s="8">
        <v>60.900002000000001</v>
      </c>
      <c r="V196" s="8">
        <v>94.586082458496094</v>
      </c>
      <c r="W196" s="8">
        <v>52.499603271484375</v>
      </c>
      <c r="X196" s="8">
        <v>66.182243347167969</v>
      </c>
      <c r="Y196" s="8">
        <v>79.905029296875</v>
      </c>
      <c r="Z196" s="8">
        <v>3.4990627765655518</v>
      </c>
      <c r="AA196" s="8">
        <v>539.176025390625</v>
      </c>
      <c r="AB196" s="8">
        <v>491.87203979492188</v>
      </c>
      <c r="AC196" s="8">
        <v>4.7030625343322754</v>
      </c>
      <c r="AD196" s="8">
        <v>3.7248127460479736</v>
      </c>
      <c r="AE196" s="8">
        <v>7619.11376953125</v>
      </c>
      <c r="AF196" s="8">
        <v>5252.84375</v>
      </c>
      <c r="AG196" s="8">
        <v>1644.04443359375</v>
      </c>
      <c r="AH196" s="8">
        <v>977.26171875</v>
      </c>
      <c r="AI196" s="8">
        <v>5975.0693359375</v>
      </c>
      <c r="AJ196" s="8">
        <v>4275.58203125</v>
      </c>
      <c r="AK196" s="8">
        <f>(data_cloud__263[[#This Row],[timestamp]]-BD194)*86400</f>
        <v>23.977000429295003</v>
      </c>
      <c r="AL196" s="8">
        <v>1.0029999999999999</v>
      </c>
      <c r="AM196" s="8">
        <v>423.73500000000001</v>
      </c>
      <c r="AN196" s="8">
        <v>2055.7849999999999</v>
      </c>
      <c r="AO196" s="8">
        <v>7.9530000000000003</v>
      </c>
      <c r="AP196" s="6">
        <v>21.225000000000001</v>
      </c>
      <c r="AQ196" s="6">
        <v>1</v>
      </c>
      <c r="AR196" s="6">
        <v>1</v>
      </c>
      <c r="AS196" s="6">
        <f>_xlfn.XLOOKUP(data_cloud__263[[#This Row],[product_id]], manual_check_maarten!A:A,manual_check_maarten!F:F,  "")</f>
        <v>1</v>
      </c>
      <c r="AT196" s="6" t="str">
        <f>_xlfn.XLOOKUP(data_cloud__263[[#This Row],[product_id]], manual_check_maarten!A:A,manual_check_maarten!H:H,  "")</f>
        <v/>
      </c>
      <c r="AU196" s="6">
        <f>IF(data_cloud__263[[#This Row],[ground_truth]]=0,1,0)</f>
        <v>0</v>
      </c>
      <c r="AV196" s="6"/>
      <c r="AW196" s="6"/>
      <c r="AX196" s="6">
        <f>_xlfn.XLOOKUP(data_cloud__263[[#This Row],[product_id]], manual_check_maarten!A:A,manual_check_maarten!G:G,  "")</f>
        <v>0</v>
      </c>
      <c r="AY196" s="6"/>
      <c r="AZ196" s="6"/>
      <c r="BA196" s="6" t="s">
        <v>536</v>
      </c>
      <c r="BB196" s="6">
        <v>98</v>
      </c>
      <c r="BC196" s="6" t="s">
        <v>78</v>
      </c>
      <c r="BD196" s="6">
        <v>45566.714710740744</v>
      </c>
      <c r="BE196" s="6" t="s">
        <v>79</v>
      </c>
      <c r="BF196" s="6" t="s">
        <v>80</v>
      </c>
      <c r="BG196" s="6">
        <v>98</v>
      </c>
      <c r="BH196" s="6">
        <v>98</v>
      </c>
      <c r="BI196" s="6">
        <v>0</v>
      </c>
      <c r="BJ196" s="6" t="s">
        <v>537</v>
      </c>
      <c r="BK196" s="6" t="s">
        <v>82</v>
      </c>
      <c r="BL196" s="6">
        <v>15.079999923706055</v>
      </c>
      <c r="BM196" s="6">
        <v>110</v>
      </c>
      <c r="BN196" s="6" t="s">
        <v>82</v>
      </c>
      <c r="BO196" s="6" t="s">
        <v>82</v>
      </c>
      <c r="BP196" s="6">
        <v>0</v>
      </c>
      <c r="BQ196" s="6">
        <v>60</v>
      </c>
      <c r="BR196" s="6">
        <v>3.6038637161254883E-2</v>
      </c>
      <c r="BS196" s="6">
        <v>0.11276841163635254</v>
      </c>
      <c r="BT196" s="6" t="s">
        <v>538</v>
      </c>
      <c r="BU196" s="6" t="s">
        <v>536</v>
      </c>
      <c r="BV196" s="6">
        <v>40</v>
      </c>
      <c r="BW196" s="6">
        <v>20</v>
      </c>
      <c r="BX196" s="6">
        <v>45</v>
      </c>
      <c r="BY196" s="6">
        <v>862.471</v>
      </c>
      <c r="BZ196" s="6">
        <v>1206.444</v>
      </c>
      <c r="CA196" s="6">
        <v>2.399</v>
      </c>
      <c r="CB196" s="6">
        <v>4.1639999999999997</v>
      </c>
      <c r="CC196" s="6">
        <v>94.707999999999998</v>
      </c>
      <c r="CD196" s="6">
        <v>2055.7849999999999</v>
      </c>
      <c r="CE196" s="6">
        <v>841.43200000000002</v>
      </c>
      <c r="CF196" s="6">
        <v>1313.39</v>
      </c>
      <c r="CG196" s="6">
        <v>5.3479999999999999</v>
      </c>
      <c r="CH196" s="6">
        <v>98.424999999999997</v>
      </c>
      <c r="CS196" s="6"/>
      <c r="CT196" s="6"/>
      <c r="CU196" s="6"/>
      <c r="CV196" s="6"/>
      <c r="CW196" s="6"/>
      <c r="CZ196" s="6"/>
      <c r="DA196" s="6"/>
      <c r="DB196" s="6"/>
      <c r="DC196" s="6"/>
      <c r="DD196" s="6"/>
      <c r="DE196" s="6"/>
    </row>
    <row r="197" spans="1:109" x14ac:dyDescent="0.35">
      <c r="A197" s="8">
        <v>801.59759521484375</v>
      </c>
      <c r="B197" s="8">
        <v>119.90861511230469</v>
      </c>
      <c r="C197" s="8">
        <v>214.80000305175781</v>
      </c>
      <c r="D197" s="8">
        <v>214.80000305175781</v>
      </c>
      <c r="E197" s="8">
        <v>219.80000305175781</v>
      </c>
      <c r="F197" s="8">
        <v>224.80000305175781</v>
      </c>
      <c r="G197" s="8">
        <v>2195.538818359375</v>
      </c>
      <c r="H197" s="8">
        <v>1845.919677734375</v>
      </c>
      <c r="I197" s="8">
        <v>3.3940000534057617</v>
      </c>
      <c r="J197" s="8">
        <v>0.14600001275539398</v>
      </c>
      <c r="K197" s="8">
        <v>24.340002059936523</v>
      </c>
      <c r="L197" s="8">
        <v>2.0520000457763672</v>
      </c>
      <c r="M197" s="8">
        <v>0.45400002598762512</v>
      </c>
      <c r="N197" s="8">
        <v>0.65400004386901855</v>
      </c>
      <c r="O197" s="8">
        <v>41.5</v>
      </c>
      <c r="P197" s="8">
        <v>26.1566162109375</v>
      </c>
      <c r="Q197" s="8">
        <v>44.958595275878906</v>
      </c>
      <c r="R197" s="8">
        <v>230</v>
      </c>
      <c r="S197" s="8">
        <v>59.900002000000001</v>
      </c>
      <c r="T197" s="8">
        <v>59.900002000000001</v>
      </c>
      <c r="U197" s="8">
        <v>60.900002000000001</v>
      </c>
      <c r="V197" s="8">
        <v>137.79624938964844</v>
      </c>
      <c r="W197" s="8">
        <v>52.49993896484375</v>
      </c>
      <c r="X197" s="8">
        <v>66.868698120117188</v>
      </c>
      <c r="Y197" s="8">
        <v>82.68798828125</v>
      </c>
      <c r="Z197" s="8">
        <v>1.4673125743865967</v>
      </c>
      <c r="AA197" s="8">
        <v>537.673828125</v>
      </c>
      <c r="AB197" s="8">
        <v>488.18170166015625</v>
      </c>
      <c r="AC197" s="8">
        <v>4.966437816619873</v>
      </c>
      <c r="AD197" s="8">
        <v>3.9505627155303955</v>
      </c>
      <c r="AE197" s="8">
        <v>7722.5595703125</v>
      </c>
      <c r="AF197" s="8">
        <v>5764.34814453125</v>
      </c>
      <c r="AG197" s="8">
        <v>1785.24267578125</v>
      </c>
      <c r="AH197" s="8">
        <v>1099.38134765625</v>
      </c>
      <c r="AI197" s="8">
        <v>5937.31689453125</v>
      </c>
      <c r="AJ197" s="8">
        <v>4664.966796875</v>
      </c>
      <c r="AK197" s="8">
        <f>(data_cloud__263[[#This Row],[timestamp]]-BD195)*86400</f>
        <v>23.977000429295003</v>
      </c>
      <c r="AL197" s="8">
        <v>1.0049999999999999</v>
      </c>
      <c r="AM197" s="8">
        <v>424.48899999999998</v>
      </c>
      <c r="AN197" s="8">
        <v>2055.75</v>
      </c>
      <c r="AO197" s="8">
        <v>5.3789999999999996</v>
      </c>
      <c r="AP197" s="6">
        <v>28.213000000000001</v>
      </c>
      <c r="AQ197" s="6">
        <v>1</v>
      </c>
      <c r="AR197" s="6">
        <v>1</v>
      </c>
      <c r="AS197" s="6">
        <f>_xlfn.XLOOKUP(data_cloud__263[[#This Row],[product_id]], manual_check_maarten!A:A,manual_check_maarten!F:F,  "")</f>
        <v>1</v>
      </c>
      <c r="AT197" s="6" t="str">
        <f>_xlfn.XLOOKUP(data_cloud__263[[#This Row],[product_id]], manual_check_maarten!A:A,manual_check_maarten!H:H,  "")</f>
        <v/>
      </c>
      <c r="AU197" s="6">
        <f>IF(data_cloud__263[[#This Row],[ground_truth]]=0,1,0)</f>
        <v>0</v>
      </c>
      <c r="AV197" s="6"/>
      <c r="AW197" s="6"/>
      <c r="AX197" s="6">
        <f>_xlfn.XLOOKUP(data_cloud__263[[#This Row],[product_id]], manual_check_maarten!A:A,manual_check_maarten!G:G,  "")</f>
        <v>0</v>
      </c>
      <c r="AY197" s="6"/>
      <c r="AZ197" s="6"/>
      <c r="BA197" s="6" t="s">
        <v>539</v>
      </c>
      <c r="BB197" s="6">
        <v>98</v>
      </c>
      <c r="BC197" s="6" t="s">
        <v>85</v>
      </c>
      <c r="BD197" s="6">
        <v>45566.714710740744</v>
      </c>
      <c r="BE197" s="6" t="s">
        <v>79</v>
      </c>
      <c r="BF197" s="6" t="s">
        <v>80</v>
      </c>
      <c r="BG197" s="6">
        <v>98</v>
      </c>
      <c r="BH197" s="6">
        <v>98</v>
      </c>
      <c r="BI197" s="6">
        <v>0</v>
      </c>
      <c r="BJ197" s="6" t="s">
        <v>537</v>
      </c>
      <c r="BK197" s="6" t="s">
        <v>82</v>
      </c>
      <c r="BL197" s="6">
        <v>15.079999923706055</v>
      </c>
      <c r="BM197" s="6">
        <v>110</v>
      </c>
      <c r="BN197" s="6" t="s">
        <v>82</v>
      </c>
      <c r="BO197" s="6" t="s">
        <v>82</v>
      </c>
      <c r="BP197" s="6">
        <v>0</v>
      </c>
      <c r="BQ197" s="6">
        <v>60</v>
      </c>
      <c r="BR197" s="6"/>
      <c r="BS197" s="6"/>
      <c r="BT197" s="6" t="s">
        <v>540</v>
      </c>
      <c r="BU197" s="6" t="s">
        <v>539</v>
      </c>
      <c r="BV197" s="6">
        <v>40</v>
      </c>
      <c r="BW197" s="6">
        <v>20</v>
      </c>
      <c r="BX197" s="6">
        <v>45</v>
      </c>
      <c r="BY197" s="6">
        <v>1235.83</v>
      </c>
      <c r="BZ197" s="6">
        <v>966.08299999999997</v>
      </c>
      <c r="CA197" s="6">
        <v>-1.619</v>
      </c>
      <c r="CB197" s="6">
        <v>4.0289999999999999</v>
      </c>
      <c r="CC197" s="6">
        <v>90.69</v>
      </c>
      <c r="CD197" s="6">
        <v>2055.75</v>
      </c>
      <c r="CE197" s="6">
        <v>1229.3989999999999</v>
      </c>
      <c r="CF197" s="6">
        <v>1274.1780000000001</v>
      </c>
      <c r="CG197" s="6">
        <v>-178.291</v>
      </c>
      <c r="CH197" s="6">
        <v>99.998999999999995</v>
      </c>
      <c r="CS197" s="6"/>
      <c r="CT197" s="6"/>
      <c r="CU197" s="6"/>
      <c r="CV197" s="6"/>
      <c r="CW197" s="6"/>
      <c r="CZ197" s="6"/>
      <c r="DA197" s="6"/>
      <c r="DB197" s="6"/>
      <c r="DC197" s="6"/>
      <c r="DD197" s="6"/>
      <c r="DE197" s="6"/>
    </row>
    <row r="198" spans="1:109" x14ac:dyDescent="0.35">
      <c r="A198" s="8">
        <v>801.41314697265625</v>
      </c>
      <c r="B198" s="8">
        <v>119.90861511230469</v>
      </c>
      <c r="C198" s="8">
        <v>214.60000610351563</v>
      </c>
      <c r="D198" s="8">
        <v>215.10000610351563</v>
      </c>
      <c r="E198" s="8">
        <v>219.80000305175781</v>
      </c>
      <c r="F198" s="8">
        <v>224.80000305175781</v>
      </c>
      <c r="G198" s="8">
        <v>2210.40185546875</v>
      </c>
      <c r="H198" s="8">
        <v>1835.6224365234375</v>
      </c>
      <c r="I198" s="8">
        <v>3.1560001373291016</v>
      </c>
      <c r="J198" s="8">
        <v>0.14400000870227814</v>
      </c>
      <c r="K198" s="8">
        <v>24.340002059936523</v>
      </c>
      <c r="L198" s="8">
        <v>2.0600001811981201</v>
      </c>
      <c r="M198" s="8">
        <v>0.45400002598762512</v>
      </c>
      <c r="N198" s="8">
        <v>0.65600001811981201</v>
      </c>
      <c r="O198" s="8">
        <v>41.700000762939453</v>
      </c>
      <c r="P198" s="8">
        <v>26.36048698425293</v>
      </c>
      <c r="Q198" s="8">
        <v>44.994274139404297</v>
      </c>
      <c r="R198" s="8">
        <v>229.80000305175781</v>
      </c>
      <c r="S198" s="8">
        <v>60.099997999999999</v>
      </c>
      <c r="T198" s="8">
        <v>60.099997999999999</v>
      </c>
      <c r="U198" s="8">
        <v>60.900002000000001</v>
      </c>
      <c r="V198" s="8">
        <v>94.586082458496094</v>
      </c>
      <c r="W198" s="8">
        <v>52.499603271484375</v>
      </c>
      <c r="X198" s="8">
        <v>66.22698974609375</v>
      </c>
      <c r="Y198" s="8">
        <v>79.906852722167969</v>
      </c>
      <c r="Z198" s="8">
        <v>3.8000626564025879</v>
      </c>
      <c r="AA198" s="8">
        <v>538.9298095703125</v>
      </c>
      <c r="AB198" s="8">
        <v>491.09518432617188</v>
      </c>
      <c r="AC198" s="8">
        <v>4.5901875495910645</v>
      </c>
      <c r="AD198" s="8">
        <v>3.7624375820159912</v>
      </c>
      <c r="AE198" s="8">
        <v>7627.3212890625</v>
      </c>
      <c r="AF198" s="8">
        <v>5241.60302734375</v>
      </c>
      <c r="AG198" s="8">
        <v>1584.28076171875</v>
      </c>
      <c r="AH198" s="8">
        <v>995.89501953125</v>
      </c>
      <c r="AI198" s="8">
        <v>6043.04052734375</v>
      </c>
      <c r="AJ198" s="8">
        <v>4245.7080078125</v>
      </c>
      <c r="AK198" s="8">
        <f>(data_cloud__263[[#This Row],[timestamp]]-BD196)*86400</f>
        <v>24.961999990046024</v>
      </c>
      <c r="AL198" s="8">
        <v>1.0029999999999999</v>
      </c>
      <c r="AM198" s="8">
        <v>423.721</v>
      </c>
      <c r="AN198" s="8">
        <v>2054.1080000000002</v>
      </c>
      <c r="AO198" s="8">
        <v>8.3379999999999992</v>
      </c>
      <c r="AP198" s="6">
        <v>25.064</v>
      </c>
      <c r="AQ198" s="6">
        <v>1</v>
      </c>
      <c r="AR198" s="6">
        <v>1</v>
      </c>
      <c r="AS198" s="6">
        <f>_xlfn.XLOOKUP(data_cloud__263[[#This Row],[product_id]], manual_check_maarten!A:A,manual_check_maarten!F:F,  "")</f>
        <v>1</v>
      </c>
      <c r="AT198" s="6" t="str">
        <f>_xlfn.XLOOKUP(data_cloud__263[[#This Row],[product_id]], manual_check_maarten!A:A,manual_check_maarten!H:H,  "")</f>
        <v/>
      </c>
      <c r="AU198" s="6">
        <f>IF(data_cloud__263[[#This Row],[ground_truth]]=0,1,0)</f>
        <v>0</v>
      </c>
      <c r="AV198" s="6"/>
      <c r="AW198" s="6"/>
      <c r="AX198" s="6">
        <f>_xlfn.XLOOKUP(data_cloud__263[[#This Row],[product_id]], manual_check_maarten!A:A,manual_check_maarten!G:G,  "")</f>
        <v>0</v>
      </c>
      <c r="AY198" s="6"/>
      <c r="AZ198" s="6"/>
      <c r="BA198" s="6" t="s">
        <v>541</v>
      </c>
      <c r="BB198" s="6">
        <v>99</v>
      </c>
      <c r="BC198" s="6" t="s">
        <v>78</v>
      </c>
      <c r="BD198" s="6">
        <v>45566.714999652781</v>
      </c>
      <c r="BE198" s="6" t="s">
        <v>79</v>
      </c>
      <c r="BF198" s="6" t="s">
        <v>80</v>
      </c>
      <c r="BG198" s="6">
        <v>99</v>
      </c>
      <c r="BH198" s="6">
        <v>99</v>
      </c>
      <c r="BI198" s="6">
        <v>0</v>
      </c>
      <c r="BJ198" s="6" t="s">
        <v>542</v>
      </c>
      <c r="BK198" s="6" t="s">
        <v>82</v>
      </c>
      <c r="BL198" s="6">
        <v>15.079999923706055</v>
      </c>
      <c r="BM198" s="6">
        <v>110</v>
      </c>
      <c r="BN198" s="6" t="s">
        <v>82</v>
      </c>
      <c r="BO198" s="6" t="s">
        <v>82</v>
      </c>
      <c r="BP198" s="6">
        <v>0</v>
      </c>
      <c r="BQ198" s="6">
        <v>60</v>
      </c>
      <c r="BR198" s="6">
        <v>2.0744919776916504E-2</v>
      </c>
      <c r="BS198" s="6">
        <v>0.13744688034057617</v>
      </c>
      <c r="BT198" s="6" t="s">
        <v>543</v>
      </c>
      <c r="BU198" s="6" t="s">
        <v>541</v>
      </c>
      <c r="BV198" s="6">
        <v>40</v>
      </c>
      <c r="BW198" s="6">
        <v>20</v>
      </c>
      <c r="BX198" s="6">
        <v>45</v>
      </c>
      <c r="BY198" s="6">
        <v>891.70500000000004</v>
      </c>
      <c r="BZ198" s="6">
        <v>1011.619</v>
      </c>
      <c r="CA198" s="6">
        <v>3.88</v>
      </c>
      <c r="CB198" s="6">
        <v>4.2539999999999996</v>
      </c>
      <c r="CC198" s="6">
        <v>96.188999999999993</v>
      </c>
      <c r="CD198" s="6">
        <v>2054.1080000000002</v>
      </c>
      <c r="CE198" s="6">
        <v>867.24300000000005</v>
      </c>
      <c r="CF198" s="6">
        <v>1121.7860000000001</v>
      </c>
      <c r="CG198" s="6">
        <v>6.5490000000000004</v>
      </c>
      <c r="CH198" s="6">
        <v>98.424999999999997</v>
      </c>
      <c r="CS198" s="6"/>
      <c r="CT198" s="6"/>
      <c r="CU198" s="6"/>
      <c r="CV198" s="6"/>
      <c r="CW198" s="6"/>
      <c r="CZ198" s="6"/>
      <c r="DA198" s="6"/>
      <c r="DB198" s="6"/>
      <c r="DC198" s="6"/>
      <c r="DD198" s="6"/>
      <c r="DE198" s="6"/>
    </row>
    <row r="199" spans="1:109" x14ac:dyDescent="0.35">
      <c r="A199" s="8">
        <v>801.41314697265625</v>
      </c>
      <c r="B199" s="8">
        <v>119.90861511230469</v>
      </c>
      <c r="C199" s="8">
        <v>214.60000610351563</v>
      </c>
      <c r="D199" s="8">
        <v>215.10000610351563</v>
      </c>
      <c r="E199" s="8">
        <v>219.80000305175781</v>
      </c>
      <c r="F199" s="8">
        <v>224.80000305175781</v>
      </c>
      <c r="G199" s="8">
        <v>2210.40185546875</v>
      </c>
      <c r="H199" s="8">
        <v>1835.6224365234375</v>
      </c>
      <c r="I199" s="8">
        <v>3.1560001373291016</v>
      </c>
      <c r="J199" s="8">
        <v>0.14400000870227814</v>
      </c>
      <c r="K199" s="8">
        <v>24.340002059936523</v>
      </c>
      <c r="L199" s="8">
        <v>2.0600001811981201</v>
      </c>
      <c r="M199" s="8">
        <v>0.45400002598762512</v>
      </c>
      <c r="N199" s="8">
        <v>0.65600001811981201</v>
      </c>
      <c r="O199" s="8">
        <v>41.700000762939453</v>
      </c>
      <c r="P199" s="8">
        <v>26.36048698425293</v>
      </c>
      <c r="Q199" s="8">
        <v>44.994274139404297</v>
      </c>
      <c r="R199" s="8">
        <v>229.80000305175781</v>
      </c>
      <c r="S199" s="8">
        <v>60.099997999999999</v>
      </c>
      <c r="T199" s="8">
        <v>60.099997999999999</v>
      </c>
      <c r="U199" s="8">
        <v>60.900002000000001</v>
      </c>
      <c r="V199" s="8">
        <v>137.79624938964844</v>
      </c>
      <c r="W199" s="8">
        <v>52.49993896484375</v>
      </c>
      <c r="X199" s="8">
        <v>66.875381469726563</v>
      </c>
      <c r="Y199" s="8">
        <v>82.671684265136719</v>
      </c>
      <c r="Z199" s="8">
        <v>1.4296876192092896</v>
      </c>
      <c r="AA199" s="8">
        <v>539.4283447265625</v>
      </c>
      <c r="AB199" s="8">
        <v>490.10153198242188</v>
      </c>
      <c r="AC199" s="8">
        <v>4.9288125038146973</v>
      </c>
      <c r="AD199" s="8">
        <v>3.9505627155303955</v>
      </c>
      <c r="AE199" s="8">
        <v>7754.98388671875</v>
      </c>
      <c r="AF199" s="8">
        <v>5823.94677734375</v>
      </c>
      <c r="AG199" s="8">
        <v>1777.697265625</v>
      </c>
      <c r="AH199" s="8">
        <v>1111.89501953125</v>
      </c>
      <c r="AI199" s="8">
        <v>5977.28662109375</v>
      </c>
      <c r="AJ199" s="8">
        <v>4712.0517578125</v>
      </c>
      <c r="AK199" s="8">
        <f>(data_cloud__263[[#This Row],[timestamp]]-BD197)*86400</f>
        <v>24.961999990046024</v>
      </c>
      <c r="AL199" s="8">
        <v>1.0049999999999999</v>
      </c>
      <c r="AM199" s="8">
        <v>424.53100000000001</v>
      </c>
      <c r="AN199" s="8">
        <v>2056.1320000000001</v>
      </c>
      <c r="AO199" s="8">
        <v>6.7190000000000003</v>
      </c>
      <c r="AP199" s="6">
        <v>28.530999999999999</v>
      </c>
      <c r="AQ199" s="6">
        <v>1</v>
      </c>
      <c r="AR199" s="6">
        <v>1</v>
      </c>
      <c r="AS199" s="6">
        <f>_xlfn.XLOOKUP(data_cloud__263[[#This Row],[product_id]], manual_check_maarten!A:A,manual_check_maarten!F:F,  "")</f>
        <v>1</v>
      </c>
      <c r="AT199" s="6" t="str">
        <f>_xlfn.XLOOKUP(data_cloud__263[[#This Row],[product_id]], manual_check_maarten!A:A,manual_check_maarten!H:H,  "")</f>
        <v/>
      </c>
      <c r="AU199" s="6">
        <f>IF(data_cloud__263[[#This Row],[ground_truth]]=0,1,0)</f>
        <v>0</v>
      </c>
      <c r="AV199" s="6"/>
      <c r="AW199" s="6"/>
      <c r="AX199" s="6">
        <f>_xlfn.XLOOKUP(data_cloud__263[[#This Row],[product_id]], manual_check_maarten!A:A,manual_check_maarten!G:G,  "")</f>
        <v>0</v>
      </c>
      <c r="AY199" s="6"/>
      <c r="AZ199" s="6"/>
      <c r="BA199" s="6" t="s">
        <v>544</v>
      </c>
      <c r="BB199" s="6">
        <v>99</v>
      </c>
      <c r="BC199" s="6" t="s">
        <v>85</v>
      </c>
      <c r="BD199" s="6">
        <v>45566.714999652781</v>
      </c>
      <c r="BE199" s="6" t="s">
        <v>79</v>
      </c>
      <c r="BF199" s="6" t="s">
        <v>80</v>
      </c>
      <c r="BG199" s="6">
        <v>99</v>
      </c>
      <c r="BH199" s="6">
        <v>99</v>
      </c>
      <c r="BI199" s="6">
        <v>0</v>
      </c>
      <c r="BJ199" s="6" t="s">
        <v>542</v>
      </c>
      <c r="BK199" s="6" t="s">
        <v>82</v>
      </c>
      <c r="BL199" s="6">
        <v>15.079999923706055</v>
      </c>
      <c r="BM199" s="6">
        <v>110</v>
      </c>
      <c r="BN199" s="6" t="s">
        <v>82</v>
      </c>
      <c r="BO199" s="6" t="s">
        <v>82</v>
      </c>
      <c r="BP199" s="6">
        <v>0</v>
      </c>
      <c r="BQ199" s="6">
        <v>60</v>
      </c>
      <c r="BR199" s="6"/>
      <c r="BS199" s="6"/>
      <c r="BT199" s="6" t="s">
        <v>545</v>
      </c>
      <c r="BU199" s="6" t="s">
        <v>544</v>
      </c>
      <c r="BV199" s="6">
        <v>40</v>
      </c>
      <c r="BW199" s="6">
        <v>20</v>
      </c>
      <c r="BX199" s="6">
        <v>45</v>
      </c>
      <c r="BY199" s="6">
        <v>1236.3030000000001</v>
      </c>
      <c r="BZ199" s="6">
        <v>964.94500000000005</v>
      </c>
      <c r="CA199" s="6">
        <v>-1.619</v>
      </c>
      <c r="CB199" s="6">
        <v>4.1040000000000001</v>
      </c>
      <c r="CC199" s="6">
        <v>90.69</v>
      </c>
      <c r="CD199" s="6">
        <v>2056.1320000000001</v>
      </c>
      <c r="CE199" s="6">
        <v>1229.6289999999999</v>
      </c>
      <c r="CF199" s="6">
        <v>1271.2809999999999</v>
      </c>
      <c r="CG199" s="6">
        <v>-178.25</v>
      </c>
      <c r="CH199" s="6">
        <v>98.424999999999997</v>
      </c>
      <c r="CS199" s="6"/>
      <c r="CT199" s="6"/>
      <c r="CU199" s="6"/>
      <c r="CV199" s="6"/>
      <c r="CW199" s="6"/>
      <c r="CZ199" s="6"/>
      <c r="DA199" s="6"/>
      <c r="DB199" s="6"/>
      <c r="DC199" s="6"/>
      <c r="DD199" s="6"/>
      <c r="DE199" s="6"/>
    </row>
    <row r="200" spans="1:109" x14ac:dyDescent="0.35">
      <c r="A200" s="8">
        <v>801.78204345703125</v>
      </c>
      <c r="B200" s="8">
        <v>119.90861511230469</v>
      </c>
      <c r="C200" s="8">
        <v>214.80000305175781</v>
      </c>
      <c r="D200" s="8">
        <v>215.10000610351563</v>
      </c>
      <c r="E200" s="8">
        <v>220</v>
      </c>
      <c r="F200" s="8">
        <v>225</v>
      </c>
      <c r="G200" s="8">
        <v>2197.870361328125</v>
      </c>
      <c r="H200" s="8">
        <v>1813.95947265625</v>
      </c>
      <c r="I200" s="8">
        <v>2.8460001945495605</v>
      </c>
      <c r="J200" s="8">
        <v>0.15200001001358032</v>
      </c>
      <c r="K200" s="8">
        <v>24.340002059936523</v>
      </c>
      <c r="L200" s="8">
        <v>2.0500001907348633</v>
      </c>
      <c r="M200" s="8">
        <v>0.45400002598762512</v>
      </c>
      <c r="N200" s="8">
        <v>0.65600001811981201</v>
      </c>
      <c r="O200" s="8">
        <v>42</v>
      </c>
      <c r="P200" s="8">
        <v>26.549066543579102</v>
      </c>
      <c r="Q200" s="8">
        <v>44.999370574951172</v>
      </c>
      <c r="R200" s="8">
        <v>229.80000305175781</v>
      </c>
      <c r="S200" s="8">
        <v>60</v>
      </c>
      <c r="T200" s="8">
        <v>60</v>
      </c>
      <c r="U200" s="8">
        <v>60.900002000000001</v>
      </c>
      <c r="V200" s="8">
        <v>94.586082458496094</v>
      </c>
      <c r="W200" s="8">
        <v>52.499603271484375</v>
      </c>
      <c r="X200" s="8">
        <v>66.346244812011719</v>
      </c>
      <c r="Y200" s="8">
        <v>79.941680908203125</v>
      </c>
      <c r="Z200" s="8">
        <v>2.8970625400543213</v>
      </c>
      <c r="AA200" s="8">
        <v>538.63818359375</v>
      </c>
      <c r="AB200" s="8">
        <v>490.51409912109375</v>
      </c>
      <c r="AC200" s="8">
        <v>4.6278128623962402</v>
      </c>
      <c r="AD200" s="8">
        <v>3.7248127460479736</v>
      </c>
      <c r="AE200" s="8">
        <v>7621.48046875</v>
      </c>
      <c r="AF200" s="8">
        <v>5233.6064453125</v>
      </c>
      <c r="AG200" s="8">
        <v>1606.32568359375</v>
      </c>
      <c r="AH200" s="8">
        <v>979.0869140625</v>
      </c>
      <c r="AI200" s="8">
        <v>6015.15478515625</v>
      </c>
      <c r="AJ200" s="8">
        <v>4254.51953125</v>
      </c>
      <c r="AK200" s="8">
        <f>(data_cloud__263[[#This Row],[timestamp]]-BD198)*86400</f>
        <v>23.997999611310661</v>
      </c>
      <c r="AL200" s="8">
        <v>1.0029999999999999</v>
      </c>
      <c r="AM200" s="8">
        <v>423.49799999999999</v>
      </c>
      <c r="AN200" s="8">
        <v>2055.491</v>
      </c>
      <c r="AO200" s="8">
        <v>7.23</v>
      </c>
      <c r="AP200" s="6">
        <v>19.798999999999999</v>
      </c>
      <c r="AQ200" s="6">
        <v>1</v>
      </c>
      <c r="AR200" s="6">
        <v>1</v>
      </c>
      <c r="AS200" s="6">
        <f>_xlfn.XLOOKUP(data_cloud__263[[#This Row],[product_id]], manual_check_maarten!A:A,manual_check_maarten!F:F,  "")</f>
        <v>1</v>
      </c>
      <c r="AT200" s="6" t="str">
        <f>_xlfn.XLOOKUP(data_cloud__263[[#This Row],[product_id]], manual_check_maarten!A:A,manual_check_maarten!H:H,  "")</f>
        <v/>
      </c>
      <c r="AU200" s="6">
        <f>IF(data_cloud__263[[#This Row],[ground_truth]]=0,1,0)</f>
        <v>0</v>
      </c>
      <c r="AV200" s="6"/>
      <c r="AW200" s="6"/>
      <c r="AX200" s="6">
        <f>_xlfn.XLOOKUP(data_cloud__263[[#This Row],[product_id]], manual_check_maarten!A:A,manual_check_maarten!G:G,  "")</f>
        <v>0</v>
      </c>
      <c r="AY200" s="6"/>
      <c r="AZ200" s="6"/>
      <c r="BA200" s="6" t="s">
        <v>546</v>
      </c>
      <c r="BB200" s="6">
        <v>100</v>
      </c>
      <c r="BC200" s="6" t="s">
        <v>78</v>
      </c>
      <c r="BD200" s="6">
        <v>45566.715277407406</v>
      </c>
      <c r="BE200" s="6" t="s">
        <v>79</v>
      </c>
      <c r="BF200" s="6" t="s">
        <v>80</v>
      </c>
      <c r="BG200" s="6">
        <v>100</v>
      </c>
      <c r="BH200" s="6">
        <v>100</v>
      </c>
      <c r="BI200" s="6">
        <v>0</v>
      </c>
      <c r="BJ200" s="6" t="s">
        <v>547</v>
      </c>
      <c r="BK200" s="6" t="s">
        <v>82</v>
      </c>
      <c r="BL200" s="6">
        <v>15.089999198913574</v>
      </c>
      <c r="BM200" s="6">
        <v>110</v>
      </c>
      <c r="BN200" s="6" t="s">
        <v>82</v>
      </c>
      <c r="BO200" s="6" t="s">
        <v>82</v>
      </c>
      <c r="BP200" s="6">
        <v>0</v>
      </c>
      <c r="BQ200" s="6">
        <v>60</v>
      </c>
      <c r="BR200" s="6">
        <v>2.0802021026611328E-2</v>
      </c>
      <c r="BS200" s="6">
        <v>0.13417744636535645</v>
      </c>
      <c r="BT200" s="6" t="s">
        <v>548</v>
      </c>
      <c r="BU200" s="6" t="s">
        <v>546</v>
      </c>
      <c r="BV200" s="6">
        <v>40</v>
      </c>
      <c r="BW200" s="6">
        <v>20</v>
      </c>
      <c r="BX200" s="6">
        <v>45</v>
      </c>
      <c r="BY200" s="6">
        <v>866.83399999999995</v>
      </c>
      <c r="BZ200" s="6">
        <v>1185.6959999999999</v>
      </c>
      <c r="CA200" s="6">
        <v>2.399</v>
      </c>
      <c r="CB200" s="6">
        <v>4.1859999999999999</v>
      </c>
      <c r="CC200" s="6">
        <v>94.707999999999998</v>
      </c>
      <c r="CD200" s="6">
        <v>2055.491</v>
      </c>
      <c r="CE200" s="6">
        <v>845.101</v>
      </c>
      <c r="CF200" s="6">
        <v>1293.048</v>
      </c>
      <c r="CG200" s="6">
        <v>5.548</v>
      </c>
      <c r="CH200" s="6">
        <v>99.998999999999995</v>
      </c>
      <c r="CS200" s="6"/>
      <c r="CT200" s="6"/>
      <c r="CU200" s="6"/>
      <c r="CV200" s="6"/>
      <c r="CW200" s="6"/>
      <c r="CZ200" s="6"/>
      <c r="DA200" s="6"/>
      <c r="DB200" s="6"/>
      <c r="DC200" s="6"/>
      <c r="DD200" s="6"/>
      <c r="DE200" s="6"/>
    </row>
    <row r="201" spans="1:109" x14ac:dyDescent="0.35">
      <c r="A201" s="8">
        <v>801.78204345703125</v>
      </c>
      <c r="B201" s="8">
        <v>119.90861511230469</v>
      </c>
      <c r="C201" s="8">
        <v>214.80000305175781</v>
      </c>
      <c r="D201" s="8">
        <v>215.10000610351563</v>
      </c>
      <c r="E201" s="8">
        <v>220</v>
      </c>
      <c r="F201" s="8">
        <v>225</v>
      </c>
      <c r="G201" s="8">
        <v>2197.870361328125</v>
      </c>
      <c r="H201" s="8">
        <v>1813.95947265625</v>
      </c>
      <c r="I201" s="8">
        <v>2.8460001945495605</v>
      </c>
      <c r="J201" s="8">
        <v>0.15200001001358032</v>
      </c>
      <c r="K201" s="8">
        <v>24.340002059936523</v>
      </c>
      <c r="L201" s="8">
        <v>2.0500001907348633</v>
      </c>
      <c r="M201" s="8">
        <v>0.45400002598762512</v>
      </c>
      <c r="N201" s="8">
        <v>0.65600001811981201</v>
      </c>
      <c r="O201" s="8">
        <v>42</v>
      </c>
      <c r="P201" s="8">
        <v>26.549066543579102</v>
      </c>
      <c r="Q201" s="8">
        <v>44.999370574951172</v>
      </c>
      <c r="R201" s="8">
        <v>229.80000305175781</v>
      </c>
      <c r="S201" s="8">
        <v>60</v>
      </c>
      <c r="T201" s="8">
        <v>60</v>
      </c>
      <c r="U201" s="8">
        <v>60.900002000000001</v>
      </c>
      <c r="V201" s="8">
        <v>137.79624938964844</v>
      </c>
      <c r="W201" s="8">
        <v>52.49993896484375</v>
      </c>
      <c r="X201" s="8">
        <v>66.920860290527344</v>
      </c>
      <c r="Y201" s="8">
        <v>82.512123107910156</v>
      </c>
      <c r="Z201" s="8">
        <v>2.5960626602172852</v>
      </c>
      <c r="AA201" s="8">
        <v>539.60858154296875</v>
      </c>
      <c r="AB201" s="8">
        <v>490.31146240234375</v>
      </c>
      <c r="AC201" s="8">
        <v>4.8535628318786621</v>
      </c>
      <c r="AD201" s="8">
        <v>3.9129376411437988</v>
      </c>
      <c r="AE201" s="8">
        <v>7752.2587890625</v>
      </c>
      <c r="AF201" s="8">
        <v>5841.48193359375</v>
      </c>
      <c r="AG201" s="8">
        <v>1741.52294921875</v>
      </c>
      <c r="AH201" s="8">
        <v>1096.685546875</v>
      </c>
      <c r="AI201" s="8">
        <v>6010.73583984375</v>
      </c>
      <c r="AJ201" s="8">
        <v>4744.79638671875</v>
      </c>
      <c r="AK201" s="8">
        <f>(data_cloud__263[[#This Row],[timestamp]]-BD199)*86400</f>
        <v>23.997999611310661</v>
      </c>
      <c r="AL201" s="8">
        <v>1.0049999999999999</v>
      </c>
      <c r="AM201" s="8">
        <v>424.64100000000002</v>
      </c>
      <c r="AN201" s="8">
        <v>2056.6460000000002</v>
      </c>
      <c r="AO201" s="8">
        <v>6.7889999999999997</v>
      </c>
      <c r="AP201" s="6">
        <v>30.585999999999999</v>
      </c>
      <c r="AQ201" s="6">
        <v>1</v>
      </c>
      <c r="AR201" s="6">
        <v>1</v>
      </c>
      <c r="AS201" s="6">
        <f>_xlfn.XLOOKUP(data_cloud__263[[#This Row],[product_id]], manual_check_maarten!A:A,manual_check_maarten!F:F,  "")</f>
        <v>1</v>
      </c>
      <c r="AT201" s="6" t="str">
        <f>_xlfn.XLOOKUP(data_cloud__263[[#This Row],[product_id]], manual_check_maarten!A:A,manual_check_maarten!H:H,  "")</f>
        <v/>
      </c>
      <c r="AU201" s="6">
        <f>IF(data_cloud__263[[#This Row],[ground_truth]]=0,1,0)</f>
        <v>0</v>
      </c>
      <c r="AV201" s="6"/>
      <c r="AW201" s="6"/>
      <c r="AX201" s="6">
        <f>_xlfn.XLOOKUP(data_cloud__263[[#This Row],[product_id]], manual_check_maarten!A:A,manual_check_maarten!G:G,  "")</f>
        <v>0</v>
      </c>
      <c r="AY201" s="6"/>
      <c r="AZ201" s="6"/>
      <c r="BA201" s="6" t="s">
        <v>549</v>
      </c>
      <c r="BB201" s="6">
        <v>100</v>
      </c>
      <c r="BC201" s="6" t="s">
        <v>85</v>
      </c>
      <c r="BD201" s="6">
        <v>45566.715277407406</v>
      </c>
      <c r="BE201" s="6" t="s">
        <v>79</v>
      </c>
      <c r="BF201" s="6" t="s">
        <v>80</v>
      </c>
      <c r="BG201" s="6">
        <v>100</v>
      </c>
      <c r="BH201" s="6">
        <v>100</v>
      </c>
      <c r="BI201" s="6">
        <v>0</v>
      </c>
      <c r="BJ201" s="6" t="s">
        <v>547</v>
      </c>
      <c r="BK201" s="6" t="s">
        <v>82</v>
      </c>
      <c r="BL201" s="6">
        <v>15.089999198913574</v>
      </c>
      <c r="BM201" s="6">
        <v>110</v>
      </c>
      <c r="BN201" s="6" t="s">
        <v>82</v>
      </c>
      <c r="BO201" s="6" t="s">
        <v>82</v>
      </c>
      <c r="BP201" s="6">
        <v>0</v>
      </c>
      <c r="BQ201" s="6">
        <v>60</v>
      </c>
      <c r="BR201" s="6"/>
      <c r="BS201" s="6"/>
      <c r="BT201" s="6" t="s">
        <v>550</v>
      </c>
      <c r="BU201" s="6" t="s">
        <v>549</v>
      </c>
      <c r="BV201" s="6">
        <v>40</v>
      </c>
      <c r="BW201" s="6">
        <v>20</v>
      </c>
      <c r="BX201" s="6">
        <v>45</v>
      </c>
      <c r="BY201" s="6">
        <v>1203.9580000000001</v>
      </c>
      <c r="BZ201" s="6">
        <v>849.81899999999996</v>
      </c>
      <c r="CA201" s="6">
        <v>-3.673</v>
      </c>
      <c r="CB201" s="6">
        <v>4.03</v>
      </c>
      <c r="CC201" s="6">
        <v>88.635999999999996</v>
      </c>
      <c r="CD201" s="6">
        <v>2056.6460000000002</v>
      </c>
      <c r="CE201" s="6">
        <v>1206.771</v>
      </c>
      <c r="CF201" s="6">
        <v>1160.1600000000001</v>
      </c>
      <c r="CG201" s="6">
        <v>-179.91300000000001</v>
      </c>
      <c r="CH201" s="6">
        <v>99.998999999999995</v>
      </c>
      <c r="CS201" s="6"/>
      <c r="CT201" s="6"/>
      <c r="CU201" s="6"/>
      <c r="CV201" s="6"/>
      <c r="CW201" s="6"/>
      <c r="CZ201" s="6"/>
      <c r="DA201" s="6"/>
      <c r="DB201" s="6"/>
      <c r="DC201" s="6"/>
      <c r="DD201" s="6"/>
      <c r="DE201" s="6"/>
    </row>
    <row r="202" spans="1:109" hidden="1" x14ac:dyDescent="0.35">
      <c r="A202" s="8">
        <v>801.78204345703125</v>
      </c>
      <c r="B202" s="8">
        <v>119.90861511230469</v>
      </c>
      <c r="C202" s="8">
        <v>215.10000610351563</v>
      </c>
      <c r="D202" s="8">
        <v>215.10000610351563</v>
      </c>
      <c r="E202" s="8">
        <v>220</v>
      </c>
      <c r="F202" s="8">
        <v>225</v>
      </c>
      <c r="G202" s="8">
        <v>2209.236083984375</v>
      </c>
      <c r="H202" s="8">
        <v>1810.6566162109375</v>
      </c>
      <c r="I202" s="8">
        <v>3.3960001468658447</v>
      </c>
      <c r="J202" s="8">
        <v>0.15000000596046448</v>
      </c>
      <c r="K202" s="8">
        <v>24.340002059936523</v>
      </c>
      <c r="L202" s="8">
        <v>2.0559999942779541</v>
      </c>
      <c r="M202" s="8">
        <v>0.45400002598762512</v>
      </c>
      <c r="N202" s="8">
        <v>0.65800005197525024</v>
      </c>
      <c r="O202" s="8">
        <v>42.200000762939453</v>
      </c>
      <c r="P202" s="8">
        <v>26.839582443237305</v>
      </c>
      <c r="Q202" s="8">
        <v>44.968788146972656</v>
      </c>
      <c r="R202" s="8">
        <v>229.80000305175781</v>
      </c>
      <c r="S202" s="8">
        <v>60</v>
      </c>
      <c r="T202" s="8">
        <v>60</v>
      </c>
      <c r="U202" s="8">
        <v>60.900002000000001</v>
      </c>
      <c r="V202" s="8">
        <v>94.586082458496094</v>
      </c>
      <c r="W202" s="8">
        <v>52.499603271484375</v>
      </c>
      <c r="X202" s="8">
        <v>66.332115173339844</v>
      </c>
      <c r="Y202" s="8">
        <v>80.017349243164063</v>
      </c>
      <c r="Z202" s="8">
        <v>3.0475625991821289</v>
      </c>
      <c r="AA202" s="8">
        <v>539.73223876953125</v>
      </c>
      <c r="AB202" s="8">
        <v>492.82461547851563</v>
      </c>
      <c r="AC202" s="8">
        <v>4.6654376983642578</v>
      </c>
      <c r="AD202" s="8">
        <v>3.7248127460479736</v>
      </c>
      <c r="AE202" s="8">
        <v>7637.64501953125</v>
      </c>
      <c r="AF202" s="8">
        <v>5291.74658203125</v>
      </c>
      <c r="AG202" s="8">
        <v>1645.52001953125</v>
      </c>
      <c r="AH202" s="8">
        <v>1001.31494140625</v>
      </c>
      <c r="AI202" s="8">
        <v>5992.125</v>
      </c>
      <c r="AJ202" s="8">
        <v>4290.431640625</v>
      </c>
      <c r="AK202" s="8">
        <f>(data_cloud__263[[#This Row],[timestamp]]-BD200)*86400</f>
        <v>24.854999966919422</v>
      </c>
      <c r="AL202" s="8"/>
      <c r="AM202" s="8"/>
      <c r="AN202" s="8"/>
      <c r="AO202" s="8"/>
      <c r="AP202" s="6"/>
      <c r="AQ202" s="6"/>
      <c r="AR202" s="6"/>
      <c r="AS202" s="6" t="str">
        <f>_xlfn.XLOOKUP(data_cloud__263[[#This Row],[product_id]], manual_check_maarten!A:A,manual_check_maarten!F:F,  "")</f>
        <v/>
      </c>
      <c r="AT202" s="6" t="str">
        <f>_xlfn.XLOOKUP(data_cloud__263[[#This Row],[product_id]], manual_check_maarten!A:A,manual_check_maarten!H:H,  "")</f>
        <v/>
      </c>
      <c r="AU202" s="6">
        <f>IF(data_cloud__263[[#This Row],[ground_truth]]=0,1,0)</f>
        <v>0</v>
      </c>
      <c r="AV202" s="6"/>
      <c r="AW202" s="6"/>
      <c r="AX202" s="6" t="str">
        <f>_xlfn.XLOOKUP(data_cloud__263[[#This Row],[product_id]], manual_check_maarten!A:A,manual_check_maarten!G:G,  "")</f>
        <v/>
      </c>
      <c r="AY202" s="6"/>
      <c r="AZ202" s="6"/>
      <c r="BA202" s="6" t="s">
        <v>551</v>
      </c>
      <c r="BB202" s="6">
        <v>101</v>
      </c>
      <c r="BC202" s="6" t="s">
        <v>78</v>
      </c>
      <c r="BD202" s="6">
        <v>45566.715565081016</v>
      </c>
      <c r="BE202" s="6" t="s">
        <v>79</v>
      </c>
      <c r="BF202" s="6" t="s">
        <v>80</v>
      </c>
      <c r="BG202" s="6">
        <v>101</v>
      </c>
      <c r="BH202" s="6">
        <v>101</v>
      </c>
      <c r="BI202" s="6">
        <v>0</v>
      </c>
      <c r="BJ202" s="6" t="s">
        <v>552</v>
      </c>
      <c r="BK202" s="6" t="s">
        <v>82</v>
      </c>
      <c r="BL202" s="6">
        <v>15.089999198913574</v>
      </c>
      <c r="BM202" s="6">
        <v>110</v>
      </c>
      <c r="BN202" s="6" t="s">
        <v>82</v>
      </c>
      <c r="BO202" s="6" t="s">
        <v>82</v>
      </c>
      <c r="BP202" s="6">
        <v>0</v>
      </c>
      <c r="BQ202" s="6">
        <v>60</v>
      </c>
      <c r="BR202" s="6">
        <v>3.0824065208435059E-2</v>
      </c>
      <c r="BS202" s="6">
        <v>0.11136543750762939</v>
      </c>
      <c r="BT202" s="6"/>
      <c r="BU202" s="6"/>
      <c r="BY202" s="6"/>
      <c r="BZ202" s="6"/>
      <c r="CA202" s="6"/>
      <c r="CB202" s="6"/>
      <c r="CC202" s="6"/>
      <c r="CD202" s="6"/>
      <c r="CE202" s="6"/>
      <c r="CS202" s="6"/>
      <c r="CT202" s="6"/>
      <c r="CU202" s="6"/>
      <c r="CV202" s="6"/>
      <c r="CW202" s="6"/>
      <c r="CZ202" s="6"/>
      <c r="DA202" s="6"/>
      <c r="DB202" s="6"/>
      <c r="DC202" s="6"/>
      <c r="DD202" s="6"/>
      <c r="DE202" s="6"/>
    </row>
    <row r="203" spans="1:109" x14ac:dyDescent="0.35">
      <c r="A203" s="8">
        <v>801.78204345703125</v>
      </c>
      <c r="B203" s="8">
        <v>119.90861511230469</v>
      </c>
      <c r="C203" s="8">
        <v>215.10000610351563</v>
      </c>
      <c r="D203" s="8">
        <v>215.10000610351563</v>
      </c>
      <c r="E203" s="8">
        <v>220</v>
      </c>
      <c r="F203" s="8">
        <v>225</v>
      </c>
      <c r="G203" s="8">
        <v>2209.236083984375</v>
      </c>
      <c r="H203" s="8">
        <v>1810.6566162109375</v>
      </c>
      <c r="I203" s="8">
        <v>3.3960001468658447</v>
      </c>
      <c r="J203" s="8">
        <v>0.15000000596046448</v>
      </c>
      <c r="K203" s="8">
        <v>24.340002059936523</v>
      </c>
      <c r="L203" s="8">
        <v>2.0559999942779541</v>
      </c>
      <c r="M203" s="8">
        <v>0.45400002598762512</v>
      </c>
      <c r="N203" s="8">
        <v>0.65800005197525024</v>
      </c>
      <c r="O203" s="8">
        <v>42.200000762939453</v>
      </c>
      <c r="P203" s="8">
        <v>26.839582443237305</v>
      </c>
      <c r="Q203" s="8">
        <v>44.968788146972656</v>
      </c>
      <c r="R203" s="8">
        <v>229.80000305175781</v>
      </c>
      <c r="S203" s="8">
        <v>60</v>
      </c>
      <c r="T203" s="8">
        <v>60</v>
      </c>
      <c r="U203" s="8">
        <v>60.900002000000001</v>
      </c>
      <c r="V203" s="8">
        <v>137.79624938964844</v>
      </c>
      <c r="W203" s="8">
        <v>52.49993896484375</v>
      </c>
      <c r="X203" s="8">
        <v>66.816490173339844</v>
      </c>
      <c r="Y203" s="8">
        <v>82.761665344238281</v>
      </c>
      <c r="Z203" s="8">
        <v>1.4673125743865967</v>
      </c>
      <c r="AA203" s="8">
        <v>539.6868896484375</v>
      </c>
      <c r="AB203" s="8">
        <v>490.66067504882813</v>
      </c>
      <c r="AC203" s="8">
        <v>4.9288125038146973</v>
      </c>
      <c r="AD203" s="8">
        <v>3.8753125667572021</v>
      </c>
      <c r="AE203" s="8">
        <v>7777.59765625</v>
      </c>
      <c r="AF203" s="8">
        <v>5853.6015625</v>
      </c>
      <c r="AG203" s="8">
        <v>1791.375</v>
      </c>
      <c r="AH203" s="8">
        <v>1088.7314453125</v>
      </c>
      <c r="AI203" s="8">
        <v>5986.22265625</v>
      </c>
      <c r="AJ203" s="8">
        <v>4764.8701171875</v>
      </c>
      <c r="AK203" s="8">
        <f>(data_cloud__263[[#This Row],[timestamp]]-BD201)*86400</f>
        <v>24.854999966919422</v>
      </c>
      <c r="AL203" s="8">
        <v>1.0049999999999999</v>
      </c>
      <c r="AM203" s="8">
        <v>424.58100000000002</v>
      </c>
      <c r="AN203" s="8">
        <v>2054.4349999999999</v>
      </c>
      <c r="AO203" s="8">
        <v>8.0630000000000006</v>
      </c>
      <c r="AP203" s="6">
        <v>14.178000000000001</v>
      </c>
      <c r="AQ203" s="6">
        <v>1</v>
      </c>
      <c r="AR203" s="6">
        <v>1</v>
      </c>
      <c r="AS203" s="6">
        <f>_xlfn.XLOOKUP(data_cloud__263[[#This Row],[product_id]], manual_check_maarten!A:A,manual_check_maarten!F:F,  "")</f>
        <v>1</v>
      </c>
      <c r="AT203" s="6" t="str">
        <f>_xlfn.XLOOKUP(data_cloud__263[[#This Row],[product_id]], manual_check_maarten!A:A,manual_check_maarten!H:H,  "")</f>
        <v/>
      </c>
      <c r="AU203" s="6">
        <f>IF(data_cloud__263[[#This Row],[ground_truth]]=0,1,0)</f>
        <v>0</v>
      </c>
      <c r="AV203" s="6"/>
      <c r="AW203" s="6"/>
      <c r="AX203" s="6">
        <f>_xlfn.XLOOKUP(data_cloud__263[[#This Row],[product_id]], manual_check_maarten!A:A,manual_check_maarten!G:G,  "")</f>
        <v>0</v>
      </c>
      <c r="AY203" s="6"/>
      <c r="AZ203" s="6"/>
      <c r="BA203" s="6" t="s">
        <v>553</v>
      </c>
      <c r="BB203" s="6">
        <v>101</v>
      </c>
      <c r="BC203" s="6" t="s">
        <v>85</v>
      </c>
      <c r="BD203" s="6">
        <v>45566.715565081016</v>
      </c>
      <c r="BE203" s="6" t="s">
        <v>79</v>
      </c>
      <c r="BF203" s="6" t="s">
        <v>80</v>
      </c>
      <c r="BG203" s="6">
        <v>101</v>
      </c>
      <c r="BH203" s="6">
        <v>101</v>
      </c>
      <c r="BI203" s="6">
        <v>0</v>
      </c>
      <c r="BJ203" s="6" t="s">
        <v>552</v>
      </c>
      <c r="BK203" s="6" t="s">
        <v>82</v>
      </c>
      <c r="BL203" s="6">
        <v>15.089999198913574</v>
      </c>
      <c r="BM203" s="6">
        <v>110</v>
      </c>
      <c r="BN203" s="6" t="s">
        <v>82</v>
      </c>
      <c r="BO203" s="6" t="s">
        <v>82</v>
      </c>
      <c r="BP203" s="6">
        <v>0</v>
      </c>
      <c r="BQ203" s="6">
        <v>60</v>
      </c>
      <c r="BR203" s="6"/>
      <c r="BS203" s="6"/>
      <c r="BT203" s="6" t="s">
        <v>554</v>
      </c>
      <c r="BU203" s="6" t="s">
        <v>553</v>
      </c>
      <c r="BV203" s="6">
        <v>40</v>
      </c>
      <c r="BW203" s="6">
        <v>20</v>
      </c>
      <c r="BX203" s="6">
        <v>45</v>
      </c>
      <c r="BY203" s="6">
        <v>1227.431</v>
      </c>
      <c r="BZ203" s="6">
        <v>1071.1120000000001</v>
      </c>
      <c r="CA203" s="6">
        <v>-1.8540000000000001</v>
      </c>
      <c r="CB203" s="6">
        <v>4.13</v>
      </c>
      <c r="CC203" s="6">
        <v>90.454999999999998</v>
      </c>
      <c r="CD203" s="6">
        <v>2054.4349999999999</v>
      </c>
      <c r="CE203" s="6">
        <v>1221.7449999999999</v>
      </c>
      <c r="CF203" s="6">
        <v>1377.16</v>
      </c>
      <c r="CG203" s="6">
        <v>-178.535</v>
      </c>
      <c r="CH203" s="6">
        <v>98.424999999999997</v>
      </c>
      <c r="CS203" s="6"/>
      <c r="CT203" s="6"/>
      <c r="CU203" s="6"/>
      <c r="CV203" s="6"/>
      <c r="CW203" s="6"/>
      <c r="CZ203" s="6"/>
      <c r="DA203" s="6"/>
      <c r="DB203" s="6"/>
      <c r="DC203" s="6"/>
      <c r="DD203" s="6"/>
      <c r="DE203" s="6"/>
    </row>
    <row r="204" spans="1:109" x14ac:dyDescent="0.35">
      <c r="A204" s="8">
        <v>801.78204345703125</v>
      </c>
      <c r="B204" s="8">
        <v>119.90861511230469</v>
      </c>
      <c r="C204" s="8">
        <v>215.30000305175781</v>
      </c>
      <c r="D204" s="8">
        <v>215.5</v>
      </c>
      <c r="E204" s="8">
        <v>220.10000610351563</v>
      </c>
      <c r="F204" s="8">
        <v>225</v>
      </c>
      <c r="G204" s="8">
        <v>2195.24755859375</v>
      </c>
      <c r="H204" s="8">
        <v>1831.2509765625</v>
      </c>
      <c r="I204" s="8">
        <v>2.8960001468658447</v>
      </c>
      <c r="J204" s="8">
        <v>0.14800000190734863</v>
      </c>
      <c r="K204" s="8">
        <v>24.340002059936523</v>
      </c>
      <c r="L204" s="8">
        <v>2.0440001487731934</v>
      </c>
      <c r="M204" s="8">
        <v>0.45400002598762512</v>
      </c>
      <c r="N204" s="8">
        <v>0.65400004386901855</v>
      </c>
      <c r="O204" s="8">
        <v>42.400001525878906</v>
      </c>
      <c r="P204" s="8">
        <v>26.742744445800781</v>
      </c>
      <c r="Q204" s="8">
        <v>44.968788146972656</v>
      </c>
      <c r="R204" s="8">
        <v>229.80000305175781</v>
      </c>
      <c r="S204" s="8">
        <v>60.099997999999999</v>
      </c>
      <c r="T204" s="8">
        <v>60.099997999999999</v>
      </c>
      <c r="U204" s="8">
        <v>60.900002000000001</v>
      </c>
      <c r="V204" s="8">
        <v>94.586082458496094</v>
      </c>
      <c r="W204" s="8">
        <v>52.499603271484375</v>
      </c>
      <c r="X204" s="8">
        <v>66.219902038574219</v>
      </c>
      <c r="Y204" s="8">
        <v>79.9898681640625</v>
      </c>
      <c r="Z204" s="8">
        <v>2.934687614440918</v>
      </c>
      <c r="AA204" s="8">
        <v>540.22833251953125</v>
      </c>
      <c r="AB204" s="8">
        <v>493.95840454101563</v>
      </c>
      <c r="AC204" s="8">
        <v>4.5901875495910645</v>
      </c>
      <c r="AD204" s="8">
        <v>3.7248127460479736</v>
      </c>
      <c r="AE204" s="8">
        <v>7638.9990234375</v>
      </c>
      <c r="AF204" s="8">
        <v>5313.35546875</v>
      </c>
      <c r="AG204" s="8">
        <v>1603.0615234375</v>
      </c>
      <c r="AH204" s="8">
        <v>999.5654296875</v>
      </c>
      <c r="AI204" s="8">
        <v>6035.9375</v>
      </c>
      <c r="AJ204" s="8">
        <v>4313.7900390625</v>
      </c>
      <c r="AK204" s="8">
        <f>(data_cloud__263[[#This Row],[timestamp]]-BD202)*86400</f>
        <v>24.152000108733773</v>
      </c>
      <c r="AL204" s="8">
        <v>1.0029999999999999</v>
      </c>
      <c r="AM204" s="8">
        <v>423.42399999999998</v>
      </c>
      <c r="AN204" s="8">
        <v>2055.8519999999999</v>
      </c>
      <c r="AO204" s="8">
        <v>8.1419999999999995</v>
      </c>
      <c r="AP204" s="6">
        <v>39.710999999999999</v>
      </c>
      <c r="AQ204" s="6">
        <v>1</v>
      </c>
      <c r="AR204" s="6">
        <v>1</v>
      </c>
      <c r="AS204" s="6">
        <f>_xlfn.XLOOKUP(data_cloud__263[[#This Row],[product_id]], manual_check_maarten!A:A,manual_check_maarten!F:F,  "")</f>
        <v>0</v>
      </c>
      <c r="AT204" s="6" t="str">
        <f>_xlfn.XLOOKUP(data_cloud__263[[#This Row],[product_id]], manual_check_maarten!A:A,manual_check_maarten!H:H,  "")</f>
        <v>Circ section</v>
      </c>
      <c r="AU204" s="6">
        <f>IF(data_cloud__263[[#This Row],[ground_truth]]=0,1,0)</f>
        <v>1</v>
      </c>
      <c r="AV204" s="6"/>
      <c r="AW204" s="6"/>
      <c r="AX204" s="6">
        <f>_xlfn.XLOOKUP(data_cloud__263[[#This Row],[product_id]], manual_check_maarten!A:A,manual_check_maarten!G:G,  "")</f>
        <v>0</v>
      </c>
      <c r="AY204" s="6"/>
      <c r="AZ204" s="6"/>
      <c r="BA204" s="6" t="s">
        <v>555</v>
      </c>
      <c r="BB204" s="6">
        <v>102</v>
      </c>
      <c r="BC204" s="6" t="s">
        <v>78</v>
      </c>
      <c r="BD204" s="6">
        <v>45566.715844618055</v>
      </c>
      <c r="BE204" s="6" t="s">
        <v>79</v>
      </c>
      <c r="BF204" s="6" t="s">
        <v>80</v>
      </c>
      <c r="BG204" s="6">
        <v>102</v>
      </c>
      <c r="BH204" s="6">
        <v>102</v>
      </c>
      <c r="BI204" s="6">
        <v>0</v>
      </c>
      <c r="BJ204" s="6" t="s">
        <v>556</v>
      </c>
      <c r="BK204" s="6" t="s">
        <v>82</v>
      </c>
      <c r="BL204" s="6">
        <v>15.089999198913574</v>
      </c>
      <c r="BM204" s="6">
        <v>110</v>
      </c>
      <c r="BN204" s="6" t="s">
        <v>82</v>
      </c>
      <c r="BO204" s="6" t="s">
        <v>82</v>
      </c>
      <c r="BP204" s="6">
        <v>0</v>
      </c>
      <c r="BQ204" s="6">
        <v>60</v>
      </c>
      <c r="BR204" s="6">
        <v>2.9945015907287598E-2</v>
      </c>
      <c r="BS204" s="6">
        <v>0.11330282688140869</v>
      </c>
      <c r="BT204" s="6" t="s">
        <v>557</v>
      </c>
      <c r="BU204" s="6" t="s">
        <v>555</v>
      </c>
      <c r="BV204" s="6">
        <v>40</v>
      </c>
      <c r="BW204" s="6">
        <v>20</v>
      </c>
      <c r="BX204" s="6">
        <v>45</v>
      </c>
      <c r="BY204" s="6">
        <v>861.09299999999996</v>
      </c>
      <c r="BZ204" s="6">
        <v>1303.2639999999999</v>
      </c>
      <c r="CA204" s="6">
        <v>2.399</v>
      </c>
      <c r="CB204" s="6">
        <v>4.2119999999999997</v>
      </c>
      <c r="CC204" s="6">
        <v>94.707999999999998</v>
      </c>
      <c r="CD204" s="6">
        <v>2055.8519999999999</v>
      </c>
      <c r="CE204" s="6">
        <v>839.42600000000004</v>
      </c>
      <c r="CF204" s="6">
        <v>1409.097</v>
      </c>
      <c r="CG204" s="6">
        <v>5.4080000000000004</v>
      </c>
      <c r="CH204" s="6">
        <v>90.944999999999993</v>
      </c>
      <c r="CS204" s="6"/>
      <c r="CT204" s="6"/>
      <c r="CU204" s="6"/>
      <c r="CV204" s="6"/>
      <c r="CW204" s="6"/>
      <c r="CZ204" s="6"/>
      <c r="DA204" s="6"/>
      <c r="DB204" s="6"/>
      <c r="DC204" s="6"/>
      <c r="DD204" s="6"/>
      <c r="DE204" s="6"/>
    </row>
    <row r="205" spans="1:109" x14ac:dyDescent="0.35">
      <c r="A205" s="8">
        <v>801.78204345703125</v>
      </c>
      <c r="B205" s="8">
        <v>119.90861511230469</v>
      </c>
      <c r="C205" s="8">
        <v>215.30000305175781</v>
      </c>
      <c r="D205" s="8">
        <v>215.5</v>
      </c>
      <c r="E205" s="8">
        <v>220.10000610351563</v>
      </c>
      <c r="F205" s="8">
        <v>225</v>
      </c>
      <c r="G205" s="8">
        <v>2195.24755859375</v>
      </c>
      <c r="H205" s="8">
        <v>1831.2509765625</v>
      </c>
      <c r="I205" s="8">
        <v>2.8960001468658447</v>
      </c>
      <c r="J205" s="8">
        <v>0.14800000190734863</v>
      </c>
      <c r="K205" s="8">
        <v>24.340002059936523</v>
      </c>
      <c r="L205" s="8">
        <v>2.0440001487731934</v>
      </c>
      <c r="M205" s="8">
        <v>0.45400002598762512</v>
      </c>
      <c r="N205" s="8">
        <v>0.65400004386901855</v>
      </c>
      <c r="O205" s="8">
        <v>42.400001525878906</v>
      </c>
      <c r="P205" s="8">
        <v>26.742744445800781</v>
      </c>
      <c r="Q205" s="8">
        <v>44.968788146972656</v>
      </c>
      <c r="R205" s="8">
        <v>229.80000305175781</v>
      </c>
      <c r="S205" s="8">
        <v>60.099997999999999</v>
      </c>
      <c r="T205" s="8">
        <v>60.099997999999999</v>
      </c>
      <c r="U205" s="8">
        <v>60.900002000000001</v>
      </c>
      <c r="V205" s="8">
        <v>137.79624938964844</v>
      </c>
      <c r="W205" s="8">
        <v>52.49993896484375</v>
      </c>
      <c r="X205" s="8">
        <v>66.771629333496094</v>
      </c>
      <c r="Y205" s="8">
        <v>82.754524230957031</v>
      </c>
      <c r="Z205" s="8">
        <v>1.4296876192092896</v>
      </c>
      <c r="AA205" s="8">
        <v>538.94012451171875</v>
      </c>
      <c r="AB205" s="8">
        <v>490.65679931640625</v>
      </c>
      <c r="AC205" s="8">
        <v>4.9288125038146973</v>
      </c>
      <c r="AD205" s="8">
        <v>3.9129376411437988</v>
      </c>
      <c r="AE205" s="8">
        <v>7748.2705078125</v>
      </c>
      <c r="AF205" s="8">
        <v>5846.111328125</v>
      </c>
      <c r="AG205" s="8">
        <v>1787.23828125</v>
      </c>
      <c r="AH205" s="8">
        <v>1104.6435546875</v>
      </c>
      <c r="AI205" s="8">
        <v>5961.0322265625</v>
      </c>
      <c r="AJ205" s="8">
        <v>4741.4677734375</v>
      </c>
      <c r="AK205" s="8">
        <f>(data_cloud__263[[#This Row],[timestamp]]-BD203)*86400</f>
        <v>24.152000108733773</v>
      </c>
      <c r="AL205" s="8">
        <v>1.004</v>
      </c>
      <c r="AM205" s="8">
        <v>424.44099999999997</v>
      </c>
      <c r="AN205" s="8">
        <v>2052.8789999999999</v>
      </c>
      <c r="AO205" s="8">
        <v>6.9560000000000004</v>
      </c>
      <c r="AP205" s="6">
        <v>33.773000000000003</v>
      </c>
      <c r="AQ205" s="6">
        <v>1</v>
      </c>
      <c r="AR205" s="6">
        <v>1</v>
      </c>
      <c r="AS205" s="6">
        <f>_xlfn.XLOOKUP(data_cloud__263[[#This Row],[product_id]], manual_check_maarten!A:A,manual_check_maarten!F:F,  "")</f>
        <v>1</v>
      </c>
      <c r="AT205" s="6" t="str">
        <f>_xlfn.XLOOKUP(data_cloud__263[[#This Row],[product_id]], manual_check_maarten!A:A,manual_check_maarten!H:H,  "")</f>
        <v/>
      </c>
      <c r="AU205" s="6">
        <f>IF(data_cloud__263[[#This Row],[ground_truth]]=0,1,0)</f>
        <v>0</v>
      </c>
      <c r="AV205" s="6"/>
      <c r="AW205" s="6"/>
      <c r="AX205" s="6">
        <f>_xlfn.XLOOKUP(data_cloud__263[[#This Row],[product_id]], manual_check_maarten!A:A,manual_check_maarten!G:G,  "")</f>
        <v>0</v>
      </c>
      <c r="AY205" s="6"/>
      <c r="AZ205" s="6"/>
      <c r="BA205" s="6" t="s">
        <v>558</v>
      </c>
      <c r="BB205" s="6">
        <v>102</v>
      </c>
      <c r="BC205" s="6" t="s">
        <v>85</v>
      </c>
      <c r="BD205" s="6">
        <v>45566.715844618055</v>
      </c>
      <c r="BE205" s="6" t="s">
        <v>79</v>
      </c>
      <c r="BF205" s="6" t="s">
        <v>80</v>
      </c>
      <c r="BG205" s="6">
        <v>102</v>
      </c>
      <c r="BH205" s="6">
        <v>102</v>
      </c>
      <c r="BI205" s="6">
        <v>0</v>
      </c>
      <c r="BJ205" s="6" t="s">
        <v>556</v>
      </c>
      <c r="BK205" s="6" t="s">
        <v>82</v>
      </c>
      <c r="BL205" s="6">
        <v>15.089999198913574</v>
      </c>
      <c r="BM205" s="6">
        <v>110</v>
      </c>
      <c r="BN205" s="6" t="s">
        <v>82</v>
      </c>
      <c r="BO205" s="6" t="s">
        <v>82</v>
      </c>
      <c r="BP205" s="6">
        <v>0</v>
      </c>
      <c r="BQ205" s="6">
        <v>60</v>
      </c>
      <c r="BR205" s="6"/>
      <c r="BS205" s="6"/>
      <c r="BT205" s="6" t="s">
        <v>559</v>
      </c>
      <c r="BU205" s="6" t="s">
        <v>558</v>
      </c>
      <c r="BV205" s="6">
        <v>40</v>
      </c>
      <c r="BW205" s="6">
        <v>20</v>
      </c>
      <c r="BX205" s="6">
        <v>45</v>
      </c>
      <c r="BY205" s="6">
        <v>1229.954</v>
      </c>
      <c r="BZ205" s="6">
        <v>1151.105</v>
      </c>
      <c r="CA205" s="6">
        <v>-1.627</v>
      </c>
      <c r="CB205" s="6">
        <v>4.077</v>
      </c>
      <c r="CC205" s="6">
        <v>90.682000000000002</v>
      </c>
      <c r="CD205" s="6">
        <v>2052.8789999999999</v>
      </c>
      <c r="CE205" s="6">
        <v>1223.557</v>
      </c>
      <c r="CF205" s="6">
        <v>1456.498</v>
      </c>
      <c r="CG205" s="6">
        <v>-178.25200000000001</v>
      </c>
      <c r="CH205" s="6">
        <v>98.424999999999997</v>
      </c>
      <c r="CS205" s="6"/>
      <c r="CT205" s="6"/>
      <c r="CU205" s="6"/>
      <c r="CV205" s="6"/>
      <c r="CW205" s="6"/>
      <c r="CZ205" s="6"/>
      <c r="DA205" s="6"/>
      <c r="DB205" s="6"/>
      <c r="DC205" s="6"/>
      <c r="DD205" s="6"/>
      <c r="DE205" s="6"/>
    </row>
    <row r="206" spans="1:109" x14ac:dyDescent="0.35">
      <c r="A206" s="8">
        <v>801.96649169921875</v>
      </c>
      <c r="B206" s="8">
        <v>119.90861511230469</v>
      </c>
      <c r="C206" s="8">
        <v>215.10000610351563</v>
      </c>
      <c r="D206" s="8">
        <v>215.5</v>
      </c>
      <c r="E206" s="8">
        <v>220.10000610351563</v>
      </c>
      <c r="F206" s="8">
        <v>225</v>
      </c>
      <c r="G206" s="8">
        <v>2197.09326171875</v>
      </c>
      <c r="H206" s="8">
        <v>1794.1422119140625</v>
      </c>
      <c r="I206" s="8">
        <v>2.9940001964569092</v>
      </c>
      <c r="J206" s="8">
        <v>0.14600001275539398</v>
      </c>
      <c r="K206" s="8">
        <v>24.340002059936523</v>
      </c>
      <c r="L206" s="8">
        <v>2.0820000171661377</v>
      </c>
      <c r="M206" s="8">
        <v>0.45400002598762512</v>
      </c>
      <c r="N206" s="8">
        <v>0.65800005197525024</v>
      </c>
      <c r="O206" s="8">
        <v>42.5</v>
      </c>
      <c r="P206" s="8">
        <v>27.242227554321289</v>
      </c>
      <c r="Q206" s="8">
        <v>44.953498840332031</v>
      </c>
      <c r="R206" s="8">
        <v>229.80000305175781</v>
      </c>
      <c r="S206" s="8">
        <v>59.900002000000001</v>
      </c>
      <c r="T206" s="8">
        <v>59.900002000000001</v>
      </c>
      <c r="U206" s="8">
        <v>60.900002000000001</v>
      </c>
      <c r="V206" s="8">
        <v>94.586082458496094</v>
      </c>
      <c r="W206" s="8">
        <v>52.499603271484375</v>
      </c>
      <c r="X206" s="8">
        <v>66.366233825683594</v>
      </c>
      <c r="Y206" s="8">
        <v>79.996192932128906</v>
      </c>
      <c r="Z206" s="8">
        <v>3.3861875534057617</v>
      </c>
      <c r="AA206" s="8">
        <v>541.80316162109375</v>
      </c>
      <c r="AB206" s="8">
        <v>495.94622802734375</v>
      </c>
      <c r="AC206" s="8">
        <v>4.5525627136230469</v>
      </c>
      <c r="AD206" s="8">
        <v>3.687187671661377</v>
      </c>
      <c r="AE206" s="8">
        <v>7680.81396484375</v>
      </c>
      <c r="AF206" s="8">
        <v>5362.84521484375</v>
      </c>
      <c r="AG206" s="8">
        <v>1607.85791015625</v>
      </c>
      <c r="AH206" s="8">
        <v>1006.205078125</v>
      </c>
      <c r="AI206" s="8">
        <v>6072.9560546875</v>
      </c>
      <c r="AJ206" s="8">
        <v>4356.64013671875</v>
      </c>
      <c r="AK206" s="8">
        <f>(data_cloud__263[[#This Row],[timestamp]]-BD204)*86400</f>
        <v>24.032999924384058</v>
      </c>
      <c r="AL206" s="8">
        <v>1.0029999999999999</v>
      </c>
      <c r="AM206" s="8">
        <v>423.72</v>
      </c>
      <c r="AN206" s="8">
        <v>2054.346</v>
      </c>
      <c r="AO206" s="8">
        <v>14.481</v>
      </c>
      <c r="AP206" s="6">
        <v>20.463000000000001</v>
      </c>
      <c r="AQ206" s="6">
        <v>1</v>
      </c>
      <c r="AR206" s="6">
        <v>1</v>
      </c>
      <c r="AS206" s="6">
        <f>_xlfn.XLOOKUP(data_cloud__263[[#This Row],[product_id]], manual_check_maarten!A:A,manual_check_maarten!F:F,  "")</f>
        <v>1</v>
      </c>
      <c r="AT206" s="6" t="str">
        <f>_xlfn.XLOOKUP(data_cloud__263[[#This Row],[product_id]], manual_check_maarten!A:A,manual_check_maarten!H:H,  "")</f>
        <v/>
      </c>
      <c r="AU206" s="6">
        <f>IF(data_cloud__263[[#This Row],[ground_truth]]=0,1,0)</f>
        <v>0</v>
      </c>
      <c r="AV206" s="6"/>
      <c r="AW206" s="6"/>
      <c r="AX206" s="6">
        <f>_xlfn.XLOOKUP(data_cloud__263[[#This Row],[product_id]], manual_check_maarten!A:A,manual_check_maarten!G:G,  "")</f>
        <v>0</v>
      </c>
      <c r="AY206" s="6"/>
      <c r="AZ206" s="6"/>
      <c r="BA206" s="6" t="s">
        <v>560</v>
      </c>
      <c r="BB206" s="6">
        <v>103</v>
      </c>
      <c r="BC206" s="6" t="s">
        <v>78</v>
      </c>
      <c r="BD206" s="6">
        <v>45566.716122777776</v>
      </c>
      <c r="BE206" s="6" t="s">
        <v>79</v>
      </c>
      <c r="BF206" s="6" t="s">
        <v>80</v>
      </c>
      <c r="BG206" s="6">
        <v>103</v>
      </c>
      <c r="BH206" s="6">
        <v>103</v>
      </c>
      <c r="BI206" s="6">
        <v>0</v>
      </c>
      <c r="BJ206" s="6" t="s">
        <v>561</v>
      </c>
      <c r="BK206" s="6" t="s">
        <v>82</v>
      </c>
      <c r="BL206" s="6">
        <v>15.09999942779541</v>
      </c>
      <c r="BM206" s="6">
        <v>110</v>
      </c>
      <c r="BN206" s="6" t="s">
        <v>82</v>
      </c>
      <c r="BO206" s="6" t="s">
        <v>82</v>
      </c>
      <c r="BP206" s="6">
        <v>0</v>
      </c>
      <c r="BQ206" s="6">
        <v>60</v>
      </c>
      <c r="BR206" s="6">
        <v>3.2048463821411133E-2</v>
      </c>
      <c r="BS206" s="6">
        <v>0.106972336769104</v>
      </c>
      <c r="BT206" s="6" t="s">
        <v>562</v>
      </c>
      <c r="BU206" s="6" t="s">
        <v>560</v>
      </c>
      <c r="BV206" s="6">
        <v>40</v>
      </c>
      <c r="BW206" s="6">
        <v>20</v>
      </c>
      <c r="BX206" s="6">
        <v>45</v>
      </c>
      <c r="BY206" s="6">
        <v>890.14200000000005</v>
      </c>
      <c r="BZ206" s="6">
        <v>1034.4079999999999</v>
      </c>
      <c r="CA206" s="6">
        <v>3.218</v>
      </c>
      <c r="CB206" s="6">
        <v>4.125</v>
      </c>
      <c r="CC206" s="6">
        <v>95.528000000000006</v>
      </c>
      <c r="CD206" s="6">
        <v>2054.346</v>
      </c>
      <c r="CE206" s="6">
        <v>866.72900000000004</v>
      </c>
      <c r="CF206" s="6">
        <v>1143.854</v>
      </c>
      <c r="CG206" s="6">
        <v>6.5709999999999997</v>
      </c>
      <c r="CH206" s="6">
        <v>98.424999999999997</v>
      </c>
      <c r="CS206" s="6"/>
      <c r="CT206" s="6"/>
      <c r="CU206" s="6"/>
      <c r="CV206" s="6"/>
      <c r="CW206" s="6"/>
      <c r="CZ206" s="6"/>
      <c r="DA206" s="6"/>
      <c r="DB206" s="6"/>
      <c r="DC206" s="6"/>
      <c r="DD206" s="6"/>
      <c r="DE206" s="6"/>
    </row>
    <row r="207" spans="1:109" x14ac:dyDescent="0.35">
      <c r="A207" s="8">
        <v>801.96649169921875</v>
      </c>
      <c r="B207" s="8">
        <v>119.90861511230469</v>
      </c>
      <c r="C207" s="8">
        <v>215.10000610351563</v>
      </c>
      <c r="D207" s="8">
        <v>215.5</v>
      </c>
      <c r="E207" s="8">
        <v>220.10000610351563</v>
      </c>
      <c r="F207" s="8">
        <v>225</v>
      </c>
      <c r="G207" s="8">
        <v>2197.09326171875</v>
      </c>
      <c r="H207" s="8">
        <v>1794.1422119140625</v>
      </c>
      <c r="I207" s="8">
        <v>2.9940001964569092</v>
      </c>
      <c r="J207" s="8">
        <v>0.14600001275539398</v>
      </c>
      <c r="K207" s="8">
        <v>24.340002059936523</v>
      </c>
      <c r="L207" s="8">
        <v>2.0820000171661377</v>
      </c>
      <c r="M207" s="8">
        <v>0.45400002598762512</v>
      </c>
      <c r="N207" s="8">
        <v>0.65800005197525024</v>
      </c>
      <c r="O207" s="8">
        <v>42.5</v>
      </c>
      <c r="P207" s="8">
        <v>27.242227554321289</v>
      </c>
      <c r="Q207" s="8">
        <v>44.953498840332031</v>
      </c>
      <c r="R207" s="8">
        <v>229.80000305175781</v>
      </c>
      <c r="S207" s="8">
        <v>59.900002000000001</v>
      </c>
      <c r="T207" s="8">
        <v>59.900002000000001</v>
      </c>
      <c r="U207" s="8">
        <v>60.900002000000001</v>
      </c>
      <c r="V207" s="8">
        <v>137.79624938964844</v>
      </c>
      <c r="W207" s="8">
        <v>52.49993896484375</v>
      </c>
      <c r="X207" s="8">
        <v>66.884956359863281</v>
      </c>
      <c r="Y207" s="8">
        <v>82.545745849609375</v>
      </c>
      <c r="Z207" s="8">
        <v>2.182187557220459</v>
      </c>
      <c r="AA207" s="8">
        <v>540.1734619140625</v>
      </c>
      <c r="AB207" s="8">
        <v>491.74310302734375</v>
      </c>
      <c r="AC207" s="8">
        <v>4.8535628318786621</v>
      </c>
      <c r="AD207" s="8">
        <v>3.8753125667572021</v>
      </c>
      <c r="AE207" s="8">
        <v>7787.302734375</v>
      </c>
      <c r="AF207" s="8">
        <v>5878.6044921875</v>
      </c>
      <c r="AG207" s="8">
        <v>1768.56640625</v>
      </c>
      <c r="AH207" s="8">
        <v>1107.35205078125</v>
      </c>
      <c r="AI207" s="8">
        <v>6018.736328125</v>
      </c>
      <c r="AJ207" s="8">
        <v>4771.25244140625</v>
      </c>
      <c r="AK207" s="8">
        <f>(data_cloud__263[[#This Row],[timestamp]]-BD205)*86400</f>
        <v>24.032999924384058</v>
      </c>
      <c r="AL207" s="8">
        <v>1.0049999999999999</v>
      </c>
      <c r="AM207" s="8">
        <v>424.64499999999998</v>
      </c>
      <c r="AN207" s="8">
        <v>2056.4009999999998</v>
      </c>
      <c r="AO207" s="8">
        <v>12.071999999999999</v>
      </c>
      <c r="AP207" s="6">
        <v>17.074000000000002</v>
      </c>
      <c r="AQ207" s="6">
        <v>1</v>
      </c>
      <c r="AR207" s="6">
        <v>1</v>
      </c>
      <c r="AS207" s="6">
        <f>_xlfn.XLOOKUP(data_cloud__263[[#This Row],[product_id]], manual_check_maarten!A:A,manual_check_maarten!F:F,  "")</f>
        <v>1</v>
      </c>
      <c r="AT207" s="6" t="str">
        <f>_xlfn.XLOOKUP(data_cloud__263[[#This Row],[product_id]], manual_check_maarten!A:A,manual_check_maarten!H:H,  "")</f>
        <v/>
      </c>
      <c r="AU207" s="6">
        <f>IF(data_cloud__263[[#This Row],[ground_truth]]=0,1,0)</f>
        <v>0</v>
      </c>
      <c r="AV207" s="6"/>
      <c r="AW207" s="6"/>
      <c r="AX207" s="6">
        <f>_xlfn.XLOOKUP(data_cloud__263[[#This Row],[product_id]], manual_check_maarten!A:A,manual_check_maarten!G:G,  "")</f>
        <v>0</v>
      </c>
      <c r="AY207" s="6"/>
      <c r="AZ207" s="6"/>
      <c r="BA207" s="6" t="s">
        <v>563</v>
      </c>
      <c r="BB207" s="6">
        <v>103</v>
      </c>
      <c r="BC207" s="6" t="s">
        <v>85</v>
      </c>
      <c r="BD207" s="6">
        <v>45566.716122777776</v>
      </c>
      <c r="BE207" s="6" t="s">
        <v>79</v>
      </c>
      <c r="BF207" s="6" t="s">
        <v>80</v>
      </c>
      <c r="BG207" s="6">
        <v>103</v>
      </c>
      <c r="BH207" s="6">
        <v>103</v>
      </c>
      <c r="BI207" s="6">
        <v>0</v>
      </c>
      <c r="BJ207" s="6" t="s">
        <v>561</v>
      </c>
      <c r="BK207" s="6" t="s">
        <v>82</v>
      </c>
      <c r="BL207" s="6">
        <v>15.09999942779541</v>
      </c>
      <c r="BM207" s="6">
        <v>110</v>
      </c>
      <c r="BN207" s="6" t="s">
        <v>82</v>
      </c>
      <c r="BO207" s="6" t="s">
        <v>82</v>
      </c>
      <c r="BP207" s="6">
        <v>0</v>
      </c>
      <c r="BQ207" s="6">
        <v>60</v>
      </c>
      <c r="BR207" s="6"/>
      <c r="BS207" s="6"/>
      <c r="BT207" s="6" t="s">
        <v>564</v>
      </c>
      <c r="BU207" s="6" t="s">
        <v>563</v>
      </c>
      <c r="BV207" s="6">
        <v>40</v>
      </c>
      <c r="BW207" s="6">
        <v>20</v>
      </c>
      <c r="BX207" s="6">
        <v>45</v>
      </c>
      <c r="BY207" s="6">
        <v>1238.925</v>
      </c>
      <c r="BZ207" s="6">
        <v>868.22799999999995</v>
      </c>
      <c r="CA207" s="6">
        <v>-2.3090000000000002</v>
      </c>
      <c r="CB207" s="6">
        <v>4.0780000000000003</v>
      </c>
      <c r="CC207" s="6">
        <v>90</v>
      </c>
      <c r="CD207" s="6">
        <v>2056.4009999999998</v>
      </c>
      <c r="CE207" s="6">
        <v>1232.1949999999999</v>
      </c>
      <c r="CF207" s="6">
        <v>1179.2950000000001</v>
      </c>
      <c r="CG207" s="6">
        <v>-178.30500000000001</v>
      </c>
      <c r="CH207" s="6">
        <v>99.998999999999995</v>
      </c>
      <c r="CS207" s="6"/>
      <c r="CT207" s="6"/>
      <c r="CU207" s="6"/>
      <c r="CV207" s="6"/>
      <c r="CW207" s="6"/>
      <c r="CZ207" s="6"/>
      <c r="DA207" s="6"/>
      <c r="DB207" s="6"/>
      <c r="DC207" s="6"/>
      <c r="DD207" s="6"/>
      <c r="DE207" s="6"/>
    </row>
    <row r="208" spans="1:109" hidden="1" x14ac:dyDescent="0.35">
      <c r="A208" s="8">
        <v>801.59759521484375</v>
      </c>
      <c r="B208" s="8">
        <v>119.90861511230469</v>
      </c>
      <c r="C208" s="8">
        <v>214.60000610351563</v>
      </c>
      <c r="D208" s="8">
        <v>215.30000305175781</v>
      </c>
      <c r="E208" s="8">
        <v>220.10000610351563</v>
      </c>
      <c r="F208" s="8">
        <v>225</v>
      </c>
      <c r="G208" s="8">
        <v>2201.658935546875</v>
      </c>
      <c r="H208" s="8">
        <v>1800.26220703125</v>
      </c>
      <c r="I208" s="8">
        <v>2.7980000972747803</v>
      </c>
      <c r="J208" s="8">
        <v>0.15400001406669617</v>
      </c>
      <c r="K208" s="8">
        <v>24.340002059936523</v>
      </c>
      <c r="L208" s="8">
        <v>2.0480000972747803</v>
      </c>
      <c r="M208" s="8">
        <v>0.45400002598762512</v>
      </c>
      <c r="N208" s="8">
        <v>0.65800005197525024</v>
      </c>
      <c r="O208" s="8">
        <v>42.700000762939453</v>
      </c>
      <c r="P208" s="8">
        <v>27.150485992431641</v>
      </c>
      <c r="Q208" s="8">
        <v>44.963691711425781</v>
      </c>
      <c r="R208" s="8">
        <v>229.80000305175781</v>
      </c>
      <c r="S208" s="8">
        <v>60</v>
      </c>
      <c r="T208" s="8">
        <v>60</v>
      </c>
      <c r="U208" s="8">
        <v>60.900002000000001</v>
      </c>
      <c r="V208" s="8">
        <v>94.586082458496094</v>
      </c>
      <c r="W208" s="8">
        <v>52.499603271484375</v>
      </c>
      <c r="X208" s="8">
        <v>66.129043579101563</v>
      </c>
      <c r="Y208" s="8">
        <v>79.962379455566406</v>
      </c>
      <c r="Z208" s="8">
        <v>3.0851876735687256</v>
      </c>
      <c r="AA208" s="8">
        <v>539.46148681640625</v>
      </c>
      <c r="AB208" s="8">
        <v>493.743896484375</v>
      </c>
      <c r="AC208" s="8">
        <v>4.7030625343322754</v>
      </c>
      <c r="AD208" s="8">
        <v>3.687187671661377</v>
      </c>
      <c r="AE208" s="8">
        <v>7642.96728515625</v>
      </c>
      <c r="AF208" s="8">
        <v>5321.8671875</v>
      </c>
      <c r="AG208" s="8">
        <v>1676.6240234375</v>
      </c>
      <c r="AH208" s="8">
        <v>996.32470703125</v>
      </c>
      <c r="AI208" s="8">
        <v>5966.34326171875</v>
      </c>
      <c r="AJ208" s="8">
        <v>4325.54248046875</v>
      </c>
      <c r="AK208" s="8">
        <f>(data_cloud__263[[#This Row],[timestamp]]-BD206)*86400</f>
        <v>24.854999966919422</v>
      </c>
      <c r="AL208" s="8"/>
      <c r="AM208" s="8"/>
      <c r="AN208" s="8"/>
      <c r="AO208" s="8"/>
      <c r="AP208" s="6"/>
      <c r="AQ208" s="6"/>
      <c r="AR208" s="6"/>
      <c r="AS208" s="6" t="str">
        <f>_xlfn.XLOOKUP(data_cloud__263[[#This Row],[product_id]], manual_check_maarten!A:A,manual_check_maarten!F:F,  "")</f>
        <v/>
      </c>
      <c r="AT208" s="6" t="str">
        <f>_xlfn.XLOOKUP(data_cloud__263[[#This Row],[product_id]], manual_check_maarten!A:A,manual_check_maarten!H:H,  "")</f>
        <v/>
      </c>
      <c r="AU208" s="6">
        <f>IF(data_cloud__263[[#This Row],[ground_truth]]=0,1,0)</f>
        <v>0</v>
      </c>
      <c r="AV208" s="6"/>
      <c r="AW208" s="6"/>
      <c r="AX208" s="6" t="str">
        <f>_xlfn.XLOOKUP(data_cloud__263[[#This Row],[product_id]], manual_check_maarten!A:A,manual_check_maarten!G:G,  "")</f>
        <v/>
      </c>
      <c r="AY208" s="6"/>
      <c r="AZ208" s="6"/>
      <c r="BA208" s="6" t="s">
        <v>565</v>
      </c>
      <c r="BB208" s="6">
        <v>104</v>
      </c>
      <c r="BC208" s="6" t="s">
        <v>78</v>
      </c>
      <c r="BD208" s="6">
        <v>45566.716410451387</v>
      </c>
      <c r="BE208" s="6" t="s">
        <v>79</v>
      </c>
      <c r="BF208" s="6" t="s">
        <v>80</v>
      </c>
      <c r="BG208" s="6">
        <v>104</v>
      </c>
      <c r="BH208" s="6">
        <v>104</v>
      </c>
      <c r="BI208" s="6">
        <v>0</v>
      </c>
      <c r="BJ208" s="6" t="s">
        <v>566</v>
      </c>
      <c r="BK208" s="6" t="s">
        <v>82</v>
      </c>
      <c r="BL208" s="6">
        <v>15.09999942779541</v>
      </c>
      <c r="BM208" s="6">
        <v>110</v>
      </c>
      <c r="BN208" s="6" t="s">
        <v>82</v>
      </c>
      <c r="BO208" s="6" t="s">
        <v>82</v>
      </c>
      <c r="BP208" s="6">
        <v>0</v>
      </c>
      <c r="BQ208" s="6">
        <v>60</v>
      </c>
      <c r="BR208" s="6">
        <v>3.0118823051452637E-2</v>
      </c>
      <c r="BS208" s="6">
        <v>0.10896980762481689</v>
      </c>
      <c r="BT208" s="6"/>
      <c r="BU208" s="6"/>
      <c r="BY208" s="6"/>
      <c r="BZ208" s="6"/>
      <c r="CA208" s="6"/>
      <c r="CB208" s="6"/>
      <c r="CC208" s="6"/>
      <c r="CD208" s="6"/>
      <c r="CE208" s="6"/>
      <c r="CS208" s="6"/>
      <c r="CT208" s="6"/>
      <c r="CU208" s="6"/>
      <c r="CV208" s="6"/>
      <c r="CW208" s="6"/>
      <c r="CZ208" s="6"/>
      <c r="DA208" s="6"/>
      <c r="DB208" s="6"/>
      <c r="DC208" s="6"/>
      <c r="DD208" s="6"/>
      <c r="DE208" s="6"/>
    </row>
    <row r="209" spans="1:109" x14ac:dyDescent="0.35">
      <c r="A209" s="8">
        <v>801.59759521484375</v>
      </c>
      <c r="B209" s="8">
        <v>119.90861511230469</v>
      </c>
      <c r="C209" s="8">
        <v>214.60000610351563</v>
      </c>
      <c r="D209" s="8">
        <v>215.30000305175781</v>
      </c>
      <c r="E209" s="8">
        <v>220.10000610351563</v>
      </c>
      <c r="F209" s="8">
        <v>225</v>
      </c>
      <c r="G209" s="8">
        <v>2201.658935546875</v>
      </c>
      <c r="H209" s="8">
        <v>1800.26220703125</v>
      </c>
      <c r="I209" s="8">
        <v>2.7980000972747803</v>
      </c>
      <c r="J209" s="8">
        <v>0.15400001406669617</v>
      </c>
      <c r="K209" s="8">
        <v>24.340002059936523</v>
      </c>
      <c r="L209" s="8">
        <v>2.0480000972747803</v>
      </c>
      <c r="M209" s="8">
        <v>0.45400002598762512</v>
      </c>
      <c r="N209" s="8">
        <v>0.65800005197525024</v>
      </c>
      <c r="O209" s="8">
        <v>42.700000762939453</v>
      </c>
      <c r="P209" s="8">
        <v>27.150485992431641</v>
      </c>
      <c r="Q209" s="8">
        <v>44.963691711425781</v>
      </c>
      <c r="R209" s="8">
        <v>229.80000305175781</v>
      </c>
      <c r="S209" s="8">
        <v>60</v>
      </c>
      <c r="T209" s="8">
        <v>60</v>
      </c>
      <c r="U209" s="8">
        <v>60.900002000000001</v>
      </c>
      <c r="V209" s="8">
        <v>137.79624938964844</v>
      </c>
      <c r="W209" s="8">
        <v>52.49993896484375</v>
      </c>
      <c r="X209" s="8">
        <v>66.949165344238281</v>
      </c>
      <c r="Y209" s="8">
        <v>82.869522094726563</v>
      </c>
      <c r="Z209" s="8">
        <v>1.4673125743865967</v>
      </c>
      <c r="AA209" s="8">
        <v>539.52734375</v>
      </c>
      <c r="AB209" s="8">
        <v>490.98538208007813</v>
      </c>
      <c r="AC209" s="8">
        <v>4.9288125038146973</v>
      </c>
      <c r="AD209" s="8">
        <v>3.9129376411437988</v>
      </c>
      <c r="AE209" s="8">
        <v>7773.7080078125</v>
      </c>
      <c r="AF209" s="8">
        <v>5869.1708984375</v>
      </c>
      <c r="AG209" s="8">
        <v>1802.58447265625</v>
      </c>
      <c r="AH209" s="8">
        <v>1120.22265625</v>
      </c>
      <c r="AI209" s="8">
        <v>5971.12353515625</v>
      </c>
      <c r="AJ209" s="8">
        <v>4748.9482421875</v>
      </c>
      <c r="AK209" s="8">
        <f>(data_cloud__263[[#This Row],[timestamp]]-BD207)*86400</f>
        <v>24.854999966919422</v>
      </c>
      <c r="AL209" s="8">
        <v>1.0049999999999999</v>
      </c>
      <c r="AM209" s="8">
        <v>424.57799999999997</v>
      </c>
      <c r="AN209" s="8">
        <v>2056.3939999999998</v>
      </c>
      <c r="AO209" s="8">
        <v>19.640999999999998</v>
      </c>
      <c r="AP209" s="6">
        <v>24.423999999999999</v>
      </c>
      <c r="AQ209" s="6">
        <v>1</v>
      </c>
      <c r="AR209" s="6">
        <v>1</v>
      </c>
      <c r="AS209" s="6">
        <f>_xlfn.XLOOKUP(data_cloud__263[[#This Row],[product_id]], manual_check_maarten!A:A,manual_check_maarten!F:F,  "")</f>
        <v>0</v>
      </c>
      <c r="AT209" s="6" t="str">
        <f>_xlfn.XLOOKUP(data_cloud__263[[#This Row],[product_id]], manual_check_maarten!A:A,manual_check_maarten!H:H,  "")</f>
        <v>Streaks</v>
      </c>
      <c r="AU209" s="6">
        <f>IF(data_cloud__263[[#This Row],[ground_truth]]=0,1,0)</f>
        <v>1</v>
      </c>
      <c r="AV209" s="6"/>
      <c r="AW209" s="6"/>
      <c r="AX209" s="6">
        <f>_xlfn.XLOOKUP(data_cloud__263[[#This Row],[product_id]], manual_check_maarten!A:A,manual_check_maarten!G:G,  "")</f>
        <v>0</v>
      </c>
      <c r="AY209" s="6"/>
      <c r="AZ209" s="6"/>
      <c r="BA209" s="6" t="s">
        <v>567</v>
      </c>
      <c r="BB209" s="6">
        <v>104</v>
      </c>
      <c r="BC209" s="6" t="s">
        <v>85</v>
      </c>
      <c r="BD209" s="6">
        <v>45566.716410451387</v>
      </c>
      <c r="BE209" s="6" t="s">
        <v>79</v>
      </c>
      <c r="BF209" s="6" t="s">
        <v>80</v>
      </c>
      <c r="BG209" s="6">
        <v>104</v>
      </c>
      <c r="BH209" s="6">
        <v>104</v>
      </c>
      <c r="BI209" s="6">
        <v>0</v>
      </c>
      <c r="BJ209" s="6" t="s">
        <v>566</v>
      </c>
      <c r="BK209" s="6" t="s">
        <v>82</v>
      </c>
      <c r="BL209" s="6">
        <v>15.09999942779541</v>
      </c>
      <c r="BM209" s="6">
        <v>110</v>
      </c>
      <c r="BN209" s="6" t="s">
        <v>82</v>
      </c>
      <c r="BO209" s="6" t="s">
        <v>82</v>
      </c>
      <c r="BP209" s="6">
        <v>0</v>
      </c>
      <c r="BQ209" s="6">
        <v>60</v>
      </c>
      <c r="BR209" s="6"/>
      <c r="BS209" s="6"/>
      <c r="BT209" s="6" t="s">
        <v>568</v>
      </c>
      <c r="BU209" s="6" t="s">
        <v>567</v>
      </c>
      <c r="BV209" s="6">
        <v>40</v>
      </c>
      <c r="BW209" s="6">
        <v>20</v>
      </c>
      <c r="BX209" s="6">
        <v>45</v>
      </c>
      <c r="BY209" s="6">
        <v>1241.576</v>
      </c>
      <c r="BZ209" s="6">
        <v>820.64599999999996</v>
      </c>
      <c r="CA209" s="6">
        <v>-1.3919999999999999</v>
      </c>
      <c r="CB209" s="6">
        <v>4.133</v>
      </c>
      <c r="CC209" s="6">
        <v>90.917000000000002</v>
      </c>
      <c r="CD209" s="6">
        <v>2056.3939999999998</v>
      </c>
      <c r="CE209" s="6">
        <v>1235.1110000000001</v>
      </c>
      <c r="CF209" s="6">
        <v>1131.117</v>
      </c>
      <c r="CG209" s="6">
        <v>-178.22499999999999</v>
      </c>
      <c r="CH209" s="6">
        <v>99.998999999999995</v>
      </c>
      <c r="CS209" s="6"/>
      <c r="CT209" s="6"/>
      <c r="CU209" s="6"/>
      <c r="CV209" s="6"/>
      <c r="CW209" s="6"/>
      <c r="CZ209" s="6"/>
      <c r="DA209" s="6"/>
      <c r="DB209" s="6"/>
      <c r="DC209" s="6"/>
      <c r="DD209" s="6"/>
      <c r="DE209" s="6"/>
    </row>
    <row r="210" spans="1:109" x14ac:dyDescent="0.35">
      <c r="A210" s="8">
        <v>801.96649169921875</v>
      </c>
      <c r="B210" s="8">
        <v>119.90861511230469</v>
      </c>
      <c r="C210" s="8">
        <v>214.80000305175781</v>
      </c>
      <c r="D210" s="8">
        <v>215.10000610351563</v>
      </c>
      <c r="E210" s="8">
        <v>220.10000610351563</v>
      </c>
      <c r="F210" s="8">
        <v>225</v>
      </c>
      <c r="G210" s="8">
        <v>2204.5732421875</v>
      </c>
      <c r="H210" s="8">
        <v>1784.7193603515625</v>
      </c>
      <c r="I210" s="8">
        <v>2.9120001792907715</v>
      </c>
      <c r="J210" s="8">
        <v>0.15200001001358032</v>
      </c>
      <c r="K210" s="8">
        <v>24.340002059936523</v>
      </c>
      <c r="L210" s="8">
        <v>2.0780000686645508</v>
      </c>
      <c r="M210" s="8">
        <v>0.45400002598762512</v>
      </c>
      <c r="N210" s="8">
        <v>0.65600001811981201</v>
      </c>
      <c r="O210" s="8">
        <v>42.900001525878906</v>
      </c>
      <c r="P210" s="8">
        <v>27.446098327636719</v>
      </c>
      <c r="Q210" s="8">
        <v>44.984077453613281</v>
      </c>
      <c r="R210" s="8">
        <v>229.80000305175781</v>
      </c>
      <c r="S210" s="8">
        <v>60.099997999999999</v>
      </c>
      <c r="T210" s="8">
        <v>60.099997999999999</v>
      </c>
      <c r="U210" s="8">
        <v>60.900002000000001</v>
      </c>
      <c r="V210" s="8">
        <v>94.586082458496094</v>
      </c>
      <c r="W210" s="8">
        <v>52.499603271484375</v>
      </c>
      <c r="X210" s="8">
        <v>66.341384887695313</v>
      </c>
      <c r="Y210" s="8">
        <v>80.054351806640625</v>
      </c>
      <c r="Z210" s="8">
        <v>2.7089376449584961</v>
      </c>
      <c r="AA210" s="8">
        <v>541.14373779296875</v>
      </c>
      <c r="AB210" s="8">
        <v>495.064697265625</v>
      </c>
      <c r="AC210" s="8">
        <v>4.6278128623962402</v>
      </c>
      <c r="AD210" s="8">
        <v>3.6495625972747803</v>
      </c>
      <c r="AE210" s="8">
        <v>7679.18701171875</v>
      </c>
      <c r="AF210" s="8">
        <v>5365.26806640625</v>
      </c>
      <c r="AG210" s="8">
        <v>1647.29931640625</v>
      </c>
      <c r="AH210" s="8">
        <v>987.470703125</v>
      </c>
      <c r="AI210" s="8">
        <v>6031.8876953125</v>
      </c>
      <c r="AJ210" s="8">
        <v>4377.79736328125</v>
      </c>
      <c r="AK210" s="8">
        <f>(data_cloud__263[[#This Row],[timestamp]]-BD208)*86400</f>
        <v>24.22900004312396</v>
      </c>
      <c r="AL210" s="8">
        <v>1.004</v>
      </c>
      <c r="AM210" s="8">
        <v>423.92</v>
      </c>
      <c r="AN210" s="8">
        <v>2055.2579999999998</v>
      </c>
      <c r="AO210" s="8">
        <v>6.758</v>
      </c>
      <c r="AP210" s="6">
        <v>25.155000000000001</v>
      </c>
      <c r="AQ210" s="6">
        <v>1</v>
      </c>
      <c r="AR210" s="6">
        <v>1</v>
      </c>
      <c r="AS210" s="6">
        <f>_xlfn.XLOOKUP(data_cloud__263[[#This Row],[product_id]], manual_check_maarten!A:A,manual_check_maarten!F:F,  "")</f>
        <v>1</v>
      </c>
      <c r="AT210" s="6" t="str">
        <f>_xlfn.XLOOKUP(data_cloud__263[[#This Row],[product_id]], manual_check_maarten!A:A,manual_check_maarten!H:H,  "")</f>
        <v/>
      </c>
      <c r="AU210" s="6">
        <f>IF(data_cloud__263[[#This Row],[ground_truth]]=0,1,0)</f>
        <v>0</v>
      </c>
      <c r="AV210" s="6"/>
      <c r="AW210" s="6"/>
      <c r="AX210" s="6">
        <f>_xlfn.XLOOKUP(data_cloud__263[[#This Row],[product_id]], manual_check_maarten!A:A,manual_check_maarten!G:G,  "")</f>
        <v>0</v>
      </c>
      <c r="AY210" s="6"/>
      <c r="AZ210" s="6"/>
      <c r="BA210" s="6" t="s">
        <v>569</v>
      </c>
      <c r="BB210" s="6">
        <v>105</v>
      </c>
      <c r="BC210" s="6" t="s">
        <v>78</v>
      </c>
      <c r="BD210" s="6">
        <v>45566.716690879628</v>
      </c>
      <c r="BE210" s="6" t="s">
        <v>79</v>
      </c>
      <c r="BF210" s="6" t="s">
        <v>80</v>
      </c>
      <c r="BG210" s="6">
        <v>105</v>
      </c>
      <c r="BH210" s="6">
        <v>105</v>
      </c>
      <c r="BI210" s="6">
        <v>0</v>
      </c>
      <c r="BJ210" s="6" t="s">
        <v>570</v>
      </c>
      <c r="BK210" s="6" t="s">
        <v>82</v>
      </c>
      <c r="BL210" s="6">
        <v>15.109999656677246</v>
      </c>
      <c r="BM210" s="6">
        <v>110</v>
      </c>
      <c r="BN210" s="6" t="s">
        <v>82</v>
      </c>
      <c r="BO210" s="6" t="s">
        <v>82</v>
      </c>
      <c r="BP210" s="6">
        <v>0</v>
      </c>
      <c r="BQ210" s="6">
        <v>60</v>
      </c>
      <c r="BR210" s="6">
        <v>2.015531063079834E-2</v>
      </c>
      <c r="BS210" s="6">
        <v>0.12330043315887451</v>
      </c>
      <c r="BT210" s="6" t="s">
        <v>571</v>
      </c>
      <c r="BU210" s="6" t="s">
        <v>569</v>
      </c>
      <c r="BV210" s="6">
        <v>40</v>
      </c>
      <c r="BW210" s="6">
        <v>20</v>
      </c>
      <c r="BX210" s="6">
        <v>45</v>
      </c>
      <c r="BY210" s="6">
        <v>888.32500000000005</v>
      </c>
      <c r="BZ210" s="6">
        <v>1099.316</v>
      </c>
      <c r="CA210" s="6">
        <v>3.1309999999999998</v>
      </c>
      <c r="CB210" s="6">
        <v>4.1920000000000002</v>
      </c>
      <c r="CC210" s="6">
        <v>95.44</v>
      </c>
      <c r="CD210" s="6">
        <v>2055.2579999999998</v>
      </c>
      <c r="CE210" s="6">
        <v>864.20600000000002</v>
      </c>
      <c r="CF210" s="6">
        <v>1208.221</v>
      </c>
      <c r="CG210" s="6">
        <v>6.5640000000000001</v>
      </c>
      <c r="CH210" s="6">
        <v>99.998999999999995</v>
      </c>
      <c r="CS210" s="6"/>
      <c r="CT210" s="6"/>
      <c r="CU210" s="6"/>
      <c r="CV210" s="6"/>
      <c r="CW210" s="6"/>
      <c r="CZ210" s="6"/>
      <c r="DA210" s="6"/>
      <c r="DB210" s="6"/>
      <c r="DC210" s="6"/>
      <c r="DD210" s="6"/>
      <c r="DE210" s="6"/>
    </row>
    <row r="211" spans="1:109" x14ac:dyDescent="0.35">
      <c r="A211" s="8">
        <v>801.96649169921875</v>
      </c>
      <c r="B211" s="8">
        <v>119.90861511230469</v>
      </c>
      <c r="C211" s="8">
        <v>214.80000305175781</v>
      </c>
      <c r="D211" s="8">
        <v>215.10000610351563</v>
      </c>
      <c r="E211" s="8">
        <v>220.10000610351563</v>
      </c>
      <c r="F211" s="8">
        <v>225</v>
      </c>
      <c r="G211" s="8">
        <v>2204.5732421875</v>
      </c>
      <c r="H211" s="8">
        <v>1784.7193603515625</v>
      </c>
      <c r="I211" s="8">
        <v>2.9120001792907715</v>
      </c>
      <c r="J211" s="8">
        <v>0.15200001001358032</v>
      </c>
      <c r="K211" s="8">
        <v>24.340002059936523</v>
      </c>
      <c r="L211" s="8">
        <v>2.0780000686645508</v>
      </c>
      <c r="M211" s="8">
        <v>0.45400002598762512</v>
      </c>
      <c r="N211" s="8">
        <v>0.65600001811981201</v>
      </c>
      <c r="O211" s="8">
        <v>42.900001525878906</v>
      </c>
      <c r="P211" s="8">
        <v>27.446098327636719</v>
      </c>
      <c r="Q211" s="8">
        <v>44.984077453613281</v>
      </c>
      <c r="R211" s="8">
        <v>229.80000305175781</v>
      </c>
      <c r="S211" s="8">
        <v>60.099997999999999</v>
      </c>
      <c r="T211" s="8">
        <v>60.099997999999999</v>
      </c>
      <c r="U211" s="8">
        <v>60.900002000000001</v>
      </c>
      <c r="V211" s="8">
        <v>137.79624938964844</v>
      </c>
      <c r="W211" s="8">
        <v>52.49993896484375</v>
      </c>
      <c r="X211" s="8">
        <v>66.738861083984375</v>
      </c>
      <c r="Y211" s="8">
        <v>82.844459533691406</v>
      </c>
      <c r="Z211" s="8">
        <v>1.3920625448226929</v>
      </c>
      <c r="AA211" s="8">
        <v>541.8377685546875</v>
      </c>
      <c r="AB211" s="8">
        <v>493.44110107421875</v>
      </c>
      <c r="AC211" s="8">
        <v>4.8535628318786621</v>
      </c>
      <c r="AD211" s="8">
        <v>3.8376877307891846</v>
      </c>
      <c r="AE211" s="8">
        <v>7826.193359375</v>
      </c>
      <c r="AF211" s="8">
        <v>5939.88232421875</v>
      </c>
      <c r="AG211" s="8">
        <v>1780.087890625</v>
      </c>
      <c r="AH211" s="8">
        <v>1099.7265625</v>
      </c>
      <c r="AI211" s="8">
        <v>6046.10546875</v>
      </c>
      <c r="AJ211" s="8">
        <v>4840.15576171875</v>
      </c>
      <c r="AK211" s="8">
        <f>(data_cloud__263[[#This Row],[timestamp]]-BD209)*86400</f>
        <v>24.22900004312396</v>
      </c>
      <c r="AL211" s="8">
        <v>1.004</v>
      </c>
      <c r="AM211" s="8">
        <v>424.54899999999998</v>
      </c>
      <c r="AN211" s="8">
        <v>2056.2559999999999</v>
      </c>
      <c r="AO211" s="8">
        <v>14.954000000000001</v>
      </c>
      <c r="AP211" s="6">
        <v>187.12200000000001</v>
      </c>
      <c r="AQ211" s="6">
        <v>1</v>
      </c>
      <c r="AR211" s="6">
        <v>0</v>
      </c>
      <c r="AS211" s="6">
        <f>_xlfn.XLOOKUP(data_cloud__263[[#This Row],[product_id]], manual_check_maarten!A:A,manual_check_maarten!F:F,  "")</f>
        <v>1</v>
      </c>
      <c r="AT211" s="6" t="str">
        <f>_xlfn.XLOOKUP(data_cloud__263[[#This Row],[product_id]], manual_check_maarten!A:A,manual_check_maarten!H:H,  "")</f>
        <v/>
      </c>
      <c r="AU211" s="6">
        <f>IF(data_cloud__263[[#This Row],[ground_truth]]=0,1,0)</f>
        <v>0</v>
      </c>
      <c r="AV211" s="6"/>
      <c r="AW211" s="6"/>
      <c r="AX211" s="6" t="str">
        <f>_xlfn.XLOOKUP(data_cloud__263[[#This Row],[product_id]], manual_check_maarten!A:A,manual_check_maarten!G:G,  "")</f>
        <v>anomaly due to position against the edge of the FOV</v>
      </c>
      <c r="AY211" s="6"/>
      <c r="AZ211" s="6"/>
      <c r="BA211" s="6" t="s">
        <v>572</v>
      </c>
      <c r="BB211" s="6">
        <v>105</v>
      </c>
      <c r="BC211" s="6" t="s">
        <v>85</v>
      </c>
      <c r="BD211" s="6">
        <v>45566.716690879628</v>
      </c>
      <c r="BE211" s="6" t="s">
        <v>79</v>
      </c>
      <c r="BF211" s="6" t="s">
        <v>80</v>
      </c>
      <c r="BG211" s="6">
        <v>105</v>
      </c>
      <c r="BH211" s="6">
        <v>105</v>
      </c>
      <c r="BI211" s="6">
        <v>0</v>
      </c>
      <c r="BJ211" s="6" t="s">
        <v>570</v>
      </c>
      <c r="BK211" s="6" t="s">
        <v>82</v>
      </c>
      <c r="BL211" s="6">
        <v>15.109999656677246</v>
      </c>
      <c r="BM211" s="6">
        <v>110</v>
      </c>
      <c r="BN211" s="6" t="s">
        <v>82</v>
      </c>
      <c r="BO211" s="6" t="s">
        <v>82</v>
      </c>
      <c r="BP211" s="6">
        <v>0</v>
      </c>
      <c r="BQ211" s="6">
        <v>60</v>
      </c>
      <c r="BR211" s="6"/>
      <c r="BS211" s="6"/>
      <c r="BT211" s="6" t="s">
        <v>573</v>
      </c>
      <c r="BU211" s="6" t="s">
        <v>572</v>
      </c>
      <c r="BV211" s="6">
        <v>40</v>
      </c>
      <c r="BW211" s="6">
        <v>20</v>
      </c>
      <c r="BX211" s="6">
        <v>45</v>
      </c>
      <c r="BY211" s="6">
        <v>1241.5820000000001</v>
      </c>
      <c r="BZ211" s="6">
        <v>742.45299999999997</v>
      </c>
      <c r="CA211" s="6">
        <v>-1.851</v>
      </c>
      <c r="CB211" s="6">
        <v>4.077</v>
      </c>
      <c r="CC211" s="6">
        <v>90.457999999999998</v>
      </c>
      <c r="CD211" s="6">
        <v>2056.2559999999999</v>
      </c>
      <c r="CE211" s="6">
        <v>1235.423</v>
      </c>
      <c r="CF211" s="6">
        <v>1054.7139999999999</v>
      </c>
      <c r="CG211" s="6">
        <v>-178.33099999999999</v>
      </c>
      <c r="CH211" s="6">
        <v>97.244</v>
      </c>
      <c r="CS211" s="6"/>
      <c r="CT211" s="6"/>
      <c r="CU211" s="6"/>
      <c r="CV211" s="6"/>
      <c r="CW211" s="6"/>
      <c r="CZ211" s="6"/>
      <c r="DA211" s="6"/>
      <c r="DB211" s="6"/>
      <c r="DC211" s="6"/>
      <c r="DD211" s="6"/>
      <c r="DE211" s="6"/>
    </row>
    <row r="212" spans="1:109" x14ac:dyDescent="0.35">
      <c r="A212" s="8">
        <v>802.15093994140625</v>
      </c>
      <c r="B212" s="8">
        <v>119.90861511230469</v>
      </c>
      <c r="C212" s="8">
        <v>215.30000305175781</v>
      </c>
      <c r="D212" s="8">
        <v>215.10000610351563</v>
      </c>
      <c r="E212" s="8">
        <v>220.10000610351563</v>
      </c>
      <c r="F212" s="8">
        <v>225</v>
      </c>
      <c r="G212" s="8">
        <v>2201.756103515625</v>
      </c>
      <c r="H212" s="8">
        <v>1782.3878173828125</v>
      </c>
      <c r="I212" s="8">
        <v>3.3780002593994141</v>
      </c>
      <c r="J212" s="8">
        <v>0.15000000596046448</v>
      </c>
      <c r="K212" s="8">
        <v>24.340002059936523</v>
      </c>
      <c r="L212" s="8">
        <v>2.0540001392364502</v>
      </c>
      <c r="M212" s="8">
        <v>0.45400002598762512</v>
      </c>
      <c r="N212" s="8">
        <v>0.65400004386901855</v>
      </c>
      <c r="O212" s="8">
        <v>43</v>
      </c>
      <c r="P212" s="8">
        <v>27.456291198730469</v>
      </c>
      <c r="Q212" s="8">
        <v>44.963691711425781</v>
      </c>
      <c r="R212" s="8">
        <v>229.80000305175781</v>
      </c>
      <c r="S212" s="8">
        <v>59.900002000000001</v>
      </c>
      <c r="T212" s="8">
        <v>59.900002000000001</v>
      </c>
      <c r="U212" s="8">
        <v>60.900002000000001</v>
      </c>
      <c r="V212" s="8">
        <v>94.586082458496094</v>
      </c>
      <c r="W212" s="8">
        <v>52.499603271484375</v>
      </c>
      <c r="X212" s="8">
        <v>66.26849365234375</v>
      </c>
      <c r="Y212" s="8">
        <v>80.098487854003906</v>
      </c>
      <c r="Z212" s="8">
        <v>3.1604375839233398</v>
      </c>
      <c r="AA212" s="8">
        <v>541.8363037109375</v>
      </c>
      <c r="AB212" s="8">
        <v>495.48269653320313</v>
      </c>
      <c r="AC212" s="8">
        <v>4.6278128623962402</v>
      </c>
      <c r="AD212" s="8">
        <v>3.687187671661377</v>
      </c>
      <c r="AE212" s="8">
        <v>7686.7421875</v>
      </c>
      <c r="AF212" s="8">
        <v>5344.6162109375</v>
      </c>
      <c r="AG212" s="8">
        <v>1650.2763671875</v>
      </c>
      <c r="AH212" s="8">
        <v>1005.97998046875</v>
      </c>
      <c r="AI212" s="8">
        <v>6036.4658203125</v>
      </c>
      <c r="AJ212" s="8">
        <v>4338.63623046875</v>
      </c>
      <c r="AK212" s="8">
        <f>(data_cloud__263[[#This Row],[timestamp]]-BD210)*86400</f>
        <v>24.023000104352832</v>
      </c>
      <c r="AL212" s="8">
        <v>1.0029999999999999</v>
      </c>
      <c r="AM212" s="8">
        <v>423.38900000000001</v>
      </c>
      <c r="AN212" s="8">
        <v>2027.6959999999999</v>
      </c>
      <c r="AO212" s="8">
        <v>421.09800000000001</v>
      </c>
      <c r="AP212" s="6">
        <v>322.86</v>
      </c>
      <c r="AQ212" s="6">
        <v>0</v>
      </c>
      <c r="AR212" s="6">
        <v>0</v>
      </c>
      <c r="AS212" s="6">
        <f>_xlfn.XLOOKUP(data_cloud__263[[#This Row],[product_id]], manual_check_maarten!A:A,manual_check_maarten!F:F,  "")</f>
        <v>1</v>
      </c>
      <c r="AT212" s="6" t="str">
        <f>_xlfn.XLOOKUP(data_cloud__263[[#This Row],[product_id]], manual_check_maarten!A:A,manual_check_maarten!H:H,  "")</f>
        <v/>
      </c>
      <c r="AU212" s="6">
        <f>IF(data_cloud__263[[#This Row],[ground_truth]]=0,1,0)</f>
        <v>0</v>
      </c>
      <c r="AV212" s="6"/>
      <c r="AW212" s="6"/>
      <c r="AX212" s="6" t="str">
        <f>_xlfn.XLOOKUP(data_cloud__263[[#This Row],[product_id]], manual_check_maarten!A:A,manual_check_maarten!G:G,  "")</f>
        <v>anomaly due to position against the edge of the FOV</v>
      </c>
      <c r="AY212" s="6"/>
      <c r="AZ212" s="6"/>
      <c r="BA212" s="6" t="s">
        <v>574</v>
      </c>
      <c r="BB212" s="6">
        <v>106</v>
      </c>
      <c r="BC212" s="6" t="s">
        <v>78</v>
      </c>
      <c r="BD212" s="6">
        <v>45566.716968923611</v>
      </c>
      <c r="BE212" s="6" t="s">
        <v>79</v>
      </c>
      <c r="BF212" s="6" t="s">
        <v>80</v>
      </c>
      <c r="BG212" s="6">
        <v>106</v>
      </c>
      <c r="BH212" s="6">
        <v>106</v>
      </c>
      <c r="BI212" s="6">
        <v>0</v>
      </c>
      <c r="BJ212" s="6" t="s">
        <v>575</v>
      </c>
      <c r="BK212" s="6" t="s">
        <v>82</v>
      </c>
      <c r="BL212" s="6">
        <v>15.109999656677246</v>
      </c>
      <c r="BM212" s="6">
        <v>110</v>
      </c>
      <c r="BN212" s="6" t="s">
        <v>82</v>
      </c>
      <c r="BO212" s="6" t="s">
        <v>82</v>
      </c>
      <c r="BP212" s="6">
        <v>0</v>
      </c>
      <c r="BQ212" s="6">
        <v>60</v>
      </c>
      <c r="BR212" s="6">
        <v>5.9859752655029297E-3</v>
      </c>
      <c r="BS212" s="6">
        <v>0.14483118057250977</v>
      </c>
      <c r="BT212" s="6" t="s">
        <v>576</v>
      </c>
      <c r="BU212" s="6" t="s">
        <v>574</v>
      </c>
      <c r="BV212" s="6">
        <v>40</v>
      </c>
      <c r="BW212" s="6">
        <v>20</v>
      </c>
      <c r="BX212" s="6">
        <v>45</v>
      </c>
      <c r="BY212" s="6">
        <v>875.27099999999996</v>
      </c>
      <c r="BZ212" s="6">
        <v>883.553</v>
      </c>
      <c r="CA212" s="6">
        <v>2.4550000000000001</v>
      </c>
      <c r="CB212" s="6">
        <v>4.1669999999999998</v>
      </c>
      <c r="CC212" s="6">
        <v>94.763999999999996</v>
      </c>
      <c r="CD212" s="6">
        <v>2027.6959999999999</v>
      </c>
      <c r="CE212" s="6">
        <v>853.30200000000002</v>
      </c>
      <c r="CF212" s="6">
        <v>995.42899999999997</v>
      </c>
      <c r="CG212" s="6">
        <v>5.476</v>
      </c>
      <c r="CH212" s="6">
        <v>87.007999999999996</v>
      </c>
      <c r="CS212" s="6"/>
      <c r="CT212" s="6"/>
      <c r="CU212" s="6"/>
      <c r="CV212" s="6"/>
      <c r="CW212" s="6"/>
      <c r="CZ212" s="6"/>
      <c r="DA212" s="6"/>
      <c r="DB212" s="6"/>
      <c r="DC212" s="6"/>
      <c r="DD212" s="6"/>
      <c r="DE212" s="6"/>
    </row>
    <row r="213" spans="1:109" x14ac:dyDescent="0.35">
      <c r="A213" s="8">
        <v>802.15093994140625</v>
      </c>
      <c r="B213" s="8">
        <v>119.90861511230469</v>
      </c>
      <c r="C213" s="8">
        <v>215.30000305175781</v>
      </c>
      <c r="D213" s="8">
        <v>215.10000610351563</v>
      </c>
      <c r="E213" s="8">
        <v>220.10000610351563</v>
      </c>
      <c r="F213" s="8">
        <v>225</v>
      </c>
      <c r="G213" s="8">
        <v>2201.756103515625</v>
      </c>
      <c r="H213" s="8">
        <v>1782.3878173828125</v>
      </c>
      <c r="I213" s="8">
        <v>3.3780002593994141</v>
      </c>
      <c r="J213" s="8">
        <v>0.15000000596046448</v>
      </c>
      <c r="K213" s="8">
        <v>24.340002059936523</v>
      </c>
      <c r="L213" s="8">
        <v>2.0540001392364502</v>
      </c>
      <c r="M213" s="8">
        <v>0.45400002598762512</v>
      </c>
      <c r="N213" s="8">
        <v>0.65400004386901855</v>
      </c>
      <c r="O213" s="8">
        <v>43</v>
      </c>
      <c r="P213" s="8">
        <v>27.456291198730469</v>
      </c>
      <c r="Q213" s="8">
        <v>44.963691711425781</v>
      </c>
      <c r="R213" s="8">
        <v>229.80000305175781</v>
      </c>
      <c r="S213" s="8">
        <v>59.900002000000001</v>
      </c>
      <c r="T213" s="8">
        <v>59.900002000000001</v>
      </c>
      <c r="U213" s="8">
        <v>60.900002000000001</v>
      </c>
      <c r="V213" s="8">
        <v>137.79624938964844</v>
      </c>
      <c r="W213" s="8">
        <v>52.49993896484375</v>
      </c>
      <c r="X213" s="8">
        <v>67.040260314941406</v>
      </c>
      <c r="Y213" s="8">
        <v>82.71295166015625</v>
      </c>
      <c r="Z213" s="8">
        <v>2.4831876754760742</v>
      </c>
      <c r="AA213" s="8">
        <v>542.05938720703125</v>
      </c>
      <c r="AB213" s="8">
        <v>494.56033325195313</v>
      </c>
      <c r="AC213" s="8">
        <v>4.7783126831054688</v>
      </c>
      <c r="AD213" s="8">
        <v>3.8376877307891846</v>
      </c>
      <c r="AE213" s="8">
        <v>7829.49755859375</v>
      </c>
      <c r="AF213" s="8">
        <v>5956.91796875</v>
      </c>
      <c r="AG213" s="8">
        <v>1745.5458984375</v>
      </c>
      <c r="AH213" s="8">
        <v>1106.560546875</v>
      </c>
      <c r="AI213" s="8">
        <v>6083.95166015625</v>
      </c>
      <c r="AJ213" s="8">
        <v>4850.357421875</v>
      </c>
      <c r="AK213" s="8">
        <f>(data_cloud__263[[#This Row],[timestamp]]-BD211)*86400</f>
        <v>24.023000104352832</v>
      </c>
      <c r="AL213" s="8">
        <v>1.004</v>
      </c>
      <c r="AM213" s="8">
        <v>424.65899999999999</v>
      </c>
      <c r="AN213" s="8">
        <v>2056.7330000000002</v>
      </c>
      <c r="AO213" s="8">
        <v>11.019</v>
      </c>
      <c r="AP213" s="6">
        <v>32.241</v>
      </c>
      <c r="AQ213" s="6">
        <v>1</v>
      </c>
      <c r="AR213" s="6">
        <v>1</v>
      </c>
      <c r="AS213" s="6">
        <f>_xlfn.XLOOKUP(data_cloud__263[[#This Row],[product_id]], manual_check_maarten!A:A,manual_check_maarten!F:F,  "")</f>
        <v>1</v>
      </c>
      <c r="AT213" s="6" t="str">
        <f>_xlfn.XLOOKUP(data_cloud__263[[#This Row],[product_id]], manual_check_maarten!A:A,manual_check_maarten!H:H,  "")</f>
        <v/>
      </c>
      <c r="AU213" s="6">
        <f>IF(data_cloud__263[[#This Row],[ground_truth]]=0,1,0)</f>
        <v>0</v>
      </c>
      <c r="AV213" s="6"/>
      <c r="AW213" s="6"/>
      <c r="AX213" s="6">
        <f>_xlfn.XLOOKUP(data_cloud__263[[#This Row],[product_id]], manual_check_maarten!A:A,manual_check_maarten!G:G,  "")</f>
        <v>0</v>
      </c>
      <c r="AY213" s="6"/>
      <c r="AZ213" s="6"/>
      <c r="BA213" s="6" t="s">
        <v>577</v>
      </c>
      <c r="BB213" s="6">
        <v>106</v>
      </c>
      <c r="BC213" s="6" t="s">
        <v>85</v>
      </c>
      <c r="BD213" s="6">
        <v>45566.716968923611</v>
      </c>
      <c r="BE213" s="6" t="s">
        <v>79</v>
      </c>
      <c r="BF213" s="6" t="s">
        <v>80</v>
      </c>
      <c r="BG213" s="6">
        <v>106</v>
      </c>
      <c r="BH213" s="6">
        <v>106</v>
      </c>
      <c r="BI213" s="6">
        <v>0</v>
      </c>
      <c r="BJ213" s="6" t="s">
        <v>575</v>
      </c>
      <c r="BK213" s="6" t="s">
        <v>82</v>
      </c>
      <c r="BL213" s="6">
        <v>15.109999656677246</v>
      </c>
      <c r="BM213" s="6">
        <v>110</v>
      </c>
      <c r="BN213" s="6" t="s">
        <v>82</v>
      </c>
      <c r="BO213" s="6" t="s">
        <v>82</v>
      </c>
      <c r="BP213" s="6">
        <v>0</v>
      </c>
      <c r="BQ213" s="6">
        <v>60</v>
      </c>
      <c r="BR213" s="6"/>
      <c r="BS213" s="6"/>
      <c r="BT213" s="6" t="s">
        <v>578</v>
      </c>
      <c r="BU213" s="6" t="s">
        <v>577</v>
      </c>
      <c r="BV213" s="6">
        <v>40</v>
      </c>
      <c r="BW213" s="6">
        <v>20</v>
      </c>
      <c r="BX213" s="6">
        <v>45</v>
      </c>
      <c r="BY213" s="6">
        <v>1240.904</v>
      </c>
      <c r="BZ213" s="6">
        <v>835.53399999999999</v>
      </c>
      <c r="CA213" s="6">
        <v>-2.3090000000000002</v>
      </c>
      <c r="CB213" s="6">
        <v>4.0519999999999996</v>
      </c>
      <c r="CC213" s="6">
        <v>90</v>
      </c>
      <c r="CD213" s="6">
        <v>2056.7330000000002</v>
      </c>
      <c r="CE213" s="6">
        <v>1233.9880000000001</v>
      </c>
      <c r="CF213" s="6">
        <v>1147.425</v>
      </c>
      <c r="CG213" s="6">
        <v>-178.23699999999999</v>
      </c>
      <c r="CH213" s="6">
        <v>99.998999999999995</v>
      </c>
      <c r="CS213" s="6"/>
      <c r="CT213" s="6"/>
      <c r="CU213" s="6"/>
      <c r="CV213" s="6"/>
      <c r="CW213" s="6"/>
      <c r="CZ213" s="6"/>
      <c r="DA213" s="6"/>
      <c r="DB213" s="6"/>
      <c r="DC213" s="6"/>
      <c r="DD213" s="6"/>
      <c r="DE213" s="6"/>
    </row>
    <row r="214" spans="1:109" hidden="1" x14ac:dyDescent="0.35">
      <c r="A214" s="8">
        <v>801.96649169921875</v>
      </c>
      <c r="B214" s="8">
        <v>119.90861511230469</v>
      </c>
      <c r="C214" s="8">
        <v>215.30000305175781</v>
      </c>
      <c r="D214" s="8">
        <v>215.30000305175781</v>
      </c>
      <c r="E214" s="8">
        <v>220.10000610351563</v>
      </c>
      <c r="F214" s="8">
        <v>225</v>
      </c>
      <c r="G214" s="8">
        <v>2205.447509765625</v>
      </c>
      <c r="H214" s="8">
        <v>1776.7535400390625</v>
      </c>
      <c r="I214" s="8">
        <v>3.4380002021789551</v>
      </c>
      <c r="J214" s="8">
        <v>0.14800000190734863</v>
      </c>
      <c r="K214" s="8">
        <v>24.340002059936523</v>
      </c>
      <c r="L214" s="8">
        <v>2.0720000267028809</v>
      </c>
      <c r="M214" s="8">
        <v>0.45400002598762512</v>
      </c>
      <c r="N214" s="8">
        <v>0.65400004386901855</v>
      </c>
      <c r="O214" s="8">
        <v>43.200000762939453</v>
      </c>
      <c r="P214" s="8">
        <v>27.736614227294922</v>
      </c>
      <c r="Q214" s="8">
        <v>44.948402404785156</v>
      </c>
      <c r="R214" s="8">
        <v>229.80000305175781</v>
      </c>
      <c r="S214" s="8">
        <v>60</v>
      </c>
      <c r="T214" s="8">
        <v>60</v>
      </c>
      <c r="U214" s="8">
        <v>60.900002000000001</v>
      </c>
      <c r="V214" s="8">
        <v>94.586082458496094</v>
      </c>
      <c r="W214" s="8">
        <v>52.499603271484375</v>
      </c>
      <c r="X214" s="8">
        <v>66.348617553710938</v>
      </c>
      <c r="Y214" s="8">
        <v>79.943801879882813</v>
      </c>
      <c r="Z214" s="8">
        <v>2.6713125705718994</v>
      </c>
      <c r="AA214" s="8">
        <v>542.830322265625</v>
      </c>
      <c r="AB214" s="8">
        <v>497.51284790039063</v>
      </c>
      <c r="AC214" s="8">
        <v>4.6278128623962402</v>
      </c>
      <c r="AD214" s="8">
        <v>3.6495625972747803</v>
      </c>
      <c r="AE214" s="8">
        <v>7720.67919921875</v>
      </c>
      <c r="AF214" s="8">
        <v>5438.2001953125</v>
      </c>
      <c r="AG214" s="8">
        <v>1664.244140625</v>
      </c>
      <c r="AH214" s="8">
        <v>1004.25</v>
      </c>
      <c r="AI214" s="8">
        <v>6056.43505859375</v>
      </c>
      <c r="AJ214" s="8">
        <v>4433.9501953125</v>
      </c>
      <c r="AK214" s="8">
        <f>(data_cloud__263[[#This Row],[timestamp]]-BD212)*86400</f>
        <v>23.976999800652266</v>
      </c>
      <c r="AL214" s="8"/>
      <c r="AM214" s="8"/>
      <c r="AN214" s="8"/>
      <c r="AO214" s="8"/>
      <c r="AP214" s="6"/>
      <c r="AQ214" s="6"/>
      <c r="AR214" s="6"/>
      <c r="AS214" s="6" t="str">
        <f>_xlfn.XLOOKUP(data_cloud__263[[#This Row],[product_id]], manual_check_maarten!A:A,manual_check_maarten!F:F,  "")</f>
        <v/>
      </c>
      <c r="AT214" s="6" t="str">
        <f>_xlfn.XLOOKUP(data_cloud__263[[#This Row],[product_id]], manual_check_maarten!A:A,manual_check_maarten!H:H,  "")</f>
        <v/>
      </c>
      <c r="AU214" s="6">
        <f>IF(data_cloud__263[[#This Row],[ground_truth]]=0,1,0)</f>
        <v>0</v>
      </c>
      <c r="AV214" s="6"/>
      <c r="AW214" s="6"/>
      <c r="AX214" s="6" t="str">
        <f>_xlfn.XLOOKUP(data_cloud__263[[#This Row],[product_id]], manual_check_maarten!A:A,manual_check_maarten!G:G,  "")</f>
        <v/>
      </c>
      <c r="AY214" s="6"/>
      <c r="AZ214" s="6"/>
      <c r="BA214" s="6" t="s">
        <v>579</v>
      </c>
      <c r="BB214" s="6">
        <v>107</v>
      </c>
      <c r="BC214" s="6" t="s">
        <v>78</v>
      </c>
      <c r="BD214" s="6">
        <v>45566.717246435182</v>
      </c>
      <c r="BE214" s="6" t="s">
        <v>79</v>
      </c>
      <c r="BF214" s="6" t="s">
        <v>80</v>
      </c>
      <c r="BG214" s="6">
        <v>107</v>
      </c>
      <c r="BH214" s="6">
        <v>107</v>
      </c>
      <c r="BI214" s="6">
        <v>0</v>
      </c>
      <c r="BJ214" s="6" t="s">
        <v>580</v>
      </c>
      <c r="BK214" s="6" t="s">
        <v>82</v>
      </c>
      <c r="BL214" s="6">
        <v>15.109999656677246</v>
      </c>
      <c r="BM214" s="6">
        <v>110</v>
      </c>
      <c r="BN214" s="6" t="s">
        <v>82</v>
      </c>
      <c r="BO214" s="6" t="s">
        <v>82</v>
      </c>
      <c r="BP214" s="6">
        <v>0</v>
      </c>
      <c r="BQ214" s="6">
        <v>60</v>
      </c>
      <c r="BR214" s="6">
        <v>3.3017396926879883E-2</v>
      </c>
      <c r="BS214" s="6">
        <v>0.10688173770904541</v>
      </c>
      <c r="BT214" s="6"/>
      <c r="BU214" s="6"/>
      <c r="BY214" s="6"/>
      <c r="BZ214" s="6"/>
      <c r="CA214" s="6"/>
      <c r="CB214" s="6"/>
      <c r="CC214" s="6"/>
      <c r="CD214" s="6"/>
      <c r="CE214" s="6"/>
      <c r="CS214" s="6"/>
      <c r="CT214" s="6"/>
      <c r="CU214" s="6"/>
      <c r="CV214" s="6"/>
      <c r="CW214" s="6"/>
      <c r="CZ214" s="6"/>
      <c r="DA214" s="6"/>
      <c r="DB214" s="6"/>
      <c r="DC214" s="6"/>
      <c r="DD214" s="6"/>
      <c r="DE214" s="6"/>
    </row>
    <row r="215" spans="1:109" x14ac:dyDescent="0.35">
      <c r="A215" s="8">
        <v>801.96649169921875</v>
      </c>
      <c r="B215" s="8">
        <v>119.90861511230469</v>
      </c>
      <c r="C215" s="8">
        <v>215.30000305175781</v>
      </c>
      <c r="D215" s="8">
        <v>215.30000305175781</v>
      </c>
      <c r="E215" s="8">
        <v>220.10000610351563</v>
      </c>
      <c r="F215" s="8">
        <v>225</v>
      </c>
      <c r="G215" s="8">
        <v>2205.447509765625</v>
      </c>
      <c r="H215" s="8">
        <v>1776.7535400390625</v>
      </c>
      <c r="I215" s="8">
        <v>3.4380002021789551</v>
      </c>
      <c r="J215" s="8">
        <v>0.14800000190734863</v>
      </c>
      <c r="K215" s="8">
        <v>24.340002059936523</v>
      </c>
      <c r="L215" s="8">
        <v>2.0720000267028809</v>
      </c>
      <c r="M215" s="8">
        <v>0.45400002598762512</v>
      </c>
      <c r="N215" s="8">
        <v>0.65400004386901855</v>
      </c>
      <c r="O215" s="8">
        <v>43.200000762939453</v>
      </c>
      <c r="P215" s="8">
        <v>27.736614227294922</v>
      </c>
      <c r="Q215" s="8">
        <v>44.948402404785156</v>
      </c>
      <c r="R215" s="8">
        <v>229.80000305175781</v>
      </c>
      <c r="S215" s="8">
        <v>60</v>
      </c>
      <c r="T215" s="8">
        <v>60</v>
      </c>
      <c r="U215" s="8">
        <v>60.900002000000001</v>
      </c>
      <c r="V215" s="8">
        <v>137.79624938964844</v>
      </c>
      <c r="W215" s="8">
        <v>52.49993896484375</v>
      </c>
      <c r="X215" s="8">
        <v>67.014892578125</v>
      </c>
      <c r="Y215" s="8">
        <v>82.740547180175781</v>
      </c>
      <c r="Z215" s="8">
        <v>1.3920625448226929</v>
      </c>
      <c r="AA215" s="8">
        <v>542.16387939453125</v>
      </c>
      <c r="AB215" s="8">
        <v>494.19692993164063</v>
      </c>
      <c r="AC215" s="8">
        <v>4.8159375190734863</v>
      </c>
      <c r="AD215" s="8">
        <v>3.8376877307891846</v>
      </c>
      <c r="AE215" s="8">
        <v>7829.4951171875</v>
      </c>
      <c r="AF215" s="8">
        <v>5948.91455078125</v>
      </c>
      <c r="AG215" s="8">
        <v>1767.9404296875</v>
      </c>
      <c r="AH215" s="8">
        <v>1108.48876953125</v>
      </c>
      <c r="AI215" s="8">
        <v>6061.5546875</v>
      </c>
      <c r="AJ215" s="8">
        <v>4840.42578125</v>
      </c>
      <c r="AK215" s="8">
        <f>(data_cloud__263[[#This Row],[timestamp]]-BD213)*86400</f>
        <v>23.976999800652266</v>
      </c>
      <c r="AL215" s="8">
        <v>1.0049999999999999</v>
      </c>
      <c r="AM215" s="8">
        <v>424.67399999999998</v>
      </c>
      <c r="AN215" s="8">
        <v>2053.8850000000002</v>
      </c>
      <c r="AO215" s="8">
        <v>8.2910000000000004</v>
      </c>
      <c r="AP215" s="6">
        <v>35.567999999999998</v>
      </c>
      <c r="AQ215" s="6">
        <v>1</v>
      </c>
      <c r="AR215" s="6">
        <v>1</v>
      </c>
      <c r="AS215" s="6">
        <f>_xlfn.XLOOKUP(data_cloud__263[[#This Row],[product_id]], manual_check_maarten!A:A,manual_check_maarten!F:F,  "")</f>
        <v>1</v>
      </c>
      <c r="AT215" s="6" t="str">
        <f>_xlfn.XLOOKUP(data_cloud__263[[#This Row],[product_id]], manual_check_maarten!A:A,manual_check_maarten!H:H,  "")</f>
        <v/>
      </c>
      <c r="AU215" s="6">
        <f>IF(data_cloud__263[[#This Row],[ground_truth]]=0,1,0)</f>
        <v>0</v>
      </c>
      <c r="AV215" s="6"/>
      <c r="AW215" s="6"/>
      <c r="AX215" s="6">
        <f>_xlfn.XLOOKUP(data_cloud__263[[#This Row],[product_id]], manual_check_maarten!A:A,manual_check_maarten!G:G,  "")</f>
        <v>0</v>
      </c>
      <c r="AY215" s="6"/>
      <c r="AZ215" s="6"/>
      <c r="BA215" s="6" t="s">
        <v>581</v>
      </c>
      <c r="BB215" s="6">
        <v>107</v>
      </c>
      <c r="BC215" s="6" t="s">
        <v>85</v>
      </c>
      <c r="BD215" s="6">
        <v>45566.717246435182</v>
      </c>
      <c r="BE215" s="6" t="s">
        <v>79</v>
      </c>
      <c r="BF215" s="6" t="s">
        <v>80</v>
      </c>
      <c r="BG215" s="6">
        <v>107</v>
      </c>
      <c r="BH215" s="6">
        <v>107</v>
      </c>
      <c r="BI215" s="6">
        <v>0</v>
      </c>
      <c r="BJ215" s="6" t="s">
        <v>580</v>
      </c>
      <c r="BK215" s="6" t="s">
        <v>82</v>
      </c>
      <c r="BL215" s="6">
        <v>15.109999656677246</v>
      </c>
      <c r="BM215" s="6">
        <v>110</v>
      </c>
      <c r="BN215" s="6" t="s">
        <v>82</v>
      </c>
      <c r="BO215" s="6" t="s">
        <v>82</v>
      </c>
      <c r="BP215" s="6">
        <v>0</v>
      </c>
      <c r="BQ215" s="6">
        <v>60</v>
      </c>
      <c r="BR215" s="6"/>
      <c r="BS215" s="6"/>
      <c r="BT215" s="6" t="s">
        <v>582</v>
      </c>
      <c r="BU215" s="6" t="s">
        <v>581</v>
      </c>
      <c r="BV215" s="6">
        <v>40</v>
      </c>
      <c r="BW215" s="6">
        <v>20</v>
      </c>
      <c r="BX215" s="6">
        <v>45</v>
      </c>
      <c r="BY215" s="6">
        <v>1197.1010000000001</v>
      </c>
      <c r="BZ215" s="6">
        <v>1108.1010000000001</v>
      </c>
      <c r="CA215" s="6">
        <v>-2.9990000000000001</v>
      </c>
      <c r="CB215" s="6">
        <v>4.08</v>
      </c>
      <c r="CC215" s="6">
        <v>89.31</v>
      </c>
      <c r="CD215" s="6">
        <v>2053.8850000000002</v>
      </c>
      <c r="CE215" s="6">
        <v>1199.549</v>
      </c>
      <c r="CF215" s="6">
        <v>1413.155</v>
      </c>
      <c r="CG215" s="6">
        <v>-179.78700000000001</v>
      </c>
      <c r="CH215" s="6">
        <v>98.424999999999997</v>
      </c>
      <c r="CS215" s="6"/>
      <c r="CT215" s="6"/>
      <c r="CU215" s="6"/>
      <c r="CV215" s="6"/>
      <c r="CW215" s="6"/>
      <c r="CZ215" s="6"/>
      <c r="DA215" s="6"/>
      <c r="DB215" s="6"/>
      <c r="DC215" s="6"/>
      <c r="DD215" s="6"/>
      <c r="DE215" s="6"/>
    </row>
    <row r="216" spans="1:109" x14ac:dyDescent="0.35">
      <c r="A216" s="8">
        <v>802.51983642578125</v>
      </c>
      <c r="B216" s="8">
        <v>119.90861511230469</v>
      </c>
      <c r="C216" s="8">
        <v>215.10000610351563</v>
      </c>
      <c r="D216" s="8">
        <v>215.30000305175781</v>
      </c>
      <c r="E216" s="8">
        <v>220.10000610351563</v>
      </c>
      <c r="F216" s="8">
        <v>225</v>
      </c>
      <c r="G216" s="8">
        <v>2198.356201171875</v>
      </c>
      <c r="H216" s="8">
        <v>1768.787841796875</v>
      </c>
      <c r="I216" s="8">
        <v>3.1800000667572021</v>
      </c>
      <c r="J216" s="8">
        <v>0.14600001275539398</v>
      </c>
      <c r="K216" s="8">
        <v>24.348001480102539</v>
      </c>
      <c r="L216" s="8">
        <v>2.0740001201629639</v>
      </c>
      <c r="M216" s="8">
        <v>0.45400002598762512</v>
      </c>
      <c r="N216" s="8">
        <v>0.65400004386901855</v>
      </c>
      <c r="O216" s="8">
        <v>43.5</v>
      </c>
      <c r="P216" s="8">
        <v>28.027130126953125</v>
      </c>
      <c r="Q216" s="8">
        <v>44.994274139404297</v>
      </c>
      <c r="R216" s="8">
        <v>229.80000305175781</v>
      </c>
      <c r="S216" s="8">
        <v>60</v>
      </c>
      <c r="T216" s="8">
        <v>60</v>
      </c>
      <c r="U216" s="8">
        <v>60.900002000000001</v>
      </c>
      <c r="V216" s="8">
        <v>94.586082458496094</v>
      </c>
      <c r="W216" s="8">
        <v>52.499603271484375</v>
      </c>
      <c r="X216" s="8">
        <v>66.396659851074219</v>
      </c>
      <c r="Y216" s="8">
        <v>79.938995361328125</v>
      </c>
      <c r="Z216" s="8">
        <v>3.2733125686645508</v>
      </c>
      <c r="AA216" s="8">
        <v>540.58319091796875</v>
      </c>
      <c r="AB216" s="8">
        <v>495.90130615234375</v>
      </c>
      <c r="AC216" s="8">
        <v>4.6654376983642578</v>
      </c>
      <c r="AD216" s="8">
        <v>3.6495625972747803</v>
      </c>
      <c r="AE216" s="8">
        <v>7682.61376953125</v>
      </c>
      <c r="AF216" s="8">
        <v>5412.65966796875</v>
      </c>
      <c r="AG216" s="8">
        <v>1686.9453125</v>
      </c>
      <c r="AH216" s="8">
        <v>1010.6494140625</v>
      </c>
      <c r="AI216" s="8">
        <v>5995.66845703125</v>
      </c>
      <c r="AJ216" s="8">
        <v>4402.01025390625</v>
      </c>
      <c r="AK216" s="8">
        <f>(data_cloud__263[[#This Row],[timestamp]]-BD214)*86400</f>
        <v>25.038999924436212</v>
      </c>
      <c r="AL216" s="8">
        <v>1.0029999999999999</v>
      </c>
      <c r="AM216" s="8">
        <v>423.58800000000002</v>
      </c>
      <c r="AN216" s="8">
        <v>2056.0230000000001</v>
      </c>
      <c r="AO216" s="8">
        <v>7.5060000000000002</v>
      </c>
      <c r="AP216" s="6">
        <v>39.247</v>
      </c>
      <c r="AQ216" s="6">
        <v>1</v>
      </c>
      <c r="AR216" s="6">
        <v>1</v>
      </c>
      <c r="AS216" s="6">
        <f>_xlfn.XLOOKUP(data_cloud__263[[#This Row],[product_id]], manual_check_maarten!A:A,manual_check_maarten!F:F,  "")</f>
        <v>0</v>
      </c>
      <c r="AT216" s="6" t="str">
        <f>_xlfn.XLOOKUP(data_cloud__263[[#This Row],[product_id]], manual_check_maarten!A:A,manual_check_maarten!H:H,  "")</f>
        <v>Circ section</v>
      </c>
      <c r="AU216" s="6">
        <f>IF(data_cloud__263[[#This Row],[ground_truth]]=0,1,0)</f>
        <v>1</v>
      </c>
      <c r="AV216" s="6"/>
      <c r="AW216" s="6"/>
      <c r="AX216" s="6">
        <f>_xlfn.XLOOKUP(data_cloud__263[[#This Row],[product_id]], manual_check_maarten!A:A,manual_check_maarten!G:G,  "")</f>
        <v>0</v>
      </c>
      <c r="AY216" s="6"/>
      <c r="AZ216" s="6"/>
      <c r="BA216" s="6" t="s">
        <v>583</v>
      </c>
      <c r="BB216" s="6">
        <v>108</v>
      </c>
      <c r="BC216" s="6" t="s">
        <v>78</v>
      </c>
      <c r="BD216" s="6">
        <v>45566.717536238422</v>
      </c>
      <c r="BE216" s="6" t="s">
        <v>79</v>
      </c>
      <c r="BF216" s="6" t="s">
        <v>80</v>
      </c>
      <c r="BG216" s="6">
        <v>108</v>
      </c>
      <c r="BH216" s="6">
        <v>108</v>
      </c>
      <c r="BI216" s="6">
        <v>0</v>
      </c>
      <c r="BJ216" s="6" t="s">
        <v>584</v>
      </c>
      <c r="BK216" s="6" t="s">
        <v>82</v>
      </c>
      <c r="BL216" s="6">
        <v>15.119999885559082</v>
      </c>
      <c r="BM216" s="6">
        <v>110</v>
      </c>
      <c r="BN216" s="6" t="s">
        <v>82</v>
      </c>
      <c r="BO216" s="6" t="s">
        <v>82</v>
      </c>
      <c r="BP216" s="6">
        <v>0</v>
      </c>
      <c r="BQ216" s="6">
        <v>60</v>
      </c>
      <c r="BR216" s="6">
        <v>2.8008341789245605E-2</v>
      </c>
      <c r="BS216" s="6">
        <v>0.11272144317626953</v>
      </c>
      <c r="BT216" s="6" t="s">
        <v>585</v>
      </c>
      <c r="BU216" s="6" t="s">
        <v>583</v>
      </c>
      <c r="BV216" s="6">
        <v>40</v>
      </c>
      <c r="BW216" s="6">
        <v>20</v>
      </c>
      <c r="BX216" s="6">
        <v>45</v>
      </c>
      <c r="BY216" s="6">
        <v>861.40300000000002</v>
      </c>
      <c r="BZ216" s="6">
        <v>1267.665</v>
      </c>
      <c r="CA216" s="6">
        <v>2.399</v>
      </c>
      <c r="CB216" s="6">
        <v>4.2640000000000002</v>
      </c>
      <c r="CC216" s="6">
        <v>94.707999999999998</v>
      </c>
      <c r="CD216" s="6">
        <v>2056.0230000000001</v>
      </c>
      <c r="CE216" s="6">
        <v>840.24900000000002</v>
      </c>
      <c r="CF216" s="6">
        <v>1374.1859999999999</v>
      </c>
      <c r="CG216" s="6">
        <v>5.3330000000000002</v>
      </c>
      <c r="CH216" s="6">
        <v>94.882000000000005</v>
      </c>
      <c r="CS216" s="6"/>
      <c r="CT216" s="6"/>
      <c r="CU216" s="6"/>
      <c r="CV216" s="6"/>
      <c r="CW216" s="6"/>
      <c r="CZ216" s="6"/>
      <c r="DA216" s="6"/>
      <c r="DB216" s="6"/>
      <c r="DC216" s="6"/>
      <c r="DD216" s="6"/>
      <c r="DE216" s="6"/>
    </row>
    <row r="217" spans="1:109" x14ac:dyDescent="0.35">
      <c r="A217" s="8">
        <v>802.51983642578125</v>
      </c>
      <c r="B217" s="8">
        <v>119.90861511230469</v>
      </c>
      <c r="C217" s="8">
        <v>215.10000610351563</v>
      </c>
      <c r="D217" s="8">
        <v>215.30000305175781</v>
      </c>
      <c r="E217" s="8">
        <v>220.10000610351563</v>
      </c>
      <c r="F217" s="8">
        <v>225</v>
      </c>
      <c r="G217" s="8">
        <v>2198.356201171875</v>
      </c>
      <c r="H217" s="8">
        <v>1768.787841796875</v>
      </c>
      <c r="I217" s="8">
        <v>3.1800000667572021</v>
      </c>
      <c r="J217" s="8">
        <v>0.14600001275539398</v>
      </c>
      <c r="K217" s="8">
        <v>24.348001480102539</v>
      </c>
      <c r="L217" s="8">
        <v>2.0740001201629639</v>
      </c>
      <c r="M217" s="8">
        <v>0.45400002598762512</v>
      </c>
      <c r="N217" s="8">
        <v>0.65400004386901855</v>
      </c>
      <c r="O217" s="8">
        <v>43.5</v>
      </c>
      <c r="P217" s="8">
        <v>28.027130126953125</v>
      </c>
      <c r="Q217" s="8">
        <v>44.994274139404297</v>
      </c>
      <c r="R217" s="8">
        <v>229.80000305175781</v>
      </c>
      <c r="S217" s="8">
        <v>60</v>
      </c>
      <c r="T217" s="8">
        <v>60</v>
      </c>
      <c r="U217" s="8">
        <v>60.900002000000001</v>
      </c>
      <c r="V217" s="8">
        <v>137.79624938964844</v>
      </c>
      <c r="W217" s="8">
        <v>52.49993896484375</v>
      </c>
      <c r="X217" s="8">
        <v>67.048713684082031</v>
      </c>
      <c r="Y217" s="8">
        <v>82.902488708496094</v>
      </c>
      <c r="Z217" s="8">
        <v>2.069312572479248</v>
      </c>
      <c r="AA217" s="8">
        <v>543.593017578125</v>
      </c>
      <c r="AB217" s="8">
        <v>496.5362548828125</v>
      </c>
      <c r="AC217" s="8">
        <v>4.8159375190734863</v>
      </c>
      <c r="AD217" s="8">
        <v>3.8376877307891846</v>
      </c>
      <c r="AE217" s="8">
        <v>7857.14794921875</v>
      </c>
      <c r="AF217" s="8">
        <v>6017.8310546875</v>
      </c>
      <c r="AG217" s="8">
        <v>1782.0078125</v>
      </c>
      <c r="AH217" s="8">
        <v>1124.0341796875</v>
      </c>
      <c r="AI217" s="8">
        <v>6075.14013671875</v>
      </c>
      <c r="AJ217" s="8">
        <v>4893.796875</v>
      </c>
      <c r="AK217" s="8">
        <f>(data_cloud__263[[#This Row],[timestamp]]-BD215)*86400</f>
        <v>25.038999924436212</v>
      </c>
      <c r="AL217" s="8">
        <v>1.0049999999999999</v>
      </c>
      <c r="AM217" s="8">
        <v>424.72699999999998</v>
      </c>
      <c r="AN217" s="8">
        <v>2054.7150000000001</v>
      </c>
      <c r="AO217" s="8">
        <v>8.7270000000000003</v>
      </c>
      <c r="AP217" s="6">
        <v>24.045999999999999</v>
      </c>
      <c r="AQ217" s="6">
        <v>1</v>
      </c>
      <c r="AR217" s="6">
        <v>1</v>
      </c>
      <c r="AS217" s="6">
        <f>_xlfn.XLOOKUP(data_cloud__263[[#This Row],[product_id]], manual_check_maarten!A:A,manual_check_maarten!F:F,  "")</f>
        <v>1</v>
      </c>
      <c r="AT217" s="6" t="str">
        <f>_xlfn.XLOOKUP(data_cloud__263[[#This Row],[product_id]], manual_check_maarten!A:A,manual_check_maarten!H:H,  "")</f>
        <v/>
      </c>
      <c r="AU217" s="6">
        <f>IF(data_cloud__263[[#This Row],[ground_truth]]=0,1,0)</f>
        <v>0</v>
      </c>
      <c r="AV217" s="6"/>
      <c r="AW217" s="6"/>
      <c r="AX217" s="6">
        <f>_xlfn.XLOOKUP(data_cloud__263[[#This Row],[product_id]], manual_check_maarten!A:A,manual_check_maarten!G:G,  "")</f>
        <v>0</v>
      </c>
      <c r="AY217" s="6"/>
      <c r="AZ217" s="6"/>
      <c r="BA217" s="6" t="s">
        <v>586</v>
      </c>
      <c r="BB217" s="6">
        <v>108</v>
      </c>
      <c r="BC217" s="6" t="s">
        <v>85</v>
      </c>
      <c r="BD217" s="6">
        <v>45566.717536238422</v>
      </c>
      <c r="BE217" s="6" t="s">
        <v>79</v>
      </c>
      <c r="BF217" s="6" t="s">
        <v>80</v>
      </c>
      <c r="BG217" s="6">
        <v>108</v>
      </c>
      <c r="BH217" s="6">
        <v>108</v>
      </c>
      <c r="BI217" s="6">
        <v>0</v>
      </c>
      <c r="BJ217" s="6" t="s">
        <v>584</v>
      </c>
      <c r="BK217" s="6" t="s">
        <v>82</v>
      </c>
      <c r="BL217" s="6">
        <v>15.119999885559082</v>
      </c>
      <c r="BM217" s="6">
        <v>110</v>
      </c>
      <c r="BN217" s="6" t="s">
        <v>82</v>
      </c>
      <c r="BO217" s="6" t="s">
        <v>82</v>
      </c>
      <c r="BP217" s="6">
        <v>0</v>
      </c>
      <c r="BQ217" s="6">
        <v>60</v>
      </c>
      <c r="BR217" s="6"/>
      <c r="BS217" s="6"/>
      <c r="BT217" s="6" t="s">
        <v>587</v>
      </c>
      <c r="BU217" s="6" t="s">
        <v>586</v>
      </c>
      <c r="BV217" s="6">
        <v>40</v>
      </c>
      <c r="BW217" s="6">
        <v>20</v>
      </c>
      <c r="BX217" s="6">
        <v>45</v>
      </c>
      <c r="BY217" s="6">
        <v>1221.454</v>
      </c>
      <c r="BZ217" s="6">
        <v>1078.308</v>
      </c>
      <c r="CA217" s="6">
        <v>-1.627</v>
      </c>
      <c r="CB217" s="6">
        <v>4.1559999999999997</v>
      </c>
      <c r="CC217" s="6">
        <v>90.682000000000002</v>
      </c>
      <c r="CD217" s="6">
        <v>2054.7150000000001</v>
      </c>
      <c r="CE217" s="6">
        <v>1217.934</v>
      </c>
      <c r="CF217" s="6">
        <v>1384.049</v>
      </c>
      <c r="CG217" s="6">
        <v>-178.756</v>
      </c>
      <c r="CH217" s="6">
        <v>98.424999999999997</v>
      </c>
      <c r="CS217" s="6"/>
      <c r="CT217" s="6"/>
      <c r="CU217" s="6"/>
      <c r="CV217" s="6"/>
      <c r="CW217" s="6"/>
      <c r="CZ217" s="6"/>
      <c r="DA217" s="6"/>
      <c r="DB217" s="6"/>
      <c r="DC217" s="6"/>
      <c r="DD217" s="6"/>
      <c r="DE217" s="6"/>
    </row>
    <row r="218" spans="1:109" x14ac:dyDescent="0.35">
      <c r="A218" s="8">
        <v>801.96649169921875</v>
      </c>
      <c r="B218" s="8">
        <v>119.90861511230469</v>
      </c>
      <c r="C218" s="8">
        <v>215.10000610351563</v>
      </c>
      <c r="D218" s="8">
        <v>215.30000305175781</v>
      </c>
      <c r="E218" s="8">
        <v>220.10000610351563</v>
      </c>
      <c r="F218" s="8">
        <v>225</v>
      </c>
      <c r="G218" s="8">
        <v>2203.310302734375</v>
      </c>
      <c r="H218" s="8">
        <v>1777.044921875</v>
      </c>
      <c r="I218" s="8">
        <v>3.502000093460083</v>
      </c>
      <c r="J218" s="8">
        <v>0.14600001275539398</v>
      </c>
      <c r="K218" s="8">
        <v>24.340002059936523</v>
      </c>
      <c r="L218" s="8">
        <v>2.0260000228881836</v>
      </c>
      <c r="M218" s="8">
        <v>0.45400002598762512</v>
      </c>
      <c r="N218" s="8">
        <v>0.65600001811981201</v>
      </c>
      <c r="O218" s="8">
        <v>43.700000762939453</v>
      </c>
      <c r="P218" s="8">
        <v>27.502162933349609</v>
      </c>
      <c r="Q218" s="8">
        <v>44.989173889160156</v>
      </c>
      <c r="R218" s="8">
        <v>229.80000305175781</v>
      </c>
      <c r="S218" s="8">
        <v>59.900002000000001</v>
      </c>
      <c r="T218" s="8">
        <v>59.900002000000001</v>
      </c>
      <c r="U218" s="8">
        <v>60.900002000000001</v>
      </c>
      <c r="V218" s="8">
        <v>94.586082458496094</v>
      </c>
      <c r="W218" s="8">
        <v>52.499603271484375</v>
      </c>
      <c r="X218" s="8">
        <v>66.245361328125</v>
      </c>
      <c r="Y218" s="8">
        <v>80.003280639648438</v>
      </c>
      <c r="Z218" s="8">
        <v>3.1228127479553223</v>
      </c>
      <c r="AA218" s="8">
        <v>540.28668212890625</v>
      </c>
      <c r="AB218" s="8">
        <v>495.40518188476563</v>
      </c>
      <c r="AC218" s="8">
        <v>4.6278128623962402</v>
      </c>
      <c r="AD218" s="8">
        <v>3.687187671661377</v>
      </c>
      <c r="AE218" s="8">
        <v>7658.3056640625</v>
      </c>
      <c r="AF218" s="8">
        <v>5383.85205078125</v>
      </c>
      <c r="AG218" s="8">
        <v>1647.2373046875</v>
      </c>
      <c r="AH218" s="8">
        <v>1008.873046875</v>
      </c>
      <c r="AI218" s="8">
        <v>6011.068359375</v>
      </c>
      <c r="AJ218" s="8">
        <v>4374.97900390625</v>
      </c>
      <c r="AK218" s="8">
        <f>(data_cloud__263[[#This Row],[timestamp]]-BD216)*86400</f>
        <v>24.723000079393387</v>
      </c>
      <c r="AL218" s="8">
        <v>1.0029999999999999</v>
      </c>
      <c r="AM218" s="8">
        <v>423.47500000000002</v>
      </c>
      <c r="AN218" s="8">
        <v>2055.2559999999999</v>
      </c>
      <c r="AO218" s="8">
        <v>7.718</v>
      </c>
      <c r="AP218" s="6">
        <v>24.722000000000001</v>
      </c>
      <c r="AQ218" s="6">
        <v>1</v>
      </c>
      <c r="AR218" s="6">
        <v>1</v>
      </c>
      <c r="AS218" s="6">
        <f>_xlfn.XLOOKUP(data_cloud__263[[#This Row],[product_id]], manual_check_maarten!A:A,manual_check_maarten!F:F,  "")</f>
        <v>1</v>
      </c>
      <c r="AT218" s="6" t="str">
        <f>_xlfn.XLOOKUP(data_cloud__263[[#This Row],[product_id]], manual_check_maarten!A:A,manual_check_maarten!H:H,  "")</f>
        <v/>
      </c>
      <c r="AU218" s="6">
        <f>IF(data_cloud__263[[#This Row],[ground_truth]]=0,1,0)</f>
        <v>0</v>
      </c>
      <c r="AV218" s="6"/>
      <c r="AW218" s="6"/>
      <c r="AX218" s="6">
        <f>_xlfn.XLOOKUP(data_cloud__263[[#This Row],[product_id]], manual_check_maarten!A:A,manual_check_maarten!G:G,  "")</f>
        <v>0</v>
      </c>
      <c r="AY218" s="6"/>
      <c r="AZ218" s="6"/>
      <c r="BA218" s="6" t="s">
        <v>588</v>
      </c>
      <c r="BB218" s="6">
        <v>109</v>
      </c>
      <c r="BC218" s="6" t="s">
        <v>78</v>
      </c>
      <c r="BD218" s="6">
        <v>45566.717822384257</v>
      </c>
      <c r="BE218" s="6" t="s">
        <v>79</v>
      </c>
      <c r="BF218" s="6" t="s">
        <v>80</v>
      </c>
      <c r="BG218" s="6">
        <v>109</v>
      </c>
      <c r="BH218" s="6">
        <v>109</v>
      </c>
      <c r="BI218" s="6">
        <v>0</v>
      </c>
      <c r="BJ218" s="6" t="s">
        <v>589</v>
      </c>
      <c r="BK218" s="6" t="s">
        <v>82</v>
      </c>
      <c r="BL218" s="6">
        <v>15.119999885559082</v>
      </c>
      <c r="BM218" s="6">
        <v>110</v>
      </c>
      <c r="BN218" s="6" t="s">
        <v>82</v>
      </c>
      <c r="BO218" s="6" t="s">
        <v>82</v>
      </c>
      <c r="BP218" s="6">
        <v>0</v>
      </c>
      <c r="BQ218" s="6">
        <v>60</v>
      </c>
      <c r="BR218" s="6">
        <v>2.7166247367858887E-2</v>
      </c>
      <c r="BS218" s="6">
        <v>0.11473739147186279</v>
      </c>
      <c r="BT218" s="6" t="s">
        <v>590</v>
      </c>
      <c r="BU218" s="6" t="s">
        <v>588</v>
      </c>
      <c r="BV218" s="6">
        <v>40</v>
      </c>
      <c r="BW218" s="6">
        <v>20</v>
      </c>
      <c r="BX218" s="6">
        <v>45</v>
      </c>
      <c r="BY218" s="6">
        <v>851.02</v>
      </c>
      <c r="BZ218" s="6">
        <v>1201.4190000000001</v>
      </c>
      <c r="CA218" s="6">
        <v>-1.643</v>
      </c>
      <c r="CB218" s="6">
        <v>4.34</v>
      </c>
      <c r="CC218" s="6">
        <v>90.665999999999997</v>
      </c>
      <c r="CD218" s="6">
        <v>2055.2559999999999</v>
      </c>
      <c r="CE218" s="6">
        <v>837.68299999999999</v>
      </c>
      <c r="CF218" s="6">
        <v>1310.4079999999999</v>
      </c>
      <c r="CG218" s="6">
        <v>1.0409999999999999</v>
      </c>
      <c r="CH218" s="6">
        <v>99.998999999999995</v>
      </c>
      <c r="CS218" s="6"/>
      <c r="CT218" s="6"/>
      <c r="CU218" s="6"/>
      <c r="CV218" s="6"/>
      <c r="CW218" s="6"/>
      <c r="CZ218" s="6"/>
      <c r="DA218" s="6"/>
      <c r="DB218" s="6"/>
      <c r="DC218" s="6"/>
      <c r="DD218" s="6"/>
      <c r="DE218" s="6"/>
    </row>
    <row r="219" spans="1:109" x14ac:dyDescent="0.35">
      <c r="A219" s="8">
        <v>801.96649169921875</v>
      </c>
      <c r="B219" s="8">
        <v>119.90861511230469</v>
      </c>
      <c r="C219" s="8">
        <v>215.10000610351563</v>
      </c>
      <c r="D219" s="8">
        <v>215.30000305175781</v>
      </c>
      <c r="E219" s="8">
        <v>220.10000610351563</v>
      </c>
      <c r="F219" s="8">
        <v>225</v>
      </c>
      <c r="G219" s="8">
        <v>2203.310302734375</v>
      </c>
      <c r="H219" s="8">
        <v>1777.044921875</v>
      </c>
      <c r="I219" s="8">
        <v>3.502000093460083</v>
      </c>
      <c r="J219" s="8">
        <v>0.14600001275539398</v>
      </c>
      <c r="K219" s="8">
        <v>24.340002059936523</v>
      </c>
      <c r="L219" s="8">
        <v>2.0260000228881836</v>
      </c>
      <c r="M219" s="8">
        <v>0.45400002598762512</v>
      </c>
      <c r="N219" s="8">
        <v>0.65600001811981201</v>
      </c>
      <c r="O219" s="8">
        <v>43.700000762939453</v>
      </c>
      <c r="P219" s="8">
        <v>27.502162933349609</v>
      </c>
      <c r="Q219" s="8">
        <v>44.989173889160156</v>
      </c>
      <c r="R219" s="8">
        <v>229.80000305175781</v>
      </c>
      <c r="S219" s="8">
        <v>59.900002000000001</v>
      </c>
      <c r="T219" s="8">
        <v>59.900002000000001</v>
      </c>
      <c r="U219" s="8">
        <v>60.900002000000001</v>
      </c>
      <c r="V219" s="8">
        <v>137.79624938964844</v>
      </c>
      <c r="W219" s="8">
        <v>52.49993896484375</v>
      </c>
      <c r="X219" s="8">
        <v>66.982688903808594</v>
      </c>
      <c r="Y219" s="8">
        <v>82.855903625488281</v>
      </c>
      <c r="Z219" s="8">
        <v>1.4296876192092896</v>
      </c>
      <c r="AA219" s="8">
        <v>540.878173828125</v>
      </c>
      <c r="AB219" s="8">
        <v>492.50634765625</v>
      </c>
      <c r="AC219" s="8">
        <v>4.8535628318786621</v>
      </c>
      <c r="AD219" s="8">
        <v>3.8753125667572021</v>
      </c>
      <c r="AE219" s="8">
        <v>7803.19873046875</v>
      </c>
      <c r="AF219" s="8">
        <v>5916.169921875</v>
      </c>
      <c r="AG219" s="8">
        <v>1775.9775390625</v>
      </c>
      <c r="AH219" s="8">
        <v>1115.2001953125</v>
      </c>
      <c r="AI219" s="8">
        <v>6027.22119140625</v>
      </c>
      <c r="AJ219" s="8">
        <v>4800.9697265625</v>
      </c>
      <c r="AK219" s="8">
        <f>(data_cloud__263[[#This Row],[timestamp]]-BD217)*86400</f>
        <v>24.723000079393387</v>
      </c>
      <c r="AL219" s="8">
        <v>1.004</v>
      </c>
      <c r="AM219" s="8">
        <v>424.65800000000002</v>
      </c>
      <c r="AN219" s="8">
        <v>2055.9920000000002</v>
      </c>
      <c r="AO219" s="8">
        <v>23.962</v>
      </c>
      <c r="AP219" s="6">
        <v>20.992000000000001</v>
      </c>
      <c r="AQ219" s="6">
        <v>0</v>
      </c>
      <c r="AR219" s="6">
        <v>1</v>
      </c>
      <c r="AS219" s="6">
        <f>_xlfn.XLOOKUP(data_cloud__263[[#This Row],[product_id]], manual_check_maarten!A:A,manual_check_maarten!F:F,  "")</f>
        <v>0</v>
      </c>
      <c r="AT219" s="6" t="str">
        <f>_xlfn.XLOOKUP(data_cloud__263[[#This Row],[product_id]], manual_check_maarten!A:A,manual_check_maarten!H:H,  "")</f>
        <v>Streaks</v>
      </c>
      <c r="AU219" s="6">
        <f>IF(data_cloud__263[[#This Row],[ground_truth]]=0,1,0)</f>
        <v>1</v>
      </c>
      <c r="AV219" s="6"/>
      <c r="AW219" s="6"/>
      <c r="AX219" s="6">
        <f>_xlfn.XLOOKUP(data_cloud__263[[#This Row],[product_id]], manual_check_maarten!A:A,manual_check_maarten!G:G,  "")</f>
        <v>0</v>
      </c>
      <c r="AY219" s="6"/>
      <c r="AZ219" s="6"/>
      <c r="BA219" s="6" t="s">
        <v>591</v>
      </c>
      <c r="BB219" s="6">
        <v>109</v>
      </c>
      <c r="BC219" s="6" t="s">
        <v>85</v>
      </c>
      <c r="BD219" s="6">
        <v>45566.717822384257</v>
      </c>
      <c r="BE219" s="6" t="s">
        <v>79</v>
      </c>
      <c r="BF219" s="6" t="s">
        <v>80</v>
      </c>
      <c r="BG219" s="6">
        <v>109</v>
      </c>
      <c r="BH219" s="6">
        <v>109</v>
      </c>
      <c r="BI219" s="6">
        <v>0</v>
      </c>
      <c r="BJ219" s="6" t="s">
        <v>589</v>
      </c>
      <c r="BK219" s="6" t="s">
        <v>82</v>
      </c>
      <c r="BL219" s="6">
        <v>15.119999885559082</v>
      </c>
      <c r="BM219" s="6">
        <v>110</v>
      </c>
      <c r="BN219" s="6" t="s">
        <v>82</v>
      </c>
      <c r="BO219" s="6" t="s">
        <v>82</v>
      </c>
      <c r="BP219" s="6">
        <v>0</v>
      </c>
      <c r="BQ219" s="6">
        <v>60</v>
      </c>
      <c r="BR219" s="6"/>
      <c r="BS219" s="6"/>
      <c r="BT219" s="6" t="s">
        <v>592</v>
      </c>
      <c r="BU219" s="6" t="s">
        <v>591</v>
      </c>
      <c r="BV219" s="6">
        <v>40</v>
      </c>
      <c r="BW219" s="6">
        <v>20</v>
      </c>
      <c r="BX219" s="6">
        <v>45</v>
      </c>
      <c r="BY219" s="6">
        <v>1235.22</v>
      </c>
      <c r="BZ219" s="6">
        <v>950.76700000000005</v>
      </c>
      <c r="CA219" s="6">
        <v>-2.3090000000000002</v>
      </c>
      <c r="CB219" s="6">
        <v>4.13</v>
      </c>
      <c r="CC219" s="6">
        <v>90</v>
      </c>
      <c r="CD219" s="6">
        <v>2055.9920000000002</v>
      </c>
      <c r="CE219" s="6">
        <v>1229.0139999999999</v>
      </c>
      <c r="CF219" s="6">
        <v>1259.5650000000001</v>
      </c>
      <c r="CG219" s="6">
        <v>-178.29400000000001</v>
      </c>
      <c r="CH219" s="6">
        <v>99.998999999999995</v>
      </c>
      <c r="CS219" s="6"/>
      <c r="CT219" s="6"/>
      <c r="CU219" s="6"/>
      <c r="CV219" s="6"/>
      <c r="CW219" s="6"/>
      <c r="CZ219" s="6"/>
      <c r="DA219" s="6"/>
      <c r="DB219" s="6"/>
      <c r="DC219" s="6"/>
      <c r="DD219" s="6"/>
      <c r="DE219" s="6"/>
    </row>
    <row r="220" spans="1:109" x14ac:dyDescent="0.35">
      <c r="A220" s="8">
        <v>802.15093994140625</v>
      </c>
      <c r="B220" s="8">
        <v>119.90861511230469</v>
      </c>
      <c r="C220" s="8">
        <v>215.10000610351563</v>
      </c>
      <c r="D220" s="8">
        <v>215.30000305175781</v>
      </c>
      <c r="E220" s="8">
        <v>220.30000305175781</v>
      </c>
      <c r="F220" s="8">
        <v>225</v>
      </c>
      <c r="G220" s="8">
        <v>2197.384765625</v>
      </c>
      <c r="H220" s="8">
        <v>1789.1878662109375</v>
      </c>
      <c r="I220" s="8">
        <v>3.3660001754760742</v>
      </c>
      <c r="J220" s="8">
        <v>0.14400000870227814</v>
      </c>
      <c r="K220" s="8">
        <v>24.340002059936523</v>
      </c>
      <c r="L220" s="8">
        <v>2.0540001392364502</v>
      </c>
      <c r="M220" s="8">
        <v>0.45400002598762512</v>
      </c>
      <c r="N220" s="8">
        <v>0.65800005197525024</v>
      </c>
      <c r="O220" s="8">
        <v>43.700000762939453</v>
      </c>
      <c r="P220" s="8">
        <v>27.563323974609375</v>
      </c>
      <c r="Q220" s="8">
        <v>44.999370574951172</v>
      </c>
      <c r="R220" s="8">
        <v>229.80000305175781</v>
      </c>
      <c r="S220" s="8">
        <v>60.099997999999999</v>
      </c>
      <c r="T220" s="8">
        <v>60.099997999999999</v>
      </c>
      <c r="U220" s="8">
        <v>60.900002000000001</v>
      </c>
      <c r="V220" s="8">
        <v>94.586082458496094</v>
      </c>
      <c r="W220" s="8">
        <v>52.499603271484375</v>
      </c>
      <c r="X220" s="8">
        <v>66.307571411132813</v>
      </c>
      <c r="Y220" s="8">
        <v>80.116104125976563</v>
      </c>
      <c r="Z220" s="8">
        <v>2.9723126888275146</v>
      </c>
      <c r="AA220" s="8">
        <v>539.9029541015625</v>
      </c>
      <c r="AB220" s="8">
        <v>494.7626953125</v>
      </c>
      <c r="AC220" s="8">
        <v>4.7030625343322754</v>
      </c>
      <c r="AD220" s="8">
        <v>3.687187671661377</v>
      </c>
      <c r="AE220" s="8">
        <v>7649.626953125</v>
      </c>
      <c r="AF220" s="8">
        <v>5363.93115234375</v>
      </c>
      <c r="AG220" s="8">
        <v>1687.05029296875</v>
      </c>
      <c r="AH220" s="8">
        <v>1008.0048828125</v>
      </c>
      <c r="AI220" s="8">
        <v>5962.57666015625</v>
      </c>
      <c r="AJ220" s="8">
        <v>4355.92626953125</v>
      </c>
      <c r="AK220" s="8">
        <f>(data_cloud__263[[#This Row],[timestamp]]-BD218)*86400</f>
        <v>23.977999971248209</v>
      </c>
      <c r="AL220" s="8">
        <v>1.0049999999999999</v>
      </c>
      <c r="AM220" s="8">
        <v>423.40600000000001</v>
      </c>
      <c r="AN220" s="8">
        <v>1944.15</v>
      </c>
      <c r="AO220" s="8">
        <v>235.238</v>
      </c>
      <c r="AP220" s="6">
        <v>368.733</v>
      </c>
      <c r="AQ220" s="6">
        <v>0</v>
      </c>
      <c r="AR220" s="6">
        <v>0</v>
      </c>
      <c r="AS220" s="6">
        <f>_xlfn.XLOOKUP(data_cloud__263[[#This Row],[product_id]], manual_check_maarten!A:A,manual_check_maarten!F:F,  "")</f>
        <v>1</v>
      </c>
      <c r="AT220" s="6" t="str">
        <f>_xlfn.XLOOKUP(data_cloud__263[[#This Row],[product_id]], manual_check_maarten!A:A,manual_check_maarten!H:H,  "")</f>
        <v/>
      </c>
      <c r="AU220" s="6">
        <f>IF(data_cloud__263[[#This Row],[ground_truth]]=0,1,0)</f>
        <v>0</v>
      </c>
      <c r="AV220" s="6"/>
      <c r="AW220" s="6"/>
      <c r="AX220" s="6" t="str">
        <f>_xlfn.XLOOKUP(data_cloud__263[[#This Row],[product_id]], manual_check_maarten!A:A,manual_check_maarten!G:G,  "")</f>
        <v>anomaly due to position against the edge of the FOV</v>
      </c>
      <c r="AY220" s="6"/>
      <c r="AZ220" s="6"/>
      <c r="BA220" s="6" t="s">
        <v>593</v>
      </c>
      <c r="BB220" s="6">
        <v>110</v>
      </c>
      <c r="BC220" s="6" t="s">
        <v>78</v>
      </c>
      <c r="BD220" s="6">
        <v>45566.718099907404</v>
      </c>
      <c r="BE220" s="6" t="s">
        <v>79</v>
      </c>
      <c r="BF220" s="6" t="s">
        <v>80</v>
      </c>
      <c r="BG220" s="6">
        <v>110</v>
      </c>
      <c r="BH220" s="6">
        <v>110</v>
      </c>
      <c r="BI220" s="6">
        <v>0</v>
      </c>
      <c r="BJ220" s="6" t="s">
        <v>594</v>
      </c>
      <c r="BK220" s="6" t="s">
        <v>82</v>
      </c>
      <c r="BL220" s="6">
        <v>15.130000114440918</v>
      </c>
      <c r="BM220" s="6">
        <v>110</v>
      </c>
      <c r="BN220" s="6" t="s">
        <v>82</v>
      </c>
      <c r="BO220" s="6" t="s">
        <v>82</v>
      </c>
      <c r="BP220" s="6">
        <v>0</v>
      </c>
      <c r="BQ220" s="6">
        <v>60</v>
      </c>
      <c r="BR220" s="6">
        <v>1.7827510833740234E-2</v>
      </c>
      <c r="BS220" s="6">
        <v>0.12731254100799561</v>
      </c>
      <c r="BT220" s="6" t="s">
        <v>595</v>
      </c>
      <c r="BU220" s="6" t="s">
        <v>593</v>
      </c>
      <c r="BV220" s="6">
        <v>40</v>
      </c>
      <c r="BW220" s="6">
        <v>20</v>
      </c>
      <c r="BX220" s="6">
        <v>45</v>
      </c>
      <c r="BY220" s="6">
        <v>861.70699999999999</v>
      </c>
      <c r="BZ220" s="6">
        <v>901.92899999999997</v>
      </c>
      <c r="CA220" s="6">
        <v>-2.3090000000000002</v>
      </c>
      <c r="CB220" s="6">
        <v>4.0819999999999999</v>
      </c>
      <c r="CC220" s="6">
        <v>90</v>
      </c>
      <c r="CD220" s="6">
        <v>1944.15</v>
      </c>
      <c r="CE220" s="6">
        <v>848.53599999999994</v>
      </c>
      <c r="CF220" s="6">
        <v>1017.521</v>
      </c>
      <c r="CG220" s="6">
        <v>1.083</v>
      </c>
      <c r="CH220" s="6">
        <v>89.763999999999996</v>
      </c>
      <c r="CS220" s="6"/>
      <c r="CT220" s="6"/>
      <c r="CU220" s="6"/>
      <c r="CV220" s="6"/>
      <c r="CW220" s="6"/>
      <c r="CZ220" s="6"/>
      <c r="DA220" s="6"/>
      <c r="DB220" s="6"/>
      <c r="DC220" s="6"/>
      <c r="DD220" s="6"/>
      <c r="DE220" s="6"/>
    </row>
    <row r="221" spans="1:109" x14ac:dyDescent="0.35">
      <c r="A221" s="8">
        <v>802.15093994140625</v>
      </c>
      <c r="B221" s="8">
        <v>119.90861511230469</v>
      </c>
      <c r="C221" s="8">
        <v>215.10000610351563</v>
      </c>
      <c r="D221" s="8">
        <v>215.30000305175781</v>
      </c>
      <c r="E221" s="8">
        <v>220.30000305175781</v>
      </c>
      <c r="F221" s="8">
        <v>225</v>
      </c>
      <c r="G221" s="8">
        <v>2197.384765625</v>
      </c>
      <c r="H221" s="8">
        <v>1789.1878662109375</v>
      </c>
      <c r="I221" s="8">
        <v>3.3660001754760742</v>
      </c>
      <c r="J221" s="8">
        <v>0.14400000870227814</v>
      </c>
      <c r="K221" s="8">
        <v>24.340002059936523</v>
      </c>
      <c r="L221" s="8">
        <v>2.0540001392364502</v>
      </c>
      <c r="M221" s="8">
        <v>0.45400002598762512</v>
      </c>
      <c r="N221" s="8">
        <v>0.65800005197525024</v>
      </c>
      <c r="O221" s="8">
        <v>43.700000762939453</v>
      </c>
      <c r="P221" s="8">
        <v>27.563323974609375</v>
      </c>
      <c r="Q221" s="8">
        <v>44.999370574951172</v>
      </c>
      <c r="R221" s="8">
        <v>229.80000305175781</v>
      </c>
      <c r="S221" s="8">
        <v>60.099997999999999</v>
      </c>
      <c r="T221" s="8">
        <v>60.099997999999999</v>
      </c>
      <c r="U221" s="8">
        <v>60.900002000000001</v>
      </c>
      <c r="V221" s="8">
        <v>137.79624938964844</v>
      </c>
      <c r="W221" s="8">
        <v>52.49993896484375</v>
      </c>
      <c r="X221" s="8">
        <v>66.944252014160156</v>
      </c>
      <c r="Y221" s="8">
        <v>83.028274536132813</v>
      </c>
      <c r="Z221" s="8">
        <v>1.4296876192092896</v>
      </c>
      <c r="AA221" s="8">
        <v>541.597412109375</v>
      </c>
      <c r="AB221" s="8">
        <v>493.76742553710938</v>
      </c>
      <c r="AC221" s="8">
        <v>4.7783126831054688</v>
      </c>
      <c r="AD221" s="8">
        <v>3.8753125667572021</v>
      </c>
      <c r="AE221" s="8">
        <v>7811.9580078125</v>
      </c>
      <c r="AF221" s="8">
        <v>5950.6455078125</v>
      </c>
      <c r="AG221" s="8">
        <v>1740.99755859375</v>
      </c>
      <c r="AH221" s="8">
        <v>1121.6982421875</v>
      </c>
      <c r="AI221" s="8">
        <v>6070.96044921875</v>
      </c>
      <c r="AJ221" s="8">
        <v>4828.947265625</v>
      </c>
      <c r="AK221" s="8">
        <f>(data_cloud__263[[#This Row],[timestamp]]-BD219)*86400</f>
        <v>23.977999971248209</v>
      </c>
      <c r="AL221" s="8">
        <v>1.0049999999999999</v>
      </c>
      <c r="AM221" s="8">
        <v>424.71800000000002</v>
      </c>
      <c r="AN221" s="8">
        <v>2054.1729999999998</v>
      </c>
      <c r="AO221" s="8">
        <v>21.847999999999999</v>
      </c>
      <c r="AP221" s="6">
        <v>27.475999999999999</v>
      </c>
      <c r="AQ221" s="6">
        <v>0</v>
      </c>
      <c r="AR221" s="6">
        <v>1</v>
      </c>
      <c r="AS221" s="6">
        <f>_xlfn.XLOOKUP(data_cloud__263[[#This Row],[product_id]], manual_check_maarten!A:A,manual_check_maarten!F:F,  "")</f>
        <v>0</v>
      </c>
      <c r="AT221" s="6" t="str">
        <f>_xlfn.XLOOKUP(data_cloud__263[[#This Row],[product_id]], manual_check_maarten!A:A,manual_check_maarten!H:H,  "")</f>
        <v>Streaks</v>
      </c>
      <c r="AU221" s="6">
        <f>IF(data_cloud__263[[#This Row],[ground_truth]]=0,1,0)</f>
        <v>1</v>
      </c>
      <c r="AV221" s="6"/>
      <c r="AW221" s="6"/>
      <c r="AX221" s="6">
        <f>_xlfn.XLOOKUP(data_cloud__263[[#This Row],[product_id]], manual_check_maarten!A:A,manual_check_maarten!G:G,  "")</f>
        <v>0</v>
      </c>
      <c r="AY221" s="6"/>
      <c r="AZ221" s="6"/>
      <c r="BA221" s="6" t="s">
        <v>596</v>
      </c>
      <c r="BB221" s="6">
        <v>110</v>
      </c>
      <c r="BC221" s="6" t="s">
        <v>85</v>
      </c>
      <c r="BD221" s="6">
        <v>45566.718099907404</v>
      </c>
      <c r="BE221" s="6" t="s">
        <v>79</v>
      </c>
      <c r="BF221" s="6" t="s">
        <v>80</v>
      </c>
      <c r="BG221" s="6">
        <v>110</v>
      </c>
      <c r="BH221" s="6">
        <v>110</v>
      </c>
      <c r="BI221" s="6">
        <v>0</v>
      </c>
      <c r="BJ221" s="6" t="s">
        <v>594</v>
      </c>
      <c r="BK221" s="6" t="s">
        <v>82</v>
      </c>
      <c r="BL221" s="6">
        <v>15.130000114440918</v>
      </c>
      <c r="BM221" s="6">
        <v>110</v>
      </c>
      <c r="BN221" s="6" t="s">
        <v>82</v>
      </c>
      <c r="BO221" s="6" t="s">
        <v>82</v>
      </c>
      <c r="BP221" s="6">
        <v>0</v>
      </c>
      <c r="BQ221" s="6">
        <v>60</v>
      </c>
      <c r="BR221" s="6"/>
      <c r="BS221" s="6"/>
      <c r="BT221" s="6" t="s">
        <v>597</v>
      </c>
      <c r="BU221" s="6" t="s">
        <v>596</v>
      </c>
      <c r="BV221" s="6">
        <v>40</v>
      </c>
      <c r="BW221" s="6">
        <v>20</v>
      </c>
      <c r="BX221" s="6">
        <v>45</v>
      </c>
      <c r="BY221" s="6">
        <v>1233.7090000000001</v>
      </c>
      <c r="BZ221" s="6">
        <v>1091.0719999999999</v>
      </c>
      <c r="CA221" s="6">
        <v>-1.847</v>
      </c>
      <c r="CB221" s="6">
        <v>4.0090000000000003</v>
      </c>
      <c r="CC221" s="6">
        <v>90.462000000000003</v>
      </c>
      <c r="CD221" s="6">
        <v>2054.1729999999998</v>
      </c>
      <c r="CE221" s="6">
        <v>1226.097</v>
      </c>
      <c r="CF221" s="6">
        <v>1396.5630000000001</v>
      </c>
      <c r="CG221" s="6">
        <v>-178.154</v>
      </c>
      <c r="CH221" s="6">
        <v>99.998999999999995</v>
      </c>
      <c r="CS221" s="6"/>
      <c r="CT221" s="6"/>
      <c r="CU221" s="6"/>
      <c r="CV221" s="6"/>
      <c r="CW221" s="6"/>
      <c r="CZ221" s="6"/>
      <c r="DA221" s="6"/>
      <c r="DB221" s="6"/>
      <c r="DC221" s="6"/>
      <c r="DD221" s="6"/>
      <c r="DE221" s="6"/>
    </row>
    <row r="222" spans="1:109" hidden="1" x14ac:dyDescent="0.35">
      <c r="A222" s="8">
        <v>801.96649169921875</v>
      </c>
      <c r="B222" s="8">
        <v>119.90861511230469</v>
      </c>
      <c r="C222" s="8">
        <v>215</v>
      </c>
      <c r="D222" s="8">
        <v>215.10000610351563</v>
      </c>
      <c r="E222" s="8">
        <v>220.30000305175781</v>
      </c>
      <c r="F222" s="8">
        <v>225</v>
      </c>
      <c r="G222" s="8">
        <v>2192.916015625</v>
      </c>
      <c r="H222" s="8">
        <v>1770.7305908203125</v>
      </c>
      <c r="I222" s="8">
        <v>3.4000000953674316</v>
      </c>
      <c r="J222" s="8">
        <v>0.14400000870227814</v>
      </c>
      <c r="K222" s="8">
        <v>24.340002059936523</v>
      </c>
      <c r="L222" s="8">
        <v>2.0559999942779541</v>
      </c>
      <c r="M222" s="8">
        <v>0.45400002598762512</v>
      </c>
      <c r="N222" s="8">
        <v>0.65800005197525024</v>
      </c>
      <c r="O222" s="8">
        <v>44</v>
      </c>
      <c r="P222" s="8">
        <v>27.649969100952148</v>
      </c>
      <c r="Q222" s="8">
        <v>44.948402404785156</v>
      </c>
      <c r="R222" s="8">
        <v>230</v>
      </c>
      <c r="S222" s="8">
        <v>59.900002000000001</v>
      </c>
      <c r="T222" s="8">
        <v>59.900002000000001</v>
      </c>
      <c r="U222" s="8">
        <v>60.900002000000001</v>
      </c>
      <c r="V222" s="8">
        <v>94.586082458496094</v>
      </c>
      <c r="W222" s="8">
        <v>52.499603271484375</v>
      </c>
      <c r="X222" s="8">
        <v>66.350746154785156</v>
      </c>
      <c r="Y222" s="8">
        <v>80.06787109375</v>
      </c>
      <c r="Z222" s="8">
        <v>3.687187671661377</v>
      </c>
      <c r="AA222" s="8">
        <v>541.14373779296875</v>
      </c>
      <c r="AB222" s="8">
        <v>495.89938354492188</v>
      </c>
      <c r="AC222" s="8">
        <v>4.6654376983642578</v>
      </c>
      <c r="AD222" s="8">
        <v>3.6495625972747803</v>
      </c>
      <c r="AE222" s="8">
        <v>7681.74609375</v>
      </c>
      <c r="AF222" s="8">
        <v>5389.8720703125</v>
      </c>
      <c r="AG222" s="8">
        <v>1679.6416015625</v>
      </c>
      <c r="AH222" s="8">
        <v>1001.0322265625</v>
      </c>
      <c r="AI222" s="8">
        <v>6002.1044921875</v>
      </c>
      <c r="AJ222" s="8">
        <v>4388.83984375</v>
      </c>
      <c r="AK222" s="8">
        <f>(data_cloud__263[[#This Row],[timestamp]]-BD220)*86400</f>
        <v>24.343000003136694</v>
      </c>
      <c r="AL222" s="8"/>
      <c r="AM222" s="8"/>
      <c r="AN222" s="8"/>
      <c r="AO222" s="8"/>
      <c r="AP222" s="6"/>
      <c r="AQ222" s="6"/>
      <c r="AR222" s="6"/>
      <c r="AS222" s="6" t="str">
        <f>_xlfn.XLOOKUP(data_cloud__263[[#This Row],[product_id]], manual_check_maarten!A:A,manual_check_maarten!F:F,  "")</f>
        <v/>
      </c>
      <c r="AT222" s="6" t="str">
        <f>_xlfn.XLOOKUP(data_cloud__263[[#This Row],[product_id]], manual_check_maarten!A:A,manual_check_maarten!H:H,  "")</f>
        <v/>
      </c>
      <c r="AU222" s="6">
        <f>IF(data_cloud__263[[#This Row],[ground_truth]]=0,1,0)</f>
        <v>0</v>
      </c>
      <c r="AV222" s="6"/>
      <c r="AW222" s="6"/>
      <c r="AX222" s="6" t="str">
        <f>_xlfn.XLOOKUP(data_cloud__263[[#This Row],[product_id]], manual_check_maarten!A:A,manual_check_maarten!G:G,  "")</f>
        <v/>
      </c>
      <c r="AY222" s="6"/>
      <c r="AZ222" s="6"/>
      <c r="BA222" s="6" t="s">
        <v>598</v>
      </c>
      <c r="BB222" s="6">
        <v>111</v>
      </c>
      <c r="BC222" s="6" t="s">
        <v>78</v>
      </c>
      <c r="BD222" s="6">
        <v>45566.71838165509</v>
      </c>
      <c r="BE222" s="6" t="s">
        <v>79</v>
      </c>
      <c r="BF222" s="6" t="s">
        <v>80</v>
      </c>
      <c r="BG222" s="6">
        <v>111</v>
      </c>
      <c r="BH222" s="6">
        <v>111</v>
      </c>
      <c r="BI222" s="6">
        <v>0</v>
      </c>
      <c r="BJ222" s="6" t="s">
        <v>599</v>
      </c>
      <c r="BK222" s="6" t="s">
        <v>82</v>
      </c>
      <c r="BL222" s="6">
        <v>15.130000114440918</v>
      </c>
      <c r="BM222" s="6">
        <v>110</v>
      </c>
      <c r="BN222" s="6" t="s">
        <v>82</v>
      </c>
      <c r="BO222" s="6" t="s">
        <v>82</v>
      </c>
      <c r="BP222" s="6">
        <v>0</v>
      </c>
      <c r="BQ222" s="6">
        <v>60</v>
      </c>
      <c r="BR222" s="6">
        <v>2.8455138206481934E-2</v>
      </c>
      <c r="BS222" s="6">
        <v>0.11057627201080322</v>
      </c>
      <c r="BT222" s="6"/>
      <c r="BU222" s="6"/>
      <c r="BY222" s="6"/>
      <c r="BZ222" s="6"/>
      <c r="CA222" s="6"/>
      <c r="CB222" s="6"/>
      <c r="CC222" s="6"/>
      <c r="CD222" s="6"/>
      <c r="CE222" s="6"/>
      <c r="CS222" s="6"/>
      <c r="CT222" s="6"/>
      <c r="CU222" s="6"/>
      <c r="CV222" s="6"/>
      <c r="CW222" s="6"/>
      <c r="CZ222" s="6"/>
      <c r="DA222" s="6"/>
      <c r="DB222" s="6"/>
      <c r="DC222" s="6"/>
      <c r="DD222" s="6"/>
      <c r="DE222" s="6"/>
    </row>
    <row r="223" spans="1:109" x14ac:dyDescent="0.35">
      <c r="A223" s="8">
        <v>801.96649169921875</v>
      </c>
      <c r="B223" s="8">
        <v>119.90861511230469</v>
      </c>
      <c r="C223" s="8">
        <v>215</v>
      </c>
      <c r="D223" s="8">
        <v>215.10000610351563</v>
      </c>
      <c r="E223" s="8">
        <v>220.30000305175781</v>
      </c>
      <c r="F223" s="8">
        <v>225</v>
      </c>
      <c r="G223" s="8">
        <v>2192.916015625</v>
      </c>
      <c r="H223" s="8">
        <v>1770.7305908203125</v>
      </c>
      <c r="I223" s="8">
        <v>3.4000000953674316</v>
      </c>
      <c r="J223" s="8">
        <v>0.14400000870227814</v>
      </c>
      <c r="K223" s="8">
        <v>24.340002059936523</v>
      </c>
      <c r="L223" s="8">
        <v>2.0559999942779541</v>
      </c>
      <c r="M223" s="8">
        <v>0.45400002598762512</v>
      </c>
      <c r="N223" s="8">
        <v>0.65800005197525024</v>
      </c>
      <c r="O223" s="8">
        <v>44</v>
      </c>
      <c r="P223" s="8">
        <v>27.649969100952148</v>
      </c>
      <c r="Q223" s="8">
        <v>44.948402404785156</v>
      </c>
      <c r="R223" s="8">
        <v>230</v>
      </c>
      <c r="S223" s="8">
        <v>59.900002000000001</v>
      </c>
      <c r="T223" s="8">
        <v>59.900002000000001</v>
      </c>
      <c r="U223" s="8">
        <v>60.900002000000001</v>
      </c>
      <c r="V223" s="8">
        <v>137.79624938964844</v>
      </c>
      <c r="W223" s="8">
        <v>52.49993896484375</v>
      </c>
      <c r="X223" s="8">
        <v>67.063552856445313</v>
      </c>
      <c r="Y223" s="8">
        <v>82.884513854980469</v>
      </c>
      <c r="Z223" s="8">
        <v>1.5801875591278076</v>
      </c>
      <c r="AA223" s="8">
        <v>542.17425537109375</v>
      </c>
      <c r="AB223" s="8">
        <v>494.4903564453125</v>
      </c>
      <c r="AC223" s="8">
        <v>4.8159375190734863</v>
      </c>
      <c r="AD223" s="8">
        <v>3.8376877307891846</v>
      </c>
      <c r="AE223" s="8">
        <v>7833.0693359375</v>
      </c>
      <c r="AF223" s="8">
        <v>5951.2568359375</v>
      </c>
      <c r="AG223" s="8">
        <v>1769.1455078125</v>
      </c>
      <c r="AH223" s="8">
        <v>1110.56494140625</v>
      </c>
      <c r="AI223" s="8">
        <v>6063.923828125</v>
      </c>
      <c r="AJ223" s="8">
        <v>4840.69189453125</v>
      </c>
      <c r="AK223" s="8">
        <f>(data_cloud__263[[#This Row],[timestamp]]-BD221)*86400</f>
        <v>24.343000003136694</v>
      </c>
      <c r="AL223" s="8">
        <v>1.0049999999999999</v>
      </c>
      <c r="AM223" s="8">
        <v>424.822</v>
      </c>
      <c r="AN223" s="8">
        <v>2054.8780000000002</v>
      </c>
      <c r="AO223" s="8">
        <v>4.6760000000000002</v>
      </c>
      <c r="AP223" s="6">
        <v>23.361000000000001</v>
      </c>
      <c r="AQ223" s="6">
        <v>1</v>
      </c>
      <c r="AR223" s="6">
        <v>1</v>
      </c>
      <c r="AS223" s="6">
        <f>_xlfn.XLOOKUP(data_cloud__263[[#This Row],[product_id]], manual_check_maarten!A:A,manual_check_maarten!F:F,  "")</f>
        <v>1</v>
      </c>
      <c r="AT223" s="6" t="str">
        <f>_xlfn.XLOOKUP(data_cloud__263[[#This Row],[product_id]], manual_check_maarten!A:A,manual_check_maarten!H:H,  "")</f>
        <v/>
      </c>
      <c r="AU223" s="6">
        <f>IF(data_cloud__263[[#This Row],[ground_truth]]=0,1,0)</f>
        <v>0</v>
      </c>
      <c r="AV223" s="6"/>
      <c r="AW223" s="6"/>
      <c r="AX223" s="6">
        <f>_xlfn.XLOOKUP(data_cloud__263[[#This Row],[product_id]], manual_check_maarten!A:A,manual_check_maarten!G:G,  "")</f>
        <v>0</v>
      </c>
      <c r="AY223" s="6"/>
      <c r="AZ223" s="6"/>
      <c r="BA223" s="6" t="s">
        <v>600</v>
      </c>
      <c r="BB223" s="6">
        <v>111</v>
      </c>
      <c r="BC223" s="6" t="s">
        <v>85</v>
      </c>
      <c r="BD223" s="6">
        <v>45566.71838165509</v>
      </c>
      <c r="BE223" s="6" t="s">
        <v>79</v>
      </c>
      <c r="BF223" s="6" t="s">
        <v>80</v>
      </c>
      <c r="BG223" s="6">
        <v>111</v>
      </c>
      <c r="BH223" s="6">
        <v>111</v>
      </c>
      <c r="BI223" s="6">
        <v>0</v>
      </c>
      <c r="BJ223" s="6" t="s">
        <v>599</v>
      </c>
      <c r="BK223" s="6" t="s">
        <v>82</v>
      </c>
      <c r="BL223" s="6">
        <v>15.130000114440918</v>
      </c>
      <c r="BM223" s="6">
        <v>110</v>
      </c>
      <c r="BN223" s="6" t="s">
        <v>82</v>
      </c>
      <c r="BO223" s="6" t="s">
        <v>82</v>
      </c>
      <c r="BP223" s="6">
        <v>0</v>
      </c>
      <c r="BQ223" s="6">
        <v>60</v>
      </c>
      <c r="BR223" s="6"/>
      <c r="BS223" s="6"/>
      <c r="BT223" s="6" t="s">
        <v>601</v>
      </c>
      <c r="BU223" s="6" t="s">
        <v>600</v>
      </c>
      <c r="BV223" s="6">
        <v>40</v>
      </c>
      <c r="BW223" s="6">
        <v>20</v>
      </c>
      <c r="BX223" s="6">
        <v>45</v>
      </c>
      <c r="BY223" s="6">
        <v>1198.0150000000001</v>
      </c>
      <c r="BZ223" s="6">
        <v>1050.1489999999999</v>
      </c>
      <c r="CA223" s="6">
        <v>-3.218</v>
      </c>
      <c r="CB223" s="6">
        <v>4.0970000000000004</v>
      </c>
      <c r="CC223" s="6">
        <v>89.090999999999994</v>
      </c>
      <c r="CD223" s="6">
        <v>2054.8780000000002</v>
      </c>
      <c r="CE223" s="6">
        <v>1200.1669999999999</v>
      </c>
      <c r="CF223" s="6">
        <v>1357.7739999999999</v>
      </c>
      <c r="CG223" s="6">
        <v>-179.88499999999999</v>
      </c>
      <c r="CH223" s="6">
        <v>99.998999999999995</v>
      </c>
      <c r="CS223" s="6"/>
      <c r="CT223" s="6"/>
      <c r="CU223" s="6"/>
      <c r="CV223" s="6"/>
      <c r="CW223" s="6"/>
      <c r="CZ223" s="6"/>
      <c r="DA223" s="6"/>
      <c r="DB223" s="6"/>
      <c r="DC223" s="6"/>
      <c r="DD223" s="6"/>
      <c r="DE223" s="6"/>
    </row>
    <row r="224" spans="1:109" x14ac:dyDescent="0.35">
      <c r="A224" s="8">
        <v>801.96649169921875</v>
      </c>
      <c r="B224" s="8">
        <v>119.90861511230469</v>
      </c>
      <c r="C224" s="8">
        <v>214.30000305175781</v>
      </c>
      <c r="D224" s="8">
        <v>214.80000305175781</v>
      </c>
      <c r="E224" s="8">
        <v>220.10000610351563</v>
      </c>
      <c r="F224" s="8">
        <v>225</v>
      </c>
      <c r="G224" s="8">
        <v>2179.51025390625</v>
      </c>
      <c r="H224" s="8">
        <v>1758.879150390625</v>
      </c>
      <c r="I224" s="8">
        <v>2.9000000953674316</v>
      </c>
      <c r="J224" s="8">
        <v>0.15000000596046448</v>
      </c>
      <c r="K224" s="8">
        <v>24.338001251220703</v>
      </c>
      <c r="L224" s="8">
        <v>2.062000036239624</v>
      </c>
      <c r="M224" s="8">
        <v>0.45200002193450928</v>
      </c>
      <c r="N224" s="8">
        <v>0.65600001811981201</v>
      </c>
      <c r="O224" s="8">
        <v>44.200000762939453</v>
      </c>
      <c r="P224" s="8">
        <v>27.721323013305664</v>
      </c>
      <c r="Q224" s="8">
        <v>44.984077453613281</v>
      </c>
      <c r="R224" s="8">
        <v>229.80000305175781</v>
      </c>
      <c r="S224" s="8">
        <v>60</v>
      </c>
      <c r="T224" s="8">
        <v>60</v>
      </c>
      <c r="U224" s="8">
        <v>60.900002000000001</v>
      </c>
      <c r="V224" s="8">
        <v>94.586082458496094</v>
      </c>
      <c r="W224" s="8">
        <v>52.499603271484375</v>
      </c>
      <c r="X224" s="8">
        <v>66.257965087890625</v>
      </c>
      <c r="Y224" s="8">
        <v>80.2413330078125</v>
      </c>
      <c r="Z224" s="8">
        <v>3.1228127479553223</v>
      </c>
      <c r="AA224" s="8">
        <v>541.22479248046875</v>
      </c>
      <c r="AB224" s="8">
        <v>494.65963745117188</v>
      </c>
      <c r="AC224" s="8">
        <v>4.6654376983642578</v>
      </c>
      <c r="AD224" s="8">
        <v>3.687187671661377</v>
      </c>
      <c r="AE224" s="8">
        <v>7699.67626953125</v>
      </c>
      <c r="AF224" s="8">
        <v>5355.19921875</v>
      </c>
      <c r="AG224" s="8">
        <v>1677.4443359375</v>
      </c>
      <c r="AH224" s="8">
        <v>1015.361328125</v>
      </c>
      <c r="AI224" s="8">
        <v>6022.23193359375</v>
      </c>
      <c r="AJ224" s="8">
        <v>4339.837890625</v>
      </c>
      <c r="AK224" s="8">
        <f>(data_cloud__263[[#This Row],[timestamp]]-BD222)*86400</f>
        <v>23.988999961875379</v>
      </c>
      <c r="AL224" s="8">
        <v>1.004</v>
      </c>
      <c r="AM224" s="8">
        <v>423.56900000000002</v>
      </c>
      <c r="AN224" s="8">
        <v>2051.777</v>
      </c>
      <c r="AO224" s="8">
        <v>41.994</v>
      </c>
      <c r="AP224" s="6">
        <v>200.429</v>
      </c>
      <c r="AQ224" s="6">
        <v>0</v>
      </c>
      <c r="AR224" s="6">
        <v>0</v>
      </c>
      <c r="AS224" s="6">
        <f>_xlfn.XLOOKUP(data_cloud__263[[#This Row],[product_id]], manual_check_maarten!A:A,manual_check_maarten!F:F,  "")</f>
        <v>1</v>
      </c>
      <c r="AT224" s="6" t="str">
        <f>_xlfn.XLOOKUP(data_cloud__263[[#This Row],[product_id]], manual_check_maarten!A:A,manual_check_maarten!H:H,  "")</f>
        <v/>
      </c>
      <c r="AU224" s="6">
        <f>IF(data_cloud__263[[#This Row],[ground_truth]]=0,1,0)</f>
        <v>0</v>
      </c>
      <c r="AV224" s="6"/>
      <c r="AW224" s="6"/>
      <c r="AX224" s="6" t="str">
        <f>_xlfn.XLOOKUP(data_cloud__263[[#This Row],[product_id]], manual_check_maarten!A:A,manual_check_maarten!G:G,  "")</f>
        <v>anomaly due to position against the edge of the FOV</v>
      </c>
      <c r="AY224" s="6"/>
      <c r="AZ224" s="6"/>
      <c r="BA224" s="6" t="s">
        <v>602</v>
      </c>
      <c r="BB224" s="6">
        <v>112</v>
      </c>
      <c r="BC224" s="6" t="s">
        <v>78</v>
      </c>
      <c r="BD224" s="6">
        <v>45566.718659305552</v>
      </c>
      <c r="BE224" s="6" t="s">
        <v>79</v>
      </c>
      <c r="BF224" s="6" t="s">
        <v>80</v>
      </c>
      <c r="BG224" s="6">
        <v>112</v>
      </c>
      <c r="BH224" s="6">
        <v>112</v>
      </c>
      <c r="BI224" s="6">
        <v>0</v>
      </c>
      <c r="BJ224" s="6" t="s">
        <v>603</v>
      </c>
      <c r="BK224" s="6" t="s">
        <v>82</v>
      </c>
      <c r="BL224" s="6">
        <v>15.130000114440918</v>
      </c>
      <c r="BM224" s="6">
        <v>110</v>
      </c>
      <c r="BN224" s="6" t="s">
        <v>82</v>
      </c>
      <c r="BO224" s="6" t="s">
        <v>82</v>
      </c>
      <c r="BP224" s="6">
        <v>0</v>
      </c>
      <c r="BQ224" s="6">
        <v>60</v>
      </c>
      <c r="BR224" s="6">
        <v>2.5748729705810547E-2</v>
      </c>
      <c r="BS224" s="6">
        <v>0.11180508136749268</v>
      </c>
      <c r="BT224" s="6" t="s">
        <v>604</v>
      </c>
      <c r="BU224" s="6" t="s">
        <v>602</v>
      </c>
      <c r="BV224" s="6">
        <v>40</v>
      </c>
      <c r="BW224" s="6">
        <v>20</v>
      </c>
      <c r="BX224" s="6">
        <v>45</v>
      </c>
      <c r="BY224" s="6">
        <v>868.71299999999997</v>
      </c>
      <c r="BZ224" s="6">
        <v>919.88900000000001</v>
      </c>
      <c r="CA224" s="6">
        <v>1.7769999999999999</v>
      </c>
      <c r="CB224" s="6">
        <v>4.1369999999999996</v>
      </c>
      <c r="CC224" s="6">
        <v>94.085999999999999</v>
      </c>
      <c r="CD224" s="6">
        <v>2051.777</v>
      </c>
      <c r="CE224" s="6">
        <v>847.48299999999995</v>
      </c>
      <c r="CF224" s="6">
        <v>1034.723</v>
      </c>
      <c r="CG224" s="6">
        <v>5.1769999999999996</v>
      </c>
      <c r="CH224" s="6">
        <v>96.063000000000002</v>
      </c>
      <c r="CS224" s="6"/>
      <c r="CT224" s="6"/>
      <c r="CU224" s="6"/>
      <c r="CV224" s="6"/>
      <c r="CW224" s="6"/>
      <c r="CZ224" s="6"/>
      <c r="DA224" s="6"/>
      <c r="DB224" s="6"/>
      <c r="DC224" s="6"/>
      <c r="DD224" s="6"/>
      <c r="DE224" s="6"/>
    </row>
    <row r="225" spans="1:109" x14ac:dyDescent="0.35">
      <c r="A225" s="8">
        <v>801.96649169921875</v>
      </c>
      <c r="B225" s="8">
        <v>119.90861511230469</v>
      </c>
      <c r="C225" s="8">
        <v>214.30000305175781</v>
      </c>
      <c r="D225" s="8">
        <v>214.80000305175781</v>
      </c>
      <c r="E225" s="8">
        <v>220.10000610351563</v>
      </c>
      <c r="F225" s="8">
        <v>225</v>
      </c>
      <c r="G225" s="8">
        <v>2179.51025390625</v>
      </c>
      <c r="H225" s="8">
        <v>1758.879150390625</v>
      </c>
      <c r="I225" s="8">
        <v>2.9000000953674316</v>
      </c>
      <c r="J225" s="8">
        <v>0.15000000596046448</v>
      </c>
      <c r="K225" s="8">
        <v>24.338001251220703</v>
      </c>
      <c r="L225" s="8">
        <v>2.062000036239624</v>
      </c>
      <c r="M225" s="8">
        <v>0.45200002193450928</v>
      </c>
      <c r="N225" s="8">
        <v>0.65600001811981201</v>
      </c>
      <c r="O225" s="8">
        <v>44.200000762939453</v>
      </c>
      <c r="P225" s="8">
        <v>27.721323013305664</v>
      </c>
      <c r="Q225" s="8">
        <v>44.984077453613281</v>
      </c>
      <c r="R225" s="8">
        <v>229.80000305175781</v>
      </c>
      <c r="S225" s="8">
        <v>60</v>
      </c>
      <c r="T225" s="8">
        <v>60</v>
      </c>
      <c r="U225" s="8">
        <v>60.900002000000001</v>
      </c>
      <c r="V225" s="8">
        <v>137.79624938964844</v>
      </c>
      <c r="W225" s="8">
        <v>52.49993896484375</v>
      </c>
      <c r="X225" s="8">
        <v>67.091102600097656</v>
      </c>
      <c r="Y225" s="8">
        <v>82.544631958007813</v>
      </c>
      <c r="Z225" s="8">
        <v>2.2198126316070557</v>
      </c>
      <c r="AA225" s="8">
        <v>542.10662841796875</v>
      </c>
      <c r="AB225" s="8">
        <v>493.42111206054688</v>
      </c>
      <c r="AC225" s="8">
        <v>4.7783126831054688</v>
      </c>
      <c r="AD225" s="8">
        <v>3.8753125667572021</v>
      </c>
      <c r="AE225" s="8">
        <v>7855.529296875</v>
      </c>
      <c r="AF225" s="8">
        <v>5944.04638671875</v>
      </c>
      <c r="AG225" s="8">
        <v>1745.5390625</v>
      </c>
      <c r="AH225" s="8">
        <v>1123.68212890625</v>
      </c>
      <c r="AI225" s="8">
        <v>6109.990234375</v>
      </c>
      <c r="AJ225" s="8">
        <v>4820.3642578125</v>
      </c>
      <c r="AK225" s="8">
        <f>(data_cloud__263[[#This Row],[timestamp]]-BD223)*86400</f>
        <v>23.988999961875379</v>
      </c>
      <c r="AL225" s="8">
        <v>1.0049999999999999</v>
      </c>
      <c r="AM225" s="8">
        <v>424.702</v>
      </c>
      <c r="AN225" s="8">
        <v>2055.8620000000001</v>
      </c>
      <c r="AO225" s="8">
        <v>8.2210000000000001</v>
      </c>
      <c r="AP225" s="6">
        <v>17.943000000000001</v>
      </c>
      <c r="AQ225" s="6">
        <v>1</v>
      </c>
      <c r="AR225" s="6">
        <v>1</v>
      </c>
      <c r="AS225" s="6">
        <f>_xlfn.XLOOKUP(data_cloud__263[[#This Row],[product_id]], manual_check_maarten!A:A,manual_check_maarten!F:F,  "")</f>
        <v>1</v>
      </c>
      <c r="AT225" s="6" t="str">
        <f>_xlfn.XLOOKUP(data_cloud__263[[#This Row],[product_id]], manual_check_maarten!A:A,manual_check_maarten!H:H,  "")</f>
        <v/>
      </c>
      <c r="AU225" s="6">
        <f>IF(data_cloud__263[[#This Row],[ground_truth]]=0,1,0)</f>
        <v>0</v>
      </c>
      <c r="AV225" s="6"/>
      <c r="AW225" s="6"/>
      <c r="AX225" s="6">
        <f>_xlfn.XLOOKUP(data_cloud__263[[#This Row],[product_id]], manual_check_maarten!A:A,manual_check_maarten!G:G,  "")</f>
        <v>0</v>
      </c>
      <c r="AY225" s="6"/>
      <c r="AZ225" s="6"/>
      <c r="BA225" s="6" t="s">
        <v>605</v>
      </c>
      <c r="BB225" s="6">
        <v>112</v>
      </c>
      <c r="BC225" s="6" t="s">
        <v>85</v>
      </c>
      <c r="BD225" s="6">
        <v>45566.718659305552</v>
      </c>
      <c r="BE225" s="6" t="s">
        <v>79</v>
      </c>
      <c r="BF225" s="6" t="s">
        <v>80</v>
      </c>
      <c r="BG225" s="6">
        <v>112</v>
      </c>
      <c r="BH225" s="6">
        <v>112</v>
      </c>
      <c r="BI225" s="6">
        <v>0</v>
      </c>
      <c r="BJ225" s="6" t="s">
        <v>603</v>
      </c>
      <c r="BK225" s="6" t="s">
        <v>82</v>
      </c>
      <c r="BL225" s="6">
        <v>15.130000114440918</v>
      </c>
      <c r="BM225" s="6">
        <v>110</v>
      </c>
      <c r="BN225" s="6" t="s">
        <v>82</v>
      </c>
      <c r="BO225" s="6" t="s">
        <v>82</v>
      </c>
      <c r="BP225" s="6">
        <v>0</v>
      </c>
      <c r="BQ225" s="6">
        <v>60</v>
      </c>
      <c r="BR225" s="6"/>
      <c r="BS225" s="6"/>
      <c r="BT225" s="6" t="s">
        <v>606</v>
      </c>
      <c r="BU225" s="6" t="s">
        <v>605</v>
      </c>
      <c r="BV225" s="6">
        <v>40</v>
      </c>
      <c r="BW225" s="6">
        <v>20</v>
      </c>
      <c r="BX225" s="6">
        <v>45</v>
      </c>
      <c r="BY225" s="6">
        <v>1230.6379999999999</v>
      </c>
      <c r="BZ225" s="6">
        <v>948.41399999999999</v>
      </c>
      <c r="CA225" s="6">
        <v>-2.3090000000000002</v>
      </c>
      <c r="CB225" s="6">
        <v>4.0039999999999996</v>
      </c>
      <c r="CC225" s="6">
        <v>90</v>
      </c>
      <c r="CD225" s="6">
        <v>2055.8620000000001</v>
      </c>
      <c r="CE225" s="6">
        <v>1225.5609999999999</v>
      </c>
      <c r="CF225" s="6">
        <v>1256.3879999999999</v>
      </c>
      <c r="CG225" s="6">
        <v>-178.54</v>
      </c>
      <c r="CH225" s="6">
        <v>99.998999999999995</v>
      </c>
      <c r="CS225" s="6"/>
      <c r="CT225" s="6"/>
      <c r="CU225" s="6"/>
      <c r="CV225" s="6"/>
      <c r="CW225" s="6"/>
      <c r="CZ225" s="6"/>
      <c r="DA225" s="6"/>
      <c r="DB225" s="6"/>
      <c r="DC225" s="6"/>
      <c r="DD225" s="6"/>
      <c r="DE225" s="6"/>
    </row>
    <row r="226" spans="1:109" x14ac:dyDescent="0.35">
      <c r="A226" s="8">
        <v>802.15093994140625</v>
      </c>
      <c r="B226" s="8">
        <v>119.90861511230469</v>
      </c>
      <c r="C226" s="8">
        <v>214.80000305175781</v>
      </c>
      <c r="D226" s="8">
        <v>214.80000305175781</v>
      </c>
      <c r="E226" s="8">
        <v>220.10000610351563</v>
      </c>
      <c r="F226" s="8">
        <v>225</v>
      </c>
      <c r="G226" s="8">
        <v>2200.4931640625</v>
      </c>
      <c r="H226" s="8">
        <v>1729.638916015625</v>
      </c>
      <c r="I226" s="8">
        <v>2.9500000476837158</v>
      </c>
      <c r="J226" s="8">
        <v>0.15000000596046448</v>
      </c>
      <c r="K226" s="8">
        <v>24.340002059936523</v>
      </c>
      <c r="L226" s="8">
        <v>2.0720000267028809</v>
      </c>
      <c r="M226" s="8">
        <v>0.45400002598762512</v>
      </c>
      <c r="N226" s="8">
        <v>0.65600001811981201</v>
      </c>
      <c r="O226" s="8">
        <v>44.200000762939453</v>
      </c>
      <c r="P226" s="8">
        <v>28.027130126953125</v>
      </c>
      <c r="Q226" s="8">
        <v>44.984077453613281</v>
      </c>
      <c r="R226" s="8">
        <v>229.80000305175781</v>
      </c>
      <c r="S226" s="8">
        <v>60.099997999999999</v>
      </c>
      <c r="T226" s="8">
        <v>60.099997999999999</v>
      </c>
      <c r="U226" s="8">
        <v>60.900002000000001</v>
      </c>
      <c r="V226" s="8">
        <v>94.586082458496094</v>
      </c>
      <c r="W226" s="8">
        <v>52.499603271484375</v>
      </c>
      <c r="X226" s="8">
        <v>66.221420288085938</v>
      </c>
      <c r="Y226" s="8">
        <v>80.01239013671875</v>
      </c>
      <c r="Z226" s="8">
        <v>3.1228127479553223</v>
      </c>
      <c r="AA226" s="8">
        <v>538.68359375</v>
      </c>
      <c r="AB226" s="8">
        <v>493.97842407226563</v>
      </c>
      <c r="AC226" s="8">
        <v>4.5525627136230469</v>
      </c>
      <c r="AD226" s="8">
        <v>3.5366876125335693</v>
      </c>
      <c r="AE226" s="8">
        <v>7669.2060546875</v>
      </c>
      <c r="AF226" s="8">
        <v>5316.45703125</v>
      </c>
      <c r="AG226" s="8">
        <v>1623.3173828125</v>
      </c>
      <c r="AH226" s="8">
        <v>950.7939453125</v>
      </c>
      <c r="AI226" s="8">
        <v>6045.888671875</v>
      </c>
      <c r="AJ226" s="8">
        <v>4365.6630859375</v>
      </c>
      <c r="AK226" s="8">
        <f>(data_cloud__263[[#This Row],[timestamp]]-BD224)*86400</f>
        <v>24.714000429958105</v>
      </c>
      <c r="AL226" s="8">
        <v>1.0029999999999999</v>
      </c>
      <c r="AM226" s="8">
        <v>423.57799999999997</v>
      </c>
      <c r="AN226" s="8">
        <v>2055.9499999999998</v>
      </c>
      <c r="AO226" s="8">
        <v>4.7359999999999998</v>
      </c>
      <c r="AP226" s="6">
        <v>24.81</v>
      </c>
      <c r="AQ226" s="6">
        <v>1</v>
      </c>
      <c r="AR226" s="6">
        <v>1</v>
      </c>
      <c r="AS226" s="6">
        <f>_xlfn.XLOOKUP(data_cloud__263[[#This Row],[product_id]], manual_check_maarten!A:A,manual_check_maarten!F:F,  "")</f>
        <v>1</v>
      </c>
      <c r="AT226" s="6" t="str">
        <f>_xlfn.XLOOKUP(data_cloud__263[[#This Row],[product_id]], manual_check_maarten!A:A,manual_check_maarten!H:H,  "")</f>
        <v/>
      </c>
      <c r="AU226" s="6">
        <f>IF(data_cloud__263[[#This Row],[ground_truth]]=0,1,0)</f>
        <v>0</v>
      </c>
      <c r="AV226" s="6"/>
      <c r="AW226" s="6"/>
      <c r="AX226" s="6">
        <f>_xlfn.XLOOKUP(data_cloud__263[[#This Row],[product_id]], manual_check_maarten!A:A,manual_check_maarten!G:G,  "")</f>
        <v>0</v>
      </c>
      <c r="AY226" s="6"/>
      <c r="AZ226" s="6"/>
      <c r="BA226" s="6" t="s">
        <v>607</v>
      </c>
      <c r="BB226" s="6">
        <v>113</v>
      </c>
      <c r="BC226" s="6" t="s">
        <v>78</v>
      </c>
      <c r="BD226" s="6">
        <v>45566.718945347224</v>
      </c>
      <c r="BE226" s="6" t="s">
        <v>79</v>
      </c>
      <c r="BF226" s="6" t="s">
        <v>80</v>
      </c>
      <c r="BG226" s="6">
        <v>113</v>
      </c>
      <c r="BH226" s="6">
        <v>113</v>
      </c>
      <c r="BI226" s="6">
        <v>0</v>
      </c>
      <c r="BJ226" s="6" t="s">
        <v>608</v>
      </c>
      <c r="BK226" s="6" t="s">
        <v>82</v>
      </c>
      <c r="BL226" s="6">
        <v>15.139999389648438</v>
      </c>
      <c r="BM226" s="6">
        <v>110</v>
      </c>
      <c r="BN226" s="6" t="s">
        <v>82</v>
      </c>
      <c r="BO226" s="6" t="s">
        <v>82</v>
      </c>
      <c r="BP226" s="6">
        <v>0</v>
      </c>
      <c r="BQ226" s="6">
        <v>60</v>
      </c>
      <c r="BR226" s="6">
        <v>2.0037174224853516E-2</v>
      </c>
      <c r="BS226" s="6">
        <v>0.11745810508728027</v>
      </c>
      <c r="BT226" s="6" t="s">
        <v>609</v>
      </c>
      <c r="BU226" s="6" t="s">
        <v>607</v>
      </c>
      <c r="BV226" s="6">
        <v>40</v>
      </c>
      <c r="BW226" s="6">
        <v>20</v>
      </c>
      <c r="BX226" s="6">
        <v>45</v>
      </c>
      <c r="BY226" s="6">
        <v>855.41499999999996</v>
      </c>
      <c r="BZ226" s="6">
        <v>1251.07</v>
      </c>
      <c r="CA226" s="6">
        <v>1.6819999999999999</v>
      </c>
      <c r="CB226" s="6">
        <v>4.3099999999999996</v>
      </c>
      <c r="CC226" s="6">
        <v>93.991</v>
      </c>
      <c r="CD226" s="6">
        <v>2055.9499999999998</v>
      </c>
      <c r="CE226" s="6">
        <v>834.83</v>
      </c>
      <c r="CF226" s="6">
        <v>1358.376</v>
      </c>
      <c r="CG226" s="6">
        <v>4.9320000000000004</v>
      </c>
      <c r="CH226" s="6">
        <v>97.244</v>
      </c>
      <c r="CS226" s="6"/>
      <c r="CT226" s="6"/>
      <c r="CU226" s="6"/>
      <c r="CV226" s="6"/>
      <c r="CW226" s="6"/>
      <c r="CZ226" s="6"/>
      <c r="DA226" s="6"/>
      <c r="DB226" s="6"/>
      <c r="DC226" s="6"/>
      <c r="DD226" s="6"/>
      <c r="DE226" s="6"/>
    </row>
    <row r="227" spans="1:109" x14ac:dyDescent="0.35">
      <c r="A227" s="8">
        <v>802.15093994140625</v>
      </c>
      <c r="B227" s="8">
        <v>119.90861511230469</v>
      </c>
      <c r="C227" s="8">
        <v>214.80000305175781</v>
      </c>
      <c r="D227" s="8">
        <v>214.80000305175781</v>
      </c>
      <c r="E227" s="8">
        <v>220.10000610351563</v>
      </c>
      <c r="F227" s="8">
        <v>225</v>
      </c>
      <c r="G227" s="8">
        <v>2200.4931640625</v>
      </c>
      <c r="H227" s="8">
        <v>1729.638916015625</v>
      </c>
      <c r="I227" s="8">
        <v>2.9500000476837158</v>
      </c>
      <c r="J227" s="8">
        <v>0.15000000596046448</v>
      </c>
      <c r="K227" s="8">
        <v>24.340002059936523</v>
      </c>
      <c r="L227" s="8">
        <v>2.0720000267028809</v>
      </c>
      <c r="M227" s="8">
        <v>0.45400002598762512</v>
      </c>
      <c r="N227" s="8">
        <v>0.65600001811981201</v>
      </c>
      <c r="O227" s="8">
        <v>44.200000762939453</v>
      </c>
      <c r="P227" s="8">
        <v>28.027130126953125</v>
      </c>
      <c r="Q227" s="8">
        <v>44.984077453613281</v>
      </c>
      <c r="R227" s="8">
        <v>229.80000305175781</v>
      </c>
      <c r="S227" s="8">
        <v>60.099997999999999</v>
      </c>
      <c r="T227" s="8">
        <v>60.099997999999999</v>
      </c>
      <c r="U227" s="8">
        <v>60.900002000000001</v>
      </c>
      <c r="V227" s="8">
        <v>137.79624938964844</v>
      </c>
      <c r="W227" s="8">
        <v>52.49993896484375</v>
      </c>
      <c r="X227" s="8">
        <v>67.069374084472656</v>
      </c>
      <c r="Y227" s="8">
        <v>82.8800048828125</v>
      </c>
      <c r="Z227" s="8">
        <v>1.3544375896453857</v>
      </c>
      <c r="AA227" s="8">
        <v>539.32000732421875</v>
      </c>
      <c r="AB227" s="8">
        <v>492.2042236328125</v>
      </c>
      <c r="AC227" s="8">
        <v>4.7783126831054688</v>
      </c>
      <c r="AD227" s="8">
        <v>3.7624375820159912</v>
      </c>
      <c r="AE227" s="8">
        <v>7819.50537109375</v>
      </c>
      <c r="AF227" s="8">
        <v>5910.9794921875</v>
      </c>
      <c r="AG227" s="8">
        <v>1753.55029296875</v>
      </c>
      <c r="AH227" s="8">
        <v>1079.240234375</v>
      </c>
      <c r="AI227" s="8">
        <v>6065.955078125</v>
      </c>
      <c r="AJ227" s="8">
        <v>4831.7392578125</v>
      </c>
      <c r="AK227" s="8">
        <f>(data_cloud__263[[#This Row],[timestamp]]-BD225)*86400</f>
        <v>24.714000429958105</v>
      </c>
      <c r="AL227" s="8">
        <v>1.0049999999999999</v>
      </c>
      <c r="AM227" s="8">
        <v>424.65</v>
      </c>
      <c r="AN227" s="8">
        <v>2056.4589999999998</v>
      </c>
      <c r="AO227" s="8">
        <v>4.6340000000000003</v>
      </c>
      <c r="AP227" s="6">
        <v>25.216000000000001</v>
      </c>
      <c r="AQ227" s="6">
        <v>1</v>
      </c>
      <c r="AR227" s="6">
        <v>1</v>
      </c>
      <c r="AS227" s="6">
        <f>_xlfn.XLOOKUP(data_cloud__263[[#This Row],[product_id]], manual_check_maarten!A:A,manual_check_maarten!F:F,  "")</f>
        <v>1</v>
      </c>
      <c r="AT227" s="6" t="str">
        <f>_xlfn.XLOOKUP(data_cloud__263[[#This Row],[product_id]], manual_check_maarten!A:A,manual_check_maarten!H:H,  "")</f>
        <v/>
      </c>
      <c r="AU227" s="6">
        <f>IF(data_cloud__263[[#This Row],[ground_truth]]=0,1,0)</f>
        <v>0</v>
      </c>
      <c r="AV227" s="6"/>
      <c r="AW227" s="6"/>
      <c r="AX227" s="6">
        <f>_xlfn.XLOOKUP(data_cloud__263[[#This Row],[product_id]], manual_check_maarten!A:A,manual_check_maarten!G:G,  "")</f>
        <v>0</v>
      </c>
      <c r="AY227" s="6"/>
      <c r="AZ227" s="6"/>
      <c r="BA227" s="6" t="s">
        <v>610</v>
      </c>
      <c r="BB227" s="6">
        <v>113</v>
      </c>
      <c r="BC227" s="6" t="s">
        <v>85</v>
      </c>
      <c r="BD227" s="6">
        <v>45566.718945347224</v>
      </c>
      <c r="BE227" s="6" t="s">
        <v>79</v>
      </c>
      <c r="BF227" s="6" t="s">
        <v>80</v>
      </c>
      <c r="BG227" s="6">
        <v>113</v>
      </c>
      <c r="BH227" s="6">
        <v>113</v>
      </c>
      <c r="BI227" s="6">
        <v>0</v>
      </c>
      <c r="BJ227" s="6" t="s">
        <v>608</v>
      </c>
      <c r="BK227" s="6" t="s">
        <v>82</v>
      </c>
      <c r="BL227" s="6">
        <v>15.139999389648438</v>
      </c>
      <c r="BM227" s="6">
        <v>110</v>
      </c>
      <c r="BN227" s="6" t="s">
        <v>82</v>
      </c>
      <c r="BO227" s="6" t="s">
        <v>82</v>
      </c>
      <c r="BP227" s="6">
        <v>0</v>
      </c>
      <c r="BQ227" s="6">
        <v>60</v>
      </c>
      <c r="BR227" s="6"/>
      <c r="BS227" s="6"/>
      <c r="BT227" s="6" t="s">
        <v>611</v>
      </c>
      <c r="BU227" s="6" t="s">
        <v>610</v>
      </c>
      <c r="BV227" s="6">
        <v>40</v>
      </c>
      <c r="BW227" s="6">
        <v>20</v>
      </c>
      <c r="BX227" s="6">
        <v>45</v>
      </c>
      <c r="BY227" s="6">
        <v>1238.538</v>
      </c>
      <c r="BZ227" s="6">
        <v>909.44100000000003</v>
      </c>
      <c r="CA227" s="6">
        <v>-1.847</v>
      </c>
      <c r="CB227" s="6">
        <v>4.0449999999999999</v>
      </c>
      <c r="CC227" s="6">
        <v>90.462000000000003</v>
      </c>
      <c r="CD227" s="6">
        <v>2056.4589999999998</v>
      </c>
      <c r="CE227" s="6">
        <v>1231.7940000000001</v>
      </c>
      <c r="CF227" s="6">
        <v>1218.6199999999999</v>
      </c>
      <c r="CG227" s="6">
        <v>-178.23</v>
      </c>
      <c r="CH227" s="6">
        <v>99.998999999999995</v>
      </c>
      <c r="CS227" s="6"/>
      <c r="CT227" s="6"/>
      <c r="CU227" s="6"/>
      <c r="CV227" s="6"/>
      <c r="CW227" s="6"/>
      <c r="CZ227" s="6"/>
      <c r="DA227" s="6"/>
      <c r="DB227" s="6"/>
      <c r="DC227" s="6"/>
      <c r="DD227" s="6"/>
      <c r="DE227" s="6"/>
    </row>
    <row r="228" spans="1:109" hidden="1" x14ac:dyDescent="0.35">
      <c r="A228" s="8">
        <v>802.15093994140625</v>
      </c>
      <c r="B228" s="8">
        <v>119.90861511230469</v>
      </c>
      <c r="C228" s="8">
        <v>215.10000610351563</v>
      </c>
      <c r="D228" s="8">
        <v>215</v>
      </c>
      <c r="E228" s="8">
        <v>220.10000610351563</v>
      </c>
      <c r="F228" s="8">
        <v>225</v>
      </c>
      <c r="G228" s="8">
        <v>2200.78466796875</v>
      </c>
      <c r="H228" s="8">
        <v>1768.1077880859375</v>
      </c>
      <c r="I228" s="8">
        <v>2.9580001831054688</v>
      </c>
      <c r="J228" s="8">
        <v>0.14800000190734863</v>
      </c>
      <c r="K228" s="8">
        <v>24.340002059936523</v>
      </c>
      <c r="L228" s="8">
        <v>2.0500001907348633</v>
      </c>
      <c r="M228" s="8">
        <v>0.45400002598762512</v>
      </c>
      <c r="N228" s="8">
        <v>0.65600001811981201</v>
      </c>
      <c r="O228" s="8">
        <v>44.5</v>
      </c>
      <c r="P228" s="8">
        <v>27.940485000610352</v>
      </c>
      <c r="Q228" s="8">
        <v>44.999370574951172</v>
      </c>
      <c r="R228" s="8">
        <v>229.80000305175781</v>
      </c>
      <c r="S228" s="8">
        <v>60</v>
      </c>
      <c r="T228" s="8">
        <v>60</v>
      </c>
      <c r="U228" s="8">
        <v>60.900002000000001</v>
      </c>
      <c r="V228" s="8">
        <v>94.586082458496094</v>
      </c>
      <c r="W228" s="8">
        <v>52.499603271484375</v>
      </c>
      <c r="X228" s="8">
        <v>66.476127624511719</v>
      </c>
      <c r="Y228" s="8">
        <v>80.071662902832031</v>
      </c>
      <c r="Z228" s="8">
        <v>3.1228127479553223</v>
      </c>
      <c r="AA228" s="8">
        <v>543.50811767578125</v>
      </c>
      <c r="AB228" s="8">
        <v>498.65921020507813</v>
      </c>
      <c r="AC228" s="8">
        <v>4.6278128623962402</v>
      </c>
      <c r="AD228" s="8">
        <v>3.6495625972747803</v>
      </c>
      <c r="AE228" s="8">
        <v>7723.0849609375</v>
      </c>
      <c r="AF228" s="8">
        <v>5483.68408203125</v>
      </c>
      <c r="AG228" s="8">
        <v>1670.3857421875</v>
      </c>
      <c r="AH228" s="8">
        <v>1011.94580078125</v>
      </c>
      <c r="AI228" s="8">
        <v>6052.69921875</v>
      </c>
      <c r="AJ228" s="8">
        <v>4471.73828125</v>
      </c>
      <c r="AK228" s="8">
        <f>(data_cloud__263[[#This Row],[timestamp]]-BD226)*86400</f>
        <v>24.281000113114715</v>
      </c>
      <c r="AL228" s="8"/>
      <c r="AM228" s="8"/>
      <c r="AN228" s="8"/>
      <c r="AO228" s="8"/>
      <c r="AP228" s="6"/>
      <c r="AQ228" s="6"/>
      <c r="AR228" s="6"/>
      <c r="AS228" s="6" t="str">
        <f>_xlfn.XLOOKUP(data_cloud__263[[#This Row],[product_id]], manual_check_maarten!A:A,manual_check_maarten!F:F,  "")</f>
        <v/>
      </c>
      <c r="AT228" s="6" t="str">
        <f>_xlfn.XLOOKUP(data_cloud__263[[#This Row],[product_id]], manual_check_maarten!A:A,manual_check_maarten!H:H,  "")</f>
        <v/>
      </c>
      <c r="AU228" s="6">
        <f>IF(data_cloud__263[[#This Row],[ground_truth]]=0,1,0)</f>
        <v>0</v>
      </c>
      <c r="AV228" s="6"/>
      <c r="AW228" s="6"/>
      <c r="AX228" s="6" t="str">
        <f>_xlfn.XLOOKUP(data_cloud__263[[#This Row],[product_id]], manual_check_maarten!A:A,manual_check_maarten!G:G,  "")</f>
        <v/>
      </c>
      <c r="AY228" s="6"/>
      <c r="AZ228" s="6"/>
      <c r="BA228" s="6" t="s">
        <v>612</v>
      </c>
      <c r="BB228" s="6">
        <v>114</v>
      </c>
      <c r="BC228" s="6" t="s">
        <v>78</v>
      </c>
      <c r="BD228" s="6">
        <v>45566.719226377318</v>
      </c>
      <c r="BE228" s="6" t="s">
        <v>79</v>
      </c>
      <c r="BF228" s="6" t="s">
        <v>80</v>
      </c>
      <c r="BG228" s="6">
        <v>114</v>
      </c>
      <c r="BH228" s="6">
        <v>114</v>
      </c>
      <c r="BI228" s="6">
        <v>0</v>
      </c>
      <c r="BJ228" s="6" t="s">
        <v>613</v>
      </c>
      <c r="BK228" s="6" t="s">
        <v>82</v>
      </c>
      <c r="BL228" s="6">
        <v>15.139999389648438</v>
      </c>
      <c r="BM228" s="6">
        <v>110</v>
      </c>
      <c r="BN228" s="6" t="s">
        <v>82</v>
      </c>
      <c r="BO228" s="6" t="s">
        <v>82</v>
      </c>
      <c r="BP228" s="6">
        <v>0</v>
      </c>
      <c r="BQ228" s="6">
        <v>60</v>
      </c>
      <c r="BR228" s="6">
        <v>2.3883700370788574E-2</v>
      </c>
      <c r="BS228" s="6">
        <v>0.11812257766723633</v>
      </c>
      <c r="BT228" s="6"/>
      <c r="BU228" s="6"/>
      <c r="BY228" s="6"/>
      <c r="BZ228" s="6"/>
      <c r="CA228" s="6"/>
      <c r="CB228" s="6"/>
      <c r="CC228" s="6"/>
      <c r="CD228" s="6"/>
      <c r="CE228" s="6"/>
      <c r="CS228" s="6"/>
      <c r="CT228" s="6"/>
      <c r="CU228" s="6"/>
      <c r="CV228" s="6"/>
      <c r="CW228" s="6"/>
      <c r="CZ228" s="6"/>
      <c r="DA228" s="6"/>
      <c r="DB228" s="6"/>
      <c r="DC228" s="6"/>
      <c r="DD228" s="6"/>
      <c r="DE228" s="6"/>
    </row>
    <row r="229" spans="1:109" x14ac:dyDescent="0.35">
      <c r="A229" s="8">
        <v>802.15093994140625</v>
      </c>
      <c r="B229" s="8">
        <v>119.90861511230469</v>
      </c>
      <c r="C229" s="8">
        <v>215.10000610351563</v>
      </c>
      <c r="D229" s="8">
        <v>215</v>
      </c>
      <c r="E229" s="8">
        <v>220.10000610351563</v>
      </c>
      <c r="F229" s="8">
        <v>225</v>
      </c>
      <c r="G229" s="8">
        <v>2200.78466796875</v>
      </c>
      <c r="H229" s="8">
        <v>1768.1077880859375</v>
      </c>
      <c r="I229" s="8">
        <v>2.9580001831054688</v>
      </c>
      <c r="J229" s="8">
        <v>0.14800000190734863</v>
      </c>
      <c r="K229" s="8">
        <v>24.340002059936523</v>
      </c>
      <c r="L229" s="8">
        <v>2.0500001907348633</v>
      </c>
      <c r="M229" s="8">
        <v>0.45400002598762512</v>
      </c>
      <c r="N229" s="8">
        <v>0.65600001811981201</v>
      </c>
      <c r="O229" s="8">
        <v>44.5</v>
      </c>
      <c r="P229" s="8">
        <v>27.940485000610352</v>
      </c>
      <c r="Q229" s="8">
        <v>44.999370574951172</v>
      </c>
      <c r="R229" s="8">
        <v>229.80000305175781</v>
      </c>
      <c r="S229" s="8">
        <v>60</v>
      </c>
      <c r="T229" s="8">
        <v>60</v>
      </c>
      <c r="U229" s="8">
        <v>60.900002000000001</v>
      </c>
      <c r="V229" s="8">
        <v>137.79624938964844</v>
      </c>
      <c r="W229" s="8">
        <v>52.49993896484375</v>
      </c>
      <c r="X229" s="8">
        <v>67.165336608886719</v>
      </c>
      <c r="Y229" s="8">
        <v>82.634056091308594</v>
      </c>
      <c r="Z229" s="8">
        <v>2.1069376468658447</v>
      </c>
      <c r="AA229" s="8">
        <v>543.60687255859375</v>
      </c>
      <c r="AB229" s="8">
        <v>495.33871459960938</v>
      </c>
      <c r="AC229" s="8">
        <v>4.8159375190734863</v>
      </c>
      <c r="AD229" s="8">
        <v>3.8753125667572021</v>
      </c>
      <c r="AE229" s="8">
        <v>7860.9208984375</v>
      </c>
      <c r="AF229" s="8">
        <v>6003.5302734375</v>
      </c>
      <c r="AG229" s="8">
        <v>1778.27001953125</v>
      </c>
      <c r="AH229" s="8">
        <v>1137.205078125</v>
      </c>
      <c r="AI229" s="8">
        <v>6082.65087890625</v>
      </c>
      <c r="AJ229" s="8">
        <v>4866.3251953125</v>
      </c>
      <c r="AK229" s="8">
        <f>(data_cloud__263[[#This Row],[timestamp]]-BD227)*86400</f>
        <v>24.281000113114715</v>
      </c>
      <c r="AL229" s="8">
        <v>1.0049999999999999</v>
      </c>
      <c r="AM229" s="8">
        <v>424.64100000000002</v>
      </c>
      <c r="AN229" s="8">
        <v>2056.1239999999998</v>
      </c>
      <c r="AO229" s="8">
        <v>8.1419999999999995</v>
      </c>
      <c r="AP229" s="6">
        <v>19.131</v>
      </c>
      <c r="AQ229" s="6">
        <v>1</v>
      </c>
      <c r="AR229" s="6">
        <v>1</v>
      </c>
      <c r="AS229" s="6">
        <f>_xlfn.XLOOKUP(data_cloud__263[[#This Row],[product_id]], manual_check_maarten!A:A,manual_check_maarten!F:F,  "")</f>
        <v>1</v>
      </c>
      <c r="AT229" s="6" t="str">
        <f>_xlfn.XLOOKUP(data_cloud__263[[#This Row],[product_id]], manual_check_maarten!A:A,manual_check_maarten!H:H,  "")</f>
        <v/>
      </c>
      <c r="AU229" s="6">
        <f>IF(data_cloud__263[[#This Row],[ground_truth]]=0,1,0)</f>
        <v>0</v>
      </c>
      <c r="AV229" s="6"/>
      <c r="AW229" s="6"/>
      <c r="AX229" s="6">
        <f>_xlfn.XLOOKUP(data_cloud__263[[#This Row],[product_id]], manual_check_maarten!A:A,manual_check_maarten!G:G,  "")</f>
        <v>0</v>
      </c>
      <c r="AY229" s="6"/>
      <c r="AZ229" s="6"/>
      <c r="BA229" s="6" t="s">
        <v>614</v>
      </c>
      <c r="BB229" s="6">
        <v>114</v>
      </c>
      <c r="BC229" s="6" t="s">
        <v>85</v>
      </c>
      <c r="BD229" s="6">
        <v>45566.719226377318</v>
      </c>
      <c r="BE229" s="6" t="s">
        <v>79</v>
      </c>
      <c r="BF229" s="6" t="s">
        <v>80</v>
      </c>
      <c r="BG229" s="6">
        <v>114</v>
      </c>
      <c r="BH229" s="6">
        <v>114</v>
      </c>
      <c r="BI229" s="6">
        <v>0</v>
      </c>
      <c r="BJ229" s="6" t="s">
        <v>613</v>
      </c>
      <c r="BK229" s="6" t="s">
        <v>82</v>
      </c>
      <c r="BL229" s="6">
        <v>15.139999389648438</v>
      </c>
      <c r="BM229" s="6">
        <v>110</v>
      </c>
      <c r="BN229" s="6" t="s">
        <v>82</v>
      </c>
      <c r="BO229" s="6" t="s">
        <v>82</v>
      </c>
      <c r="BP229" s="6">
        <v>0</v>
      </c>
      <c r="BQ229" s="6">
        <v>60</v>
      </c>
      <c r="BR229" s="6"/>
      <c r="BS229" s="6"/>
      <c r="BT229" s="6" t="s">
        <v>615</v>
      </c>
      <c r="BU229" s="6" t="s">
        <v>614</v>
      </c>
      <c r="BV229" s="6">
        <v>40</v>
      </c>
      <c r="BW229" s="6">
        <v>20</v>
      </c>
      <c r="BX229" s="6">
        <v>45</v>
      </c>
      <c r="BY229" s="6">
        <v>1234.0360000000001</v>
      </c>
      <c r="BZ229" s="6">
        <v>972.12199999999996</v>
      </c>
      <c r="CA229" s="6">
        <v>-1.627</v>
      </c>
      <c r="CB229" s="6">
        <v>4.1040000000000001</v>
      </c>
      <c r="CC229" s="6">
        <v>90.682000000000002</v>
      </c>
      <c r="CD229" s="6">
        <v>2056.1239999999998</v>
      </c>
      <c r="CE229" s="6">
        <v>1227.905</v>
      </c>
      <c r="CF229" s="6">
        <v>1279.0630000000001</v>
      </c>
      <c r="CG229" s="6">
        <v>-178.315</v>
      </c>
      <c r="CH229" s="6">
        <v>99.998999999999995</v>
      </c>
      <c r="CS229" s="6"/>
      <c r="CT229" s="6"/>
      <c r="CU229" s="6"/>
      <c r="CV229" s="6"/>
      <c r="CW229" s="6"/>
      <c r="CZ229" s="6"/>
      <c r="DA229" s="6"/>
      <c r="DB229" s="6"/>
      <c r="DC229" s="6"/>
      <c r="DD229" s="6"/>
      <c r="DE229" s="6"/>
    </row>
    <row r="230" spans="1:109" x14ac:dyDescent="0.35">
      <c r="A230" s="8">
        <v>802.15093994140625</v>
      </c>
      <c r="B230" s="8">
        <v>119.90861511230469</v>
      </c>
      <c r="C230" s="8">
        <v>215.30000305175781</v>
      </c>
      <c r="D230" s="8">
        <v>215.10000610351563</v>
      </c>
      <c r="E230" s="8">
        <v>220.10000610351563</v>
      </c>
      <c r="F230" s="8">
        <v>225</v>
      </c>
      <c r="G230" s="8">
        <v>2206.90478515625</v>
      </c>
      <c r="H230" s="8">
        <v>1756.06201171875</v>
      </c>
      <c r="I230" s="8">
        <v>3.4000000953674316</v>
      </c>
      <c r="J230" s="8">
        <v>0.14600001275539398</v>
      </c>
      <c r="K230" s="8">
        <v>24.340002059936523</v>
      </c>
      <c r="L230" s="8">
        <v>2.0680000782012939</v>
      </c>
      <c r="M230" s="8">
        <v>0.45400002598762512</v>
      </c>
      <c r="N230" s="8">
        <v>0.65600001811981201</v>
      </c>
      <c r="O230" s="8">
        <v>44.5</v>
      </c>
      <c r="P230" s="8">
        <v>28.072999954223633</v>
      </c>
      <c r="Q230" s="8">
        <v>44.963691711425781</v>
      </c>
      <c r="R230" s="8">
        <v>229.80000305175781</v>
      </c>
      <c r="S230" s="8">
        <v>60</v>
      </c>
      <c r="T230" s="8">
        <v>60</v>
      </c>
      <c r="U230" s="8">
        <v>60.900002000000001</v>
      </c>
      <c r="V230" s="8">
        <v>94.586082458496094</v>
      </c>
      <c r="W230" s="8">
        <v>52.499603271484375</v>
      </c>
      <c r="X230" s="8">
        <v>66.386024475097656</v>
      </c>
      <c r="Y230" s="8">
        <v>80.101882934570313</v>
      </c>
      <c r="Z230" s="8">
        <v>2.821812629699707</v>
      </c>
      <c r="AA230" s="8">
        <v>542.6915283203125</v>
      </c>
      <c r="AB230" s="8">
        <v>497.65011596679688</v>
      </c>
      <c r="AC230" s="8">
        <v>4.6654376983642578</v>
      </c>
      <c r="AD230" s="8">
        <v>3.687187671661377</v>
      </c>
      <c r="AE230" s="8">
        <v>7722.2119140625</v>
      </c>
      <c r="AF230" s="8">
        <v>5448.671875</v>
      </c>
      <c r="AG230" s="8">
        <v>1692.9150390625</v>
      </c>
      <c r="AH230" s="8">
        <v>1033.31689453125</v>
      </c>
      <c r="AI230" s="8">
        <v>6029.296875</v>
      </c>
      <c r="AJ230" s="8">
        <v>4415.35498046875</v>
      </c>
      <c r="AK230" s="8">
        <f>(data_cloud__263[[#This Row],[timestamp]]-BD228)*86400</f>
        <v>24.01799988001585</v>
      </c>
      <c r="AL230" s="8">
        <v>1.0029999999999999</v>
      </c>
      <c r="AM230" s="8">
        <v>423.738</v>
      </c>
      <c r="AN230" s="8">
        <v>2053.9549999999999</v>
      </c>
      <c r="AO230" s="8">
        <v>8.4309999999999992</v>
      </c>
      <c r="AP230" s="6">
        <v>27.515000000000001</v>
      </c>
      <c r="AQ230" s="6">
        <v>1</v>
      </c>
      <c r="AR230" s="6">
        <v>1</v>
      </c>
      <c r="AS230" s="6">
        <f>_xlfn.XLOOKUP(data_cloud__263[[#This Row],[product_id]], manual_check_maarten!A:A,manual_check_maarten!F:F,  "")</f>
        <v>1</v>
      </c>
      <c r="AT230" s="6" t="str">
        <f>_xlfn.XLOOKUP(data_cloud__263[[#This Row],[product_id]], manual_check_maarten!A:A,manual_check_maarten!H:H,  "")</f>
        <v/>
      </c>
      <c r="AU230" s="6">
        <f>IF(data_cloud__263[[#This Row],[ground_truth]]=0,1,0)</f>
        <v>0</v>
      </c>
      <c r="AV230" s="6"/>
      <c r="AW230" s="6"/>
      <c r="AX230" s="6">
        <f>_xlfn.XLOOKUP(data_cloud__263[[#This Row],[product_id]], manual_check_maarten!A:A,manual_check_maarten!G:G,  "")</f>
        <v>0</v>
      </c>
      <c r="AY230" s="6"/>
      <c r="AZ230" s="6"/>
      <c r="BA230" s="6" t="s">
        <v>616</v>
      </c>
      <c r="BB230" s="6">
        <v>115</v>
      </c>
      <c r="BC230" s="6" t="s">
        <v>78</v>
      </c>
      <c r="BD230" s="6">
        <v>45566.719504363427</v>
      </c>
      <c r="BE230" s="6" t="s">
        <v>79</v>
      </c>
      <c r="BF230" s="6" t="s">
        <v>80</v>
      </c>
      <c r="BG230" s="6">
        <v>115</v>
      </c>
      <c r="BH230" s="6">
        <v>115</v>
      </c>
      <c r="BI230" s="6">
        <v>0</v>
      </c>
      <c r="BJ230" s="6" t="s">
        <v>617</v>
      </c>
      <c r="BK230" s="6" t="s">
        <v>82</v>
      </c>
      <c r="BL230" s="6">
        <v>15.149999618530273</v>
      </c>
      <c r="BM230" s="6">
        <v>110</v>
      </c>
      <c r="BN230" s="6" t="s">
        <v>82</v>
      </c>
      <c r="BO230" s="6" t="s">
        <v>82</v>
      </c>
      <c r="BP230" s="6">
        <v>0</v>
      </c>
      <c r="BQ230" s="6">
        <v>60</v>
      </c>
      <c r="BR230" s="6">
        <v>2.9590368270874023E-2</v>
      </c>
      <c r="BS230" s="6">
        <v>0.11493837833404541</v>
      </c>
      <c r="BT230" s="6" t="s">
        <v>618</v>
      </c>
      <c r="BU230" s="6" t="s">
        <v>616</v>
      </c>
      <c r="BV230" s="6">
        <v>40</v>
      </c>
      <c r="BW230" s="6">
        <v>20</v>
      </c>
      <c r="BX230" s="6">
        <v>45</v>
      </c>
      <c r="BY230" s="6">
        <v>890.72500000000002</v>
      </c>
      <c r="BZ230" s="6">
        <v>1007.125</v>
      </c>
      <c r="CA230" s="6">
        <v>3.806</v>
      </c>
      <c r="CB230" s="6">
        <v>4.1710000000000003</v>
      </c>
      <c r="CC230" s="6">
        <v>96.114999999999995</v>
      </c>
      <c r="CD230" s="6">
        <v>2053.9549999999999</v>
      </c>
      <c r="CE230" s="6">
        <v>866.94500000000005</v>
      </c>
      <c r="CF230" s="6">
        <v>1117.7940000000001</v>
      </c>
      <c r="CG230" s="6">
        <v>6.5970000000000004</v>
      </c>
      <c r="CH230" s="6">
        <v>97.244</v>
      </c>
      <c r="CS230" s="6"/>
      <c r="CT230" s="6"/>
      <c r="CU230" s="6"/>
      <c r="CV230" s="6"/>
      <c r="CW230" s="6"/>
      <c r="CZ230" s="6"/>
      <c r="DA230" s="6"/>
      <c r="DB230" s="6"/>
      <c r="DC230" s="6"/>
      <c r="DD230" s="6"/>
      <c r="DE230" s="6"/>
    </row>
    <row r="231" spans="1:109" x14ac:dyDescent="0.35">
      <c r="A231" s="8">
        <v>802.15093994140625</v>
      </c>
      <c r="B231" s="8">
        <v>119.90861511230469</v>
      </c>
      <c r="C231" s="8">
        <v>215.30000305175781</v>
      </c>
      <c r="D231" s="8">
        <v>215.10000610351563</v>
      </c>
      <c r="E231" s="8">
        <v>220.10000610351563</v>
      </c>
      <c r="F231" s="8">
        <v>225</v>
      </c>
      <c r="G231" s="8">
        <v>2206.90478515625</v>
      </c>
      <c r="H231" s="8">
        <v>1756.06201171875</v>
      </c>
      <c r="I231" s="8">
        <v>3.4000000953674316</v>
      </c>
      <c r="J231" s="8">
        <v>0.14600001275539398</v>
      </c>
      <c r="K231" s="8">
        <v>24.340002059936523</v>
      </c>
      <c r="L231" s="8">
        <v>2.0680000782012939</v>
      </c>
      <c r="M231" s="8">
        <v>0.45400002598762512</v>
      </c>
      <c r="N231" s="8">
        <v>0.65600001811981201</v>
      </c>
      <c r="O231" s="8">
        <v>44.5</v>
      </c>
      <c r="P231" s="8">
        <v>28.072999954223633</v>
      </c>
      <c r="Q231" s="8">
        <v>44.963691711425781</v>
      </c>
      <c r="R231" s="8">
        <v>229.80000305175781</v>
      </c>
      <c r="S231" s="8">
        <v>60</v>
      </c>
      <c r="T231" s="8">
        <v>60</v>
      </c>
      <c r="U231" s="8">
        <v>60.900002000000001</v>
      </c>
      <c r="V231" s="8">
        <v>137.79624938964844</v>
      </c>
      <c r="W231" s="8">
        <v>52.49993896484375</v>
      </c>
      <c r="X231" s="8">
        <v>66.847785949707031</v>
      </c>
      <c r="Y231" s="8">
        <v>82.791694641113281</v>
      </c>
      <c r="Z231" s="8">
        <v>2.1069376468658447</v>
      </c>
      <c r="AA231" s="8">
        <v>542.59649658203125</v>
      </c>
      <c r="AB231" s="8">
        <v>495.39190673828125</v>
      </c>
      <c r="AC231" s="8">
        <v>4.8159375190734863</v>
      </c>
      <c r="AD231" s="8">
        <v>3.8376877307891846</v>
      </c>
      <c r="AE231" s="8">
        <v>7856.255859375</v>
      </c>
      <c r="AF231" s="8">
        <v>5997.70947265625</v>
      </c>
      <c r="AG231" s="8">
        <v>1780.08447265625</v>
      </c>
      <c r="AH231" s="8">
        <v>1122.89306640625</v>
      </c>
      <c r="AI231" s="8">
        <v>6076.17138671875</v>
      </c>
      <c r="AJ231" s="8">
        <v>4874.81640625</v>
      </c>
      <c r="AK231" s="8">
        <f>(data_cloud__263[[#This Row],[timestamp]]-BD229)*86400</f>
        <v>24.01799988001585</v>
      </c>
      <c r="AL231" s="8">
        <v>1.0049999999999999</v>
      </c>
      <c r="AM231" s="8">
        <v>424.661</v>
      </c>
      <c r="AN231" s="8">
        <v>2054.4920000000002</v>
      </c>
      <c r="AO231" s="8">
        <v>8.8360000000000003</v>
      </c>
      <c r="AP231" s="6">
        <v>32.298000000000002</v>
      </c>
      <c r="AQ231" s="6">
        <v>1</v>
      </c>
      <c r="AR231" s="6">
        <v>1</v>
      </c>
      <c r="AS231" s="6">
        <f>_xlfn.XLOOKUP(data_cloud__263[[#This Row],[product_id]], manual_check_maarten!A:A,manual_check_maarten!F:F,  "")</f>
        <v>1</v>
      </c>
      <c r="AT231" s="6" t="str">
        <f>_xlfn.XLOOKUP(data_cloud__263[[#This Row],[product_id]], manual_check_maarten!A:A,manual_check_maarten!H:H,  "")</f>
        <v/>
      </c>
      <c r="AU231" s="6">
        <f>IF(data_cloud__263[[#This Row],[ground_truth]]=0,1,0)</f>
        <v>0</v>
      </c>
      <c r="AV231" s="6"/>
      <c r="AW231" s="6"/>
      <c r="AX231" s="6">
        <f>_xlfn.XLOOKUP(data_cloud__263[[#This Row],[product_id]], manual_check_maarten!A:A,manual_check_maarten!G:G,  "")</f>
        <v>0</v>
      </c>
      <c r="AY231" s="6"/>
      <c r="AZ231" s="6"/>
      <c r="BA231" s="6" t="s">
        <v>619</v>
      </c>
      <c r="BB231" s="6">
        <v>115</v>
      </c>
      <c r="BC231" s="6" t="s">
        <v>85</v>
      </c>
      <c r="BD231" s="6">
        <v>45566.719504363427</v>
      </c>
      <c r="BE231" s="6" t="s">
        <v>79</v>
      </c>
      <c r="BF231" s="6" t="s">
        <v>80</v>
      </c>
      <c r="BG231" s="6">
        <v>115</v>
      </c>
      <c r="BH231" s="6">
        <v>115</v>
      </c>
      <c r="BI231" s="6">
        <v>0</v>
      </c>
      <c r="BJ231" s="6" t="s">
        <v>617</v>
      </c>
      <c r="BK231" s="6" t="s">
        <v>82</v>
      </c>
      <c r="BL231" s="6">
        <v>15.149999618530273</v>
      </c>
      <c r="BM231" s="6">
        <v>110</v>
      </c>
      <c r="BN231" s="6" t="s">
        <v>82</v>
      </c>
      <c r="BO231" s="6" t="s">
        <v>82</v>
      </c>
      <c r="BP231" s="6">
        <v>0</v>
      </c>
      <c r="BQ231" s="6">
        <v>60</v>
      </c>
      <c r="BR231" s="6"/>
      <c r="BS231" s="6"/>
      <c r="BT231" s="6" t="s">
        <v>620</v>
      </c>
      <c r="BU231" s="6" t="s">
        <v>619</v>
      </c>
      <c r="BV231" s="6">
        <v>40</v>
      </c>
      <c r="BW231" s="6">
        <v>20</v>
      </c>
      <c r="BX231" s="6">
        <v>45</v>
      </c>
      <c r="BY231" s="6">
        <v>1225.6289999999999</v>
      </c>
      <c r="BZ231" s="6">
        <v>1088.6949999999999</v>
      </c>
      <c r="CA231" s="6">
        <v>-2.3090000000000002</v>
      </c>
      <c r="CB231" s="6">
        <v>4.0279999999999996</v>
      </c>
      <c r="CC231" s="6">
        <v>90</v>
      </c>
      <c r="CD231" s="6">
        <v>2054.4920000000002</v>
      </c>
      <c r="CE231" s="6">
        <v>1220.8389999999999</v>
      </c>
      <c r="CF231" s="6">
        <v>1394.694</v>
      </c>
      <c r="CG231" s="6">
        <v>-178.50700000000001</v>
      </c>
      <c r="CH231" s="6">
        <v>99.998999999999995</v>
      </c>
      <c r="CS231" s="6"/>
      <c r="CT231" s="6"/>
      <c r="CU231" s="6"/>
      <c r="CV231" s="6"/>
      <c r="CW231" s="6"/>
      <c r="CZ231" s="6"/>
      <c r="DA231" s="6"/>
      <c r="DB231" s="6"/>
      <c r="DC231" s="6"/>
      <c r="DD231" s="6"/>
      <c r="DE231" s="6"/>
    </row>
    <row r="232" spans="1:109" x14ac:dyDescent="0.35">
      <c r="A232" s="8">
        <v>802.33538818359375</v>
      </c>
      <c r="B232" s="8">
        <v>119.90861511230469</v>
      </c>
      <c r="C232" s="8">
        <v>215</v>
      </c>
      <c r="D232" s="8">
        <v>215.10000610351563</v>
      </c>
      <c r="E232" s="8">
        <v>220.10000610351563</v>
      </c>
      <c r="F232" s="8">
        <v>225</v>
      </c>
      <c r="G232" s="8">
        <v>2200.201904296875</v>
      </c>
      <c r="H232" s="8">
        <v>1768.399169921875</v>
      </c>
      <c r="I232" s="8">
        <v>3.2340002059936523</v>
      </c>
      <c r="J232" s="8">
        <v>0.14400000870227814</v>
      </c>
      <c r="K232" s="8">
        <v>24.340002059936523</v>
      </c>
      <c r="L232" s="8">
        <v>2.0440001487731934</v>
      </c>
      <c r="M232" s="8">
        <v>0.45400002598762512</v>
      </c>
      <c r="N232" s="8">
        <v>0.65600001811981201</v>
      </c>
      <c r="O232" s="8">
        <v>44.700000762939453</v>
      </c>
      <c r="P232" s="8">
        <v>27.853839874267578</v>
      </c>
      <c r="Q232" s="8">
        <v>44.984077453613281</v>
      </c>
      <c r="R232" s="8">
        <v>229.80000305175781</v>
      </c>
      <c r="S232" s="8">
        <v>60.099997999999999</v>
      </c>
      <c r="T232" s="8">
        <v>60.099997999999999</v>
      </c>
      <c r="U232" s="8">
        <v>60.900002000000001</v>
      </c>
      <c r="V232" s="8">
        <v>94.586082458496094</v>
      </c>
      <c r="W232" s="8">
        <v>52.499603271484375</v>
      </c>
      <c r="X232" s="8">
        <v>66.346443176269531</v>
      </c>
      <c r="Y232" s="8">
        <v>80.026969909667969</v>
      </c>
      <c r="Z232" s="8">
        <v>2.7089376449584961</v>
      </c>
      <c r="AA232" s="8">
        <v>541.816650390625</v>
      </c>
      <c r="AB232" s="8">
        <v>496.829345703125</v>
      </c>
      <c r="AC232" s="8">
        <v>4.5149378776550293</v>
      </c>
      <c r="AD232" s="8">
        <v>3.687187671661377</v>
      </c>
      <c r="AE232" s="8">
        <v>7695.48876953125</v>
      </c>
      <c r="AF232" s="8">
        <v>5426.03271484375</v>
      </c>
      <c r="AG232" s="8">
        <v>1601.84912109375</v>
      </c>
      <c r="AH232" s="8">
        <v>1023.40234375</v>
      </c>
      <c r="AI232" s="8">
        <v>6093.6396484375</v>
      </c>
      <c r="AJ232" s="8">
        <v>4402.63037109375</v>
      </c>
      <c r="AK232" s="8">
        <f>(data_cloud__263[[#This Row],[timestamp]]-BD230)*86400</f>
        <v>24.6460001450032</v>
      </c>
      <c r="AL232" s="8">
        <v>1.004</v>
      </c>
      <c r="AM232" s="8">
        <v>423.74599999999998</v>
      </c>
      <c r="AN232" s="8">
        <v>2055.5990000000002</v>
      </c>
      <c r="AO232" s="8">
        <v>5.0880000000000001</v>
      </c>
      <c r="AP232" s="6">
        <v>26.658000000000001</v>
      </c>
      <c r="AQ232" s="6">
        <v>1</v>
      </c>
      <c r="AR232" s="6">
        <v>1</v>
      </c>
      <c r="AS232" s="6">
        <f>_xlfn.XLOOKUP(data_cloud__263[[#This Row],[product_id]], manual_check_maarten!A:A,manual_check_maarten!F:F,  "")</f>
        <v>1</v>
      </c>
      <c r="AT232" s="6" t="str">
        <f>_xlfn.XLOOKUP(data_cloud__263[[#This Row],[product_id]], manual_check_maarten!A:A,manual_check_maarten!H:H,  "")</f>
        <v/>
      </c>
      <c r="AU232" s="6">
        <f>IF(data_cloud__263[[#This Row],[ground_truth]]=0,1,0)</f>
        <v>0</v>
      </c>
      <c r="AV232" s="6"/>
      <c r="AW232" s="6"/>
      <c r="AX232" s="6">
        <f>_xlfn.XLOOKUP(data_cloud__263[[#This Row],[product_id]], manual_check_maarten!A:A,manual_check_maarten!G:G,  "")</f>
        <v>0</v>
      </c>
      <c r="AY232" s="6"/>
      <c r="AZ232" s="6"/>
      <c r="BA232" s="6" t="s">
        <v>621</v>
      </c>
      <c r="BB232" s="6">
        <v>116</v>
      </c>
      <c r="BC232" s="6" t="s">
        <v>78</v>
      </c>
      <c r="BD232" s="6">
        <v>45566.719789618059</v>
      </c>
      <c r="BE232" s="6" t="s">
        <v>79</v>
      </c>
      <c r="BF232" s="6" t="s">
        <v>80</v>
      </c>
      <c r="BG232" s="6">
        <v>116</v>
      </c>
      <c r="BH232" s="6">
        <v>116</v>
      </c>
      <c r="BI232" s="6">
        <v>0</v>
      </c>
      <c r="BJ232" s="6" t="s">
        <v>622</v>
      </c>
      <c r="BK232" s="6" t="s">
        <v>82</v>
      </c>
      <c r="BL232" s="6">
        <v>15.149999618530273</v>
      </c>
      <c r="BM232" s="6">
        <v>110</v>
      </c>
      <c r="BN232" s="6" t="s">
        <v>82</v>
      </c>
      <c r="BO232" s="6" t="s">
        <v>82</v>
      </c>
      <c r="BP232" s="6">
        <v>0</v>
      </c>
      <c r="BQ232" s="6">
        <v>60</v>
      </c>
      <c r="BR232" s="6">
        <v>2.5728225708007813E-2</v>
      </c>
      <c r="BS232" s="6">
        <v>0.11479401588439941</v>
      </c>
      <c r="BT232" s="6" t="s">
        <v>623</v>
      </c>
      <c r="BU232" s="6" t="s">
        <v>621</v>
      </c>
      <c r="BV232" s="6">
        <v>40</v>
      </c>
      <c r="BW232" s="6">
        <v>20</v>
      </c>
      <c r="BX232" s="6">
        <v>45</v>
      </c>
      <c r="BY232" s="6">
        <v>880.779</v>
      </c>
      <c r="BZ232" s="6">
        <v>1163.2</v>
      </c>
      <c r="CA232" s="6">
        <v>3.1309999999999998</v>
      </c>
      <c r="CB232" s="6">
        <v>4.1630000000000003</v>
      </c>
      <c r="CC232" s="6">
        <v>95.44</v>
      </c>
      <c r="CD232" s="6">
        <v>2055.5990000000002</v>
      </c>
      <c r="CE232" s="6">
        <v>857.77</v>
      </c>
      <c r="CF232" s="6">
        <v>1270.9639999999999</v>
      </c>
      <c r="CG232" s="6">
        <v>6.3010000000000002</v>
      </c>
      <c r="CH232" s="6">
        <v>99.998999999999995</v>
      </c>
      <c r="CS232" s="6"/>
      <c r="CT232" s="6"/>
      <c r="CU232" s="6"/>
      <c r="CV232" s="6"/>
      <c r="CW232" s="6"/>
      <c r="CZ232" s="6"/>
      <c r="DA232" s="6"/>
      <c r="DB232" s="6"/>
      <c r="DC232" s="6"/>
      <c r="DD232" s="6"/>
      <c r="DE232" s="6"/>
    </row>
    <row r="233" spans="1:109" x14ac:dyDescent="0.35">
      <c r="A233" s="8">
        <v>802.33538818359375</v>
      </c>
      <c r="B233" s="8">
        <v>119.90861511230469</v>
      </c>
      <c r="C233" s="8">
        <v>215</v>
      </c>
      <c r="D233" s="8">
        <v>215.10000610351563</v>
      </c>
      <c r="E233" s="8">
        <v>220.10000610351563</v>
      </c>
      <c r="F233" s="8">
        <v>225</v>
      </c>
      <c r="G233" s="8">
        <v>2200.201904296875</v>
      </c>
      <c r="H233" s="8">
        <v>1768.399169921875</v>
      </c>
      <c r="I233" s="8">
        <v>3.2340002059936523</v>
      </c>
      <c r="J233" s="8">
        <v>0.14400000870227814</v>
      </c>
      <c r="K233" s="8">
        <v>24.340002059936523</v>
      </c>
      <c r="L233" s="8">
        <v>2.0440001487731934</v>
      </c>
      <c r="M233" s="8">
        <v>0.45400002598762512</v>
      </c>
      <c r="N233" s="8">
        <v>0.65600001811981201</v>
      </c>
      <c r="O233" s="8">
        <v>44.700000762939453</v>
      </c>
      <c r="P233" s="8">
        <v>27.853839874267578</v>
      </c>
      <c r="Q233" s="8">
        <v>44.984077453613281</v>
      </c>
      <c r="R233" s="8">
        <v>229.80000305175781</v>
      </c>
      <c r="S233" s="8">
        <v>60.099997999999999</v>
      </c>
      <c r="T233" s="8">
        <v>60.099997999999999</v>
      </c>
      <c r="U233" s="8">
        <v>60.900002000000001</v>
      </c>
      <c r="V233" s="8">
        <v>137.79624938964844</v>
      </c>
      <c r="W233" s="8">
        <v>52.49993896484375</v>
      </c>
      <c r="X233" s="8">
        <v>66.840797424316406</v>
      </c>
      <c r="Y233" s="8">
        <v>82.713714599609375</v>
      </c>
      <c r="Z233" s="8">
        <v>2.4831876754760742</v>
      </c>
      <c r="AA233" s="8">
        <v>542.05517578125</v>
      </c>
      <c r="AB233" s="8">
        <v>494.72314453125</v>
      </c>
      <c r="AC233" s="8">
        <v>4.8159375190734863</v>
      </c>
      <c r="AD233" s="8">
        <v>3.8376877307891846</v>
      </c>
      <c r="AE233" s="8">
        <v>7827.9951171875</v>
      </c>
      <c r="AF233" s="8">
        <v>5965.54345703125</v>
      </c>
      <c r="AG233" s="8">
        <v>1772.412109375</v>
      </c>
      <c r="AH233" s="8">
        <v>1114.80078125</v>
      </c>
      <c r="AI233" s="8">
        <v>6055.5830078125</v>
      </c>
      <c r="AJ233" s="8">
        <v>4850.74267578125</v>
      </c>
      <c r="AK233" s="8">
        <f>(data_cloud__263[[#This Row],[timestamp]]-BD231)*86400</f>
        <v>24.6460001450032</v>
      </c>
      <c r="AL233" s="8">
        <v>1.0049999999999999</v>
      </c>
      <c r="AM233" s="8">
        <v>424.74200000000002</v>
      </c>
      <c r="AN233" s="8">
        <v>2055.9879999999998</v>
      </c>
      <c r="AO233" s="8">
        <v>10.183</v>
      </c>
      <c r="AP233" s="6">
        <v>22.27</v>
      </c>
      <c r="AQ233" s="6">
        <v>1</v>
      </c>
      <c r="AR233" s="6">
        <v>1</v>
      </c>
      <c r="AS233" s="6">
        <f>_xlfn.XLOOKUP(data_cloud__263[[#This Row],[product_id]], manual_check_maarten!A:A,manual_check_maarten!F:F,  "")</f>
        <v>1</v>
      </c>
      <c r="AT233" s="6" t="str">
        <f>_xlfn.XLOOKUP(data_cloud__263[[#This Row],[product_id]], manual_check_maarten!A:A,manual_check_maarten!H:H,  "")</f>
        <v/>
      </c>
      <c r="AU233" s="6">
        <f>IF(data_cloud__263[[#This Row],[ground_truth]]=0,1,0)</f>
        <v>0</v>
      </c>
      <c r="AV233" s="6"/>
      <c r="AW233" s="6"/>
      <c r="AX233" s="6">
        <f>_xlfn.XLOOKUP(data_cloud__263[[#This Row],[product_id]], manual_check_maarten!A:A,manual_check_maarten!G:G,  "")</f>
        <v>0</v>
      </c>
      <c r="AY233" s="6"/>
      <c r="AZ233" s="6"/>
      <c r="BA233" s="6" t="s">
        <v>624</v>
      </c>
      <c r="BB233" s="6">
        <v>116</v>
      </c>
      <c r="BC233" s="6" t="s">
        <v>85</v>
      </c>
      <c r="BD233" s="6">
        <v>45566.719789618059</v>
      </c>
      <c r="BE233" s="6" t="s">
        <v>79</v>
      </c>
      <c r="BF233" s="6" t="s">
        <v>80</v>
      </c>
      <c r="BG233" s="6">
        <v>116</v>
      </c>
      <c r="BH233" s="6">
        <v>116</v>
      </c>
      <c r="BI233" s="6">
        <v>0</v>
      </c>
      <c r="BJ233" s="6" t="s">
        <v>622</v>
      </c>
      <c r="BK233" s="6" t="s">
        <v>82</v>
      </c>
      <c r="BL233" s="6">
        <v>15.149999618530273</v>
      </c>
      <c r="BM233" s="6">
        <v>110</v>
      </c>
      <c r="BN233" s="6" t="s">
        <v>82</v>
      </c>
      <c r="BO233" s="6" t="s">
        <v>82</v>
      </c>
      <c r="BP233" s="6">
        <v>0</v>
      </c>
      <c r="BQ233" s="6">
        <v>60</v>
      </c>
      <c r="BR233" s="6"/>
      <c r="BS233" s="6"/>
      <c r="BT233" s="6" t="s">
        <v>625</v>
      </c>
      <c r="BU233" s="6" t="s">
        <v>624</v>
      </c>
      <c r="BV233" s="6">
        <v>40</v>
      </c>
      <c r="BW233" s="6">
        <v>20</v>
      </c>
      <c r="BX233" s="6">
        <v>45</v>
      </c>
      <c r="BY233" s="6">
        <v>1216.0229999999999</v>
      </c>
      <c r="BZ233" s="6">
        <v>958.34799999999996</v>
      </c>
      <c r="CA233" s="6">
        <v>-2.3090000000000002</v>
      </c>
      <c r="CB233" s="6">
        <v>4.0780000000000003</v>
      </c>
      <c r="CC233" s="6">
        <v>90</v>
      </c>
      <c r="CD233" s="6">
        <v>2055.9879999999998</v>
      </c>
      <c r="CE233" s="6">
        <v>1214.598</v>
      </c>
      <c r="CF233" s="6">
        <v>1265.7950000000001</v>
      </c>
      <c r="CG233" s="6">
        <v>-179.18</v>
      </c>
      <c r="CH233" s="6">
        <v>98.424999999999997</v>
      </c>
      <c r="CS233" s="6"/>
      <c r="CT233" s="6"/>
      <c r="CU233" s="6"/>
      <c r="CV233" s="6"/>
      <c r="CW233" s="6"/>
      <c r="CZ233" s="6"/>
      <c r="DA233" s="6"/>
      <c r="DB233" s="6"/>
      <c r="DC233" s="6"/>
      <c r="DD233" s="6"/>
      <c r="DE233" s="6"/>
    </row>
    <row r="234" spans="1:109" x14ac:dyDescent="0.35">
      <c r="A234" s="8">
        <v>802.51983642578125</v>
      </c>
      <c r="B234" s="8">
        <v>119.90861511230469</v>
      </c>
      <c r="C234" s="8">
        <v>214.60000610351563</v>
      </c>
      <c r="D234" s="8">
        <v>215.10000610351563</v>
      </c>
      <c r="E234" s="8">
        <v>220.10000610351563</v>
      </c>
      <c r="F234" s="8">
        <v>225</v>
      </c>
      <c r="G234" s="8">
        <v>2195.05322265625</v>
      </c>
      <c r="H234" s="8">
        <v>1754.3133544921875</v>
      </c>
      <c r="I234" s="8">
        <v>3.4520001411437988</v>
      </c>
      <c r="J234" s="8">
        <v>0.14400000870227814</v>
      </c>
      <c r="K234" s="8">
        <v>24.338001251220703</v>
      </c>
      <c r="L234" s="8">
        <v>2.124000072479248</v>
      </c>
      <c r="M234" s="8">
        <v>0.45200002193450928</v>
      </c>
      <c r="N234" s="8">
        <v>0.6600000262260437</v>
      </c>
      <c r="O234" s="8">
        <v>44.700000762939453</v>
      </c>
      <c r="P234" s="8">
        <v>28.592870712280273</v>
      </c>
      <c r="Q234" s="8">
        <v>44.994274139404297</v>
      </c>
      <c r="R234" s="8">
        <v>229.80000305175781</v>
      </c>
      <c r="S234" s="8">
        <v>59.900002000000001</v>
      </c>
      <c r="T234" s="8">
        <v>59.900002000000001</v>
      </c>
      <c r="U234" s="8">
        <v>60.900002000000001</v>
      </c>
      <c r="V234" s="8">
        <v>94.586082458496094</v>
      </c>
      <c r="W234" s="8">
        <v>52.499603271484375</v>
      </c>
      <c r="X234" s="8">
        <v>66.314552307128906</v>
      </c>
      <c r="Y234" s="8">
        <v>80.210914611816406</v>
      </c>
      <c r="Z234" s="8">
        <v>3.0851876735687256</v>
      </c>
      <c r="AA234" s="8">
        <v>546.83148193359375</v>
      </c>
      <c r="AB234" s="8">
        <v>503.52798461914063</v>
      </c>
      <c r="AC234" s="8">
        <v>4.5901875495910645</v>
      </c>
      <c r="AD234" s="8">
        <v>3.6495625972747803</v>
      </c>
      <c r="AE234" s="8">
        <v>7800.52978515625</v>
      </c>
      <c r="AF234" s="8">
        <v>5602.4521484375</v>
      </c>
      <c r="AG234" s="8">
        <v>1687.14208984375</v>
      </c>
      <c r="AH234" s="8">
        <v>1049.94873046875</v>
      </c>
      <c r="AI234" s="8">
        <v>6113.3876953125</v>
      </c>
      <c r="AJ234" s="8">
        <v>4552.50341796875</v>
      </c>
      <c r="AK234" s="8">
        <f>(data_cloud__263[[#This Row],[timestamp]]-BD232)*86400</f>
        <v>24.435999523848295</v>
      </c>
      <c r="AL234" s="8">
        <v>1.0029999999999999</v>
      </c>
      <c r="AM234" s="8">
        <v>423.59500000000003</v>
      </c>
      <c r="AN234" s="8">
        <v>2052.9769999999999</v>
      </c>
      <c r="AO234" s="8">
        <v>8.4239999999999995</v>
      </c>
      <c r="AP234" s="6">
        <v>27.155999999999999</v>
      </c>
      <c r="AQ234" s="6">
        <v>1</v>
      </c>
      <c r="AR234" s="6">
        <v>1</v>
      </c>
      <c r="AS234" s="6">
        <f>_xlfn.XLOOKUP(data_cloud__263[[#This Row],[product_id]], manual_check_maarten!A:A,manual_check_maarten!F:F,  "")</f>
        <v>1</v>
      </c>
      <c r="AT234" s="6" t="str">
        <f>_xlfn.XLOOKUP(data_cloud__263[[#This Row],[product_id]], manual_check_maarten!A:A,manual_check_maarten!H:H,  "")</f>
        <v/>
      </c>
      <c r="AU234" s="6">
        <f>IF(data_cloud__263[[#This Row],[ground_truth]]=0,1,0)</f>
        <v>0</v>
      </c>
      <c r="AV234" s="6"/>
      <c r="AW234" s="6"/>
      <c r="AX234" s="6">
        <f>_xlfn.XLOOKUP(data_cloud__263[[#This Row],[product_id]], manual_check_maarten!A:A,manual_check_maarten!G:G,  "")</f>
        <v>0</v>
      </c>
      <c r="AY234" s="6"/>
      <c r="AZ234" s="6"/>
      <c r="BA234" s="6" t="s">
        <v>626</v>
      </c>
      <c r="BB234" s="6">
        <v>117</v>
      </c>
      <c r="BC234" s="6" t="s">
        <v>78</v>
      </c>
      <c r="BD234" s="6">
        <v>45566.720072442127</v>
      </c>
      <c r="BE234" s="6" t="s">
        <v>79</v>
      </c>
      <c r="BF234" s="6" t="s">
        <v>80</v>
      </c>
      <c r="BG234" s="6">
        <v>117</v>
      </c>
      <c r="BH234" s="6">
        <v>117</v>
      </c>
      <c r="BI234" s="6">
        <v>0</v>
      </c>
      <c r="BJ234" s="6" t="s">
        <v>627</v>
      </c>
      <c r="BK234" s="6" t="s">
        <v>82</v>
      </c>
      <c r="BL234" s="6">
        <v>15.159999847412109</v>
      </c>
      <c r="BM234" s="6">
        <v>110</v>
      </c>
      <c r="BN234" s="6" t="s">
        <v>82</v>
      </c>
      <c r="BO234" s="6" t="s">
        <v>82</v>
      </c>
      <c r="BP234" s="6">
        <v>0</v>
      </c>
      <c r="BQ234" s="6">
        <v>60</v>
      </c>
      <c r="BR234" s="6">
        <v>3.0660152435302734E-2</v>
      </c>
      <c r="BS234" s="6">
        <v>9.4484686851501465E-2</v>
      </c>
      <c r="BT234" s="6" t="s">
        <v>628</v>
      </c>
      <c r="BU234" s="6" t="s">
        <v>626</v>
      </c>
      <c r="BV234" s="6">
        <v>40</v>
      </c>
      <c r="BW234" s="6">
        <v>20</v>
      </c>
      <c r="BX234" s="6">
        <v>45</v>
      </c>
      <c r="BY234" s="6">
        <v>873.78800000000001</v>
      </c>
      <c r="BZ234" s="6">
        <v>976.50800000000004</v>
      </c>
      <c r="CA234" s="6">
        <v>2.512</v>
      </c>
      <c r="CB234" s="6">
        <v>4.1929999999999996</v>
      </c>
      <c r="CC234" s="6">
        <v>94.820999999999998</v>
      </c>
      <c r="CD234" s="6">
        <v>2052.9769999999999</v>
      </c>
      <c r="CE234" s="6">
        <v>851.68899999999996</v>
      </c>
      <c r="CF234" s="6">
        <v>1087.0409999999999</v>
      </c>
      <c r="CG234" s="6">
        <v>5.52</v>
      </c>
      <c r="CH234" s="6">
        <v>99.998999999999995</v>
      </c>
      <c r="CS234" s="6"/>
      <c r="CT234" s="6"/>
      <c r="CU234" s="6"/>
      <c r="CV234" s="6"/>
      <c r="CW234" s="6"/>
      <c r="CZ234" s="6"/>
      <c r="DA234" s="6"/>
      <c r="DB234" s="6"/>
      <c r="DC234" s="6"/>
      <c r="DD234" s="6"/>
      <c r="DE234" s="6"/>
    </row>
    <row r="235" spans="1:109" x14ac:dyDescent="0.35">
      <c r="A235" s="8">
        <v>802.51983642578125</v>
      </c>
      <c r="B235" s="8">
        <v>119.90861511230469</v>
      </c>
      <c r="C235" s="8">
        <v>214.60000610351563</v>
      </c>
      <c r="D235" s="8">
        <v>215.10000610351563</v>
      </c>
      <c r="E235" s="8">
        <v>220.10000610351563</v>
      </c>
      <c r="F235" s="8">
        <v>225</v>
      </c>
      <c r="G235" s="8">
        <v>2195.05322265625</v>
      </c>
      <c r="H235" s="8">
        <v>1754.3133544921875</v>
      </c>
      <c r="I235" s="8">
        <v>3.4520001411437988</v>
      </c>
      <c r="J235" s="8">
        <v>0.14400000870227814</v>
      </c>
      <c r="K235" s="8">
        <v>24.338001251220703</v>
      </c>
      <c r="L235" s="8">
        <v>2.124000072479248</v>
      </c>
      <c r="M235" s="8">
        <v>0.45200002193450928</v>
      </c>
      <c r="N235" s="8">
        <v>0.6600000262260437</v>
      </c>
      <c r="O235" s="8">
        <v>44.700000762939453</v>
      </c>
      <c r="P235" s="8">
        <v>28.592870712280273</v>
      </c>
      <c r="Q235" s="8">
        <v>44.994274139404297</v>
      </c>
      <c r="R235" s="8">
        <v>229.80000305175781</v>
      </c>
      <c r="S235" s="8">
        <v>59.900002000000001</v>
      </c>
      <c r="T235" s="8">
        <v>59.900002000000001</v>
      </c>
      <c r="U235" s="8">
        <v>60.900002000000001</v>
      </c>
      <c r="V235" s="8">
        <v>137.79624938964844</v>
      </c>
      <c r="W235" s="8">
        <v>52.49993896484375</v>
      </c>
      <c r="X235" s="8">
        <v>66.880241394042969</v>
      </c>
      <c r="Y235" s="8">
        <v>83.008979797363281</v>
      </c>
      <c r="Z235" s="8">
        <v>1.3920625448226929</v>
      </c>
      <c r="AA235" s="8">
        <v>546.81451416015625</v>
      </c>
      <c r="AB235" s="8">
        <v>499.36410522460938</v>
      </c>
      <c r="AC235" s="8">
        <v>4.8159375190734863</v>
      </c>
      <c r="AD235" s="8">
        <v>3.8000626564025879</v>
      </c>
      <c r="AE235" s="8">
        <v>7929.46044921875</v>
      </c>
      <c r="AF235" s="8">
        <v>6097.04541015625</v>
      </c>
      <c r="AG235" s="8">
        <v>1811.7744140625</v>
      </c>
      <c r="AH235" s="8">
        <v>1131.427734375</v>
      </c>
      <c r="AI235" s="8">
        <v>6117.68603515625</v>
      </c>
      <c r="AJ235" s="8">
        <v>4965.61767578125</v>
      </c>
      <c r="AK235" s="8">
        <f>(data_cloud__263[[#This Row],[timestamp]]-BD233)*86400</f>
        <v>24.435999523848295</v>
      </c>
      <c r="AL235" s="8">
        <v>1.0049999999999999</v>
      </c>
      <c r="AM235" s="8">
        <v>424.71899999999999</v>
      </c>
      <c r="AN235" s="8">
        <v>2054.84</v>
      </c>
      <c r="AO235" s="8">
        <v>6.5839999999999996</v>
      </c>
      <c r="AP235" s="6">
        <v>20.844999999999999</v>
      </c>
      <c r="AQ235" s="6">
        <v>1</v>
      </c>
      <c r="AR235" s="6">
        <v>1</v>
      </c>
      <c r="AS235" s="6">
        <f>_xlfn.XLOOKUP(data_cloud__263[[#This Row],[product_id]], manual_check_maarten!A:A,manual_check_maarten!F:F,  "")</f>
        <v>1</v>
      </c>
      <c r="AT235" s="6" t="str">
        <f>_xlfn.XLOOKUP(data_cloud__263[[#This Row],[product_id]], manual_check_maarten!A:A,manual_check_maarten!H:H,  "")</f>
        <v/>
      </c>
      <c r="AU235" s="6">
        <f>IF(data_cloud__263[[#This Row],[ground_truth]]=0,1,0)</f>
        <v>0</v>
      </c>
      <c r="AV235" s="6"/>
      <c r="AW235" s="6"/>
      <c r="AX235" s="6">
        <f>_xlfn.XLOOKUP(data_cloud__263[[#This Row],[product_id]], manual_check_maarten!A:A,manual_check_maarten!G:G,  "")</f>
        <v>0</v>
      </c>
      <c r="AY235" s="6"/>
      <c r="AZ235" s="6"/>
      <c r="BA235" s="6" t="s">
        <v>629</v>
      </c>
      <c r="BB235" s="6">
        <v>117</v>
      </c>
      <c r="BC235" s="6" t="s">
        <v>85</v>
      </c>
      <c r="BD235" s="6">
        <v>45566.720072442127</v>
      </c>
      <c r="BE235" s="6" t="s">
        <v>79</v>
      </c>
      <c r="BF235" s="6" t="s">
        <v>80</v>
      </c>
      <c r="BG235" s="6">
        <v>117</v>
      </c>
      <c r="BH235" s="6">
        <v>117</v>
      </c>
      <c r="BI235" s="6">
        <v>0</v>
      </c>
      <c r="BJ235" s="6" t="s">
        <v>627</v>
      </c>
      <c r="BK235" s="6" t="s">
        <v>82</v>
      </c>
      <c r="BL235" s="6">
        <v>15.159999847412109</v>
      </c>
      <c r="BM235" s="6">
        <v>110</v>
      </c>
      <c r="BN235" s="6" t="s">
        <v>82</v>
      </c>
      <c r="BO235" s="6" t="s">
        <v>82</v>
      </c>
      <c r="BP235" s="6">
        <v>0</v>
      </c>
      <c r="BQ235" s="6">
        <v>60</v>
      </c>
      <c r="BR235" s="6"/>
      <c r="BS235" s="6"/>
      <c r="BT235" s="6" t="s">
        <v>630</v>
      </c>
      <c r="BU235" s="6" t="s">
        <v>629</v>
      </c>
      <c r="BV235" s="6">
        <v>40</v>
      </c>
      <c r="BW235" s="6">
        <v>20</v>
      </c>
      <c r="BX235" s="6">
        <v>45</v>
      </c>
      <c r="BY235" s="6">
        <v>1259.0150000000001</v>
      </c>
      <c r="BZ235" s="6">
        <v>1044.251</v>
      </c>
      <c r="CA235" s="6">
        <v>-0.23899999999999999</v>
      </c>
      <c r="CB235" s="6">
        <v>4.0030000000000001</v>
      </c>
      <c r="CC235" s="6">
        <v>92.07</v>
      </c>
      <c r="CD235" s="6">
        <v>2054.84</v>
      </c>
      <c r="CE235" s="6">
        <v>1244.6569999999999</v>
      </c>
      <c r="CF235" s="6">
        <v>1351.453</v>
      </c>
      <c r="CG235" s="6">
        <v>-176.762</v>
      </c>
      <c r="CH235" s="6">
        <v>99.998999999999995</v>
      </c>
      <c r="CS235" s="6"/>
      <c r="CT235" s="6"/>
      <c r="CU235" s="6"/>
      <c r="CV235" s="6"/>
      <c r="CW235" s="6"/>
      <c r="CZ235" s="6"/>
      <c r="DA235" s="6"/>
      <c r="DB235" s="6"/>
      <c r="DC235" s="6"/>
      <c r="DD235" s="6"/>
      <c r="DE235" s="6"/>
    </row>
    <row r="236" spans="1:109" hidden="1" x14ac:dyDescent="0.35">
      <c r="A236" s="8">
        <v>802.33538818359375</v>
      </c>
      <c r="B236" s="8">
        <v>119.90861511230469</v>
      </c>
      <c r="C236" s="8">
        <v>215</v>
      </c>
      <c r="D236" s="8">
        <v>215</v>
      </c>
      <c r="E236" s="8">
        <v>220.10000610351563</v>
      </c>
      <c r="F236" s="8">
        <v>225</v>
      </c>
      <c r="G236" s="8">
        <v>2199.327392578125</v>
      </c>
      <c r="H236" s="8">
        <v>1741.684814453125</v>
      </c>
      <c r="I236" s="8">
        <v>3.5980002880096436</v>
      </c>
      <c r="J236" s="8">
        <v>0.15200001001358032</v>
      </c>
      <c r="K236" s="8">
        <v>24.338001251220703</v>
      </c>
      <c r="L236" s="8">
        <v>2.0559999942779541</v>
      </c>
      <c r="M236" s="8">
        <v>0.45200002193450928</v>
      </c>
      <c r="N236" s="8">
        <v>0.65400004386901855</v>
      </c>
      <c r="O236" s="8">
        <v>45</v>
      </c>
      <c r="P236" s="8">
        <v>28.521516799926758</v>
      </c>
      <c r="Q236" s="8">
        <v>44.973884582519531</v>
      </c>
      <c r="R236" s="8">
        <v>229.80000305175781</v>
      </c>
      <c r="S236" s="8">
        <v>60</v>
      </c>
      <c r="T236" s="8">
        <v>60</v>
      </c>
      <c r="U236" s="8">
        <v>60.900002000000001</v>
      </c>
      <c r="V236" s="8">
        <v>94.586082458496094</v>
      </c>
      <c r="W236" s="8">
        <v>52.499603271484375</v>
      </c>
      <c r="X236" s="8">
        <v>66.451271057128906</v>
      </c>
      <c r="Y236" s="8">
        <v>80.177963256835938</v>
      </c>
      <c r="Z236" s="8">
        <v>2.6336877346038818</v>
      </c>
      <c r="AA236" s="8">
        <v>544.67218017578125</v>
      </c>
      <c r="AB236" s="8">
        <v>500.72003173828125</v>
      </c>
      <c r="AC236" s="8">
        <v>4.5525627136230469</v>
      </c>
      <c r="AD236" s="8">
        <v>3.6495625972747803</v>
      </c>
      <c r="AE236" s="8">
        <v>7771.2421875</v>
      </c>
      <c r="AF236" s="8">
        <v>5564.25634765625</v>
      </c>
      <c r="AG236" s="8">
        <v>1656.75439453125</v>
      </c>
      <c r="AH236" s="8">
        <v>1042.4365234375</v>
      </c>
      <c r="AI236" s="8">
        <v>6114.48779296875</v>
      </c>
      <c r="AJ236" s="8">
        <v>4521.81982421875</v>
      </c>
      <c r="AK236" s="8">
        <f>(data_cloud__263[[#This Row],[timestamp]]-BD234)*86400</f>
        <v>23.968000151216984</v>
      </c>
      <c r="AL236" s="8"/>
      <c r="AM236" s="8"/>
      <c r="AN236" s="8"/>
      <c r="AO236" s="8"/>
      <c r="AP236" s="6"/>
      <c r="AQ236" s="6"/>
      <c r="AR236" s="6"/>
      <c r="AS236" s="6" t="str">
        <f>_xlfn.XLOOKUP(data_cloud__263[[#This Row],[product_id]], manual_check_maarten!A:A,manual_check_maarten!F:F,  "")</f>
        <v/>
      </c>
      <c r="AT236" s="6" t="str">
        <f>_xlfn.XLOOKUP(data_cloud__263[[#This Row],[product_id]], manual_check_maarten!A:A,manual_check_maarten!H:H,  "")</f>
        <v/>
      </c>
      <c r="AU236" s="6">
        <f>IF(data_cloud__263[[#This Row],[ground_truth]]=0,1,0)</f>
        <v>0</v>
      </c>
      <c r="AV236" s="6"/>
      <c r="AW236" s="6"/>
      <c r="AX236" s="6" t="str">
        <f>_xlfn.XLOOKUP(data_cloud__263[[#This Row],[product_id]], manual_check_maarten!A:A,manual_check_maarten!G:G,  "")</f>
        <v/>
      </c>
      <c r="AY236" s="6"/>
      <c r="AZ236" s="6"/>
      <c r="BA236" s="6" t="s">
        <v>631</v>
      </c>
      <c r="BB236" s="6">
        <v>118</v>
      </c>
      <c r="BC236" s="6" t="s">
        <v>78</v>
      </c>
      <c r="BD236" s="6">
        <v>45566.720349849536</v>
      </c>
      <c r="BE236" s="6" t="s">
        <v>79</v>
      </c>
      <c r="BF236" s="6" t="s">
        <v>80</v>
      </c>
      <c r="BG236" s="6">
        <v>118</v>
      </c>
      <c r="BH236" s="6">
        <v>118</v>
      </c>
      <c r="BI236" s="6">
        <v>0</v>
      </c>
      <c r="BJ236" s="6" t="s">
        <v>632</v>
      </c>
      <c r="BK236" s="6" t="s">
        <v>82</v>
      </c>
      <c r="BL236" s="6">
        <v>15.159999847412109</v>
      </c>
      <c r="BM236" s="6">
        <v>110</v>
      </c>
      <c r="BN236" s="6" t="s">
        <v>82</v>
      </c>
      <c r="BO236" s="6" t="s">
        <v>82</v>
      </c>
      <c r="BP236" s="6">
        <v>0</v>
      </c>
      <c r="BQ236" s="6">
        <v>60</v>
      </c>
      <c r="BR236" s="6">
        <v>3.291630744934082E-2</v>
      </c>
      <c r="BS236" s="6">
        <v>9.4689488410949707E-2</v>
      </c>
      <c r="BT236" s="6"/>
      <c r="BU236" s="6"/>
      <c r="BY236" s="6"/>
      <c r="BZ236" s="6"/>
      <c r="CA236" s="6"/>
      <c r="CB236" s="6"/>
      <c r="CC236" s="6"/>
      <c r="CD236" s="6"/>
      <c r="CE236" s="6"/>
      <c r="CS236" s="6"/>
      <c r="CT236" s="6"/>
      <c r="CU236" s="6"/>
      <c r="CV236" s="6"/>
      <c r="CW236" s="6"/>
      <c r="CZ236" s="6"/>
      <c r="DA236" s="6"/>
      <c r="DB236" s="6"/>
      <c r="DC236" s="6"/>
      <c r="DD236" s="6"/>
      <c r="DE236" s="6"/>
    </row>
    <row r="237" spans="1:109" x14ac:dyDescent="0.35">
      <c r="A237" s="8">
        <v>802.33538818359375</v>
      </c>
      <c r="B237" s="8">
        <v>119.90861511230469</v>
      </c>
      <c r="C237" s="8">
        <v>215</v>
      </c>
      <c r="D237" s="8">
        <v>215</v>
      </c>
      <c r="E237" s="8">
        <v>220.10000610351563</v>
      </c>
      <c r="F237" s="8">
        <v>225</v>
      </c>
      <c r="G237" s="8">
        <v>2199.327392578125</v>
      </c>
      <c r="H237" s="8">
        <v>1741.684814453125</v>
      </c>
      <c r="I237" s="8">
        <v>3.5980002880096436</v>
      </c>
      <c r="J237" s="8">
        <v>0.15200001001358032</v>
      </c>
      <c r="K237" s="8">
        <v>24.338001251220703</v>
      </c>
      <c r="L237" s="8">
        <v>2.0559999942779541</v>
      </c>
      <c r="M237" s="8">
        <v>0.45200002193450928</v>
      </c>
      <c r="N237" s="8">
        <v>0.65400004386901855</v>
      </c>
      <c r="O237" s="8">
        <v>45</v>
      </c>
      <c r="P237" s="8">
        <v>28.521516799926758</v>
      </c>
      <c r="Q237" s="8">
        <v>44.973884582519531</v>
      </c>
      <c r="R237" s="8">
        <v>229.80000305175781</v>
      </c>
      <c r="S237" s="8">
        <v>60</v>
      </c>
      <c r="T237" s="8">
        <v>60</v>
      </c>
      <c r="U237" s="8">
        <v>60.900002000000001</v>
      </c>
      <c r="V237" s="8">
        <v>137.79624938964844</v>
      </c>
      <c r="W237" s="8">
        <v>52.49993896484375</v>
      </c>
      <c r="X237" s="8">
        <v>67.027091979980469</v>
      </c>
      <c r="Y237" s="8">
        <v>82.716651916503906</v>
      </c>
      <c r="Z237" s="8">
        <v>2.2950625419616699</v>
      </c>
      <c r="AA237" s="8">
        <v>543.640869140625</v>
      </c>
      <c r="AB237" s="8">
        <v>496.46694946289063</v>
      </c>
      <c r="AC237" s="8">
        <v>4.8911876678466797</v>
      </c>
      <c r="AD237" s="8">
        <v>3.8376877307891846</v>
      </c>
      <c r="AE237" s="8">
        <v>7890.818359375</v>
      </c>
      <c r="AF237" s="8">
        <v>6046.82275390625</v>
      </c>
      <c r="AG237" s="8">
        <v>1838.478515625</v>
      </c>
      <c r="AH237" s="8">
        <v>1140.912109375</v>
      </c>
      <c r="AI237" s="8">
        <v>6052.33984375</v>
      </c>
      <c r="AJ237" s="8">
        <v>4905.91064453125</v>
      </c>
      <c r="AK237" s="8">
        <f>(data_cloud__263[[#This Row],[timestamp]]-BD235)*86400</f>
        <v>23.968000151216984</v>
      </c>
      <c r="AL237" s="8">
        <v>1.0049999999999999</v>
      </c>
      <c r="AM237" s="8">
        <v>424.71300000000002</v>
      </c>
      <c r="AN237" s="8">
        <v>2056.373</v>
      </c>
      <c r="AO237" s="8">
        <v>18.359000000000002</v>
      </c>
      <c r="AP237" s="6">
        <v>24.141999999999999</v>
      </c>
      <c r="AQ237" s="6">
        <v>1</v>
      </c>
      <c r="AR237" s="6">
        <v>1</v>
      </c>
      <c r="AS237" s="6">
        <f>_xlfn.XLOOKUP(data_cloud__263[[#This Row],[product_id]], manual_check_maarten!A:A,manual_check_maarten!F:F,  "")</f>
        <v>1</v>
      </c>
      <c r="AT237" s="6" t="str">
        <f>_xlfn.XLOOKUP(data_cloud__263[[#This Row],[product_id]], manual_check_maarten!A:A,manual_check_maarten!H:H,  "")</f>
        <v/>
      </c>
      <c r="AU237" s="6">
        <f>IF(data_cloud__263[[#This Row],[ground_truth]]=0,1,0)</f>
        <v>0</v>
      </c>
      <c r="AV237" s="6"/>
      <c r="AW237" s="6"/>
      <c r="AX237" s="6">
        <f>_xlfn.XLOOKUP(data_cloud__263[[#This Row],[product_id]], manual_check_maarten!A:A,manual_check_maarten!G:G,  "")</f>
        <v>0</v>
      </c>
      <c r="AY237" s="6"/>
      <c r="AZ237" s="6"/>
      <c r="BA237" s="6" t="s">
        <v>633</v>
      </c>
      <c r="BB237" s="6">
        <v>118</v>
      </c>
      <c r="BC237" s="6" t="s">
        <v>85</v>
      </c>
      <c r="BD237" s="6">
        <v>45566.720349849536</v>
      </c>
      <c r="BE237" s="6" t="s">
        <v>79</v>
      </c>
      <c r="BF237" s="6" t="s">
        <v>80</v>
      </c>
      <c r="BG237" s="6">
        <v>118</v>
      </c>
      <c r="BH237" s="6">
        <v>118</v>
      </c>
      <c r="BI237" s="6">
        <v>0</v>
      </c>
      <c r="BJ237" s="6" t="s">
        <v>632</v>
      </c>
      <c r="BK237" s="6" t="s">
        <v>82</v>
      </c>
      <c r="BL237" s="6">
        <v>15.159999847412109</v>
      </c>
      <c r="BM237" s="6">
        <v>110</v>
      </c>
      <c r="BN237" s="6" t="s">
        <v>82</v>
      </c>
      <c r="BO237" s="6" t="s">
        <v>82</v>
      </c>
      <c r="BP237" s="6">
        <v>0</v>
      </c>
      <c r="BQ237" s="6">
        <v>60</v>
      </c>
      <c r="BR237" s="6"/>
      <c r="BS237" s="6"/>
      <c r="BT237" s="6" t="s">
        <v>634</v>
      </c>
      <c r="BU237" s="6" t="s">
        <v>633</v>
      </c>
      <c r="BV237" s="6">
        <v>40</v>
      </c>
      <c r="BW237" s="6">
        <v>20</v>
      </c>
      <c r="BX237" s="6">
        <v>45</v>
      </c>
      <c r="BY237" s="6">
        <v>1240.1859999999999</v>
      </c>
      <c r="BZ237" s="6">
        <v>881.55399999999997</v>
      </c>
      <c r="CA237" s="6">
        <v>-2.3090000000000002</v>
      </c>
      <c r="CB237" s="6">
        <v>4.0739999999999998</v>
      </c>
      <c r="CC237" s="6">
        <v>90</v>
      </c>
      <c r="CD237" s="6">
        <v>2056.373</v>
      </c>
      <c r="CE237" s="6">
        <v>1232.9649999999999</v>
      </c>
      <c r="CF237" s="6">
        <v>1191.54</v>
      </c>
      <c r="CG237" s="6">
        <v>-178.24299999999999</v>
      </c>
      <c r="CH237" s="6">
        <v>99.998999999999995</v>
      </c>
      <c r="CS237" s="6"/>
      <c r="CT237" s="6"/>
      <c r="CU237" s="6"/>
      <c r="CV237" s="6"/>
      <c r="CW237" s="6"/>
      <c r="CZ237" s="6"/>
      <c r="DA237" s="6"/>
      <c r="DB237" s="6"/>
      <c r="DC237" s="6"/>
      <c r="DD237" s="6"/>
      <c r="DE237" s="6"/>
    </row>
    <row r="238" spans="1:109" x14ac:dyDescent="0.35">
      <c r="A238" s="8">
        <v>802.51983642578125</v>
      </c>
      <c r="B238" s="8">
        <v>119.90861511230469</v>
      </c>
      <c r="C238" s="8">
        <v>215.30000305175781</v>
      </c>
      <c r="D238" s="8">
        <v>215</v>
      </c>
      <c r="E238" s="8">
        <v>220.10000610351563</v>
      </c>
      <c r="F238" s="8">
        <v>225</v>
      </c>
      <c r="G238" s="8">
        <v>2199.23046875</v>
      </c>
      <c r="H238" s="8">
        <v>1745.7647705078125</v>
      </c>
      <c r="I238" s="8">
        <v>3.2840001583099365</v>
      </c>
      <c r="J238" s="8">
        <v>0.15200001001358032</v>
      </c>
      <c r="K238" s="8">
        <v>24.340002059936523</v>
      </c>
      <c r="L238" s="8">
        <v>2.0480000972747803</v>
      </c>
      <c r="M238" s="8">
        <v>0.45400002598762512</v>
      </c>
      <c r="N238" s="8">
        <v>0.65600001811981201</v>
      </c>
      <c r="O238" s="8">
        <v>45.200000762939453</v>
      </c>
      <c r="P238" s="8">
        <v>28.338033676147461</v>
      </c>
      <c r="Q238" s="8">
        <v>44.943305969238281</v>
      </c>
      <c r="R238" s="8">
        <v>229.80000305175781</v>
      </c>
      <c r="S238" s="8">
        <v>60</v>
      </c>
      <c r="T238" s="8">
        <v>60</v>
      </c>
      <c r="U238" s="8">
        <v>60.900002000000001</v>
      </c>
      <c r="V238" s="8">
        <v>94.586082458496094</v>
      </c>
      <c r="W238" s="8">
        <v>52.499603271484375</v>
      </c>
      <c r="X238" s="8">
        <v>66.250823974609375</v>
      </c>
      <c r="Y238" s="8">
        <v>80.013450622558594</v>
      </c>
      <c r="Z238" s="8">
        <v>3.1980626583099365</v>
      </c>
      <c r="AA238" s="8">
        <v>545.12835693359375</v>
      </c>
      <c r="AB238" s="8">
        <v>501.24105834960938</v>
      </c>
      <c r="AC238" s="8">
        <v>4.6654376983642578</v>
      </c>
      <c r="AD238" s="8">
        <v>3.6119377613067627</v>
      </c>
      <c r="AE238" s="8">
        <v>7768.78271484375</v>
      </c>
      <c r="AF238" s="8">
        <v>5562.72021484375</v>
      </c>
      <c r="AG238" s="8">
        <v>1713.91357421875</v>
      </c>
      <c r="AH238" s="8">
        <v>1016.48095703125</v>
      </c>
      <c r="AI238" s="8">
        <v>6054.869140625</v>
      </c>
      <c r="AJ238" s="8">
        <v>4546.2392578125</v>
      </c>
      <c r="AK238" s="8">
        <f>(data_cloud__263[[#This Row],[timestamp]]-BD236)*86400</f>
        <v>24.640999920666218</v>
      </c>
      <c r="AL238" s="8">
        <v>1.0029999999999999</v>
      </c>
      <c r="AM238" s="8">
        <v>423.67500000000001</v>
      </c>
      <c r="AN238" s="8">
        <v>2052.8910000000001</v>
      </c>
      <c r="AO238" s="8">
        <v>11.224</v>
      </c>
      <c r="AP238" s="6">
        <v>25.352</v>
      </c>
      <c r="AQ238" s="6">
        <v>1</v>
      </c>
      <c r="AR238" s="6">
        <v>1</v>
      </c>
      <c r="AS238" s="6">
        <f>_xlfn.XLOOKUP(data_cloud__263[[#This Row],[product_id]], manual_check_maarten!A:A,manual_check_maarten!F:F,  "")</f>
        <v>1</v>
      </c>
      <c r="AT238" s="6" t="str">
        <f>_xlfn.XLOOKUP(data_cloud__263[[#This Row],[product_id]], manual_check_maarten!A:A,manual_check_maarten!H:H,  "")</f>
        <v/>
      </c>
      <c r="AU238" s="6">
        <f>IF(data_cloud__263[[#This Row],[ground_truth]]=0,1,0)</f>
        <v>0</v>
      </c>
      <c r="AV238" s="6"/>
      <c r="AW238" s="6"/>
      <c r="AX238" s="6">
        <f>_xlfn.XLOOKUP(data_cloud__263[[#This Row],[product_id]], manual_check_maarten!A:A,manual_check_maarten!G:G,  "")</f>
        <v>0</v>
      </c>
      <c r="AY238" s="6"/>
      <c r="AZ238" s="6"/>
      <c r="BA238" s="6" t="s">
        <v>635</v>
      </c>
      <c r="BB238" s="6">
        <v>119</v>
      </c>
      <c r="BC238" s="6" t="s">
        <v>78</v>
      </c>
      <c r="BD238" s="6">
        <v>45566.720635046295</v>
      </c>
      <c r="BE238" s="6" t="s">
        <v>79</v>
      </c>
      <c r="BF238" s="6" t="s">
        <v>80</v>
      </c>
      <c r="BG238" s="6">
        <v>119</v>
      </c>
      <c r="BH238" s="6">
        <v>119</v>
      </c>
      <c r="BI238" s="6">
        <v>0</v>
      </c>
      <c r="BJ238" s="6" t="s">
        <v>636</v>
      </c>
      <c r="BK238" s="6" t="s">
        <v>82</v>
      </c>
      <c r="BL238" s="6">
        <v>15.159999847412109</v>
      </c>
      <c r="BM238" s="6">
        <v>110</v>
      </c>
      <c r="BN238" s="6" t="s">
        <v>82</v>
      </c>
      <c r="BO238" s="6" t="s">
        <v>82</v>
      </c>
      <c r="BP238" s="6">
        <v>0</v>
      </c>
      <c r="BQ238" s="6">
        <v>60</v>
      </c>
      <c r="BR238" s="6">
        <v>4.4776797294616699E-2</v>
      </c>
      <c r="BS238" s="6">
        <v>8.913731575012207E-2</v>
      </c>
      <c r="BT238" s="6" t="s">
        <v>637</v>
      </c>
      <c r="BU238" s="6" t="s">
        <v>635</v>
      </c>
      <c r="BV238" s="6">
        <v>40</v>
      </c>
      <c r="BW238" s="6">
        <v>20</v>
      </c>
      <c r="BX238" s="6">
        <v>45</v>
      </c>
      <c r="BY238" s="6">
        <v>871.74800000000005</v>
      </c>
      <c r="BZ238" s="6">
        <v>957.22</v>
      </c>
      <c r="CA238" s="6">
        <v>2.399</v>
      </c>
      <c r="CB238" s="6">
        <v>4.24</v>
      </c>
      <c r="CC238" s="6">
        <v>94.707999999999998</v>
      </c>
      <c r="CD238" s="6">
        <v>2052.8910000000001</v>
      </c>
      <c r="CE238" s="6">
        <v>849.82</v>
      </c>
      <c r="CF238" s="6">
        <v>1069.1659999999999</v>
      </c>
      <c r="CG238" s="6">
        <v>5.3929999999999998</v>
      </c>
      <c r="CH238" s="6">
        <v>96.063000000000002</v>
      </c>
      <c r="CS238" s="6"/>
      <c r="CT238" s="6"/>
      <c r="CU238" s="6"/>
      <c r="CV238" s="6"/>
      <c r="CW238" s="6"/>
      <c r="CZ238" s="6"/>
      <c r="DA238" s="6"/>
      <c r="DB238" s="6"/>
      <c r="DC238" s="6"/>
      <c r="DD238" s="6"/>
      <c r="DE238" s="6"/>
    </row>
    <row r="239" spans="1:109" x14ac:dyDescent="0.35">
      <c r="A239" s="8">
        <v>802.51983642578125</v>
      </c>
      <c r="B239" s="8">
        <v>119.90861511230469</v>
      </c>
      <c r="C239" s="8">
        <v>215.30000305175781</v>
      </c>
      <c r="D239" s="8">
        <v>215</v>
      </c>
      <c r="E239" s="8">
        <v>220.10000610351563</v>
      </c>
      <c r="F239" s="8">
        <v>225</v>
      </c>
      <c r="G239" s="8">
        <v>2199.23046875</v>
      </c>
      <c r="H239" s="8">
        <v>1745.7647705078125</v>
      </c>
      <c r="I239" s="8">
        <v>3.2840001583099365</v>
      </c>
      <c r="J239" s="8">
        <v>0.15200001001358032</v>
      </c>
      <c r="K239" s="8">
        <v>24.340002059936523</v>
      </c>
      <c r="L239" s="8">
        <v>2.0480000972747803</v>
      </c>
      <c r="M239" s="8">
        <v>0.45400002598762512</v>
      </c>
      <c r="N239" s="8">
        <v>0.65600001811981201</v>
      </c>
      <c r="O239" s="8">
        <v>45.200000762939453</v>
      </c>
      <c r="P239" s="8">
        <v>28.338033676147461</v>
      </c>
      <c r="Q239" s="8">
        <v>44.943305969238281</v>
      </c>
      <c r="R239" s="8">
        <v>229.80000305175781</v>
      </c>
      <c r="S239" s="8">
        <v>60</v>
      </c>
      <c r="T239" s="8">
        <v>60</v>
      </c>
      <c r="U239" s="8">
        <v>60.900002000000001</v>
      </c>
      <c r="V239" s="8">
        <v>137.79624938964844</v>
      </c>
      <c r="W239" s="8">
        <v>52.49993896484375</v>
      </c>
      <c r="X239" s="8">
        <v>66.961723327636719</v>
      </c>
      <c r="Y239" s="8">
        <v>82.867706298828125</v>
      </c>
      <c r="Z239" s="8">
        <v>2.182187557220459</v>
      </c>
      <c r="AA239" s="8">
        <v>544.1168212890625</v>
      </c>
      <c r="AB239" s="8">
        <v>496.41952514648438</v>
      </c>
      <c r="AC239" s="8">
        <v>4.7783126831054688</v>
      </c>
      <c r="AD239" s="8">
        <v>3.8000626564025879</v>
      </c>
      <c r="AE239" s="8">
        <v>7879.98046875</v>
      </c>
      <c r="AF239" s="8">
        <v>6004.76806640625</v>
      </c>
      <c r="AG239" s="8">
        <v>1770.57861328125</v>
      </c>
      <c r="AH239" s="8">
        <v>1111.9404296875</v>
      </c>
      <c r="AI239" s="8">
        <v>6109.40185546875</v>
      </c>
      <c r="AJ239" s="8">
        <v>4892.82763671875</v>
      </c>
      <c r="AK239" s="8">
        <f>(data_cloud__263[[#This Row],[timestamp]]-BD237)*86400</f>
        <v>24.640999920666218</v>
      </c>
      <c r="AL239" s="8">
        <v>1.0049999999999999</v>
      </c>
      <c r="AM239" s="8">
        <v>424.79399999999998</v>
      </c>
      <c r="AN239" s="8">
        <v>2056.3850000000002</v>
      </c>
      <c r="AO239" s="8">
        <v>26.916</v>
      </c>
      <c r="AP239" s="6">
        <v>32.128</v>
      </c>
      <c r="AQ239" s="6">
        <v>0</v>
      </c>
      <c r="AR239" s="6">
        <v>1</v>
      </c>
      <c r="AS239" s="6">
        <f>_xlfn.XLOOKUP(data_cloud__263[[#This Row],[product_id]], manual_check_maarten!A:A,manual_check_maarten!F:F,  "")</f>
        <v>1</v>
      </c>
      <c r="AT239" s="6" t="str">
        <f>_xlfn.XLOOKUP(data_cloud__263[[#This Row],[product_id]], manual_check_maarten!A:A,manual_check_maarten!H:H,  "")</f>
        <v/>
      </c>
      <c r="AU239" s="6">
        <f>IF(data_cloud__263[[#This Row],[ground_truth]]=0,1,0)</f>
        <v>0</v>
      </c>
      <c r="AV239" s="6"/>
      <c r="AW239" s="6"/>
      <c r="AX239" s="6">
        <f>_xlfn.XLOOKUP(data_cloud__263[[#This Row],[product_id]], manual_check_maarten!A:A,manual_check_maarten!G:G,  "")</f>
        <v>0</v>
      </c>
      <c r="AY239" s="6"/>
      <c r="AZ239" s="6"/>
      <c r="BA239" s="6" t="s">
        <v>638</v>
      </c>
      <c r="BB239" s="6">
        <v>119</v>
      </c>
      <c r="BC239" s="6" t="s">
        <v>85</v>
      </c>
      <c r="BD239" s="6">
        <v>45566.720635046295</v>
      </c>
      <c r="BE239" s="6" t="s">
        <v>79</v>
      </c>
      <c r="BF239" s="6" t="s">
        <v>80</v>
      </c>
      <c r="BG239" s="6">
        <v>119</v>
      </c>
      <c r="BH239" s="6">
        <v>119</v>
      </c>
      <c r="BI239" s="6">
        <v>0</v>
      </c>
      <c r="BJ239" s="6" t="s">
        <v>636</v>
      </c>
      <c r="BK239" s="6" t="s">
        <v>82</v>
      </c>
      <c r="BL239" s="6">
        <v>15.159999847412109</v>
      </c>
      <c r="BM239" s="6">
        <v>110</v>
      </c>
      <c r="BN239" s="6" t="s">
        <v>82</v>
      </c>
      <c r="BO239" s="6" t="s">
        <v>82</v>
      </c>
      <c r="BP239" s="6">
        <v>0</v>
      </c>
      <c r="BQ239" s="6">
        <v>60</v>
      </c>
      <c r="BR239" s="6"/>
      <c r="BS239" s="6"/>
      <c r="BT239" s="6" t="s">
        <v>639</v>
      </c>
      <c r="BU239" s="6" t="s">
        <v>638</v>
      </c>
      <c r="BV239" s="6">
        <v>40</v>
      </c>
      <c r="BW239" s="6">
        <v>20</v>
      </c>
      <c r="BX239" s="6">
        <v>45</v>
      </c>
      <c r="BY239" s="6">
        <v>1201.009</v>
      </c>
      <c r="BZ239" s="6">
        <v>839.46400000000006</v>
      </c>
      <c r="CA239" s="6">
        <v>-2.9910000000000001</v>
      </c>
      <c r="CB239" s="6">
        <v>4.133</v>
      </c>
      <c r="CC239" s="6">
        <v>89.317999999999998</v>
      </c>
      <c r="CD239" s="6">
        <v>2056.3850000000002</v>
      </c>
      <c r="CE239" s="6">
        <v>1204.509</v>
      </c>
      <c r="CF239" s="6">
        <v>1150.239</v>
      </c>
      <c r="CG239" s="6">
        <v>179.923</v>
      </c>
      <c r="CH239" s="6">
        <v>99.998999999999995</v>
      </c>
      <c r="CS239" s="6"/>
      <c r="CT239" s="6"/>
      <c r="CU239" s="6"/>
      <c r="CV239" s="6"/>
      <c r="CW239" s="6"/>
      <c r="CZ239" s="6"/>
      <c r="DA239" s="6"/>
      <c r="DB239" s="6"/>
      <c r="DC239" s="6"/>
      <c r="DD239" s="6"/>
      <c r="DE239" s="6"/>
    </row>
    <row r="240" spans="1:109" x14ac:dyDescent="0.35">
      <c r="A240" s="8">
        <v>802.15093994140625</v>
      </c>
      <c r="B240" s="8">
        <v>119.90861511230469</v>
      </c>
      <c r="C240" s="8">
        <v>215.10000610351563</v>
      </c>
      <c r="D240" s="8">
        <v>215.10000610351563</v>
      </c>
      <c r="E240" s="8">
        <v>220.10000610351563</v>
      </c>
      <c r="F240" s="8">
        <v>225</v>
      </c>
      <c r="G240" s="8">
        <v>2203.990478515625</v>
      </c>
      <c r="H240" s="8">
        <v>1756.4505615234375</v>
      </c>
      <c r="I240" s="8">
        <v>2.7380001544952393</v>
      </c>
      <c r="J240" s="8">
        <v>0.15000000596046448</v>
      </c>
      <c r="K240" s="8">
        <v>24.340002059936523</v>
      </c>
      <c r="L240" s="8">
        <v>2.0400002002716064</v>
      </c>
      <c r="M240" s="8">
        <v>0.45400002598762512</v>
      </c>
      <c r="N240" s="8">
        <v>0.65600001811981201</v>
      </c>
      <c r="O240" s="8">
        <v>45.200000762939453</v>
      </c>
      <c r="P240" s="8">
        <v>28.078098297119141</v>
      </c>
      <c r="Q240" s="8">
        <v>44.963691711425781</v>
      </c>
      <c r="R240" s="8">
        <v>229.80000305175781</v>
      </c>
      <c r="S240" s="8">
        <v>59.900002000000001</v>
      </c>
      <c r="T240" s="8">
        <v>59.900002000000001</v>
      </c>
      <c r="U240" s="8">
        <v>61</v>
      </c>
      <c r="V240" s="8">
        <v>94.586082458496094</v>
      </c>
      <c r="W240" s="8">
        <v>52.499603271484375</v>
      </c>
      <c r="X240" s="8">
        <v>66.404449462890625</v>
      </c>
      <c r="Y240" s="8">
        <v>80.1695556640625</v>
      </c>
      <c r="Z240" s="8">
        <v>3.1228127479553223</v>
      </c>
      <c r="AA240" s="8">
        <v>542.19976806640625</v>
      </c>
      <c r="AB240" s="8">
        <v>496.032470703125</v>
      </c>
      <c r="AC240" s="8">
        <v>4.6654376983642578</v>
      </c>
      <c r="AD240" s="8">
        <v>3.687187671661377</v>
      </c>
      <c r="AE240" s="8">
        <v>7719.2255859375</v>
      </c>
      <c r="AF240" s="8">
        <v>5408.14501953125</v>
      </c>
      <c r="AG240" s="8">
        <v>1684.8828125</v>
      </c>
      <c r="AH240" s="8">
        <v>1023.44384765625</v>
      </c>
      <c r="AI240" s="8">
        <v>6034.3427734375</v>
      </c>
      <c r="AJ240" s="8">
        <v>4384.701171875</v>
      </c>
      <c r="AK240" s="8">
        <f>(data_cloud__263[[#This Row],[timestamp]]-BD238)*86400</f>
        <v>23.979000141844153</v>
      </c>
      <c r="AL240" s="8">
        <v>1.0029999999999999</v>
      </c>
      <c r="AM240" s="8">
        <v>423.76900000000001</v>
      </c>
      <c r="AN240" s="8">
        <v>2123.9760000000001</v>
      </c>
      <c r="AO240" s="8">
        <v>5.43</v>
      </c>
      <c r="AP240" s="6">
        <v>30.431999999999999</v>
      </c>
      <c r="AQ240" s="6">
        <v>1</v>
      </c>
      <c r="AR240" s="6">
        <v>1</v>
      </c>
      <c r="AS240" s="6">
        <f>_xlfn.XLOOKUP(data_cloud__263[[#This Row],[product_id]], manual_check_maarten!A:A,manual_check_maarten!F:F,  "")</f>
        <v>1</v>
      </c>
      <c r="AT240" s="6" t="str">
        <f>_xlfn.XLOOKUP(data_cloud__263[[#This Row],[product_id]], manual_check_maarten!A:A,manual_check_maarten!H:H,  "")</f>
        <v/>
      </c>
      <c r="AU240" s="6">
        <f>IF(data_cloud__263[[#This Row],[ground_truth]]=0,1,0)</f>
        <v>0</v>
      </c>
      <c r="AV240" s="6"/>
      <c r="AW240" s="6"/>
      <c r="AX240" s="6">
        <f>_xlfn.XLOOKUP(data_cloud__263[[#This Row],[product_id]], manual_check_maarten!A:A,manual_check_maarten!G:G,  "")</f>
        <v>0</v>
      </c>
      <c r="AY240" s="6"/>
      <c r="AZ240" s="6"/>
      <c r="BA240" s="6" t="s">
        <v>640</v>
      </c>
      <c r="BB240" s="6">
        <v>120</v>
      </c>
      <c r="BC240" s="6" t="s">
        <v>78</v>
      </c>
      <c r="BD240" s="6">
        <v>45566.720912581019</v>
      </c>
      <c r="BE240" s="6" t="s">
        <v>79</v>
      </c>
      <c r="BF240" s="6" t="s">
        <v>80</v>
      </c>
      <c r="BG240" s="6">
        <v>120</v>
      </c>
      <c r="BH240" s="6">
        <v>120</v>
      </c>
      <c r="BI240" s="6">
        <v>0</v>
      </c>
      <c r="BJ240" s="6" t="s">
        <v>641</v>
      </c>
      <c r="BK240" s="6" t="s">
        <v>82</v>
      </c>
      <c r="BL240" s="6">
        <v>15.170000076293945</v>
      </c>
      <c r="BM240" s="6">
        <v>110</v>
      </c>
      <c r="BN240" s="6" t="s">
        <v>82</v>
      </c>
      <c r="BO240" s="6" t="s">
        <v>82</v>
      </c>
      <c r="BP240" s="6">
        <v>0</v>
      </c>
      <c r="BQ240" s="6">
        <v>60</v>
      </c>
      <c r="BR240" s="6">
        <v>6.3859224319458008E-3</v>
      </c>
      <c r="BS240" s="6">
        <v>0.14510190486907959</v>
      </c>
      <c r="BT240" s="6" t="s">
        <v>642</v>
      </c>
      <c r="BU240" s="6" t="s">
        <v>640</v>
      </c>
      <c r="BV240" s="6">
        <v>40</v>
      </c>
      <c r="BW240" s="6">
        <v>20</v>
      </c>
      <c r="BX240" s="6">
        <v>45</v>
      </c>
      <c r="BY240" s="6">
        <v>892.053</v>
      </c>
      <c r="BZ240" s="6">
        <v>966.14599999999996</v>
      </c>
      <c r="CA240" s="6">
        <v>3.806</v>
      </c>
      <c r="CB240" s="6">
        <v>4.1959999999999997</v>
      </c>
      <c r="CC240" s="6">
        <v>96.114999999999995</v>
      </c>
      <c r="CD240" s="6">
        <v>2123.9760000000001</v>
      </c>
      <c r="CE240" s="6">
        <v>868.31500000000005</v>
      </c>
      <c r="CF240" s="6">
        <v>1078.71</v>
      </c>
      <c r="CG240" s="6">
        <v>6.5780000000000003</v>
      </c>
      <c r="CH240" s="6">
        <v>99.998999999999995</v>
      </c>
      <c r="CS240" s="6"/>
      <c r="CT240" s="6"/>
      <c r="CU240" s="6"/>
      <c r="CV240" s="6"/>
      <c r="CW240" s="6"/>
      <c r="CZ240" s="6"/>
      <c r="DA240" s="6"/>
      <c r="DB240" s="6"/>
      <c r="DC240" s="6"/>
      <c r="DD240" s="6"/>
      <c r="DE240" s="6"/>
    </row>
    <row r="241" spans="1:109" x14ac:dyDescent="0.35">
      <c r="A241" s="8">
        <v>802.15093994140625</v>
      </c>
      <c r="B241" s="8">
        <v>119.90861511230469</v>
      </c>
      <c r="C241" s="8">
        <v>215.10000610351563</v>
      </c>
      <c r="D241" s="8">
        <v>215.10000610351563</v>
      </c>
      <c r="E241" s="8">
        <v>220.10000610351563</v>
      </c>
      <c r="F241" s="8">
        <v>225</v>
      </c>
      <c r="G241" s="8">
        <v>2203.990478515625</v>
      </c>
      <c r="H241" s="8">
        <v>1756.4505615234375</v>
      </c>
      <c r="I241" s="8">
        <v>2.7380001544952393</v>
      </c>
      <c r="J241" s="8">
        <v>0.15000000596046448</v>
      </c>
      <c r="K241" s="8">
        <v>24.340002059936523</v>
      </c>
      <c r="L241" s="8">
        <v>2.0400002002716064</v>
      </c>
      <c r="M241" s="8">
        <v>0.45400002598762512</v>
      </c>
      <c r="N241" s="8">
        <v>0.65600001811981201</v>
      </c>
      <c r="O241" s="8">
        <v>45.200000762939453</v>
      </c>
      <c r="P241" s="8">
        <v>28.078098297119141</v>
      </c>
      <c r="Q241" s="8">
        <v>44.963691711425781</v>
      </c>
      <c r="R241" s="8">
        <v>229.80000305175781</v>
      </c>
      <c r="S241" s="8">
        <v>59.900002000000001</v>
      </c>
      <c r="T241" s="8">
        <v>59.900002000000001</v>
      </c>
      <c r="U241" s="8">
        <v>61</v>
      </c>
      <c r="V241" s="8">
        <v>137.79624938964844</v>
      </c>
      <c r="W241" s="8">
        <v>52.49993896484375</v>
      </c>
      <c r="X241" s="8">
        <v>67.08026123046875</v>
      </c>
      <c r="Y241" s="8">
        <v>82.670616149902344</v>
      </c>
      <c r="Z241" s="8">
        <v>2.5208125114440918</v>
      </c>
      <c r="AA241" s="8">
        <v>544.08544921875</v>
      </c>
      <c r="AB241" s="8">
        <v>496.755859375</v>
      </c>
      <c r="AC241" s="8">
        <v>4.8535628318786621</v>
      </c>
      <c r="AD241" s="8">
        <v>3.8753125667572021</v>
      </c>
      <c r="AE241" s="8">
        <v>7891.4501953125</v>
      </c>
      <c r="AF241" s="8">
        <v>6060.74658203125</v>
      </c>
      <c r="AG241" s="8">
        <v>1805.89501953125</v>
      </c>
      <c r="AH241" s="8">
        <v>1146.38623046875</v>
      </c>
      <c r="AI241" s="8">
        <v>6085.55517578125</v>
      </c>
      <c r="AJ241" s="8">
        <v>4914.3603515625</v>
      </c>
      <c r="AK241" s="8">
        <f>(data_cloud__263[[#This Row],[timestamp]]-BD239)*86400</f>
        <v>23.979000141844153</v>
      </c>
      <c r="AL241" s="8">
        <v>1.0049999999999999</v>
      </c>
      <c r="AM241" s="8">
        <v>424.79700000000003</v>
      </c>
      <c r="AN241" s="8">
        <v>2056.5419999999999</v>
      </c>
      <c r="AO241" s="8">
        <v>11.445</v>
      </c>
      <c r="AP241" s="6">
        <v>28.856999999999999</v>
      </c>
      <c r="AQ241" s="6">
        <v>1</v>
      </c>
      <c r="AR241" s="6">
        <v>1</v>
      </c>
      <c r="AS241" s="6">
        <f>_xlfn.XLOOKUP(data_cloud__263[[#This Row],[product_id]], manual_check_maarten!A:A,manual_check_maarten!F:F,  "")</f>
        <v>0</v>
      </c>
      <c r="AT241" s="6" t="str">
        <f>_xlfn.XLOOKUP(data_cloud__263[[#This Row],[product_id]], manual_check_maarten!A:A,manual_check_maarten!H:H,  "")</f>
        <v>Streaks</v>
      </c>
      <c r="AU241" s="6">
        <f>IF(data_cloud__263[[#This Row],[ground_truth]]=0,1,0)</f>
        <v>1</v>
      </c>
      <c r="AV241" s="6"/>
      <c r="AW241" s="6"/>
      <c r="AX241" s="6">
        <f>_xlfn.XLOOKUP(data_cloud__263[[#This Row],[product_id]], manual_check_maarten!A:A,manual_check_maarten!G:G,  "")</f>
        <v>0</v>
      </c>
      <c r="AY241" s="6"/>
      <c r="AZ241" s="6"/>
      <c r="BA241" s="6" t="s">
        <v>643</v>
      </c>
      <c r="BB241" s="6">
        <v>120</v>
      </c>
      <c r="BC241" s="6" t="s">
        <v>85</v>
      </c>
      <c r="BD241" s="6">
        <v>45566.720912581019</v>
      </c>
      <c r="BE241" s="6" t="s">
        <v>79</v>
      </c>
      <c r="BF241" s="6" t="s">
        <v>80</v>
      </c>
      <c r="BG241" s="6">
        <v>120</v>
      </c>
      <c r="BH241" s="6">
        <v>120</v>
      </c>
      <c r="BI241" s="6">
        <v>0</v>
      </c>
      <c r="BJ241" s="6" t="s">
        <v>641</v>
      </c>
      <c r="BK241" s="6" t="s">
        <v>82</v>
      </c>
      <c r="BL241" s="6">
        <v>15.170000076293945</v>
      </c>
      <c r="BM241" s="6">
        <v>110</v>
      </c>
      <c r="BN241" s="6" t="s">
        <v>82</v>
      </c>
      <c r="BO241" s="6" t="s">
        <v>82</v>
      </c>
      <c r="BP241" s="6">
        <v>0</v>
      </c>
      <c r="BQ241" s="6">
        <v>60</v>
      </c>
      <c r="BR241" s="6"/>
      <c r="BS241" s="6"/>
      <c r="BT241" s="6" t="s">
        <v>644</v>
      </c>
      <c r="BU241" s="6" t="s">
        <v>643</v>
      </c>
      <c r="BV241" s="6">
        <v>40</v>
      </c>
      <c r="BW241" s="6">
        <v>20</v>
      </c>
      <c r="BX241" s="6">
        <v>45</v>
      </c>
      <c r="BY241" s="6">
        <v>1208.829</v>
      </c>
      <c r="BZ241" s="6">
        <v>891.96400000000006</v>
      </c>
      <c r="CA241" s="6">
        <v>-2.7639999999999998</v>
      </c>
      <c r="CB241" s="6">
        <v>4.0789999999999997</v>
      </c>
      <c r="CC241" s="6">
        <v>89.545000000000002</v>
      </c>
      <c r="CD241" s="6">
        <v>2056.5419999999999</v>
      </c>
      <c r="CE241" s="6">
        <v>1210.126</v>
      </c>
      <c r="CF241" s="6">
        <v>1202.24</v>
      </c>
      <c r="CG241" s="6">
        <v>-179.62899999999999</v>
      </c>
      <c r="CH241" s="6">
        <v>99.998999999999995</v>
      </c>
      <c r="CS241" s="6"/>
      <c r="CT241" s="6"/>
      <c r="CU241" s="6"/>
      <c r="CV241" s="6"/>
      <c r="CW241" s="6"/>
      <c r="CZ241" s="6"/>
      <c r="DA241" s="6"/>
      <c r="DB241" s="6"/>
      <c r="DC241" s="6"/>
      <c r="DD241" s="6"/>
      <c r="DE241" s="6"/>
    </row>
    <row r="242" spans="1:109" hidden="1" x14ac:dyDescent="0.35">
      <c r="A242" s="8">
        <v>802.33538818359375</v>
      </c>
      <c r="B242" s="8">
        <v>119.90861511230469</v>
      </c>
      <c r="C242" s="8">
        <v>215.10000610351563</v>
      </c>
      <c r="D242" s="8">
        <v>215.30000305175781</v>
      </c>
      <c r="E242" s="8">
        <v>220.10000610351563</v>
      </c>
      <c r="F242" s="8">
        <v>225</v>
      </c>
      <c r="G242" s="8">
        <v>2192.916015625</v>
      </c>
      <c r="H242" s="8">
        <v>1743.1419677734375</v>
      </c>
      <c r="I242" s="8">
        <v>2.7160000801086426</v>
      </c>
      <c r="J242" s="8">
        <v>0.14800000190734863</v>
      </c>
      <c r="K242" s="8">
        <v>24.340002059936523</v>
      </c>
      <c r="L242" s="8">
        <v>2.0740001201629639</v>
      </c>
      <c r="M242" s="8">
        <v>0.45400002598762512</v>
      </c>
      <c r="N242" s="8">
        <v>0.65800005197525024</v>
      </c>
      <c r="O242" s="8">
        <v>45.400001525878906</v>
      </c>
      <c r="P242" s="8">
        <v>28.388999938964844</v>
      </c>
      <c r="Q242" s="8">
        <v>44.948402404785156</v>
      </c>
      <c r="R242" s="8">
        <v>229.80000305175781</v>
      </c>
      <c r="S242" s="8">
        <v>60.099997999999999</v>
      </c>
      <c r="T242" s="8">
        <v>60.099997999999999</v>
      </c>
      <c r="U242" s="8">
        <v>60.900002000000001</v>
      </c>
      <c r="V242" s="8">
        <v>94.586082458496094</v>
      </c>
      <c r="W242" s="8">
        <v>52.499603271484375</v>
      </c>
      <c r="X242" s="8">
        <v>66.32781982421875</v>
      </c>
      <c r="Y242" s="8">
        <v>80.149314880371094</v>
      </c>
      <c r="Z242" s="8">
        <v>2.9723126888275146</v>
      </c>
      <c r="AA242" s="8">
        <v>541.835693359375</v>
      </c>
      <c r="AB242" s="8">
        <v>496.98599243164063</v>
      </c>
      <c r="AC242" s="8">
        <v>4.6278128623962402</v>
      </c>
      <c r="AD242" s="8">
        <v>3.6119377613067627</v>
      </c>
      <c r="AE242" s="8">
        <v>7717.0546875</v>
      </c>
      <c r="AF242" s="8">
        <v>5438.96630859375</v>
      </c>
      <c r="AG242" s="8">
        <v>1678.3681640625</v>
      </c>
      <c r="AH242" s="8">
        <v>1003.41015625</v>
      </c>
      <c r="AI242" s="8">
        <v>6038.6865234375</v>
      </c>
      <c r="AJ242" s="8">
        <v>4435.55615234375</v>
      </c>
      <c r="AK242" s="8">
        <f>(data_cloud__263[[#This Row],[timestamp]]-BD240)*86400</f>
        <v>24.993999791331589</v>
      </c>
      <c r="AL242" s="8"/>
      <c r="AM242" s="8"/>
      <c r="AN242" s="8"/>
      <c r="AO242" s="8"/>
      <c r="AP242" s="6"/>
      <c r="AQ242" s="6"/>
      <c r="AR242" s="6"/>
      <c r="AS242" s="6" t="str">
        <f>_xlfn.XLOOKUP(data_cloud__263[[#This Row],[product_id]], manual_check_maarten!A:A,manual_check_maarten!F:F,  "")</f>
        <v/>
      </c>
      <c r="AT242" s="6" t="str">
        <f>_xlfn.XLOOKUP(data_cloud__263[[#This Row],[product_id]], manual_check_maarten!A:A,manual_check_maarten!H:H,  "")</f>
        <v/>
      </c>
      <c r="AU242" s="6">
        <f>IF(data_cloud__263[[#This Row],[ground_truth]]=0,1,0)</f>
        <v>0</v>
      </c>
      <c r="AV242" s="6"/>
      <c r="AW242" s="6"/>
      <c r="AX242" s="6" t="str">
        <f>_xlfn.XLOOKUP(data_cloud__263[[#This Row],[product_id]], manual_check_maarten!A:A,manual_check_maarten!G:G,  "")</f>
        <v/>
      </c>
      <c r="AY242" s="6"/>
      <c r="AZ242" s="6"/>
      <c r="BA242" s="6" t="s">
        <v>645</v>
      </c>
      <c r="BB242" s="6">
        <v>121</v>
      </c>
      <c r="BC242" s="6" t="s">
        <v>78</v>
      </c>
      <c r="BD242" s="6">
        <v>45566.721201863424</v>
      </c>
      <c r="BE242" s="6" t="s">
        <v>79</v>
      </c>
      <c r="BF242" s="6" t="s">
        <v>80</v>
      </c>
      <c r="BG242" s="6">
        <v>121</v>
      </c>
      <c r="BH242" s="6">
        <v>121</v>
      </c>
      <c r="BI242" s="6">
        <v>0</v>
      </c>
      <c r="BJ242" s="6" t="s">
        <v>646</v>
      </c>
      <c r="BK242" s="6" t="s">
        <v>82</v>
      </c>
      <c r="BL242" s="6">
        <v>15.170000076293945</v>
      </c>
      <c r="BM242" s="6">
        <v>110</v>
      </c>
      <c r="BN242" s="6" t="s">
        <v>82</v>
      </c>
      <c r="BO242" s="6" t="s">
        <v>82</v>
      </c>
      <c r="BP242" s="6">
        <v>0</v>
      </c>
      <c r="BQ242" s="6">
        <v>60</v>
      </c>
      <c r="BR242" s="6">
        <v>1.0292172431945801E-2</v>
      </c>
      <c r="BS242" s="6">
        <v>0.13220024108886719</v>
      </c>
      <c r="BT242" s="6"/>
      <c r="BU242" s="6"/>
      <c r="BY242" s="6"/>
      <c r="BZ242" s="6"/>
      <c r="CA242" s="6"/>
      <c r="CB242" s="6"/>
      <c r="CC242" s="6"/>
      <c r="CD242" s="6"/>
      <c r="CE242" s="6"/>
      <c r="CS242" s="6"/>
      <c r="CT242" s="6"/>
      <c r="CU242" s="6"/>
      <c r="CV242" s="6"/>
      <c r="CW242" s="6"/>
      <c r="CZ242" s="6"/>
      <c r="DA242" s="6"/>
      <c r="DB242" s="6"/>
      <c r="DC242" s="6"/>
      <c r="DD242" s="6"/>
      <c r="DE242" s="6"/>
    </row>
    <row r="243" spans="1:109" x14ac:dyDescent="0.35">
      <c r="A243" s="8">
        <v>802.33538818359375</v>
      </c>
      <c r="B243" s="8">
        <v>119.90861511230469</v>
      </c>
      <c r="C243" s="8">
        <v>215.10000610351563</v>
      </c>
      <c r="D243" s="8">
        <v>215.30000305175781</v>
      </c>
      <c r="E243" s="8">
        <v>220.10000610351563</v>
      </c>
      <c r="F243" s="8">
        <v>225</v>
      </c>
      <c r="G243" s="8">
        <v>2192.916015625</v>
      </c>
      <c r="H243" s="8">
        <v>1743.1419677734375</v>
      </c>
      <c r="I243" s="8">
        <v>2.7160000801086426</v>
      </c>
      <c r="J243" s="8">
        <v>0.14800000190734863</v>
      </c>
      <c r="K243" s="8">
        <v>24.340002059936523</v>
      </c>
      <c r="L243" s="8">
        <v>2.0740001201629639</v>
      </c>
      <c r="M243" s="8">
        <v>0.45400002598762512</v>
      </c>
      <c r="N243" s="8">
        <v>0.65800005197525024</v>
      </c>
      <c r="O243" s="8">
        <v>45.400001525878906</v>
      </c>
      <c r="P243" s="8">
        <v>28.388999938964844</v>
      </c>
      <c r="Q243" s="8">
        <v>44.948402404785156</v>
      </c>
      <c r="R243" s="8">
        <v>229.80000305175781</v>
      </c>
      <c r="S243" s="8">
        <v>60.099997999999999</v>
      </c>
      <c r="T243" s="8">
        <v>60.099997999999999</v>
      </c>
      <c r="U243" s="8">
        <v>60.900002000000001</v>
      </c>
      <c r="V243" s="8">
        <v>137.79624938964844</v>
      </c>
      <c r="W243" s="8">
        <v>52.49993896484375</v>
      </c>
      <c r="X243" s="8">
        <v>66.933158874511719</v>
      </c>
      <c r="Y243" s="8">
        <v>82.606712341308594</v>
      </c>
      <c r="Z243" s="8">
        <v>1.9940625429153442</v>
      </c>
      <c r="AA243" s="8">
        <v>545.048583984375</v>
      </c>
      <c r="AB243" s="8">
        <v>497.6883544921875</v>
      </c>
      <c r="AC243" s="8">
        <v>4.8159375190734863</v>
      </c>
      <c r="AD243" s="8">
        <v>3.8753125667572021</v>
      </c>
      <c r="AE243" s="8">
        <v>7902.69677734375</v>
      </c>
      <c r="AF243" s="8">
        <v>6079.69580078125</v>
      </c>
      <c r="AG243" s="8">
        <v>1800.69580078125</v>
      </c>
      <c r="AH243" s="8">
        <v>1160.6962890625</v>
      </c>
      <c r="AI243" s="8">
        <v>6102.0009765625</v>
      </c>
      <c r="AJ243" s="8">
        <v>4918.99951171875</v>
      </c>
      <c r="AK243" s="8">
        <f>(data_cloud__263[[#This Row],[timestamp]]-BD241)*86400</f>
        <v>24.993999791331589</v>
      </c>
      <c r="AL243" s="8">
        <v>1.0049999999999999</v>
      </c>
      <c r="AM243" s="8">
        <v>424.54300000000001</v>
      </c>
      <c r="AN243" s="8">
        <v>2056.1260000000002</v>
      </c>
      <c r="AO243" s="8">
        <v>9.2330000000000005</v>
      </c>
      <c r="AP243" s="6">
        <v>554.25699999999995</v>
      </c>
      <c r="AQ243" s="6">
        <v>1</v>
      </c>
      <c r="AR243" s="6">
        <v>0</v>
      </c>
      <c r="AS243" s="6">
        <f>_xlfn.XLOOKUP(data_cloud__263[[#This Row],[product_id]], manual_check_maarten!A:A,manual_check_maarten!F:F,  "")</f>
        <v>1</v>
      </c>
      <c r="AT243" s="6" t="str">
        <f>_xlfn.XLOOKUP(data_cloud__263[[#This Row],[product_id]], manual_check_maarten!A:A,manual_check_maarten!H:H,  "")</f>
        <v/>
      </c>
      <c r="AU243" s="6">
        <f>IF(data_cloud__263[[#This Row],[ground_truth]]=0,1,0)</f>
        <v>0</v>
      </c>
      <c r="AV243" s="6"/>
      <c r="AW243" s="6"/>
      <c r="AX243" s="6" t="str">
        <f>_xlfn.XLOOKUP(data_cloud__263[[#This Row],[product_id]], manual_check_maarten!A:A,manual_check_maarten!G:G,  "")</f>
        <v>QR-code visible in shape image</v>
      </c>
      <c r="AY243" s="6"/>
      <c r="AZ243" s="6"/>
      <c r="BA243" s="6" t="s">
        <v>647</v>
      </c>
      <c r="BB243" s="6">
        <v>121</v>
      </c>
      <c r="BC243" s="6" t="s">
        <v>85</v>
      </c>
      <c r="BD243" s="6">
        <v>45566.721201863424</v>
      </c>
      <c r="BE243" s="6" t="s">
        <v>79</v>
      </c>
      <c r="BF243" s="6" t="s">
        <v>80</v>
      </c>
      <c r="BG243" s="6">
        <v>121</v>
      </c>
      <c r="BH243" s="6">
        <v>121</v>
      </c>
      <c r="BI243" s="6">
        <v>0</v>
      </c>
      <c r="BJ243" s="6" t="s">
        <v>646</v>
      </c>
      <c r="BK243" s="6" t="s">
        <v>82</v>
      </c>
      <c r="BL243" s="6">
        <v>15.170000076293945</v>
      </c>
      <c r="BM243" s="6">
        <v>110</v>
      </c>
      <c r="BN243" s="6" t="s">
        <v>82</v>
      </c>
      <c r="BO243" s="6" t="s">
        <v>82</v>
      </c>
      <c r="BP243" s="6">
        <v>0</v>
      </c>
      <c r="BQ243" s="6">
        <v>60</v>
      </c>
      <c r="BR243" s="6"/>
      <c r="BS243" s="6"/>
      <c r="BT243" s="6" t="s">
        <v>648</v>
      </c>
      <c r="BU243" s="6" t="s">
        <v>647</v>
      </c>
      <c r="BV243" s="6">
        <v>40</v>
      </c>
      <c r="BW243" s="6">
        <v>20</v>
      </c>
      <c r="BX243" s="6">
        <v>45</v>
      </c>
      <c r="BY243" s="6">
        <v>1211.7739999999999</v>
      </c>
      <c r="BZ243" s="6">
        <v>953.34699999999998</v>
      </c>
      <c r="CA243" s="6">
        <v>-0.94499999999999995</v>
      </c>
      <c r="CB243" s="6">
        <v>4.0759999999999996</v>
      </c>
      <c r="CC243" s="6">
        <v>91.364000000000004</v>
      </c>
      <c r="CD243" s="6">
        <v>2056.1260000000002</v>
      </c>
      <c r="CE243" s="6">
        <v>1211.635</v>
      </c>
      <c r="CF243" s="6">
        <v>1261.357</v>
      </c>
      <c r="CG243" s="6">
        <v>-179.40700000000001</v>
      </c>
      <c r="CH243" s="6">
        <v>99.998999999999995</v>
      </c>
      <c r="CS243" s="6"/>
      <c r="CT243" s="6"/>
      <c r="CU243" s="6"/>
      <c r="CV243" s="6"/>
      <c r="CW243" s="6"/>
      <c r="CZ243" s="6"/>
      <c r="DA243" s="6"/>
      <c r="DB243" s="6"/>
      <c r="DC243" s="6"/>
      <c r="DD243" s="6"/>
      <c r="DE243" s="6"/>
    </row>
    <row r="244" spans="1:109" x14ac:dyDescent="0.35">
      <c r="A244" s="8">
        <v>802.33538818359375</v>
      </c>
      <c r="B244" s="8">
        <v>119.90861511230469</v>
      </c>
      <c r="C244" s="8">
        <v>215.10000610351563</v>
      </c>
      <c r="D244" s="8">
        <v>215.10000610351563</v>
      </c>
      <c r="E244" s="8">
        <v>220.30000305175781</v>
      </c>
      <c r="F244" s="8">
        <v>225</v>
      </c>
      <c r="G244" s="8">
        <v>2202.7275390625</v>
      </c>
      <c r="H244" s="8">
        <v>1749.359130859375</v>
      </c>
      <c r="I244" s="8">
        <v>2.8300001621246338</v>
      </c>
      <c r="J244" s="8">
        <v>0.15600000321865082</v>
      </c>
      <c r="K244" s="8">
        <v>24.340002059936523</v>
      </c>
      <c r="L244" s="8">
        <v>2.0600001811981201</v>
      </c>
      <c r="M244" s="8">
        <v>0.45400002598762512</v>
      </c>
      <c r="N244" s="8">
        <v>0.65400004386901855</v>
      </c>
      <c r="O244" s="8">
        <v>45.700000762939453</v>
      </c>
      <c r="P244" s="8">
        <v>28.29216194152832</v>
      </c>
      <c r="Q244" s="8">
        <v>44.984077453613281</v>
      </c>
      <c r="R244" s="8">
        <v>229.80000305175781</v>
      </c>
      <c r="S244" s="8">
        <v>59.900002000000001</v>
      </c>
      <c r="T244" s="8">
        <v>59.900002000000001</v>
      </c>
      <c r="U244" s="8">
        <v>60.900002000000001</v>
      </c>
      <c r="V244" s="8">
        <v>94.586082458496094</v>
      </c>
      <c r="W244" s="8">
        <v>52.499603271484375</v>
      </c>
      <c r="X244" s="8">
        <v>66.331565856933594</v>
      </c>
      <c r="Y244" s="8">
        <v>80.204582214355469</v>
      </c>
      <c r="Z244" s="8">
        <v>3.5366876125335693</v>
      </c>
      <c r="AA244" s="8">
        <v>540.72869873046875</v>
      </c>
      <c r="AB244" s="8">
        <v>495.72076416015625</v>
      </c>
      <c r="AC244" s="8">
        <v>4.5525627136230469</v>
      </c>
      <c r="AD244" s="8">
        <v>3.6495625972747803</v>
      </c>
      <c r="AE244" s="8">
        <v>7682.453125</v>
      </c>
      <c r="AF244" s="8">
        <v>5384.9150390625</v>
      </c>
      <c r="AG244" s="8">
        <v>1629.234375</v>
      </c>
      <c r="AH244" s="8">
        <v>1014.015625</v>
      </c>
      <c r="AI244" s="8">
        <v>6053.21875</v>
      </c>
      <c r="AJ244" s="8">
        <v>4370.8994140625</v>
      </c>
      <c r="AK244" s="8">
        <f>(data_cloud__263[[#This Row],[timestamp]]-BD242)*86400</f>
        <v>23.979000141844153</v>
      </c>
      <c r="AL244" s="8">
        <v>1.0029999999999999</v>
      </c>
      <c r="AM244" s="8">
        <v>423.68</v>
      </c>
      <c r="AN244" s="8">
        <v>2056.0329999999999</v>
      </c>
      <c r="AO244" s="8">
        <v>12.151</v>
      </c>
      <c r="AP244" s="6">
        <v>34.433999999999997</v>
      </c>
      <c r="AQ244" s="6">
        <v>1</v>
      </c>
      <c r="AR244" s="6">
        <v>1</v>
      </c>
      <c r="AS244" s="6">
        <f>_xlfn.XLOOKUP(data_cloud__263[[#This Row],[product_id]], manual_check_maarten!A:A,manual_check_maarten!F:F,  "")</f>
        <v>0</v>
      </c>
      <c r="AT244" s="6" t="str">
        <f>_xlfn.XLOOKUP(data_cloud__263[[#This Row],[product_id]], manual_check_maarten!A:A,manual_check_maarten!H:H,  "")</f>
        <v>Circ section</v>
      </c>
      <c r="AU244" s="6">
        <f>IF(data_cloud__263[[#This Row],[ground_truth]]=0,1,0)</f>
        <v>1</v>
      </c>
      <c r="AV244" s="6"/>
      <c r="AW244" s="6"/>
      <c r="AX244" s="6">
        <f>_xlfn.XLOOKUP(data_cloud__263[[#This Row],[product_id]], manual_check_maarten!A:A,manual_check_maarten!G:G,  "")</f>
        <v>0</v>
      </c>
      <c r="AY244" s="6"/>
      <c r="AZ244" s="6"/>
      <c r="BA244" s="6" t="s">
        <v>649</v>
      </c>
      <c r="BB244" s="6">
        <v>122</v>
      </c>
      <c r="BC244" s="6" t="s">
        <v>78</v>
      </c>
      <c r="BD244" s="6">
        <v>45566.721479398147</v>
      </c>
      <c r="BE244" s="6" t="s">
        <v>79</v>
      </c>
      <c r="BF244" s="6" t="s">
        <v>80</v>
      </c>
      <c r="BG244" s="6">
        <v>122</v>
      </c>
      <c r="BH244" s="6">
        <v>122</v>
      </c>
      <c r="BI244" s="6">
        <v>0</v>
      </c>
      <c r="BJ244" s="6" t="s">
        <v>650</v>
      </c>
      <c r="BK244" s="6" t="s">
        <v>82</v>
      </c>
      <c r="BL244" s="6">
        <v>15.179999351501465</v>
      </c>
      <c r="BM244" s="6">
        <v>110</v>
      </c>
      <c r="BN244" s="6" t="s">
        <v>82</v>
      </c>
      <c r="BO244" s="6" t="s">
        <v>82</v>
      </c>
      <c r="BP244" s="6">
        <v>0</v>
      </c>
      <c r="BQ244" s="6">
        <v>60</v>
      </c>
      <c r="BR244" s="6">
        <v>1.4692544937133789E-3</v>
      </c>
      <c r="BS244" s="6">
        <v>0.14039492607116699</v>
      </c>
      <c r="BT244" s="6" t="s">
        <v>651</v>
      </c>
      <c r="BU244" s="6" t="s">
        <v>649</v>
      </c>
      <c r="BV244" s="6">
        <v>40</v>
      </c>
      <c r="BW244" s="6">
        <v>20</v>
      </c>
      <c r="BX244" s="6">
        <v>45</v>
      </c>
      <c r="BY244" s="6">
        <v>861.13699999999994</v>
      </c>
      <c r="BZ244" s="6">
        <v>1277.6500000000001</v>
      </c>
      <c r="CA244" s="6">
        <v>2.512</v>
      </c>
      <c r="CB244" s="6">
        <v>4.1070000000000002</v>
      </c>
      <c r="CC244" s="6">
        <v>94.820999999999998</v>
      </c>
      <c r="CD244" s="6">
        <v>2056.0329999999999</v>
      </c>
      <c r="CE244" s="6">
        <v>840.50099999999998</v>
      </c>
      <c r="CF244" s="6">
        <v>1382.9739999999999</v>
      </c>
      <c r="CG244" s="6">
        <v>5.4489999999999998</v>
      </c>
      <c r="CH244" s="6">
        <v>93.307000000000002</v>
      </c>
      <c r="CS244" s="6"/>
      <c r="CT244" s="6"/>
      <c r="CU244" s="6"/>
      <c r="CV244" s="6"/>
      <c r="CW244" s="6"/>
      <c r="CZ244" s="6"/>
      <c r="DA244" s="6"/>
      <c r="DB244" s="6"/>
      <c r="DC244" s="6"/>
      <c r="DD244" s="6"/>
      <c r="DE244" s="6"/>
    </row>
    <row r="245" spans="1:109" x14ac:dyDescent="0.35">
      <c r="A245" s="8">
        <v>802.33538818359375</v>
      </c>
      <c r="B245" s="8">
        <v>119.90861511230469</v>
      </c>
      <c r="C245" s="8">
        <v>215.10000610351563</v>
      </c>
      <c r="D245" s="8">
        <v>215.10000610351563</v>
      </c>
      <c r="E245" s="8">
        <v>220.30000305175781</v>
      </c>
      <c r="F245" s="8">
        <v>225</v>
      </c>
      <c r="G245" s="8">
        <v>2202.7275390625</v>
      </c>
      <c r="H245" s="8">
        <v>1749.359130859375</v>
      </c>
      <c r="I245" s="8">
        <v>2.8300001621246338</v>
      </c>
      <c r="J245" s="8">
        <v>0.15600000321865082</v>
      </c>
      <c r="K245" s="8">
        <v>24.340002059936523</v>
      </c>
      <c r="L245" s="8">
        <v>2.0600001811981201</v>
      </c>
      <c r="M245" s="8">
        <v>0.45400002598762512</v>
      </c>
      <c r="N245" s="8">
        <v>0.65400004386901855</v>
      </c>
      <c r="O245" s="8">
        <v>45.700000762939453</v>
      </c>
      <c r="P245" s="8">
        <v>28.29216194152832</v>
      </c>
      <c r="Q245" s="8">
        <v>44.984077453613281</v>
      </c>
      <c r="R245" s="8">
        <v>229.80000305175781</v>
      </c>
      <c r="S245" s="8">
        <v>59.900002000000001</v>
      </c>
      <c r="T245" s="8">
        <v>59.900002000000001</v>
      </c>
      <c r="U245" s="8">
        <v>60.900002000000001</v>
      </c>
      <c r="V245" s="8">
        <v>137.79624938964844</v>
      </c>
      <c r="W245" s="8">
        <v>52.49993896484375</v>
      </c>
      <c r="X245" s="8">
        <v>67.224380493164063</v>
      </c>
      <c r="Y245" s="8">
        <v>82.963813781738281</v>
      </c>
      <c r="Z245" s="8">
        <v>1.6930625438690186</v>
      </c>
      <c r="AA245" s="8">
        <v>545.07708740234375</v>
      </c>
      <c r="AB245" s="8">
        <v>497.33462524414063</v>
      </c>
      <c r="AC245" s="8">
        <v>4.8535628318786621</v>
      </c>
      <c r="AD245" s="8">
        <v>3.8376877307891846</v>
      </c>
      <c r="AE245" s="8">
        <v>7903.51611328125</v>
      </c>
      <c r="AF245" s="8">
        <v>6074.4482421875</v>
      </c>
      <c r="AG245" s="8">
        <v>1816.09423828125</v>
      </c>
      <c r="AH245" s="8">
        <v>1136.38720703125</v>
      </c>
      <c r="AI245" s="8">
        <v>6087.421875</v>
      </c>
      <c r="AJ245" s="8">
        <v>4938.06103515625</v>
      </c>
      <c r="AK245" s="8">
        <f>(data_cloud__263[[#This Row],[timestamp]]-BD243)*86400</f>
        <v>23.979000141844153</v>
      </c>
      <c r="AL245" s="8">
        <v>1.0049999999999999</v>
      </c>
      <c r="AM245" s="8">
        <v>424.64600000000002</v>
      </c>
      <c r="AN245" s="8">
        <v>2056.7089999999998</v>
      </c>
      <c r="AO245" s="8">
        <v>13.153</v>
      </c>
      <c r="AP245" s="6">
        <v>29.978000000000002</v>
      </c>
      <c r="AQ245" s="6">
        <v>1</v>
      </c>
      <c r="AR245" s="6">
        <v>1</v>
      </c>
      <c r="AS245" s="6">
        <f>_xlfn.XLOOKUP(data_cloud__263[[#This Row],[product_id]], manual_check_maarten!A:A,manual_check_maarten!F:F,  "")</f>
        <v>1</v>
      </c>
      <c r="AT245" s="6"/>
      <c r="AU245" s="6">
        <f>IF(data_cloud__263[[#This Row],[ground_truth]]=0,1,0)</f>
        <v>0</v>
      </c>
      <c r="AV245" s="6"/>
      <c r="AW245" s="6"/>
      <c r="AX245" s="6">
        <f>_xlfn.XLOOKUP(data_cloud__263[[#This Row],[product_id]], manual_check_maarten!A:A,manual_check_maarten!G:G,  "")</f>
        <v>0</v>
      </c>
      <c r="AY245" s="6"/>
      <c r="AZ245" s="6"/>
      <c r="BA245" s="6" t="s">
        <v>652</v>
      </c>
      <c r="BB245" s="6">
        <v>122</v>
      </c>
      <c r="BC245" s="6" t="s">
        <v>85</v>
      </c>
      <c r="BD245" s="6">
        <v>45566.721479398147</v>
      </c>
      <c r="BE245" s="6" t="s">
        <v>79</v>
      </c>
      <c r="BF245" s="6" t="s">
        <v>80</v>
      </c>
      <c r="BG245" s="6">
        <v>122</v>
      </c>
      <c r="BH245" s="6">
        <v>122</v>
      </c>
      <c r="BI245" s="6">
        <v>0</v>
      </c>
      <c r="BJ245" s="6" t="s">
        <v>650</v>
      </c>
      <c r="BK245" s="6" t="s">
        <v>82</v>
      </c>
      <c r="BL245" s="6">
        <v>15.179999351501465</v>
      </c>
      <c r="BM245" s="6">
        <v>110</v>
      </c>
      <c r="BN245" s="6" t="s">
        <v>82</v>
      </c>
      <c r="BO245" s="6" t="s">
        <v>82</v>
      </c>
      <c r="BP245" s="6">
        <v>0</v>
      </c>
      <c r="BQ245" s="6">
        <v>60</v>
      </c>
      <c r="BR245" s="6"/>
      <c r="BS245" s="6"/>
      <c r="BT245" s="6" t="s">
        <v>653</v>
      </c>
      <c r="BU245" s="6" t="s">
        <v>652</v>
      </c>
      <c r="BV245" s="6">
        <v>40</v>
      </c>
      <c r="BW245" s="6">
        <v>20</v>
      </c>
      <c r="BX245" s="6">
        <v>45</v>
      </c>
      <c r="BY245" s="6">
        <v>1244.104</v>
      </c>
      <c r="BZ245" s="6">
        <v>788.54399999999998</v>
      </c>
      <c r="CA245" s="6">
        <v>-1.3919999999999999</v>
      </c>
      <c r="CB245" s="6">
        <v>4.0940000000000003</v>
      </c>
      <c r="CC245" s="6">
        <v>90.917000000000002</v>
      </c>
      <c r="CD245" s="6">
        <v>2056.7089999999998</v>
      </c>
      <c r="CE245" s="6">
        <v>1237.461</v>
      </c>
      <c r="CF245" s="6">
        <v>1098.9480000000001</v>
      </c>
      <c r="CG245" s="6">
        <v>-178.21299999999999</v>
      </c>
      <c r="CH245" s="6">
        <v>99.998999999999995</v>
      </c>
      <c r="CS245" s="6"/>
      <c r="CT245" s="6"/>
      <c r="CU245" s="6"/>
      <c r="CV245" s="6"/>
      <c r="CW245" s="6"/>
      <c r="CZ245" s="6"/>
      <c r="DA245" s="6"/>
      <c r="DB245" s="6"/>
      <c r="DC245" s="6"/>
      <c r="DD245" s="6"/>
      <c r="DE245" s="6"/>
    </row>
    <row r="246" spans="1:109" x14ac:dyDescent="0.35">
      <c r="A246" s="8">
        <v>802.33538818359375</v>
      </c>
      <c r="B246" s="8">
        <v>119.90861511230469</v>
      </c>
      <c r="C246" s="8">
        <v>215</v>
      </c>
      <c r="D246" s="8">
        <v>215.10000610351563</v>
      </c>
      <c r="E246" s="8">
        <v>220.10000610351563</v>
      </c>
      <c r="F246" s="8">
        <v>225</v>
      </c>
      <c r="G246" s="8">
        <v>2206.12744140625</v>
      </c>
      <c r="H246" s="8">
        <v>1747.221923828125</v>
      </c>
      <c r="I246" s="8">
        <v>3.1580002307891846</v>
      </c>
      <c r="J246" s="8">
        <v>0.14400000870227814</v>
      </c>
      <c r="K246" s="8">
        <v>24.340002059936523</v>
      </c>
      <c r="L246" s="8">
        <v>2.0600001811981201</v>
      </c>
      <c r="M246" s="8">
        <v>0.45400002598762512</v>
      </c>
      <c r="N246" s="8">
        <v>0.65600001811981201</v>
      </c>
      <c r="O246" s="8">
        <v>45.700000762939453</v>
      </c>
      <c r="P246" s="8">
        <v>28.317646026611328</v>
      </c>
      <c r="Q246" s="8">
        <v>44.948402404785156</v>
      </c>
      <c r="R246" s="8">
        <v>229.80000305175781</v>
      </c>
      <c r="S246" s="8">
        <v>60</v>
      </c>
      <c r="T246" s="8">
        <v>60</v>
      </c>
      <c r="U246" s="8">
        <v>61</v>
      </c>
      <c r="V246" s="8">
        <v>94.586082458496094</v>
      </c>
      <c r="W246" s="8">
        <v>52.499603271484375</v>
      </c>
      <c r="X246" s="8">
        <v>66.243484497070313</v>
      </c>
      <c r="Y246" s="8">
        <v>80.103248596191406</v>
      </c>
      <c r="Z246" s="8">
        <v>3.0099375247955322</v>
      </c>
      <c r="AA246" s="8">
        <v>544.1214599609375</v>
      </c>
      <c r="AB246" s="8">
        <v>500.3453369140625</v>
      </c>
      <c r="AC246" s="8">
        <v>4.5149378776550293</v>
      </c>
      <c r="AD246" s="8">
        <v>3.687187671661377</v>
      </c>
      <c r="AE246" s="8">
        <v>7739.77587890625</v>
      </c>
      <c r="AF246" s="8">
        <v>5509.2998046875</v>
      </c>
      <c r="AG246" s="8">
        <v>1627.7138671875</v>
      </c>
      <c r="AH246" s="8">
        <v>1050.810546875</v>
      </c>
      <c r="AI246" s="8">
        <v>6112.06201171875</v>
      </c>
      <c r="AJ246" s="8">
        <v>4458.4892578125</v>
      </c>
      <c r="AK246" s="8">
        <f>(data_cloud__263[[#This Row],[timestamp]]-BD244)*86400</f>
        <v>24.07600034493953</v>
      </c>
      <c r="AL246" s="8">
        <v>1.0029999999999999</v>
      </c>
      <c r="AM246" s="8">
        <v>423.74</v>
      </c>
      <c r="AN246" s="8">
        <v>2053.6019999999999</v>
      </c>
      <c r="AO246" s="8">
        <v>6.6459999999999999</v>
      </c>
      <c r="AP246" s="6">
        <v>28.699000000000002</v>
      </c>
      <c r="AQ246" s="6">
        <v>1</v>
      </c>
      <c r="AR246" s="6">
        <v>1</v>
      </c>
      <c r="AS246" s="6">
        <f>_xlfn.XLOOKUP(data_cloud__263[[#This Row],[product_id]], manual_check_maarten!A:A,manual_check_maarten!F:F,  "")</f>
        <v>1</v>
      </c>
      <c r="AT246" s="6" t="str">
        <f>_xlfn.XLOOKUP(data_cloud__263[[#This Row],[product_id]], manual_check_maarten!A:A,manual_check_maarten!H:H,  "")</f>
        <v/>
      </c>
      <c r="AU246" s="6">
        <f>IF(data_cloud__263[[#This Row],[ground_truth]]=0,1,0)</f>
        <v>0</v>
      </c>
      <c r="AV246" s="6"/>
      <c r="AW246" s="6"/>
      <c r="AX246" s="6">
        <f>_xlfn.XLOOKUP(data_cloud__263[[#This Row],[product_id]], manual_check_maarten!A:A,manual_check_maarten!G:G,  "")</f>
        <v>0</v>
      </c>
      <c r="AY246" s="6"/>
      <c r="AZ246" s="6"/>
      <c r="BA246" s="6" t="s">
        <v>654</v>
      </c>
      <c r="BB246" s="6">
        <v>123</v>
      </c>
      <c r="BC246" s="6" t="s">
        <v>78</v>
      </c>
      <c r="BD246" s="6">
        <v>45566.721758055559</v>
      </c>
      <c r="BE246" s="6" t="s">
        <v>79</v>
      </c>
      <c r="BF246" s="6" t="s">
        <v>80</v>
      </c>
      <c r="BG246" s="6">
        <v>123</v>
      </c>
      <c r="BH246" s="6">
        <v>123</v>
      </c>
      <c r="BI246" s="6">
        <v>0</v>
      </c>
      <c r="BJ246" s="6" t="s">
        <v>655</v>
      </c>
      <c r="BK246" s="6" t="s">
        <v>82</v>
      </c>
      <c r="BL246" s="6">
        <v>15.179999351501465</v>
      </c>
      <c r="BM246" s="6">
        <v>110</v>
      </c>
      <c r="BN246" s="6" t="s">
        <v>82</v>
      </c>
      <c r="BO246" s="6" t="s">
        <v>82</v>
      </c>
      <c r="BP246" s="6">
        <v>0</v>
      </c>
      <c r="BQ246" s="6">
        <v>60</v>
      </c>
      <c r="BR246" s="6">
        <v>2.3112893104553223E-2</v>
      </c>
      <c r="BS246" s="6">
        <v>0.11117446422576904</v>
      </c>
      <c r="BT246" s="6" t="s">
        <v>656</v>
      </c>
      <c r="BU246" s="6" t="s">
        <v>654</v>
      </c>
      <c r="BV246" s="6">
        <v>40</v>
      </c>
      <c r="BW246" s="6">
        <v>20</v>
      </c>
      <c r="BX246" s="6">
        <v>45</v>
      </c>
      <c r="BY246" s="6">
        <v>892.28399999999999</v>
      </c>
      <c r="BZ246" s="6">
        <v>984.58299999999997</v>
      </c>
      <c r="CA246" s="6">
        <v>3.1309999999999998</v>
      </c>
      <c r="CB246" s="6">
        <v>4.1920000000000002</v>
      </c>
      <c r="CC246" s="6">
        <v>95.44</v>
      </c>
      <c r="CD246" s="6">
        <v>2053.6019999999999</v>
      </c>
      <c r="CE246" s="6">
        <v>867.96900000000005</v>
      </c>
      <c r="CF246" s="6">
        <v>1095.634</v>
      </c>
      <c r="CG246" s="6">
        <v>6.5439999999999996</v>
      </c>
      <c r="CH246" s="6">
        <v>98.424999999999997</v>
      </c>
      <c r="CS246" s="6"/>
      <c r="CT246" s="6"/>
      <c r="CU246" s="6"/>
      <c r="CV246" s="6"/>
      <c r="CW246" s="6"/>
      <c r="CZ246" s="6"/>
      <c r="DA246" s="6"/>
      <c r="DB246" s="6"/>
      <c r="DC246" s="6"/>
      <c r="DD246" s="6"/>
      <c r="DE246" s="6"/>
    </row>
    <row r="247" spans="1:109" x14ac:dyDescent="0.35">
      <c r="A247" s="8">
        <v>802.33538818359375</v>
      </c>
      <c r="B247" s="8">
        <v>119.90861511230469</v>
      </c>
      <c r="C247" s="8">
        <v>215</v>
      </c>
      <c r="D247" s="8">
        <v>215.10000610351563</v>
      </c>
      <c r="E247" s="8">
        <v>220.10000610351563</v>
      </c>
      <c r="F247" s="8">
        <v>225</v>
      </c>
      <c r="G247" s="8">
        <v>2206.12744140625</v>
      </c>
      <c r="H247" s="8">
        <v>1747.221923828125</v>
      </c>
      <c r="I247" s="8">
        <v>3.1580002307891846</v>
      </c>
      <c r="J247" s="8">
        <v>0.14400000870227814</v>
      </c>
      <c r="K247" s="8">
        <v>24.340002059936523</v>
      </c>
      <c r="L247" s="8">
        <v>2.0600001811981201</v>
      </c>
      <c r="M247" s="8">
        <v>0.45400002598762512</v>
      </c>
      <c r="N247" s="8">
        <v>0.65600001811981201</v>
      </c>
      <c r="O247" s="8">
        <v>45.700000762939453</v>
      </c>
      <c r="P247" s="8">
        <v>28.317646026611328</v>
      </c>
      <c r="Q247" s="8">
        <v>44.948402404785156</v>
      </c>
      <c r="R247" s="8">
        <v>229.80000305175781</v>
      </c>
      <c r="S247" s="8">
        <v>60</v>
      </c>
      <c r="T247" s="8">
        <v>60</v>
      </c>
      <c r="U247" s="8">
        <v>61</v>
      </c>
      <c r="V247" s="8">
        <v>137.79624938964844</v>
      </c>
      <c r="W247" s="8">
        <v>52.49993896484375</v>
      </c>
      <c r="X247" s="8">
        <v>66.866928100585938</v>
      </c>
      <c r="Y247" s="8">
        <v>82.577194213867188</v>
      </c>
      <c r="Z247" s="8">
        <v>2.1445624828338623</v>
      </c>
      <c r="AA247" s="8">
        <v>545.08258056640625</v>
      </c>
      <c r="AB247" s="8">
        <v>497.94921875</v>
      </c>
      <c r="AC247" s="8">
        <v>4.8159375190734863</v>
      </c>
      <c r="AD247" s="8">
        <v>3.8753125667572021</v>
      </c>
      <c r="AE247" s="8">
        <v>7891.74609375</v>
      </c>
      <c r="AF247" s="8">
        <v>6073.15283203125</v>
      </c>
      <c r="AG247" s="8">
        <v>1798.0556640625</v>
      </c>
      <c r="AH247" s="8">
        <v>1157.0732421875</v>
      </c>
      <c r="AI247" s="8">
        <v>6093.6904296875</v>
      </c>
      <c r="AJ247" s="8">
        <v>4916.07958984375</v>
      </c>
      <c r="AK247" s="8">
        <f>(data_cloud__263[[#This Row],[timestamp]]-BD245)*86400</f>
        <v>24.07600034493953</v>
      </c>
      <c r="AL247" s="8">
        <v>1.0049999999999999</v>
      </c>
      <c r="AM247" s="8">
        <v>424.70600000000002</v>
      </c>
      <c r="AN247" s="8">
        <v>2056.0749999999998</v>
      </c>
      <c r="AO247" s="8">
        <v>41.383000000000003</v>
      </c>
      <c r="AP247" s="6">
        <v>17.960999999999999</v>
      </c>
      <c r="AQ247" s="6">
        <v>0</v>
      </c>
      <c r="AR247" s="6">
        <v>1</v>
      </c>
      <c r="AS247" s="6">
        <f>_xlfn.XLOOKUP(data_cloud__263[[#This Row],[product_id]], manual_check_maarten!A:A,manual_check_maarten!F:F,  "")</f>
        <v>0</v>
      </c>
      <c r="AT247" s="6" t="str">
        <f>_xlfn.XLOOKUP(data_cloud__263[[#This Row],[product_id]], manual_check_maarten!A:A,manual_check_maarten!H:H,  "")</f>
        <v>Streaks</v>
      </c>
      <c r="AU247" s="6">
        <f>IF(data_cloud__263[[#This Row],[ground_truth]]=0,1,0)</f>
        <v>1</v>
      </c>
      <c r="AV247" s="6"/>
      <c r="AW247" s="6"/>
      <c r="AX247" s="6">
        <f>_xlfn.XLOOKUP(data_cloud__263[[#This Row],[product_id]], manual_check_maarten!A:A,manual_check_maarten!G:G,  "")</f>
        <v>0</v>
      </c>
      <c r="AY247" s="6"/>
      <c r="AZ247" s="6"/>
      <c r="BA247" s="6" t="s">
        <v>657</v>
      </c>
      <c r="BB247" s="6">
        <v>123</v>
      </c>
      <c r="BC247" s="6" t="s">
        <v>85</v>
      </c>
      <c r="BD247" s="6">
        <v>45566.721758055559</v>
      </c>
      <c r="BE247" s="6" t="s">
        <v>79</v>
      </c>
      <c r="BF247" s="6" t="s">
        <v>80</v>
      </c>
      <c r="BG247" s="6">
        <v>123</v>
      </c>
      <c r="BH247" s="6">
        <v>123</v>
      </c>
      <c r="BI247" s="6">
        <v>0</v>
      </c>
      <c r="BJ247" s="6" t="s">
        <v>655</v>
      </c>
      <c r="BK247" s="6" t="s">
        <v>82</v>
      </c>
      <c r="BL247" s="6">
        <v>15.179999351501465</v>
      </c>
      <c r="BM247" s="6">
        <v>110</v>
      </c>
      <c r="BN247" s="6" t="s">
        <v>82</v>
      </c>
      <c r="BO247" s="6" t="s">
        <v>82</v>
      </c>
      <c r="BP247" s="6">
        <v>0</v>
      </c>
      <c r="BQ247" s="6">
        <v>60</v>
      </c>
      <c r="BR247" s="6"/>
      <c r="BS247" s="6"/>
      <c r="BT247" s="6" t="s">
        <v>658</v>
      </c>
      <c r="BU247" s="6" t="s">
        <v>657</v>
      </c>
      <c r="BV247" s="6">
        <v>40</v>
      </c>
      <c r="BW247" s="6">
        <v>20</v>
      </c>
      <c r="BX247" s="6">
        <v>45</v>
      </c>
      <c r="BY247" s="6">
        <v>1234.3109999999999</v>
      </c>
      <c r="BZ247" s="6">
        <v>950.97699999999998</v>
      </c>
      <c r="CA247" s="6">
        <v>-2.3090000000000002</v>
      </c>
      <c r="CB247" s="6">
        <v>4.0279999999999996</v>
      </c>
      <c r="CC247" s="6">
        <v>90</v>
      </c>
      <c r="CD247" s="6">
        <v>2056.0749999999998</v>
      </c>
      <c r="CE247" s="6">
        <v>1228.5219999999999</v>
      </c>
      <c r="CF247" s="6">
        <v>1258.6780000000001</v>
      </c>
      <c r="CG247" s="6">
        <v>-178.35</v>
      </c>
      <c r="CH247" s="6">
        <v>99.998999999999995</v>
      </c>
      <c r="CS247" s="6"/>
      <c r="CT247" s="6"/>
      <c r="CU247" s="6"/>
      <c r="CV247" s="6"/>
      <c r="CW247" s="6"/>
      <c r="CZ247" s="6"/>
      <c r="DA247" s="6"/>
      <c r="DB247" s="6"/>
      <c r="DC247" s="6"/>
      <c r="DD247" s="6"/>
      <c r="DE247" s="6"/>
    </row>
    <row r="248" spans="1:109" x14ac:dyDescent="0.35">
      <c r="A248" s="8">
        <v>802.33538818359375</v>
      </c>
      <c r="B248" s="8">
        <v>119.90861511230469</v>
      </c>
      <c r="C248" s="8">
        <v>214.5</v>
      </c>
      <c r="D248" s="8">
        <v>214.80000305175781</v>
      </c>
      <c r="E248" s="8">
        <v>220.10000610351563</v>
      </c>
      <c r="F248" s="8">
        <v>224.80000305175781</v>
      </c>
      <c r="G248" s="8">
        <v>2203.990478515625</v>
      </c>
      <c r="H248" s="8">
        <v>1749.8448486328125</v>
      </c>
      <c r="I248" s="8">
        <v>3.0860002040863037</v>
      </c>
      <c r="J248" s="8">
        <v>0.14400000870227814</v>
      </c>
      <c r="K248" s="8">
        <v>24.340002059936523</v>
      </c>
      <c r="L248" s="8">
        <v>2.0559999942779541</v>
      </c>
      <c r="M248" s="8">
        <v>0.45400002598762512</v>
      </c>
      <c r="N248" s="8">
        <v>0.65600001811981201</v>
      </c>
      <c r="O248" s="8">
        <v>45.900001525878906</v>
      </c>
      <c r="P248" s="8">
        <v>28.312549591064453</v>
      </c>
      <c r="Q248" s="8">
        <v>44.973884582519531</v>
      </c>
      <c r="R248" s="8">
        <v>229.80000305175781</v>
      </c>
      <c r="S248" s="8">
        <v>60.099997999999999</v>
      </c>
      <c r="T248" s="8">
        <v>60.099997999999999</v>
      </c>
      <c r="U248" s="8">
        <v>60.900002000000001</v>
      </c>
      <c r="V248" s="8">
        <v>94.586082458496094</v>
      </c>
      <c r="W248" s="8">
        <v>52.499603271484375</v>
      </c>
      <c r="X248" s="8">
        <v>66.368865966796875</v>
      </c>
      <c r="Y248" s="8">
        <v>80.056884765625</v>
      </c>
      <c r="Z248" s="8">
        <v>3.7248127460479736</v>
      </c>
      <c r="AA248" s="8">
        <v>544.2418212890625</v>
      </c>
      <c r="AB248" s="8">
        <v>499.6414794921875</v>
      </c>
      <c r="AC248" s="8">
        <v>4.5525627136230469</v>
      </c>
      <c r="AD248" s="8">
        <v>3.6495625972747803</v>
      </c>
      <c r="AE248" s="8">
        <v>7753.505859375</v>
      </c>
      <c r="AF248" s="8">
        <v>5506.0322265625</v>
      </c>
      <c r="AG248" s="8">
        <v>1644.5068359375</v>
      </c>
      <c r="AH248" s="8">
        <v>1026.89453125</v>
      </c>
      <c r="AI248" s="8">
        <v>6108.9990234375</v>
      </c>
      <c r="AJ248" s="8">
        <v>4479.1376953125</v>
      </c>
      <c r="AK248" s="8">
        <f>(data_cloud__263[[#This Row],[timestamp]]-BD246)*86400</f>
        <v>24.980999459512532</v>
      </c>
      <c r="AL248" s="8">
        <v>1.004</v>
      </c>
      <c r="AM248" s="8">
        <v>423.81</v>
      </c>
      <c r="AN248" s="8">
        <v>2055.1129999999998</v>
      </c>
      <c r="AO248" s="8">
        <v>15.692</v>
      </c>
      <c r="AP248" s="6">
        <v>20.433</v>
      </c>
      <c r="AQ248" s="6">
        <v>1</v>
      </c>
      <c r="AR248" s="6">
        <v>1</v>
      </c>
      <c r="AS248" s="6">
        <f>_xlfn.XLOOKUP(data_cloud__263[[#This Row],[product_id]], manual_check_maarten!A:A,manual_check_maarten!F:F,  "")</f>
        <v>1</v>
      </c>
      <c r="AT248" s="6" t="str">
        <f>_xlfn.XLOOKUP(data_cloud__263[[#This Row],[product_id]], manual_check_maarten!A:A,manual_check_maarten!H:H,  "")</f>
        <v/>
      </c>
      <c r="AU248" s="6">
        <f>IF(data_cloud__263[[#This Row],[ground_truth]]=0,1,0)</f>
        <v>0</v>
      </c>
      <c r="AV248" s="6"/>
      <c r="AW248" s="6"/>
      <c r="AX248" s="6">
        <f>_xlfn.XLOOKUP(data_cloud__263[[#This Row],[product_id]], manual_check_maarten!A:A,manual_check_maarten!G:G,  "")</f>
        <v>0</v>
      </c>
      <c r="AY248" s="6"/>
      <c r="AZ248" s="6"/>
      <c r="BA248" s="6" t="s">
        <v>659</v>
      </c>
      <c r="BB248" s="6">
        <v>124</v>
      </c>
      <c r="BC248" s="6" t="s">
        <v>78</v>
      </c>
      <c r="BD248" s="6">
        <v>45566.722047187497</v>
      </c>
      <c r="BE248" s="6" t="s">
        <v>79</v>
      </c>
      <c r="BF248" s="6" t="s">
        <v>80</v>
      </c>
      <c r="BG248" s="6">
        <v>124</v>
      </c>
      <c r="BH248" s="6">
        <v>124</v>
      </c>
      <c r="BI248" s="6">
        <v>0</v>
      </c>
      <c r="BJ248" s="6" t="s">
        <v>660</v>
      </c>
      <c r="BK248" s="6" t="s">
        <v>82</v>
      </c>
      <c r="BL248" s="6">
        <v>15.179999351501465</v>
      </c>
      <c r="BM248" s="6">
        <v>110</v>
      </c>
      <c r="BN248" s="6" t="s">
        <v>82</v>
      </c>
      <c r="BO248" s="6" t="s">
        <v>82</v>
      </c>
      <c r="BP248" s="6">
        <v>0</v>
      </c>
      <c r="BQ248" s="6">
        <v>60</v>
      </c>
      <c r="BR248" s="6">
        <v>2.7270078659057617E-2</v>
      </c>
      <c r="BS248" s="6">
        <v>0.11039268970489502</v>
      </c>
      <c r="BT248" s="6" t="s">
        <v>661</v>
      </c>
      <c r="BU248" s="6" t="s">
        <v>659</v>
      </c>
      <c r="BV248" s="6">
        <v>40</v>
      </c>
      <c r="BW248" s="6">
        <v>20</v>
      </c>
      <c r="BX248" s="6">
        <v>45</v>
      </c>
      <c r="BY248" s="6">
        <v>889.44399999999996</v>
      </c>
      <c r="BZ248" s="6">
        <v>1082.1949999999999</v>
      </c>
      <c r="CA248" s="6">
        <v>3.806</v>
      </c>
      <c r="CB248" s="6">
        <v>4.25</v>
      </c>
      <c r="CC248" s="6">
        <v>96.114999999999995</v>
      </c>
      <c r="CD248" s="6">
        <v>2055.1129999999998</v>
      </c>
      <c r="CE248" s="6">
        <v>865.40499999999997</v>
      </c>
      <c r="CF248" s="6">
        <v>1191.549</v>
      </c>
      <c r="CG248" s="6">
        <v>6.5709999999999997</v>
      </c>
      <c r="CH248" s="6">
        <v>98.424999999999997</v>
      </c>
      <c r="CS248" s="6"/>
      <c r="CT248" s="6"/>
      <c r="CU248" s="6"/>
      <c r="CV248" s="6"/>
      <c r="CW248" s="6"/>
      <c r="CZ248" s="6"/>
      <c r="DA248" s="6"/>
      <c r="DB248" s="6"/>
      <c r="DC248" s="6"/>
      <c r="DD248" s="6"/>
      <c r="DE248" s="6"/>
    </row>
    <row r="249" spans="1:109" x14ac:dyDescent="0.35">
      <c r="A249" s="8">
        <v>802.33538818359375</v>
      </c>
      <c r="B249" s="8">
        <v>119.90861511230469</v>
      </c>
      <c r="C249" s="8">
        <v>214.5</v>
      </c>
      <c r="D249" s="8">
        <v>214.80000305175781</v>
      </c>
      <c r="E249" s="8">
        <v>220.10000610351563</v>
      </c>
      <c r="F249" s="8">
        <v>224.80000305175781</v>
      </c>
      <c r="G249" s="8">
        <v>2203.990478515625</v>
      </c>
      <c r="H249" s="8">
        <v>1749.8448486328125</v>
      </c>
      <c r="I249" s="8">
        <v>3.0860002040863037</v>
      </c>
      <c r="J249" s="8">
        <v>0.14400000870227814</v>
      </c>
      <c r="K249" s="8">
        <v>24.340002059936523</v>
      </c>
      <c r="L249" s="8">
        <v>2.0559999942779541</v>
      </c>
      <c r="M249" s="8">
        <v>0.45400002598762512</v>
      </c>
      <c r="N249" s="8">
        <v>0.65600001811981201</v>
      </c>
      <c r="O249" s="8">
        <v>45.900001525878906</v>
      </c>
      <c r="P249" s="8">
        <v>28.312549591064453</v>
      </c>
      <c r="Q249" s="8">
        <v>44.973884582519531</v>
      </c>
      <c r="R249" s="8">
        <v>229.80000305175781</v>
      </c>
      <c r="S249" s="8">
        <v>60.099997999999999</v>
      </c>
      <c r="T249" s="8">
        <v>60.099997999999999</v>
      </c>
      <c r="U249" s="8">
        <v>60.900002000000001</v>
      </c>
      <c r="V249" s="8">
        <v>137.79624938964844</v>
      </c>
      <c r="W249" s="8">
        <v>52.49993896484375</v>
      </c>
      <c r="X249" s="8">
        <v>66.928703308105469</v>
      </c>
      <c r="Y249" s="8">
        <v>82.715888977050781</v>
      </c>
      <c r="Z249" s="8">
        <v>2.2198126316070557</v>
      </c>
      <c r="AA249" s="8">
        <v>545.650390625</v>
      </c>
      <c r="AB249" s="8">
        <v>499.0400390625</v>
      </c>
      <c r="AC249" s="8">
        <v>4.8159375190734863</v>
      </c>
      <c r="AD249" s="8">
        <v>3.9129376411437988</v>
      </c>
      <c r="AE249" s="8">
        <v>7912.7216796875</v>
      </c>
      <c r="AF249" s="8">
        <v>6109.85693359375</v>
      </c>
      <c r="AG249" s="8">
        <v>1796.23486328125</v>
      </c>
      <c r="AH249" s="8">
        <v>1175.40234375</v>
      </c>
      <c r="AI249" s="8">
        <v>6116.48681640625</v>
      </c>
      <c r="AJ249" s="8">
        <v>4934.45458984375</v>
      </c>
      <c r="AK249" s="8">
        <f>(data_cloud__263[[#This Row],[timestamp]]-BD247)*86400</f>
        <v>24.980999459512532</v>
      </c>
      <c r="AL249" s="8">
        <v>1.0049999999999999</v>
      </c>
      <c r="AM249" s="8">
        <v>424.74900000000002</v>
      </c>
      <c r="AN249" s="8">
        <v>2056.6210000000001</v>
      </c>
      <c r="AO249" s="8">
        <v>6.2919999999999998</v>
      </c>
      <c r="AP249" s="6">
        <v>26.106000000000002</v>
      </c>
      <c r="AQ249" s="6">
        <v>1</v>
      </c>
      <c r="AR249" s="6">
        <v>1</v>
      </c>
      <c r="AS249" s="6">
        <f>_xlfn.XLOOKUP(data_cloud__263[[#This Row],[product_id]], manual_check_maarten!A:A,manual_check_maarten!F:F,  "")</f>
        <v>1</v>
      </c>
      <c r="AT249" s="6" t="str">
        <f>_xlfn.XLOOKUP(data_cloud__263[[#This Row],[product_id]], manual_check_maarten!A:A,manual_check_maarten!H:H,  "")</f>
        <v/>
      </c>
      <c r="AU249" s="6">
        <f>IF(data_cloud__263[[#This Row],[ground_truth]]=0,1,0)</f>
        <v>0</v>
      </c>
      <c r="AV249" s="6"/>
      <c r="AW249" s="6"/>
      <c r="AX249" s="6">
        <f>_xlfn.XLOOKUP(data_cloud__263[[#This Row],[product_id]], manual_check_maarten!A:A,manual_check_maarten!G:G,  "")</f>
        <v>0</v>
      </c>
      <c r="AY249" s="6"/>
      <c r="AZ249" s="6"/>
      <c r="BA249" s="6" t="s">
        <v>662</v>
      </c>
      <c r="BB249" s="6">
        <v>124</v>
      </c>
      <c r="BC249" s="6" t="s">
        <v>85</v>
      </c>
      <c r="BD249" s="6">
        <v>45566.722047187497</v>
      </c>
      <c r="BE249" s="6" t="s">
        <v>79</v>
      </c>
      <c r="BF249" s="6" t="s">
        <v>80</v>
      </c>
      <c r="BG249" s="6">
        <v>124</v>
      </c>
      <c r="BH249" s="6">
        <v>124</v>
      </c>
      <c r="BI249" s="6">
        <v>0</v>
      </c>
      <c r="BJ249" s="6" t="s">
        <v>660</v>
      </c>
      <c r="BK249" s="6" t="s">
        <v>82</v>
      </c>
      <c r="BL249" s="6">
        <v>15.179999351501465</v>
      </c>
      <c r="BM249" s="6">
        <v>110</v>
      </c>
      <c r="BN249" s="6" t="s">
        <v>82</v>
      </c>
      <c r="BO249" s="6" t="s">
        <v>82</v>
      </c>
      <c r="BP249" s="6">
        <v>0</v>
      </c>
      <c r="BQ249" s="6">
        <v>60</v>
      </c>
      <c r="BR249" s="6"/>
      <c r="BS249" s="6"/>
      <c r="BT249" s="6" t="s">
        <v>663</v>
      </c>
      <c r="BU249" s="6" t="s">
        <v>662</v>
      </c>
      <c r="BV249" s="6">
        <v>40</v>
      </c>
      <c r="BW249" s="6">
        <v>20</v>
      </c>
      <c r="BX249" s="6">
        <v>45</v>
      </c>
      <c r="BY249" s="6">
        <v>1240.8150000000001</v>
      </c>
      <c r="BZ249" s="6">
        <v>834.92399999999998</v>
      </c>
      <c r="CA249" s="6">
        <v>-2.3090000000000002</v>
      </c>
      <c r="CB249" s="6">
        <v>4.0039999999999996</v>
      </c>
      <c r="CC249" s="6">
        <v>90</v>
      </c>
      <c r="CD249" s="6">
        <v>2056.6210000000001</v>
      </c>
      <c r="CE249" s="6">
        <v>1234.271</v>
      </c>
      <c r="CF249" s="6">
        <v>1145.336</v>
      </c>
      <c r="CG249" s="6">
        <v>-178.23</v>
      </c>
      <c r="CH249" s="6">
        <v>98.424999999999997</v>
      </c>
      <c r="CS249" s="6"/>
      <c r="CT249" s="6"/>
      <c r="CU249" s="6"/>
      <c r="CV249" s="6"/>
      <c r="CW249" s="6"/>
      <c r="CZ249" s="6"/>
      <c r="DA249" s="6"/>
      <c r="DB249" s="6"/>
      <c r="DC249" s="6"/>
      <c r="DD249" s="6"/>
      <c r="DE249" s="6"/>
    </row>
    <row r="250" spans="1:109" hidden="1" x14ac:dyDescent="0.35">
      <c r="A250" s="8">
        <v>802.70428466796875</v>
      </c>
      <c r="B250" s="8">
        <v>119.90861511230469</v>
      </c>
      <c r="C250" s="8">
        <v>214.80000305175781</v>
      </c>
      <c r="D250" s="8">
        <v>214.80000305175781</v>
      </c>
      <c r="E250" s="8">
        <v>220.10000610351563</v>
      </c>
      <c r="F250" s="8">
        <v>225</v>
      </c>
      <c r="G250" s="8">
        <v>2197.676025390625</v>
      </c>
      <c r="H250" s="8">
        <v>1769.4677734375</v>
      </c>
      <c r="I250" s="8">
        <v>3.1020002365112305</v>
      </c>
      <c r="J250" s="8">
        <v>0.14800000190734863</v>
      </c>
      <c r="K250" s="8">
        <v>24.342000961303711</v>
      </c>
      <c r="L250" s="8">
        <v>2.0600001811981201</v>
      </c>
      <c r="M250" s="8">
        <v>0.45400002598762512</v>
      </c>
      <c r="N250" s="8">
        <v>0.65800005197525024</v>
      </c>
      <c r="O250" s="8">
        <v>46</v>
      </c>
      <c r="P250" s="8">
        <v>28.434871673583984</v>
      </c>
      <c r="Q250" s="8">
        <v>44.973884582519531</v>
      </c>
      <c r="R250" s="8">
        <v>230</v>
      </c>
      <c r="S250" s="8">
        <v>59.900002000000001</v>
      </c>
      <c r="T250" s="8">
        <v>59.900002000000001</v>
      </c>
      <c r="U250" s="8">
        <v>61</v>
      </c>
      <c r="V250" s="8">
        <v>94.586082458496094</v>
      </c>
      <c r="W250" s="8">
        <v>52.499603271484375</v>
      </c>
      <c r="X250" s="8">
        <v>66.502143859863281</v>
      </c>
      <c r="Y250" s="8">
        <v>80.228378295898438</v>
      </c>
      <c r="Z250" s="8">
        <v>2.6713125705718994</v>
      </c>
      <c r="AA250" s="8">
        <v>543.38592529296875</v>
      </c>
      <c r="AB250" s="8">
        <v>499.69415283203125</v>
      </c>
      <c r="AC250" s="8">
        <v>4.5149378776550293</v>
      </c>
      <c r="AD250" s="8">
        <v>3.6495625972747803</v>
      </c>
      <c r="AE250" s="8">
        <v>7724.2578125</v>
      </c>
      <c r="AF250" s="8">
        <v>5493.4892578125</v>
      </c>
      <c r="AG250" s="8">
        <v>1623.0029296875</v>
      </c>
      <c r="AH250" s="8">
        <v>1028.5166015625</v>
      </c>
      <c r="AI250" s="8">
        <v>6101.2548828125</v>
      </c>
      <c r="AJ250" s="8">
        <v>4464.97265625</v>
      </c>
      <c r="AK250" s="8">
        <f>(data_cloud__263[[#This Row],[timestamp]]-BD248)*86400</f>
        <v>23.990000132471323</v>
      </c>
      <c r="AL250" s="8"/>
      <c r="AM250" s="8"/>
      <c r="AN250" s="8"/>
      <c r="AO250" s="8"/>
      <c r="AP250" s="6"/>
      <c r="AQ250" s="6"/>
      <c r="AR250" s="6"/>
      <c r="AS250" s="6" t="str">
        <f>_xlfn.XLOOKUP(data_cloud__263[[#This Row],[product_id]], manual_check_maarten!A:A,manual_check_maarten!F:F,  "")</f>
        <v/>
      </c>
      <c r="AT250" s="6" t="str">
        <f>_xlfn.XLOOKUP(data_cloud__263[[#This Row],[product_id]], manual_check_maarten!A:A,manual_check_maarten!H:H,  "")</f>
        <v/>
      </c>
      <c r="AU250" s="6">
        <f>IF(data_cloud__263[[#This Row],[ground_truth]]=0,1,0)</f>
        <v>0</v>
      </c>
      <c r="AV250" s="6"/>
      <c r="AW250" s="6"/>
      <c r="AX250" s="6" t="str">
        <f>_xlfn.XLOOKUP(data_cloud__263[[#This Row],[product_id]], manual_check_maarten!A:A,manual_check_maarten!G:G,  "")</f>
        <v/>
      </c>
      <c r="AY250" s="6"/>
      <c r="AZ250" s="6"/>
      <c r="BA250" s="6" t="s">
        <v>664</v>
      </c>
      <c r="BB250" s="6">
        <v>125</v>
      </c>
      <c r="BC250" s="6" t="s">
        <v>78</v>
      </c>
      <c r="BD250" s="6">
        <v>45566.722324849536</v>
      </c>
      <c r="BE250" s="6" t="s">
        <v>79</v>
      </c>
      <c r="BF250" s="6" t="s">
        <v>80</v>
      </c>
      <c r="BG250" s="6">
        <v>125</v>
      </c>
      <c r="BH250" s="6">
        <v>125</v>
      </c>
      <c r="BI250" s="6">
        <v>0</v>
      </c>
      <c r="BJ250" s="6" t="s">
        <v>665</v>
      </c>
      <c r="BK250" s="6" t="s">
        <v>82</v>
      </c>
      <c r="BL250" s="6">
        <v>15.189999580383301</v>
      </c>
      <c r="BM250" s="6">
        <v>110</v>
      </c>
      <c r="BN250" s="6" t="s">
        <v>82</v>
      </c>
      <c r="BO250" s="6" t="s">
        <v>82</v>
      </c>
      <c r="BP250" s="6">
        <v>0</v>
      </c>
      <c r="BQ250" s="6">
        <v>60</v>
      </c>
      <c r="BR250" s="6">
        <v>1.3103365898132324E-2</v>
      </c>
      <c r="BS250" s="6">
        <v>0.12187111377716064</v>
      </c>
      <c r="BT250" s="6"/>
      <c r="BU250" s="6"/>
      <c r="BY250" s="6"/>
      <c r="BZ250" s="6"/>
      <c r="CA250" s="6"/>
      <c r="CB250" s="6"/>
      <c r="CC250" s="6"/>
      <c r="CD250" s="6"/>
      <c r="CE250" s="6"/>
      <c r="CS250" s="6"/>
      <c r="CT250" s="6"/>
      <c r="CU250" s="6"/>
      <c r="CV250" s="6"/>
      <c r="CW250" s="6"/>
      <c r="CZ250" s="6"/>
      <c r="DA250" s="6"/>
      <c r="DB250" s="6"/>
      <c r="DC250" s="6"/>
      <c r="DD250" s="6"/>
      <c r="DE250" s="6"/>
    </row>
    <row r="251" spans="1:109" x14ac:dyDescent="0.35">
      <c r="A251" s="8">
        <v>802.70428466796875</v>
      </c>
      <c r="B251" s="8">
        <v>119.90861511230469</v>
      </c>
      <c r="C251" s="8">
        <v>214.80000305175781</v>
      </c>
      <c r="D251" s="8">
        <v>214.80000305175781</v>
      </c>
      <c r="E251" s="8">
        <v>220.10000610351563</v>
      </c>
      <c r="F251" s="8">
        <v>225</v>
      </c>
      <c r="G251" s="8">
        <v>2197.676025390625</v>
      </c>
      <c r="H251" s="8">
        <v>1769.4677734375</v>
      </c>
      <c r="I251" s="8">
        <v>3.1020002365112305</v>
      </c>
      <c r="J251" s="8">
        <v>0.14800000190734863</v>
      </c>
      <c r="K251" s="8">
        <v>24.342000961303711</v>
      </c>
      <c r="L251" s="8">
        <v>2.0600001811981201</v>
      </c>
      <c r="M251" s="8">
        <v>0.45400002598762512</v>
      </c>
      <c r="N251" s="8">
        <v>0.65800005197525024</v>
      </c>
      <c r="O251" s="8">
        <v>46</v>
      </c>
      <c r="P251" s="8">
        <v>28.434871673583984</v>
      </c>
      <c r="Q251" s="8">
        <v>44.973884582519531</v>
      </c>
      <c r="R251" s="8">
        <v>230</v>
      </c>
      <c r="S251" s="8">
        <v>59.900002000000001</v>
      </c>
      <c r="T251" s="8">
        <v>59.900002000000001</v>
      </c>
      <c r="U251" s="8">
        <v>61</v>
      </c>
      <c r="V251" s="8">
        <v>137.79624938964844</v>
      </c>
      <c r="W251" s="8">
        <v>52.49993896484375</v>
      </c>
      <c r="X251" s="8">
        <v>66.931388854980469</v>
      </c>
      <c r="Y251" s="8">
        <v>82.707588195800781</v>
      </c>
      <c r="Z251" s="8">
        <v>2.4455626010894775</v>
      </c>
      <c r="AA251" s="8">
        <v>546.304931640625</v>
      </c>
      <c r="AB251" s="8">
        <v>499.81747436523438</v>
      </c>
      <c r="AC251" s="8">
        <v>4.8159375190734863</v>
      </c>
      <c r="AD251" s="8">
        <v>3.8376877307891846</v>
      </c>
      <c r="AE251" s="8">
        <v>7911.24658203125</v>
      </c>
      <c r="AF251" s="8">
        <v>6120.2041015625</v>
      </c>
      <c r="AG251" s="8">
        <v>1803.6708984375</v>
      </c>
      <c r="AH251" s="8">
        <v>1144.515625</v>
      </c>
      <c r="AI251" s="8">
        <v>6107.57568359375</v>
      </c>
      <c r="AJ251" s="8">
        <v>4975.6884765625</v>
      </c>
      <c r="AK251" s="8">
        <f>(data_cloud__263[[#This Row],[timestamp]]-BD249)*86400</f>
        <v>23.990000132471323</v>
      </c>
      <c r="AL251" s="8">
        <v>1.0029999999999999</v>
      </c>
      <c r="AM251" s="8">
        <v>424.58199999999999</v>
      </c>
      <c r="AN251" s="8">
        <v>2057.0250000000001</v>
      </c>
      <c r="AO251" s="8">
        <v>201.386</v>
      </c>
      <c r="AP251" s="6">
        <v>789.197</v>
      </c>
      <c r="AQ251" s="6">
        <v>0</v>
      </c>
      <c r="AR251" s="6">
        <v>0</v>
      </c>
      <c r="AS251" s="6">
        <f>_xlfn.XLOOKUP(data_cloud__263[[#This Row],[product_id]], manual_check_maarten!A:A,manual_check_maarten!F:F,  "")</f>
        <v>1</v>
      </c>
      <c r="AT251" s="6" t="str">
        <f>_xlfn.XLOOKUP(data_cloud__263[[#This Row],[product_id]], manual_check_maarten!A:A,manual_check_maarten!H:H,  "")</f>
        <v/>
      </c>
      <c r="AU251" s="6">
        <f>IF(data_cloud__263[[#This Row],[ground_truth]]=0,1,0)</f>
        <v>0</v>
      </c>
      <c r="AV251" s="6"/>
      <c r="AW251" s="6"/>
      <c r="AX251" s="6" t="str">
        <f>_xlfn.XLOOKUP(data_cloud__263[[#This Row],[product_id]], manual_check_maarten!A:A,manual_check_maarten!G:G,  "")</f>
        <v>anomaly due to position against the edge of the FOV</v>
      </c>
      <c r="AY251" s="6"/>
      <c r="AZ251" s="6"/>
      <c r="BA251" s="6" t="s">
        <v>666</v>
      </c>
      <c r="BB251" s="6">
        <v>125</v>
      </c>
      <c r="BC251" s="6" t="s">
        <v>85</v>
      </c>
      <c r="BD251" s="6">
        <v>45566.722324849536</v>
      </c>
      <c r="BE251" s="6" t="s">
        <v>79</v>
      </c>
      <c r="BF251" s="6" t="s">
        <v>80</v>
      </c>
      <c r="BG251" s="6">
        <v>125</v>
      </c>
      <c r="BH251" s="6">
        <v>125</v>
      </c>
      <c r="BI251" s="6">
        <v>0</v>
      </c>
      <c r="BJ251" s="6" t="s">
        <v>665</v>
      </c>
      <c r="BK251" s="6" t="s">
        <v>82</v>
      </c>
      <c r="BL251" s="6">
        <v>15.189999580383301</v>
      </c>
      <c r="BM251" s="6">
        <v>110</v>
      </c>
      <c r="BN251" s="6" t="s">
        <v>82</v>
      </c>
      <c r="BO251" s="6" t="s">
        <v>82</v>
      </c>
      <c r="BP251" s="6">
        <v>0</v>
      </c>
      <c r="BQ251" s="6">
        <v>60</v>
      </c>
      <c r="BR251" s="6"/>
      <c r="BS251" s="6"/>
      <c r="BT251" s="6" t="s">
        <v>667</v>
      </c>
      <c r="BU251" s="6" t="s">
        <v>666</v>
      </c>
      <c r="BV251" s="6">
        <v>40</v>
      </c>
      <c r="BW251" s="6">
        <v>20</v>
      </c>
      <c r="BX251" s="6">
        <v>45</v>
      </c>
      <c r="BY251" s="6">
        <v>1243.232</v>
      </c>
      <c r="BZ251" s="6">
        <v>726.09799999999996</v>
      </c>
      <c r="CA251" s="6">
        <v>-1.627</v>
      </c>
      <c r="CB251" s="6">
        <v>4.1310000000000002</v>
      </c>
      <c r="CC251" s="6">
        <v>90.682000000000002</v>
      </c>
      <c r="CD251" s="6">
        <v>2057.0250000000001</v>
      </c>
      <c r="CE251" s="6">
        <v>1237.01</v>
      </c>
      <c r="CF251" s="6">
        <v>1039.519</v>
      </c>
      <c r="CG251" s="6">
        <v>-178.33500000000001</v>
      </c>
      <c r="CH251" s="6">
        <v>97.244</v>
      </c>
      <c r="CS251" s="6"/>
      <c r="CT251" s="6"/>
      <c r="CU251" s="6"/>
      <c r="CV251" s="6"/>
      <c r="CW251" s="6"/>
      <c r="CZ251" s="6"/>
      <c r="DA251" s="6"/>
      <c r="DB251" s="6"/>
      <c r="DC251" s="6"/>
      <c r="DD251" s="6"/>
      <c r="DE251" s="6"/>
    </row>
    <row r="252" spans="1:109" x14ac:dyDescent="0.35">
      <c r="A252" s="8">
        <v>802.33538818359375</v>
      </c>
      <c r="B252" s="8">
        <v>119.90861511230469</v>
      </c>
      <c r="C252" s="8">
        <v>215.30000305175781</v>
      </c>
      <c r="D252" s="8">
        <v>215</v>
      </c>
      <c r="E252" s="8">
        <v>220</v>
      </c>
      <c r="F252" s="8">
        <v>225</v>
      </c>
      <c r="G252" s="8">
        <v>2211.9560546875</v>
      </c>
      <c r="H252" s="8">
        <v>1756.6448974609375</v>
      </c>
      <c r="I252" s="8">
        <v>2.9500000476837158</v>
      </c>
      <c r="J252" s="8">
        <v>0.14600001275539398</v>
      </c>
      <c r="K252" s="8">
        <v>24.340002059936523</v>
      </c>
      <c r="L252" s="8">
        <v>2.0540001392364502</v>
      </c>
      <c r="M252" s="8">
        <v>0.45400002598762512</v>
      </c>
      <c r="N252" s="8">
        <v>0.65800005197525024</v>
      </c>
      <c r="O252" s="8">
        <v>46.200000762939453</v>
      </c>
      <c r="P252" s="8">
        <v>28.30235481262207</v>
      </c>
      <c r="Q252" s="8">
        <v>44.958595275878906</v>
      </c>
      <c r="R252" s="8">
        <v>230</v>
      </c>
      <c r="S252" s="8">
        <v>60.099997999999999</v>
      </c>
      <c r="T252" s="8">
        <v>60.099997999999999</v>
      </c>
      <c r="U252" s="8">
        <v>60.900002000000001</v>
      </c>
      <c r="V252" s="8">
        <v>94.586082458496094</v>
      </c>
      <c r="W252" s="8">
        <v>52.499603271484375</v>
      </c>
      <c r="X252" s="8">
        <v>66.352363586425781</v>
      </c>
      <c r="Y252" s="8">
        <v>80.05865478515625</v>
      </c>
      <c r="Z252" s="8">
        <v>2.8970625400543213</v>
      </c>
      <c r="AA252" s="8">
        <v>543.52960205078125</v>
      </c>
      <c r="AB252" s="8">
        <v>499.12142944335938</v>
      </c>
      <c r="AC252" s="8">
        <v>4.6654376983642578</v>
      </c>
      <c r="AD252" s="8">
        <v>3.687187671661377</v>
      </c>
      <c r="AE252" s="8">
        <v>7732.08447265625</v>
      </c>
      <c r="AF252" s="8">
        <v>5495.92431640625</v>
      </c>
      <c r="AG252" s="8">
        <v>1701.7333984375</v>
      </c>
      <c r="AH252" s="8">
        <v>1042.4375</v>
      </c>
      <c r="AI252" s="8">
        <v>6030.35107421875</v>
      </c>
      <c r="AJ252" s="8">
        <v>4453.48681640625</v>
      </c>
      <c r="AK252" s="8">
        <f>(data_cloud__263[[#This Row],[timestamp]]-BD250)*86400</f>
        <v>23.969999863766134</v>
      </c>
      <c r="AL252" s="8">
        <v>1.0029999999999999</v>
      </c>
      <c r="AM252" s="8">
        <v>423.76</v>
      </c>
      <c r="AN252" s="8">
        <v>2055.7660000000001</v>
      </c>
      <c r="AO252" s="8">
        <v>11.855</v>
      </c>
      <c r="AP252" s="6">
        <v>27.832000000000001</v>
      </c>
      <c r="AQ252" s="6">
        <v>1</v>
      </c>
      <c r="AR252" s="6">
        <v>1</v>
      </c>
      <c r="AS252" s="6">
        <f>_xlfn.XLOOKUP(data_cloud__263[[#This Row],[product_id]], manual_check_maarten!A:A,manual_check_maarten!F:F,  "")</f>
        <v>1</v>
      </c>
      <c r="AT252" s="6" t="str">
        <f>_xlfn.XLOOKUP(data_cloud__263[[#This Row],[product_id]], manual_check_maarten!A:A,manual_check_maarten!H:H,  "")</f>
        <v/>
      </c>
      <c r="AU252" s="6">
        <f>IF(data_cloud__263[[#This Row],[ground_truth]]=0,1,0)</f>
        <v>0</v>
      </c>
      <c r="AV252" s="6"/>
      <c r="AW252" s="6"/>
      <c r="AX252" s="6">
        <f>_xlfn.XLOOKUP(data_cloud__263[[#This Row],[product_id]], manual_check_maarten!A:A,manual_check_maarten!G:G,  "")</f>
        <v>0</v>
      </c>
      <c r="AY252" s="6"/>
      <c r="AZ252" s="6"/>
      <c r="BA252" s="6" t="s">
        <v>668</v>
      </c>
      <c r="BB252" s="6">
        <v>126</v>
      </c>
      <c r="BC252" s="6" t="s">
        <v>78</v>
      </c>
      <c r="BD252" s="6">
        <v>45566.72260228009</v>
      </c>
      <c r="BE252" s="6" t="s">
        <v>79</v>
      </c>
      <c r="BF252" s="6" t="s">
        <v>80</v>
      </c>
      <c r="BG252" s="6">
        <v>126</v>
      </c>
      <c r="BH252" s="6">
        <v>126</v>
      </c>
      <c r="BI252" s="6">
        <v>0</v>
      </c>
      <c r="BJ252" s="6" t="s">
        <v>669</v>
      </c>
      <c r="BK252" s="6" t="s">
        <v>82</v>
      </c>
      <c r="BL252" s="6">
        <v>15.189999580383301</v>
      </c>
      <c r="BM252" s="6">
        <v>110</v>
      </c>
      <c r="BN252" s="6" t="s">
        <v>82</v>
      </c>
      <c r="BO252" s="6" t="s">
        <v>82</v>
      </c>
      <c r="BP252" s="6">
        <v>0</v>
      </c>
      <c r="BQ252" s="6">
        <v>60</v>
      </c>
      <c r="BR252" s="6">
        <v>2.4366140365600586E-2</v>
      </c>
      <c r="BS252" s="6">
        <v>0.11304855346679688</v>
      </c>
      <c r="BT252" s="6" t="s">
        <v>670</v>
      </c>
      <c r="BU252" s="6" t="s">
        <v>668</v>
      </c>
      <c r="BV252" s="6">
        <v>40</v>
      </c>
      <c r="BW252" s="6">
        <v>20</v>
      </c>
      <c r="BX252" s="6">
        <v>45</v>
      </c>
      <c r="BY252" s="6">
        <v>861.48900000000003</v>
      </c>
      <c r="BZ252" s="6">
        <v>1239.54</v>
      </c>
      <c r="CA252" s="6">
        <v>3.0470000000000002</v>
      </c>
      <c r="CB252" s="6">
        <v>4.2610000000000001</v>
      </c>
      <c r="CC252" s="6">
        <v>95.355999999999995</v>
      </c>
      <c r="CD252" s="6">
        <v>2055.7660000000001</v>
      </c>
      <c r="CE252" s="6">
        <v>840.21500000000003</v>
      </c>
      <c r="CF252" s="6">
        <v>1347.174</v>
      </c>
      <c r="CG252" s="6">
        <v>5.3620000000000001</v>
      </c>
      <c r="CH252" s="6">
        <v>96.063000000000002</v>
      </c>
      <c r="CS252" s="6"/>
      <c r="CT252" s="6"/>
      <c r="CU252" s="6"/>
      <c r="CV252" s="6"/>
      <c r="CW252" s="6"/>
      <c r="CZ252" s="6"/>
      <c r="DA252" s="6"/>
      <c r="DB252" s="6"/>
      <c r="DC252" s="6"/>
      <c r="DD252" s="6"/>
      <c r="DE252" s="6"/>
    </row>
    <row r="253" spans="1:109" x14ac:dyDescent="0.35">
      <c r="A253" s="8">
        <v>802.33538818359375</v>
      </c>
      <c r="B253" s="8">
        <v>119.90861511230469</v>
      </c>
      <c r="C253" s="8">
        <v>215.30000305175781</v>
      </c>
      <c r="D253" s="8">
        <v>215</v>
      </c>
      <c r="E253" s="8">
        <v>220</v>
      </c>
      <c r="F253" s="8">
        <v>225</v>
      </c>
      <c r="G253" s="8">
        <v>2211.9560546875</v>
      </c>
      <c r="H253" s="8">
        <v>1756.6448974609375</v>
      </c>
      <c r="I253" s="8">
        <v>2.9500000476837158</v>
      </c>
      <c r="J253" s="8">
        <v>0.14600001275539398</v>
      </c>
      <c r="K253" s="8">
        <v>24.340002059936523</v>
      </c>
      <c r="L253" s="8">
        <v>2.0540001392364502</v>
      </c>
      <c r="M253" s="8">
        <v>0.45400002598762512</v>
      </c>
      <c r="N253" s="8">
        <v>0.65800005197525024</v>
      </c>
      <c r="O253" s="8">
        <v>46.200000762939453</v>
      </c>
      <c r="P253" s="8">
        <v>28.30235481262207</v>
      </c>
      <c r="Q253" s="8">
        <v>44.958595275878906</v>
      </c>
      <c r="R253" s="8">
        <v>230</v>
      </c>
      <c r="S253" s="8">
        <v>60.099997999999999</v>
      </c>
      <c r="T253" s="8">
        <v>60.099997999999999</v>
      </c>
      <c r="U253" s="8">
        <v>60.900002000000001</v>
      </c>
      <c r="V253" s="8">
        <v>137.79624938964844</v>
      </c>
      <c r="W253" s="8">
        <v>52.49993896484375</v>
      </c>
      <c r="X253" s="8">
        <v>66.972404479980469</v>
      </c>
      <c r="Y253" s="8">
        <v>82.729362487792969</v>
      </c>
      <c r="Z253" s="8">
        <v>2.5960626602172852</v>
      </c>
      <c r="AA253" s="8">
        <v>545.375732421875</v>
      </c>
      <c r="AB253" s="8">
        <v>497.90472412109375</v>
      </c>
      <c r="AC253" s="8">
        <v>4.7783126831054688</v>
      </c>
      <c r="AD253" s="8">
        <v>3.8376877307891846</v>
      </c>
      <c r="AE253" s="8">
        <v>7898.4716796875</v>
      </c>
      <c r="AF253" s="8">
        <v>6060.2255859375</v>
      </c>
      <c r="AG253" s="8">
        <v>1773.7294921875</v>
      </c>
      <c r="AH253" s="8">
        <v>1133.85498046875</v>
      </c>
      <c r="AI253" s="8">
        <v>6124.7421875</v>
      </c>
      <c r="AJ253" s="8">
        <v>4926.37060546875</v>
      </c>
      <c r="AK253" s="8">
        <f>(data_cloud__263[[#This Row],[timestamp]]-BD251)*86400</f>
        <v>23.969999863766134</v>
      </c>
      <c r="AL253" s="8">
        <v>1.0049999999999999</v>
      </c>
      <c r="AM253" s="8">
        <v>424.60599999999999</v>
      </c>
      <c r="AN253" s="8">
        <v>2053.6689999999999</v>
      </c>
      <c r="AO253" s="8">
        <v>9.048</v>
      </c>
      <c r="AP253" s="6">
        <v>33.311</v>
      </c>
      <c r="AQ253" s="6">
        <v>1</v>
      </c>
      <c r="AR253" s="6">
        <v>1</v>
      </c>
      <c r="AS253" s="6">
        <f>_xlfn.XLOOKUP(data_cloud__263[[#This Row],[product_id]], manual_check_maarten!A:A,manual_check_maarten!F:F,  "")</f>
        <v>1</v>
      </c>
      <c r="AT253" s="6" t="str">
        <f>_xlfn.XLOOKUP(data_cloud__263[[#This Row],[product_id]], manual_check_maarten!A:A,manual_check_maarten!H:H,  "")</f>
        <v/>
      </c>
      <c r="AU253" s="6">
        <f>IF(data_cloud__263[[#This Row],[ground_truth]]=0,1,0)</f>
        <v>0</v>
      </c>
      <c r="AV253" s="6"/>
      <c r="AW253" s="6"/>
      <c r="AX253" s="6">
        <f>_xlfn.XLOOKUP(data_cloud__263[[#This Row],[product_id]], manual_check_maarten!A:A,manual_check_maarten!G:G,  "")</f>
        <v>0</v>
      </c>
      <c r="AY253" s="6"/>
      <c r="AZ253" s="6"/>
      <c r="BA253" s="6" t="s">
        <v>671</v>
      </c>
      <c r="BB253" s="6">
        <v>126</v>
      </c>
      <c r="BC253" s="6" t="s">
        <v>85</v>
      </c>
      <c r="BD253" s="6">
        <v>45566.72260228009</v>
      </c>
      <c r="BE253" s="6" t="s">
        <v>79</v>
      </c>
      <c r="BF253" s="6" t="s">
        <v>80</v>
      </c>
      <c r="BG253" s="6">
        <v>126</v>
      </c>
      <c r="BH253" s="6">
        <v>126</v>
      </c>
      <c r="BI253" s="6">
        <v>0</v>
      </c>
      <c r="BJ253" s="6" t="s">
        <v>669</v>
      </c>
      <c r="BK253" s="6" t="s">
        <v>82</v>
      </c>
      <c r="BL253" s="6">
        <v>15.189999580383301</v>
      </c>
      <c r="BM253" s="6">
        <v>110</v>
      </c>
      <c r="BN253" s="6" t="s">
        <v>82</v>
      </c>
      <c r="BO253" s="6" t="s">
        <v>82</v>
      </c>
      <c r="BP253" s="6">
        <v>0</v>
      </c>
      <c r="BQ253" s="6">
        <v>60</v>
      </c>
      <c r="BR253" s="6"/>
      <c r="BS253" s="6"/>
      <c r="BT253" s="6" t="s">
        <v>672</v>
      </c>
      <c r="BU253" s="6" t="s">
        <v>671</v>
      </c>
      <c r="BV253" s="6">
        <v>40</v>
      </c>
      <c r="BW253" s="6">
        <v>20</v>
      </c>
      <c r="BX253" s="6">
        <v>45</v>
      </c>
      <c r="BY253" s="6">
        <v>1230.452</v>
      </c>
      <c r="BZ253" s="6">
        <v>1120.4449999999999</v>
      </c>
      <c r="CA253" s="6">
        <v>-1.851</v>
      </c>
      <c r="CB253" s="6">
        <v>3.9769999999999999</v>
      </c>
      <c r="CC253" s="6">
        <v>90.457999999999998</v>
      </c>
      <c r="CD253" s="6">
        <v>2053.6689999999999</v>
      </c>
      <c r="CE253" s="6">
        <v>1224.3710000000001</v>
      </c>
      <c r="CF253" s="6">
        <v>1424.6</v>
      </c>
      <c r="CG253" s="6">
        <v>-178.25800000000001</v>
      </c>
      <c r="CH253" s="6">
        <v>99.998999999999995</v>
      </c>
      <c r="CS253" s="6"/>
      <c r="CT253" s="6"/>
      <c r="CU253" s="6"/>
      <c r="CV253" s="6"/>
      <c r="CW253" s="6"/>
      <c r="CZ253" s="6"/>
      <c r="DA253" s="6"/>
      <c r="DB253" s="6"/>
      <c r="DC253" s="6"/>
      <c r="DD253" s="6"/>
      <c r="DE253" s="6"/>
    </row>
    <row r="254" spans="1:109" x14ac:dyDescent="0.35">
      <c r="A254" s="8">
        <v>802.33538818359375</v>
      </c>
      <c r="B254" s="8">
        <v>119.90861511230469</v>
      </c>
      <c r="C254" s="8">
        <v>215.30000305175781</v>
      </c>
      <c r="D254" s="8">
        <v>215.10000610351563</v>
      </c>
      <c r="E254" s="8">
        <v>220.10000610351563</v>
      </c>
      <c r="F254" s="8">
        <v>225</v>
      </c>
      <c r="G254" s="8">
        <v>2198.453125</v>
      </c>
      <c r="H254" s="8">
        <v>1751.5933837890625</v>
      </c>
      <c r="I254" s="8">
        <v>3.2720000743865967</v>
      </c>
      <c r="J254" s="8">
        <v>0.14400000870227814</v>
      </c>
      <c r="K254" s="8">
        <v>24.340002059936523</v>
      </c>
      <c r="L254" s="8">
        <v>2.0600001811981201</v>
      </c>
      <c r="M254" s="8">
        <v>0.45400002598762512</v>
      </c>
      <c r="N254" s="8">
        <v>0.65800005197525024</v>
      </c>
      <c r="O254" s="8">
        <v>46.400001525878906</v>
      </c>
      <c r="P254" s="8">
        <v>28.348226547241211</v>
      </c>
      <c r="Q254" s="8">
        <v>44.948402404785156</v>
      </c>
      <c r="R254" s="8">
        <v>229.80000305175781</v>
      </c>
      <c r="S254" s="8">
        <v>60</v>
      </c>
      <c r="T254" s="8">
        <v>60</v>
      </c>
      <c r="U254" s="8">
        <v>60.900002000000001</v>
      </c>
      <c r="V254" s="8">
        <v>94.586082458496094</v>
      </c>
      <c r="W254" s="8">
        <v>52.499603271484375</v>
      </c>
      <c r="X254" s="8">
        <v>66.460281372070313</v>
      </c>
      <c r="Y254" s="8">
        <v>80.034255981445313</v>
      </c>
      <c r="Z254" s="8">
        <v>3.2733125686645508</v>
      </c>
      <c r="AA254" s="8">
        <v>544.23321533203125</v>
      </c>
      <c r="AB254" s="8">
        <v>499.79006958007813</v>
      </c>
      <c r="AC254" s="8">
        <v>4.5525627136230469</v>
      </c>
      <c r="AD254" s="8">
        <v>3.6495625972747803</v>
      </c>
      <c r="AE254" s="8">
        <v>7754.869140625</v>
      </c>
      <c r="AF254" s="8">
        <v>5512.23876953125</v>
      </c>
      <c r="AG254" s="8">
        <v>1646.197265625</v>
      </c>
      <c r="AH254" s="8">
        <v>1028.84228515625</v>
      </c>
      <c r="AI254" s="8">
        <v>6108.671875</v>
      </c>
      <c r="AJ254" s="8">
        <v>4483.396484375</v>
      </c>
      <c r="AK254" s="8">
        <f>(data_cloud__263[[#This Row],[timestamp]]-BD252)*86400</f>
        <v>23.977000429295003</v>
      </c>
      <c r="AL254" s="8">
        <v>1.004</v>
      </c>
      <c r="AM254" s="8">
        <v>423.786</v>
      </c>
      <c r="AN254" s="8">
        <v>2056.1010000000001</v>
      </c>
      <c r="AO254" s="8">
        <v>7.8479999999999999</v>
      </c>
      <c r="AP254" s="6">
        <v>27.992999999999999</v>
      </c>
      <c r="AQ254" s="6">
        <v>1</v>
      </c>
      <c r="AR254" s="6">
        <v>1</v>
      </c>
      <c r="AS254" s="6">
        <f>_xlfn.XLOOKUP(data_cloud__263[[#This Row],[product_id]], manual_check_maarten!A:A,manual_check_maarten!F:F,  "")</f>
        <v>0</v>
      </c>
      <c r="AT254" s="6" t="str">
        <f>_xlfn.XLOOKUP(data_cloud__263[[#This Row],[product_id]], manual_check_maarten!A:A,manual_check_maarten!H:H,  "")</f>
        <v>Black spots</v>
      </c>
      <c r="AU254" s="6">
        <f>IF(data_cloud__263[[#This Row],[ground_truth]]=0,1,0)</f>
        <v>1</v>
      </c>
      <c r="AV254" s="6"/>
      <c r="AW254" s="6"/>
      <c r="AX254" s="6">
        <f>_xlfn.XLOOKUP(data_cloud__263[[#This Row],[product_id]], manual_check_maarten!A:A,manual_check_maarten!G:G,  "")</f>
        <v>0</v>
      </c>
      <c r="AY254" s="6"/>
      <c r="AZ254" s="6"/>
      <c r="BA254" s="6" t="s">
        <v>673</v>
      </c>
      <c r="BB254" s="6">
        <v>127</v>
      </c>
      <c r="BC254" s="6" t="s">
        <v>78</v>
      </c>
      <c r="BD254" s="6">
        <v>45566.722879791669</v>
      </c>
      <c r="BE254" s="6" t="s">
        <v>79</v>
      </c>
      <c r="BF254" s="6" t="s">
        <v>80</v>
      </c>
      <c r="BG254" s="6">
        <v>127</v>
      </c>
      <c r="BH254" s="6">
        <v>127</v>
      </c>
      <c r="BI254" s="6">
        <v>0</v>
      </c>
      <c r="BJ254" s="6" t="s">
        <v>674</v>
      </c>
      <c r="BK254" s="6" t="s">
        <v>82</v>
      </c>
      <c r="BL254" s="6">
        <v>15.199999809265137</v>
      </c>
      <c r="BM254" s="6">
        <v>110</v>
      </c>
      <c r="BN254" s="6" t="s">
        <v>82</v>
      </c>
      <c r="BO254" s="6" t="s">
        <v>82</v>
      </c>
      <c r="BP254" s="6">
        <v>0</v>
      </c>
      <c r="BQ254" s="6">
        <v>60</v>
      </c>
      <c r="BR254" s="6">
        <v>3.4650325775146484E-2</v>
      </c>
      <c r="BS254" s="6">
        <v>0.10369598865509033</v>
      </c>
      <c r="BT254" s="6" t="s">
        <v>675</v>
      </c>
      <c r="BU254" s="6" t="s">
        <v>673</v>
      </c>
      <c r="BV254" s="6">
        <v>40</v>
      </c>
      <c r="BW254" s="6">
        <v>20</v>
      </c>
      <c r="BX254" s="6">
        <v>45</v>
      </c>
      <c r="BY254" s="6">
        <v>864.25</v>
      </c>
      <c r="BZ254" s="6">
        <v>1230.79</v>
      </c>
      <c r="CA254" s="6">
        <v>2.512</v>
      </c>
      <c r="CB254" s="6">
        <v>4.1440000000000001</v>
      </c>
      <c r="CC254" s="6">
        <v>94.820999999999998</v>
      </c>
      <c r="CD254" s="6">
        <v>2056.1010000000001</v>
      </c>
      <c r="CE254" s="6">
        <v>842.98599999999999</v>
      </c>
      <c r="CF254" s="6">
        <v>1336.2550000000001</v>
      </c>
      <c r="CG254" s="6">
        <v>5.4480000000000004</v>
      </c>
      <c r="CH254" s="6">
        <v>97.244</v>
      </c>
      <c r="CS254" s="6"/>
      <c r="CT254" s="6"/>
      <c r="CU254" s="6"/>
      <c r="CV254" s="6"/>
      <c r="CW254" s="6"/>
      <c r="CZ254" s="6"/>
      <c r="DA254" s="6"/>
      <c r="DB254" s="6"/>
      <c r="DC254" s="6"/>
      <c r="DD254" s="6"/>
      <c r="DE254" s="6"/>
    </row>
    <row r="255" spans="1:109" x14ac:dyDescent="0.35">
      <c r="A255" s="8">
        <v>802.33538818359375</v>
      </c>
      <c r="B255" s="8">
        <v>119.90861511230469</v>
      </c>
      <c r="C255" s="8">
        <v>215.30000305175781</v>
      </c>
      <c r="D255" s="8">
        <v>215.10000610351563</v>
      </c>
      <c r="E255" s="8">
        <v>220.10000610351563</v>
      </c>
      <c r="F255" s="8">
        <v>225</v>
      </c>
      <c r="G255" s="8">
        <v>2198.453125</v>
      </c>
      <c r="H255" s="8">
        <v>1751.5933837890625</v>
      </c>
      <c r="I255" s="8">
        <v>3.2720000743865967</v>
      </c>
      <c r="J255" s="8">
        <v>0.14400000870227814</v>
      </c>
      <c r="K255" s="8">
        <v>24.340002059936523</v>
      </c>
      <c r="L255" s="8">
        <v>2.0600001811981201</v>
      </c>
      <c r="M255" s="8">
        <v>0.45400002598762512</v>
      </c>
      <c r="N255" s="8">
        <v>0.65800005197525024</v>
      </c>
      <c r="O255" s="8">
        <v>46.400001525878906</v>
      </c>
      <c r="P255" s="8">
        <v>28.348226547241211</v>
      </c>
      <c r="Q255" s="8">
        <v>44.948402404785156</v>
      </c>
      <c r="R255" s="8">
        <v>229.80000305175781</v>
      </c>
      <c r="S255" s="8">
        <v>60</v>
      </c>
      <c r="T255" s="8">
        <v>60</v>
      </c>
      <c r="U255" s="8">
        <v>60.900002000000001</v>
      </c>
      <c r="V255" s="8">
        <v>137.79624938964844</v>
      </c>
      <c r="W255" s="8">
        <v>52.49993896484375</v>
      </c>
      <c r="X255" s="8">
        <v>66.989166259765625</v>
      </c>
      <c r="Y255" s="8">
        <v>82.686622619628906</v>
      </c>
      <c r="Z255" s="8">
        <v>2.182187557220459</v>
      </c>
      <c r="AA255" s="8">
        <v>543.06494140625</v>
      </c>
      <c r="AB255" s="8">
        <v>495.83428955078125</v>
      </c>
      <c r="AC255" s="8">
        <v>4.8535628318786621</v>
      </c>
      <c r="AD255" s="8">
        <v>3.8376877307891846</v>
      </c>
      <c r="AE255" s="8">
        <v>7872.0791015625</v>
      </c>
      <c r="AF255" s="8">
        <v>6003.4677734375</v>
      </c>
      <c r="AG255" s="8">
        <v>1808.4208984375</v>
      </c>
      <c r="AH255" s="8">
        <v>1130.09375</v>
      </c>
      <c r="AI255" s="8">
        <v>6063.658203125</v>
      </c>
      <c r="AJ255" s="8">
        <v>4873.3740234375</v>
      </c>
      <c r="AK255" s="8">
        <f>(data_cloud__263[[#This Row],[timestamp]]-BD253)*86400</f>
        <v>23.977000429295003</v>
      </c>
      <c r="AL255" s="8">
        <v>1.0049999999999999</v>
      </c>
      <c r="AM255" s="8">
        <v>424.71199999999999</v>
      </c>
      <c r="AN255" s="8">
        <v>2056.125</v>
      </c>
      <c r="AO255" s="8">
        <v>5.6310000000000002</v>
      </c>
      <c r="AP255" s="6">
        <v>33.332000000000001</v>
      </c>
      <c r="AQ255" s="6">
        <v>1</v>
      </c>
      <c r="AR255" s="6">
        <v>1</v>
      </c>
      <c r="AS255" s="6">
        <f>_xlfn.XLOOKUP(data_cloud__263[[#This Row],[product_id]], manual_check_maarten!A:A,manual_check_maarten!F:F,  "")</f>
        <v>1</v>
      </c>
      <c r="AT255" s="6" t="str">
        <f>_xlfn.XLOOKUP(data_cloud__263[[#This Row],[product_id]], manual_check_maarten!A:A,manual_check_maarten!H:H,  "")</f>
        <v/>
      </c>
      <c r="AU255" s="6">
        <f>IF(data_cloud__263[[#This Row],[ground_truth]]=0,1,0)</f>
        <v>0</v>
      </c>
      <c r="AV255" s="6"/>
      <c r="AW255" s="6"/>
      <c r="AX255" s="6">
        <f>_xlfn.XLOOKUP(data_cloud__263[[#This Row],[product_id]], manual_check_maarten!A:A,manual_check_maarten!G:G,  "")</f>
        <v>0</v>
      </c>
      <c r="AY255" s="6"/>
      <c r="AZ255" s="6"/>
      <c r="BA255" s="6" t="s">
        <v>676</v>
      </c>
      <c r="BB255" s="6">
        <v>127</v>
      </c>
      <c r="BC255" s="6" t="s">
        <v>85</v>
      </c>
      <c r="BD255" s="6">
        <v>45566.722879791669</v>
      </c>
      <c r="BE255" s="6" t="s">
        <v>79</v>
      </c>
      <c r="BF255" s="6" t="s">
        <v>80</v>
      </c>
      <c r="BG255" s="6">
        <v>127</v>
      </c>
      <c r="BH255" s="6">
        <v>127</v>
      </c>
      <c r="BI255" s="6">
        <v>0</v>
      </c>
      <c r="BJ255" s="6" t="s">
        <v>674</v>
      </c>
      <c r="BK255" s="6" t="s">
        <v>82</v>
      </c>
      <c r="BL255" s="6">
        <v>15.199999809265137</v>
      </c>
      <c r="BM255" s="6">
        <v>110</v>
      </c>
      <c r="BN255" s="6" t="s">
        <v>82</v>
      </c>
      <c r="BO255" s="6" t="s">
        <v>82</v>
      </c>
      <c r="BP255" s="6">
        <v>0</v>
      </c>
      <c r="BQ255" s="6">
        <v>60</v>
      </c>
      <c r="BR255" s="6"/>
      <c r="BS255" s="6"/>
      <c r="BT255" s="6" t="s">
        <v>677</v>
      </c>
      <c r="BU255" s="6" t="s">
        <v>676</v>
      </c>
      <c r="BV255" s="6">
        <v>40</v>
      </c>
      <c r="BW255" s="6">
        <v>20</v>
      </c>
      <c r="BX255" s="6">
        <v>45</v>
      </c>
      <c r="BY255" s="6">
        <v>1236.7339999999999</v>
      </c>
      <c r="BZ255" s="6">
        <v>949.75800000000004</v>
      </c>
      <c r="CA255" s="6">
        <v>-1.627</v>
      </c>
      <c r="CB255" s="6">
        <v>4.101</v>
      </c>
      <c r="CC255" s="6">
        <v>90.682000000000002</v>
      </c>
      <c r="CD255" s="6">
        <v>2056.125</v>
      </c>
      <c r="CE255" s="6">
        <v>1230.431</v>
      </c>
      <c r="CF255" s="6">
        <v>1258.348</v>
      </c>
      <c r="CG255" s="6">
        <v>-178.26599999999999</v>
      </c>
      <c r="CH255" s="6">
        <v>99.998999999999995</v>
      </c>
      <c r="CS255" s="6"/>
      <c r="CT255" s="6"/>
      <c r="CU255" s="6"/>
      <c r="CV255" s="6"/>
      <c r="CW255" s="6"/>
      <c r="CZ255" s="6"/>
      <c r="DA255" s="6"/>
      <c r="DB255" s="6"/>
      <c r="DC255" s="6"/>
      <c r="DD255" s="6"/>
      <c r="DE255" s="6"/>
    </row>
    <row r="256" spans="1:109" hidden="1" x14ac:dyDescent="0.35">
      <c r="A256" s="8">
        <v>802.33538818359375</v>
      </c>
      <c r="B256" s="8">
        <v>119.90861511230469</v>
      </c>
      <c r="C256" s="8">
        <v>215.10000610351563</v>
      </c>
      <c r="D256" s="8">
        <v>215.10000610351563</v>
      </c>
      <c r="E256" s="8">
        <v>220.10000610351563</v>
      </c>
      <c r="F256" s="8">
        <v>225</v>
      </c>
      <c r="G256" s="8">
        <v>2207.681884765625</v>
      </c>
      <c r="H256" s="8">
        <v>1768.2049560546875</v>
      </c>
      <c r="I256" s="8">
        <v>3.4300000667572021</v>
      </c>
      <c r="J256" s="8">
        <v>0.14400000870227814</v>
      </c>
      <c r="K256" s="8">
        <v>24.340002059936523</v>
      </c>
      <c r="L256" s="8">
        <v>2.0520000457763672</v>
      </c>
      <c r="M256" s="8">
        <v>0.45400002598762512</v>
      </c>
      <c r="N256" s="8">
        <v>0.65600001811981201</v>
      </c>
      <c r="O256" s="8">
        <v>46.5</v>
      </c>
      <c r="P256" s="8">
        <v>28.220808029174805</v>
      </c>
      <c r="Q256" s="8">
        <v>44.989173889160156</v>
      </c>
      <c r="R256" s="8">
        <v>229.80000305175781</v>
      </c>
      <c r="S256" s="8">
        <v>60</v>
      </c>
      <c r="T256" s="8">
        <v>60</v>
      </c>
      <c r="U256" s="8">
        <v>61</v>
      </c>
      <c r="V256" s="8">
        <v>94.586082458496094</v>
      </c>
      <c r="W256" s="8">
        <v>52.499603271484375</v>
      </c>
      <c r="X256" s="8">
        <v>66.488677978515625</v>
      </c>
      <c r="Y256" s="8">
        <v>80.130332946777344</v>
      </c>
      <c r="Z256" s="8">
        <v>3.0099375247955322</v>
      </c>
      <c r="AA256" s="8">
        <v>542.44476318359375</v>
      </c>
      <c r="AB256" s="8">
        <v>498.67892456054688</v>
      </c>
      <c r="AC256" s="8">
        <v>4.5901875495910645</v>
      </c>
      <c r="AD256" s="8">
        <v>3.6119377613067627</v>
      </c>
      <c r="AE256" s="8">
        <v>7711.51611328125</v>
      </c>
      <c r="AF256" s="8">
        <v>5499.52685546875</v>
      </c>
      <c r="AG256" s="8">
        <v>1658.7236328125</v>
      </c>
      <c r="AH256" s="8">
        <v>1004.56494140625</v>
      </c>
      <c r="AI256" s="8">
        <v>6052.79248046875</v>
      </c>
      <c r="AJ256" s="8">
        <v>4494.9619140625</v>
      </c>
      <c r="AK256" s="8">
        <f>(data_cloud__263[[#This Row],[timestamp]]-BD254)*86400</f>
        <v>24.990999908186495</v>
      </c>
      <c r="AL256" s="8"/>
      <c r="AM256" s="8"/>
      <c r="AN256" s="8"/>
      <c r="AO256" s="8"/>
      <c r="AP256" s="6"/>
      <c r="AQ256" s="6"/>
      <c r="AR256" s="6"/>
      <c r="AS256" s="6" t="str">
        <f>_xlfn.XLOOKUP(data_cloud__263[[#This Row],[product_id]], manual_check_maarten!A:A,manual_check_maarten!F:F,  "")</f>
        <v/>
      </c>
      <c r="AT256" s="6" t="str">
        <f>_xlfn.XLOOKUP(data_cloud__263[[#This Row],[product_id]], manual_check_maarten!A:A,manual_check_maarten!H:H,  "")</f>
        <v/>
      </c>
      <c r="AU256" s="6">
        <f>IF(data_cloud__263[[#This Row],[ground_truth]]=0,1,0)</f>
        <v>0</v>
      </c>
      <c r="AV256" s="6"/>
      <c r="AW256" s="6"/>
      <c r="AX256" s="6" t="str">
        <f>_xlfn.XLOOKUP(data_cloud__263[[#This Row],[product_id]], manual_check_maarten!A:A,manual_check_maarten!G:G,  "")</f>
        <v/>
      </c>
      <c r="AY256" s="6"/>
      <c r="AZ256" s="6"/>
      <c r="BA256" s="6" t="s">
        <v>678</v>
      </c>
      <c r="BB256" s="6">
        <v>128</v>
      </c>
      <c r="BC256" s="6" t="s">
        <v>78</v>
      </c>
      <c r="BD256" s="6">
        <v>45566.723169039353</v>
      </c>
      <c r="BE256" s="6" t="s">
        <v>79</v>
      </c>
      <c r="BF256" s="6" t="s">
        <v>80</v>
      </c>
      <c r="BG256" s="6">
        <v>128</v>
      </c>
      <c r="BH256" s="6">
        <v>128</v>
      </c>
      <c r="BI256" s="6">
        <v>0</v>
      </c>
      <c r="BJ256" s="6" t="s">
        <v>679</v>
      </c>
      <c r="BK256" s="6" t="s">
        <v>82</v>
      </c>
      <c r="BL256" s="6">
        <v>15.199999809265137</v>
      </c>
      <c r="BM256" s="6">
        <v>110</v>
      </c>
      <c r="BN256" s="6" t="s">
        <v>82</v>
      </c>
      <c r="BO256" s="6" t="s">
        <v>82</v>
      </c>
      <c r="BP256" s="6">
        <v>0</v>
      </c>
      <c r="BQ256" s="6">
        <v>60</v>
      </c>
      <c r="BR256" s="6">
        <v>4.004216194152832E-2</v>
      </c>
      <c r="BS256" s="6">
        <v>9.4681382179260254E-2</v>
      </c>
      <c r="BT256" s="6"/>
      <c r="BU256" s="6"/>
      <c r="BY256" s="6"/>
      <c r="BZ256" s="6"/>
      <c r="CA256" s="6"/>
      <c r="CB256" s="6"/>
      <c r="CC256" s="6"/>
      <c r="CD256" s="6"/>
      <c r="CE256" s="6"/>
      <c r="CS256" s="6"/>
      <c r="CT256" s="6"/>
      <c r="CU256" s="6"/>
      <c r="CV256" s="6"/>
      <c r="CW256" s="6"/>
      <c r="CZ256" s="6"/>
      <c r="DA256" s="6"/>
      <c r="DB256" s="6"/>
      <c r="DC256" s="6"/>
      <c r="DD256" s="6"/>
      <c r="DE256" s="6"/>
    </row>
    <row r="257" spans="1:109" x14ac:dyDescent="0.35">
      <c r="A257" s="8">
        <v>802.33538818359375</v>
      </c>
      <c r="B257" s="8">
        <v>119.90861511230469</v>
      </c>
      <c r="C257" s="8">
        <v>215.10000610351563</v>
      </c>
      <c r="D257" s="8">
        <v>215.10000610351563</v>
      </c>
      <c r="E257" s="8">
        <v>220.10000610351563</v>
      </c>
      <c r="F257" s="8">
        <v>225</v>
      </c>
      <c r="G257" s="8">
        <v>2207.681884765625</v>
      </c>
      <c r="H257" s="8">
        <v>1768.2049560546875</v>
      </c>
      <c r="I257" s="8">
        <v>3.4300000667572021</v>
      </c>
      <c r="J257" s="8">
        <v>0.14400000870227814</v>
      </c>
      <c r="K257" s="8">
        <v>24.340002059936523</v>
      </c>
      <c r="L257" s="8">
        <v>2.0520000457763672</v>
      </c>
      <c r="M257" s="8">
        <v>0.45400002598762512</v>
      </c>
      <c r="N257" s="8">
        <v>0.65600001811981201</v>
      </c>
      <c r="O257" s="8">
        <v>46.5</v>
      </c>
      <c r="P257" s="8">
        <v>28.220808029174805</v>
      </c>
      <c r="Q257" s="8">
        <v>44.989173889160156</v>
      </c>
      <c r="R257" s="8">
        <v>229.80000305175781</v>
      </c>
      <c r="S257" s="8">
        <v>60</v>
      </c>
      <c r="T257" s="8">
        <v>60</v>
      </c>
      <c r="U257" s="8">
        <v>61</v>
      </c>
      <c r="V257" s="8">
        <v>137.79624938964844</v>
      </c>
      <c r="W257" s="8">
        <v>52.49993896484375</v>
      </c>
      <c r="X257" s="8">
        <v>67.075454711914063</v>
      </c>
      <c r="Y257" s="8">
        <v>82.870132446289063</v>
      </c>
      <c r="Z257" s="8">
        <v>2.2574377059936523</v>
      </c>
      <c r="AA257" s="8">
        <v>542.140625</v>
      </c>
      <c r="AB257" s="8">
        <v>495.59246826171875</v>
      </c>
      <c r="AC257" s="8">
        <v>4.8159375190734863</v>
      </c>
      <c r="AD257" s="8">
        <v>3.8376877307891846</v>
      </c>
      <c r="AE257" s="8">
        <v>7844.6796875</v>
      </c>
      <c r="AF257" s="8">
        <v>5989.92041015625</v>
      </c>
      <c r="AG257" s="8">
        <v>1780.5283203125</v>
      </c>
      <c r="AH257" s="8">
        <v>1125.24169921875</v>
      </c>
      <c r="AI257" s="8">
        <v>6064.1513671875</v>
      </c>
      <c r="AJ257" s="8">
        <v>4864.6787109375</v>
      </c>
      <c r="AK257" s="8">
        <f>(data_cloud__263[[#This Row],[timestamp]]-BD255)*86400</f>
        <v>24.990999908186495</v>
      </c>
      <c r="AL257" s="8">
        <v>1.0049999999999999</v>
      </c>
      <c r="AM257" s="8">
        <v>424.62</v>
      </c>
      <c r="AN257" s="8">
        <v>2055.7130000000002</v>
      </c>
      <c r="AO257" s="8">
        <v>6.8070000000000004</v>
      </c>
      <c r="AP257" s="6">
        <v>23.788</v>
      </c>
      <c r="AQ257" s="6">
        <v>1</v>
      </c>
      <c r="AR257" s="6">
        <v>1</v>
      </c>
      <c r="AS257" s="6">
        <f>_xlfn.XLOOKUP(data_cloud__263[[#This Row],[product_id]], manual_check_maarten!A:A,manual_check_maarten!F:F,  "")</f>
        <v>1</v>
      </c>
      <c r="AT257" s="6" t="str">
        <f>_xlfn.XLOOKUP(data_cloud__263[[#This Row],[product_id]], manual_check_maarten!A:A,manual_check_maarten!H:H,  "")</f>
        <v/>
      </c>
      <c r="AU257" s="6">
        <f>IF(data_cloud__263[[#This Row],[ground_truth]]=0,1,0)</f>
        <v>0</v>
      </c>
      <c r="AV257" s="6"/>
      <c r="AW257" s="6"/>
      <c r="AX257" s="6">
        <f>_xlfn.XLOOKUP(data_cloud__263[[#This Row],[product_id]], manual_check_maarten!A:A,manual_check_maarten!G:G,  "")</f>
        <v>0</v>
      </c>
      <c r="AY257" s="6"/>
      <c r="AZ257" s="6"/>
      <c r="BA257" s="6" t="s">
        <v>680</v>
      </c>
      <c r="BB257" s="6">
        <v>128</v>
      </c>
      <c r="BC257" s="6" t="s">
        <v>85</v>
      </c>
      <c r="BD257" s="6">
        <v>45566.723169039353</v>
      </c>
      <c r="BE257" s="6" t="s">
        <v>79</v>
      </c>
      <c r="BF257" s="6" t="s">
        <v>80</v>
      </c>
      <c r="BG257" s="6">
        <v>128</v>
      </c>
      <c r="BH257" s="6">
        <v>128</v>
      </c>
      <c r="BI257" s="6">
        <v>0</v>
      </c>
      <c r="BJ257" s="6" t="s">
        <v>679</v>
      </c>
      <c r="BK257" s="6" t="s">
        <v>82</v>
      </c>
      <c r="BL257" s="6">
        <v>15.199999809265137</v>
      </c>
      <c r="BM257" s="6">
        <v>110</v>
      </c>
      <c r="BN257" s="6" t="s">
        <v>82</v>
      </c>
      <c r="BO257" s="6" t="s">
        <v>82</v>
      </c>
      <c r="BP257" s="6">
        <v>0</v>
      </c>
      <c r="BQ257" s="6">
        <v>60</v>
      </c>
      <c r="BR257" s="6"/>
      <c r="BS257" s="6"/>
      <c r="BT257" s="6" t="s">
        <v>681</v>
      </c>
      <c r="BU257" s="6" t="s">
        <v>680</v>
      </c>
      <c r="BV257" s="6">
        <v>40</v>
      </c>
      <c r="BW257" s="6">
        <v>20</v>
      </c>
      <c r="BX257" s="6">
        <v>45</v>
      </c>
      <c r="BY257" s="6">
        <v>1235.1379999999999</v>
      </c>
      <c r="BZ257" s="6">
        <v>999.05</v>
      </c>
      <c r="CA257" s="6">
        <v>-1.4</v>
      </c>
      <c r="CB257" s="6">
        <v>4.1109999999999998</v>
      </c>
      <c r="CC257" s="6">
        <v>90.909000000000006</v>
      </c>
      <c r="CD257" s="6">
        <v>2055.7130000000002</v>
      </c>
      <c r="CE257" s="6">
        <v>1228.357</v>
      </c>
      <c r="CF257" s="6">
        <v>1306.9580000000001</v>
      </c>
      <c r="CG257" s="6">
        <v>-178.25200000000001</v>
      </c>
      <c r="CH257" s="6">
        <v>99.998999999999995</v>
      </c>
      <c r="CS257" s="6"/>
      <c r="CT257" s="6"/>
      <c r="CU257" s="6"/>
      <c r="CV257" s="6"/>
      <c r="CW257" s="6"/>
      <c r="CZ257" s="6"/>
      <c r="DA257" s="6"/>
      <c r="DB257" s="6"/>
      <c r="DC257" s="6"/>
      <c r="DD257" s="6"/>
      <c r="DE257" s="6"/>
    </row>
    <row r="258" spans="1:109" x14ac:dyDescent="0.35">
      <c r="A258" s="8">
        <v>802.15093994140625</v>
      </c>
      <c r="B258" s="8">
        <v>119.90861511230469</v>
      </c>
      <c r="C258" s="8">
        <v>215</v>
      </c>
      <c r="D258" s="8">
        <v>215.10000610351563</v>
      </c>
      <c r="E258" s="8">
        <v>220.10000610351563</v>
      </c>
      <c r="F258" s="8">
        <v>225</v>
      </c>
      <c r="G258" s="8">
        <v>2199.716064453125</v>
      </c>
      <c r="H258" s="8">
        <v>1756.2562255859375</v>
      </c>
      <c r="I258" s="8">
        <v>2.7040002346038818</v>
      </c>
      <c r="J258" s="8">
        <v>0.15000000596046448</v>
      </c>
      <c r="K258" s="8">
        <v>24.340002059936523</v>
      </c>
      <c r="L258" s="8">
        <v>2.0600001811981201</v>
      </c>
      <c r="M258" s="8">
        <v>0.45400002598762512</v>
      </c>
      <c r="N258" s="8">
        <v>0.65600001811981201</v>
      </c>
      <c r="O258" s="8">
        <v>46.5</v>
      </c>
      <c r="P258" s="8">
        <v>28.266677856445313</v>
      </c>
      <c r="Q258" s="8">
        <v>44.968788146972656</v>
      </c>
      <c r="R258" s="8">
        <v>229.80000305175781</v>
      </c>
      <c r="S258" s="8">
        <v>60.099997999999999</v>
      </c>
      <c r="T258" s="8">
        <v>60.099997999999999</v>
      </c>
      <c r="U258" s="8">
        <v>60.900002000000001</v>
      </c>
      <c r="V258" s="8">
        <v>94.586082458496094</v>
      </c>
      <c r="W258" s="8">
        <v>52.499603271484375</v>
      </c>
      <c r="X258" s="8">
        <v>66.329338073730469</v>
      </c>
      <c r="Y258" s="8">
        <v>80.320953369140625</v>
      </c>
      <c r="Z258" s="8">
        <v>2.8970625400543213</v>
      </c>
      <c r="AA258" s="8">
        <v>541.59808349609375</v>
      </c>
      <c r="AB258" s="8">
        <v>497.35263061523438</v>
      </c>
      <c r="AC258" s="8">
        <v>4.5901875495910645</v>
      </c>
      <c r="AD258" s="8">
        <v>3.6495625972747803</v>
      </c>
      <c r="AE258" s="8">
        <v>7694.29736328125</v>
      </c>
      <c r="AF258" s="8">
        <v>5438.35595703125</v>
      </c>
      <c r="AG258" s="8">
        <v>1655.4580078125</v>
      </c>
      <c r="AH258" s="8">
        <v>1020.79541015625</v>
      </c>
      <c r="AI258" s="8">
        <v>6038.83935546875</v>
      </c>
      <c r="AJ258" s="8">
        <v>4417.560546875</v>
      </c>
      <c r="AK258" s="8">
        <f>(data_cloud__263[[#This Row],[timestamp]]-BD256)*86400</f>
        <v>24.082999653182924</v>
      </c>
      <c r="AL258" s="8">
        <v>1.0029999999999999</v>
      </c>
      <c r="AM258" s="8">
        <v>423.59</v>
      </c>
      <c r="AN258" s="8">
        <v>2050.8159999999998</v>
      </c>
      <c r="AO258" s="8">
        <v>310.83199999999999</v>
      </c>
      <c r="AP258" s="6">
        <v>498.65800000000002</v>
      </c>
      <c r="AQ258" s="6">
        <v>0</v>
      </c>
      <c r="AR258" s="6">
        <v>0</v>
      </c>
      <c r="AS258" s="6">
        <f>_xlfn.XLOOKUP(data_cloud__263[[#This Row],[product_id]], manual_check_maarten!A:A,manual_check_maarten!F:F,  "")</f>
        <v>1</v>
      </c>
      <c r="AT258" s="6" t="str">
        <f>_xlfn.XLOOKUP(data_cloud__263[[#This Row],[product_id]], manual_check_maarten!A:A,manual_check_maarten!H:H,  "")</f>
        <v/>
      </c>
      <c r="AU258" s="6">
        <f>IF(data_cloud__263[[#This Row],[ground_truth]]=0,1,0)</f>
        <v>0</v>
      </c>
      <c r="AV258" s="6"/>
      <c r="AW258" s="6"/>
      <c r="AX258" s="6" t="str">
        <f>_xlfn.XLOOKUP(data_cloud__263[[#This Row],[product_id]], manual_check_maarten!A:A,manual_check_maarten!G:G,  "")</f>
        <v>anomaly due to position against the edge of the FOV</v>
      </c>
      <c r="AY258" s="6"/>
      <c r="AZ258" s="6"/>
      <c r="BA258" s="6" t="s">
        <v>682</v>
      </c>
      <c r="BB258" s="6">
        <v>129</v>
      </c>
      <c r="BC258" s="6" t="s">
        <v>78</v>
      </c>
      <c r="BD258" s="6">
        <v>45566.723447777775</v>
      </c>
      <c r="BE258" s="6" t="s">
        <v>79</v>
      </c>
      <c r="BF258" s="6" t="s">
        <v>80</v>
      </c>
      <c r="BG258" s="6">
        <v>129</v>
      </c>
      <c r="BH258" s="6">
        <v>129</v>
      </c>
      <c r="BI258" s="6">
        <v>0</v>
      </c>
      <c r="BJ258" s="6" t="s">
        <v>683</v>
      </c>
      <c r="BK258" s="6" t="s">
        <v>82</v>
      </c>
      <c r="BL258" s="6">
        <v>15.199999809265137</v>
      </c>
      <c r="BM258" s="6">
        <v>110</v>
      </c>
      <c r="BN258" s="6" t="s">
        <v>82</v>
      </c>
      <c r="BO258" s="6" t="s">
        <v>82</v>
      </c>
      <c r="BP258" s="6">
        <v>0</v>
      </c>
      <c r="BQ258" s="6">
        <v>60</v>
      </c>
      <c r="BR258" s="6">
        <v>2.294623851776123E-2</v>
      </c>
      <c r="BS258" s="6">
        <v>0.11082708835601807</v>
      </c>
      <c r="BT258" s="6" t="s">
        <v>684</v>
      </c>
      <c r="BU258" s="6" t="s">
        <v>682</v>
      </c>
      <c r="BV258" s="6">
        <v>40</v>
      </c>
      <c r="BW258" s="6">
        <v>20</v>
      </c>
      <c r="BX258" s="6">
        <v>45</v>
      </c>
      <c r="BY258" s="6">
        <v>894.68299999999999</v>
      </c>
      <c r="BZ258" s="6">
        <v>903.096</v>
      </c>
      <c r="CA258" s="6">
        <v>3.1309999999999998</v>
      </c>
      <c r="CB258" s="6">
        <v>4.1680000000000001</v>
      </c>
      <c r="CC258" s="6">
        <v>95.44</v>
      </c>
      <c r="CD258" s="6">
        <v>2050.8159999999998</v>
      </c>
      <c r="CE258" s="6">
        <v>870.83299999999997</v>
      </c>
      <c r="CF258" s="6">
        <v>1015.188</v>
      </c>
      <c r="CG258" s="6">
        <v>6.6070000000000002</v>
      </c>
      <c r="CH258" s="6">
        <v>93.307000000000002</v>
      </c>
      <c r="CS258" s="6"/>
      <c r="CT258" s="6"/>
      <c r="CU258" s="6"/>
      <c r="CV258" s="6"/>
      <c r="CW258" s="6"/>
      <c r="CZ258" s="6"/>
      <c r="DA258" s="6"/>
      <c r="DB258" s="6"/>
      <c r="DC258" s="6"/>
      <c r="DD258" s="6"/>
      <c r="DE258" s="6"/>
    </row>
    <row r="259" spans="1:109" x14ac:dyDescent="0.35">
      <c r="A259" s="8">
        <v>802.15093994140625</v>
      </c>
      <c r="B259" s="8">
        <v>119.90861511230469</v>
      </c>
      <c r="C259" s="8">
        <v>215</v>
      </c>
      <c r="D259" s="8">
        <v>215.10000610351563</v>
      </c>
      <c r="E259" s="8">
        <v>220.10000610351563</v>
      </c>
      <c r="F259" s="8">
        <v>225</v>
      </c>
      <c r="G259" s="8">
        <v>2199.716064453125</v>
      </c>
      <c r="H259" s="8">
        <v>1756.2562255859375</v>
      </c>
      <c r="I259" s="8">
        <v>2.7040002346038818</v>
      </c>
      <c r="J259" s="8">
        <v>0.15000000596046448</v>
      </c>
      <c r="K259" s="8">
        <v>24.340002059936523</v>
      </c>
      <c r="L259" s="8">
        <v>2.0600001811981201</v>
      </c>
      <c r="M259" s="8">
        <v>0.45400002598762512</v>
      </c>
      <c r="N259" s="8">
        <v>0.65600001811981201</v>
      </c>
      <c r="O259" s="8">
        <v>46.5</v>
      </c>
      <c r="P259" s="8">
        <v>28.266677856445313</v>
      </c>
      <c r="Q259" s="8">
        <v>44.968788146972656</v>
      </c>
      <c r="R259" s="8">
        <v>229.80000305175781</v>
      </c>
      <c r="S259" s="8">
        <v>60.099997999999999</v>
      </c>
      <c r="T259" s="8">
        <v>60.099997999999999</v>
      </c>
      <c r="U259" s="8">
        <v>60.900002000000001</v>
      </c>
      <c r="V259" s="8">
        <v>137.79624938964844</v>
      </c>
      <c r="W259" s="8">
        <v>52.49993896484375</v>
      </c>
      <c r="X259" s="8">
        <v>67.058341979980469</v>
      </c>
      <c r="Y259" s="8">
        <v>83.174568176269531</v>
      </c>
      <c r="Z259" s="8">
        <v>1.3544375896453857</v>
      </c>
      <c r="AA259" s="8">
        <v>543.01220703125</v>
      </c>
      <c r="AB259" s="8">
        <v>494.87631225585938</v>
      </c>
      <c r="AC259" s="8">
        <v>4.7783126831054688</v>
      </c>
      <c r="AD259" s="8">
        <v>3.8376877307891846</v>
      </c>
      <c r="AE259" s="8">
        <v>7862.20751953125</v>
      </c>
      <c r="AF259" s="8">
        <v>5998.9609375</v>
      </c>
      <c r="AG259" s="8">
        <v>1764.99169921875</v>
      </c>
      <c r="AH259" s="8">
        <v>1126.0263671875</v>
      </c>
      <c r="AI259" s="8">
        <v>6097.2158203125</v>
      </c>
      <c r="AJ259" s="8">
        <v>4872.9345703125</v>
      </c>
      <c r="AK259" s="8">
        <f>(data_cloud__263[[#This Row],[timestamp]]-BD257)*86400</f>
        <v>24.082999653182924</v>
      </c>
      <c r="AL259" s="8">
        <v>1.0049999999999999</v>
      </c>
      <c r="AM259" s="8">
        <v>424.64</v>
      </c>
      <c r="AN259" s="8">
        <v>2056.2539999999999</v>
      </c>
      <c r="AO259" s="8">
        <v>13.837999999999999</v>
      </c>
      <c r="AP259" s="6">
        <v>60.691000000000003</v>
      </c>
      <c r="AQ259" s="6">
        <v>1</v>
      </c>
      <c r="AR259" s="6">
        <v>0</v>
      </c>
      <c r="AS259" s="6">
        <f>_xlfn.XLOOKUP(data_cloud__263[[#This Row],[product_id]], manual_check_maarten!A:A,manual_check_maarten!F:F,  "")</f>
        <v>1</v>
      </c>
      <c r="AT259" s="6"/>
      <c r="AU259" s="6">
        <f>IF(data_cloud__263[[#This Row],[ground_truth]]=0,1,0)</f>
        <v>0</v>
      </c>
      <c r="AV259" s="6"/>
      <c r="AW259" s="6"/>
      <c r="AX259" s="6" t="str">
        <f>_xlfn.XLOOKUP(data_cloud__263[[#This Row],[product_id]], manual_check_maarten!A:A,manual_check_maarten!G:G,  "")</f>
        <v>QR-code visible in shape image</v>
      </c>
      <c r="AY259" s="6"/>
      <c r="AZ259" s="6"/>
      <c r="BA259" s="6" t="s">
        <v>685</v>
      </c>
      <c r="BB259" s="6">
        <v>129</v>
      </c>
      <c r="BC259" s="6" t="s">
        <v>85</v>
      </c>
      <c r="BD259" s="6">
        <v>45566.723447777775</v>
      </c>
      <c r="BE259" s="6" t="s">
        <v>79</v>
      </c>
      <c r="BF259" s="6" t="s">
        <v>80</v>
      </c>
      <c r="BG259" s="6">
        <v>129</v>
      </c>
      <c r="BH259" s="6">
        <v>129</v>
      </c>
      <c r="BI259" s="6">
        <v>0</v>
      </c>
      <c r="BJ259" s="6" t="s">
        <v>683</v>
      </c>
      <c r="BK259" s="6" t="s">
        <v>82</v>
      </c>
      <c r="BL259" s="6">
        <v>15.199999809265137</v>
      </c>
      <c r="BM259" s="6">
        <v>110</v>
      </c>
      <c r="BN259" s="6" t="s">
        <v>82</v>
      </c>
      <c r="BO259" s="6" t="s">
        <v>82</v>
      </c>
      <c r="BP259" s="6">
        <v>0</v>
      </c>
      <c r="BQ259" s="6">
        <v>60</v>
      </c>
      <c r="BR259" s="6"/>
      <c r="BS259" s="6"/>
      <c r="BT259" s="6" t="s">
        <v>686</v>
      </c>
      <c r="BU259" s="6" t="s">
        <v>685</v>
      </c>
      <c r="BV259" s="6">
        <v>40</v>
      </c>
      <c r="BW259" s="6">
        <v>20</v>
      </c>
      <c r="BX259" s="6">
        <v>45</v>
      </c>
      <c r="BY259" s="6">
        <v>1226.019</v>
      </c>
      <c r="BZ259" s="6">
        <v>778.91600000000005</v>
      </c>
      <c r="CA259" s="6">
        <v>-2.9910000000000001</v>
      </c>
      <c r="CB259" s="6">
        <v>4.1040000000000001</v>
      </c>
      <c r="CC259" s="6">
        <v>89.317999999999998</v>
      </c>
      <c r="CD259" s="6">
        <v>2056.2539999999999</v>
      </c>
      <c r="CE259" s="6">
        <v>1223.5229999999999</v>
      </c>
      <c r="CF259" s="6">
        <v>1089.722</v>
      </c>
      <c r="CG259" s="6">
        <v>-179.041</v>
      </c>
      <c r="CH259" s="6">
        <v>97.244</v>
      </c>
      <c r="CS259" s="6"/>
      <c r="CT259" s="6"/>
      <c r="CU259" s="6"/>
      <c r="CV259" s="6"/>
      <c r="CW259" s="6"/>
      <c r="CZ259" s="6"/>
      <c r="DA259" s="6"/>
      <c r="DB259" s="6"/>
      <c r="DC259" s="6"/>
      <c r="DD259" s="6"/>
      <c r="DE259" s="6"/>
    </row>
    <row r="260" spans="1:109" x14ac:dyDescent="0.35">
      <c r="A260" s="8">
        <v>802.51983642578125</v>
      </c>
      <c r="B260" s="8">
        <v>119.90861511230469</v>
      </c>
      <c r="C260" s="8">
        <v>215</v>
      </c>
      <c r="D260" s="8">
        <v>215.10000610351563</v>
      </c>
      <c r="E260" s="8">
        <v>220.10000610351563</v>
      </c>
      <c r="F260" s="8">
        <v>225</v>
      </c>
      <c r="G260" s="8">
        <v>2209.236083984375</v>
      </c>
      <c r="H260" s="8">
        <v>1755.6734619140625</v>
      </c>
      <c r="I260" s="8">
        <v>3.3520002365112305</v>
      </c>
      <c r="J260" s="8">
        <v>0.15800000727176666</v>
      </c>
      <c r="K260" s="8">
        <v>24.340002059936523</v>
      </c>
      <c r="L260" s="8">
        <v>2.0540001392364502</v>
      </c>
      <c r="M260" s="8">
        <v>0.45400002598762512</v>
      </c>
      <c r="N260" s="8">
        <v>0.65600001811981201</v>
      </c>
      <c r="O260" s="8">
        <v>46.5</v>
      </c>
      <c r="P260" s="8">
        <v>28.256484985351563</v>
      </c>
      <c r="Q260" s="8">
        <v>44.968788146972656</v>
      </c>
      <c r="R260" s="8">
        <v>229.80000305175781</v>
      </c>
      <c r="S260" s="8">
        <v>59.900002000000001</v>
      </c>
      <c r="T260" s="8">
        <v>59.900002000000001</v>
      </c>
      <c r="U260" s="8">
        <v>61</v>
      </c>
      <c r="V260" s="8">
        <v>94.586082458496094</v>
      </c>
      <c r="W260" s="8">
        <v>52.499603271484375</v>
      </c>
      <c r="X260" s="8">
        <v>66.493339538574219</v>
      </c>
      <c r="Y260" s="8">
        <v>80.187171936035156</v>
      </c>
      <c r="Z260" s="8">
        <v>3.3861875534057617</v>
      </c>
      <c r="AA260" s="8">
        <v>540.9429931640625</v>
      </c>
      <c r="AB260" s="8">
        <v>495.49075317382813</v>
      </c>
      <c r="AC260" s="8">
        <v>4.6654376983642578</v>
      </c>
      <c r="AD260" s="8">
        <v>3.687187671661377</v>
      </c>
      <c r="AE260" s="8">
        <v>7681.97265625</v>
      </c>
      <c r="AF260" s="8">
        <v>5395.23779296875</v>
      </c>
      <c r="AG260" s="8">
        <v>1683.81201171875</v>
      </c>
      <c r="AH260" s="8">
        <v>1024.55322265625</v>
      </c>
      <c r="AI260" s="8">
        <v>5998.16064453125</v>
      </c>
      <c r="AJ260" s="8">
        <v>4370.6845703125</v>
      </c>
      <c r="AK260" s="8">
        <f>(data_cloud__263[[#This Row],[timestamp]]-BD258)*86400</f>
        <v>24.986000312492251</v>
      </c>
      <c r="AL260" s="8">
        <v>1.004</v>
      </c>
      <c r="AM260" s="8">
        <v>423.80500000000001</v>
      </c>
      <c r="AN260" s="8">
        <v>2055.2249999999999</v>
      </c>
      <c r="AO260" s="8">
        <v>11.01</v>
      </c>
      <c r="AP260" s="6">
        <v>21.876000000000001</v>
      </c>
      <c r="AQ260" s="6">
        <v>1</v>
      </c>
      <c r="AR260" s="6">
        <v>1</v>
      </c>
      <c r="AS260" s="6">
        <f>_xlfn.XLOOKUP(data_cloud__263[[#This Row],[product_id]], manual_check_maarten!A:A,manual_check_maarten!F:F,  "")</f>
        <v>1</v>
      </c>
      <c r="AT260" s="6" t="str">
        <f>_xlfn.XLOOKUP(data_cloud__263[[#This Row],[product_id]], manual_check_maarten!A:A,manual_check_maarten!H:H,  "")</f>
        <v/>
      </c>
      <c r="AU260" s="6">
        <f>IF(data_cloud__263[[#This Row],[ground_truth]]=0,1,0)</f>
        <v>0</v>
      </c>
      <c r="AV260" s="6"/>
      <c r="AW260" s="6"/>
      <c r="AX260" s="6">
        <f>_xlfn.XLOOKUP(data_cloud__263[[#This Row],[product_id]], manual_check_maarten!A:A,manual_check_maarten!G:G,  "")</f>
        <v>0</v>
      </c>
      <c r="AY260" s="6"/>
      <c r="AZ260" s="6"/>
      <c r="BA260" s="6" t="s">
        <v>687</v>
      </c>
      <c r="BB260" s="6">
        <v>130</v>
      </c>
      <c r="BC260" s="6" t="s">
        <v>78</v>
      </c>
      <c r="BD260" s="6">
        <v>45566.723736967593</v>
      </c>
      <c r="BE260" s="6" t="s">
        <v>79</v>
      </c>
      <c r="BF260" s="6" t="s">
        <v>80</v>
      </c>
      <c r="BG260" s="6">
        <v>130</v>
      </c>
      <c r="BH260" s="6">
        <v>130</v>
      </c>
      <c r="BI260" s="6">
        <v>0</v>
      </c>
      <c r="BJ260" s="6" t="s">
        <v>688</v>
      </c>
      <c r="BK260" s="6" t="s">
        <v>82</v>
      </c>
      <c r="BL260" s="6">
        <v>15.210000038146973</v>
      </c>
      <c r="BM260" s="6">
        <v>110</v>
      </c>
      <c r="BN260" s="6" t="s">
        <v>82</v>
      </c>
      <c r="BO260" s="6" t="s">
        <v>82</v>
      </c>
      <c r="BP260" s="6">
        <v>0</v>
      </c>
      <c r="BQ260" s="6">
        <v>60</v>
      </c>
      <c r="BR260" s="6">
        <v>1.9559860229492188E-3</v>
      </c>
      <c r="BS260" s="6">
        <v>0.14709818363189697</v>
      </c>
      <c r="BT260" s="6" t="s">
        <v>689</v>
      </c>
      <c r="BU260" s="6" t="s">
        <v>687</v>
      </c>
      <c r="BV260" s="6">
        <v>40</v>
      </c>
      <c r="BW260" s="6">
        <v>20</v>
      </c>
      <c r="BX260" s="6">
        <v>45</v>
      </c>
      <c r="BY260" s="6">
        <v>887.63</v>
      </c>
      <c r="BZ260" s="6">
        <v>1104.3440000000001</v>
      </c>
      <c r="CA260" s="6">
        <v>3.1960000000000002</v>
      </c>
      <c r="CB260" s="6">
        <v>4.0970000000000004</v>
      </c>
      <c r="CC260" s="6">
        <v>95.504999999999995</v>
      </c>
      <c r="CD260" s="6">
        <v>2055.2249999999999</v>
      </c>
      <c r="CE260" s="6">
        <v>864.024</v>
      </c>
      <c r="CF260" s="6">
        <v>1213.3489999999999</v>
      </c>
      <c r="CG260" s="6">
        <v>6.5759999999999996</v>
      </c>
      <c r="CH260" s="6">
        <v>99.998999999999995</v>
      </c>
      <c r="CS260" s="6"/>
      <c r="CT260" s="6"/>
      <c r="CU260" s="6"/>
      <c r="CV260" s="6"/>
      <c r="CW260" s="6"/>
      <c r="CZ260" s="6"/>
      <c r="DA260" s="6"/>
      <c r="DB260" s="6"/>
      <c r="DC260" s="6"/>
      <c r="DD260" s="6"/>
      <c r="DE260" s="6"/>
    </row>
    <row r="261" spans="1:109" x14ac:dyDescent="0.35">
      <c r="A261" s="8">
        <v>802.51983642578125</v>
      </c>
      <c r="B261" s="8">
        <v>119.90861511230469</v>
      </c>
      <c r="C261" s="8">
        <v>215</v>
      </c>
      <c r="D261" s="8">
        <v>215.10000610351563</v>
      </c>
      <c r="E261" s="8">
        <v>220.10000610351563</v>
      </c>
      <c r="F261" s="8">
        <v>225</v>
      </c>
      <c r="G261" s="8">
        <v>2209.236083984375</v>
      </c>
      <c r="H261" s="8">
        <v>1755.6734619140625</v>
      </c>
      <c r="I261" s="8">
        <v>3.3520002365112305</v>
      </c>
      <c r="J261" s="8">
        <v>0.15800000727176666</v>
      </c>
      <c r="K261" s="8">
        <v>24.340002059936523</v>
      </c>
      <c r="L261" s="8">
        <v>2.0540001392364502</v>
      </c>
      <c r="M261" s="8">
        <v>0.45400002598762512</v>
      </c>
      <c r="N261" s="8">
        <v>0.65600001811981201</v>
      </c>
      <c r="O261" s="8">
        <v>46.5</v>
      </c>
      <c r="P261" s="8">
        <v>28.256484985351563</v>
      </c>
      <c r="Q261" s="8">
        <v>44.968788146972656</v>
      </c>
      <c r="R261" s="8">
        <v>229.80000305175781</v>
      </c>
      <c r="S261" s="8">
        <v>59.900002000000001</v>
      </c>
      <c r="T261" s="8">
        <v>59.900002000000001</v>
      </c>
      <c r="U261" s="8">
        <v>61</v>
      </c>
      <c r="V261" s="8">
        <v>137.79624938964844</v>
      </c>
      <c r="W261" s="8">
        <v>52.49993896484375</v>
      </c>
      <c r="X261" s="8">
        <v>67.100776672363281</v>
      </c>
      <c r="Y261" s="8">
        <v>83.053085327148438</v>
      </c>
      <c r="Z261" s="8">
        <v>1.3544375896453857</v>
      </c>
      <c r="AA261" s="8">
        <v>544.5277099609375</v>
      </c>
      <c r="AB261" s="8">
        <v>497.0057373046875</v>
      </c>
      <c r="AC261" s="8">
        <v>4.8159375190734863</v>
      </c>
      <c r="AD261" s="8">
        <v>3.8753125667572021</v>
      </c>
      <c r="AE261" s="8">
        <v>7885.4150390625</v>
      </c>
      <c r="AF261" s="8">
        <v>6075.49658203125</v>
      </c>
      <c r="AG261" s="8">
        <v>1790.55419921875</v>
      </c>
      <c r="AH261" s="8">
        <v>1149.7470703125</v>
      </c>
      <c r="AI261" s="8">
        <v>6094.86083984375</v>
      </c>
      <c r="AJ261" s="8">
        <v>4925.74951171875</v>
      </c>
      <c r="AK261" s="8">
        <f>(data_cloud__263[[#This Row],[timestamp]]-BD259)*86400</f>
        <v>24.986000312492251</v>
      </c>
      <c r="AL261" s="8">
        <v>1.0049999999999999</v>
      </c>
      <c r="AM261" s="8">
        <v>424.69299999999998</v>
      </c>
      <c r="AN261" s="8">
        <v>2055.9540000000002</v>
      </c>
      <c r="AO261" s="8">
        <v>75.275000000000006</v>
      </c>
      <c r="AP261" s="6">
        <v>15.499000000000001</v>
      </c>
      <c r="AQ261" s="6">
        <v>0</v>
      </c>
      <c r="AR261" s="6">
        <v>1</v>
      </c>
      <c r="AS261" s="6">
        <f>_xlfn.XLOOKUP(data_cloud__263[[#This Row],[product_id]], manual_check_maarten!A:A,manual_check_maarten!F:F,  "")</f>
        <v>0</v>
      </c>
      <c r="AT261" s="6" t="str">
        <f>_xlfn.XLOOKUP(data_cloud__263[[#This Row],[product_id]], manual_check_maarten!A:A,manual_check_maarten!H:H,  "")</f>
        <v>Streaks</v>
      </c>
      <c r="AU261" s="6">
        <f>IF(data_cloud__263[[#This Row],[ground_truth]]=0,1,0)</f>
        <v>1</v>
      </c>
      <c r="AV261" s="6"/>
      <c r="AW261" s="6"/>
      <c r="AX261" s="6">
        <f>_xlfn.XLOOKUP(data_cloud__263[[#This Row],[product_id]], manual_check_maarten!A:A,manual_check_maarten!G:G,  "")</f>
        <v>0</v>
      </c>
      <c r="AY261" s="6"/>
      <c r="AZ261" s="6"/>
      <c r="BA261" s="6" t="s">
        <v>690</v>
      </c>
      <c r="BB261" s="6">
        <v>130</v>
      </c>
      <c r="BC261" s="6" t="s">
        <v>85</v>
      </c>
      <c r="BD261" s="6">
        <v>45566.723736967593</v>
      </c>
      <c r="BE261" s="6" t="s">
        <v>79</v>
      </c>
      <c r="BF261" s="6" t="s">
        <v>80</v>
      </c>
      <c r="BG261" s="6">
        <v>130</v>
      </c>
      <c r="BH261" s="6">
        <v>130</v>
      </c>
      <c r="BI261" s="6">
        <v>0</v>
      </c>
      <c r="BJ261" s="6" t="s">
        <v>688</v>
      </c>
      <c r="BK261" s="6" t="s">
        <v>82</v>
      </c>
      <c r="BL261" s="6">
        <v>15.210000038146973</v>
      </c>
      <c r="BM261" s="6">
        <v>110</v>
      </c>
      <c r="BN261" s="6" t="s">
        <v>82</v>
      </c>
      <c r="BO261" s="6" t="s">
        <v>82</v>
      </c>
      <c r="BP261" s="6">
        <v>0</v>
      </c>
      <c r="BQ261" s="6">
        <v>60</v>
      </c>
      <c r="BR261" s="6"/>
      <c r="BS261" s="6"/>
      <c r="BT261" s="6" t="s">
        <v>691</v>
      </c>
      <c r="BU261" s="6" t="s">
        <v>690</v>
      </c>
      <c r="BV261" s="6">
        <v>40</v>
      </c>
      <c r="BW261" s="6">
        <v>20</v>
      </c>
      <c r="BX261" s="6">
        <v>45</v>
      </c>
      <c r="BY261" s="6">
        <v>1230.4480000000001</v>
      </c>
      <c r="BZ261" s="6">
        <v>963.19</v>
      </c>
      <c r="CA261" s="6">
        <v>-1.851</v>
      </c>
      <c r="CB261" s="6">
        <v>4.0609999999999999</v>
      </c>
      <c r="CC261" s="6">
        <v>90.457999999999998</v>
      </c>
      <c r="CD261" s="6">
        <v>2055.9540000000002</v>
      </c>
      <c r="CE261" s="6">
        <v>1225.7809999999999</v>
      </c>
      <c r="CF261" s="6">
        <v>1270.2670000000001</v>
      </c>
      <c r="CG261" s="6">
        <v>-178.511</v>
      </c>
      <c r="CH261" s="6">
        <v>99.998999999999995</v>
      </c>
      <c r="CS261" s="6"/>
      <c r="CT261" s="6"/>
      <c r="CU261" s="6"/>
      <c r="CV261" s="6"/>
      <c r="CW261" s="6"/>
      <c r="CZ261" s="6"/>
      <c r="DA261" s="6"/>
      <c r="DB261" s="6"/>
      <c r="DC261" s="6"/>
      <c r="DD261" s="6"/>
      <c r="DE261" s="6"/>
    </row>
    <row r="262" spans="1:109" x14ac:dyDescent="0.35">
      <c r="A262" s="8">
        <v>802.33538818359375</v>
      </c>
      <c r="B262" s="8">
        <v>119.90861511230469</v>
      </c>
      <c r="C262" s="8">
        <v>214.80000305175781</v>
      </c>
      <c r="D262" s="8">
        <v>214.80000305175781</v>
      </c>
      <c r="E262" s="8">
        <v>220.10000610351563</v>
      </c>
      <c r="F262" s="8">
        <v>225</v>
      </c>
      <c r="G262" s="8">
        <v>2195.44189453125</v>
      </c>
      <c r="H262" s="8">
        <v>1754.119140625</v>
      </c>
      <c r="I262" s="8">
        <v>3.3720002174377441</v>
      </c>
      <c r="J262" s="8">
        <v>0.14600001275539398</v>
      </c>
      <c r="K262" s="8">
        <v>24.338001251220703</v>
      </c>
      <c r="L262" s="8">
        <v>2.070000171661377</v>
      </c>
      <c r="M262" s="8">
        <v>0.45200002193450928</v>
      </c>
      <c r="N262" s="8">
        <v>0.65800005197525024</v>
      </c>
      <c r="O262" s="8">
        <v>46.5</v>
      </c>
      <c r="P262" s="8">
        <v>28.378807067871094</v>
      </c>
      <c r="Q262" s="8">
        <v>44.953498840332031</v>
      </c>
      <c r="R262" s="8">
        <v>229.80000305175781</v>
      </c>
      <c r="S262" s="8">
        <v>60</v>
      </c>
      <c r="T262" s="8">
        <v>60</v>
      </c>
      <c r="U262" s="8">
        <v>61</v>
      </c>
      <c r="V262" s="8">
        <v>94.586082458496094</v>
      </c>
      <c r="W262" s="8">
        <v>52.499603271484375</v>
      </c>
      <c r="X262" s="8">
        <v>66.345230102539063</v>
      </c>
      <c r="Y262" s="8">
        <v>80.141265869140625</v>
      </c>
      <c r="Z262" s="8">
        <v>3.0475625991821289</v>
      </c>
      <c r="AA262" s="8">
        <v>544.27862548828125</v>
      </c>
      <c r="AB262" s="8">
        <v>500.11276245117188</v>
      </c>
      <c r="AC262" s="8">
        <v>4.4773125648498535</v>
      </c>
      <c r="AD262" s="8">
        <v>3.6495625972747803</v>
      </c>
      <c r="AE262" s="8">
        <v>7758.42822265625</v>
      </c>
      <c r="AF262" s="8">
        <v>5514.17724609375</v>
      </c>
      <c r="AG262" s="8">
        <v>1607.08984375</v>
      </c>
      <c r="AH262" s="8">
        <v>1031.416015625</v>
      </c>
      <c r="AI262" s="8">
        <v>6151.33837890625</v>
      </c>
      <c r="AJ262" s="8">
        <v>4482.76123046875</v>
      </c>
      <c r="AK262" s="8">
        <f>(data_cloud__263[[#This Row],[timestamp]]-BD260)*86400</f>
        <v>23.990999674424529</v>
      </c>
      <c r="AL262" s="8">
        <v>1.0029999999999999</v>
      </c>
      <c r="AM262" s="8">
        <v>423.55200000000002</v>
      </c>
      <c r="AN262" s="8">
        <v>2056.7240000000002</v>
      </c>
      <c r="AO262" s="8">
        <v>9.92</v>
      </c>
      <c r="AP262" s="6">
        <v>31.855</v>
      </c>
      <c r="AQ262" s="6">
        <v>1</v>
      </c>
      <c r="AR262" s="6">
        <v>1</v>
      </c>
      <c r="AS262" s="6">
        <f>_xlfn.XLOOKUP(data_cloud__263[[#This Row],[product_id]], manual_check_maarten!A:A,manual_check_maarten!F:F,  "")</f>
        <v>0</v>
      </c>
      <c r="AT262" s="6" t="str">
        <f>_xlfn.XLOOKUP(data_cloud__263[[#This Row],[product_id]], manual_check_maarten!A:A,manual_check_maarten!H:H,  "")</f>
        <v>Circ section</v>
      </c>
      <c r="AU262" s="6">
        <f>IF(data_cloud__263[[#This Row],[ground_truth]]=0,1,0)</f>
        <v>1</v>
      </c>
      <c r="AV262" s="6"/>
      <c r="AW262" s="6"/>
      <c r="AX262" s="6">
        <f>_xlfn.XLOOKUP(data_cloud__263[[#This Row],[product_id]], manual_check_maarten!A:A,manual_check_maarten!G:G,  "")</f>
        <v>0</v>
      </c>
      <c r="AY262" s="6"/>
      <c r="AZ262" s="6"/>
      <c r="BA262" s="6" t="s">
        <v>692</v>
      </c>
      <c r="BB262" s="6">
        <v>131</v>
      </c>
      <c r="BC262" s="6" t="s">
        <v>78</v>
      </c>
      <c r="BD262" s="6">
        <v>45566.7240146412</v>
      </c>
      <c r="BE262" s="6" t="s">
        <v>79</v>
      </c>
      <c r="BF262" s="6" t="s">
        <v>80</v>
      </c>
      <c r="BG262" s="6">
        <v>131</v>
      </c>
      <c r="BH262" s="6">
        <v>131</v>
      </c>
      <c r="BI262" s="6">
        <v>0</v>
      </c>
      <c r="BJ262" s="6" t="s">
        <v>693</v>
      </c>
      <c r="BK262" s="6" t="s">
        <v>82</v>
      </c>
      <c r="BL262" s="6">
        <v>15.210000038146973</v>
      </c>
      <c r="BM262" s="6">
        <v>110</v>
      </c>
      <c r="BN262" s="6" t="s">
        <v>82</v>
      </c>
      <c r="BO262" s="6" t="s">
        <v>82</v>
      </c>
      <c r="BP262" s="6">
        <v>0</v>
      </c>
      <c r="BQ262" s="6">
        <v>60</v>
      </c>
      <c r="BR262" s="6">
        <v>2.1514058113098145E-2</v>
      </c>
      <c r="BS262" s="6">
        <v>0.11362683773040771</v>
      </c>
      <c r="BT262" s="6" t="s">
        <v>694</v>
      </c>
      <c r="BU262" s="6" t="s">
        <v>692</v>
      </c>
      <c r="BV262" s="6">
        <v>40</v>
      </c>
      <c r="BW262" s="6">
        <v>20</v>
      </c>
      <c r="BX262" s="6">
        <v>45</v>
      </c>
      <c r="BY262" s="6">
        <v>861.33100000000002</v>
      </c>
      <c r="BZ262" s="6">
        <v>1301.729</v>
      </c>
      <c r="CA262" s="6">
        <v>2.4550000000000001</v>
      </c>
      <c r="CB262" s="6">
        <v>4.1950000000000003</v>
      </c>
      <c r="CC262" s="6">
        <v>94.763999999999996</v>
      </c>
      <c r="CD262" s="6">
        <v>2056.7240000000002</v>
      </c>
      <c r="CE262" s="6">
        <v>840.12</v>
      </c>
      <c r="CF262" s="6">
        <v>1406.0540000000001</v>
      </c>
      <c r="CG262" s="6">
        <v>5.4260000000000002</v>
      </c>
      <c r="CH262" s="6">
        <v>93.307000000000002</v>
      </c>
      <c r="CS262" s="6"/>
      <c r="CT262" s="6"/>
      <c r="CU262" s="6"/>
      <c r="CV262" s="6"/>
      <c r="CW262" s="6"/>
      <c r="CZ262" s="6"/>
      <c r="DA262" s="6"/>
      <c r="DB262" s="6"/>
      <c r="DC262" s="6"/>
      <c r="DD262" s="6"/>
      <c r="DE262" s="6"/>
    </row>
    <row r="263" spans="1:109" x14ac:dyDescent="0.35">
      <c r="A263" s="8">
        <v>802.33538818359375</v>
      </c>
      <c r="B263" s="8">
        <v>119.90861511230469</v>
      </c>
      <c r="C263" s="8">
        <v>214.80000305175781</v>
      </c>
      <c r="D263" s="8">
        <v>214.80000305175781</v>
      </c>
      <c r="E263" s="8">
        <v>220.10000610351563</v>
      </c>
      <c r="F263" s="8">
        <v>225</v>
      </c>
      <c r="G263" s="8">
        <v>2195.44189453125</v>
      </c>
      <c r="H263" s="8">
        <v>1754.119140625</v>
      </c>
      <c r="I263" s="8">
        <v>3.3720002174377441</v>
      </c>
      <c r="J263" s="8">
        <v>0.14600001275539398</v>
      </c>
      <c r="K263" s="8">
        <v>24.338001251220703</v>
      </c>
      <c r="L263" s="8">
        <v>2.070000171661377</v>
      </c>
      <c r="M263" s="8">
        <v>0.45200002193450928</v>
      </c>
      <c r="N263" s="8">
        <v>0.65800005197525024</v>
      </c>
      <c r="O263" s="8">
        <v>46.5</v>
      </c>
      <c r="P263" s="8">
        <v>28.378807067871094</v>
      </c>
      <c r="Q263" s="8">
        <v>44.953498840332031</v>
      </c>
      <c r="R263" s="8">
        <v>229.80000305175781</v>
      </c>
      <c r="S263" s="8">
        <v>60</v>
      </c>
      <c r="T263" s="8">
        <v>60</v>
      </c>
      <c r="U263" s="8">
        <v>61</v>
      </c>
      <c r="V263" s="8">
        <v>137.79624938964844</v>
      </c>
      <c r="W263" s="8">
        <v>52.49993896484375</v>
      </c>
      <c r="X263" s="8">
        <v>67.0184326171875</v>
      </c>
      <c r="Y263" s="8">
        <v>82.61724853515625</v>
      </c>
      <c r="Z263" s="8">
        <v>2.5208125114440918</v>
      </c>
      <c r="AA263" s="8">
        <v>546.42755126953125</v>
      </c>
      <c r="AB263" s="8">
        <v>499.02877807617188</v>
      </c>
      <c r="AC263" s="8">
        <v>4.8159375190734863</v>
      </c>
      <c r="AD263" s="8">
        <v>3.8000626564025879</v>
      </c>
      <c r="AE263" s="8">
        <v>7924.00927734375</v>
      </c>
      <c r="AF263" s="8">
        <v>6100.845703125</v>
      </c>
      <c r="AG263" s="8">
        <v>1803.1875</v>
      </c>
      <c r="AH263" s="8">
        <v>1123.1318359375</v>
      </c>
      <c r="AI263" s="8">
        <v>6120.82177734375</v>
      </c>
      <c r="AJ263" s="8">
        <v>4977.7138671875</v>
      </c>
      <c r="AK263" s="8">
        <f>(data_cloud__263[[#This Row],[timestamp]]-BD261)*86400</f>
        <v>23.990999674424529</v>
      </c>
      <c r="AL263" s="8">
        <v>1.0049999999999999</v>
      </c>
      <c r="AM263" s="8">
        <v>424.87900000000002</v>
      </c>
      <c r="AN263" s="8">
        <v>2056.502</v>
      </c>
      <c r="AO263" s="8">
        <v>7.1289999999999996</v>
      </c>
      <c r="AP263" s="6">
        <v>30.53</v>
      </c>
      <c r="AQ263" s="6">
        <v>1</v>
      </c>
      <c r="AR263" s="6">
        <v>1</v>
      </c>
      <c r="AS263" s="6">
        <f>_xlfn.XLOOKUP(data_cloud__263[[#This Row],[product_id]], manual_check_maarten!A:A,manual_check_maarten!F:F,  "")</f>
        <v>1</v>
      </c>
      <c r="AT263" s="6" t="str">
        <f>_xlfn.XLOOKUP(data_cloud__263[[#This Row],[product_id]], manual_check_maarten!A:A,manual_check_maarten!H:H,  "")</f>
        <v/>
      </c>
      <c r="AU263" s="6">
        <f>IF(data_cloud__263[[#This Row],[ground_truth]]=0,1,0)</f>
        <v>0</v>
      </c>
      <c r="AV263" s="6"/>
      <c r="AW263" s="6"/>
      <c r="AX263" s="6">
        <f>_xlfn.XLOOKUP(data_cloud__263[[#This Row],[product_id]], manual_check_maarten!A:A,manual_check_maarten!G:G,  "")</f>
        <v>0</v>
      </c>
      <c r="AY263" s="6"/>
      <c r="AZ263" s="6"/>
      <c r="BA263" s="6" t="s">
        <v>695</v>
      </c>
      <c r="BB263" s="6">
        <v>131</v>
      </c>
      <c r="BC263" s="6" t="s">
        <v>85</v>
      </c>
      <c r="BD263" s="6">
        <v>45566.7240146412</v>
      </c>
      <c r="BE263" s="6" t="s">
        <v>79</v>
      </c>
      <c r="BF263" s="6" t="s">
        <v>80</v>
      </c>
      <c r="BG263" s="6">
        <v>131</v>
      </c>
      <c r="BH263" s="6">
        <v>131</v>
      </c>
      <c r="BI263" s="6">
        <v>0</v>
      </c>
      <c r="BJ263" s="6" t="s">
        <v>693</v>
      </c>
      <c r="BK263" s="6" t="s">
        <v>82</v>
      </c>
      <c r="BL263" s="6">
        <v>15.210000038146973</v>
      </c>
      <c r="BM263" s="6">
        <v>110</v>
      </c>
      <c r="BN263" s="6" t="s">
        <v>82</v>
      </c>
      <c r="BO263" s="6" t="s">
        <v>82</v>
      </c>
      <c r="BP263" s="6">
        <v>0</v>
      </c>
      <c r="BQ263" s="6">
        <v>60</v>
      </c>
      <c r="BR263" s="6"/>
      <c r="BS263" s="6"/>
      <c r="BT263" s="6" t="s">
        <v>696</v>
      </c>
      <c r="BU263" s="6" t="s">
        <v>695</v>
      </c>
      <c r="BV263" s="6">
        <v>40</v>
      </c>
      <c r="BW263" s="6">
        <v>20</v>
      </c>
      <c r="BX263" s="6">
        <v>45</v>
      </c>
      <c r="BY263" s="6">
        <v>1216.394</v>
      </c>
      <c r="BZ263" s="6">
        <v>894.82100000000003</v>
      </c>
      <c r="CA263" s="6">
        <v>-2.76</v>
      </c>
      <c r="CB263" s="6">
        <v>4.1109999999999998</v>
      </c>
      <c r="CC263" s="6">
        <v>89.549000000000007</v>
      </c>
      <c r="CD263" s="6">
        <v>2056.502</v>
      </c>
      <c r="CE263" s="6">
        <v>1215.665</v>
      </c>
      <c r="CF263" s="6">
        <v>1204.028</v>
      </c>
      <c r="CG263" s="6">
        <v>-179.27600000000001</v>
      </c>
      <c r="CH263" s="6">
        <v>99.998999999999995</v>
      </c>
      <c r="CS263" s="6"/>
      <c r="CT263" s="6"/>
      <c r="CU263" s="6"/>
      <c r="CV263" s="6"/>
      <c r="CW263" s="6"/>
      <c r="CZ263" s="6"/>
      <c r="DA263" s="6"/>
      <c r="DB263" s="6"/>
      <c r="DC263" s="6"/>
      <c r="DD263" s="6"/>
      <c r="DE263" s="6"/>
    </row>
    <row r="264" spans="1:109" hidden="1" x14ac:dyDescent="0.35">
      <c r="A264" s="8">
        <v>802.51983642578125</v>
      </c>
      <c r="B264" s="8">
        <v>119.90861511230469</v>
      </c>
      <c r="C264" s="8">
        <v>214.80000305175781</v>
      </c>
      <c r="D264" s="8">
        <v>214.80000305175781</v>
      </c>
      <c r="E264" s="8">
        <v>220.10000610351563</v>
      </c>
      <c r="F264" s="8">
        <v>225</v>
      </c>
      <c r="G264" s="8">
        <v>2200.298828125</v>
      </c>
      <c r="H264" s="8">
        <v>1762.1820068359375</v>
      </c>
      <c r="I264" s="8">
        <v>2.8040001392364502</v>
      </c>
      <c r="J264" s="8">
        <v>0.14600001275539398</v>
      </c>
      <c r="K264" s="8">
        <v>24.340002059936523</v>
      </c>
      <c r="L264" s="8">
        <v>2.0580000877380371</v>
      </c>
      <c r="M264" s="8">
        <v>0.45400002598762512</v>
      </c>
      <c r="N264" s="8">
        <v>0.65600001811981201</v>
      </c>
      <c r="O264" s="8">
        <v>46.5</v>
      </c>
      <c r="P264" s="8">
        <v>28.353322982788086</v>
      </c>
      <c r="Q264" s="8">
        <v>44.973884582519531</v>
      </c>
      <c r="R264" s="8">
        <v>229.80000305175781</v>
      </c>
      <c r="S264" s="8">
        <v>60</v>
      </c>
      <c r="T264" s="8">
        <v>60</v>
      </c>
      <c r="U264" s="8">
        <v>61</v>
      </c>
      <c r="V264" s="8">
        <v>94.586082458496094</v>
      </c>
      <c r="W264" s="8">
        <v>52.499603271484375</v>
      </c>
      <c r="X264" s="8">
        <v>66.35302734375</v>
      </c>
      <c r="Y264" s="8">
        <v>80.238243103027344</v>
      </c>
      <c r="Z264" s="8">
        <v>3.0851876735687256</v>
      </c>
      <c r="AA264" s="8">
        <v>543.71746826171875</v>
      </c>
      <c r="AB264" s="8">
        <v>499.281005859375</v>
      </c>
      <c r="AC264" s="8">
        <v>4.6654376983642578</v>
      </c>
      <c r="AD264" s="8">
        <v>3.6495625972747803</v>
      </c>
      <c r="AE264" s="8">
        <v>7740.6640625</v>
      </c>
      <c r="AF264" s="8">
        <v>5502.02001953125</v>
      </c>
      <c r="AG264" s="8">
        <v>1704.55419921875</v>
      </c>
      <c r="AH264" s="8">
        <v>1027.8623046875</v>
      </c>
      <c r="AI264" s="8">
        <v>6036.10986328125</v>
      </c>
      <c r="AJ264" s="8">
        <v>4474.15771484375</v>
      </c>
      <c r="AK264" s="8">
        <f>(data_cloud__263[[#This Row],[timestamp]]-BD262)*86400</f>
        <v>23.979000141844153</v>
      </c>
      <c r="AL264" s="8"/>
      <c r="AM264" s="8"/>
      <c r="AN264" s="8"/>
      <c r="AO264" s="8"/>
      <c r="AP264" s="6"/>
      <c r="AQ264" s="6"/>
      <c r="AR264" s="6"/>
      <c r="AS264" s="6" t="str">
        <f>_xlfn.XLOOKUP(data_cloud__263[[#This Row],[product_id]], manual_check_maarten!A:A,manual_check_maarten!F:F,  "")</f>
        <v/>
      </c>
      <c r="AT264" s="6" t="str">
        <f>_xlfn.XLOOKUP(data_cloud__263[[#This Row],[product_id]], manual_check_maarten!A:A,manual_check_maarten!H:H,  "")</f>
        <v/>
      </c>
      <c r="AU264" s="6">
        <f>IF(data_cloud__263[[#This Row],[ground_truth]]=0,1,0)</f>
        <v>0</v>
      </c>
      <c r="AV264" s="6"/>
      <c r="AW264" s="6"/>
      <c r="AX264" s="6" t="str">
        <f>_xlfn.XLOOKUP(data_cloud__263[[#This Row],[product_id]], manual_check_maarten!A:A,manual_check_maarten!G:G,  "")</f>
        <v/>
      </c>
      <c r="AY264" s="6"/>
      <c r="AZ264" s="6"/>
      <c r="BA264" s="6" t="s">
        <v>697</v>
      </c>
      <c r="BB264" s="6">
        <v>132</v>
      </c>
      <c r="BC264" s="6" t="s">
        <v>78</v>
      </c>
      <c r="BD264" s="6">
        <v>45566.724292175924</v>
      </c>
      <c r="BE264" s="6" t="s">
        <v>79</v>
      </c>
      <c r="BF264" s="6" t="s">
        <v>80</v>
      </c>
      <c r="BG264" s="6">
        <v>132</v>
      </c>
      <c r="BH264" s="6">
        <v>132</v>
      </c>
      <c r="BI264" s="6">
        <v>0</v>
      </c>
      <c r="BJ264" s="6" t="s">
        <v>698</v>
      </c>
      <c r="BK264" s="6" t="s">
        <v>82</v>
      </c>
      <c r="BL264" s="6">
        <v>15.219999313354492</v>
      </c>
      <c r="BM264" s="6">
        <v>110</v>
      </c>
      <c r="BN264" s="6" t="s">
        <v>82</v>
      </c>
      <c r="BO264" s="6" t="s">
        <v>82</v>
      </c>
      <c r="BP264" s="6">
        <v>0</v>
      </c>
      <c r="BQ264" s="6">
        <v>60</v>
      </c>
      <c r="BR264" s="6">
        <v>1.4342784881591797E-2</v>
      </c>
      <c r="BS264" s="6">
        <v>0.11770403385162354</v>
      </c>
      <c r="BT264" s="6"/>
      <c r="BU264" s="6"/>
      <c r="BY264" s="6"/>
      <c r="BZ264" s="6"/>
      <c r="CA264" s="6"/>
      <c r="CB264" s="6"/>
      <c r="CC264" s="6"/>
      <c r="CD264" s="6"/>
      <c r="CE264" s="6"/>
      <c r="CS264" s="6"/>
      <c r="CT264" s="6"/>
      <c r="CU264" s="6"/>
      <c r="CV264" s="6"/>
      <c r="CW264" s="6"/>
      <c r="CZ264" s="6"/>
      <c r="DA264" s="6"/>
      <c r="DB264" s="6"/>
      <c r="DC264" s="6"/>
      <c r="DD264" s="6"/>
      <c r="DE264" s="6"/>
    </row>
    <row r="265" spans="1:109" x14ac:dyDescent="0.35">
      <c r="A265" s="8">
        <v>802.51983642578125</v>
      </c>
      <c r="B265" s="8">
        <v>119.90861511230469</v>
      </c>
      <c r="C265" s="8">
        <v>214.80000305175781</v>
      </c>
      <c r="D265" s="8">
        <v>214.80000305175781</v>
      </c>
      <c r="E265" s="8">
        <v>220.10000610351563</v>
      </c>
      <c r="F265" s="8">
        <v>225</v>
      </c>
      <c r="G265" s="8">
        <v>2200.298828125</v>
      </c>
      <c r="H265" s="8">
        <v>1762.1820068359375</v>
      </c>
      <c r="I265" s="8">
        <v>2.8040001392364502</v>
      </c>
      <c r="J265" s="8">
        <v>0.14600001275539398</v>
      </c>
      <c r="K265" s="8">
        <v>24.340002059936523</v>
      </c>
      <c r="L265" s="8">
        <v>2.0580000877380371</v>
      </c>
      <c r="M265" s="8">
        <v>0.45400002598762512</v>
      </c>
      <c r="N265" s="8">
        <v>0.65600001811981201</v>
      </c>
      <c r="O265" s="8">
        <v>46.5</v>
      </c>
      <c r="P265" s="8">
        <v>28.353322982788086</v>
      </c>
      <c r="Q265" s="8">
        <v>44.973884582519531</v>
      </c>
      <c r="R265" s="8">
        <v>229.80000305175781</v>
      </c>
      <c r="S265" s="8">
        <v>60</v>
      </c>
      <c r="T265" s="8">
        <v>60</v>
      </c>
      <c r="U265" s="8">
        <v>61</v>
      </c>
      <c r="V265" s="8">
        <v>137.79624938964844</v>
      </c>
      <c r="W265" s="8">
        <v>52.49993896484375</v>
      </c>
      <c r="X265" s="8">
        <v>67.013778686523438</v>
      </c>
      <c r="Y265" s="8">
        <v>83.004981994628906</v>
      </c>
      <c r="Z265" s="8">
        <v>1.3544375896453857</v>
      </c>
      <c r="AA265" s="8">
        <v>545.7982177734375</v>
      </c>
      <c r="AB265" s="8">
        <v>498.469970703125</v>
      </c>
      <c r="AC265" s="8">
        <v>4.8535628318786621</v>
      </c>
      <c r="AD265" s="8">
        <v>3.8376877307891846</v>
      </c>
      <c r="AE265" s="8">
        <v>7914.08984375</v>
      </c>
      <c r="AF265" s="8">
        <v>6107.0869140625</v>
      </c>
      <c r="AG265" s="8">
        <v>1820.01025390625</v>
      </c>
      <c r="AH265" s="8">
        <v>1140.0615234375</v>
      </c>
      <c r="AI265" s="8">
        <v>6094.07958984375</v>
      </c>
      <c r="AJ265" s="8">
        <v>4967.025390625</v>
      </c>
      <c r="AK265" s="8">
        <f>(data_cloud__263[[#This Row],[timestamp]]-BD263)*86400</f>
        <v>23.979000141844153</v>
      </c>
      <c r="AL265" s="8">
        <v>1.0049999999999999</v>
      </c>
      <c r="AM265" s="8">
        <v>424.89800000000002</v>
      </c>
      <c r="AN265" s="8">
        <v>2056.3629999999998</v>
      </c>
      <c r="AO265" s="8">
        <v>4.9459999999999997</v>
      </c>
      <c r="AP265" s="6">
        <v>32.624000000000002</v>
      </c>
      <c r="AQ265" s="6">
        <v>1</v>
      </c>
      <c r="AR265" s="6">
        <v>1</v>
      </c>
      <c r="AS265" s="6">
        <f>_xlfn.XLOOKUP(data_cloud__263[[#This Row],[product_id]], manual_check_maarten!A:A,manual_check_maarten!F:F,  "")</f>
        <v>1</v>
      </c>
      <c r="AT265" s="6" t="str">
        <f>_xlfn.XLOOKUP(data_cloud__263[[#This Row],[product_id]], manual_check_maarten!A:A,manual_check_maarten!H:H,  "")</f>
        <v/>
      </c>
      <c r="AU265" s="6">
        <f>IF(data_cloud__263[[#This Row],[ground_truth]]=0,1,0)</f>
        <v>0</v>
      </c>
      <c r="AV265" s="6"/>
      <c r="AW265" s="6"/>
      <c r="AX265" s="6">
        <f>_xlfn.XLOOKUP(data_cloud__263[[#This Row],[product_id]], manual_check_maarten!A:A,manual_check_maarten!G:G,  "")</f>
        <v>0</v>
      </c>
      <c r="AY265" s="6"/>
      <c r="AZ265" s="6"/>
      <c r="BA265" s="6" t="s">
        <v>699</v>
      </c>
      <c r="BB265" s="6">
        <v>132</v>
      </c>
      <c r="BC265" s="6" t="s">
        <v>85</v>
      </c>
      <c r="BD265" s="6">
        <v>45566.724292175924</v>
      </c>
      <c r="BE265" s="6" t="s">
        <v>79</v>
      </c>
      <c r="BF265" s="6" t="s">
        <v>80</v>
      </c>
      <c r="BG265" s="6">
        <v>132</v>
      </c>
      <c r="BH265" s="6">
        <v>132</v>
      </c>
      <c r="BI265" s="6">
        <v>0</v>
      </c>
      <c r="BJ265" s="6" t="s">
        <v>698</v>
      </c>
      <c r="BK265" s="6" t="s">
        <v>82</v>
      </c>
      <c r="BL265" s="6">
        <v>15.219999313354492</v>
      </c>
      <c r="BM265" s="6">
        <v>110</v>
      </c>
      <c r="BN265" s="6" t="s">
        <v>82</v>
      </c>
      <c r="BO265" s="6" t="s">
        <v>82</v>
      </c>
      <c r="BP265" s="6">
        <v>0</v>
      </c>
      <c r="BQ265" s="6">
        <v>60</v>
      </c>
      <c r="BR265" s="6"/>
      <c r="BS265" s="6"/>
      <c r="BT265" s="6" t="s">
        <v>700</v>
      </c>
      <c r="BU265" s="6" t="s">
        <v>699</v>
      </c>
      <c r="BV265" s="6">
        <v>40</v>
      </c>
      <c r="BW265" s="6">
        <v>20</v>
      </c>
      <c r="BX265" s="6">
        <v>45</v>
      </c>
      <c r="BY265" s="6">
        <v>1195.885</v>
      </c>
      <c r="BZ265" s="6">
        <v>923.01499999999999</v>
      </c>
      <c r="CA265" s="6">
        <v>-3.657</v>
      </c>
      <c r="CB265" s="6">
        <v>4.1310000000000002</v>
      </c>
      <c r="CC265" s="6">
        <v>88.652000000000001</v>
      </c>
      <c r="CD265" s="6">
        <v>2056.3629999999998</v>
      </c>
      <c r="CE265" s="6">
        <v>1200.319</v>
      </c>
      <c r="CF265" s="6">
        <v>1232.3050000000001</v>
      </c>
      <c r="CG265" s="6">
        <v>179.78700000000001</v>
      </c>
      <c r="CH265" s="6">
        <v>98.424999999999997</v>
      </c>
      <c r="CS265" s="6"/>
      <c r="CT265" s="6"/>
      <c r="CU265" s="6"/>
      <c r="CV265" s="6"/>
      <c r="CW265" s="6"/>
      <c r="CZ265" s="6"/>
      <c r="DA265" s="6"/>
      <c r="DB265" s="6"/>
      <c r="DC265" s="6"/>
      <c r="DD265" s="6"/>
      <c r="DE265" s="6"/>
    </row>
    <row r="266" spans="1:109" x14ac:dyDescent="0.35">
      <c r="A266" s="8">
        <v>802.70428466796875</v>
      </c>
      <c r="B266" s="8">
        <v>119.90861511230469</v>
      </c>
      <c r="C266" s="8">
        <v>214.80000305175781</v>
      </c>
      <c r="D266" s="8">
        <v>215</v>
      </c>
      <c r="E266" s="8">
        <v>220</v>
      </c>
      <c r="F266" s="8">
        <v>225</v>
      </c>
      <c r="G266" s="8">
        <v>2192.916015625</v>
      </c>
      <c r="H266" s="8">
        <v>1761.4049072265625</v>
      </c>
      <c r="I266" s="8">
        <v>3.4600002765655518</v>
      </c>
      <c r="J266" s="8">
        <v>0.14400000870227814</v>
      </c>
      <c r="K266" s="8">
        <v>24.338001251220703</v>
      </c>
      <c r="L266" s="8">
        <v>2.0540001392364502</v>
      </c>
      <c r="M266" s="8">
        <v>0.45200002193450928</v>
      </c>
      <c r="N266" s="8">
        <v>0.65600001811981201</v>
      </c>
      <c r="O266" s="8">
        <v>46.400001525878906</v>
      </c>
      <c r="P266" s="8">
        <v>28.353322982788086</v>
      </c>
      <c r="Q266" s="8">
        <v>44.989173889160156</v>
      </c>
      <c r="R266" s="8">
        <v>229.80000305175781</v>
      </c>
      <c r="S266" s="8">
        <v>60</v>
      </c>
      <c r="T266" s="8">
        <v>60</v>
      </c>
      <c r="U266" s="8">
        <v>61</v>
      </c>
      <c r="V266" s="8">
        <v>94.586082458496094</v>
      </c>
      <c r="W266" s="8">
        <v>52.499603271484375</v>
      </c>
      <c r="X266" s="8">
        <v>66.33135986328125</v>
      </c>
      <c r="Y266" s="8">
        <v>80.191780090332031</v>
      </c>
      <c r="Z266" s="8">
        <v>3.0475625991821289</v>
      </c>
      <c r="AA266" s="8">
        <v>544.2197265625</v>
      </c>
      <c r="AB266" s="8">
        <v>499.9693603515625</v>
      </c>
      <c r="AC266" s="8">
        <v>4.5901875495910645</v>
      </c>
      <c r="AD266" s="8">
        <v>3.687187671661377</v>
      </c>
      <c r="AE266" s="8">
        <v>7737.1669921875</v>
      </c>
      <c r="AF266" s="8">
        <v>5527.1181640625</v>
      </c>
      <c r="AG266" s="8">
        <v>1663.43359375</v>
      </c>
      <c r="AH266" s="8">
        <v>1046.0498046875</v>
      </c>
      <c r="AI266" s="8">
        <v>6073.7333984375</v>
      </c>
      <c r="AJ266" s="8">
        <v>4481.068359375</v>
      </c>
      <c r="AK266" s="8">
        <f>(data_cloud__263[[#This Row],[timestamp]]-BD264)*86400</f>
        <v>24.986000312492251</v>
      </c>
      <c r="AL266" s="8">
        <v>1.004</v>
      </c>
      <c r="AM266" s="8">
        <v>424.03699999999998</v>
      </c>
      <c r="AN266" s="8">
        <v>2055.491</v>
      </c>
      <c r="AO266" s="8">
        <v>6.3920000000000003</v>
      </c>
      <c r="AP266" s="6">
        <v>21.731999999999999</v>
      </c>
      <c r="AQ266" s="6">
        <v>1</v>
      </c>
      <c r="AR266" s="6">
        <v>1</v>
      </c>
      <c r="AS266" s="6">
        <f>_xlfn.XLOOKUP(data_cloud__263[[#This Row],[product_id]], manual_check_maarten!A:A,manual_check_maarten!F:F,  "")</f>
        <v>1</v>
      </c>
      <c r="AT266" s="6" t="str">
        <f>_xlfn.XLOOKUP(data_cloud__263[[#This Row],[product_id]], manual_check_maarten!A:A,manual_check_maarten!H:H,  "")</f>
        <v/>
      </c>
      <c r="AU266" s="6">
        <f>IF(data_cloud__263[[#This Row],[ground_truth]]=0,1,0)</f>
        <v>0</v>
      </c>
      <c r="AV266" s="6"/>
      <c r="AW266" s="6"/>
      <c r="AX266" s="6">
        <f>_xlfn.XLOOKUP(data_cloud__263[[#This Row],[product_id]], manual_check_maarten!A:A,manual_check_maarten!G:G,  "")</f>
        <v>0</v>
      </c>
      <c r="AY266" s="6"/>
      <c r="AZ266" s="6"/>
      <c r="BA266" s="6" t="s">
        <v>701</v>
      </c>
      <c r="BB266" s="6">
        <v>133</v>
      </c>
      <c r="BC266" s="6" t="s">
        <v>78</v>
      </c>
      <c r="BD266" s="6">
        <v>45566.724581365743</v>
      </c>
      <c r="BE266" s="6" t="s">
        <v>79</v>
      </c>
      <c r="BF266" s="6" t="s">
        <v>80</v>
      </c>
      <c r="BG266" s="6">
        <v>133</v>
      </c>
      <c r="BH266" s="6">
        <v>133</v>
      </c>
      <c r="BI266" s="6">
        <v>0</v>
      </c>
      <c r="BJ266" s="6" t="s">
        <v>702</v>
      </c>
      <c r="BK266" s="6" t="s">
        <v>82</v>
      </c>
      <c r="BL266" s="6">
        <v>15.219999313354492</v>
      </c>
      <c r="BM266" s="6">
        <v>110</v>
      </c>
      <c r="BN266" s="6" t="s">
        <v>82</v>
      </c>
      <c r="BO266" s="6" t="s">
        <v>82</v>
      </c>
      <c r="BP266" s="6">
        <v>0</v>
      </c>
      <c r="BQ266" s="6">
        <v>60</v>
      </c>
      <c r="BR266" s="6">
        <v>1.7229199409484863E-2</v>
      </c>
      <c r="BS266" s="6">
        <v>0.11563694477081299</v>
      </c>
      <c r="BT266" s="6" t="s">
        <v>703</v>
      </c>
      <c r="BU266" s="6" t="s">
        <v>701</v>
      </c>
      <c r="BV266" s="6">
        <v>40</v>
      </c>
      <c r="BW266" s="6">
        <v>20</v>
      </c>
      <c r="BX266" s="6">
        <v>45</v>
      </c>
      <c r="BY266" s="6">
        <v>887.59900000000005</v>
      </c>
      <c r="BZ266" s="6">
        <v>1116.934</v>
      </c>
      <c r="CA266" s="6">
        <v>3.1960000000000002</v>
      </c>
      <c r="CB266" s="6">
        <v>4.1180000000000003</v>
      </c>
      <c r="CC266" s="6">
        <v>95.504999999999995</v>
      </c>
      <c r="CD266" s="6">
        <v>2055.491</v>
      </c>
      <c r="CE266" s="6">
        <v>863.70600000000002</v>
      </c>
      <c r="CF266" s="6">
        <v>1226.527</v>
      </c>
      <c r="CG266" s="6">
        <v>6.5289999999999999</v>
      </c>
      <c r="CH266" s="6">
        <v>99.998999999999995</v>
      </c>
      <c r="CS266" s="6"/>
      <c r="CT266" s="6"/>
      <c r="CU266" s="6"/>
      <c r="CV266" s="6"/>
      <c r="CW266" s="6"/>
      <c r="CZ266" s="6"/>
      <c r="DA266" s="6"/>
      <c r="DB266" s="6"/>
      <c r="DC266" s="6"/>
      <c r="DD266" s="6"/>
      <c r="DE266" s="6"/>
    </row>
    <row r="267" spans="1:109" x14ac:dyDescent="0.35">
      <c r="A267" s="8">
        <v>802.70428466796875</v>
      </c>
      <c r="B267" s="8">
        <v>119.90861511230469</v>
      </c>
      <c r="C267" s="8">
        <v>214.80000305175781</v>
      </c>
      <c r="D267" s="8">
        <v>215</v>
      </c>
      <c r="E267" s="8">
        <v>220</v>
      </c>
      <c r="F267" s="8">
        <v>225</v>
      </c>
      <c r="G267" s="8">
        <v>2192.916015625</v>
      </c>
      <c r="H267" s="8">
        <v>1761.4049072265625</v>
      </c>
      <c r="I267" s="8">
        <v>3.4600002765655518</v>
      </c>
      <c r="J267" s="8">
        <v>0.14400000870227814</v>
      </c>
      <c r="K267" s="8">
        <v>24.338001251220703</v>
      </c>
      <c r="L267" s="8">
        <v>2.0540001392364502</v>
      </c>
      <c r="M267" s="8">
        <v>0.45200002193450928</v>
      </c>
      <c r="N267" s="8">
        <v>0.65600001811981201</v>
      </c>
      <c r="O267" s="8">
        <v>46.400001525878906</v>
      </c>
      <c r="P267" s="8">
        <v>28.353322982788086</v>
      </c>
      <c r="Q267" s="8">
        <v>44.989173889160156</v>
      </c>
      <c r="R267" s="8">
        <v>229.80000305175781</v>
      </c>
      <c r="S267" s="8">
        <v>60</v>
      </c>
      <c r="T267" s="8">
        <v>60</v>
      </c>
      <c r="U267" s="8">
        <v>61</v>
      </c>
      <c r="V267" s="8">
        <v>137.79624938964844</v>
      </c>
      <c r="W267" s="8">
        <v>52.49993896484375</v>
      </c>
      <c r="X267" s="8">
        <v>66.991348266601563</v>
      </c>
      <c r="Y267" s="8">
        <v>82.976676940917969</v>
      </c>
      <c r="Z267" s="8">
        <v>1.3168125152587891</v>
      </c>
      <c r="AA267" s="8">
        <v>545.48406982421875</v>
      </c>
      <c r="AB267" s="8">
        <v>497.906005859375</v>
      </c>
      <c r="AC267" s="8">
        <v>4.8911876678466797</v>
      </c>
      <c r="AD267" s="8">
        <v>3.8753125667572021</v>
      </c>
      <c r="AE267" s="8">
        <v>7904.98095703125</v>
      </c>
      <c r="AF267" s="8">
        <v>6100.47509765625</v>
      </c>
      <c r="AG267" s="8">
        <v>1836.74951171875</v>
      </c>
      <c r="AH267" s="8">
        <v>1154.4716796875</v>
      </c>
      <c r="AI267" s="8">
        <v>6068.2314453125</v>
      </c>
      <c r="AJ267" s="8">
        <v>4946.00341796875</v>
      </c>
      <c r="AK267" s="8">
        <f>(data_cloud__263[[#This Row],[timestamp]]-BD265)*86400</f>
        <v>24.986000312492251</v>
      </c>
      <c r="AL267" s="8">
        <v>1.0049999999999999</v>
      </c>
      <c r="AM267" s="8">
        <v>424.77300000000002</v>
      </c>
      <c r="AN267" s="8">
        <v>2056.3980000000001</v>
      </c>
      <c r="AO267" s="8">
        <v>11.315</v>
      </c>
      <c r="AP267" s="6">
        <v>23.366</v>
      </c>
      <c r="AQ267" s="6">
        <v>1</v>
      </c>
      <c r="AR267" s="6">
        <v>1</v>
      </c>
      <c r="AS267" s="6">
        <f>_xlfn.XLOOKUP(data_cloud__263[[#This Row],[product_id]], manual_check_maarten!A:A,manual_check_maarten!F:F,  "")</f>
        <v>1</v>
      </c>
      <c r="AT267" s="6" t="str">
        <f>_xlfn.XLOOKUP(data_cloud__263[[#This Row],[product_id]], manual_check_maarten!A:A,manual_check_maarten!H:H,  "")</f>
        <v/>
      </c>
      <c r="AU267" s="6">
        <f>IF(data_cloud__263[[#This Row],[ground_truth]]=0,1,0)</f>
        <v>0</v>
      </c>
      <c r="AV267" s="6"/>
      <c r="AW267" s="6"/>
      <c r="AX267" s="6">
        <f>_xlfn.XLOOKUP(data_cloud__263[[#This Row],[product_id]], manual_check_maarten!A:A,manual_check_maarten!G:G,  "")</f>
        <v>0</v>
      </c>
      <c r="AY267" s="6"/>
      <c r="AZ267" s="6"/>
      <c r="BA267" s="6" t="s">
        <v>704</v>
      </c>
      <c r="BB267" s="6">
        <v>133</v>
      </c>
      <c r="BC267" s="6" t="s">
        <v>85</v>
      </c>
      <c r="BD267" s="6">
        <v>45566.724581365743</v>
      </c>
      <c r="BE267" s="6" t="s">
        <v>79</v>
      </c>
      <c r="BF267" s="6" t="s">
        <v>80</v>
      </c>
      <c r="BG267" s="6">
        <v>133</v>
      </c>
      <c r="BH267" s="6">
        <v>133</v>
      </c>
      <c r="BI267" s="6">
        <v>0</v>
      </c>
      <c r="BJ267" s="6" t="s">
        <v>702</v>
      </c>
      <c r="BK267" s="6" t="s">
        <v>82</v>
      </c>
      <c r="BL267" s="6">
        <v>15.219999313354492</v>
      </c>
      <c r="BM267" s="6">
        <v>110</v>
      </c>
      <c r="BN267" s="6" t="s">
        <v>82</v>
      </c>
      <c r="BO267" s="6" t="s">
        <v>82</v>
      </c>
      <c r="BP267" s="6">
        <v>0</v>
      </c>
      <c r="BQ267" s="6">
        <v>60</v>
      </c>
      <c r="BR267" s="6"/>
      <c r="BS267" s="6"/>
      <c r="BT267" s="6" t="s">
        <v>705</v>
      </c>
      <c r="BU267" s="6" t="s">
        <v>704</v>
      </c>
      <c r="BV267" s="6">
        <v>40</v>
      </c>
      <c r="BW267" s="6">
        <v>20</v>
      </c>
      <c r="BX267" s="6">
        <v>45</v>
      </c>
      <c r="BY267" s="6">
        <v>1203.442</v>
      </c>
      <c r="BZ267" s="6">
        <v>876.86900000000003</v>
      </c>
      <c r="CA267" s="6">
        <v>-3.673</v>
      </c>
      <c r="CB267" s="6">
        <v>4.08</v>
      </c>
      <c r="CC267" s="6">
        <v>88.635999999999996</v>
      </c>
      <c r="CD267" s="6">
        <v>2056.3980000000001</v>
      </c>
      <c r="CE267" s="6">
        <v>1205.893</v>
      </c>
      <c r="CF267" s="6">
        <v>1186.9010000000001</v>
      </c>
      <c r="CG267" s="6">
        <v>-179.89699999999999</v>
      </c>
      <c r="CH267" s="6">
        <v>99.998999999999995</v>
      </c>
      <c r="CS267" s="6"/>
      <c r="CT267" s="6"/>
      <c r="CU267" s="6"/>
      <c r="CV267" s="6"/>
      <c r="CW267" s="6"/>
      <c r="CZ267" s="6"/>
      <c r="DA267" s="6"/>
      <c r="DB267" s="6"/>
      <c r="DC267" s="6"/>
      <c r="DD267" s="6"/>
      <c r="DE267" s="6"/>
    </row>
    <row r="268" spans="1:109" hidden="1" x14ac:dyDescent="0.35">
      <c r="A268" s="8">
        <v>802.51983642578125</v>
      </c>
      <c r="B268" s="8">
        <v>119.90861511230469</v>
      </c>
      <c r="C268" s="8">
        <v>215.10000610351563</v>
      </c>
      <c r="D268" s="8">
        <v>215.10000610351563</v>
      </c>
      <c r="E268" s="8">
        <v>220</v>
      </c>
      <c r="F268" s="8">
        <v>225</v>
      </c>
      <c r="G268" s="8">
        <v>2194.276123046875</v>
      </c>
      <c r="H268" s="8">
        <v>1747.7076416015625</v>
      </c>
      <c r="I268" s="8">
        <v>2.8700001239776611</v>
      </c>
      <c r="J268" s="8">
        <v>0.14400000870227814</v>
      </c>
      <c r="K268" s="8">
        <v>24.338001251220703</v>
      </c>
      <c r="L268" s="8">
        <v>2.0540001392364502</v>
      </c>
      <c r="M268" s="8">
        <v>0.45200002193450928</v>
      </c>
      <c r="N268" s="8">
        <v>0.65800005197525024</v>
      </c>
      <c r="O268" s="8">
        <v>46.200000762939453</v>
      </c>
      <c r="P268" s="8">
        <v>28.358419418334961</v>
      </c>
      <c r="Q268" s="8">
        <v>44.958595275878906</v>
      </c>
      <c r="R268" s="8">
        <v>229.80000305175781</v>
      </c>
      <c r="S268" s="8">
        <v>60.099997999999999</v>
      </c>
      <c r="T268" s="8">
        <v>60.099997999999999</v>
      </c>
      <c r="U268" s="8">
        <v>61</v>
      </c>
      <c r="V268" s="8">
        <v>94.586082458496094</v>
      </c>
      <c r="W268" s="8">
        <v>52.499603271484375</v>
      </c>
      <c r="X268" s="8">
        <v>66.332221984863281</v>
      </c>
      <c r="Y268" s="8">
        <v>80.162620544433594</v>
      </c>
      <c r="Z268" s="8">
        <v>2.821812629699707</v>
      </c>
      <c r="AA268" s="8">
        <v>542.41156005859375</v>
      </c>
      <c r="AB268" s="8">
        <v>497.67013549804688</v>
      </c>
      <c r="AC268" s="8">
        <v>4.6278128623962402</v>
      </c>
      <c r="AD268" s="8">
        <v>3.6495625972747803</v>
      </c>
      <c r="AE268" s="8">
        <v>7723.46728515625</v>
      </c>
      <c r="AF268" s="8">
        <v>5466.39794921875</v>
      </c>
      <c r="AG268" s="8">
        <v>1676.81640625</v>
      </c>
      <c r="AH268" s="8">
        <v>1020.044921875</v>
      </c>
      <c r="AI268" s="8">
        <v>6046.65087890625</v>
      </c>
      <c r="AJ268" s="8">
        <v>4446.35302734375</v>
      </c>
      <c r="AK268" s="8">
        <f>(data_cloud__263[[#This Row],[timestamp]]-BD266)*86400</f>
        <v>23.982999566942453</v>
      </c>
      <c r="AL268" s="8"/>
      <c r="AM268" s="8"/>
      <c r="AN268" s="8"/>
      <c r="AO268" s="8"/>
      <c r="AP268" s="6"/>
      <c r="AQ268" s="6"/>
      <c r="AR268" s="6"/>
      <c r="AS268" s="6" t="str">
        <f>_xlfn.XLOOKUP(data_cloud__263[[#This Row],[product_id]], manual_check_maarten!A:A,manual_check_maarten!F:F,  "")</f>
        <v/>
      </c>
      <c r="AT268" s="6" t="str">
        <f>_xlfn.XLOOKUP(data_cloud__263[[#This Row],[product_id]], manual_check_maarten!A:A,manual_check_maarten!H:H,  "")</f>
        <v/>
      </c>
      <c r="AU268" s="6">
        <f>IF(data_cloud__263[[#This Row],[ground_truth]]=0,1,0)</f>
        <v>0</v>
      </c>
      <c r="AV268" s="6"/>
      <c r="AW268" s="6"/>
      <c r="AX268" s="6" t="str">
        <f>_xlfn.XLOOKUP(data_cloud__263[[#This Row],[product_id]], manual_check_maarten!A:A,manual_check_maarten!G:G,  "")</f>
        <v/>
      </c>
      <c r="AY268" s="6"/>
      <c r="AZ268" s="6"/>
      <c r="BA268" s="6" t="s">
        <v>706</v>
      </c>
      <c r="BB268" s="6">
        <v>134</v>
      </c>
      <c r="BC268" s="6" t="s">
        <v>78</v>
      </c>
      <c r="BD268" s="6">
        <v>45566.724858946756</v>
      </c>
      <c r="BE268" s="6" t="s">
        <v>79</v>
      </c>
      <c r="BF268" s="6" t="s">
        <v>80</v>
      </c>
      <c r="BG268" s="6">
        <v>134</v>
      </c>
      <c r="BH268" s="6">
        <v>134</v>
      </c>
      <c r="BI268" s="6">
        <v>0</v>
      </c>
      <c r="BJ268" s="6" t="s">
        <v>707</v>
      </c>
      <c r="BK268" s="6" t="s">
        <v>82</v>
      </c>
      <c r="BL268" s="6">
        <v>15.219999313354492</v>
      </c>
      <c r="BM268" s="6">
        <v>110</v>
      </c>
      <c r="BN268" s="6" t="s">
        <v>82</v>
      </c>
      <c r="BO268" s="6" t="s">
        <v>82</v>
      </c>
      <c r="BP268" s="6">
        <v>0</v>
      </c>
      <c r="BQ268" s="6">
        <v>60</v>
      </c>
      <c r="BR268" s="6">
        <v>2.1196842193603516E-2</v>
      </c>
      <c r="BS268" s="6">
        <v>0.11749458312988281</v>
      </c>
      <c r="BT268" s="6"/>
      <c r="BU268" s="6"/>
      <c r="BY268" s="6"/>
      <c r="BZ268" s="6"/>
      <c r="CA268" s="6"/>
      <c r="CB268" s="6"/>
      <c r="CC268" s="6"/>
      <c r="CD268" s="6"/>
      <c r="CE268" s="6"/>
      <c r="CS268" s="6"/>
      <c r="CT268" s="6"/>
      <c r="CU268" s="6"/>
      <c r="CV268" s="6"/>
      <c r="CW268" s="6"/>
      <c r="CZ268" s="6"/>
      <c r="DA268" s="6"/>
      <c r="DB268" s="6"/>
      <c r="DC268" s="6"/>
      <c r="DD268" s="6"/>
      <c r="DE268" s="6"/>
    </row>
    <row r="269" spans="1:109" x14ac:dyDescent="0.35">
      <c r="A269" s="8">
        <v>802.51983642578125</v>
      </c>
      <c r="B269" s="8">
        <v>119.90861511230469</v>
      </c>
      <c r="C269" s="8">
        <v>215.10000610351563</v>
      </c>
      <c r="D269" s="8">
        <v>215.10000610351563</v>
      </c>
      <c r="E269" s="8">
        <v>220</v>
      </c>
      <c r="F269" s="8">
        <v>225</v>
      </c>
      <c r="G269" s="8">
        <v>2194.276123046875</v>
      </c>
      <c r="H269" s="8">
        <v>1747.7076416015625</v>
      </c>
      <c r="I269" s="8">
        <v>2.8700001239776611</v>
      </c>
      <c r="J269" s="8">
        <v>0.14400000870227814</v>
      </c>
      <c r="K269" s="8">
        <v>24.338001251220703</v>
      </c>
      <c r="L269" s="8">
        <v>2.0540001392364502</v>
      </c>
      <c r="M269" s="8">
        <v>0.45200002193450928</v>
      </c>
      <c r="N269" s="8">
        <v>0.65800005197525024</v>
      </c>
      <c r="O269" s="8">
        <v>46.200000762939453</v>
      </c>
      <c r="P269" s="8">
        <v>28.358419418334961</v>
      </c>
      <c r="Q269" s="8">
        <v>44.958595275878906</v>
      </c>
      <c r="R269" s="8">
        <v>229.80000305175781</v>
      </c>
      <c r="S269" s="8">
        <v>60.099997999999999</v>
      </c>
      <c r="T269" s="8">
        <v>60.099997999999999</v>
      </c>
      <c r="U269" s="8">
        <v>61</v>
      </c>
      <c r="V269" s="8">
        <v>137.79624938964844</v>
      </c>
      <c r="W269" s="8">
        <v>52.49993896484375</v>
      </c>
      <c r="X269" s="8">
        <v>67.182350158691406</v>
      </c>
      <c r="Y269" s="8">
        <v>82.8294677734375</v>
      </c>
      <c r="Z269" s="8">
        <v>2.069312572479248</v>
      </c>
      <c r="AA269" s="8">
        <v>544.4471435546875</v>
      </c>
      <c r="AB269" s="8">
        <v>496.94448852539063</v>
      </c>
      <c r="AC269" s="8">
        <v>4.8535628318786621</v>
      </c>
      <c r="AD269" s="8">
        <v>3.8753125667572021</v>
      </c>
      <c r="AE269" s="8">
        <v>7888.27392578125</v>
      </c>
      <c r="AF269" s="8">
        <v>6051.7060546875</v>
      </c>
      <c r="AG269" s="8">
        <v>1811.7890625</v>
      </c>
      <c r="AH269" s="8">
        <v>1151.34423828125</v>
      </c>
      <c r="AI269" s="8">
        <v>6076.48486328125</v>
      </c>
      <c r="AJ269" s="8">
        <v>4900.36181640625</v>
      </c>
      <c r="AK269" s="8">
        <f>(data_cloud__263[[#This Row],[timestamp]]-BD267)*86400</f>
        <v>23.982999566942453</v>
      </c>
      <c r="AL269" s="8">
        <v>1.0069999999999999</v>
      </c>
      <c r="AM269" s="8">
        <v>424.59699999999998</v>
      </c>
      <c r="AN269" s="8">
        <v>0</v>
      </c>
      <c r="AO269" s="8">
        <v>467.17500000000001</v>
      </c>
      <c r="AP269" s="6">
        <v>536.55100000000004</v>
      </c>
      <c r="AQ269" s="6">
        <v>0</v>
      </c>
      <c r="AR269" s="6">
        <v>0</v>
      </c>
      <c r="AS269" s="6">
        <f>_xlfn.XLOOKUP(data_cloud__263[[#This Row],[product_id]], manual_check_maarten!A:A,manual_check_maarten!F:F,  "")</f>
        <v>1</v>
      </c>
      <c r="AT269" s="6" t="str">
        <f>_xlfn.XLOOKUP(data_cloud__263[[#This Row],[product_id]], manual_check_maarten!A:A,manual_check_maarten!H:H,  "")</f>
        <v/>
      </c>
      <c r="AU269" s="6">
        <f>IF(data_cloud__263[[#This Row],[ground_truth]]=0,1,0)</f>
        <v>0</v>
      </c>
      <c r="AV269" s="6"/>
      <c r="AW269" s="6"/>
      <c r="AX269" s="6" t="str">
        <f>_xlfn.XLOOKUP(data_cloud__263[[#This Row],[product_id]], manual_check_maarten!A:A,manual_check_maarten!G:G,  "")</f>
        <v>anomaly due to position against the edge of the FOV</v>
      </c>
      <c r="AY269" s="6"/>
      <c r="AZ269" s="6"/>
      <c r="BA269" s="6" t="s">
        <v>708</v>
      </c>
      <c r="BB269" s="6">
        <v>134</v>
      </c>
      <c r="BC269" s="6" t="s">
        <v>85</v>
      </c>
      <c r="BD269" s="6">
        <v>45566.724858946756</v>
      </c>
      <c r="BE269" s="6" t="s">
        <v>79</v>
      </c>
      <c r="BF269" s="6" t="s">
        <v>80</v>
      </c>
      <c r="BG269" s="6">
        <v>134</v>
      </c>
      <c r="BH269" s="6">
        <v>134</v>
      </c>
      <c r="BI269" s="6">
        <v>0</v>
      </c>
      <c r="BJ269" s="6" t="s">
        <v>707</v>
      </c>
      <c r="BK269" s="6" t="s">
        <v>82</v>
      </c>
      <c r="BL269" s="6">
        <v>15.219999313354492</v>
      </c>
      <c r="BM269" s="6">
        <v>110</v>
      </c>
      <c r="BN269" s="6" t="s">
        <v>82</v>
      </c>
      <c r="BO269" s="6" t="s">
        <v>82</v>
      </c>
      <c r="BP269" s="6">
        <v>0</v>
      </c>
      <c r="BQ269" s="6">
        <v>60</v>
      </c>
      <c r="BR269" s="6"/>
      <c r="BS269" s="6"/>
      <c r="BT269" s="6" t="s">
        <v>709</v>
      </c>
      <c r="BU269" s="6" t="s">
        <v>708</v>
      </c>
      <c r="BV269" s="6">
        <v>40</v>
      </c>
      <c r="BW269" s="6">
        <v>20</v>
      </c>
      <c r="BX269" s="6">
        <v>45</v>
      </c>
      <c r="BY269" s="6">
        <v>1195.69</v>
      </c>
      <c r="BZ269" s="6">
        <v>713.78200000000004</v>
      </c>
      <c r="CA269" s="6">
        <v>-3.6890000000000001</v>
      </c>
      <c r="CB269" s="6">
        <v>4.1100000000000003</v>
      </c>
      <c r="CC269" s="6">
        <v>88.62</v>
      </c>
      <c r="CD269" s="6">
        <v>0</v>
      </c>
      <c r="CE269" s="6">
        <v>1201.5940000000001</v>
      </c>
      <c r="CF269" s="6">
        <v>1023.893</v>
      </c>
      <c r="CG269" s="6">
        <v>179.49600000000001</v>
      </c>
      <c r="CH269" s="6">
        <v>89.763999999999996</v>
      </c>
      <c r="CS269" s="6"/>
      <c r="CT269" s="6"/>
      <c r="CU269" s="6"/>
      <c r="CV269" s="6"/>
      <c r="CW269" s="6"/>
      <c r="CZ269" s="6"/>
      <c r="DA269" s="6"/>
      <c r="DB269" s="6"/>
      <c r="DC269" s="6"/>
      <c r="DD269" s="6"/>
      <c r="DE269" s="6"/>
    </row>
    <row r="270" spans="1:109" x14ac:dyDescent="0.35">
      <c r="A270" s="8">
        <v>798.8309326171875</v>
      </c>
      <c r="B270" s="8">
        <v>119.90861511230469</v>
      </c>
      <c r="C270" s="8">
        <v>213.30000305175781</v>
      </c>
      <c r="D270" s="8">
        <v>215.80000305175781</v>
      </c>
      <c r="E270" s="8">
        <v>220.5</v>
      </c>
      <c r="F270" s="8">
        <v>224.80000305175781</v>
      </c>
      <c r="G270" s="8">
        <v>2146.77294921875</v>
      </c>
      <c r="H270" s="8">
        <v>1913.725830078125</v>
      </c>
      <c r="I270" s="8">
        <v>5.2000001072883606E-2</v>
      </c>
      <c r="J270" s="8">
        <v>0.14800000190734863</v>
      </c>
      <c r="K270" s="8">
        <v>24.318000793457031</v>
      </c>
      <c r="L270" s="8">
        <v>2.0460000038146973</v>
      </c>
      <c r="M270" s="8">
        <v>0.44800001382827759</v>
      </c>
      <c r="N270" s="8">
        <v>0.65600001811981201</v>
      </c>
      <c r="O270" s="8">
        <v>41.400001525878906</v>
      </c>
      <c r="P270" s="8">
        <v>24.918100357055664</v>
      </c>
      <c r="Q270" s="8">
        <v>44.994274139404297</v>
      </c>
      <c r="R270" s="8">
        <v>230.10000610351563</v>
      </c>
      <c r="S270" s="8">
        <v>60</v>
      </c>
      <c r="T270" s="8">
        <v>60</v>
      </c>
      <c r="U270" s="8">
        <v>58.099997999999999</v>
      </c>
      <c r="V270" s="8">
        <v>94.586082458496094</v>
      </c>
      <c r="W270" s="8">
        <v>52.499603271484375</v>
      </c>
      <c r="X270" s="8">
        <v>57.846023559570313</v>
      </c>
      <c r="Y270" s="8">
        <v>72.97467041015625</v>
      </c>
      <c r="Z270" s="8">
        <v>4.3644375801086426</v>
      </c>
      <c r="AA270" s="8">
        <v>502.70425415039063</v>
      </c>
      <c r="AB270" s="8">
        <v>437.28982543945313</v>
      </c>
      <c r="AC270" s="8">
        <v>5.0040626525878906</v>
      </c>
      <c r="AD270" s="8">
        <v>3.9881877899169922</v>
      </c>
      <c r="AE270" s="8">
        <v>7068.6513671875</v>
      </c>
      <c r="AF270" s="8">
        <v>3879.41748046875</v>
      </c>
      <c r="AG270" s="8">
        <v>1524.5625</v>
      </c>
      <c r="AH270" s="8">
        <v>813.01123046875</v>
      </c>
      <c r="AI270" s="8">
        <v>5544.0888671875</v>
      </c>
      <c r="AJ270" s="8">
        <v>3066.40625</v>
      </c>
      <c r="AK270" s="8">
        <f>(data_cloud__263[[#This Row],[timestamp]]-BD268)*86400</f>
        <v>2131.2290003523231</v>
      </c>
      <c r="AL270" s="8">
        <v>1.002</v>
      </c>
      <c r="AM270" s="8">
        <v>423.072</v>
      </c>
      <c r="AN270" s="8">
        <v>2053.5500000000002</v>
      </c>
      <c r="AO270" s="8">
        <v>35.14</v>
      </c>
      <c r="AP270" s="6">
        <v>38.414999999999999</v>
      </c>
      <c r="AQ270" s="6">
        <v>0</v>
      </c>
      <c r="AR270" s="6">
        <v>1</v>
      </c>
      <c r="AS270" s="6">
        <f>_xlfn.XLOOKUP(data_cloud__263[[#This Row],[product_id]], manual_check_maarten!A:A,manual_check_maarten!F:F,  "")</f>
        <v>0</v>
      </c>
      <c r="AT270" s="6" t="str">
        <f>_xlfn.XLOOKUP(data_cloud__263[[#This Row],[product_id]], manual_check_maarten!A:A,manual_check_maarten!H:H,  "")</f>
        <v>Discoloration</v>
      </c>
      <c r="AU270" s="6">
        <f>IF(data_cloud__263[[#This Row],[ground_truth]]=0,1,0)</f>
        <v>1</v>
      </c>
      <c r="AV270" s="6"/>
      <c r="AW270" s="6"/>
      <c r="AX270" s="6">
        <f>_xlfn.XLOOKUP(data_cloud__263[[#This Row],[product_id]], manual_check_maarten!A:A,manual_check_maarten!G:G,  "")</f>
        <v>0</v>
      </c>
      <c r="AY270" s="6"/>
      <c r="AZ270" s="6"/>
      <c r="BA270" s="6" t="s">
        <v>946</v>
      </c>
      <c r="BB270" s="6">
        <v>154</v>
      </c>
      <c r="BC270" s="6" t="s">
        <v>78</v>
      </c>
      <c r="BD270" s="6">
        <v>45566.749525949075</v>
      </c>
      <c r="BE270" s="6" t="s">
        <v>79</v>
      </c>
      <c r="BF270" s="6" t="s">
        <v>80</v>
      </c>
      <c r="BG270" s="6">
        <v>154</v>
      </c>
      <c r="BH270" s="6">
        <v>154</v>
      </c>
      <c r="BI270" s="6">
        <v>0</v>
      </c>
      <c r="BJ270" s="6" t="s">
        <v>947</v>
      </c>
      <c r="BK270" s="6" t="s">
        <v>82</v>
      </c>
      <c r="BL270" s="6">
        <v>15.579999923706055</v>
      </c>
      <c r="BM270" s="6">
        <v>110</v>
      </c>
      <c r="BN270" s="6" t="s">
        <v>82</v>
      </c>
      <c r="BO270" s="6" t="s">
        <v>82</v>
      </c>
      <c r="BP270" s="6">
        <v>0</v>
      </c>
      <c r="BQ270" s="6">
        <v>60</v>
      </c>
      <c r="BR270" s="6">
        <v>1.4734506607055664E-2</v>
      </c>
      <c r="BS270" s="6">
        <v>0.28619718551635742</v>
      </c>
      <c r="BT270" s="6" t="s">
        <v>948</v>
      </c>
      <c r="BU270" s="6" t="s">
        <v>946</v>
      </c>
      <c r="BV270" s="6">
        <v>40</v>
      </c>
      <c r="BW270" s="6">
        <v>20</v>
      </c>
      <c r="BX270" s="6">
        <v>45</v>
      </c>
      <c r="BY270" s="6">
        <v>847.80399999999997</v>
      </c>
      <c r="BZ270" s="6">
        <v>1217.8579999999999</v>
      </c>
      <c r="CA270" s="6">
        <v>1.097</v>
      </c>
      <c r="CB270" s="6">
        <v>4.1070000000000002</v>
      </c>
      <c r="CC270" s="6">
        <v>93.406000000000006</v>
      </c>
      <c r="CD270" s="6">
        <v>2053.5500000000002</v>
      </c>
      <c r="CE270" s="6">
        <v>828.24199999999996</v>
      </c>
      <c r="CF270" s="6">
        <v>1323.2670000000001</v>
      </c>
      <c r="CG270" s="6">
        <v>4.5419999999999998</v>
      </c>
      <c r="CH270" s="6">
        <v>99.998999999999995</v>
      </c>
      <c r="CS270" s="6"/>
      <c r="CT270" s="6"/>
      <c r="CU270" s="6"/>
      <c r="CV270" s="6"/>
      <c r="CW270" s="6"/>
      <c r="CZ270" s="6"/>
      <c r="DA270" s="6"/>
      <c r="DB270" s="6"/>
      <c r="DC270" s="6"/>
      <c r="DD270" s="6"/>
      <c r="DE270" s="6"/>
    </row>
    <row r="271" spans="1:109" x14ac:dyDescent="0.35">
      <c r="A271" s="8">
        <v>798.8309326171875</v>
      </c>
      <c r="B271" s="8">
        <v>119.90861511230469</v>
      </c>
      <c r="C271" s="8">
        <v>213.30000305175781</v>
      </c>
      <c r="D271" s="8">
        <v>215.80000305175781</v>
      </c>
      <c r="E271" s="8">
        <v>220.5</v>
      </c>
      <c r="F271" s="8">
        <v>224.80000305175781</v>
      </c>
      <c r="G271" s="8">
        <v>2146.77294921875</v>
      </c>
      <c r="H271" s="8">
        <v>1913.725830078125</v>
      </c>
      <c r="I271" s="8">
        <v>5.2000001072883606E-2</v>
      </c>
      <c r="J271" s="8">
        <v>0.14800000190734863</v>
      </c>
      <c r="K271" s="8">
        <v>24.318000793457031</v>
      </c>
      <c r="L271" s="8">
        <v>2.0460000038146973</v>
      </c>
      <c r="M271" s="8">
        <v>0.44800001382827759</v>
      </c>
      <c r="N271" s="8">
        <v>0.65600001811981201</v>
      </c>
      <c r="O271" s="8">
        <v>41.400001525878906</v>
      </c>
      <c r="P271" s="8">
        <v>24.918100357055664</v>
      </c>
      <c r="Q271" s="8">
        <v>44.994274139404297</v>
      </c>
      <c r="R271" s="8">
        <v>230.10000610351563</v>
      </c>
      <c r="S271" s="8">
        <v>60</v>
      </c>
      <c r="T271" s="8">
        <v>60</v>
      </c>
      <c r="U271" s="8">
        <v>58.099997999999999</v>
      </c>
      <c r="V271" s="8">
        <v>137.79624938964844</v>
      </c>
      <c r="W271" s="8">
        <v>52.49993896484375</v>
      </c>
      <c r="X271" s="8">
        <v>56.926193237304688</v>
      </c>
      <c r="Y271" s="8">
        <v>73.69732666015625</v>
      </c>
      <c r="Z271" s="8">
        <v>2.5208125114440918</v>
      </c>
      <c r="AA271" s="8">
        <v>504.64794921875</v>
      </c>
      <c r="AB271" s="8">
        <v>443.7152099609375</v>
      </c>
      <c r="AC271" s="8">
        <v>5.2298126220703125</v>
      </c>
      <c r="AD271" s="8">
        <v>4.2139377593994141</v>
      </c>
      <c r="AE271" s="8">
        <v>7350.8828125</v>
      </c>
      <c r="AF271" s="8">
        <v>4702.0859375</v>
      </c>
      <c r="AG271" s="8">
        <v>1678.9462890625</v>
      </c>
      <c r="AH271" s="8">
        <v>991.63330078125</v>
      </c>
      <c r="AI271" s="8">
        <v>5671.9365234375</v>
      </c>
      <c r="AJ271" s="8">
        <v>3710.45263671875</v>
      </c>
      <c r="AK271" s="8">
        <f>(data_cloud__263[[#This Row],[timestamp]]-BD269)*86400</f>
        <v>2131.2290003523231</v>
      </c>
      <c r="AL271" s="8">
        <v>1.004</v>
      </c>
      <c r="AM271" s="8">
        <v>424.04199999999997</v>
      </c>
      <c r="AN271" s="8">
        <v>2054.4560000000001</v>
      </c>
      <c r="AO271" s="8">
        <v>29.841999999999999</v>
      </c>
      <c r="AP271" s="6">
        <v>86.873999999999995</v>
      </c>
      <c r="AQ271" s="6">
        <v>0</v>
      </c>
      <c r="AR271" s="6">
        <v>0</v>
      </c>
      <c r="AS271" s="6">
        <f>_xlfn.XLOOKUP(data_cloud__263[[#This Row],[product_id]], manual_check_maarten!A:A,manual_check_maarten!F:F,  "")</f>
        <v>0</v>
      </c>
      <c r="AT271" s="6" t="str">
        <f>_xlfn.XLOOKUP(data_cloud__263[[#This Row],[product_id]], manual_check_maarten!A:A,manual_check_maarten!H:H,  "")</f>
        <v>Discoloration</v>
      </c>
      <c r="AU271" s="6">
        <f>IF(data_cloud__263[[#This Row],[ground_truth]]=0,1,0)</f>
        <v>1</v>
      </c>
      <c r="AV271" s="6"/>
      <c r="AW271" s="6"/>
      <c r="AX271" s="6">
        <f>_xlfn.XLOOKUP(data_cloud__263[[#This Row],[product_id]], manual_check_maarten!A:A,manual_check_maarten!G:G,  "")</f>
        <v>0</v>
      </c>
      <c r="AY271" s="6"/>
      <c r="AZ271" s="6"/>
      <c r="BA271" s="6" t="s">
        <v>949</v>
      </c>
      <c r="BB271" s="6">
        <v>154</v>
      </c>
      <c r="BC271" s="6" t="s">
        <v>85</v>
      </c>
      <c r="BD271" s="6">
        <v>45566.749525949075</v>
      </c>
      <c r="BE271" s="6" t="s">
        <v>79</v>
      </c>
      <c r="BF271" s="6" t="s">
        <v>80</v>
      </c>
      <c r="BG271" s="6">
        <v>154</v>
      </c>
      <c r="BH271" s="6">
        <v>154</v>
      </c>
      <c r="BI271" s="6">
        <v>0</v>
      </c>
      <c r="BJ271" s="6" t="s">
        <v>947</v>
      </c>
      <c r="BK271" s="6" t="s">
        <v>82</v>
      </c>
      <c r="BL271" s="6">
        <v>15.579999923706055</v>
      </c>
      <c r="BM271" s="6">
        <v>110</v>
      </c>
      <c r="BN271" s="6" t="s">
        <v>82</v>
      </c>
      <c r="BO271" s="6" t="s">
        <v>82</v>
      </c>
      <c r="BP271" s="6">
        <v>0</v>
      </c>
      <c r="BQ271" s="6">
        <v>60</v>
      </c>
      <c r="BR271" s="6"/>
      <c r="BS271" s="6"/>
      <c r="BT271" s="6" t="s">
        <v>950</v>
      </c>
      <c r="BU271" s="6" t="s">
        <v>949</v>
      </c>
      <c r="BV271" s="6">
        <v>40</v>
      </c>
      <c r="BW271" s="6">
        <v>20</v>
      </c>
      <c r="BX271" s="6">
        <v>45</v>
      </c>
      <c r="BY271" s="6">
        <v>1219.826</v>
      </c>
      <c r="BZ271" s="6">
        <v>958.88400000000001</v>
      </c>
      <c r="CA271" s="6">
        <v>-2.3090000000000002</v>
      </c>
      <c r="CB271" s="6">
        <v>4.0549999999999997</v>
      </c>
      <c r="CC271" s="6">
        <v>90</v>
      </c>
      <c r="CD271" s="6">
        <v>2054.4560000000001</v>
      </c>
      <c r="CE271" s="6">
        <v>1217.6569999999999</v>
      </c>
      <c r="CF271" s="6">
        <v>1263.452</v>
      </c>
      <c r="CG271" s="6">
        <v>-178.947</v>
      </c>
      <c r="CH271" s="6">
        <v>99.998999999999995</v>
      </c>
      <c r="CS271" s="6"/>
      <c r="CT271" s="6"/>
      <c r="CU271" s="6"/>
      <c r="CV271" s="6"/>
      <c r="CW271" s="6"/>
      <c r="CZ271" s="6"/>
      <c r="DA271" s="6"/>
      <c r="DB271" s="6"/>
      <c r="DC271" s="6"/>
      <c r="DD271" s="6"/>
      <c r="DE271" s="6"/>
    </row>
    <row r="272" spans="1:109" x14ac:dyDescent="0.35">
      <c r="A272" s="8">
        <v>797.72430419921875</v>
      </c>
      <c r="B272" s="8">
        <v>119.90861511230469</v>
      </c>
      <c r="C272" s="8">
        <v>213.60000610351563</v>
      </c>
      <c r="D272" s="8">
        <v>216.30000305175781</v>
      </c>
      <c r="E272" s="8">
        <v>220.60000610351563</v>
      </c>
      <c r="F272" s="8">
        <v>224.80000305175781</v>
      </c>
      <c r="G272" s="8">
        <v>2241.48779296875</v>
      </c>
      <c r="H272" s="8">
        <v>2090.52685546875</v>
      </c>
      <c r="I272" s="8">
        <v>5.4000001400709152E-2</v>
      </c>
      <c r="J272" s="8">
        <v>0.14800000190734863</v>
      </c>
      <c r="K272" s="8">
        <v>24.328001022338867</v>
      </c>
      <c r="L272" s="8">
        <v>2.2660000324249268</v>
      </c>
      <c r="M272" s="8">
        <v>0.45800003409385681</v>
      </c>
      <c r="N272" s="8">
        <v>0.65400004386901855</v>
      </c>
      <c r="O272" s="8">
        <v>41</v>
      </c>
      <c r="P272" s="8">
        <v>25.529712677001953</v>
      </c>
      <c r="Q272" s="8">
        <v>44.963691711425781</v>
      </c>
      <c r="R272" s="8">
        <v>230.10000610351563</v>
      </c>
      <c r="S272" s="8">
        <v>60</v>
      </c>
      <c r="T272" s="8">
        <v>60</v>
      </c>
      <c r="U272" s="8">
        <v>58.299999</v>
      </c>
      <c r="V272" s="8">
        <v>94.586082458496094</v>
      </c>
      <c r="W272" s="8">
        <v>52.499603271484375</v>
      </c>
      <c r="X272" s="8">
        <v>58.217864990234375</v>
      </c>
      <c r="Y272" s="8">
        <v>73.266128540039063</v>
      </c>
      <c r="Z272" s="8">
        <v>3.5366876125335693</v>
      </c>
      <c r="AA272" s="8">
        <v>504.88137817382813</v>
      </c>
      <c r="AB272" s="8">
        <v>440.50411987304688</v>
      </c>
      <c r="AC272" s="8">
        <v>5.0040626525878906</v>
      </c>
      <c r="AD272" s="8">
        <v>3.9129376411437988</v>
      </c>
      <c r="AE272" s="8">
        <v>7106.7412109375</v>
      </c>
      <c r="AF272" s="8">
        <v>3940.3505859375</v>
      </c>
      <c r="AG272" s="8">
        <v>1531.009765625</v>
      </c>
      <c r="AH272" s="8">
        <v>793.532958984375</v>
      </c>
      <c r="AI272" s="8">
        <v>5575.7314453125</v>
      </c>
      <c r="AJ272" s="8">
        <v>3146.817626953125</v>
      </c>
      <c r="AK272" s="8">
        <f>(data_cloud__263[[#This Row],[timestamp]]-BD270)*86400</f>
        <v>134.90400009322912</v>
      </c>
      <c r="AL272" s="8">
        <v>1.0029999999999999</v>
      </c>
      <c r="AM272" s="8">
        <v>423.16</v>
      </c>
      <c r="AN272" s="8">
        <v>2054.027</v>
      </c>
      <c r="AO272" s="8">
        <v>47.75</v>
      </c>
      <c r="AP272" s="6">
        <v>67.882999999999996</v>
      </c>
      <c r="AQ272" s="6">
        <v>0</v>
      </c>
      <c r="AR272" s="6">
        <v>0</v>
      </c>
      <c r="AS272" s="6">
        <f>_xlfn.XLOOKUP(data_cloud__263[[#This Row],[product_id]], manual_check_maarten!A:A,manual_check_maarten!F:F,  "")</f>
        <v>0</v>
      </c>
      <c r="AT272" s="6" t="str">
        <f>_xlfn.XLOOKUP(data_cloud__263[[#This Row],[product_id]], manual_check_maarten!A:A,manual_check_maarten!H:H,  "")</f>
        <v>Burnt</v>
      </c>
      <c r="AU272" s="6">
        <f>IF(data_cloud__263[[#This Row],[ground_truth]]=0,1,0)</f>
        <v>1</v>
      </c>
      <c r="AV272" s="6"/>
      <c r="AW272" s="6"/>
      <c r="AX272" s="6">
        <f>_xlfn.XLOOKUP(data_cloud__263[[#This Row],[product_id]], manual_check_maarten!A:A,manual_check_maarten!G:G,  "")</f>
        <v>0</v>
      </c>
      <c r="AY272" s="6"/>
      <c r="AZ272" s="6"/>
      <c r="BA272" s="6" t="s">
        <v>951</v>
      </c>
      <c r="BB272" s="6">
        <v>155</v>
      </c>
      <c r="BC272" s="6" t="s">
        <v>78</v>
      </c>
      <c r="BD272" s="6">
        <v>45566.751087337965</v>
      </c>
      <c r="BE272" s="6" t="s">
        <v>79</v>
      </c>
      <c r="BF272" s="6" t="s">
        <v>80</v>
      </c>
      <c r="BG272" s="6">
        <v>155</v>
      </c>
      <c r="BH272" s="6">
        <v>155</v>
      </c>
      <c r="BI272" s="6">
        <v>0</v>
      </c>
      <c r="BJ272" s="6" t="s">
        <v>952</v>
      </c>
      <c r="BK272" s="6" t="s">
        <v>82</v>
      </c>
      <c r="BL272" s="6">
        <v>16</v>
      </c>
      <c r="BM272" s="6">
        <v>110</v>
      </c>
      <c r="BN272" s="6" t="s">
        <v>82</v>
      </c>
      <c r="BO272" s="6" t="s">
        <v>82</v>
      </c>
      <c r="BP272" s="6">
        <v>0</v>
      </c>
      <c r="BQ272" s="6">
        <v>60</v>
      </c>
      <c r="BR272" s="6">
        <v>0.15402328968048096</v>
      </c>
      <c r="BS272" s="6">
        <v>0.45498144626617432</v>
      </c>
      <c r="BT272" s="6" t="s">
        <v>953</v>
      </c>
      <c r="BU272" s="6" t="s">
        <v>951</v>
      </c>
      <c r="BV272" s="6">
        <v>40</v>
      </c>
      <c r="BW272" s="6">
        <v>20</v>
      </c>
      <c r="BX272" s="6">
        <v>45</v>
      </c>
      <c r="BY272" s="6">
        <v>881.42</v>
      </c>
      <c r="BZ272" s="6">
        <v>1284.377</v>
      </c>
      <c r="CA272" s="6">
        <v>3.7349999999999999</v>
      </c>
      <c r="CB272" s="6">
        <v>4.2699999999999996</v>
      </c>
      <c r="CC272" s="6">
        <v>96.043999999999997</v>
      </c>
      <c r="CD272" s="6">
        <v>2054.027</v>
      </c>
      <c r="CE272" s="6">
        <v>857.70600000000002</v>
      </c>
      <c r="CF272" s="6">
        <v>1388.9849999999999</v>
      </c>
      <c r="CG272" s="6">
        <v>6.4610000000000003</v>
      </c>
      <c r="CH272" s="6">
        <v>98.424999999999997</v>
      </c>
      <c r="CS272" s="6"/>
      <c r="CT272" s="6"/>
      <c r="CU272" s="6"/>
      <c r="CV272" s="6"/>
      <c r="CW272" s="6"/>
      <c r="CZ272" s="6"/>
      <c r="DA272" s="6"/>
      <c r="DB272" s="6"/>
      <c r="DC272" s="6"/>
      <c r="DD272" s="6"/>
      <c r="DE272" s="6"/>
    </row>
    <row r="273" spans="1:109" x14ac:dyDescent="0.35">
      <c r="A273" s="8">
        <v>797.72430419921875</v>
      </c>
      <c r="B273" s="8">
        <v>119.90861511230469</v>
      </c>
      <c r="C273" s="8">
        <v>213.60000610351563</v>
      </c>
      <c r="D273" s="8">
        <v>216.30000305175781</v>
      </c>
      <c r="E273" s="8">
        <v>220.60000610351563</v>
      </c>
      <c r="F273" s="8">
        <v>224.80000305175781</v>
      </c>
      <c r="G273" s="8">
        <v>2241.48779296875</v>
      </c>
      <c r="H273" s="8">
        <v>2090.52685546875</v>
      </c>
      <c r="I273" s="8">
        <v>5.4000001400709152E-2</v>
      </c>
      <c r="J273" s="8">
        <v>0.14800000190734863</v>
      </c>
      <c r="K273" s="8">
        <v>24.328001022338867</v>
      </c>
      <c r="L273" s="8">
        <v>2.2660000324249268</v>
      </c>
      <c r="M273" s="8">
        <v>0.45800003409385681</v>
      </c>
      <c r="N273" s="8">
        <v>0.65400004386901855</v>
      </c>
      <c r="O273" s="8">
        <v>41</v>
      </c>
      <c r="P273" s="8">
        <v>25.529712677001953</v>
      </c>
      <c r="Q273" s="8">
        <v>44.963691711425781</v>
      </c>
      <c r="R273" s="8">
        <v>230.10000610351563</v>
      </c>
      <c r="S273" s="8">
        <v>60</v>
      </c>
      <c r="T273" s="8">
        <v>60</v>
      </c>
      <c r="U273" s="8">
        <v>58.299999</v>
      </c>
      <c r="V273" s="8">
        <v>137.79624938964844</v>
      </c>
      <c r="W273" s="8">
        <v>52.49993896484375</v>
      </c>
      <c r="X273" s="8">
        <v>57.102767944335938</v>
      </c>
      <c r="Y273" s="8">
        <v>73.915573120117188</v>
      </c>
      <c r="Z273" s="8">
        <v>2.5584375858306885</v>
      </c>
      <c r="AA273" s="8">
        <v>516.13336181640625</v>
      </c>
      <c r="AB273" s="8">
        <v>456.11773681640625</v>
      </c>
      <c r="AC273" s="8">
        <v>5.1545629501342773</v>
      </c>
      <c r="AD273" s="8">
        <v>4.2139377593994141</v>
      </c>
      <c r="AE273" s="8">
        <v>7584.7333984375</v>
      </c>
      <c r="AF273" s="8">
        <v>5083.89501953125</v>
      </c>
      <c r="AG273" s="8">
        <v>1723.560546875</v>
      </c>
      <c r="AH273" s="8">
        <v>1073.904296875</v>
      </c>
      <c r="AI273" s="8">
        <v>5861.1728515625</v>
      </c>
      <c r="AJ273" s="8">
        <v>4009.99072265625</v>
      </c>
      <c r="AK273" s="8">
        <f>(data_cloud__263[[#This Row],[timestamp]]-BD271)*86400</f>
        <v>134.90400009322912</v>
      </c>
      <c r="AL273" s="8">
        <v>1.004</v>
      </c>
      <c r="AM273" s="8">
        <v>424.267</v>
      </c>
      <c r="AN273" s="8">
        <v>2053.1529999999998</v>
      </c>
      <c r="AO273" s="8">
        <v>67.247</v>
      </c>
      <c r="AP273" s="6">
        <v>29.472000000000001</v>
      </c>
      <c r="AQ273" s="6">
        <v>0</v>
      </c>
      <c r="AR273" s="6">
        <v>1</v>
      </c>
      <c r="AS273" s="6">
        <f>_xlfn.XLOOKUP(data_cloud__263[[#This Row],[product_id]], manual_check_maarten!A:A,manual_check_maarten!F:F,  "")</f>
        <v>0</v>
      </c>
      <c r="AT273" s="6" t="str">
        <f>_xlfn.XLOOKUP(data_cloud__263[[#This Row],[product_id]], manual_check_maarten!A:A,manual_check_maarten!H:H,  "")</f>
        <v>Burnt</v>
      </c>
      <c r="AU273" s="6">
        <f>IF(data_cloud__263[[#This Row],[ground_truth]]=0,1,0)</f>
        <v>1</v>
      </c>
      <c r="AV273" s="6"/>
      <c r="AW273" s="6"/>
      <c r="AX273" s="6">
        <f>_xlfn.XLOOKUP(data_cloud__263[[#This Row],[product_id]], manual_check_maarten!A:A,manual_check_maarten!G:G,  "")</f>
        <v>0</v>
      </c>
      <c r="AY273" s="6"/>
      <c r="AZ273" s="6"/>
      <c r="BA273" s="6" t="s">
        <v>954</v>
      </c>
      <c r="BB273" s="6">
        <v>155</v>
      </c>
      <c r="BC273" s="6" t="s">
        <v>85</v>
      </c>
      <c r="BD273" s="6">
        <v>45566.751087337965</v>
      </c>
      <c r="BE273" s="6" t="s">
        <v>79</v>
      </c>
      <c r="BF273" s="6" t="s">
        <v>80</v>
      </c>
      <c r="BG273" s="6">
        <v>155</v>
      </c>
      <c r="BH273" s="6">
        <v>155</v>
      </c>
      <c r="BI273" s="6">
        <v>0</v>
      </c>
      <c r="BJ273" s="6" t="s">
        <v>952</v>
      </c>
      <c r="BK273" s="6" t="s">
        <v>82</v>
      </c>
      <c r="BL273" s="6">
        <v>16</v>
      </c>
      <c r="BM273" s="6">
        <v>110</v>
      </c>
      <c r="BN273" s="6" t="s">
        <v>82</v>
      </c>
      <c r="BO273" s="6" t="s">
        <v>82</v>
      </c>
      <c r="BP273" s="6">
        <v>0</v>
      </c>
      <c r="BQ273" s="6">
        <v>60</v>
      </c>
      <c r="BR273" s="6"/>
      <c r="BS273" s="6"/>
      <c r="BT273" s="6" t="s">
        <v>955</v>
      </c>
      <c r="BU273" s="6" t="s">
        <v>954</v>
      </c>
      <c r="BV273" s="6">
        <v>40</v>
      </c>
      <c r="BW273" s="6">
        <v>20</v>
      </c>
      <c r="BX273" s="6">
        <v>45</v>
      </c>
      <c r="BY273" s="6">
        <v>1188.8979999999999</v>
      </c>
      <c r="BZ273" s="6">
        <v>1088.4880000000001</v>
      </c>
      <c r="CA273" s="6">
        <v>-4.1420000000000003</v>
      </c>
      <c r="CB273" s="6">
        <v>4.0469999999999997</v>
      </c>
      <c r="CC273" s="6">
        <v>88.167000000000002</v>
      </c>
      <c r="CD273" s="6">
        <v>2053.1529999999998</v>
      </c>
      <c r="CE273" s="6">
        <v>1192.951</v>
      </c>
      <c r="CF273" s="6">
        <v>1393.854</v>
      </c>
      <c r="CG273" s="6">
        <v>179.768</v>
      </c>
      <c r="CH273" s="6">
        <v>99.998999999999995</v>
      </c>
      <c r="CS273" s="6"/>
      <c r="CT273" s="6"/>
      <c r="CU273" s="6"/>
      <c r="CV273" s="6"/>
      <c r="CW273" s="6"/>
      <c r="CZ273" s="6"/>
      <c r="DA273" s="6"/>
      <c r="DB273" s="6"/>
      <c r="DC273" s="6"/>
      <c r="DD273" s="6"/>
      <c r="DE273" s="6"/>
    </row>
    <row r="274" spans="1:109" x14ac:dyDescent="0.35">
      <c r="A274" s="8">
        <v>796.61761474609375</v>
      </c>
      <c r="B274" s="8">
        <v>119.90861511230469</v>
      </c>
      <c r="C274" s="8">
        <v>212.5</v>
      </c>
      <c r="D274" s="8">
        <v>216.10000610351563</v>
      </c>
      <c r="E274" s="8">
        <v>221</v>
      </c>
      <c r="F274" s="8">
        <v>224.80000305175781</v>
      </c>
      <c r="G274" s="8">
        <v>2308.516845703125</v>
      </c>
      <c r="H274" s="8">
        <v>1994.0634765625</v>
      </c>
      <c r="I274" s="8">
        <v>3.0920002460479736</v>
      </c>
      <c r="J274" s="8">
        <v>0.14400000870227814</v>
      </c>
      <c r="K274" s="8">
        <v>24.350000381469727</v>
      </c>
      <c r="L274" s="8">
        <v>2.1540000438690186</v>
      </c>
      <c r="M274" s="8">
        <v>0.46400001645088196</v>
      </c>
      <c r="N274" s="8">
        <v>0.65600001811981201</v>
      </c>
      <c r="O274" s="8">
        <v>41</v>
      </c>
      <c r="P274" s="8">
        <v>25.585777282714844</v>
      </c>
      <c r="Q274" s="8">
        <v>44.953498840332031</v>
      </c>
      <c r="R274" s="8">
        <v>230.10000610351563</v>
      </c>
      <c r="S274" s="8">
        <v>60</v>
      </c>
      <c r="T274" s="8">
        <v>60</v>
      </c>
      <c r="U274" s="8">
        <v>58.400002000000001</v>
      </c>
      <c r="V274" s="8">
        <v>94.586082458496094</v>
      </c>
      <c r="W274" s="8">
        <v>52.499603271484375</v>
      </c>
      <c r="X274" s="8">
        <v>62.820114135742188</v>
      </c>
      <c r="Y274" s="8">
        <v>76.746490478515625</v>
      </c>
      <c r="Z274" s="8">
        <v>3.9505627155303955</v>
      </c>
      <c r="AA274" s="8">
        <v>512.75909423828125</v>
      </c>
      <c r="AB274" s="8">
        <v>449.04653930664063</v>
      </c>
      <c r="AC274" s="8">
        <v>5.0040626525878906</v>
      </c>
      <c r="AD274" s="8">
        <v>3.9129376411437988</v>
      </c>
      <c r="AE274" s="8">
        <v>7198.94091796875</v>
      </c>
      <c r="AF274" s="8">
        <v>4167.25390625</v>
      </c>
      <c r="AG274" s="8">
        <v>1571.478515625</v>
      </c>
      <c r="AH274" s="8">
        <v>824.747314453125</v>
      </c>
      <c r="AI274" s="8">
        <v>5627.46240234375</v>
      </c>
      <c r="AJ274" s="8">
        <v>3342.506591796875</v>
      </c>
      <c r="AK274" s="8">
        <f>(data_cloud__263[[#This Row],[timestamp]]-BD272)*86400</f>
        <v>24.072999833151698</v>
      </c>
      <c r="AL274" s="8">
        <v>1.0029999999999999</v>
      </c>
      <c r="AM274" s="8">
        <v>423.137</v>
      </c>
      <c r="AN274" s="8">
        <v>2054.453</v>
      </c>
      <c r="AO274" s="8">
        <v>172.06800000000001</v>
      </c>
      <c r="AP274" s="6">
        <v>117.11199999999999</v>
      </c>
      <c r="AQ274" s="6">
        <v>0</v>
      </c>
      <c r="AR274" s="6">
        <v>0</v>
      </c>
      <c r="AS274" s="6">
        <f>_xlfn.XLOOKUP(data_cloud__263[[#This Row],[product_id]], manual_check_maarten!A:A,manual_check_maarten!F:F,  "")</f>
        <v>0</v>
      </c>
      <c r="AT274" s="6" t="str">
        <f>_xlfn.XLOOKUP(data_cloud__263[[#This Row],[product_id]], manual_check_maarten!A:A,manual_check_maarten!H:H,  "")</f>
        <v>Burnt</v>
      </c>
      <c r="AU274" s="6">
        <f>IF(data_cloud__263[[#This Row],[ground_truth]]=0,1,0)</f>
        <v>1</v>
      </c>
      <c r="AV274" s="6"/>
      <c r="AW274" s="6"/>
      <c r="AX274" s="6">
        <f>_xlfn.XLOOKUP(data_cloud__263[[#This Row],[product_id]], manual_check_maarten!A:A,manual_check_maarten!G:G,  "")</f>
        <v>0</v>
      </c>
      <c r="AY274" s="6"/>
      <c r="AZ274" s="6"/>
      <c r="BA274" s="6" t="s">
        <v>956</v>
      </c>
      <c r="BB274" s="6">
        <v>156</v>
      </c>
      <c r="BC274" s="6" t="s">
        <v>78</v>
      </c>
      <c r="BD274" s="6">
        <v>45566.751365960648</v>
      </c>
      <c r="BE274" s="6" t="s">
        <v>79</v>
      </c>
      <c r="BF274" s="6" t="s">
        <v>80</v>
      </c>
      <c r="BG274" s="6">
        <v>156</v>
      </c>
      <c r="BH274" s="6">
        <v>156</v>
      </c>
      <c r="BI274" s="6">
        <v>0</v>
      </c>
      <c r="BJ274" s="6" t="s">
        <v>957</v>
      </c>
      <c r="BK274" s="6" t="s">
        <v>82</v>
      </c>
      <c r="BL274" s="6">
        <v>16.010000228881836</v>
      </c>
      <c r="BM274" s="6">
        <v>110</v>
      </c>
      <c r="BN274" s="6" t="s">
        <v>82</v>
      </c>
      <c r="BO274" s="6" t="s">
        <v>82</v>
      </c>
      <c r="BP274" s="6">
        <v>0</v>
      </c>
      <c r="BQ274" s="6">
        <v>60</v>
      </c>
      <c r="BR274" s="6">
        <v>0.11686599254608154</v>
      </c>
      <c r="BS274" s="6">
        <v>0.39505815505981445</v>
      </c>
      <c r="BT274" s="6" t="s">
        <v>958</v>
      </c>
      <c r="BU274" s="6" t="s">
        <v>956</v>
      </c>
      <c r="BV274" s="6">
        <v>40</v>
      </c>
      <c r="BW274" s="6">
        <v>20</v>
      </c>
      <c r="BX274" s="6">
        <v>45</v>
      </c>
      <c r="BY274" s="6">
        <v>884.29399999999998</v>
      </c>
      <c r="BZ274" s="6">
        <v>1184.04</v>
      </c>
      <c r="CA274" s="6">
        <v>3.1960000000000002</v>
      </c>
      <c r="CB274" s="6">
        <v>4.1180000000000003</v>
      </c>
      <c r="CC274" s="6">
        <v>95.504999999999995</v>
      </c>
      <c r="CD274" s="6">
        <v>2054.453</v>
      </c>
      <c r="CE274" s="6">
        <v>861.07100000000003</v>
      </c>
      <c r="CF274" s="6">
        <v>1290.2280000000001</v>
      </c>
      <c r="CG274" s="6">
        <v>6.54</v>
      </c>
      <c r="CH274" s="6">
        <v>98.424999999999997</v>
      </c>
      <c r="CS274" s="6"/>
      <c r="CT274" s="6"/>
      <c r="CU274" s="6"/>
      <c r="CV274" s="6"/>
      <c r="CW274" s="6"/>
      <c r="CZ274" s="6"/>
      <c r="DA274" s="6"/>
      <c r="DB274" s="6"/>
      <c r="DC274" s="6"/>
      <c r="DD274" s="6"/>
      <c r="DE274" s="6"/>
    </row>
    <row r="275" spans="1:109" x14ac:dyDescent="0.35">
      <c r="A275" s="8">
        <v>796.61761474609375</v>
      </c>
      <c r="B275" s="8">
        <v>119.90861511230469</v>
      </c>
      <c r="C275" s="8">
        <v>212.5</v>
      </c>
      <c r="D275" s="8">
        <v>216.10000610351563</v>
      </c>
      <c r="E275" s="8">
        <v>221</v>
      </c>
      <c r="F275" s="8">
        <v>224.80000305175781</v>
      </c>
      <c r="G275" s="8">
        <v>2308.516845703125</v>
      </c>
      <c r="H275" s="8">
        <v>1994.0634765625</v>
      </c>
      <c r="I275" s="8">
        <v>3.0920002460479736</v>
      </c>
      <c r="J275" s="8">
        <v>0.14400000870227814</v>
      </c>
      <c r="K275" s="8">
        <v>24.350000381469727</v>
      </c>
      <c r="L275" s="8">
        <v>2.1540000438690186</v>
      </c>
      <c r="M275" s="8">
        <v>0.46400001645088196</v>
      </c>
      <c r="N275" s="8">
        <v>0.65600001811981201</v>
      </c>
      <c r="O275" s="8">
        <v>41</v>
      </c>
      <c r="P275" s="8">
        <v>25.585777282714844</v>
      </c>
      <c r="Q275" s="8">
        <v>44.953498840332031</v>
      </c>
      <c r="R275" s="8">
        <v>230.10000610351563</v>
      </c>
      <c r="S275" s="8">
        <v>60</v>
      </c>
      <c r="T275" s="8">
        <v>60</v>
      </c>
      <c r="U275" s="8">
        <v>58.400002000000001</v>
      </c>
      <c r="V275" s="8">
        <v>137.79624938964844</v>
      </c>
      <c r="W275" s="8">
        <v>52.49993896484375</v>
      </c>
      <c r="X275" s="8">
        <v>62.333770751953125</v>
      </c>
      <c r="Y275" s="8">
        <v>77.688911437988281</v>
      </c>
      <c r="Z275" s="8">
        <v>2.182187557220459</v>
      </c>
      <c r="AA275" s="8">
        <v>520.61993408203125</v>
      </c>
      <c r="AB275" s="8">
        <v>459.357666015625</v>
      </c>
      <c r="AC275" s="8">
        <v>5.2298126220703125</v>
      </c>
      <c r="AD275" s="8">
        <v>4.2515625953674316</v>
      </c>
      <c r="AE275" s="8">
        <v>7586.5556640625</v>
      </c>
      <c r="AF275" s="8">
        <v>5182.33837890625</v>
      </c>
      <c r="AG275" s="8">
        <v>1778.599609375</v>
      </c>
      <c r="AH275" s="8">
        <v>1097.11474609375</v>
      </c>
      <c r="AI275" s="8">
        <v>5807.9560546875</v>
      </c>
      <c r="AJ275" s="8">
        <v>4085.2236328125</v>
      </c>
      <c r="AK275" s="8">
        <f>(data_cloud__263[[#This Row],[timestamp]]-BD273)*86400</f>
        <v>24.072999833151698</v>
      </c>
      <c r="AL275" s="8">
        <v>1.004</v>
      </c>
      <c r="AM275" s="8">
        <v>424.15499999999997</v>
      </c>
      <c r="AN275" s="8">
        <v>2053.701</v>
      </c>
      <c r="AO275" s="8">
        <v>335.363</v>
      </c>
      <c r="AP275" s="6">
        <v>26.303999999999998</v>
      </c>
      <c r="AQ275" s="6">
        <v>0</v>
      </c>
      <c r="AR275" s="6">
        <v>1</v>
      </c>
      <c r="AS275" s="6">
        <f>_xlfn.XLOOKUP(data_cloud__263[[#This Row],[product_id]], manual_check_maarten!A:A,manual_check_maarten!F:F,  "")</f>
        <v>0</v>
      </c>
      <c r="AT275" s="6" t="str">
        <f>_xlfn.XLOOKUP(data_cloud__263[[#This Row],[product_id]], manual_check_maarten!A:A,manual_check_maarten!H:H,  "")</f>
        <v>Burnt</v>
      </c>
      <c r="AU275" s="6">
        <f>IF(data_cloud__263[[#This Row],[ground_truth]]=0,1,0)</f>
        <v>1</v>
      </c>
      <c r="AV275" s="6"/>
      <c r="AW275" s="6"/>
      <c r="AX275" s="6">
        <f>_xlfn.XLOOKUP(data_cloud__263[[#This Row],[product_id]], manual_check_maarten!A:A,manual_check_maarten!G:G,  "")</f>
        <v>0</v>
      </c>
      <c r="AY275" s="6"/>
      <c r="AZ275" s="6"/>
      <c r="BA275" s="6" t="s">
        <v>959</v>
      </c>
      <c r="BB275" s="6">
        <v>156</v>
      </c>
      <c r="BC275" s="6" t="s">
        <v>85</v>
      </c>
      <c r="BD275" s="6">
        <v>45566.751365960648</v>
      </c>
      <c r="BE275" s="6" t="s">
        <v>79</v>
      </c>
      <c r="BF275" s="6" t="s">
        <v>80</v>
      </c>
      <c r="BG275" s="6">
        <v>156</v>
      </c>
      <c r="BH275" s="6">
        <v>156</v>
      </c>
      <c r="BI275" s="6">
        <v>0</v>
      </c>
      <c r="BJ275" s="6" t="s">
        <v>957</v>
      </c>
      <c r="BK275" s="6" t="s">
        <v>82</v>
      </c>
      <c r="BL275" s="6">
        <v>16.010000228881836</v>
      </c>
      <c r="BM275" s="6">
        <v>110</v>
      </c>
      <c r="BN275" s="6" t="s">
        <v>82</v>
      </c>
      <c r="BO275" s="6" t="s">
        <v>82</v>
      </c>
      <c r="BP275" s="6">
        <v>0</v>
      </c>
      <c r="BQ275" s="6">
        <v>60</v>
      </c>
      <c r="BR275" s="6"/>
      <c r="BS275" s="6"/>
      <c r="BT275" s="6" t="s">
        <v>960</v>
      </c>
      <c r="BU275" s="6" t="s">
        <v>959</v>
      </c>
      <c r="BV275" s="6">
        <v>40</v>
      </c>
      <c r="BW275" s="6">
        <v>20</v>
      </c>
      <c r="BX275" s="6">
        <v>45</v>
      </c>
      <c r="BY275" s="6">
        <v>1233.479</v>
      </c>
      <c r="BZ275" s="6">
        <v>1052.298</v>
      </c>
      <c r="CA275" s="6">
        <v>-2.3090000000000002</v>
      </c>
      <c r="CB275" s="6">
        <v>4.0439999999999996</v>
      </c>
      <c r="CC275" s="6">
        <v>90</v>
      </c>
      <c r="CD275" s="6">
        <v>2053.701</v>
      </c>
      <c r="CE275" s="6">
        <v>1226.3130000000001</v>
      </c>
      <c r="CF275" s="6">
        <v>1357.624</v>
      </c>
      <c r="CG275" s="6">
        <v>-178.25399999999999</v>
      </c>
      <c r="CH275" s="6">
        <v>99.998999999999995</v>
      </c>
      <c r="CS275" s="6"/>
      <c r="CT275" s="6"/>
      <c r="CU275" s="6"/>
      <c r="CV275" s="6"/>
      <c r="CW275" s="6"/>
      <c r="CZ275" s="6"/>
      <c r="DA275" s="6"/>
      <c r="DB275" s="6"/>
      <c r="DC275" s="6"/>
      <c r="DD275" s="6"/>
      <c r="DE275" s="6"/>
    </row>
    <row r="276" spans="1:109" x14ac:dyDescent="0.35">
      <c r="A276" s="8">
        <v>796.80206298828125</v>
      </c>
      <c r="B276" s="8">
        <v>119.90861511230469</v>
      </c>
      <c r="C276" s="8">
        <v>211.80000305175781</v>
      </c>
      <c r="D276" s="8">
        <v>216.10000610351563</v>
      </c>
      <c r="E276" s="8">
        <v>221.30000305175781</v>
      </c>
      <c r="F276" s="8">
        <v>225.30000305175781</v>
      </c>
      <c r="G276" s="8">
        <v>2268.29931640625</v>
      </c>
      <c r="H276" s="8">
        <v>1910.4229736328125</v>
      </c>
      <c r="I276" s="8">
        <v>2.8540000915527344</v>
      </c>
      <c r="J276" s="8">
        <v>0.15000000596046448</v>
      </c>
      <c r="K276" s="8">
        <v>24.358001708984375</v>
      </c>
      <c r="L276" s="8">
        <v>2.0240001678466797</v>
      </c>
      <c r="M276" s="8">
        <v>0.46200001239776611</v>
      </c>
      <c r="N276" s="8">
        <v>0.65600001811981201</v>
      </c>
      <c r="O276" s="8">
        <v>41</v>
      </c>
      <c r="P276" s="8">
        <v>25.213714599609375</v>
      </c>
      <c r="Q276" s="8">
        <v>44.948402404785156</v>
      </c>
      <c r="R276" s="8">
        <v>230.10000610351563</v>
      </c>
      <c r="S276" s="8">
        <v>60</v>
      </c>
      <c r="T276" s="8">
        <v>60</v>
      </c>
      <c r="U276" s="8">
        <v>58.700001</v>
      </c>
      <c r="V276" s="8">
        <v>94.586082458496094</v>
      </c>
      <c r="W276" s="8">
        <v>52.499603271484375</v>
      </c>
      <c r="X276" s="8">
        <v>64.252952575683594</v>
      </c>
      <c r="Y276" s="8">
        <v>77.980194091796875</v>
      </c>
      <c r="Z276" s="8">
        <v>3.7624375820159912</v>
      </c>
      <c r="AA276" s="8">
        <v>523.58447265625</v>
      </c>
      <c r="AB276" s="8">
        <v>468.0943603515625</v>
      </c>
      <c r="AC276" s="8">
        <v>4.8159375190734863</v>
      </c>
      <c r="AD276" s="8">
        <v>3.8753125667572021</v>
      </c>
      <c r="AE276" s="8">
        <v>7349.7353515625</v>
      </c>
      <c r="AF276" s="8">
        <v>4572.138671875</v>
      </c>
      <c r="AG276" s="8">
        <v>1564.0400390625</v>
      </c>
      <c r="AH276" s="8">
        <v>903.864501953125</v>
      </c>
      <c r="AI276" s="8">
        <v>5785.6953125</v>
      </c>
      <c r="AJ276" s="8">
        <v>3668.274169921875</v>
      </c>
      <c r="AK276" s="8">
        <f>(data_cloud__263[[#This Row],[timestamp]]-BD274)*86400</f>
        <v>23.980999854393303</v>
      </c>
      <c r="AL276" s="8">
        <v>1.0029999999999999</v>
      </c>
      <c r="AM276" s="8">
        <v>423.315</v>
      </c>
      <c r="AN276" s="8">
        <v>2053.3519999999999</v>
      </c>
      <c r="AO276" s="8">
        <v>9.202</v>
      </c>
      <c r="AP276" s="6">
        <v>103.233</v>
      </c>
      <c r="AQ276" s="6">
        <v>1</v>
      </c>
      <c r="AR276" s="6">
        <v>0</v>
      </c>
      <c r="AS276" s="6">
        <f>_xlfn.XLOOKUP(data_cloud__263[[#This Row],[product_id]], manual_check_maarten!A:A,manual_check_maarten!F:F,  "")</f>
        <v>0</v>
      </c>
      <c r="AT276" s="6" t="str">
        <f>_xlfn.XLOOKUP(data_cloud__263[[#This Row],[product_id]], manual_check_maarten!A:A,manual_check_maarten!H:H,  "")</f>
        <v>Burnt</v>
      </c>
      <c r="AU276" s="6">
        <f>IF(data_cloud__263[[#This Row],[ground_truth]]=0,1,0)</f>
        <v>1</v>
      </c>
      <c r="AV276" s="6"/>
      <c r="AW276" s="6"/>
      <c r="AX276" s="6" t="str">
        <f>_xlfn.XLOOKUP(data_cloud__263[[#This Row],[product_id]], manual_check_maarten!A:A,manual_check_maarten!G:G,  "")</f>
        <v>QR-code visible in shape image =&gt; burnt streaks not detected!</v>
      </c>
      <c r="AY276" s="6"/>
      <c r="AZ276" s="6"/>
      <c r="BA276" s="6" t="s">
        <v>961</v>
      </c>
      <c r="BB276" s="6">
        <v>157</v>
      </c>
      <c r="BC276" s="6" t="s">
        <v>78</v>
      </c>
      <c r="BD276" s="6">
        <v>45566.751643518517</v>
      </c>
      <c r="BE276" s="6" t="s">
        <v>79</v>
      </c>
      <c r="BF276" s="6" t="s">
        <v>80</v>
      </c>
      <c r="BG276" s="6">
        <v>157</v>
      </c>
      <c r="BH276" s="6">
        <v>157</v>
      </c>
      <c r="BI276" s="6">
        <v>0</v>
      </c>
      <c r="BJ276" s="6" t="s">
        <v>962</v>
      </c>
      <c r="BK276" s="6" t="s">
        <v>82</v>
      </c>
      <c r="BL276" s="6">
        <v>16.010000228881836</v>
      </c>
      <c r="BM276" s="6">
        <v>110</v>
      </c>
      <c r="BN276" s="6" t="s">
        <v>82</v>
      </c>
      <c r="BO276" s="6" t="s">
        <v>82</v>
      </c>
      <c r="BP276" s="6">
        <v>0</v>
      </c>
      <c r="BQ276" s="6">
        <v>60</v>
      </c>
      <c r="BR276" s="6">
        <v>1.844489574432373E-2</v>
      </c>
      <c r="BS276" s="6">
        <v>0.21864032745361328</v>
      </c>
      <c r="BT276" s="6" t="s">
        <v>963</v>
      </c>
      <c r="BU276" s="6" t="s">
        <v>961</v>
      </c>
      <c r="BV276" s="6">
        <v>40</v>
      </c>
      <c r="BW276" s="6">
        <v>20</v>
      </c>
      <c r="BX276" s="6">
        <v>45</v>
      </c>
      <c r="BY276" s="6">
        <v>890.88199999999995</v>
      </c>
      <c r="BZ276" s="6">
        <v>1040.8330000000001</v>
      </c>
      <c r="CA276" s="6">
        <v>3.1960000000000002</v>
      </c>
      <c r="CB276" s="6">
        <v>4.1950000000000003</v>
      </c>
      <c r="CC276" s="6">
        <v>95.504999999999995</v>
      </c>
      <c r="CD276" s="6">
        <v>2053.3519999999999</v>
      </c>
      <c r="CE276" s="6">
        <v>866.61599999999999</v>
      </c>
      <c r="CF276" s="6">
        <v>1149.73</v>
      </c>
      <c r="CG276" s="6">
        <v>6.5789999999999997</v>
      </c>
      <c r="CH276" s="6">
        <v>98.424999999999997</v>
      </c>
      <c r="CS276" s="6"/>
      <c r="CT276" s="6"/>
      <c r="CU276" s="6"/>
      <c r="CV276" s="6"/>
      <c r="CW276" s="6"/>
      <c r="CZ276" s="6"/>
      <c r="DA276" s="6"/>
      <c r="DB276" s="6"/>
      <c r="DC276" s="6"/>
      <c r="DD276" s="6"/>
      <c r="DE276" s="6"/>
    </row>
    <row r="277" spans="1:109" x14ac:dyDescent="0.35">
      <c r="A277" s="8">
        <v>796.80206298828125</v>
      </c>
      <c r="B277" s="8">
        <v>119.90861511230469</v>
      </c>
      <c r="C277" s="8">
        <v>211.80000305175781</v>
      </c>
      <c r="D277" s="8">
        <v>216.10000610351563</v>
      </c>
      <c r="E277" s="8">
        <v>221.30000305175781</v>
      </c>
      <c r="F277" s="8">
        <v>225.30000305175781</v>
      </c>
      <c r="G277" s="8">
        <v>2268.29931640625</v>
      </c>
      <c r="H277" s="8">
        <v>1910.4229736328125</v>
      </c>
      <c r="I277" s="8">
        <v>2.8540000915527344</v>
      </c>
      <c r="J277" s="8">
        <v>0.15000000596046448</v>
      </c>
      <c r="K277" s="8">
        <v>24.358001708984375</v>
      </c>
      <c r="L277" s="8">
        <v>2.0240001678466797</v>
      </c>
      <c r="M277" s="8">
        <v>0.46200001239776611</v>
      </c>
      <c r="N277" s="8">
        <v>0.65600001811981201</v>
      </c>
      <c r="O277" s="8">
        <v>41</v>
      </c>
      <c r="P277" s="8">
        <v>25.213714599609375</v>
      </c>
      <c r="Q277" s="8">
        <v>44.948402404785156</v>
      </c>
      <c r="R277" s="8">
        <v>230.10000610351563</v>
      </c>
      <c r="S277" s="8">
        <v>60</v>
      </c>
      <c r="T277" s="8">
        <v>60</v>
      </c>
      <c r="U277" s="8">
        <v>58.700001</v>
      </c>
      <c r="V277" s="8">
        <v>137.79624938964844</v>
      </c>
      <c r="W277" s="8">
        <v>52.49993896484375</v>
      </c>
      <c r="X277" s="8">
        <v>63.89154052734375</v>
      </c>
      <c r="Y277" s="8">
        <v>79.446907043457031</v>
      </c>
      <c r="Z277" s="8">
        <v>2.4455626010894775</v>
      </c>
      <c r="AA277" s="8">
        <v>525.31646728515625</v>
      </c>
      <c r="AB277" s="8">
        <v>470.65423583984375</v>
      </c>
      <c r="AC277" s="8">
        <v>5.079312801361084</v>
      </c>
      <c r="AD277" s="8">
        <v>4.1010627746582031</v>
      </c>
      <c r="AE277" s="8">
        <v>7555.33740234375</v>
      </c>
      <c r="AF277" s="8">
        <v>5331.435546875</v>
      </c>
      <c r="AG277" s="8">
        <v>1732.95263671875</v>
      </c>
      <c r="AH277" s="8">
        <v>1062.66943359375</v>
      </c>
      <c r="AI277" s="8">
        <v>5822.384765625</v>
      </c>
      <c r="AJ277" s="8">
        <v>4268.76611328125</v>
      </c>
      <c r="AK277" s="8">
        <f>(data_cloud__263[[#This Row],[timestamp]]-BD275)*86400</f>
        <v>23.980999854393303</v>
      </c>
      <c r="AL277" s="8">
        <v>1.004</v>
      </c>
      <c r="AM277" s="8">
        <v>424.10500000000002</v>
      </c>
      <c r="AN277" s="8">
        <v>2053.4340000000002</v>
      </c>
      <c r="AO277" s="8">
        <v>235.709</v>
      </c>
      <c r="AP277" s="6">
        <v>31.331</v>
      </c>
      <c r="AQ277" s="6">
        <v>0</v>
      </c>
      <c r="AR277" s="6">
        <v>1</v>
      </c>
      <c r="AS277" s="6">
        <f>_xlfn.XLOOKUP(data_cloud__263[[#This Row],[product_id]], manual_check_maarten!A:A,manual_check_maarten!F:F,  "")</f>
        <v>0</v>
      </c>
      <c r="AT277" s="6" t="str">
        <f>_xlfn.XLOOKUP(data_cloud__263[[#This Row],[product_id]], manual_check_maarten!A:A,manual_check_maarten!H:H,  "")</f>
        <v>Burnt</v>
      </c>
      <c r="AU277" s="6">
        <f>IF(data_cloud__263[[#This Row],[ground_truth]]=0,1,0)</f>
        <v>1</v>
      </c>
      <c r="AV277" s="6"/>
      <c r="AW277" s="6"/>
      <c r="AX277" s="6">
        <f>_xlfn.XLOOKUP(data_cloud__263[[#This Row],[product_id]], manual_check_maarten!A:A,manual_check_maarten!G:G,  "")</f>
        <v>0</v>
      </c>
      <c r="AY277" s="6"/>
      <c r="AZ277" s="6"/>
      <c r="BA277" s="6" t="s">
        <v>964</v>
      </c>
      <c r="BB277" s="6">
        <v>157</v>
      </c>
      <c r="BC277" s="6" t="s">
        <v>85</v>
      </c>
      <c r="BD277" s="6">
        <v>45566.751643518517</v>
      </c>
      <c r="BE277" s="6" t="s">
        <v>79</v>
      </c>
      <c r="BF277" s="6" t="s">
        <v>80</v>
      </c>
      <c r="BG277" s="6">
        <v>157</v>
      </c>
      <c r="BH277" s="6">
        <v>157</v>
      </c>
      <c r="BI277" s="6">
        <v>0</v>
      </c>
      <c r="BJ277" s="6" t="s">
        <v>962</v>
      </c>
      <c r="BK277" s="6" t="s">
        <v>82</v>
      </c>
      <c r="BL277" s="6">
        <v>16.010000228881836</v>
      </c>
      <c r="BM277" s="6">
        <v>110</v>
      </c>
      <c r="BN277" s="6" t="s">
        <v>82</v>
      </c>
      <c r="BO277" s="6" t="s">
        <v>82</v>
      </c>
      <c r="BP277" s="6">
        <v>0</v>
      </c>
      <c r="BQ277" s="6">
        <v>60</v>
      </c>
      <c r="BR277" s="6"/>
      <c r="BS277" s="6"/>
      <c r="BT277" s="6" t="s">
        <v>965</v>
      </c>
      <c r="BU277" s="6" t="s">
        <v>964</v>
      </c>
      <c r="BV277" s="6">
        <v>40</v>
      </c>
      <c r="BW277" s="6">
        <v>20</v>
      </c>
      <c r="BX277" s="6">
        <v>45</v>
      </c>
      <c r="BY277" s="6">
        <v>1233.5029999999999</v>
      </c>
      <c r="BZ277" s="6">
        <v>1075.7840000000001</v>
      </c>
      <c r="CA277" s="6">
        <v>-1.3779999999999999</v>
      </c>
      <c r="CB277" s="6">
        <v>3.9940000000000002</v>
      </c>
      <c r="CC277" s="6">
        <v>90.932000000000002</v>
      </c>
      <c r="CD277" s="6">
        <v>2053.4340000000002</v>
      </c>
      <c r="CE277" s="6">
        <v>1225.9380000000001</v>
      </c>
      <c r="CF277" s="6">
        <v>1380.578</v>
      </c>
      <c r="CG277" s="6">
        <v>-178.24600000000001</v>
      </c>
      <c r="CH277" s="6">
        <v>98.424999999999997</v>
      </c>
      <c r="CS277" s="6"/>
      <c r="CT277" s="6"/>
      <c r="CU277" s="6"/>
      <c r="CV277" s="6"/>
      <c r="CW277" s="6"/>
      <c r="CZ277" s="6"/>
      <c r="DA277" s="6"/>
      <c r="DB277" s="6"/>
      <c r="DC277" s="6"/>
      <c r="DD277" s="6"/>
      <c r="DE277" s="6"/>
    </row>
    <row r="278" spans="1:109" x14ac:dyDescent="0.35">
      <c r="A278" s="8">
        <v>796.80206298828125</v>
      </c>
      <c r="B278" s="8">
        <v>119.90861511230469</v>
      </c>
      <c r="C278" s="8">
        <v>211.5</v>
      </c>
      <c r="D278" s="8">
        <v>215.80000305175781</v>
      </c>
      <c r="E278" s="8">
        <v>221.5</v>
      </c>
      <c r="F278" s="8">
        <v>225.60000610351563</v>
      </c>
      <c r="G278" s="8">
        <v>2258.779296875</v>
      </c>
      <c r="H278" s="8">
        <v>1917.222900390625</v>
      </c>
      <c r="I278" s="8">
        <v>3.382000207901001</v>
      </c>
      <c r="J278" s="8">
        <v>0.15000000596046448</v>
      </c>
      <c r="K278" s="8">
        <v>24.346000671386719</v>
      </c>
      <c r="L278" s="8">
        <v>2.0060000419616699</v>
      </c>
      <c r="M278" s="8">
        <v>0.46000000834465027</v>
      </c>
      <c r="N278" s="8">
        <v>0.65600001811981201</v>
      </c>
      <c r="O278" s="8">
        <v>41.200000762939453</v>
      </c>
      <c r="P278" s="8">
        <v>24.989456176757813</v>
      </c>
      <c r="Q278" s="8">
        <v>44.963691711425781</v>
      </c>
      <c r="R278" s="8">
        <v>230</v>
      </c>
      <c r="S278" s="8">
        <v>60.099997999999999</v>
      </c>
      <c r="T278" s="8">
        <v>60.099997999999999</v>
      </c>
      <c r="U278" s="8">
        <v>59.099997999999999</v>
      </c>
      <c r="V278" s="8">
        <v>94.586082458496094</v>
      </c>
      <c r="W278" s="8">
        <v>52.499603271484375</v>
      </c>
      <c r="X278" s="8">
        <v>64.876457214355469</v>
      </c>
      <c r="Y278" s="8">
        <v>78.815742492675781</v>
      </c>
      <c r="Z278" s="8">
        <v>3.5366876125335693</v>
      </c>
      <c r="AA278" s="8">
        <v>527.16259765625</v>
      </c>
      <c r="AB278" s="8">
        <v>472.90338134765625</v>
      </c>
      <c r="AC278" s="8">
        <v>4.8159375190734863</v>
      </c>
      <c r="AD278" s="8">
        <v>3.8753125667572021</v>
      </c>
      <c r="AE278" s="8">
        <v>7415.95361328125</v>
      </c>
      <c r="AF278" s="8">
        <v>4707.41845703125</v>
      </c>
      <c r="AG278" s="8">
        <v>1579.0439453125</v>
      </c>
      <c r="AH278" s="8">
        <v>920.32470703125</v>
      </c>
      <c r="AI278" s="8">
        <v>5836.90966796875</v>
      </c>
      <c r="AJ278" s="8">
        <v>3787.09375</v>
      </c>
      <c r="AK278" s="8">
        <f>(data_cloud__263[[#This Row],[timestamp]]-BD276)*86400</f>
        <v>24.983999971300364</v>
      </c>
      <c r="AL278" s="8">
        <v>1.0029999999999999</v>
      </c>
      <c r="AM278" s="8">
        <v>423.4</v>
      </c>
      <c r="AN278" s="8">
        <v>2053.9760000000001</v>
      </c>
      <c r="AO278" s="8">
        <v>21.521000000000001</v>
      </c>
      <c r="AP278" s="6">
        <v>17.03</v>
      </c>
      <c r="AQ278" s="6">
        <v>0</v>
      </c>
      <c r="AR278" s="6">
        <v>1</v>
      </c>
      <c r="AS278" s="6">
        <f>_xlfn.XLOOKUP(data_cloud__263[[#This Row],[product_id]], manual_check_maarten!A:A,manual_check_maarten!F:F,  "")</f>
        <v>1</v>
      </c>
      <c r="AT278" s="6" t="str">
        <f>_xlfn.XLOOKUP(data_cloud__263[[#This Row],[product_id]], manual_check_maarten!A:A,manual_check_maarten!H:H,  "")</f>
        <v/>
      </c>
      <c r="AU278" s="6">
        <f>IF(data_cloud__263[[#This Row],[ground_truth]]=0,1,0)</f>
        <v>0</v>
      </c>
      <c r="AV278" s="6"/>
      <c r="AW278" s="6"/>
      <c r="AX278" s="6">
        <f>_xlfn.XLOOKUP(data_cloud__263[[#This Row],[product_id]], manual_check_maarten!A:A,manual_check_maarten!G:G,  "")</f>
        <v>0</v>
      </c>
      <c r="AY278" s="6"/>
      <c r="AZ278" s="6"/>
      <c r="BA278" s="6" t="s">
        <v>966</v>
      </c>
      <c r="BB278" s="6">
        <v>158</v>
      </c>
      <c r="BC278" s="6" t="s">
        <v>78</v>
      </c>
      <c r="BD278" s="6">
        <v>45566.751932685183</v>
      </c>
      <c r="BE278" s="6" t="s">
        <v>79</v>
      </c>
      <c r="BF278" s="6" t="s">
        <v>80</v>
      </c>
      <c r="BG278" s="6">
        <v>158</v>
      </c>
      <c r="BH278" s="6">
        <v>158</v>
      </c>
      <c r="BI278" s="6">
        <v>0</v>
      </c>
      <c r="BJ278" s="6" t="s">
        <v>967</v>
      </c>
      <c r="BK278" s="6" t="s">
        <v>82</v>
      </c>
      <c r="BL278" s="6">
        <v>16.010000228881836</v>
      </c>
      <c r="BM278" s="6">
        <v>110</v>
      </c>
      <c r="BN278" s="6" t="s">
        <v>82</v>
      </c>
      <c r="BO278" s="6" t="s">
        <v>82</v>
      </c>
      <c r="BP278" s="6">
        <v>0</v>
      </c>
      <c r="BQ278" s="6">
        <v>60</v>
      </c>
      <c r="BR278" s="6">
        <v>2.0405292510986328E-2</v>
      </c>
      <c r="BS278" s="6">
        <v>0.21741056442260742</v>
      </c>
      <c r="BT278" s="6" t="s">
        <v>968</v>
      </c>
      <c r="BU278" s="6" t="s">
        <v>966</v>
      </c>
      <c r="BV278" s="6">
        <v>40</v>
      </c>
      <c r="BW278" s="6">
        <v>20</v>
      </c>
      <c r="BX278" s="6">
        <v>45</v>
      </c>
      <c r="BY278" s="6">
        <v>888.55</v>
      </c>
      <c r="BZ278" s="6">
        <v>1065.019</v>
      </c>
      <c r="CA278" s="6">
        <v>3.2629999999999999</v>
      </c>
      <c r="CB278" s="6">
        <v>4.0739999999999998</v>
      </c>
      <c r="CC278" s="6">
        <v>95.572000000000003</v>
      </c>
      <c r="CD278" s="6">
        <v>2053.9760000000001</v>
      </c>
      <c r="CE278" s="6">
        <v>865.62</v>
      </c>
      <c r="CF278" s="6">
        <v>1172.8889999999999</v>
      </c>
      <c r="CG278" s="6">
        <v>6.5469999999999997</v>
      </c>
      <c r="CH278" s="6">
        <v>99.998999999999995</v>
      </c>
      <c r="CS278" s="6"/>
      <c r="CT278" s="6"/>
      <c r="CU278" s="6"/>
      <c r="CV278" s="6"/>
      <c r="CW278" s="6"/>
      <c r="CZ278" s="6"/>
      <c r="DA278" s="6"/>
      <c r="DB278" s="6"/>
      <c r="DC278" s="6"/>
      <c r="DD278" s="6"/>
      <c r="DE278" s="6"/>
    </row>
    <row r="279" spans="1:109" x14ac:dyDescent="0.35">
      <c r="A279" s="8">
        <v>796.80206298828125</v>
      </c>
      <c r="B279" s="8">
        <v>119.90861511230469</v>
      </c>
      <c r="C279" s="8">
        <v>211.5</v>
      </c>
      <c r="D279" s="8">
        <v>215.80000305175781</v>
      </c>
      <c r="E279" s="8">
        <v>221.5</v>
      </c>
      <c r="F279" s="8">
        <v>225.60000610351563</v>
      </c>
      <c r="G279" s="8">
        <v>2258.779296875</v>
      </c>
      <c r="H279" s="8">
        <v>1917.222900390625</v>
      </c>
      <c r="I279" s="8">
        <v>3.382000207901001</v>
      </c>
      <c r="J279" s="8">
        <v>0.15000000596046448</v>
      </c>
      <c r="K279" s="8">
        <v>24.346000671386719</v>
      </c>
      <c r="L279" s="8">
        <v>2.0060000419616699</v>
      </c>
      <c r="M279" s="8">
        <v>0.46000000834465027</v>
      </c>
      <c r="N279" s="8">
        <v>0.65600001811981201</v>
      </c>
      <c r="O279" s="8">
        <v>41.200000762939453</v>
      </c>
      <c r="P279" s="8">
        <v>24.989456176757813</v>
      </c>
      <c r="Q279" s="8">
        <v>44.963691711425781</v>
      </c>
      <c r="R279" s="8">
        <v>230</v>
      </c>
      <c r="S279" s="8">
        <v>60.099997999999999</v>
      </c>
      <c r="T279" s="8">
        <v>60.099997999999999</v>
      </c>
      <c r="U279" s="8">
        <v>59.099997999999999</v>
      </c>
      <c r="V279" s="8">
        <v>137.79624938964844</v>
      </c>
      <c r="W279" s="8">
        <v>52.49993896484375</v>
      </c>
      <c r="X279" s="8">
        <v>64.590499877929688</v>
      </c>
      <c r="Y279" s="8">
        <v>80.354545593261719</v>
      </c>
      <c r="Z279" s="8">
        <v>2.821812629699707</v>
      </c>
      <c r="AA279" s="8">
        <v>528.208251953125</v>
      </c>
      <c r="AB279" s="8">
        <v>475.261962890625</v>
      </c>
      <c r="AC279" s="8">
        <v>5.079312801361084</v>
      </c>
      <c r="AD279" s="8">
        <v>4.1386876106262207</v>
      </c>
      <c r="AE279" s="8">
        <v>7583.2373046875</v>
      </c>
      <c r="AF279" s="8">
        <v>5443.59912109375</v>
      </c>
      <c r="AG279" s="8">
        <v>1747.8681640625</v>
      </c>
      <c r="AH279" s="8">
        <v>1097.08984375</v>
      </c>
      <c r="AI279" s="8">
        <v>5835.369140625</v>
      </c>
      <c r="AJ279" s="8">
        <v>4346.50927734375</v>
      </c>
      <c r="AK279" s="8">
        <f>(data_cloud__263[[#This Row],[timestamp]]-BD277)*86400</f>
        <v>24.983999971300364</v>
      </c>
      <c r="AL279" s="8">
        <v>1.004</v>
      </c>
      <c r="AM279" s="8">
        <v>424.17599999999999</v>
      </c>
      <c r="AN279" s="8">
        <v>2055.9259999999999</v>
      </c>
      <c r="AO279" s="8">
        <v>9.2279999999999998</v>
      </c>
      <c r="AP279" s="6">
        <v>49.502000000000002</v>
      </c>
      <c r="AQ279" s="6">
        <v>1</v>
      </c>
      <c r="AR279" s="6">
        <v>0</v>
      </c>
      <c r="AS279" s="6">
        <f>_xlfn.XLOOKUP(data_cloud__263[[#This Row],[product_id]], manual_check_maarten!A:A,manual_check_maarten!F:F,  "")</f>
        <v>1</v>
      </c>
      <c r="AT279" s="6" t="str">
        <f>_xlfn.XLOOKUP(data_cloud__263[[#This Row],[product_id]], manual_check_maarten!A:A,manual_check_maarten!H:H,  "")</f>
        <v/>
      </c>
      <c r="AU279" s="6">
        <f>IF(data_cloud__263[[#This Row],[ground_truth]]=0,1,0)</f>
        <v>0</v>
      </c>
      <c r="AV279" s="6"/>
      <c r="AW279" s="6"/>
      <c r="AX279" s="6" t="str">
        <f>_xlfn.XLOOKUP(data_cloud__263[[#This Row],[product_id]], manual_check_maarten!A:A,manual_check_maarten!G:G,  "")</f>
        <v>QR-code visible in shape image</v>
      </c>
      <c r="AY279" s="6"/>
      <c r="AZ279" s="6"/>
      <c r="BA279" s="6" t="s">
        <v>969</v>
      </c>
      <c r="BB279" s="6">
        <v>158</v>
      </c>
      <c r="BC279" s="6" t="s">
        <v>85</v>
      </c>
      <c r="BD279" s="6">
        <v>45566.751932685183</v>
      </c>
      <c r="BE279" s="6" t="s">
        <v>79</v>
      </c>
      <c r="BF279" s="6" t="s">
        <v>80</v>
      </c>
      <c r="BG279" s="6">
        <v>158</v>
      </c>
      <c r="BH279" s="6">
        <v>158</v>
      </c>
      <c r="BI279" s="6">
        <v>0</v>
      </c>
      <c r="BJ279" s="6" t="s">
        <v>967</v>
      </c>
      <c r="BK279" s="6" t="s">
        <v>82</v>
      </c>
      <c r="BL279" s="6">
        <v>16.010000228881836</v>
      </c>
      <c r="BM279" s="6">
        <v>110</v>
      </c>
      <c r="BN279" s="6" t="s">
        <v>82</v>
      </c>
      <c r="BO279" s="6" t="s">
        <v>82</v>
      </c>
      <c r="BP279" s="6">
        <v>0</v>
      </c>
      <c r="BQ279" s="6">
        <v>60</v>
      </c>
      <c r="BR279" s="6"/>
      <c r="BS279" s="6"/>
      <c r="BT279" s="6" t="s">
        <v>970</v>
      </c>
      <c r="BU279" s="6" t="s">
        <v>969</v>
      </c>
      <c r="BV279" s="6">
        <v>40</v>
      </c>
      <c r="BW279" s="6">
        <v>20</v>
      </c>
      <c r="BX279" s="6">
        <v>45</v>
      </c>
      <c r="BY279" s="6">
        <v>1240.5319999999999</v>
      </c>
      <c r="BZ279" s="6">
        <v>777.55</v>
      </c>
      <c r="CA279" s="6">
        <v>-1.847</v>
      </c>
      <c r="CB279" s="6">
        <v>4.0789999999999997</v>
      </c>
      <c r="CC279" s="6">
        <v>90.462000000000003</v>
      </c>
      <c r="CD279" s="6">
        <v>2055.9259999999999</v>
      </c>
      <c r="CE279" s="6">
        <v>1233.7840000000001</v>
      </c>
      <c r="CF279" s="6">
        <v>1088.4380000000001</v>
      </c>
      <c r="CG279" s="6">
        <v>-178.345</v>
      </c>
      <c r="CH279" s="6">
        <v>98.424999999999997</v>
      </c>
      <c r="CS279" s="6"/>
      <c r="CT279" s="6"/>
      <c r="CU279" s="6"/>
      <c r="CV279" s="6"/>
      <c r="CW279" s="6"/>
      <c r="CZ279" s="6"/>
      <c r="DA279" s="6"/>
      <c r="DB279" s="6"/>
      <c r="DC279" s="6"/>
      <c r="DD279" s="6"/>
      <c r="DE279" s="6"/>
    </row>
    <row r="280" spans="1:109" x14ac:dyDescent="0.35">
      <c r="A280" s="8">
        <v>797.17095947265625</v>
      </c>
      <c r="B280" s="8">
        <v>119.90861511230469</v>
      </c>
      <c r="C280" s="8">
        <v>211.30000305175781</v>
      </c>
      <c r="D280" s="8">
        <v>215.60000610351563</v>
      </c>
      <c r="E280" s="8">
        <v>221.60000610351563</v>
      </c>
      <c r="F280" s="8">
        <v>225.60000610351563</v>
      </c>
      <c r="G280" s="8">
        <v>2226.916259765625</v>
      </c>
      <c r="H280" s="8">
        <v>1905.5657958984375</v>
      </c>
      <c r="I280" s="8">
        <v>3.0780000686645508</v>
      </c>
      <c r="J280" s="8">
        <v>0.14400000870227814</v>
      </c>
      <c r="K280" s="8">
        <v>24.344001770019531</v>
      </c>
      <c r="L280" s="8">
        <v>2.0400002002716064</v>
      </c>
      <c r="M280" s="8">
        <v>0.45800003409385681</v>
      </c>
      <c r="N280" s="8">
        <v>0.65400004386901855</v>
      </c>
      <c r="O280" s="8">
        <v>41.400001525878906</v>
      </c>
      <c r="P280" s="8">
        <v>25.320745468139648</v>
      </c>
      <c r="Q280" s="8">
        <v>44.978981018066406</v>
      </c>
      <c r="R280" s="8">
        <v>230</v>
      </c>
      <c r="S280" s="8">
        <v>60.200001</v>
      </c>
      <c r="T280" s="8">
        <v>60.200001</v>
      </c>
      <c r="U280" s="8">
        <v>59.400002000000001</v>
      </c>
      <c r="V280" s="8">
        <v>94.586082458496094</v>
      </c>
      <c r="W280" s="8">
        <v>52.499603271484375</v>
      </c>
      <c r="X280" s="8">
        <v>65.358238220214844</v>
      </c>
      <c r="Y280" s="8">
        <v>79.235008239746094</v>
      </c>
      <c r="Z280" s="8">
        <v>3.1980626583099365</v>
      </c>
      <c r="AA280" s="8">
        <v>530.1697998046875</v>
      </c>
      <c r="AB280" s="8">
        <v>477.44558715820313</v>
      </c>
      <c r="AC280" s="8">
        <v>4.7783126831054688</v>
      </c>
      <c r="AD280" s="8">
        <v>3.8376877307891846</v>
      </c>
      <c r="AE280" s="8">
        <v>7467.53466796875</v>
      </c>
      <c r="AF280" s="8">
        <v>4829.765625</v>
      </c>
      <c r="AG280" s="8">
        <v>1593.8271484375</v>
      </c>
      <c r="AH280" s="8">
        <v>938.1142578125</v>
      </c>
      <c r="AI280" s="8">
        <v>5873.70751953125</v>
      </c>
      <c r="AJ280" s="8">
        <v>3891.6513671875</v>
      </c>
      <c r="AK280" s="8">
        <f>(data_cloud__263[[#This Row],[timestamp]]-BD278)*86400</f>
        <v>23.982000024989247</v>
      </c>
      <c r="AL280" s="8">
        <v>1.0029999999999999</v>
      </c>
      <c r="AM280" s="8">
        <v>423.166</v>
      </c>
      <c r="AN280" s="8">
        <v>2054.14</v>
      </c>
      <c r="AO280" s="8">
        <v>8.7899999999999991</v>
      </c>
      <c r="AP280" s="6">
        <v>22.786000000000001</v>
      </c>
      <c r="AQ280" s="6">
        <v>1</v>
      </c>
      <c r="AR280" s="6">
        <v>1</v>
      </c>
      <c r="AS280" s="6">
        <f>_xlfn.XLOOKUP(data_cloud__263[[#This Row],[product_id]], manual_check_maarten!A:A,manual_check_maarten!F:F,  "")</f>
        <v>1</v>
      </c>
      <c r="AT280" s="6" t="str">
        <f>_xlfn.XLOOKUP(data_cloud__263[[#This Row],[product_id]], manual_check_maarten!A:A,manual_check_maarten!H:H,  "")</f>
        <v/>
      </c>
      <c r="AU280" s="6">
        <f>IF(data_cloud__263[[#This Row],[ground_truth]]=0,1,0)</f>
        <v>0</v>
      </c>
      <c r="AV280" s="6"/>
      <c r="AW280" s="6"/>
      <c r="AX280" s="6">
        <f>_xlfn.XLOOKUP(data_cloud__263[[#This Row],[product_id]], manual_check_maarten!A:A,manual_check_maarten!G:G,  "")</f>
        <v>0</v>
      </c>
      <c r="AY280" s="6"/>
      <c r="AZ280" s="6"/>
      <c r="BA280" s="6" t="s">
        <v>971</v>
      </c>
      <c r="BB280" s="6">
        <v>159</v>
      </c>
      <c r="BC280" s="6" t="s">
        <v>78</v>
      </c>
      <c r="BD280" s="6">
        <v>45566.752210254628</v>
      </c>
      <c r="BE280" s="6" t="s">
        <v>79</v>
      </c>
      <c r="BF280" s="6" t="s">
        <v>80</v>
      </c>
      <c r="BG280" s="6">
        <v>159</v>
      </c>
      <c r="BH280" s="6">
        <v>159</v>
      </c>
      <c r="BI280" s="6">
        <v>0</v>
      </c>
      <c r="BJ280" s="6" t="s">
        <v>972</v>
      </c>
      <c r="BK280" s="6" t="s">
        <v>82</v>
      </c>
      <c r="BL280" s="6">
        <v>16.020000457763672</v>
      </c>
      <c r="BM280" s="6">
        <v>110</v>
      </c>
      <c r="BN280" s="6" t="s">
        <v>82</v>
      </c>
      <c r="BO280" s="6" t="s">
        <v>82</v>
      </c>
      <c r="BP280" s="6">
        <v>0</v>
      </c>
      <c r="BQ280" s="6">
        <v>60</v>
      </c>
      <c r="BR280" s="6">
        <v>1.7020821571350098E-2</v>
      </c>
      <c r="BS280" s="6">
        <v>0.19961106777191162</v>
      </c>
      <c r="BT280" s="6" t="s">
        <v>973</v>
      </c>
      <c r="BU280" s="6" t="s">
        <v>971</v>
      </c>
      <c r="BV280" s="6">
        <v>40</v>
      </c>
      <c r="BW280" s="6">
        <v>20</v>
      </c>
      <c r="BX280" s="6">
        <v>45</v>
      </c>
      <c r="BY280" s="6">
        <v>843.26900000000001</v>
      </c>
      <c r="BZ280" s="6">
        <v>1114.0509999999999</v>
      </c>
      <c r="CA280" s="6">
        <v>-1.3919999999999999</v>
      </c>
      <c r="CB280" s="6">
        <v>4.1150000000000002</v>
      </c>
      <c r="CC280" s="6">
        <v>90.917000000000002</v>
      </c>
      <c r="CD280" s="6">
        <v>2054.14</v>
      </c>
      <c r="CE280" s="6">
        <v>829.07399999999996</v>
      </c>
      <c r="CF280" s="6">
        <v>1224.954</v>
      </c>
      <c r="CG280" s="6">
        <v>1.8140000000000001</v>
      </c>
      <c r="CH280" s="6">
        <v>99.998999999999995</v>
      </c>
      <c r="CS280" s="6"/>
      <c r="CT280" s="6"/>
      <c r="CU280" s="6"/>
      <c r="CV280" s="6"/>
      <c r="CW280" s="6"/>
      <c r="CZ280" s="6"/>
      <c r="DA280" s="6"/>
      <c r="DB280" s="6"/>
      <c r="DC280" s="6"/>
      <c r="DD280" s="6"/>
      <c r="DE280" s="6"/>
    </row>
    <row r="281" spans="1:109" x14ac:dyDescent="0.35">
      <c r="A281" s="8">
        <v>797.17095947265625</v>
      </c>
      <c r="B281" s="8">
        <v>119.90861511230469</v>
      </c>
      <c r="C281" s="8">
        <v>211.30000305175781</v>
      </c>
      <c r="D281" s="8">
        <v>215.60000610351563</v>
      </c>
      <c r="E281" s="8">
        <v>221.60000610351563</v>
      </c>
      <c r="F281" s="8">
        <v>225.60000610351563</v>
      </c>
      <c r="G281" s="8">
        <v>2226.916259765625</v>
      </c>
      <c r="H281" s="8">
        <v>1905.5657958984375</v>
      </c>
      <c r="I281" s="8">
        <v>3.0780000686645508</v>
      </c>
      <c r="J281" s="8">
        <v>0.14400000870227814</v>
      </c>
      <c r="K281" s="8">
        <v>24.344001770019531</v>
      </c>
      <c r="L281" s="8">
        <v>2.0400002002716064</v>
      </c>
      <c r="M281" s="8">
        <v>0.45800003409385681</v>
      </c>
      <c r="N281" s="8">
        <v>0.65400004386901855</v>
      </c>
      <c r="O281" s="8">
        <v>41.400001525878906</v>
      </c>
      <c r="P281" s="8">
        <v>25.320745468139648</v>
      </c>
      <c r="Q281" s="8">
        <v>44.978981018066406</v>
      </c>
      <c r="R281" s="8">
        <v>230</v>
      </c>
      <c r="S281" s="8">
        <v>60.200001</v>
      </c>
      <c r="T281" s="8">
        <v>60.200001</v>
      </c>
      <c r="U281" s="8">
        <v>59.400002000000001</v>
      </c>
      <c r="V281" s="8">
        <v>137.79624938964844</v>
      </c>
      <c r="W281" s="8">
        <v>52.49993896484375</v>
      </c>
      <c r="X281" s="8">
        <v>65.29254150390625</v>
      </c>
      <c r="Y281" s="8">
        <v>81.208450317382813</v>
      </c>
      <c r="Z281" s="8">
        <v>1.5425626039505005</v>
      </c>
      <c r="AA281" s="8">
        <v>532.05810546875</v>
      </c>
      <c r="AB281" s="8">
        <v>479.85617065429688</v>
      </c>
      <c r="AC281" s="8">
        <v>5.0416879653930664</v>
      </c>
      <c r="AD281" s="8">
        <v>4.0634374618530273</v>
      </c>
      <c r="AE281" s="8">
        <v>7643.6923828125</v>
      </c>
      <c r="AF281" s="8">
        <v>5563.30859375</v>
      </c>
      <c r="AG281" s="8">
        <v>1762.70166015625</v>
      </c>
      <c r="AH281" s="8">
        <v>1093.09765625</v>
      </c>
      <c r="AI281" s="8">
        <v>5880.99072265625</v>
      </c>
      <c r="AJ281" s="8">
        <v>4470.2109375</v>
      </c>
      <c r="AK281" s="8">
        <f>(data_cloud__263[[#This Row],[timestamp]]-BD279)*86400</f>
        <v>23.982000024989247</v>
      </c>
      <c r="AL281" s="8">
        <v>1.004</v>
      </c>
      <c r="AM281" s="8">
        <v>424.52300000000002</v>
      </c>
      <c r="AN281" s="8">
        <v>2055.357</v>
      </c>
      <c r="AO281" s="8">
        <v>15.597</v>
      </c>
      <c r="AP281" s="6">
        <v>22.015999999999998</v>
      </c>
      <c r="AQ281" s="6">
        <v>1</v>
      </c>
      <c r="AR281" s="6">
        <v>1</v>
      </c>
      <c r="AS281" s="6">
        <f>_xlfn.XLOOKUP(data_cloud__263[[#This Row],[product_id]], manual_check_maarten!A:A,manual_check_maarten!F:F,  "")</f>
        <v>1</v>
      </c>
      <c r="AT281" s="6" t="str">
        <f>_xlfn.XLOOKUP(data_cloud__263[[#This Row],[product_id]], manual_check_maarten!A:A,manual_check_maarten!H:H,  "")</f>
        <v/>
      </c>
      <c r="AU281" s="6">
        <f>IF(data_cloud__263[[#This Row],[ground_truth]]=0,1,0)</f>
        <v>0</v>
      </c>
      <c r="AV281" s="6"/>
      <c r="AW281" s="6"/>
      <c r="AX281" s="6">
        <f>_xlfn.XLOOKUP(data_cloud__263[[#This Row],[product_id]], manual_check_maarten!A:A,manual_check_maarten!G:G,  "")</f>
        <v>0</v>
      </c>
      <c r="AY281" s="6"/>
      <c r="AZ281" s="6"/>
      <c r="BA281" s="6" t="s">
        <v>974</v>
      </c>
      <c r="BB281" s="6">
        <v>159</v>
      </c>
      <c r="BC281" s="6" t="s">
        <v>85</v>
      </c>
      <c r="BD281" s="6">
        <v>45566.752210254628</v>
      </c>
      <c r="BE281" s="6" t="s">
        <v>79</v>
      </c>
      <c r="BF281" s="6" t="s">
        <v>80</v>
      </c>
      <c r="BG281" s="6">
        <v>159</v>
      </c>
      <c r="BH281" s="6">
        <v>159</v>
      </c>
      <c r="BI281" s="6">
        <v>0</v>
      </c>
      <c r="BJ281" s="6" t="s">
        <v>972</v>
      </c>
      <c r="BK281" s="6" t="s">
        <v>82</v>
      </c>
      <c r="BL281" s="6">
        <v>16.020000457763672</v>
      </c>
      <c r="BM281" s="6">
        <v>110</v>
      </c>
      <c r="BN281" s="6" t="s">
        <v>82</v>
      </c>
      <c r="BO281" s="6" t="s">
        <v>82</v>
      </c>
      <c r="BP281" s="6">
        <v>0</v>
      </c>
      <c r="BQ281" s="6">
        <v>60</v>
      </c>
      <c r="BR281" s="6"/>
      <c r="BS281" s="6"/>
      <c r="BT281" s="6" t="s">
        <v>975</v>
      </c>
      <c r="BU281" s="6" t="s">
        <v>974</v>
      </c>
      <c r="BV281" s="6">
        <v>40</v>
      </c>
      <c r="BW281" s="6">
        <v>20</v>
      </c>
      <c r="BX281" s="6">
        <v>45</v>
      </c>
      <c r="BY281" s="6">
        <v>1190.5309999999999</v>
      </c>
      <c r="BZ281" s="6">
        <v>946.94100000000003</v>
      </c>
      <c r="CA281" s="6">
        <v>-3.6890000000000001</v>
      </c>
      <c r="CB281" s="6">
        <v>4.032</v>
      </c>
      <c r="CC281" s="6">
        <v>88.62</v>
      </c>
      <c r="CD281" s="6">
        <v>2055.357</v>
      </c>
      <c r="CE281" s="6">
        <v>1195.5409999999999</v>
      </c>
      <c r="CF281" s="6">
        <v>1254.2249999999999</v>
      </c>
      <c r="CG281" s="6">
        <v>179.631</v>
      </c>
      <c r="CH281" s="6">
        <v>98.424999999999997</v>
      </c>
      <c r="CS281" s="6"/>
      <c r="CT281" s="6"/>
      <c r="CU281" s="6"/>
      <c r="CV281" s="6"/>
      <c r="CW281" s="6"/>
      <c r="CZ281" s="6"/>
      <c r="DA281" s="6"/>
      <c r="DB281" s="6"/>
      <c r="DC281" s="6"/>
      <c r="DD281" s="6"/>
      <c r="DE281" s="6"/>
    </row>
    <row r="282" spans="1:109" x14ac:dyDescent="0.35">
      <c r="A282" s="8">
        <v>797.72430419921875</v>
      </c>
      <c r="B282" s="8">
        <v>119.90861511230469</v>
      </c>
      <c r="C282" s="8">
        <v>211.5</v>
      </c>
      <c r="D282" s="8">
        <v>215.60000610351563</v>
      </c>
      <c r="E282" s="8">
        <v>221.80000305175781</v>
      </c>
      <c r="F282" s="8">
        <v>225.60000610351563</v>
      </c>
      <c r="G282" s="8">
        <v>2234.0078125</v>
      </c>
      <c r="H282" s="8">
        <v>1899.7371826171875</v>
      </c>
      <c r="I282" s="8">
        <v>3.2280001640319824</v>
      </c>
      <c r="J282" s="8">
        <v>0.15600000321865082</v>
      </c>
      <c r="K282" s="8">
        <v>24.344001770019531</v>
      </c>
      <c r="L282" s="8">
        <v>2.0740001201629639</v>
      </c>
      <c r="M282" s="8">
        <v>0.45800003409385681</v>
      </c>
      <c r="N282" s="8">
        <v>0.65400004386901855</v>
      </c>
      <c r="O282" s="8">
        <v>41.5</v>
      </c>
      <c r="P282" s="8">
        <v>26.069971084594727</v>
      </c>
      <c r="Q282" s="8">
        <v>44.978981018066406</v>
      </c>
      <c r="R282" s="8">
        <v>230</v>
      </c>
      <c r="S282" s="8">
        <v>60.299999</v>
      </c>
      <c r="T282" s="8">
        <v>60.299999</v>
      </c>
      <c r="U282" s="8">
        <v>59.599997999999999</v>
      </c>
      <c r="V282" s="8">
        <v>94.586082458496094</v>
      </c>
      <c r="W282" s="8">
        <v>52.499603271484375</v>
      </c>
      <c r="X282" s="8">
        <v>65.730278015136719</v>
      </c>
      <c r="Y282" s="8">
        <v>79.569686889648438</v>
      </c>
      <c r="Z282" s="8">
        <v>3.3109376430511475</v>
      </c>
      <c r="AA282" s="8">
        <v>532.44207763671875</v>
      </c>
      <c r="AB282" s="8">
        <v>482.77435302734375</v>
      </c>
      <c r="AC282" s="8">
        <v>4.7406878471374512</v>
      </c>
      <c r="AD282" s="8">
        <v>3.7248127460479736</v>
      </c>
      <c r="AE282" s="8">
        <v>7502.634765625</v>
      </c>
      <c r="AF282" s="8">
        <v>4966.45947265625</v>
      </c>
      <c r="AG282" s="8">
        <v>1613.51611328125</v>
      </c>
      <c r="AH282" s="8">
        <v>928.423095703125</v>
      </c>
      <c r="AI282" s="8">
        <v>5889.11865234375</v>
      </c>
      <c r="AJ282" s="8">
        <v>4038.036376953125</v>
      </c>
      <c r="AK282" s="8">
        <f>(data_cloud__263[[#This Row],[timestamp]]-BD280)*86400</f>
        <v>24.071000120602548</v>
      </c>
      <c r="AL282" s="8">
        <v>1.0029999999999999</v>
      </c>
      <c r="AM282" s="8">
        <v>423.19400000000002</v>
      </c>
      <c r="AN282" s="8">
        <v>2055.9989999999998</v>
      </c>
      <c r="AO282" s="8">
        <v>6.9279999999999999</v>
      </c>
      <c r="AP282" s="6">
        <v>24.571000000000002</v>
      </c>
      <c r="AQ282" s="6">
        <v>1</v>
      </c>
      <c r="AR282" s="6">
        <v>1</v>
      </c>
      <c r="AS282" s="6">
        <f>_xlfn.XLOOKUP(data_cloud__263[[#This Row],[product_id]], manual_check_maarten!A:A,manual_check_maarten!F:F,  "")</f>
        <v>0</v>
      </c>
      <c r="AT282" s="6" t="str">
        <f>_xlfn.XLOOKUP(data_cloud__263[[#This Row],[product_id]], manual_check_maarten!A:A,manual_check_maarten!H:H,  "")</f>
        <v>Circ section</v>
      </c>
      <c r="AU282" s="6">
        <f>IF(data_cloud__263[[#This Row],[ground_truth]]=0,1,0)</f>
        <v>1</v>
      </c>
      <c r="AV282" s="6"/>
      <c r="AW282" s="6"/>
      <c r="AX282" s="6">
        <f>_xlfn.XLOOKUP(data_cloud__263[[#This Row],[product_id]], manual_check_maarten!A:A,manual_check_maarten!G:G,  "")</f>
        <v>0</v>
      </c>
      <c r="AY282" s="6"/>
      <c r="AZ282" s="6"/>
      <c r="BA282" s="6" t="s">
        <v>976</v>
      </c>
      <c r="BB282" s="6">
        <v>160</v>
      </c>
      <c r="BC282" s="6" t="s">
        <v>78</v>
      </c>
      <c r="BD282" s="6">
        <v>45566.752488854167</v>
      </c>
      <c r="BE282" s="6" t="s">
        <v>79</v>
      </c>
      <c r="BF282" s="6" t="s">
        <v>80</v>
      </c>
      <c r="BG282" s="6">
        <v>160</v>
      </c>
      <c r="BH282" s="6">
        <v>160</v>
      </c>
      <c r="BI282" s="6">
        <v>0</v>
      </c>
      <c r="BJ282" s="6" t="s">
        <v>977</v>
      </c>
      <c r="BK282" s="6" t="s">
        <v>82</v>
      </c>
      <c r="BL282" s="6">
        <v>16.020000457763672</v>
      </c>
      <c r="BM282" s="6">
        <v>110</v>
      </c>
      <c r="BN282" s="6" t="s">
        <v>82</v>
      </c>
      <c r="BO282" s="6" t="s">
        <v>82</v>
      </c>
      <c r="BP282" s="6">
        <v>0</v>
      </c>
      <c r="BQ282" s="6">
        <v>60</v>
      </c>
      <c r="BR282" s="6">
        <v>2.8407692909240723E-2</v>
      </c>
      <c r="BS282" s="6">
        <v>0.20210015773773193</v>
      </c>
      <c r="BT282" s="6" t="s">
        <v>978</v>
      </c>
      <c r="BU282" s="6" t="s">
        <v>976</v>
      </c>
      <c r="BV282" s="6">
        <v>40</v>
      </c>
      <c r="BW282" s="6">
        <v>20</v>
      </c>
      <c r="BX282" s="6">
        <v>45</v>
      </c>
      <c r="BY282" s="6">
        <v>855.72900000000004</v>
      </c>
      <c r="BZ282" s="6">
        <v>1292.425</v>
      </c>
      <c r="CA282" s="6">
        <v>1.8089999999999999</v>
      </c>
      <c r="CB282" s="6">
        <v>4.0880000000000001</v>
      </c>
      <c r="CC282" s="6">
        <v>94.117999999999995</v>
      </c>
      <c r="CD282" s="6">
        <v>2055.9989999999998</v>
      </c>
      <c r="CE282" s="6">
        <v>834.75699999999995</v>
      </c>
      <c r="CF282" s="6">
        <v>1399.623</v>
      </c>
      <c r="CG282" s="6">
        <v>5.0759999999999996</v>
      </c>
      <c r="CH282" s="6">
        <v>94.882000000000005</v>
      </c>
      <c r="CS282" s="6"/>
      <c r="CT282" s="6"/>
      <c r="CU282" s="6"/>
      <c r="CV282" s="6"/>
      <c r="CW282" s="6"/>
      <c r="CZ282" s="6"/>
      <c r="DA282" s="6"/>
      <c r="DB282" s="6"/>
      <c r="DC282" s="6"/>
      <c r="DD282" s="6"/>
      <c r="DE282" s="6"/>
    </row>
    <row r="283" spans="1:109" x14ac:dyDescent="0.35">
      <c r="A283" s="8">
        <v>797.72430419921875</v>
      </c>
      <c r="B283" s="8">
        <v>119.90861511230469</v>
      </c>
      <c r="C283" s="8">
        <v>211.5</v>
      </c>
      <c r="D283" s="8">
        <v>215.60000610351563</v>
      </c>
      <c r="E283" s="8">
        <v>221.80000305175781</v>
      </c>
      <c r="F283" s="8">
        <v>225.60000610351563</v>
      </c>
      <c r="G283" s="8">
        <v>2234.0078125</v>
      </c>
      <c r="H283" s="8">
        <v>1899.7371826171875</v>
      </c>
      <c r="I283" s="8">
        <v>3.2280001640319824</v>
      </c>
      <c r="J283" s="8">
        <v>0.15600000321865082</v>
      </c>
      <c r="K283" s="8">
        <v>24.344001770019531</v>
      </c>
      <c r="L283" s="8">
        <v>2.0740001201629639</v>
      </c>
      <c r="M283" s="8">
        <v>0.45800003409385681</v>
      </c>
      <c r="N283" s="8">
        <v>0.65400004386901855</v>
      </c>
      <c r="O283" s="8">
        <v>41.5</v>
      </c>
      <c r="P283" s="8">
        <v>26.069971084594727</v>
      </c>
      <c r="Q283" s="8">
        <v>44.978981018066406</v>
      </c>
      <c r="R283" s="8">
        <v>230</v>
      </c>
      <c r="S283" s="8">
        <v>60.299999</v>
      </c>
      <c r="T283" s="8">
        <v>60.299999</v>
      </c>
      <c r="U283" s="8">
        <v>59.599997999999999</v>
      </c>
      <c r="V283" s="8">
        <v>137.79624938964844</v>
      </c>
      <c r="W283" s="8">
        <v>52.49993896484375</v>
      </c>
      <c r="X283" s="8">
        <v>65.661491394042969</v>
      </c>
      <c r="Y283" s="8">
        <v>81.561141967773438</v>
      </c>
      <c r="Z283" s="8">
        <v>1.4296876192092896</v>
      </c>
      <c r="AA283" s="8">
        <v>535.53033447265625</v>
      </c>
      <c r="AB283" s="8">
        <v>485.28775024414063</v>
      </c>
      <c r="AC283" s="8">
        <v>4.966437816619873</v>
      </c>
      <c r="AD283" s="8">
        <v>3.9881877899169922</v>
      </c>
      <c r="AE283" s="8">
        <v>7704.89697265625</v>
      </c>
      <c r="AF283" s="8">
        <v>5734.3818359375</v>
      </c>
      <c r="AG283" s="8">
        <v>1768.3798828125</v>
      </c>
      <c r="AH283" s="8">
        <v>1103.88623046875</v>
      </c>
      <c r="AI283" s="8">
        <v>5936.51708984375</v>
      </c>
      <c r="AJ283" s="8">
        <v>4630.49560546875</v>
      </c>
      <c r="AK283" s="8">
        <f>(data_cloud__263[[#This Row],[timestamp]]-BD281)*86400</f>
        <v>24.071000120602548</v>
      </c>
      <c r="AL283" s="8">
        <v>1.0049999999999999</v>
      </c>
      <c r="AM283" s="8">
        <v>424.38400000000001</v>
      </c>
      <c r="AN283" s="8">
        <v>2056.1039999999998</v>
      </c>
      <c r="AO283" s="8">
        <v>7.59</v>
      </c>
      <c r="AP283" s="6">
        <v>41.386000000000003</v>
      </c>
      <c r="AQ283" s="6">
        <v>1</v>
      </c>
      <c r="AR283" s="6">
        <v>0</v>
      </c>
      <c r="AS283" s="6">
        <f>_xlfn.XLOOKUP(data_cloud__263[[#This Row],[product_id]], manual_check_maarten!A:A,manual_check_maarten!F:F,  "")</f>
        <v>1</v>
      </c>
      <c r="AT283" s="6" t="str">
        <f>_xlfn.XLOOKUP(data_cloud__263[[#This Row],[product_id]], manual_check_maarten!A:A,manual_check_maarten!H:H,  "")</f>
        <v/>
      </c>
      <c r="AU283" s="6">
        <f>IF(data_cloud__263[[#This Row],[ground_truth]]=0,1,0)</f>
        <v>0</v>
      </c>
      <c r="AV283" s="6"/>
      <c r="AW283" s="6"/>
      <c r="AX283" s="6" t="str">
        <f>_xlfn.XLOOKUP(data_cloud__263[[#This Row],[product_id]], manual_check_maarten!A:A,manual_check_maarten!G:G,  "")</f>
        <v>no error</v>
      </c>
      <c r="AY283" s="6"/>
      <c r="AZ283" s="6"/>
      <c r="BA283" s="6" t="s">
        <v>979</v>
      </c>
      <c r="BB283" s="6">
        <v>160</v>
      </c>
      <c r="BC283" s="6" t="s">
        <v>85</v>
      </c>
      <c r="BD283" s="6">
        <v>45566.752488854167</v>
      </c>
      <c r="BE283" s="6" t="s">
        <v>79</v>
      </c>
      <c r="BF283" s="6" t="s">
        <v>80</v>
      </c>
      <c r="BG283" s="6">
        <v>160</v>
      </c>
      <c r="BH283" s="6">
        <v>160</v>
      </c>
      <c r="BI283" s="6">
        <v>0</v>
      </c>
      <c r="BJ283" s="6" t="s">
        <v>977</v>
      </c>
      <c r="BK283" s="6" t="s">
        <v>82</v>
      </c>
      <c r="BL283" s="6">
        <v>16.020000457763672</v>
      </c>
      <c r="BM283" s="6">
        <v>110</v>
      </c>
      <c r="BN283" s="6" t="s">
        <v>82</v>
      </c>
      <c r="BO283" s="6" t="s">
        <v>82</v>
      </c>
      <c r="BP283" s="6">
        <v>0</v>
      </c>
      <c r="BQ283" s="6">
        <v>60</v>
      </c>
      <c r="BR283" s="6"/>
      <c r="BS283" s="6"/>
      <c r="BT283" s="6" t="s">
        <v>980</v>
      </c>
      <c r="BU283" s="6" t="s">
        <v>979</v>
      </c>
      <c r="BV283" s="6">
        <v>40</v>
      </c>
      <c r="BW283" s="6">
        <v>20</v>
      </c>
      <c r="BX283" s="6">
        <v>45</v>
      </c>
      <c r="BY283" s="6">
        <v>1240.538</v>
      </c>
      <c r="BZ283" s="6">
        <v>822.00199999999995</v>
      </c>
      <c r="CA283" s="6">
        <v>-1.627</v>
      </c>
      <c r="CB283" s="6">
        <v>4.101</v>
      </c>
      <c r="CC283" s="6">
        <v>90.682000000000002</v>
      </c>
      <c r="CD283" s="6">
        <v>2056.1039999999998</v>
      </c>
      <c r="CE283" s="6">
        <v>1234.029</v>
      </c>
      <c r="CF283" s="6">
        <v>1131.0419999999999</v>
      </c>
      <c r="CG283" s="6">
        <v>-178.268</v>
      </c>
      <c r="CH283" s="6">
        <v>99.998999999999995</v>
      </c>
      <c r="CS283" s="6"/>
      <c r="CT283" s="6"/>
      <c r="CU283" s="6"/>
      <c r="CV283" s="6"/>
      <c r="CW283" s="6"/>
      <c r="CZ283" s="6"/>
      <c r="DA283" s="6"/>
      <c r="DB283" s="6"/>
      <c r="DC283" s="6"/>
      <c r="DD283" s="6"/>
      <c r="DE283" s="6"/>
    </row>
    <row r="284" spans="1:109" x14ac:dyDescent="0.35">
      <c r="A284" s="8">
        <v>797.72430419921875</v>
      </c>
      <c r="B284" s="8">
        <v>119.90861511230469</v>
      </c>
      <c r="C284" s="8">
        <v>211.60000610351563</v>
      </c>
      <c r="D284" s="8">
        <v>215.30000305175781</v>
      </c>
      <c r="E284" s="8">
        <v>221.80000305175781</v>
      </c>
      <c r="F284" s="8">
        <v>225.60000610351563</v>
      </c>
      <c r="G284" s="8">
        <v>2222.544677734375</v>
      </c>
      <c r="H284" s="8">
        <v>1861.9483642578125</v>
      </c>
      <c r="I284" s="8">
        <v>3.2240002155303955</v>
      </c>
      <c r="J284" s="8">
        <v>0.15000000596046448</v>
      </c>
      <c r="K284" s="8">
        <v>24.342000961303711</v>
      </c>
      <c r="L284" s="8">
        <v>2.0400002002716064</v>
      </c>
      <c r="M284" s="8">
        <v>0.45600003004074097</v>
      </c>
      <c r="N284" s="8">
        <v>0.65800005197525024</v>
      </c>
      <c r="O284" s="8">
        <v>41.5</v>
      </c>
      <c r="P284" s="8">
        <v>26.187196731567383</v>
      </c>
      <c r="Q284" s="8">
        <v>44.958595275878906</v>
      </c>
      <c r="R284" s="8">
        <v>230</v>
      </c>
      <c r="S284" s="8">
        <v>60.200001</v>
      </c>
      <c r="T284" s="8">
        <v>60.200001</v>
      </c>
      <c r="U284" s="8">
        <v>59.900002000000001</v>
      </c>
      <c r="V284" s="8">
        <v>94.586082458496094</v>
      </c>
      <c r="W284" s="8">
        <v>52.499603271484375</v>
      </c>
      <c r="X284" s="8">
        <v>65.845329284667969</v>
      </c>
      <c r="Y284" s="8">
        <v>79.784507751464844</v>
      </c>
      <c r="Z284" s="8">
        <v>3.1604375839233398</v>
      </c>
      <c r="AA284" s="8">
        <v>533.81671142578125</v>
      </c>
      <c r="AB284" s="8">
        <v>485.23733520507813</v>
      </c>
      <c r="AC284" s="8">
        <v>4.6654376983642578</v>
      </c>
      <c r="AD284" s="8">
        <v>3.7624375820159912</v>
      </c>
      <c r="AE284" s="8">
        <v>7518.939453125</v>
      </c>
      <c r="AF284" s="8">
        <v>5023.900390625</v>
      </c>
      <c r="AG284" s="8">
        <v>1588.7744140625</v>
      </c>
      <c r="AH284" s="8">
        <v>962.8349609375</v>
      </c>
      <c r="AI284" s="8">
        <v>5930.1650390625</v>
      </c>
      <c r="AJ284" s="8">
        <v>4061.0654296875</v>
      </c>
      <c r="AK284" s="8">
        <f>(data_cloud__263[[#This Row],[timestamp]]-BD282)*86400</f>
        <v>24.975999863818288</v>
      </c>
      <c r="AL284" s="8">
        <v>1.0029999999999999</v>
      </c>
      <c r="AM284" s="8">
        <v>423.55099999999999</v>
      </c>
      <c r="AN284" s="8">
        <v>2055.127</v>
      </c>
      <c r="AO284" s="8">
        <v>8.8780000000000001</v>
      </c>
      <c r="AP284" s="6">
        <v>25.306999999999999</v>
      </c>
      <c r="AQ284" s="6">
        <v>1</v>
      </c>
      <c r="AR284" s="6">
        <v>1</v>
      </c>
      <c r="AS284" s="6">
        <f>_xlfn.XLOOKUP(data_cloud__263[[#This Row],[product_id]], manual_check_maarten!A:A,manual_check_maarten!F:F,  "")</f>
        <v>0</v>
      </c>
      <c r="AT284" s="6" t="str">
        <f>_xlfn.XLOOKUP(data_cloud__263[[#This Row],[product_id]], manual_check_maarten!A:A,manual_check_maarten!H:H,  "")</f>
        <v>Circ section</v>
      </c>
      <c r="AU284" s="6">
        <f>IF(data_cloud__263[[#This Row],[ground_truth]]=0,1,0)</f>
        <v>1</v>
      </c>
      <c r="AV284" s="6"/>
      <c r="AW284" s="6"/>
      <c r="AX284" s="6">
        <f>_xlfn.XLOOKUP(data_cloud__263[[#This Row],[product_id]], manual_check_maarten!A:A,manual_check_maarten!G:G,  "")</f>
        <v>0</v>
      </c>
      <c r="AY284" s="6"/>
      <c r="AZ284" s="6"/>
      <c r="BA284" s="6" t="s">
        <v>981</v>
      </c>
      <c r="BB284" s="6">
        <v>161</v>
      </c>
      <c r="BC284" s="6" t="s">
        <v>78</v>
      </c>
      <c r="BD284" s="6">
        <v>45566.752777928239</v>
      </c>
      <c r="BE284" s="6" t="s">
        <v>79</v>
      </c>
      <c r="BF284" s="6" t="s">
        <v>80</v>
      </c>
      <c r="BG284" s="6">
        <v>161</v>
      </c>
      <c r="BH284" s="6">
        <v>161</v>
      </c>
      <c r="BI284" s="6">
        <v>0</v>
      </c>
      <c r="BJ284" s="6" t="s">
        <v>982</v>
      </c>
      <c r="BK284" s="6" t="s">
        <v>82</v>
      </c>
      <c r="BL284" s="6">
        <v>16.029998779296875</v>
      </c>
      <c r="BM284" s="6">
        <v>110</v>
      </c>
      <c r="BN284" s="6" t="s">
        <v>82</v>
      </c>
      <c r="BO284" s="6" t="s">
        <v>82</v>
      </c>
      <c r="BP284" s="6">
        <v>0</v>
      </c>
      <c r="BQ284" s="6">
        <v>60</v>
      </c>
      <c r="BR284" s="6">
        <v>2.5099039077758789E-2</v>
      </c>
      <c r="BS284" s="6">
        <v>0.18934237957000732</v>
      </c>
      <c r="BT284" s="6" t="s">
        <v>983</v>
      </c>
      <c r="BU284" s="6" t="s">
        <v>981</v>
      </c>
      <c r="BV284" s="6">
        <v>40</v>
      </c>
      <c r="BW284" s="6">
        <v>20</v>
      </c>
      <c r="BX284" s="6">
        <v>45</v>
      </c>
      <c r="BY284" s="6">
        <v>853.23599999999999</v>
      </c>
      <c r="BZ284" s="6">
        <v>1306.9659999999999</v>
      </c>
      <c r="CA284" s="6">
        <v>1.3819999999999999</v>
      </c>
      <c r="CB284" s="6">
        <v>4.085</v>
      </c>
      <c r="CC284" s="6">
        <v>93.691000000000003</v>
      </c>
      <c r="CD284" s="6">
        <v>2055.127</v>
      </c>
      <c r="CE284" s="6">
        <v>833.33799999999997</v>
      </c>
      <c r="CF284" s="6">
        <v>1411.354</v>
      </c>
      <c r="CG284" s="6">
        <v>5.0199999999999996</v>
      </c>
      <c r="CH284" s="6">
        <v>93.307000000000002</v>
      </c>
      <c r="CS284" s="6"/>
      <c r="CT284" s="6"/>
      <c r="CU284" s="6"/>
      <c r="CV284" s="6"/>
      <c r="CW284" s="6"/>
      <c r="CZ284" s="6"/>
      <c r="DA284" s="6"/>
      <c r="DB284" s="6"/>
      <c r="DC284" s="6"/>
      <c r="DD284" s="6"/>
      <c r="DE284" s="6"/>
    </row>
    <row r="285" spans="1:109" x14ac:dyDescent="0.35">
      <c r="A285" s="8">
        <v>797.72430419921875</v>
      </c>
      <c r="B285" s="8">
        <v>119.90861511230469</v>
      </c>
      <c r="C285" s="8">
        <v>211.60000610351563</v>
      </c>
      <c r="D285" s="8">
        <v>215.30000305175781</v>
      </c>
      <c r="E285" s="8">
        <v>221.80000305175781</v>
      </c>
      <c r="F285" s="8">
        <v>225.60000610351563</v>
      </c>
      <c r="G285" s="8">
        <v>2222.544677734375</v>
      </c>
      <c r="H285" s="8">
        <v>1861.9483642578125</v>
      </c>
      <c r="I285" s="8">
        <v>3.2240002155303955</v>
      </c>
      <c r="J285" s="8">
        <v>0.15000000596046448</v>
      </c>
      <c r="K285" s="8">
        <v>24.342000961303711</v>
      </c>
      <c r="L285" s="8">
        <v>2.0400002002716064</v>
      </c>
      <c r="M285" s="8">
        <v>0.45600003004074097</v>
      </c>
      <c r="N285" s="8">
        <v>0.65800005197525024</v>
      </c>
      <c r="O285" s="8">
        <v>41.5</v>
      </c>
      <c r="P285" s="8">
        <v>26.187196731567383</v>
      </c>
      <c r="Q285" s="8">
        <v>44.958595275878906</v>
      </c>
      <c r="R285" s="8">
        <v>230</v>
      </c>
      <c r="S285" s="8">
        <v>60.200001</v>
      </c>
      <c r="T285" s="8">
        <v>60.200001</v>
      </c>
      <c r="U285" s="8">
        <v>59.900002000000001</v>
      </c>
      <c r="V285" s="8">
        <v>137.79624938964844</v>
      </c>
      <c r="W285" s="8">
        <v>52.49993896484375</v>
      </c>
      <c r="X285" s="8">
        <v>65.865509033203125</v>
      </c>
      <c r="Y285" s="8">
        <v>81.99298095703125</v>
      </c>
      <c r="Z285" s="8">
        <v>1.5425626039505005</v>
      </c>
      <c r="AA285" s="8">
        <v>536.24407958984375</v>
      </c>
      <c r="AB285" s="8">
        <v>486.53948974609375</v>
      </c>
      <c r="AC285" s="8">
        <v>4.966437816619873</v>
      </c>
      <c r="AD285" s="8">
        <v>3.9881877899169922</v>
      </c>
      <c r="AE285" s="8">
        <v>7716.232421875</v>
      </c>
      <c r="AF285" s="8">
        <v>5763.98876953125</v>
      </c>
      <c r="AG285" s="8">
        <v>1779.77685546875</v>
      </c>
      <c r="AH285" s="8">
        <v>1115.4677734375</v>
      </c>
      <c r="AI285" s="8">
        <v>5936.45556640625</v>
      </c>
      <c r="AJ285" s="8">
        <v>4648.52099609375</v>
      </c>
      <c r="AK285" s="8">
        <f>(data_cloud__263[[#This Row],[timestamp]]-BD283)*86400</f>
        <v>24.975999863818288</v>
      </c>
      <c r="AL285" s="8">
        <v>1.0049999999999999</v>
      </c>
      <c r="AM285" s="8">
        <v>424.37900000000002</v>
      </c>
      <c r="AN285" s="8">
        <v>2054.7399999999998</v>
      </c>
      <c r="AO285" s="8">
        <v>5.4980000000000002</v>
      </c>
      <c r="AP285" s="6">
        <v>24.321000000000002</v>
      </c>
      <c r="AQ285" s="6">
        <v>1</v>
      </c>
      <c r="AR285" s="6">
        <v>1</v>
      </c>
      <c r="AS285" s="6">
        <f>_xlfn.XLOOKUP(data_cloud__263[[#This Row],[product_id]], manual_check_maarten!A:A,manual_check_maarten!F:F,  "")</f>
        <v>1</v>
      </c>
      <c r="AT285" s="6" t="str">
        <f>_xlfn.XLOOKUP(data_cloud__263[[#This Row],[product_id]], manual_check_maarten!A:A,manual_check_maarten!H:H,  "")</f>
        <v/>
      </c>
      <c r="AU285" s="6">
        <f>IF(data_cloud__263[[#This Row],[ground_truth]]=0,1,0)</f>
        <v>0</v>
      </c>
      <c r="AV285" s="6"/>
      <c r="AW285" s="6"/>
      <c r="AX285" s="6">
        <f>_xlfn.XLOOKUP(data_cloud__263[[#This Row],[product_id]], manual_check_maarten!A:A,manual_check_maarten!G:G,  "")</f>
        <v>0</v>
      </c>
      <c r="AY285" s="6"/>
      <c r="AZ285" s="6"/>
      <c r="BA285" s="6" t="s">
        <v>984</v>
      </c>
      <c r="BB285" s="6">
        <v>161</v>
      </c>
      <c r="BC285" s="6" t="s">
        <v>85</v>
      </c>
      <c r="BD285" s="6">
        <v>45566.752777928239</v>
      </c>
      <c r="BE285" s="6" t="s">
        <v>79</v>
      </c>
      <c r="BF285" s="6" t="s">
        <v>80</v>
      </c>
      <c r="BG285" s="6">
        <v>161</v>
      </c>
      <c r="BH285" s="6">
        <v>161</v>
      </c>
      <c r="BI285" s="6">
        <v>0</v>
      </c>
      <c r="BJ285" s="6" t="s">
        <v>982</v>
      </c>
      <c r="BK285" s="6" t="s">
        <v>82</v>
      </c>
      <c r="BL285" s="6">
        <v>16.029998779296875</v>
      </c>
      <c r="BM285" s="6">
        <v>110</v>
      </c>
      <c r="BN285" s="6" t="s">
        <v>82</v>
      </c>
      <c r="BO285" s="6" t="s">
        <v>82</v>
      </c>
      <c r="BP285" s="6">
        <v>0</v>
      </c>
      <c r="BQ285" s="6">
        <v>60</v>
      </c>
      <c r="BR285" s="6"/>
      <c r="BS285" s="6"/>
      <c r="BT285" s="6" t="s">
        <v>985</v>
      </c>
      <c r="BU285" s="6" t="s">
        <v>984</v>
      </c>
      <c r="BV285" s="6">
        <v>40</v>
      </c>
      <c r="BW285" s="6">
        <v>20</v>
      </c>
      <c r="BX285" s="6">
        <v>45</v>
      </c>
      <c r="BY285" s="6">
        <v>1231.989</v>
      </c>
      <c r="BZ285" s="6">
        <v>1055.752</v>
      </c>
      <c r="CA285" s="6">
        <v>-1.61</v>
      </c>
      <c r="CB285" s="6">
        <v>4.0039999999999996</v>
      </c>
      <c r="CC285" s="6">
        <v>90.698999999999998</v>
      </c>
      <c r="CD285" s="6">
        <v>2054.7399999999998</v>
      </c>
      <c r="CE285" s="6">
        <v>1225.721</v>
      </c>
      <c r="CF285" s="6">
        <v>1360.9939999999999</v>
      </c>
      <c r="CG285" s="6">
        <v>-178.267</v>
      </c>
      <c r="CH285" s="6">
        <v>99.998999999999995</v>
      </c>
      <c r="CS285" s="6"/>
      <c r="CT285" s="6"/>
      <c r="CU285" s="6"/>
      <c r="CV285" s="6"/>
      <c r="CW285" s="6"/>
      <c r="CZ285" s="6"/>
      <c r="DA285" s="6"/>
      <c r="DB285" s="6"/>
      <c r="DC285" s="6"/>
      <c r="DD285" s="6"/>
      <c r="DE285" s="6"/>
    </row>
    <row r="286" spans="1:109" x14ac:dyDescent="0.35">
      <c r="A286" s="8">
        <v>797.53985595703125</v>
      </c>
      <c r="B286" s="8">
        <v>119.90861511230469</v>
      </c>
      <c r="C286" s="8">
        <v>212.10000610351563</v>
      </c>
      <c r="D286" s="8">
        <v>215.30000305175781</v>
      </c>
      <c r="E286" s="8">
        <v>222</v>
      </c>
      <c r="F286" s="8">
        <v>225.5</v>
      </c>
      <c r="G286" s="8">
        <v>2214.5791015625</v>
      </c>
      <c r="H286" s="8">
        <v>1856.7996826171875</v>
      </c>
      <c r="I286" s="8">
        <v>3.2500002384185791</v>
      </c>
      <c r="J286" s="8">
        <v>0.14600001275539398</v>
      </c>
      <c r="K286" s="8">
        <v>24.342000961303711</v>
      </c>
      <c r="L286" s="8">
        <v>2.0320000648498535</v>
      </c>
      <c r="M286" s="8">
        <v>0.45600003004074097</v>
      </c>
      <c r="N286" s="8">
        <v>0.65600001811981201</v>
      </c>
      <c r="O286" s="8">
        <v>41.900001525878906</v>
      </c>
      <c r="P286" s="8">
        <v>26.151519775390625</v>
      </c>
      <c r="Q286" s="8">
        <v>44.963691711425781</v>
      </c>
      <c r="R286" s="8">
        <v>229.80000305175781</v>
      </c>
      <c r="S286" s="8">
        <v>60.200001</v>
      </c>
      <c r="T286" s="8">
        <v>60.200001</v>
      </c>
      <c r="U286" s="8">
        <v>60</v>
      </c>
      <c r="V286" s="8">
        <v>94.586082458496094</v>
      </c>
      <c r="W286" s="8">
        <v>52.499603271484375</v>
      </c>
      <c r="X286" s="8">
        <v>66.128585815429688</v>
      </c>
      <c r="Y286" s="8">
        <v>79.806327819824219</v>
      </c>
      <c r="Z286" s="8">
        <v>3.0099375247955322</v>
      </c>
      <c r="AA286" s="8">
        <v>535.59844970703125</v>
      </c>
      <c r="AB286" s="8">
        <v>487.69546508789063</v>
      </c>
      <c r="AC286" s="8">
        <v>4.6654376983642578</v>
      </c>
      <c r="AD286" s="8">
        <v>3.7624375820159912</v>
      </c>
      <c r="AE286" s="8">
        <v>7545.880859375</v>
      </c>
      <c r="AF286" s="8">
        <v>5108.11083984375</v>
      </c>
      <c r="AG286" s="8">
        <v>1598.876953125</v>
      </c>
      <c r="AH286" s="8">
        <v>972.16357421875</v>
      </c>
      <c r="AI286" s="8">
        <v>5947.00390625</v>
      </c>
      <c r="AJ286" s="8">
        <v>4135.947265625</v>
      </c>
      <c r="AK286" s="8">
        <f>(data_cloud__263[[#This Row],[timestamp]]-BD284)*86400</f>
        <v>23.982000024989247</v>
      </c>
      <c r="AL286" s="8">
        <v>1.0029999999999999</v>
      </c>
      <c r="AM286" s="8">
        <v>423.101</v>
      </c>
      <c r="AN286" s="8">
        <v>2055.0039999999999</v>
      </c>
      <c r="AO286" s="8">
        <v>15.403</v>
      </c>
      <c r="AP286" s="6">
        <v>27.879000000000001</v>
      </c>
      <c r="AQ286" s="6">
        <v>1</v>
      </c>
      <c r="AR286" s="6">
        <v>1</v>
      </c>
      <c r="AS286" s="6">
        <f>_xlfn.XLOOKUP(data_cloud__263[[#This Row],[product_id]], manual_check_maarten!A:A,manual_check_maarten!F:F,  "")</f>
        <v>1</v>
      </c>
      <c r="AT286" s="6" t="str">
        <f>_xlfn.XLOOKUP(data_cloud__263[[#This Row],[product_id]], manual_check_maarten!A:A,manual_check_maarten!H:H,  "")</f>
        <v/>
      </c>
      <c r="AU286" s="6">
        <f>IF(data_cloud__263[[#This Row],[ground_truth]]=0,1,0)</f>
        <v>0</v>
      </c>
      <c r="AV286" s="6"/>
      <c r="AW286" s="6"/>
      <c r="AX286" s="6">
        <f>_xlfn.XLOOKUP(data_cloud__263[[#This Row],[product_id]], manual_check_maarten!A:A,manual_check_maarten!G:G,  "")</f>
        <v>0</v>
      </c>
      <c r="AY286" s="6"/>
      <c r="AZ286" s="6"/>
      <c r="BA286" s="6" t="s">
        <v>986</v>
      </c>
      <c r="BB286" s="6">
        <v>162</v>
      </c>
      <c r="BC286" s="6" t="s">
        <v>78</v>
      </c>
      <c r="BD286" s="6">
        <v>45566.753055497684</v>
      </c>
      <c r="BE286" s="6" t="s">
        <v>79</v>
      </c>
      <c r="BF286" s="6" t="s">
        <v>80</v>
      </c>
      <c r="BG286" s="6">
        <v>162</v>
      </c>
      <c r="BH286" s="6">
        <v>162</v>
      </c>
      <c r="BI286" s="6">
        <v>0</v>
      </c>
      <c r="BJ286" s="6" t="s">
        <v>987</v>
      </c>
      <c r="BK286" s="6" t="s">
        <v>82</v>
      </c>
      <c r="BL286" s="6">
        <v>16.029998779296875</v>
      </c>
      <c r="BM286" s="6">
        <v>110</v>
      </c>
      <c r="BN286" s="6" t="s">
        <v>82</v>
      </c>
      <c r="BO286" s="6" t="s">
        <v>82</v>
      </c>
      <c r="BP286" s="6">
        <v>0</v>
      </c>
      <c r="BQ286" s="6">
        <v>60</v>
      </c>
      <c r="BR286" s="6">
        <v>3.2750368118286133E-3</v>
      </c>
      <c r="BS286" s="6">
        <v>0.16634750366210938</v>
      </c>
      <c r="BT286" s="6" t="s">
        <v>988</v>
      </c>
      <c r="BU286" s="6" t="s">
        <v>986</v>
      </c>
      <c r="BV286" s="6">
        <v>40</v>
      </c>
      <c r="BW286" s="6">
        <v>20</v>
      </c>
      <c r="BX286" s="6">
        <v>45</v>
      </c>
      <c r="BY286" s="6">
        <v>823.57299999999998</v>
      </c>
      <c r="BZ286" s="6">
        <v>1191.8689999999999</v>
      </c>
      <c r="CA286" s="6">
        <v>-0.28799999999999998</v>
      </c>
      <c r="CB286" s="6">
        <v>4.2050000000000001</v>
      </c>
      <c r="CC286" s="6">
        <v>92.021000000000001</v>
      </c>
      <c r="CD286" s="6">
        <v>2055.0039999999999</v>
      </c>
      <c r="CE286" s="6">
        <v>806.87800000000004</v>
      </c>
      <c r="CF286" s="6">
        <v>1299.6300000000001</v>
      </c>
      <c r="CG286" s="6">
        <v>3.0979999999999999</v>
      </c>
      <c r="CH286" s="6">
        <v>98.424999999999997</v>
      </c>
      <c r="CS286" s="6"/>
      <c r="CT286" s="6"/>
      <c r="CU286" s="6"/>
      <c r="CV286" s="6"/>
      <c r="CW286" s="6"/>
      <c r="CZ286" s="6"/>
      <c r="DA286" s="6"/>
      <c r="DB286" s="6"/>
      <c r="DC286" s="6"/>
      <c r="DD286" s="6"/>
      <c r="DE286" s="6"/>
    </row>
    <row r="287" spans="1:109" x14ac:dyDescent="0.35">
      <c r="A287" s="8">
        <v>797.53985595703125</v>
      </c>
      <c r="B287" s="8">
        <v>119.90861511230469</v>
      </c>
      <c r="C287" s="8">
        <v>212.10000610351563</v>
      </c>
      <c r="D287" s="8">
        <v>215.30000305175781</v>
      </c>
      <c r="E287" s="8">
        <v>222</v>
      </c>
      <c r="F287" s="8">
        <v>225.5</v>
      </c>
      <c r="G287" s="8">
        <v>2214.5791015625</v>
      </c>
      <c r="H287" s="8">
        <v>1856.7996826171875</v>
      </c>
      <c r="I287" s="8">
        <v>3.2500002384185791</v>
      </c>
      <c r="J287" s="8">
        <v>0.14600001275539398</v>
      </c>
      <c r="K287" s="8">
        <v>24.342000961303711</v>
      </c>
      <c r="L287" s="8">
        <v>2.0320000648498535</v>
      </c>
      <c r="M287" s="8">
        <v>0.45600003004074097</v>
      </c>
      <c r="N287" s="8">
        <v>0.65600001811981201</v>
      </c>
      <c r="O287" s="8">
        <v>41.900001525878906</v>
      </c>
      <c r="P287" s="8">
        <v>26.151519775390625</v>
      </c>
      <c r="Q287" s="8">
        <v>44.963691711425781</v>
      </c>
      <c r="R287" s="8">
        <v>229.80000305175781</v>
      </c>
      <c r="S287" s="8">
        <v>60.200001</v>
      </c>
      <c r="T287" s="8">
        <v>60.200001</v>
      </c>
      <c r="U287" s="8">
        <v>60</v>
      </c>
      <c r="V287" s="8">
        <v>137.79624938964844</v>
      </c>
      <c r="W287" s="8">
        <v>52.49993896484375</v>
      </c>
      <c r="X287" s="8">
        <v>66.234962463378906</v>
      </c>
      <c r="Y287" s="8">
        <v>82.244148254394531</v>
      </c>
      <c r="Z287" s="8">
        <v>1.5049375295639038</v>
      </c>
      <c r="AA287" s="8">
        <v>535.99493408203125</v>
      </c>
      <c r="AB287" s="8">
        <v>486.25765991210938</v>
      </c>
      <c r="AC287" s="8">
        <v>5.0040626525878906</v>
      </c>
      <c r="AD287" s="8">
        <v>3.9505627155303955</v>
      </c>
      <c r="AE287" s="8">
        <v>7707.04638671875</v>
      </c>
      <c r="AF287" s="8">
        <v>5728.22314453125</v>
      </c>
      <c r="AG287" s="8">
        <v>1797.814453125</v>
      </c>
      <c r="AH287" s="8">
        <v>1094.3505859375</v>
      </c>
      <c r="AI287" s="8">
        <v>5909.23193359375</v>
      </c>
      <c r="AJ287" s="8">
        <v>4633.87255859375</v>
      </c>
      <c r="AK287" s="8">
        <f>(data_cloud__263[[#This Row],[timestamp]]-BD285)*86400</f>
        <v>23.982000024989247</v>
      </c>
      <c r="AL287" s="8">
        <v>1.0049999999999999</v>
      </c>
      <c r="AM287" s="8">
        <v>424.64</v>
      </c>
      <c r="AN287" s="8">
        <v>2055.739</v>
      </c>
      <c r="AO287" s="8">
        <v>5.694</v>
      </c>
      <c r="AP287" s="6">
        <v>24.913</v>
      </c>
      <c r="AQ287" s="6">
        <v>1</v>
      </c>
      <c r="AR287" s="6">
        <v>1</v>
      </c>
      <c r="AS287" s="6">
        <f>_xlfn.XLOOKUP(data_cloud__263[[#This Row],[product_id]], manual_check_maarten!A:A,manual_check_maarten!F:F,  "")</f>
        <v>1</v>
      </c>
      <c r="AT287" s="6" t="str">
        <f>_xlfn.XLOOKUP(data_cloud__263[[#This Row],[product_id]], manual_check_maarten!A:A,manual_check_maarten!H:H,  "")</f>
        <v/>
      </c>
      <c r="AU287" s="6">
        <f>IF(data_cloud__263[[#This Row],[ground_truth]]=0,1,0)</f>
        <v>0</v>
      </c>
      <c r="AV287" s="6"/>
      <c r="AW287" s="6"/>
      <c r="AX287" s="6">
        <f>_xlfn.XLOOKUP(data_cloud__263[[#This Row],[product_id]], manual_check_maarten!A:A,manual_check_maarten!G:G,  "")</f>
        <v>0</v>
      </c>
      <c r="AY287" s="6"/>
      <c r="AZ287" s="6"/>
      <c r="BA287" s="6" t="s">
        <v>989</v>
      </c>
      <c r="BB287" s="6">
        <v>162</v>
      </c>
      <c r="BC287" s="6" t="s">
        <v>85</v>
      </c>
      <c r="BD287" s="6">
        <v>45566.753055497684</v>
      </c>
      <c r="BE287" s="6" t="s">
        <v>79</v>
      </c>
      <c r="BF287" s="6" t="s">
        <v>80</v>
      </c>
      <c r="BG287" s="6">
        <v>162</v>
      </c>
      <c r="BH287" s="6">
        <v>162</v>
      </c>
      <c r="BI287" s="6">
        <v>0</v>
      </c>
      <c r="BJ287" s="6" t="s">
        <v>987</v>
      </c>
      <c r="BK287" s="6" t="s">
        <v>82</v>
      </c>
      <c r="BL287" s="6">
        <v>16.029998779296875</v>
      </c>
      <c r="BM287" s="6">
        <v>110</v>
      </c>
      <c r="BN287" s="6" t="s">
        <v>82</v>
      </c>
      <c r="BO287" s="6" t="s">
        <v>82</v>
      </c>
      <c r="BP287" s="6">
        <v>0</v>
      </c>
      <c r="BQ287" s="6">
        <v>60</v>
      </c>
      <c r="BR287" s="6"/>
      <c r="BS287" s="6"/>
      <c r="BT287" s="6" t="s">
        <v>990</v>
      </c>
      <c r="BU287" s="6" t="s">
        <v>989</v>
      </c>
      <c r="BV287" s="6">
        <v>40</v>
      </c>
      <c r="BW287" s="6">
        <v>20</v>
      </c>
      <c r="BX287" s="6">
        <v>45</v>
      </c>
      <c r="BY287" s="6">
        <v>1206.335</v>
      </c>
      <c r="BZ287" s="6">
        <v>960.64</v>
      </c>
      <c r="CA287" s="6">
        <v>-3.6890000000000001</v>
      </c>
      <c r="CB287" s="6">
        <v>4.0289999999999999</v>
      </c>
      <c r="CC287" s="6">
        <v>88.62</v>
      </c>
      <c r="CD287" s="6">
        <v>2055.739</v>
      </c>
      <c r="CE287" s="6">
        <v>1207.7059999999999</v>
      </c>
      <c r="CF287" s="6">
        <v>1268.615</v>
      </c>
      <c r="CG287" s="6">
        <v>-179.59800000000001</v>
      </c>
      <c r="CH287" s="6">
        <v>99.998999999999995</v>
      </c>
      <c r="CS287" s="6"/>
      <c r="CT287" s="6"/>
      <c r="CU287" s="6"/>
      <c r="CV287" s="6"/>
      <c r="CW287" s="6"/>
      <c r="CZ287" s="6"/>
      <c r="DA287" s="6"/>
      <c r="DB287" s="6"/>
      <c r="DC287" s="6"/>
      <c r="DD287" s="6"/>
      <c r="DE287" s="6"/>
    </row>
    <row r="288" spans="1:109" hidden="1" x14ac:dyDescent="0.35">
      <c r="A288" s="8">
        <v>797.72430419921875</v>
      </c>
      <c r="B288" s="8">
        <v>119.90861511230469</v>
      </c>
      <c r="C288" s="8">
        <v>212.5</v>
      </c>
      <c r="D288" s="8">
        <v>215.10000610351563</v>
      </c>
      <c r="E288" s="8">
        <v>221.80000305175781</v>
      </c>
      <c r="F288" s="8">
        <v>225.30000305175781</v>
      </c>
      <c r="G288" s="8">
        <v>2222.544677734375</v>
      </c>
      <c r="H288" s="8">
        <v>1813.95947265625</v>
      </c>
      <c r="I288" s="8">
        <v>3.06600022315979</v>
      </c>
      <c r="J288" s="8">
        <v>0.14400000870227814</v>
      </c>
      <c r="K288" s="8">
        <v>24.342000961303711</v>
      </c>
      <c r="L288" s="8">
        <v>2.0900001525878906</v>
      </c>
      <c r="M288" s="8">
        <v>0.45600003004074097</v>
      </c>
      <c r="N288" s="8">
        <v>0.65400004386901855</v>
      </c>
      <c r="O288" s="8">
        <v>42</v>
      </c>
      <c r="P288" s="8">
        <v>26.956808090209961</v>
      </c>
      <c r="Q288" s="8">
        <v>44.948402404785156</v>
      </c>
      <c r="R288" s="8">
        <v>229.80000305175781</v>
      </c>
      <c r="S288" s="8">
        <v>60.200001</v>
      </c>
      <c r="T288" s="8">
        <v>60.200001</v>
      </c>
      <c r="U288" s="8">
        <v>60.099997999999999</v>
      </c>
      <c r="V288" s="8">
        <v>94.586082458496094</v>
      </c>
      <c r="W288" s="8">
        <v>52.499603271484375</v>
      </c>
      <c r="X288" s="8">
        <v>66.057723999023438</v>
      </c>
      <c r="Y288" s="8">
        <v>79.992652893066406</v>
      </c>
      <c r="Z288" s="8">
        <v>3.6495625972747803</v>
      </c>
      <c r="AA288" s="8">
        <v>537.709228515625</v>
      </c>
      <c r="AB288" s="8">
        <v>491.90789794921875</v>
      </c>
      <c r="AC288" s="8">
        <v>4.5901875495910645</v>
      </c>
      <c r="AD288" s="8">
        <v>3.7248127460479736</v>
      </c>
      <c r="AE288" s="8">
        <v>7593.77880859375</v>
      </c>
      <c r="AF288" s="8">
        <v>5218.6259765625</v>
      </c>
      <c r="AG288" s="8">
        <v>1598.00048828125</v>
      </c>
      <c r="AH288" s="8">
        <v>997.7353515625</v>
      </c>
      <c r="AI288" s="8">
        <v>5995.7783203125</v>
      </c>
      <c r="AJ288" s="8">
        <v>4220.890625</v>
      </c>
      <c r="AK288" s="8">
        <f>(data_cloud__263[[#This Row],[timestamp]]-BD286)*86400</f>
        <v>23.983000195585191</v>
      </c>
      <c r="AL288" s="8"/>
      <c r="AM288" s="8"/>
      <c r="AN288" s="8"/>
      <c r="AO288" s="8"/>
      <c r="AP288" s="6"/>
      <c r="AQ288" s="6"/>
      <c r="AR288" s="6"/>
      <c r="AS288" s="6" t="str">
        <f>_xlfn.XLOOKUP(data_cloud__263[[#This Row],[product_id]], manual_check_maarten!A:A,manual_check_maarten!F:F,  "")</f>
        <v/>
      </c>
      <c r="AT288" s="6" t="str">
        <f>_xlfn.XLOOKUP(data_cloud__263[[#This Row],[product_id]], manual_check_maarten!A:A,manual_check_maarten!H:H,  "")</f>
        <v/>
      </c>
      <c r="AU288" s="6">
        <f>IF(data_cloud__263[[#This Row],[ground_truth]]=0,1,0)</f>
        <v>0</v>
      </c>
      <c r="AV288" s="6"/>
      <c r="AW288" s="6"/>
      <c r="AX288" s="6" t="str">
        <f>_xlfn.XLOOKUP(data_cloud__263[[#This Row],[product_id]], manual_check_maarten!A:A,manual_check_maarten!G:G,  "")</f>
        <v/>
      </c>
      <c r="AY288" s="6"/>
      <c r="AZ288" s="6"/>
      <c r="BA288" s="6" t="s">
        <v>991</v>
      </c>
      <c r="BB288" s="6">
        <v>163</v>
      </c>
      <c r="BC288" s="6" t="s">
        <v>78</v>
      </c>
      <c r="BD288" s="6">
        <v>45566.753333078705</v>
      </c>
      <c r="BE288" s="6" t="s">
        <v>79</v>
      </c>
      <c r="BF288" s="6" t="s">
        <v>80</v>
      </c>
      <c r="BG288" s="6">
        <v>163</v>
      </c>
      <c r="BH288" s="6">
        <v>163</v>
      </c>
      <c r="BI288" s="6">
        <v>0</v>
      </c>
      <c r="BJ288" s="6" t="s">
        <v>992</v>
      </c>
      <c r="BK288" s="6" t="s">
        <v>82</v>
      </c>
      <c r="BL288" s="6">
        <v>16.029998779296875</v>
      </c>
      <c r="BM288" s="6">
        <v>110</v>
      </c>
      <c r="BN288" s="6" t="s">
        <v>82</v>
      </c>
      <c r="BO288" s="6" t="s">
        <v>82</v>
      </c>
      <c r="BP288" s="6">
        <v>0</v>
      </c>
      <c r="BQ288" s="6">
        <v>60</v>
      </c>
      <c r="BR288" s="6">
        <v>7.9544782638549805E-3</v>
      </c>
      <c r="BS288" s="6">
        <v>0.14170563220977783</v>
      </c>
      <c r="BT288" s="6"/>
      <c r="BU288" s="6"/>
      <c r="BY288" s="6"/>
      <c r="BZ288" s="6"/>
      <c r="CA288" s="6"/>
      <c r="CB288" s="6"/>
      <c r="CC288" s="6"/>
      <c r="CD288" s="6"/>
      <c r="CE288" s="6"/>
      <c r="CS288" s="6"/>
      <c r="CT288" s="6"/>
      <c r="CU288" s="6"/>
      <c r="CV288" s="6"/>
      <c r="CW288" s="6"/>
      <c r="CZ288" s="6"/>
      <c r="DA288" s="6"/>
      <c r="DB288" s="6"/>
      <c r="DC288" s="6"/>
      <c r="DD288" s="6"/>
      <c r="DE288" s="6"/>
    </row>
    <row r="289" spans="1:109" x14ac:dyDescent="0.35">
      <c r="A289" s="8">
        <v>797.72430419921875</v>
      </c>
      <c r="B289" s="8">
        <v>119.90861511230469</v>
      </c>
      <c r="C289" s="8">
        <v>212.5</v>
      </c>
      <c r="D289" s="8">
        <v>215.10000610351563</v>
      </c>
      <c r="E289" s="8">
        <v>221.80000305175781</v>
      </c>
      <c r="F289" s="8">
        <v>225.30000305175781</v>
      </c>
      <c r="G289" s="8">
        <v>2222.544677734375</v>
      </c>
      <c r="H289" s="8">
        <v>1813.95947265625</v>
      </c>
      <c r="I289" s="8">
        <v>3.06600022315979</v>
      </c>
      <c r="J289" s="8">
        <v>0.14400000870227814</v>
      </c>
      <c r="K289" s="8">
        <v>24.342000961303711</v>
      </c>
      <c r="L289" s="8">
        <v>2.0900001525878906</v>
      </c>
      <c r="M289" s="8">
        <v>0.45600003004074097</v>
      </c>
      <c r="N289" s="8">
        <v>0.65400004386901855</v>
      </c>
      <c r="O289" s="8">
        <v>42</v>
      </c>
      <c r="P289" s="8">
        <v>26.956808090209961</v>
      </c>
      <c r="Q289" s="8">
        <v>44.948402404785156</v>
      </c>
      <c r="R289" s="8">
        <v>229.80000305175781</v>
      </c>
      <c r="S289" s="8">
        <v>60.200001</v>
      </c>
      <c r="T289" s="8">
        <v>60.200001</v>
      </c>
      <c r="U289" s="8">
        <v>60.099997999999999</v>
      </c>
      <c r="V289" s="8">
        <v>137.79624938964844</v>
      </c>
      <c r="W289" s="8">
        <v>52.49993896484375</v>
      </c>
      <c r="X289" s="8">
        <v>66.383232116699219</v>
      </c>
      <c r="Y289" s="8">
        <v>82.4085693359375</v>
      </c>
      <c r="Z289" s="8">
        <v>1.3920625448226929</v>
      </c>
      <c r="AA289" s="8">
        <v>538.89129638671875</v>
      </c>
      <c r="AB289" s="8">
        <v>490.23794555664063</v>
      </c>
      <c r="AC289" s="8">
        <v>4.8911876678466797</v>
      </c>
      <c r="AD289" s="8">
        <v>3.9129376411437988</v>
      </c>
      <c r="AE289" s="8">
        <v>7770.837890625</v>
      </c>
      <c r="AF289" s="8">
        <v>5844.9677734375</v>
      </c>
      <c r="AG289" s="8">
        <v>1774.064453125</v>
      </c>
      <c r="AH289" s="8">
        <v>1112.71826171875</v>
      </c>
      <c r="AI289" s="8">
        <v>5996.7734375</v>
      </c>
      <c r="AJ289" s="8">
        <v>4732.24951171875</v>
      </c>
      <c r="AK289" s="8">
        <f>(data_cloud__263[[#This Row],[timestamp]]-BD287)*86400</f>
        <v>23.983000195585191</v>
      </c>
      <c r="AL289" s="8">
        <v>1.004</v>
      </c>
      <c r="AM289" s="8">
        <v>424.358</v>
      </c>
      <c r="AN289" s="8">
        <v>2052.7339999999999</v>
      </c>
      <c r="AO289" s="8">
        <v>8.7989999999999995</v>
      </c>
      <c r="AP289" s="6">
        <v>38.271000000000001</v>
      </c>
      <c r="AQ289" s="6">
        <v>1</v>
      </c>
      <c r="AR289" s="6">
        <v>1</v>
      </c>
      <c r="AS289" s="6">
        <f>_xlfn.XLOOKUP(data_cloud__263[[#This Row],[product_id]], manual_check_maarten!A:A,manual_check_maarten!F:F,  "")</f>
        <v>1</v>
      </c>
      <c r="AT289" s="6" t="str">
        <f>_xlfn.XLOOKUP(data_cloud__263[[#This Row],[product_id]], manual_check_maarten!A:A,manual_check_maarten!H:H,  "")</f>
        <v/>
      </c>
      <c r="AU289" s="6">
        <f>IF(data_cloud__263[[#This Row],[ground_truth]]=0,1,0)</f>
        <v>0</v>
      </c>
      <c r="AV289" s="6"/>
      <c r="AW289" s="6"/>
      <c r="AX289" s="6">
        <f>_xlfn.XLOOKUP(data_cloud__263[[#This Row],[product_id]], manual_check_maarten!A:A,manual_check_maarten!G:G,  "")</f>
        <v>0</v>
      </c>
      <c r="AY289" s="6"/>
      <c r="AZ289" s="6"/>
      <c r="BA289" s="6" t="s">
        <v>993</v>
      </c>
      <c r="BB289" s="6">
        <v>163</v>
      </c>
      <c r="BC289" s="6" t="s">
        <v>85</v>
      </c>
      <c r="BD289" s="6">
        <v>45566.753333078705</v>
      </c>
      <c r="BE289" s="6" t="s">
        <v>79</v>
      </c>
      <c r="BF289" s="6" t="s">
        <v>80</v>
      </c>
      <c r="BG289" s="6">
        <v>163</v>
      </c>
      <c r="BH289" s="6">
        <v>163</v>
      </c>
      <c r="BI289" s="6">
        <v>0</v>
      </c>
      <c r="BJ289" s="6" t="s">
        <v>992</v>
      </c>
      <c r="BK289" s="6" t="s">
        <v>82</v>
      </c>
      <c r="BL289" s="6">
        <v>16.029998779296875</v>
      </c>
      <c r="BM289" s="6">
        <v>110</v>
      </c>
      <c r="BN289" s="6" t="s">
        <v>82</v>
      </c>
      <c r="BO289" s="6" t="s">
        <v>82</v>
      </c>
      <c r="BP289" s="6">
        <v>0</v>
      </c>
      <c r="BQ289" s="6">
        <v>60</v>
      </c>
      <c r="BR289" s="6"/>
      <c r="BS289" s="6"/>
      <c r="BT289" s="6" t="s">
        <v>994</v>
      </c>
      <c r="BU289" s="6" t="s">
        <v>993</v>
      </c>
      <c r="BV289" s="6">
        <v>40</v>
      </c>
      <c r="BW289" s="6">
        <v>20</v>
      </c>
      <c r="BX289" s="6">
        <v>45</v>
      </c>
      <c r="BY289" s="6">
        <v>1228.027</v>
      </c>
      <c r="BZ289" s="6">
        <v>1161.3879999999999</v>
      </c>
      <c r="CA289" s="6">
        <v>-1.627</v>
      </c>
      <c r="CB289" s="6">
        <v>4.1559999999999997</v>
      </c>
      <c r="CC289" s="6">
        <v>90.682000000000002</v>
      </c>
      <c r="CD289" s="6">
        <v>2052.7339999999999</v>
      </c>
      <c r="CE289" s="6">
        <v>1222.308</v>
      </c>
      <c r="CF289" s="6">
        <v>1465.732</v>
      </c>
      <c r="CG289" s="6">
        <v>-178.232</v>
      </c>
      <c r="CH289" s="6">
        <v>99.998999999999995</v>
      </c>
      <c r="CS289" s="6"/>
      <c r="CT289" s="6"/>
      <c r="CU289" s="6"/>
      <c r="CV289" s="6"/>
      <c r="CW289" s="6"/>
      <c r="CZ289" s="6"/>
      <c r="DA289" s="6"/>
      <c r="DB289" s="6"/>
      <c r="DC289" s="6"/>
      <c r="DD289" s="6"/>
      <c r="DE289" s="6"/>
    </row>
    <row r="290" spans="1:109" x14ac:dyDescent="0.35">
      <c r="A290" s="8">
        <v>797.90869140625</v>
      </c>
      <c r="B290" s="8">
        <v>119.90861511230469</v>
      </c>
      <c r="C290" s="8">
        <v>212.80000305175781</v>
      </c>
      <c r="D290" s="8">
        <v>215.10000610351563</v>
      </c>
      <c r="E290" s="8">
        <v>221.80000305175781</v>
      </c>
      <c r="F290" s="8">
        <v>225.30000305175781</v>
      </c>
      <c r="G290" s="8">
        <v>2195.538818359375</v>
      </c>
      <c r="H290" s="8">
        <v>1813.5709228515625</v>
      </c>
      <c r="I290" s="8">
        <v>2.9200000762939453</v>
      </c>
      <c r="J290" s="8">
        <v>0.14800000190734863</v>
      </c>
      <c r="K290" s="8">
        <v>24.36400032043457</v>
      </c>
      <c r="L290" s="8">
        <v>2.004000186920166</v>
      </c>
      <c r="M290" s="8">
        <v>0.45400002598762512</v>
      </c>
      <c r="N290" s="8">
        <v>0.65400004386901855</v>
      </c>
      <c r="O290" s="8">
        <v>42.200000762939453</v>
      </c>
      <c r="P290" s="8">
        <v>26.442035675048828</v>
      </c>
      <c r="Q290" s="8">
        <v>44.948402404785156</v>
      </c>
      <c r="R290" s="8">
        <v>229.80000305175781</v>
      </c>
      <c r="S290" s="8">
        <v>60.099997999999999</v>
      </c>
      <c r="T290" s="8">
        <v>60.099997999999999</v>
      </c>
      <c r="U290" s="8">
        <v>60.200001</v>
      </c>
      <c r="V290" s="8">
        <v>94.586082458496094</v>
      </c>
      <c r="W290" s="8">
        <v>52.499603271484375</v>
      </c>
      <c r="X290" s="8">
        <v>66.14837646484375</v>
      </c>
      <c r="Y290" s="8">
        <v>80.013656616210938</v>
      </c>
      <c r="Z290" s="8">
        <v>2.6336877346038818</v>
      </c>
      <c r="AA290" s="8">
        <v>536.45367431640625</v>
      </c>
      <c r="AB290" s="8">
        <v>489.0130615234375</v>
      </c>
      <c r="AC290" s="8">
        <v>4.6654376983642578</v>
      </c>
      <c r="AD290" s="8">
        <v>3.687187671661377</v>
      </c>
      <c r="AE290" s="8">
        <v>7569.2236328125</v>
      </c>
      <c r="AF290" s="8">
        <v>5144.814453125</v>
      </c>
      <c r="AG290" s="8">
        <v>1614.259765625</v>
      </c>
      <c r="AH290" s="8">
        <v>951.7265625</v>
      </c>
      <c r="AI290" s="8">
        <v>5954.9638671875</v>
      </c>
      <c r="AJ290" s="8">
        <v>4193.087890625</v>
      </c>
      <c r="AK290" s="8">
        <f>(data_cloud__263[[#This Row],[timestamp]]-BD288)*86400</f>
        <v>24.986999854445457</v>
      </c>
      <c r="AL290" s="8">
        <v>1.0029999999999999</v>
      </c>
      <c r="AM290" s="8">
        <v>423.72300000000001</v>
      </c>
      <c r="AN290" s="8">
        <v>2054.779</v>
      </c>
      <c r="AO290" s="8">
        <v>6.1710000000000003</v>
      </c>
      <c r="AP290" s="6">
        <v>31.937000000000001</v>
      </c>
      <c r="AQ290" s="6">
        <v>1</v>
      </c>
      <c r="AR290" s="6">
        <v>1</v>
      </c>
      <c r="AS290" s="6">
        <f>_xlfn.XLOOKUP(data_cloud__263[[#This Row],[product_id]], manual_check_maarten!A:A,manual_check_maarten!F:F,  "")</f>
        <v>1</v>
      </c>
      <c r="AT290" s="6" t="str">
        <f>_xlfn.XLOOKUP(data_cloud__263[[#This Row],[product_id]], manual_check_maarten!A:A,manual_check_maarten!H:H,  "")</f>
        <v/>
      </c>
      <c r="AU290" s="6">
        <f>IF(data_cloud__263[[#This Row],[ground_truth]]=0,1,0)</f>
        <v>0</v>
      </c>
      <c r="AV290" s="6"/>
      <c r="AW290" s="6"/>
      <c r="AX290" s="6">
        <f>_xlfn.XLOOKUP(data_cloud__263[[#This Row],[product_id]], manual_check_maarten!A:A,manual_check_maarten!G:G,  "")</f>
        <v>0</v>
      </c>
      <c r="AY290" s="6"/>
      <c r="AZ290" s="6"/>
      <c r="BA290" s="6" t="s">
        <v>995</v>
      </c>
      <c r="BB290" s="6">
        <v>164</v>
      </c>
      <c r="BC290" s="6" t="s">
        <v>78</v>
      </c>
      <c r="BD290" s="6">
        <v>45566.753622280092</v>
      </c>
      <c r="BE290" s="6" t="s">
        <v>79</v>
      </c>
      <c r="BF290" s="6" t="s">
        <v>80</v>
      </c>
      <c r="BG290" s="6">
        <v>164</v>
      </c>
      <c r="BH290" s="6">
        <v>164</v>
      </c>
      <c r="BI290" s="6">
        <v>0</v>
      </c>
      <c r="BJ290" s="6" t="s">
        <v>996</v>
      </c>
      <c r="BK290" s="6" t="s">
        <v>82</v>
      </c>
      <c r="BL290" s="6">
        <v>16.039999008178711</v>
      </c>
      <c r="BM290" s="6">
        <v>110</v>
      </c>
      <c r="BN290" s="6" t="s">
        <v>82</v>
      </c>
      <c r="BO290" s="6" t="s">
        <v>82</v>
      </c>
      <c r="BP290" s="6">
        <v>0</v>
      </c>
      <c r="BQ290" s="6">
        <v>60</v>
      </c>
      <c r="BR290" s="6">
        <v>3.1261444091796875E-3</v>
      </c>
      <c r="BS290" s="6">
        <v>0.16035604476928711</v>
      </c>
      <c r="BT290" s="6" t="s">
        <v>997</v>
      </c>
      <c r="BU290" s="6" t="s">
        <v>995</v>
      </c>
      <c r="BV290" s="6">
        <v>40</v>
      </c>
      <c r="BW290" s="6">
        <v>20</v>
      </c>
      <c r="BX290" s="6">
        <v>45</v>
      </c>
      <c r="BY290" s="6">
        <v>887.58100000000002</v>
      </c>
      <c r="BZ290" s="6">
        <v>1097.904</v>
      </c>
      <c r="CA290" s="6">
        <v>3.1960000000000002</v>
      </c>
      <c r="CB290" s="6">
        <v>4.1379999999999999</v>
      </c>
      <c r="CC290" s="6">
        <v>95.504999999999995</v>
      </c>
      <c r="CD290" s="6">
        <v>2054.779</v>
      </c>
      <c r="CE290" s="6">
        <v>864.13699999999994</v>
      </c>
      <c r="CF290" s="6">
        <v>1206.1479999999999</v>
      </c>
      <c r="CG290" s="6">
        <v>6.5650000000000004</v>
      </c>
      <c r="CH290" s="6">
        <v>97.244</v>
      </c>
      <c r="CS290" s="6"/>
      <c r="CT290" s="6"/>
      <c r="CU290" s="6"/>
      <c r="CV290" s="6"/>
      <c r="CW290" s="6"/>
      <c r="CZ290" s="6"/>
      <c r="DA290" s="6"/>
      <c r="DB290" s="6"/>
      <c r="DC290" s="6"/>
      <c r="DD290" s="6"/>
      <c r="DE290" s="6"/>
    </row>
    <row r="291" spans="1:109" x14ac:dyDescent="0.35">
      <c r="A291" s="8">
        <v>797.90869140625</v>
      </c>
      <c r="B291" s="8">
        <v>119.90861511230469</v>
      </c>
      <c r="C291" s="8">
        <v>212.80000305175781</v>
      </c>
      <c r="D291" s="8">
        <v>215.10000610351563</v>
      </c>
      <c r="E291" s="8">
        <v>221.80000305175781</v>
      </c>
      <c r="F291" s="8">
        <v>225.30000305175781</v>
      </c>
      <c r="G291" s="8">
        <v>2195.538818359375</v>
      </c>
      <c r="H291" s="8">
        <v>1813.5709228515625</v>
      </c>
      <c r="I291" s="8">
        <v>2.9200000762939453</v>
      </c>
      <c r="J291" s="8">
        <v>0.14800000190734863</v>
      </c>
      <c r="K291" s="8">
        <v>24.36400032043457</v>
      </c>
      <c r="L291" s="8">
        <v>2.004000186920166</v>
      </c>
      <c r="M291" s="8">
        <v>0.45400002598762512</v>
      </c>
      <c r="N291" s="8">
        <v>0.65400004386901855</v>
      </c>
      <c r="O291" s="8">
        <v>42.200000762939453</v>
      </c>
      <c r="P291" s="8">
        <v>26.442035675048828</v>
      </c>
      <c r="Q291" s="8">
        <v>44.948402404785156</v>
      </c>
      <c r="R291" s="8">
        <v>229.80000305175781</v>
      </c>
      <c r="S291" s="8">
        <v>60.099997999999999</v>
      </c>
      <c r="T291" s="8">
        <v>60.099997999999999</v>
      </c>
      <c r="U291" s="8">
        <v>60.200001</v>
      </c>
      <c r="V291" s="8">
        <v>137.79624938964844</v>
      </c>
      <c r="W291" s="8">
        <v>52.49993896484375</v>
      </c>
      <c r="X291" s="8">
        <v>66.438377380371094</v>
      </c>
      <c r="Y291" s="8">
        <v>82.382034301757813</v>
      </c>
      <c r="Z291" s="8">
        <v>1.4673125743865967</v>
      </c>
      <c r="AA291" s="8">
        <v>537.29168701171875</v>
      </c>
      <c r="AB291" s="8">
        <v>487.29562377929688</v>
      </c>
      <c r="AC291" s="8">
        <v>4.9288125038146973</v>
      </c>
      <c r="AD291" s="8">
        <v>3.9505627155303955</v>
      </c>
      <c r="AE291" s="8">
        <v>7735.4267578125</v>
      </c>
      <c r="AF291" s="8">
        <v>5776.9091796875</v>
      </c>
      <c r="AG291" s="8">
        <v>1773.3212890625</v>
      </c>
      <c r="AH291" s="8">
        <v>1108.90625</v>
      </c>
      <c r="AI291" s="8">
        <v>5962.10546875</v>
      </c>
      <c r="AJ291" s="8">
        <v>4668.0029296875</v>
      </c>
      <c r="AK291" s="8">
        <f>(data_cloud__263[[#This Row],[timestamp]]-BD289)*86400</f>
        <v>24.986999854445457</v>
      </c>
      <c r="AL291" s="8">
        <v>1.004</v>
      </c>
      <c r="AM291" s="8">
        <v>424.42599999999999</v>
      </c>
      <c r="AN291" s="8">
        <v>2053.3040000000001</v>
      </c>
      <c r="AO291" s="8">
        <v>7.1130000000000004</v>
      </c>
      <c r="AP291" s="6">
        <v>33.494999999999997</v>
      </c>
      <c r="AQ291" s="6">
        <v>1</v>
      </c>
      <c r="AR291" s="6">
        <v>1</v>
      </c>
      <c r="AS291" s="6">
        <f>_xlfn.XLOOKUP(data_cloud__263[[#This Row],[product_id]], manual_check_maarten!A:A,manual_check_maarten!F:F,  "")</f>
        <v>1</v>
      </c>
      <c r="AT291" s="6" t="str">
        <f>_xlfn.XLOOKUP(data_cloud__263[[#This Row],[product_id]], manual_check_maarten!A:A,manual_check_maarten!H:H,  "")</f>
        <v/>
      </c>
      <c r="AU291" s="6">
        <f>IF(data_cloud__263[[#This Row],[ground_truth]]=0,1,0)</f>
        <v>0</v>
      </c>
      <c r="AV291" s="6"/>
      <c r="AW291" s="6"/>
      <c r="AX291" s="6">
        <f>_xlfn.XLOOKUP(data_cloud__263[[#This Row],[product_id]], manual_check_maarten!A:A,manual_check_maarten!G:G,  "")</f>
        <v>0</v>
      </c>
      <c r="AY291" s="6"/>
      <c r="AZ291" s="6"/>
      <c r="BA291" s="6" t="s">
        <v>998</v>
      </c>
      <c r="BB291" s="6">
        <v>164</v>
      </c>
      <c r="BC291" s="6" t="s">
        <v>85</v>
      </c>
      <c r="BD291" s="6">
        <v>45566.753622280092</v>
      </c>
      <c r="BE291" s="6" t="s">
        <v>79</v>
      </c>
      <c r="BF291" s="6" t="s">
        <v>80</v>
      </c>
      <c r="BG291" s="6">
        <v>164</v>
      </c>
      <c r="BH291" s="6">
        <v>164</v>
      </c>
      <c r="BI291" s="6">
        <v>0</v>
      </c>
      <c r="BJ291" s="6" t="s">
        <v>996</v>
      </c>
      <c r="BK291" s="6" t="s">
        <v>82</v>
      </c>
      <c r="BL291" s="6">
        <v>16.039999008178711</v>
      </c>
      <c r="BM291" s="6">
        <v>110</v>
      </c>
      <c r="BN291" s="6" t="s">
        <v>82</v>
      </c>
      <c r="BO291" s="6" t="s">
        <v>82</v>
      </c>
      <c r="BP291" s="6">
        <v>0</v>
      </c>
      <c r="BQ291" s="6">
        <v>60</v>
      </c>
      <c r="BR291" s="6"/>
      <c r="BS291" s="6"/>
      <c r="BT291" s="6" t="s">
        <v>999</v>
      </c>
      <c r="BU291" s="6" t="s">
        <v>998</v>
      </c>
      <c r="BV291" s="6">
        <v>40</v>
      </c>
      <c r="BW291" s="6">
        <v>20</v>
      </c>
      <c r="BX291" s="6">
        <v>45</v>
      </c>
      <c r="BY291" s="6">
        <v>1231.5989999999999</v>
      </c>
      <c r="BZ291" s="6">
        <v>1118.0550000000001</v>
      </c>
      <c r="CA291" s="6">
        <v>-1.8540000000000001</v>
      </c>
      <c r="CB291" s="6">
        <v>4.1100000000000003</v>
      </c>
      <c r="CC291" s="6">
        <v>90.454999999999998</v>
      </c>
      <c r="CD291" s="6">
        <v>2053.3040000000001</v>
      </c>
      <c r="CE291" s="6">
        <v>1224.6489999999999</v>
      </c>
      <c r="CF291" s="6">
        <v>1422.3820000000001</v>
      </c>
      <c r="CG291" s="6">
        <v>-178.22499999999999</v>
      </c>
      <c r="CH291" s="6">
        <v>99.998999999999995</v>
      </c>
      <c r="CS291" s="6"/>
      <c r="CT291" s="6"/>
      <c r="CU291" s="6"/>
      <c r="CV291" s="6"/>
      <c r="CW291" s="6"/>
      <c r="CZ291" s="6"/>
      <c r="DA291" s="6"/>
      <c r="DB291" s="6"/>
      <c r="DC291" s="6"/>
      <c r="DD291" s="6"/>
      <c r="DE291" s="6"/>
    </row>
    <row r="292" spans="1:109" x14ac:dyDescent="0.35">
      <c r="A292" s="8">
        <v>798.277587890625</v>
      </c>
      <c r="B292" s="8">
        <v>119.90861511230469</v>
      </c>
      <c r="C292" s="8">
        <v>213.10000610351563</v>
      </c>
      <c r="D292" s="8">
        <v>215</v>
      </c>
      <c r="E292" s="8">
        <v>221.80000305175781</v>
      </c>
      <c r="F292" s="8">
        <v>225.30000305175781</v>
      </c>
      <c r="G292" s="8">
        <v>2206.71044921875</v>
      </c>
      <c r="H292" s="8">
        <v>1838.92529296875</v>
      </c>
      <c r="I292" s="8">
        <v>3.252000093460083</v>
      </c>
      <c r="J292" s="8">
        <v>0.14400000870227814</v>
      </c>
      <c r="K292" s="8">
        <v>24.340002059936523</v>
      </c>
      <c r="L292" s="8">
        <v>2.0460000038146973</v>
      </c>
      <c r="M292" s="8">
        <v>0.45400002598762512</v>
      </c>
      <c r="N292" s="8">
        <v>0.65800005197525024</v>
      </c>
      <c r="O292" s="8">
        <v>42.200000762939453</v>
      </c>
      <c r="P292" s="8">
        <v>26.569454193115234</v>
      </c>
      <c r="Q292" s="8">
        <v>44.984077453613281</v>
      </c>
      <c r="R292" s="8">
        <v>229.80000305175781</v>
      </c>
      <c r="S292" s="8">
        <v>60.099997999999999</v>
      </c>
      <c r="T292" s="8">
        <v>60.099997999999999</v>
      </c>
      <c r="U292" s="8">
        <v>60.299999</v>
      </c>
      <c r="V292" s="8">
        <v>94.586082458496094</v>
      </c>
      <c r="W292" s="8">
        <v>52.499603271484375</v>
      </c>
      <c r="X292" s="8">
        <v>66.221061706542969</v>
      </c>
      <c r="Y292" s="8">
        <v>79.999229431152344</v>
      </c>
      <c r="Z292" s="8">
        <v>3.3861875534057617</v>
      </c>
      <c r="AA292" s="8">
        <v>536.88043212890625</v>
      </c>
      <c r="AB292" s="8">
        <v>490.265380859375</v>
      </c>
      <c r="AC292" s="8">
        <v>4.6654376983642578</v>
      </c>
      <c r="AD292" s="8">
        <v>3.7248127460479736</v>
      </c>
      <c r="AE292" s="8">
        <v>7562.796875</v>
      </c>
      <c r="AF292" s="8">
        <v>5185.443359375</v>
      </c>
      <c r="AG292" s="8">
        <v>1621.701171875</v>
      </c>
      <c r="AH292" s="8">
        <v>978.99609375</v>
      </c>
      <c r="AI292" s="8">
        <v>5941.095703125</v>
      </c>
      <c r="AJ292" s="8">
        <v>4206.447265625</v>
      </c>
      <c r="AK292" s="8">
        <f>(data_cloud__263[[#This Row],[timestamp]]-BD290)*86400</f>
        <v>23.975000088103116</v>
      </c>
      <c r="AL292" s="8">
        <v>1.0029999999999999</v>
      </c>
      <c r="AM292" s="8">
        <v>423.36700000000002</v>
      </c>
      <c r="AN292" s="8">
        <v>2053.6370000000002</v>
      </c>
      <c r="AO292" s="8">
        <v>12.778</v>
      </c>
      <c r="AP292" s="6">
        <v>22.242999999999999</v>
      </c>
      <c r="AQ292" s="6">
        <v>1</v>
      </c>
      <c r="AR292" s="6">
        <v>1</v>
      </c>
      <c r="AS292" s="6">
        <f>_xlfn.XLOOKUP(data_cloud__263[[#This Row],[product_id]], manual_check_maarten!A:A,manual_check_maarten!F:F,  "")</f>
        <v>1</v>
      </c>
      <c r="AT292" s="6" t="str">
        <f>_xlfn.XLOOKUP(data_cloud__263[[#This Row],[product_id]], manual_check_maarten!A:A,manual_check_maarten!H:H,  "")</f>
        <v/>
      </c>
      <c r="AU292" s="6">
        <f>IF(data_cloud__263[[#This Row],[ground_truth]]=0,1,0)</f>
        <v>0</v>
      </c>
      <c r="AV292" s="6"/>
      <c r="AW292" s="6"/>
      <c r="AX292" s="6">
        <f>_xlfn.XLOOKUP(data_cloud__263[[#This Row],[product_id]], manual_check_maarten!A:A,manual_check_maarten!G:G,  "")</f>
        <v>0</v>
      </c>
      <c r="AY292" s="6"/>
      <c r="AZ292" s="6"/>
      <c r="BA292" s="6" t="s">
        <v>1000</v>
      </c>
      <c r="BB292" s="6">
        <v>165</v>
      </c>
      <c r="BC292" s="6" t="s">
        <v>78</v>
      </c>
      <c r="BD292" s="6">
        <v>45566.753899768519</v>
      </c>
      <c r="BE292" s="6" t="s">
        <v>79</v>
      </c>
      <c r="BF292" s="6" t="s">
        <v>80</v>
      </c>
      <c r="BG292" s="6">
        <v>165</v>
      </c>
      <c r="BH292" s="6">
        <v>165</v>
      </c>
      <c r="BI292" s="6">
        <v>0</v>
      </c>
      <c r="BJ292" s="6" t="s">
        <v>1001</v>
      </c>
      <c r="BK292" s="6" t="s">
        <v>82</v>
      </c>
      <c r="BL292" s="6">
        <v>16.039999008178711</v>
      </c>
      <c r="BM292" s="6">
        <v>110</v>
      </c>
      <c r="BN292" s="6" t="s">
        <v>82</v>
      </c>
      <c r="BO292" s="6" t="s">
        <v>82</v>
      </c>
      <c r="BP292" s="6">
        <v>0</v>
      </c>
      <c r="BQ292" s="6">
        <v>60</v>
      </c>
      <c r="BR292" s="6">
        <v>1.0659098625183105E-2</v>
      </c>
      <c r="BS292" s="6">
        <v>0.14639151096343994</v>
      </c>
      <c r="BT292" s="6" t="s">
        <v>1002</v>
      </c>
      <c r="BU292" s="6" t="s">
        <v>1000</v>
      </c>
      <c r="BV292" s="6">
        <v>40</v>
      </c>
      <c r="BW292" s="6">
        <v>20</v>
      </c>
      <c r="BX292" s="6">
        <v>45</v>
      </c>
      <c r="BY292" s="6">
        <v>870.79899999999998</v>
      </c>
      <c r="BZ292" s="6">
        <v>1021.473</v>
      </c>
      <c r="CA292" s="6">
        <v>1.8260000000000001</v>
      </c>
      <c r="CB292" s="6">
        <v>4.141</v>
      </c>
      <c r="CC292" s="6">
        <v>94.135000000000005</v>
      </c>
      <c r="CD292" s="6">
        <v>2053.6370000000002</v>
      </c>
      <c r="CE292" s="6">
        <v>849.17899999999997</v>
      </c>
      <c r="CF292" s="6">
        <v>1132.203</v>
      </c>
      <c r="CG292" s="6">
        <v>5.4770000000000003</v>
      </c>
      <c r="CH292" s="6">
        <v>96.063000000000002</v>
      </c>
      <c r="CS292" s="6"/>
      <c r="CT292" s="6"/>
      <c r="CU292" s="6"/>
      <c r="CV292" s="6"/>
      <c r="CW292" s="6"/>
      <c r="CZ292" s="6"/>
      <c r="DA292" s="6"/>
      <c r="DB292" s="6"/>
      <c r="DC292" s="6"/>
      <c r="DD292" s="6"/>
      <c r="DE292" s="6"/>
    </row>
    <row r="293" spans="1:109" x14ac:dyDescent="0.35">
      <c r="A293" s="8">
        <v>798.277587890625</v>
      </c>
      <c r="B293" s="8">
        <v>119.90861511230469</v>
      </c>
      <c r="C293" s="8">
        <v>213.10000610351563</v>
      </c>
      <c r="D293" s="8">
        <v>215</v>
      </c>
      <c r="E293" s="8">
        <v>221.80000305175781</v>
      </c>
      <c r="F293" s="8">
        <v>225.30000305175781</v>
      </c>
      <c r="G293" s="8">
        <v>2206.71044921875</v>
      </c>
      <c r="H293" s="8">
        <v>1838.92529296875</v>
      </c>
      <c r="I293" s="8">
        <v>3.252000093460083</v>
      </c>
      <c r="J293" s="8">
        <v>0.14400000870227814</v>
      </c>
      <c r="K293" s="8">
        <v>24.340002059936523</v>
      </c>
      <c r="L293" s="8">
        <v>2.0460000038146973</v>
      </c>
      <c r="M293" s="8">
        <v>0.45400002598762512</v>
      </c>
      <c r="N293" s="8">
        <v>0.65800005197525024</v>
      </c>
      <c r="O293" s="8">
        <v>42.200000762939453</v>
      </c>
      <c r="P293" s="8">
        <v>26.569454193115234</v>
      </c>
      <c r="Q293" s="8">
        <v>44.984077453613281</v>
      </c>
      <c r="R293" s="8">
        <v>229.80000305175781</v>
      </c>
      <c r="S293" s="8">
        <v>60.099997999999999</v>
      </c>
      <c r="T293" s="8">
        <v>60.099997999999999</v>
      </c>
      <c r="U293" s="8">
        <v>60.299999</v>
      </c>
      <c r="V293" s="8">
        <v>137.79624938964844</v>
      </c>
      <c r="W293" s="8">
        <v>52.49993896484375</v>
      </c>
      <c r="X293" s="8">
        <v>66.501121520996094</v>
      </c>
      <c r="Y293" s="8">
        <v>82.051719665527344</v>
      </c>
      <c r="Z293" s="8">
        <v>2.7841875553131104</v>
      </c>
      <c r="AA293" s="8">
        <v>537.19622802734375</v>
      </c>
      <c r="AB293" s="8">
        <v>488.1759033203125</v>
      </c>
      <c r="AC293" s="8">
        <v>4.9288125038146973</v>
      </c>
      <c r="AD293" s="8">
        <v>3.9505627155303955</v>
      </c>
      <c r="AE293" s="8">
        <v>7736.0068359375</v>
      </c>
      <c r="AF293" s="8">
        <v>5802.5703125</v>
      </c>
      <c r="AG293" s="8">
        <v>1774.26611328125</v>
      </c>
      <c r="AH293" s="8">
        <v>1112.42431640625</v>
      </c>
      <c r="AI293" s="8">
        <v>5961.74072265625</v>
      </c>
      <c r="AJ293" s="8">
        <v>4690.14599609375</v>
      </c>
      <c r="AK293" s="8">
        <f>(data_cloud__263[[#This Row],[timestamp]]-BD291)*86400</f>
        <v>23.975000088103116</v>
      </c>
      <c r="AL293" s="8">
        <v>1.0049999999999999</v>
      </c>
      <c r="AM293" s="8">
        <v>424.43200000000002</v>
      </c>
      <c r="AN293" s="8">
        <v>2056.0230000000001</v>
      </c>
      <c r="AO293" s="8">
        <v>7.0309999999999997</v>
      </c>
      <c r="AP293" s="6">
        <v>26.588000000000001</v>
      </c>
      <c r="AQ293" s="6">
        <v>1</v>
      </c>
      <c r="AR293" s="6">
        <v>1</v>
      </c>
      <c r="AS293" s="6">
        <f>_xlfn.XLOOKUP(data_cloud__263[[#This Row],[product_id]], manual_check_maarten!A:A,manual_check_maarten!F:F,  "")</f>
        <v>1</v>
      </c>
      <c r="AT293" s="6" t="str">
        <f>_xlfn.XLOOKUP(data_cloud__263[[#This Row],[product_id]], manual_check_maarten!A:A,manual_check_maarten!H:H,  "")</f>
        <v/>
      </c>
      <c r="AU293" s="6">
        <f>IF(data_cloud__263[[#This Row],[ground_truth]]=0,1,0)</f>
        <v>0</v>
      </c>
      <c r="AV293" s="6"/>
      <c r="AW293" s="6"/>
      <c r="AX293" s="6">
        <f>_xlfn.XLOOKUP(data_cloud__263[[#This Row],[product_id]], manual_check_maarten!A:A,manual_check_maarten!G:G,  "")</f>
        <v>0</v>
      </c>
      <c r="AY293" s="6"/>
      <c r="AZ293" s="6"/>
      <c r="BA293" s="6" t="s">
        <v>1003</v>
      </c>
      <c r="BB293" s="6">
        <v>165</v>
      </c>
      <c r="BC293" s="6" t="s">
        <v>85</v>
      </c>
      <c r="BD293" s="6">
        <v>45566.753899768519</v>
      </c>
      <c r="BE293" s="6" t="s">
        <v>79</v>
      </c>
      <c r="BF293" s="6" t="s">
        <v>80</v>
      </c>
      <c r="BG293" s="6">
        <v>165</v>
      </c>
      <c r="BH293" s="6">
        <v>165</v>
      </c>
      <c r="BI293" s="6">
        <v>0</v>
      </c>
      <c r="BJ293" s="6" t="s">
        <v>1001</v>
      </c>
      <c r="BK293" s="6" t="s">
        <v>82</v>
      </c>
      <c r="BL293" s="6">
        <v>16.039999008178711</v>
      </c>
      <c r="BM293" s="6">
        <v>110</v>
      </c>
      <c r="BN293" s="6" t="s">
        <v>82</v>
      </c>
      <c r="BO293" s="6" t="s">
        <v>82</v>
      </c>
      <c r="BP293" s="6">
        <v>0</v>
      </c>
      <c r="BQ293" s="6">
        <v>60</v>
      </c>
      <c r="BR293" s="6"/>
      <c r="BS293" s="6"/>
      <c r="BT293" s="6" t="s">
        <v>1004</v>
      </c>
      <c r="BU293" s="6" t="s">
        <v>1003</v>
      </c>
      <c r="BV293" s="6">
        <v>40</v>
      </c>
      <c r="BW293" s="6">
        <v>20</v>
      </c>
      <c r="BX293" s="6">
        <v>45</v>
      </c>
      <c r="BY293" s="6">
        <v>1239.5640000000001</v>
      </c>
      <c r="BZ293" s="6">
        <v>842.63900000000001</v>
      </c>
      <c r="CA293" s="6">
        <v>-1.619</v>
      </c>
      <c r="CB293" s="6">
        <v>4.0289999999999999</v>
      </c>
      <c r="CC293" s="6">
        <v>90.69</v>
      </c>
      <c r="CD293" s="6">
        <v>2056.0230000000001</v>
      </c>
      <c r="CE293" s="6">
        <v>1233.2909999999999</v>
      </c>
      <c r="CF293" s="6">
        <v>1152.2090000000001</v>
      </c>
      <c r="CG293" s="6">
        <v>-178.28100000000001</v>
      </c>
      <c r="CH293" s="6">
        <v>99.998999999999995</v>
      </c>
      <c r="CS293" s="6"/>
      <c r="CT293" s="6"/>
      <c r="CU293" s="6"/>
      <c r="CV293" s="6"/>
      <c r="CW293" s="6"/>
      <c r="CZ293" s="6"/>
      <c r="DA293" s="6"/>
      <c r="DB293" s="6"/>
      <c r="DC293" s="6"/>
      <c r="DD293" s="6"/>
      <c r="DE293" s="6"/>
    </row>
    <row r="294" spans="1:109" x14ac:dyDescent="0.35">
      <c r="A294" s="8">
        <v>798.4620361328125</v>
      </c>
      <c r="B294" s="8">
        <v>119.90861511230469</v>
      </c>
      <c r="C294" s="8">
        <v>213.30000305175781</v>
      </c>
      <c r="D294" s="8">
        <v>214.80000305175781</v>
      </c>
      <c r="E294" s="8">
        <v>221.60000610351563</v>
      </c>
      <c r="F294" s="8">
        <v>225.30000305175781</v>
      </c>
      <c r="G294" s="8">
        <v>2207.487548828125</v>
      </c>
      <c r="H294" s="8">
        <v>1830.8624267578125</v>
      </c>
      <c r="I294" s="8">
        <v>3.0240001678466797</v>
      </c>
      <c r="J294" s="8">
        <v>0.15000000596046448</v>
      </c>
      <c r="K294" s="8">
        <v>24.340002059936523</v>
      </c>
      <c r="L294" s="8">
        <v>2.0559999942779541</v>
      </c>
      <c r="M294" s="8">
        <v>0.45400002598762512</v>
      </c>
      <c r="N294" s="8">
        <v>0.65600001811981201</v>
      </c>
      <c r="O294" s="8">
        <v>42.5</v>
      </c>
      <c r="P294" s="8">
        <v>26.798809051513672</v>
      </c>
      <c r="Q294" s="8">
        <v>44.958595275878906</v>
      </c>
      <c r="R294" s="8">
        <v>229.80000305175781</v>
      </c>
      <c r="S294" s="8">
        <v>60.099997999999999</v>
      </c>
      <c r="T294" s="8">
        <v>60.099997999999999</v>
      </c>
      <c r="U294" s="8">
        <v>60.400002000000001</v>
      </c>
      <c r="V294" s="8">
        <v>94.586082458496094</v>
      </c>
      <c r="W294" s="8">
        <v>52.499603271484375</v>
      </c>
      <c r="X294" s="8">
        <v>66.200813293457031</v>
      </c>
      <c r="Y294" s="8">
        <v>80.140403747558594</v>
      </c>
      <c r="Z294" s="8">
        <v>3.1604375839233398</v>
      </c>
      <c r="AA294" s="8">
        <v>537.4544677734375</v>
      </c>
      <c r="AB294" s="8">
        <v>491.53512573242188</v>
      </c>
      <c r="AC294" s="8">
        <v>4.5149378776550293</v>
      </c>
      <c r="AD294" s="8">
        <v>3.7248127460479736</v>
      </c>
      <c r="AE294" s="8">
        <v>7587.8916015625</v>
      </c>
      <c r="AF294" s="8">
        <v>5214.09130859375</v>
      </c>
      <c r="AG294" s="8">
        <v>1551.95166015625</v>
      </c>
      <c r="AH294" s="8">
        <v>991.7744140625</v>
      </c>
      <c r="AI294" s="8">
        <v>6035.93994140625</v>
      </c>
      <c r="AJ294" s="8">
        <v>4222.31689453125</v>
      </c>
      <c r="AK294" s="8">
        <f>(data_cloud__263[[#This Row],[timestamp]]-BD292)*86400</f>
        <v>24.07800005748868</v>
      </c>
      <c r="AL294" s="8">
        <v>1.0029999999999999</v>
      </c>
      <c r="AM294" s="8">
        <v>423.60399999999998</v>
      </c>
      <c r="AN294" s="8">
        <v>2055.62</v>
      </c>
      <c r="AO294" s="8">
        <v>8.452</v>
      </c>
      <c r="AP294" s="6">
        <v>35.627000000000002</v>
      </c>
      <c r="AQ294" s="6">
        <v>1</v>
      </c>
      <c r="AR294" s="6">
        <v>1</v>
      </c>
      <c r="AS294" s="6">
        <f>_xlfn.XLOOKUP(data_cloud__263[[#This Row],[product_id]], manual_check_maarten!A:A,manual_check_maarten!F:F,  "")</f>
        <v>0</v>
      </c>
      <c r="AT294" s="6" t="str">
        <f>_xlfn.XLOOKUP(data_cloud__263[[#This Row],[product_id]], manual_check_maarten!A:A,manual_check_maarten!H:H,  "")</f>
        <v>Circ section</v>
      </c>
      <c r="AU294" s="6">
        <f>IF(data_cloud__263[[#This Row],[ground_truth]]=0,1,0)</f>
        <v>1</v>
      </c>
      <c r="AV294" s="6"/>
      <c r="AW294" s="6"/>
      <c r="AX294" s="6">
        <f>_xlfn.XLOOKUP(data_cloud__263[[#This Row],[product_id]], manual_check_maarten!A:A,manual_check_maarten!G:G,  "")</f>
        <v>0</v>
      </c>
      <c r="AY294" s="6"/>
      <c r="AZ294" s="6"/>
      <c r="BA294" s="6" t="s">
        <v>1005</v>
      </c>
      <c r="BB294" s="6">
        <v>166</v>
      </c>
      <c r="BC294" s="6" t="s">
        <v>78</v>
      </c>
      <c r="BD294" s="6">
        <v>45566.754178449075</v>
      </c>
      <c r="BE294" s="6" t="s">
        <v>79</v>
      </c>
      <c r="BF294" s="6" t="s">
        <v>80</v>
      </c>
      <c r="BG294" s="6">
        <v>166</v>
      </c>
      <c r="BH294" s="6">
        <v>166</v>
      </c>
      <c r="BI294" s="6">
        <v>0</v>
      </c>
      <c r="BJ294" s="6" t="s">
        <v>1006</v>
      </c>
      <c r="BK294" s="6" t="s">
        <v>82</v>
      </c>
      <c r="BL294" s="6">
        <v>16.049999237060547</v>
      </c>
      <c r="BM294" s="6">
        <v>110</v>
      </c>
      <c r="BN294" s="6" t="s">
        <v>82</v>
      </c>
      <c r="BO294" s="6" t="s">
        <v>82</v>
      </c>
      <c r="BP294" s="6">
        <v>0</v>
      </c>
      <c r="BQ294" s="6">
        <v>60</v>
      </c>
      <c r="BR294" s="6">
        <v>9.3603134155273438E-4</v>
      </c>
      <c r="BS294" s="6">
        <v>0.15509176254272461</v>
      </c>
      <c r="BT294" s="6" t="s">
        <v>1007</v>
      </c>
      <c r="BU294" s="6" t="s">
        <v>1005</v>
      </c>
      <c r="BV294" s="6">
        <v>40</v>
      </c>
      <c r="BW294" s="6">
        <v>20</v>
      </c>
      <c r="BX294" s="6">
        <v>45</v>
      </c>
      <c r="BY294" s="6">
        <v>873.34199999999998</v>
      </c>
      <c r="BZ294" s="6">
        <v>1283.519</v>
      </c>
      <c r="CA294" s="6">
        <v>2.8010000000000002</v>
      </c>
      <c r="CB294" s="6">
        <v>4.109</v>
      </c>
      <c r="CC294" s="6">
        <v>95.11</v>
      </c>
      <c r="CD294" s="6">
        <v>2055.62</v>
      </c>
      <c r="CE294" s="6">
        <v>850.44299999999998</v>
      </c>
      <c r="CF294" s="6">
        <v>1389.069</v>
      </c>
      <c r="CG294" s="6">
        <v>6.0110000000000001</v>
      </c>
      <c r="CH294" s="6">
        <v>93.307000000000002</v>
      </c>
      <c r="CS294" s="6"/>
      <c r="CT294" s="6"/>
      <c r="CU294" s="6"/>
      <c r="CV294" s="6"/>
      <c r="CW294" s="6"/>
      <c r="CZ294" s="6"/>
      <c r="DA294" s="6"/>
      <c r="DB294" s="6"/>
      <c r="DC294" s="6"/>
      <c r="DD294" s="6"/>
      <c r="DE294" s="6"/>
    </row>
    <row r="295" spans="1:109" x14ac:dyDescent="0.35">
      <c r="A295" s="8">
        <v>798.4620361328125</v>
      </c>
      <c r="B295" s="8">
        <v>119.90861511230469</v>
      </c>
      <c r="C295" s="8">
        <v>213.30000305175781</v>
      </c>
      <c r="D295" s="8">
        <v>214.80000305175781</v>
      </c>
      <c r="E295" s="8">
        <v>221.60000610351563</v>
      </c>
      <c r="F295" s="8">
        <v>225.30000305175781</v>
      </c>
      <c r="G295" s="8">
        <v>2207.487548828125</v>
      </c>
      <c r="H295" s="8">
        <v>1830.8624267578125</v>
      </c>
      <c r="I295" s="8">
        <v>3.0240001678466797</v>
      </c>
      <c r="J295" s="8">
        <v>0.15000000596046448</v>
      </c>
      <c r="K295" s="8">
        <v>24.340002059936523</v>
      </c>
      <c r="L295" s="8">
        <v>2.0559999942779541</v>
      </c>
      <c r="M295" s="8">
        <v>0.45400002598762512</v>
      </c>
      <c r="N295" s="8">
        <v>0.65600001811981201</v>
      </c>
      <c r="O295" s="8">
        <v>42.5</v>
      </c>
      <c r="P295" s="8">
        <v>26.798809051513672</v>
      </c>
      <c r="Q295" s="8">
        <v>44.958595275878906</v>
      </c>
      <c r="R295" s="8">
        <v>229.80000305175781</v>
      </c>
      <c r="S295" s="8">
        <v>60.099997999999999</v>
      </c>
      <c r="T295" s="8">
        <v>60.099997999999999</v>
      </c>
      <c r="U295" s="8">
        <v>60.400002000000001</v>
      </c>
      <c r="V295" s="8">
        <v>137.79624938964844</v>
      </c>
      <c r="W295" s="8">
        <v>52.49993896484375</v>
      </c>
      <c r="X295" s="8">
        <v>66.571861267089844</v>
      </c>
      <c r="Y295" s="8">
        <v>82.173507690429688</v>
      </c>
      <c r="Z295" s="8">
        <v>2.3177502155303955</v>
      </c>
      <c r="AA295" s="8">
        <v>540.36407470703125</v>
      </c>
      <c r="AB295" s="8">
        <v>492.00299072265625</v>
      </c>
      <c r="AC295" s="8">
        <v>4.8911876678466797</v>
      </c>
      <c r="AD295" s="8">
        <v>3.9505627155303955</v>
      </c>
      <c r="AE295" s="8">
        <v>7781.62841796875</v>
      </c>
      <c r="AF295" s="8">
        <v>5910.42333984375</v>
      </c>
      <c r="AG295" s="8">
        <v>1779.0224609375</v>
      </c>
      <c r="AH295" s="8">
        <v>1135.4873046875</v>
      </c>
      <c r="AI295" s="8">
        <v>6002.60595703125</v>
      </c>
      <c r="AJ295" s="8">
        <v>4774.93603515625</v>
      </c>
      <c r="AK295" s="8">
        <f>(data_cloud__263[[#This Row],[timestamp]]-BD293)*86400</f>
        <v>24.07800005748868</v>
      </c>
      <c r="AL295" s="8">
        <v>1.0049999999999999</v>
      </c>
      <c r="AM295" s="8">
        <v>424.64699999999999</v>
      </c>
      <c r="AN295" s="8">
        <v>2056.1889999999999</v>
      </c>
      <c r="AO295" s="8">
        <v>12.988</v>
      </c>
      <c r="AP295" s="6">
        <v>26.497</v>
      </c>
      <c r="AQ295" s="6">
        <v>1</v>
      </c>
      <c r="AR295" s="6">
        <v>1</v>
      </c>
      <c r="AS295" s="6">
        <f>_xlfn.XLOOKUP(data_cloud__263[[#This Row],[product_id]], manual_check_maarten!A:A,manual_check_maarten!F:F,  "")</f>
        <v>1</v>
      </c>
      <c r="AT295" s="6" t="str">
        <f>_xlfn.XLOOKUP(data_cloud__263[[#This Row],[product_id]], manual_check_maarten!A:A,manual_check_maarten!H:H,  "")</f>
        <v/>
      </c>
      <c r="AU295" s="6">
        <f>IF(data_cloud__263[[#This Row],[ground_truth]]=0,1,0)</f>
        <v>0</v>
      </c>
      <c r="AV295" s="6"/>
      <c r="AW295" s="6"/>
      <c r="AX295" s="6">
        <f>_xlfn.XLOOKUP(data_cloud__263[[#This Row],[product_id]], manual_check_maarten!A:A,manual_check_maarten!G:G,  "")</f>
        <v>0</v>
      </c>
      <c r="AY295" s="6"/>
      <c r="AZ295" s="6"/>
      <c r="BA295" s="6" t="s">
        <v>1008</v>
      </c>
      <c r="BB295" s="6">
        <v>166</v>
      </c>
      <c r="BC295" s="6" t="s">
        <v>85</v>
      </c>
      <c r="BD295" s="6">
        <v>45566.754178449075</v>
      </c>
      <c r="BE295" s="6" t="s">
        <v>79</v>
      </c>
      <c r="BF295" s="6" t="s">
        <v>80</v>
      </c>
      <c r="BG295" s="6">
        <v>166</v>
      </c>
      <c r="BH295" s="6">
        <v>166</v>
      </c>
      <c r="BI295" s="6">
        <v>0</v>
      </c>
      <c r="BJ295" s="6" t="s">
        <v>1006</v>
      </c>
      <c r="BK295" s="6" t="s">
        <v>82</v>
      </c>
      <c r="BL295" s="6">
        <v>16.049999237060547</v>
      </c>
      <c r="BM295" s="6">
        <v>110</v>
      </c>
      <c r="BN295" s="6" t="s">
        <v>82</v>
      </c>
      <c r="BO295" s="6" t="s">
        <v>82</v>
      </c>
      <c r="BP295" s="6">
        <v>0</v>
      </c>
      <c r="BQ295" s="6">
        <v>60</v>
      </c>
      <c r="BR295" s="6"/>
      <c r="BS295" s="6"/>
      <c r="BT295" s="6" t="s">
        <v>1009</v>
      </c>
      <c r="BU295" s="6" t="s">
        <v>1008</v>
      </c>
      <c r="BV295" s="6">
        <v>40</v>
      </c>
      <c r="BW295" s="6">
        <v>20</v>
      </c>
      <c r="BX295" s="6">
        <v>45</v>
      </c>
      <c r="BY295" s="6">
        <v>1214.652</v>
      </c>
      <c r="BZ295" s="6">
        <v>856.83299999999997</v>
      </c>
      <c r="CA295" s="6">
        <v>-2.3090000000000002</v>
      </c>
      <c r="CB295" s="6">
        <v>4.1139999999999999</v>
      </c>
      <c r="CC295" s="6">
        <v>90</v>
      </c>
      <c r="CD295" s="6">
        <v>2056.1889999999999</v>
      </c>
      <c r="CE295" s="6">
        <v>1214.8119999999999</v>
      </c>
      <c r="CF295" s="6">
        <v>1166.425</v>
      </c>
      <c r="CG295" s="6">
        <v>-179.399</v>
      </c>
      <c r="CH295" s="6">
        <v>99.998999999999995</v>
      </c>
      <c r="CS295" s="6"/>
      <c r="CT295" s="6"/>
      <c r="CU295" s="6"/>
      <c r="CV295" s="6"/>
      <c r="CW295" s="6"/>
      <c r="CZ295" s="6"/>
      <c r="DA295" s="6"/>
      <c r="DB295" s="6"/>
      <c r="DC295" s="6"/>
      <c r="DD295" s="6"/>
      <c r="DE295" s="6"/>
    </row>
    <row r="296" spans="1:109" hidden="1" x14ac:dyDescent="0.35">
      <c r="A296" s="8">
        <v>798.4620361328125</v>
      </c>
      <c r="B296" s="8">
        <v>119.90861511230469</v>
      </c>
      <c r="C296" s="8">
        <v>213.30000305175781</v>
      </c>
      <c r="D296" s="8">
        <v>214.60000610351563</v>
      </c>
      <c r="E296" s="8">
        <v>221.60000610351563</v>
      </c>
      <c r="F296" s="8">
        <v>225.10000610351563</v>
      </c>
      <c r="G296" s="8">
        <v>2209.138916015625</v>
      </c>
      <c r="H296" s="8">
        <v>1823.1881103515625</v>
      </c>
      <c r="I296" s="8">
        <v>3.2080001831054688</v>
      </c>
      <c r="J296" s="8">
        <v>0.14800000190734863</v>
      </c>
      <c r="K296" s="8">
        <v>24.340002059936523</v>
      </c>
      <c r="L296" s="8">
        <v>2.0080001354217529</v>
      </c>
      <c r="M296" s="8">
        <v>0.45400002598762512</v>
      </c>
      <c r="N296" s="8">
        <v>0.65400004386901855</v>
      </c>
      <c r="O296" s="8">
        <v>42.700000762939453</v>
      </c>
      <c r="P296" s="8">
        <v>26.345195770263672</v>
      </c>
      <c r="Q296" s="8">
        <v>44.984077453613281</v>
      </c>
      <c r="R296" s="8">
        <v>229.80000305175781</v>
      </c>
      <c r="S296" s="8">
        <v>60.099997999999999</v>
      </c>
      <c r="T296" s="8">
        <v>60.099997999999999</v>
      </c>
      <c r="U296" s="8">
        <v>60.400002000000001</v>
      </c>
      <c r="V296" s="8">
        <v>94.586082458496094</v>
      </c>
      <c r="W296" s="8">
        <v>52.499603271484375</v>
      </c>
      <c r="X296" s="8">
        <v>66.374435424804688</v>
      </c>
      <c r="Y296" s="8">
        <v>80.087760925292969</v>
      </c>
      <c r="Z296" s="8">
        <v>3.0475625991821289</v>
      </c>
      <c r="AA296" s="8">
        <v>536.5028076171875</v>
      </c>
      <c r="AB296" s="8">
        <v>489.23916625976563</v>
      </c>
      <c r="AC296" s="8">
        <v>4.7030625343322754</v>
      </c>
      <c r="AD296" s="8">
        <v>3.7248127460479736</v>
      </c>
      <c r="AE296" s="8">
        <v>7572.63916015625</v>
      </c>
      <c r="AF296" s="8">
        <v>5154.306640625</v>
      </c>
      <c r="AG296" s="8">
        <v>1633.751953125</v>
      </c>
      <c r="AH296" s="8">
        <v>970.1962890625</v>
      </c>
      <c r="AI296" s="8">
        <v>5938.88720703125</v>
      </c>
      <c r="AJ296" s="8">
        <v>4184.1103515625</v>
      </c>
      <c r="AK296" s="8">
        <f>(data_cloud__263[[#This Row],[timestamp]]-BD294)*86400</f>
        <v>25.141999893821776</v>
      </c>
      <c r="AL296" s="8"/>
      <c r="AM296" s="8"/>
      <c r="AN296" s="8"/>
      <c r="AO296" s="8"/>
      <c r="AP296" s="6"/>
      <c r="AQ296" s="6"/>
      <c r="AR296" s="6"/>
      <c r="AS296" s="6" t="str">
        <f>_xlfn.XLOOKUP(data_cloud__263[[#This Row],[product_id]], manual_check_maarten!A:A,manual_check_maarten!F:F,  "")</f>
        <v/>
      </c>
      <c r="AT296" s="6" t="str">
        <f>_xlfn.XLOOKUP(data_cloud__263[[#This Row],[product_id]], manual_check_maarten!A:A,manual_check_maarten!H:H,  "")</f>
        <v/>
      </c>
      <c r="AU296" s="6">
        <f>IF(data_cloud__263[[#This Row],[ground_truth]]=0,1,0)</f>
        <v>0</v>
      </c>
      <c r="AV296" s="6"/>
      <c r="AW296" s="6"/>
      <c r="AX296" s="6" t="str">
        <f>_xlfn.XLOOKUP(data_cloud__263[[#This Row],[product_id]], manual_check_maarten!A:A,manual_check_maarten!G:G,  "")</f>
        <v/>
      </c>
      <c r="AY296" s="6"/>
      <c r="AZ296" s="6"/>
      <c r="BA296" s="6" t="s">
        <v>1010</v>
      </c>
      <c r="BB296" s="6">
        <v>167</v>
      </c>
      <c r="BC296" s="6" t="s">
        <v>78</v>
      </c>
      <c r="BD296" s="6">
        <v>45566.754469444444</v>
      </c>
      <c r="BE296" s="6" t="s">
        <v>79</v>
      </c>
      <c r="BF296" s="6" t="s">
        <v>80</v>
      </c>
      <c r="BG296" s="6">
        <v>167</v>
      </c>
      <c r="BH296" s="6">
        <v>167</v>
      </c>
      <c r="BI296" s="6">
        <v>0</v>
      </c>
      <c r="BJ296" s="6" t="s">
        <v>1011</v>
      </c>
      <c r="BK296" s="6" t="s">
        <v>82</v>
      </c>
      <c r="BL296" s="6">
        <v>16.049999237060547</v>
      </c>
      <c r="BM296" s="6">
        <v>110</v>
      </c>
      <c r="BN296" s="6" t="s">
        <v>82</v>
      </c>
      <c r="BO296" s="6" t="s">
        <v>82</v>
      </c>
      <c r="BP296" s="6">
        <v>0</v>
      </c>
      <c r="BQ296" s="6">
        <v>60</v>
      </c>
      <c r="BR296" s="6">
        <v>7.6711177825927734E-4</v>
      </c>
      <c r="BS296" s="6">
        <v>0.16057145595550537</v>
      </c>
      <c r="BT296" s="6"/>
      <c r="BU296" s="6"/>
      <c r="BY296" s="6"/>
      <c r="BZ296" s="6"/>
      <c r="CA296" s="6"/>
      <c r="CB296" s="6"/>
      <c r="CC296" s="6"/>
      <c r="CD296" s="6"/>
      <c r="CE296" s="6"/>
      <c r="CS296" s="6"/>
      <c r="CT296" s="6"/>
      <c r="CU296" s="6"/>
      <c r="CV296" s="6"/>
      <c r="CW296" s="6"/>
      <c r="CZ296" s="6"/>
      <c r="DA296" s="6"/>
      <c r="DB296" s="6"/>
      <c r="DC296" s="6"/>
      <c r="DD296" s="6"/>
      <c r="DE296" s="6"/>
    </row>
    <row r="297" spans="1:109" x14ac:dyDescent="0.35">
      <c r="A297" s="8">
        <v>798.4620361328125</v>
      </c>
      <c r="B297" s="8">
        <v>119.90861511230469</v>
      </c>
      <c r="C297" s="8">
        <v>213.30000305175781</v>
      </c>
      <c r="D297" s="8">
        <v>214.60000610351563</v>
      </c>
      <c r="E297" s="8">
        <v>221.60000610351563</v>
      </c>
      <c r="F297" s="8">
        <v>225.10000610351563</v>
      </c>
      <c r="G297" s="8">
        <v>2209.138916015625</v>
      </c>
      <c r="H297" s="8">
        <v>1823.1881103515625</v>
      </c>
      <c r="I297" s="8">
        <v>3.2080001831054688</v>
      </c>
      <c r="J297" s="8">
        <v>0.14800000190734863</v>
      </c>
      <c r="K297" s="8">
        <v>24.340002059936523</v>
      </c>
      <c r="L297" s="8">
        <v>2.0080001354217529</v>
      </c>
      <c r="M297" s="8">
        <v>0.45400002598762512</v>
      </c>
      <c r="N297" s="8">
        <v>0.65400004386901855</v>
      </c>
      <c r="O297" s="8">
        <v>42.700000762939453</v>
      </c>
      <c r="P297" s="8">
        <v>26.345195770263672</v>
      </c>
      <c r="Q297" s="8">
        <v>44.984077453613281</v>
      </c>
      <c r="R297" s="8">
        <v>229.80000305175781</v>
      </c>
      <c r="S297" s="8">
        <v>60.099997999999999</v>
      </c>
      <c r="T297" s="8">
        <v>60.099997999999999</v>
      </c>
      <c r="U297" s="8">
        <v>60.400002000000001</v>
      </c>
      <c r="V297" s="8">
        <v>137.79624938964844</v>
      </c>
      <c r="W297" s="8">
        <v>52.49993896484375</v>
      </c>
      <c r="X297" s="8">
        <v>66.780998229980469</v>
      </c>
      <c r="Y297" s="8">
        <v>82.314582824707031</v>
      </c>
      <c r="Z297" s="8">
        <v>2.4831876754760742</v>
      </c>
      <c r="AA297" s="8">
        <v>539.115478515625</v>
      </c>
      <c r="AB297" s="8">
        <v>490.21182250976563</v>
      </c>
      <c r="AC297" s="8">
        <v>4.9288125038146973</v>
      </c>
      <c r="AD297" s="8">
        <v>3.9129376411437988</v>
      </c>
      <c r="AE297" s="8">
        <v>7749.28515625</v>
      </c>
      <c r="AF297" s="8">
        <v>5837.12255859375</v>
      </c>
      <c r="AG297" s="8">
        <v>1780.2470703125</v>
      </c>
      <c r="AH297" s="8">
        <v>1098.2880859375</v>
      </c>
      <c r="AI297" s="8">
        <v>5969.0380859375</v>
      </c>
      <c r="AJ297" s="8">
        <v>4738.83447265625</v>
      </c>
      <c r="AK297" s="8">
        <f>(data_cloud__263[[#This Row],[timestamp]]-BD295)*86400</f>
        <v>25.141999893821776</v>
      </c>
      <c r="AL297" s="8">
        <v>1.0049999999999999</v>
      </c>
      <c r="AM297" s="8">
        <v>424.61200000000002</v>
      </c>
      <c r="AN297" s="8">
        <v>2055.5790000000002</v>
      </c>
      <c r="AO297" s="8">
        <v>4.7850000000000001</v>
      </c>
      <c r="AP297" s="6">
        <v>27.257999999999999</v>
      </c>
      <c r="AQ297" s="6">
        <v>1</v>
      </c>
      <c r="AR297" s="6">
        <v>1</v>
      </c>
      <c r="AS297" s="6">
        <f>_xlfn.XLOOKUP(data_cloud__263[[#This Row],[product_id]], manual_check_maarten!A:A,manual_check_maarten!F:F,  "")</f>
        <v>1</v>
      </c>
      <c r="AT297" s="6" t="str">
        <f>_xlfn.XLOOKUP(data_cloud__263[[#This Row],[product_id]], manual_check_maarten!A:A,manual_check_maarten!H:H,  "")</f>
        <v/>
      </c>
      <c r="AU297" s="6">
        <f>IF(data_cloud__263[[#This Row],[ground_truth]]=0,1,0)</f>
        <v>0</v>
      </c>
      <c r="AV297" s="6"/>
      <c r="AW297" s="6"/>
      <c r="AX297" s="6">
        <f>_xlfn.XLOOKUP(data_cloud__263[[#This Row],[product_id]], manual_check_maarten!A:A,manual_check_maarten!G:G,  "")</f>
        <v>0</v>
      </c>
      <c r="AY297" s="6"/>
      <c r="AZ297" s="6"/>
      <c r="BA297" s="6" t="s">
        <v>1012</v>
      </c>
      <c r="BB297" s="6">
        <v>167</v>
      </c>
      <c r="BC297" s="6" t="s">
        <v>85</v>
      </c>
      <c r="BD297" s="6">
        <v>45566.754469444444</v>
      </c>
      <c r="BE297" s="6" t="s">
        <v>79</v>
      </c>
      <c r="BF297" s="6" t="s">
        <v>80</v>
      </c>
      <c r="BG297" s="6">
        <v>167</v>
      </c>
      <c r="BH297" s="6">
        <v>167</v>
      </c>
      <c r="BI297" s="6">
        <v>0</v>
      </c>
      <c r="BJ297" s="6" t="s">
        <v>1011</v>
      </c>
      <c r="BK297" s="6" t="s">
        <v>82</v>
      </c>
      <c r="BL297" s="6">
        <v>16.049999237060547</v>
      </c>
      <c r="BM297" s="6">
        <v>110</v>
      </c>
      <c r="BN297" s="6" t="s">
        <v>82</v>
      </c>
      <c r="BO297" s="6" t="s">
        <v>82</v>
      </c>
      <c r="BP297" s="6">
        <v>0</v>
      </c>
      <c r="BQ297" s="6">
        <v>60</v>
      </c>
      <c r="BR297" s="6"/>
      <c r="BS297" s="6"/>
      <c r="BT297" s="6" t="s">
        <v>1013</v>
      </c>
      <c r="BU297" s="6" t="s">
        <v>1012</v>
      </c>
      <c r="BV297" s="6">
        <v>40</v>
      </c>
      <c r="BW297" s="6">
        <v>20</v>
      </c>
      <c r="BX297" s="6">
        <v>45</v>
      </c>
      <c r="BY297" s="6">
        <v>1224.3889999999999</v>
      </c>
      <c r="BZ297" s="6">
        <v>994.43899999999996</v>
      </c>
      <c r="CA297" s="6">
        <v>-2.3090000000000002</v>
      </c>
      <c r="CB297" s="6">
        <v>4.01</v>
      </c>
      <c r="CC297" s="6">
        <v>90</v>
      </c>
      <c r="CD297" s="6">
        <v>2055.5790000000002</v>
      </c>
      <c r="CE297" s="6">
        <v>1220.8520000000001</v>
      </c>
      <c r="CF297" s="6">
        <v>1302.1300000000001</v>
      </c>
      <c r="CG297" s="6">
        <v>-178.708</v>
      </c>
      <c r="CH297" s="6">
        <v>98.424999999999997</v>
      </c>
      <c r="CS297" s="6"/>
      <c r="CT297" s="6"/>
      <c r="CU297" s="6"/>
      <c r="CV297" s="6"/>
      <c r="CW297" s="6"/>
      <c r="CZ297" s="6"/>
      <c r="DA297" s="6"/>
      <c r="DB297" s="6"/>
      <c r="DC297" s="6"/>
      <c r="DD297" s="6"/>
      <c r="DE297" s="6"/>
    </row>
    <row r="298" spans="1:109" x14ac:dyDescent="0.35">
      <c r="A298" s="8">
        <v>798.4620361328125</v>
      </c>
      <c r="B298" s="8">
        <v>119.90861511230469</v>
      </c>
      <c r="C298" s="8">
        <v>213.5</v>
      </c>
      <c r="D298" s="8">
        <v>214.60000610351563</v>
      </c>
      <c r="E298" s="8">
        <v>221.5</v>
      </c>
      <c r="F298" s="8">
        <v>225.10000610351563</v>
      </c>
      <c r="G298" s="8">
        <v>2186.504638671875</v>
      </c>
      <c r="H298" s="8">
        <v>1818.719482421875</v>
      </c>
      <c r="I298" s="8">
        <v>3.0940001010894775</v>
      </c>
      <c r="J298" s="8">
        <v>0.14600001275539398</v>
      </c>
      <c r="K298" s="8">
        <v>24.338001251220703</v>
      </c>
      <c r="L298" s="8">
        <v>2.0360000133514404</v>
      </c>
      <c r="M298" s="8">
        <v>0.45200002193450928</v>
      </c>
      <c r="N298" s="8">
        <v>0.65600001811981201</v>
      </c>
      <c r="O298" s="8">
        <v>42.700000762939453</v>
      </c>
      <c r="P298" s="8">
        <v>26.365583419799805</v>
      </c>
      <c r="Q298" s="8">
        <v>44.984077453613281</v>
      </c>
      <c r="R298" s="8">
        <v>229.80000305175781</v>
      </c>
      <c r="S298" s="8">
        <v>60.099997999999999</v>
      </c>
      <c r="T298" s="8">
        <v>60.099997999999999</v>
      </c>
      <c r="U298" s="8">
        <v>60.400002000000001</v>
      </c>
      <c r="V298" s="8">
        <v>94.586082458496094</v>
      </c>
      <c r="W298" s="8">
        <v>52.499603271484375</v>
      </c>
      <c r="X298" s="8">
        <v>66.239692687988281</v>
      </c>
      <c r="Y298" s="8">
        <v>80.227012634277344</v>
      </c>
      <c r="Z298" s="8">
        <v>3.1228127479553223</v>
      </c>
      <c r="AA298" s="8">
        <v>536.13812255859375</v>
      </c>
      <c r="AB298" s="8">
        <v>488.609619140625</v>
      </c>
      <c r="AC298" s="8">
        <v>4.5901875495910645</v>
      </c>
      <c r="AD298" s="8">
        <v>3.7624375820159912</v>
      </c>
      <c r="AE298" s="8">
        <v>7572.0673828125</v>
      </c>
      <c r="AF298" s="8">
        <v>5139.48291015625</v>
      </c>
      <c r="AG298" s="8">
        <v>1568.513671875</v>
      </c>
      <c r="AH298" s="8">
        <v>984.14013671875</v>
      </c>
      <c r="AI298" s="8">
        <v>6003.5537109375</v>
      </c>
      <c r="AJ298" s="8">
        <v>4155.3427734375</v>
      </c>
      <c r="AK298" s="8">
        <f>(data_cloud__263[[#This Row],[timestamp]]-BD296)*86400</f>
        <v>23.818999878130853</v>
      </c>
      <c r="AL298" s="8">
        <v>1.0029999999999999</v>
      </c>
      <c r="AM298" s="8">
        <v>423.34</v>
      </c>
      <c r="AN298" s="8">
        <v>2055.2649999999999</v>
      </c>
      <c r="AO298" s="8">
        <v>8.4979999999999993</v>
      </c>
      <c r="AP298" s="6">
        <v>29.655999999999999</v>
      </c>
      <c r="AQ298" s="6">
        <v>1</v>
      </c>
      <c r="AR298" s="6">
        <v>1</v>
      </c>
      <c r="AS298" s="6">
        <f>_xlfn.XLOOKUP(data_cloud__263[[#This Row],[product_id]], manual_check_maarten!A:A,manual_check_maarten!F:F,  "")</f>
        <v>1</v>
      </c>
      <c r="AT298" s="6" t="str">
        <f>_xlfn.XLOOKUP(data_cloud__263[[#This Row],[product_id]], manual_check_maarten!A:A,manual_check_maarten!H:H,  "")</f>
        <v/>
      </c>
      <c r="AU298" s="6">
        <f>IF(data_cloud__263[[#This Row],[ground_truth]]=0,1,0)</f>
        <v>0</v>
      </c>
      <c r="AV298" s="6"/>
      <c r="AW298" s="6"/>
      <c r="AX298" s="6">
        <f>_xlfn.XLOOKUP(data_cloud__263[[#This Row],[product_id]], manual_check_maarten!A:A,manual_check_maarten!G:G,  "")</f>
        <v>0</v>
      </c>
      <c r="AY298" s="6"/>
      <c r="AZ298" s="6"/>
      <c r="BA298" s="6" t="s">
        <v>1014</v>
      </c>
      <c r="BB298" s="6">
        <v>168</v>
      </c>
      <c r="BC298" s="6" t="s">
        <v>78</v>
      </c>
      <c r="BD298" s="6">
        <v>45566.754745127313</v>
      </c>
      <c r="BE298" s="6" t="s">
        <v>79</v>
      </c>
      <c r="BF298" s="6" t="s">
        <v>80</v>
      </c>
      <c r="BG298" s="6">
        <v>168</v>
      </c>
      <c r="BH298" s="6">
        <v>168</v>
      </c>
      <c r="BI298" s="6">
        <v>0</v>
      </c>
      <c r="BJ298" s="6" t="s">
        <v>1015</v>
      </c>
      <c r="BK298" s="6" t="s">
        <v>82</v>
      </c>
      <c r="BL298" s="6">
        <v>16.049999237060547</v>
      </c>
      <c r="BM298" s="6">
        <v>110</v>
      </c>
      <c r="BN298" s="6" t="s">
        <v>82</v>
      </c>
      <c r="BO298" s="6" t="s">
        <v>82</v>
      </c>
      <c r="BP298" s="6">
        <v>0</v>
      </c>
      <c r="BQ298" s="6">
        <v>60</v>
      </c>
      <c r="BR298" s="6">
        <v>2.3775100708007813E-2</v>
      </c>
      <c r="BS298" s="6">
        <v>0.18557929992675781</v>
      </c>
      <c r="BT298" s="6" t="s">
        <v>1016</v>
      </c>
      <c r="BU298" s="6" t="s">
        <v>1014</v>
      </c>
      <c r="BV298" s="6">
        <v>40</v>
      </c>
      <c r="BW298" s="6">
        <v>20</v>
      </c>
      <c r="BX298" s="6">
        <v>45</v>
      </c>
      <c r="BY298" s="6">
        <v>829.54899999999998</v>
      </c>
      <c r="BZ298" s="6">
        <v>1251.7449999999999</v>
      </c>
      <c r="CA298" s="6">
        <v>-0.23899999999999999</v>
      </c>
      <c r="CB298" s="6">
        <v>4.1349999999999998</v>
      </c>
      <c r="CC298" s="6">
        <v>92.07</v>
      </c>
      <c r="CD298" s="6">
        <v>2055.2649999999999</v>
      </c>
      <c r="CE298" s="6">
        <v>811.36300000000006</v>
      </c>
      <c r="CF298" s="6">
        <v>1359.5889999999999</v>
      </c>
      <c r="CG298" s="6">
        <v>3.5640000000000001</v>
      </c>
      <c r="CH298" s="6">
        <v>96.063000000000002</v>
      </c>
      <c r="CS298" s="6"/>
      <c r="CT298" s="6"/>
      <c r="CU298" s="6"/>
      <c r="CV298" s="6"/>
      <c r="CW298" s="6"/>
      <c r="CZ298" s="6"/>
      <c r="DA298" s="6"/>
      <c r="DB298" s="6"/>
      <c r="DC298" s="6"/>
      <c r="DD298" s="6"/>
      <c r="DE298" s="6"/>
    </row>
    <row r="299" spans="1:109" x14ac:dyDescent="0.35">
      <c r="A299" s="8">
        <v>798.4620361328125</v>
      </c>
      <c r="B299" s="8">
        <v>119.90861511230469</v>
      </c>
      <c r="C299" s="8">
        <v>213.5</v>
      </c>
      <c r="D299" s="8">
        <v>214.60000610351563</v>
      </c>
      <c r="E299" s="8">
        <v>221.5</v>
      </c>
      <c r="F299" s="8">
        <v>225.10000610351563</v>
      </c>
      <c r="G299" s="8">
        <v>2186.504638671875</v>
      </c>
      <c r="H299" s="8">
        <v>1818.719482421875</v>
      </c>
      <c r="I299" s="8">
        <v>3.0940001010894775</v>
      </c>
      <c r="J299" s="8">
        <v>0.14600001275539398</v>
      </c>
      <c r="K299" s="8">
        <v>24.338001251220703</v>
      </c>
      <c r="L299" s="8">
        <v>2.0360000133514404</v>
      </c>
      <c r="M299" s="8">
        <v>0.45200002193450928</v>
      </c>
      <c r="N299" s="8">
        <v>0.65600001811981201</v>
      </c>
      <c r="O299" s="8">
        <v>42.700000762939453</v>
      </c>
      <c r="P299" s="8">
        <v>26.365583419799805</v>
      </c>
      <c r="Q299" s="8">
        <v>44.984077453613281</v>
      </c>
      <c r="R299" s="8">
        <v>229.80000305175781</v>
      </c>
      <c r="S299" s="8">
        <v>60.099997999999999</v>
      </c>
      <c r="T299" s="8">
        <v>60.099997999999999</v>
      </c>
      <c r="U299" s="8">
        <v>60.400002000000001</v>
      </c>
      <c r="V299" s="8">
        <v>137.79624938964844</v>
      </c>
      <c r="W299" s="8">
        <v>52.49993896484375</v>
      </c>
      <c r="X299" s="8">
        <v>66.7294921875</v>
      </c>
      <c r="Y299" s="8">
        <v>82.230575561523438</v>
      </c>
      <c r="Z299" s="8">
        <v>2.4455626010894775</v>
      </c>
      <c r="AA299" s="8">
        <v>539.4869384765625</v>
      </c>
      <c r="AB299" s="8">
        <v>489.97579956054688</v>
      </c>
      <c r="AC299" s="8">
        <v>4.9288125038146973</v>
      </c>
      <c r="AD299" s="8">
        <v>3.9881877899169922</v>
      </c>
      <c r="AE299" s="8">
        <v>7769.01025390625</v>
      </c>
      <c r="AF299" s="8">
        <v>5862.6640625</v>
      </c>
      <c r="AG299" s="8">
        <v>1783.25</v>
      </c>
      <c r="AH299" s="8">
        <v>1137.2470703125</v>
      </c>
      <c r="AI299" s="8">
        <v>5985.76025390625</v>
      </c>
      <c r="AJ299" s="8">
        <v>4725.4169921875</v>
      </c>
      <c r="AK299" s="8">
        <f>(data_cloud__263[[#This Row],[timestamp]]-BD297)*86400</f>
        <v>23.818999878130853</v>
      </c>
      <c r="AL299" s="8">
        <v>1.0049999999999999</v>
      </c>
      <c r="AM299" s="8">
        <v>424.42500000000001</v>
      </c>
      <c r="AN299" s="8">
        <v>2056.241</v>
      </c>
      <c r="AO299" s="8">
        <v>8.5139999999999993</v>
      </c>
      <c r="AP299" s="6">
        <v>24.312000000000001</v>
      </c>
      <c r="AQ299" s="6">
        <v>1</v>
      </c>
      <c r="AR299" s="6">
        <v>1</v>
      </c>
      <c r="AS299" s="6">
        <f>_xlfn.XLOOKUP(data_cloud__263[[#This Row],[product_id]], manual_check_maarten!A:A,manual_check_maarten!F:F,  "")</f>
        <v>1</v>
      </c>
      <c r="AT299" s="6" t="str">
        <f>_xlfn.XLOOKUP(data_cloud__263[[#This Row],[product_id]], manual_check_maarten!A:A,manual_check_maarten!H:H,  "")</f>
        <v/>
      </c>
      <c r="AU299" s="6">
        <f>IF(data_cloud__263[[#This Row],[ground_truth]]=0,1,0)</f>
        <v>0</v>
      </c>
      <c r="AV299" s="6"/>
      <c r="AW299" s="6"/>
      <c r="AX299" s="6">
        <f>_xlfn.XLOOKUP(data_cloud__263[[#This Row],[product_id]], manual_check_maarten!A:A,manual_check_maarten!G:G,  "")</f>
        <v>0</v>
      </c>
      <c r="AY299" s="6"/>
      <c r="AZ299" s="6"/>
      <c r="BA299" s="6" t="s">
        <v>1017</v>
      </c>
      <c r="BB299" s="6">
        <v>168</v>
      </c>
      <c r="BC299" s="6" t="s">
        <v>85</v>
      </c>
      <c r="BD299" s="6">
        <v>45566.754745127313</v>
      </c>
      <c r="BE299" s="6" t="s">
        <v>79</v>
      </c>
      <c r="BF299" s="6" t="s">
        <v>80</v>
      </c>
      <c r="BG299" s="6">
        <v>168</v>
      </c>
      <c r="BH299" s="6">
        <v>168</v>
      </c>
      <c r="BI299" s="6">
        <v>0</v>
      </c>
      <c r="BJ299" s="6" t="s">
        <v>1015</v>
      </c>
      <c r="BK299" s="6" t="s">
        <v>82</v>
      </c>
      <c r="BL299" s="6">
        <v>16.049999237060547</v>
      </c>
      <c r="BM299" s="6">
        <v>110</v>
      </c>
      <c r="BN299" s="6" t="s">
        <v>82</v>
      </c>
      <c r="BO299" s="6" t="s">
        <v>82</v>
      </c>
      <c r="BP299" s="6">
        <v>0</v>
      </c>
      <c r="BQ299" s="6">
        <v>60</v>
      </c>
      <c r="BR299" s="6"/>
      <c r="BS299" s="6"/>
      <c r="BT299" s="6" t="s">
        <v>1018</v>
      </c>
      <c r="BU299" s="6" t="s">
        <v>1017</v>
      </c>
      <c r="BV299" s="6">
        <v>40</v>
      </c>
      <c r="BW299" s="6">
        <v>20</v>
      </c>
      <c r="BX299" s="6">
        <v>45</v>
      </c>
      <c r="BY299" s="6">
        <v>1239.867</v>
      </c>
      <c r="BZ299" s="6">
        <v>831.173</v>
      </c>
      <c r="CA299" s="6">
        <v>-1.619</v>
      </c>
      <c r="CB299" s="6">
        <v>4.08</v>
      </c>
      <c r="CC299" s="6">
        <v>90.69</v>
      </c>
      <c r="CD299" s="6">
        <v>2056.241</v>
      </c>
      <c r="CE299" s="6">
        <v>1233.742</v>
      </c>
      <c r="CF299" s="6">
        <v>1141.68</v>
      </c>
      <c r="CG299" s="6">
        <v>-178.238</v>
      </c>
      <c r="CH299" s="6">
        <v>99.998999999999995</v>
      </c>
      <c r="CS299" s="6"/>
      <c r="CT299" s="6"/>
      <c r="CU299" s="6"/>
      <c r="CV299" s="6"/>
      <c r="CW299" s="6"/>
      <c r="CZ299" s="6"/>
      <c r="DA299" s="6"/>
      <c r="DB299" s="6"/>
      <c r="DC299" s="6"/>
      <c r="DD299" s="6"/>
      <c r="DE299" s="6"/>
    </row>
    <row r="300" spans="1:109" x14ac:dyDescent="0.35">
      <c r="A300" s="8">
        <v>799.015380859375</v>
      </c>
      <c r="B300" s="8">
        <v>119.90861511230469</v>
      </c>
      <c r="C300" s="8">
        <v>213.80000305175781</v>
      </c>
      <c r="D300" s="8">
        <v>214.60000610351563</v>
      </c>
      <c r="E300" s="8">
        <v>221.30000305175781</v>
      </c>
      <c r="F300" s="8">
        <v>225.10000610351563</v>
      </c>
      <c r="G300" s="8">
        <v>2193.20751953125</v>
      </c>
      <c r="H300" s="8">
        <v>1827.75390625</v>
      </c>
      <c r="I300" s="8">
        <v>3.4520001411437988</v>
      </c>
      <c r="J300" s="8">
        <v>0.15600000321865082</v>
      </c>
      <c r="K300" s="8">
        <v>24.340002059936523</v>
      </c>
      <c r="L300" s="8">
        <v>2.0420000553131104</v>
      </c>
      <c r="M300" s="8">
        <v>0.45400002598762512</v>
      </c>
      <c r="N300" s="8">
        <v>0.65200001001358032</v>
      </c>
      <c r="O300" s="8">
        <v>42.900001525878906</v>
      </c>
      <c r="P300" s="8">
        <v>26.498100280761719</v>
      </c>
      <c r="Q300" s="8">
        <v>44.963691711425781</v>
      </c>
      <c r="R300" s="8">
        <v>229.80000305175781</v>
      </c>
      <c r="S300" s="8">
        <v>60.099997999999999</v>
      </c>
      <c r="T300" s="8">
        <v>60.099997999999999</v>
      </c>
      <c r="U300" s="8">
        <v>60.5</v>
      </c>
      <c r="V300" s="8">
        <v>94.586082458496094</v>
      </c>
      <c r="W300" s="8">
        <v>52.499603271484375</v>
      </c>
      <c r="X300" s="8">
        <v>66.510696411132813</v>
      </c>
      <c r="Y300" s="8">
        <v>80.290885925292969</v>
      </c>
      <c r="Z300" s="8">
        <v>2.8594377040863037</v>
      </c>
      <c r="AA300" s="8">
        <v>536.7459716796875</v>
      </c>
      <c r="AB300" s="8">
        <v>489.87322998046875</v>
      </c>
      <c r="AC300" s="8">
        <v>4.6278128623962402</v>
      </c>
      <c r="AD300" s="8">
        <v>3.7624375820159912</v>
      </c>
      <c r="AE300" s="8">
        <v>7575.64013671875</v>
      </c>
      <c r="AF300" s="8">
        <v>5174.9052734375</v>
      </c>
      <c r="AG300" s="8">
        <v>1597.9951171875</v>
      </c>
      <c r="AH300" s="8">
        <v>994.169921875</v>
      </c>
      <c r="AI300" s="8">
        <v>5977.64501953125</v>
      </c>
      <c r="AJ300" s="8">
        <v>4180.7353515625</v>
      </c>
      <c r="AK300" s="8">
        <f>(data_cloud__263[[#This Row],[timestamp]]-BD298)*86400</f>
        <v>24.990999908186495</v>
      </c>
      <c r="AL300" s="8">
        <v>1.004</v>
      </c>
      <c r="AM300" s="8">
        <v>423.75900000000001</v>
      </c>
      <c r="AN300" s="8">
        <v>2055.3649999999998</v>
      </c>
      <c r="AO300" s="8">
        <v>5.2530000000000001</v>
      </c>
      <c r="AP300" s="6">
        <v>22.323</v>
      </c>
      <c r="AQ300" s="6">
        <v>1</v>
      </c>
      <c r="AR300" s="6">
        <v>1</v>
      </c>
      <c r="AS300" s="6">
        <f>_xlfn.XLOOKUP(data_cloud__263[[#This Row],[product_id]], manual_check_maarten!A:A,manual_check_maarten!F:F,  "")</f>
        <v>1</v>
      </c>
      <c r="AT300" s="6" t="str">
        <f>_xlfn.XLOOKUP(data_cloud__263[[#This Row],[product_id]], manual_check_maarten!A:A,manual_check_maarten!H:H,  "")</f>
        <v/>
      </c>
      <c r="AU300" s="6">
        <f>IF(data_cloud__263[[#This Row],[ground_truth]]=0,1,0)</f>
        <v>0</v>
      </c>
      <c r="AV300" s="6"/>
      <c r="AW300" s="6"/>
      <c r="AX300" s="6">
        <f>_xlfn.XLOOKUP(data_cloud__263[[#This Row],[product_id]], manual_check_maarten!A:A,manual_check_maarten!G:G,  "")</f>
        <v>0</v>
      </c>
      <c r="AY300" s="6"/>
      <c r="AZ300" s="6"/>
      <c r="BA300" s="6" t="s">
        <v>1019</v>
      </c>
      <c r="BB300" s="6">
        <v>169</v>
      </c>
      <c r="BC300" s="6" t="s">
        <v>78</v>
      </c>
      <c r="BD300" s="6">
        <v>45566.755034374997</v>
      </c>
      <c r="BE300" s="6" t="s">
        <v>79</v>
      </c>
      <c r="BF300" s="6" t="s">
        <v>80</v>
      </c>
      <c r="BG300" s="6">
        <v>169</v>
      </c>
      <c r="BH300" s="6">
        <v>169</v>
      </c>
      <c r="BI300" s="6">
        <v>0</v>
      </c>
      <c r="BJ300" s="6" t="s">
        <v>1020</v>
      </c>
      <c r="BK300" s="6" t="s">
        <v>82</v>
      </c>
      <c r="BL300" s="6">
        <v>16.059999465942383</v>
      </c>
      <c r="BM300" s="6">
        <v>110</v>
      </c>
      <c r="BN300" s="6" t="s">
        <v>82</v>
      </c>
      <c r="BO300" s="6" t="s">
        <v>82</v>
      </c>
      <c r="BP300" s="6">
        <v>0</v>
      </c>
      <c r="BQ300" s="6">
        <v>60</v>
      </c>
      <c r="BR300" s="6">
        <v>2.2779703140258789E-2</v>
      </c>
      <c r="BS300" s="6">
        <v>0.18264460563659668</v>
      </c>
      <c r="BT300" s="6" t="s">
        <v>1021</v>
      </c>
      <c r="BU300" s="6" t="s">
        <v>1019</v>
      </c>
      <c r="BV300" s="6">
        <v>40</v>
      </c>
      <c r="BW300" s="6">
        <v>20</v>
      </c>
      <c r="BX300" s="6">
        <v>45</v>
      </c>
      <c r="BY300" s="6">
        <v>886.07799999999997</v>
      </c>
      <c r="BZ300" s="6">
        <v>1155.171</v>
      </c>
      <c r="CA300" s="6">
        <v>3.1960000000000002</v>
      </c>
      <c r="CB300" s="6">
        <v>4.1429999999999998</v>
      </c>
      <c r="CC300" s="6">
        <v>95.504999999999995</v>
      </c>
      <c r="CD300" s="6">
        <v>2055.3649999999998</v>
      </c>
      <c r="CE300" s="6">
        <v>861.96100000000001</v>
      </c>
      <c r="CF300" s="6">
        <v>1262.675</v>
      </c>
      <c r="CG300" s="6">
        <v>6.5389999999999997</v>
      </c>
      <c r="CH300" s="6">
        <v>98.424999999999997</v>
      </c>
      <c r="CS300" s="6"/>
      <c r="CT300" s="6"/>
      <c r="CU300" s="6"/>
      <c r="CV300" s="6"/>
      <c r="CW300" s="6"/>
      <c r="CZ300" s="6"/>
      <c r="DA300" s="6"/>
      <c r="DB300" s="6"/>
      <c r="DC300" s="6"/>
      <c r="DD300" s="6"/>
      <c r="DE300" s="6"/>
    </row>
    <row r="301" spans="1:109" x14ac:dyDescent="0.35">
      <c r="A301" s="8">
        <v>799.015380859375</v>
      </c>
      <c r="B301" s="8">
        <v>119.90861511230469</v>
      </c>
      <c r="C301" s="8">
        <v>213.80000305175781</v>
      </c>
      <c r="D301" s="8">
        <v>214.60000610351563</v>
      </c>
      <c r="E301" s="8">
        <v>221.30000305175781</v>
      </c>
      <c r="F301" s="8">
        <v>225.10000610351563</v>
      </c>
      <c r="G301" s="8">
        <v>2193.20751953125</v>
      </c>
      <c r="H301" s="8">
        <v>1827.75390625</v>
      </c>
      <c r="I301" s="8">
        <v>3.4520001411437988</v>
      </c>
      <c r="J301" s="8">
        <v>0.15600000321865082</v>
      </c>
      <c r="K301" s="8">
        <v>24.340002059936523</v>
      </c>
      <c r="L301" s="8">
        <v>2.0420000553131104</v>
      </c>
      <c r="M301" s="8">
        <v>0.45400002598762512</v>
      </c>
      <c r="N301" s="8">
        <v>0.65200001001358032</v>
      </c>
      <c r="O301" s="8">
        <v>42.900001525878906</v>
      </c>
      <c r="P301" s="8">
        <v>26.498100280761719</v>
      </c>
      <c r="Q301" s="8">
        <v>44.963691711425781</v>
      </c>
      <c r="R301" s="8">
        <v>229.80000305175781</v>
      </c>
      <c r="S301" s="8">
        <v>60.099997999999999</v>
      </c>
      <c r="T301" s="8">
        <v>60.099997999999999</v>
      </c>
      <c r="U301" s="8">
        <v>60.5</v>
      </c>
      <c r="V301" s="8">
        <v>137.79624938964844</v>
      </c>
      <c r="W301" s="8">
        <v>52.49993896484375</v>
      </c>
      <c r="X301" s="8">
        <v>66.896400451660156</v>
      </c>
      <c r="Y301" s="8">
        <v>82.350234985351563</v>
      </c>
      <c r="Z301" s="8">
        <v>2.3326876163482666</v>
      </c>
      <c r="AA301" s="8">
        <v>540.5743408203125</v>
      </c>
      <c r="AB301" s="8">
        <v>491.76309204101563</v>
      </c>
      <c r="AC301" s="8">
        <v>4.9288125038146973</v>
      </c>
      <c r="AD301" s="8">
        <v>3.9505627155303955</v>
      </c>
      <c r="AE301" s="8">
        <v>7781.43212890625</v>
      </c>
      <c r="AF301" s="8">
        <v>5921.451171875</v>
      </c>
      <c r="AG301" s="8">
        <v>1793.18359375</v>
      </c>
      <c r="AH301" s="8">
        <v>1128.5908203125</v>
      </c>
      <c r="AI301" s="8">
        <v>5988.24853515625</v>
      </c>
      <c r="AJ301" s="8">
        <v>4792.8603515625</v>
      </c>
      <c r="AK301" s="8">
        <f>(data_cloud__263[[#This Row],[timestamp]]-BD299)*86400</f>
        <v>24.990999908186495</v>
      </c>
      <c r="AL301" s="8">
        <v>1.0049999999999999</v>
      </c>
      <c r="AM301" s="8">
        <v>424.57100000000003</v>
      </c>
      <c r="AN301" s="8">
        <v>2055.0230000000001</v>
      </c>
      <c r="AO301" s="8">
        <v>15.840999999999999</v>
      </c>
      <c r="AP301" s="6">
        <v>26.898</v>
      </c>
      <c r="AQ301" s="6">
        <v>1</v>
      </c>
      <c r="AR301" s="6">
        <v>1</v>
      </c>
      <c r="AS301" s="6">
        <f>_xlfn.XLOOKUP(data_cloud__263[[#This Row],[product_id]], manual_check_maarten!A:A,manual_check_maarten!F:F,  "")</f>
        <v>1</v>
      </c>
      <c r="AT301" s="6" t="str">
        <f>_xlfn.XLOOKUP(data_cloud__263[[#This Row],[product_id]], manual_check_maarten!A:A,manual_check_maarten!H:H,  "")</f>
        <v/>
      </c>
      <c r="AU301" s="6">
        <f>IF(data_cloud__263[[#This Row],[ground_truth]]=0,1,0)</f>
        <v>0</v>
      </c>
      <c r="AV301" s="6"/>
      <c r="AW301" s="6"/>
      <c r="AX301" s="6">
        <f>_xlfn.XLOOKUP(data_cloud__263[[#This Row],[product_id]], manual_check_maarten!A:A,manual_check_maarten!G:G,  "")</f>
        <v>0</v>
      </c>
      <c r="AY301" s="6"/>
      <c r="AZ301" s="6"/>
      <c r="BA301" s="6" t="s">
        <v>1022</v>
      </c>
      <c r="BB301" s="6">
        <v>169</v>
      </c>
      <c r="BC301" s="6" t="s">
        <v>85</v>
      </c>
      <c r="BD301" s="6">
        <v>45566.755034374997</v>
      </c>
      <c r="BE301" s="6" t="s">
        <v>79</v>
      </c>
      <c r="BF301" s="6" t="s">
        <v>80</v>
      </c>
      <c r="BG301" s="6">
        <v>169</v>
      </c>
      <c r="BH301" s="6">
        <v>169</v>
      </c>
      <c r="BI301" s="6">
        <v>0</v>
      </c>
      <c r="BJ301" s="6" t="s">
        <v>1020</v>
      </c>
      <c r="BK301" s="6" t="s">
        <v>82</v>
      </c>
      <c r="BL301" s="6">
        <v>16.059999465942383</v>
      </c>
      <c r="BM301" s="6">
        <v>110</v>
      </c>
      <c r="BN301" s="6" t="s">
        <v>82</v>
      </c>
      <c r="BO301" s="6" t="s">
        <v>82</v>
      </c>
      <c r="BP301" s="6">
        <v>0</v>
      </c>
      <c r="BQ301" s="6">
        <v>60</v>
      </c>
      <c r="BR301" s="6"/>
      <c r="BS301" s="6"/>
      <c r="BT301" s="6" t="s">
        <v>1023</v>
      </c>
      <c r="BU301" s="6" t="s">
        <v>1022</v>
      </c>
      <c r="BV301" s="6">
        <v>40</v>
      </c>
      <c r="BW301" s="6">
        <v>20</v>
      </c>
      <c r="BX301" s="6">
        <v>45</v>
      </c>
      <c r="BY301" s="6">
        <v>1233.3779999999999</v>
      </c>
      <c r="BZ301" s="6">
        <v>1050.115</v>
      </c>
      <c r="CA301" s="6">
        <v>-1.619</v>
      </c>
      <c r="CB301" s="6">
        <v>4.0289999999999999</v>
      </c>
      <c r="CC301" s="6">
        <v>90.69</v>
      </c>
      <c r="CD301" s="6">
        <v>2055.0230000000001</v>
      </c>
      <c r="CE301" s="6">
        <v>1227.183</v>
      </c>
      <c r="CF301" s="6">
        <v>1356.8969999999999</v>
      </c>
      <c r="CG301" s="6">
        <v>-178.21600000000001</v>
      </c>
      <c r="CH301" s="6">
        <v>98.424999999999997</v>
      </c>
      <c r="CS301" s="6"/>
      <c r="CT301" s="6"/>
      <c r="CU301" s="6"/>
      <c r="CV301" s="6"/>
      <c r="CW301" s="6"/>
      <c r="CZ301" s="6"/>
      <c r="DA301" s="6"/>
      <c r="DB301" s="6"/>
      <c r="DC301" s="6"/>
      <c r="DD301" s="6"/>
      <c r="DE301" s="6"/>
    </row>
    <row r="302" spans="1:109" hidden="1" x14ac:dyDescent="0.35">
      <c r="A302" s="8">
        <v>798.8309326171875</v>
      </c>
      <c r="B302" s="8">
        <v>119.90861511230469</v>
      </c>
      <c r="C302" s="8">
        <v>213.80000305175781</v>
      </c>
      <c r="D302" s="8">
        <v>214.60000610351563</v>
      </c>
      <c r="E302" s="8">
        <v>221.30000305175781</v>
      </c>
      <c r="F302" s="8">
        <v>225.10000610351563</v>
      </c>
      <c r="G302" s="8">
        <v>2200.97900390625</v>
      </c>
      <c r="H302" s="8">
        <v>1831.4453125</v>
      </c>
      <c r="I302" s="8">
        <v>3.2060000896453857</v>
      </c>
      <c r="J302" s="8">
        <v>0.15400001406669617</v>
      </c>
      <c r="K302" s="8">
        <v>24.340002059936523</v>
      </c>
      <c r="L302" s="8">
        <v>2.0520000457763672</v>
      </c>
      <c r="M302" s="8">
        <v>0.45400002598762512</v>
      </c>
      <c r="N302" s="8">
        <v>0.65400004386901855</v>
      </c>
      <c r="O302" s="8">
        <v>43</v>
      </c>
      <c r="P302" s="8">
        <v>26.630615234375</v>
      </c>
      <c r="Q302" s="8">
        <v>44.963691711425781</v>
      </c>
      <c r="R302" s="8">
        <v>229.80000305175781</v>
      </c>
      <c r="S302" s="8">
        <v>60.099997999999999</v>
      </c>
      <c r="T302" s="8">
        <v>60.099997999999999</v>
      </c>
      <c r="U302" s="8">
        <v>60.5</v>
      </c>
      <c r="V302" s="8">
        <v>94.586082458496094</v>
      </c>
      <c r="W302" s="8">
        <v>52.499603271484375</v>
      </c>
      <c r="X302" s="8">
        <v>66.484176635742188</v>
      </c>
      <c r="Y302" s="8">
        <v>80.235565185546875</v>
      </c>
      <c r="Z302" s="8">
        <v>3.1604375839233398</v>
      </c>
      <c r="AA302" s="8">
        <v>537.84429931640625</v>
      </c>
      <c r="AB302" s="8">
        <v>491.1827392578125</v>
      </c>
      <c r="AC302" s="8">
        <v>4.6654376983642578</v>
      </c>
      <c r="AD302" s="8">
        <v>3.7248127460479736</v>
      </c>
      <c r="AE302" s="8">
        <v>7587.6591796875</v>
      </c>
      <c r="AF302" s="8">
        <v>5216.318359375</v>
      </c>
      <c r="AG302" s="8">
        <v>1628.01123046875</v>
      </c>
      <c r="AH302" s="8">
        <v>984.82470703125</v>
      </c>
      <c r="AI302" s="8">
        <v>5959.64794921875</v>
      </c>
      <c r="AJ302" s="8">
        <v>4231.49365234375</v>
      </c>
      <c r="AK302" s="8">
        <f>(data_cloud__263[[#This Row],[timestamp]]-BD300)*86400</f>
        <v>23.980000312440097</v>
      </c>
      <c r="AL302" s="8"/>
      <c r="AM302" s="8"/>
      <c r="AN302" s="8"/>
      <c r="AO302" s="8"/>
      <c r="AP302" s="6"/>
      <c r="AQ302" s="6"/>
      <c r="AR302" s="6"/>
      <c r="AS302" s="6" t="str">
        <f>_xlfn.XLOOKUP(data_cloud__263[[#This Row],[product_id]], manual_check_maarten!A:A,manual_check_maarten!F:F,  "")</f>
        <v/>
      </c>
      <c r="AT302" s="6" t="str">
        <f>_xlfn.XLOOKUP(data_cloud__263[[#This Row],[product_id]], manual_check_maarten!A:A,manual_check_maarten!H:H,  "")</f>
        <v/>
      </c>
      <c r="AU302" s="6">
        <f>IF(data_cloud__263[[#This Row],[ground_truth]]=0,1,0)</f>
        <v>0</v>
      </c>
      <c r="AV302" s="6"/>
      <c r="AW302" s="6"/>
      <c r="AX302" s="6" t="str">
        <f>_xlfn.XLOOKUP(data_cloud__263[[#This Row],[product_id]], manual_check_maarten!A:A,manual_check_maarten!G:G,  "")</f>
        <v/>
      </c>
      <c r="AY302" s="6"/>
      <c r="AZ302" s="6"/>
      <c r="BA302" s="6" t="s">
        <v>1024</v>
      </c>
      <c r="BB302" s="6">
        <v>170</v>
      </c>
      <c r="BC302" s="6" t="s">
        <v>78</v>
      </c>
      <c r="BD302" s="6">
        <v>45566.755311921297</v>
      </c>
      <c r="BE302" s="6" t="s">
        <v>79</v>
      </c>
      <c r="BF302" s="6" t="s">
        <v>80</v>
      </c>
      <c r="BG302" s="6">
        <v>170</v>
      </c>
      <c r="BH302" s="6">
        <v>170</v>
      </c>
      <c r="BI302" s="6">
        <v>0</v>
      </c>
      <c r="BJ302" s="6" t="s">
        <v>1025</v>
      </c>
      <c r="BK302" s="6" t="s">
        <v>82</v>
      </c>
      <c r="BL302" s="6">
        <v>16.059999465942383</v>
      </c>
      <c r="BM302" s="6">
        <v>110</v>
      </c>
      <c r="BN302" s="6" t="s">
        <v>82</v>
      </c>
      <c r="BO302" s="6" t="s">
        <v>82</v>
      </c>
      <c r="BP302" s="6">
        <v>0</v>
      </c>
      <c r="BQ302" s="6">
        <v>60</v>
      </c>
      <c r="BR302" s="6">
        <v>1.9527673721313477E-3</v>
      </c>
      <c r="BS302" s="6">
        <v>0.16522538661956787</v>
      </c>
      <c r="BT302" s="6"/>
      <c r="BU302" s="6"/>
      <c r="BY302" s="6"/>
      <c r="BZ302" s="6"/>
      <c r="CA302" s="6"/>
      <c r="CB302" s="6"/>
      <c r="CC302" s="6"/>
      <c r="CD302" s="6"/>
      <c r="CE302" s="6"/>
      <c r="CS302" s="6"/>
      <c r="CT302" s="6"/>
      <c r="CU302" s="6"/>
      <c r="CV302" s="6"/>
      <c r="CW302" s="6"/>
      <c r="CZ302" s="6"/>
      <c r="DA302" s="6"/>
      <c r="DB302" s="6"/>
      <c r="DC302" s="6"/>
      <c r="DD302" s="6"/>
      <c r="DE302" s="6"/>
    </row>
    <row r="303" spans="1:109" x14ac:dyDescent="0.35">
      <c r="A303" s="8">
        <v>798.8309326171875</v>
      </c>
      <c r="B303" s="8">
        <v>119.90861511230469</v>
      </c>
      <c r="C303" s="8">
        <v>213.80000305175781</v>
      </c>
      <c r="D303" s="8">
        <v>214.60000610351563</v>
      </c>
      <c r="E303" s="8">
        <v>221.30000305175781</v>
      </c>
      <c r="F303" s="8">
        <v>225.10000610351563</v>
      </c>
      <c r="G303" s="8">
        <v>2200.97900390625</v>
      </c>
      <c r="H303" s="8">
        <v>1831.4453125</v>
      </c>
      <c r="I303" s="8">
        <v>3.2060000896453857</v>
      </c>
      <c r="J303" s="8">
        <v>0.15400001406669617</v>
      </c>
      <c r="K303" s="8">
        <v>24.340002059936523</v>
      </c>
      <c r="L303" s="8">
        <v>2.0520000457763672</v>
      </c>
      <c r="M303" s="8">
        <v>0.45400002598762512</v>
      </c>
      <c r="N303" s="8">
        <v>0.65400004386901855</v>
      </c>
      <c r="O303" s="8">
        <v>43</v>
      </c>
      <c r="P303" s="8">
        <v>26.630615234375</v>
      </c>
      <c r="Q303" s="8">
        <v>44.963691711425781</v>
      </c>
      <c r="R303" s="8">
        <v>229.80000305175781</v>
      </c>
      <c r="S303" s="8">
        <v>60.099997999999999</v>
      </c>
      <c r="T303" s="8">
        <v>60.099997999999999</v>
      </c>
      <c r="U303" s="8">
        <v>60.5</v>
      </c>
      <c r="V303" s="8">
        <v>137.79624938964844</v>
      </c>
      <c r="W303" s="8">
        <v>52.49993896484375</v>
      </c>
      <c r="X303" s="8">
        <v>66.955238342285156</v>
      </c>
      <c r="Y303" s="8">
        <v>82.808052062988281</v>
      </c>
      <c r="Z303" s="8">
        <v>1.3920625448226929</v>
      </c>
      <c r="AA303" s="8">
        <v>539.21258544921875</v>
      </c>
      <c r="AB303" s="8">
        <v>490.5987548828125</v>
      </c>
      <c r="AC303" s="8">
        <v>4.8911876678466797</v>
      </c>
      <c r="AD303" s="8">
        <v>3.9129376411437988</v>
      </c>
      <c r="AE303" s="8">
        <v>7769.08447265625</v>
      </c>
      <c r="AF303" s="8">
        <v>5874.30029296875</v>
      </c>
      <c r="AG303" s="8">
        <v>1770.6533203125</v>
      </c>
      <c r="AH303" s="8">
        <v>1109.455078125</v>
      </c>
      <c r="AI303" s="8">
        <v>5998.43115234375</v>
      </c>
      <c r="AJ303" s="8">
        <v>4764.84521484375</v>
      </c>
      <c r="AK303" s="8">
        <f>(data_cloud__263[[#This Row],[timestamp]]-BD301)*86400</f>
        <v>23.980000312440097</v>
      </c>
      <c r="AL303" s="8">
        <v>1.0049999999999999</v>
      </c>
      <c r="AM303" s="8">
        <v>424.75799999999998</v>
      </c>
      <c r="AN303" s="8">
        <v>2056.23</v>
      </c>
      <c r="AO303" s="8">
        <v>9.3580000000000005</v>
      </c>
      <c r="AP303" s="6">
        <v>20.975999999999999</v>
      </c>
      <c r="AQ303" s="6">
        <v>1</v>
      </c>
      <c r="AR303" s="6">
        <v>1</v>
      </c>
      <c r="AS303" s="6">
        <f>_xlfn.XLOOKUP(data_cloud__263[[#This Row],[product_id]], manual_check_maarten!A:A,manual_check_maarten!F:F,  "")</f>
        <v>1</v>
      </c>
      <c r="AT303" s="6" t="str">
        <f>_xlfn.XLOOKUP(data_cloud__263[[#This Row],[product_id]], manual_check_maarten!A:A,manual_check_maarten!H:H,  "")</f>
        <v/>
      </c>
      <c r="AU303" s="6">
        <f>IF(data_cloud__263[[#This Row],[ground_truth]]=0,1,0)</f>
        <v>0</v>
      </c>
      <c r="AV303" s="6"/>
      <c r="AW303" s="6"/>
      <c r="AX303" s="6">
        <f>_xlfn.XLOOKUP(data_cloud__263[[#This Row],[product_id]], manual_check_maarten!A:A,manual_check_maarten!G:G,  "")</f>
        <v>0</v>
      </c>
      <c r="AY303" s="6"/>
      <c r="AZ303" s="6"/>
      <c r="BA303" s="6" t="s">
        <v>1026</v>
      </c>
      <c r="BB303" s="6">
        <v>170</v>
      </c>
      <c r="BC303" s="6" t="s">
        <v>85</v>
      </c>
      <c r="BD303" s="6">
        <v>45566.755311921297</v>
      </c>
      <c r="BE303" s="6" t="s">
        <v>79</v>
      </c>
      <c r="BF303" s="6" t="s">
        <v>80</v>
      </c>
      <c r="BG303" s="6">
        <v>170</v>
      </c>
      <c r="BH303" s="6">
        <v>170</v>
      </c>
      <c r="BI303" s="6">
        <v>0</v>
      </c>
      <c r="BJ303" s="6" t="s">
        <v>1025</v>
      </c>
      <c r="BK303" s="6" t="s">
        <v>82</v>
      </c>
      <c r="BL303" s="6">
        <v>16.059999465942383</v>
      </c>
      <c r="BM303" s="6">
        <v>110</v>
      </c>
      <c r="BN303" s="6" t="s">
        <v>82</v>
      </c>
      <c r="BO303" s="6" t="s">
        <v>82</v>
      </c>
      <c r="BP303" s="6">
        <v>0</v>
      </c>
      <c r="BQ303" s="6">
        <v>60</v>
      </c>
      <c r="BR303" s="6"/>
      <c r="BS303" s="6"/>
      <c r="BT303" s="6" t="s">
        <v>1027</v>
      </c>
      <c r="BU303" s="6" t="s">
        <v>1026</v>
      </c>
      <c r="BV303" s="6">
        <v>40</v>
      </c>
      <c r="BW303" s="6">
        <v>20</v>
      </c>
      <c r="BX303" s="6">
        <v>45</v>
      </c>
      <c r="BY303" s="6">
        <v>1191.7950000000001</v>
      </c>
      <c r="BZ303" s="6">
        <v>863.08799999999997</v>
      </c>
      <c r="CA303" s="6">
        <v>-3.6949999999999998</v>
      </c>
      <c r="CB303" s="6">
        <v>4.0140000000000002</v>
      </c>
      <c r="CC303" s="6">
        <v>88.614000000000004</v>
      </c>
      <c r="CD303" s="6">
        <v>2056.23</v>
      </c>
      <c r="CE303" s="6">
        <v>1197.8920000000001</v>
      </c>
      <c r="CF303" s="6">
        <v>1173.2639999999999</v>
      </c>
      <c r="CG303" s="6">
        <v>179.541</v>
      </c>
      <c r="CH303" s="6">
        <v>99.998999999999995</v>
      </c>
      <c r="CS303" s="6"/>
      <c r="CT303" s="6"/>
      <c r="CU303" s="6"/>
      <c r="CV303" s="6"/>
      <c r="CW303" s="6"/>
      <c r="CZ303" s="6"/>
      <c r="DA303" s="6"/>
      <c r="DB303" s="6"/>
      <c r="DC303" s="6"/>
      <c r="DD303" s="6"/>
      <c r="DE303" s="6"/>
    </row>
    <row r="304" spans="1:109" x14ac:dyDescent="0.35">
      <c r="A304" s="8">
        <v>798.8309326171875</v>
      </c>
      <c r="B304" s="8">
        <v>119.90861511230469</v>
      </c>
      <c r="C304" s="8">
        <v>213.80000305175781</v>
      </c>
      <c r="D304" s="8">
        <v>214.5</v>
      </c>
      <c r="E304" s="8">
        <v>221.30000305175781</v>
      </c>
      <c r="F304" s="8">
        <v>225.10000610351563</v>
      </c>
      <c r="G304" s="8">
        <v>2190.098876953125</v>
      </c>
      <c r="H304" s="8">
        <v>1804.34228515625</v>
      </c>
      <c r="I304" s="8">
        <v>3.062000036239624</v>
      </c>
      <c r="J304" s="8">
        <v>0.14200000464916229</v>
      </c>
      <c r="K304" s="8">
        <v>24.340002059936523</v>
      </c>
      <c r="L304" s="8">
        <v>2.0520000457763672</v>
      </c>
      <c r="M304" s="8">
        <v>0.45400002598762512</v>
      </c>
      <c r="N304" s="8">
        <v>0.65600001811981201</v>
      </c>
      <c r="O304" s="8">
        <v>43.200000762939453</v>
      </c>
      <c r="P304" s="8">
        <v>26.84467887878418</v>
      </c>
      <c r="Q304" s="8">
        <v>44.948402404785156</v>
      </c>
      <c r="R304" s="8">
        <v>229.80000305175781</v>
      </c>
      <c r="S304" s="8">
        <v>60.200001</v>
      </c>
      <c r="T304" s="8">
        <v>60.200001</v>
      </c>
      <c r="U304" s="8">
        <v>60.5</v>
      </c>
      <c r="V304" s="8">
        <v>94.586082458496094</v>
      </c>
      <c r="W304" s="8">
        <v>52.499603271484375</v>
      </c>
      <c r="X304" s="8">
        <v>66.496017456054688</v>
      </c>
      <c r="Y304" s="8">
        <v>80.247764587402344</v>
      </c>
      <c r="Z304" s="8">
        <v>3.6119377613067627</v>
      </c>
      <c r="AA304" s="8">
        <v>537.88177490234375</v>
      </c>
      <c r="AB304" s="8">
        <v>490.72824096679688</v>
      </c>
      <c r="AC304" s="8">
        <v>4.6654376983642578</v>
      </c>
      <c r="AD304" s="8">
        <v>3.687187671661377</v>
      </c>
      <c r="AE304" s="8">
        <v>7590.58837890625</v>
      </c>
      <c r="AF304" s="8">
        <v>5207.88037109375</v>
      </c>
      <c r="AG304" s="8">
        <v>1634.712890625</v>
      </c>
      <c r="AH304" s="8">
        <v>972.7578125</v>
      </c>
      <c r="AI304" s="8">
        <v>5955.87548828125</v>
      </c>
      <c r="AJ304" s="8">
        <v>4235.12255859375</v>
      </c>
      <c r="AK304" s="8">
        <f>(data_cloud__263[[#This Row],[timestamp]]-BD302)*86400</f>
        <v>24.082000111229718</v>
      </c>
      <c r="AL304" s="8">
        <v>1.0029999999999999</v>
      </c>
      <c r="AM304" s="8">
        <v>423.66800000000001</v>
      </c>
      <c r="AN304" s="8">
        <v>2055.739</v>
      </c>
      <c r="AO304" s="8">
        <v>5.3440000000000003</v>
      </c>
      <c r="AP304" s="6">
        <v>29.832999999999998</v>
      </c>
      <c r="AQ304" s="6">
        <v>1</v>
      </c>
      <c r="AR304" s="6">
        <v>1</v>
      </c>
      <c r="AS304" s="6">
        <f>_xlfn.XLOOKUP(data_cloud__263[[#This Row],[product_id]], manual_check_maarten!A:A,manual_check_maarten!F:F,  "")</f>
        <v>0</v>
      </c>
      <c r="AT304" s="6" t="str">
        <f>_xlfn.XLOOKUP(data_cloud__263[[#This Row],[product_id]], manual_check_maarten!A:A,manual_check_maarten!H:H,  "")</f>
        <v>Circ section</v>
      </c>
      <c r="AU304" s="6">
        <f>IF(data_cloud__263[[#This Row],[ground_truth]]=0,1,0)</f>
        <v>1</v>
      </c>
      <c r="AV304" s="6"/>
      <c r="AW304" s="6"/>
      <c r="AX304" s="6">
        <f>_xlfn.XLOOKUP(data_cloud__263[[#This Row],[product_id]], manual_check_maarten!A:A,manual_check_maarten!G:G,  "")</f>
        <v>0</v>
      </c>
      <c r="AY304" s="6"/>
      <c r="AZ304" s="6"/>
      <c r="BA304" s="6" t="s">
        <v>1028</v>
      </c>
      <c r="BB304" s="6">
        <v>171</v>
      </c>
      <c r="BC304" s="6" t="s">
        <v>78</v>
      </c>
      <c r="BD304" s="6">
        <v>45566.75559064815</v>
      </c>
      <c r="BE304" s="6" t="s">
        <v>79</v>
      </c>
      <c r="BF304" s="6" t="s">
        <v>80</v>
      </c>
      <c r="BG304" s="6">
        <v>171</v>
      </c>
      <c r="BH304" s="6">
        <v>171</v>
      </c>
      <c r="BI304" s="6">
        <v>0</v>
      </c>
      <c r="BJ304" s="6" t="s">
        <v>1029</v>
      </c>
      <c r="BK304" s="6" t="s">
        <v>82</v>
      </c>
      <c r="BL304" s="6">
        <v>16.069999694824219</v>
      </c>
      <c r="BM304" s="6">
        <v>110</v>
      </c>
      <c r="BN304" s="6" t="s">
        <v>82</v>
      </c>
      <c r="BO304" s="6" t="s">
        <v>82</v>
      </c>
      <c r="BP304" s="6">
        <v>0</v>
      </c>
      <c r="BQ304" s="6">
        <v>60</v>
      </c>
      <c r="BR304" s="6">
        <v>5.2808523178100586E-3</v>
      </c>
      <c r="BS304" s="6">
        <v>0.15819883346557617</v>
      </c>
      <c r="BT304" s="6" t="s">
        <v>1030</v>
      </c>
      <c r="BU304" s="6" t="s">
        <v>1028</v>
      </c>
      <c r="BV304" s="6">
        <v>40</v>
      </c>
      <c r="BW304" s="6">
        <v>20</v>
      </c>
      <c r="BX304" s="6">
        <v>45</v>
      </c>
      <c r="BY304" s="6">
        <v>877.48199999999997</v>
      </c>
      <c r="BZ304" s="6">
        <v>1278.2280000000001</v>
      </c>
      <c r="CA304" s="6">
        <v>3.0680000000000001</v>
      </c>
      <c r="CB304" s="6">
        <v>4.165</v>
      </c>
      <c r="CC304" s="6">
        <v>95.376999999999995</v>
      </c>
      <c r="CD304" s="6">
        <v>2055.739</v>
      </c>
      <c r="CE304" s="6">
        <v>854.36599999999999</v>
      </c>
      <c r="CF304" s="6">
        <v>1385.1210000000001</v>
      </c>
      <c r="CG304" s="6">
        <v>6.2919999999999998</v>
      </c>
      <c r="CH304" s="6">
        <v>93.307000000000002</v>
      </c>
      <c r="CS304" s="6"/>
      <c r="CT304" s="6"/>
      <c r="CU304" s="6"/>
      <c r="CV304" s="6"/>
      <c r="CW304" s="6"/>
      <c r="CZ304" s="6"/>
      <c r="DA304" s="6"/>
      <c r="DB304" s="6"/>
      <c r="DC304" s="6"/>
      <c r="DD304" s="6"/>
      <c r="DE304" s="6"/>
    </row>
    <row r="305" spans="1:109" hidden="1" x14ac:dyDescent="0.35">
      <c r="A305" s="8">
        <v>798.8309326171875</v>
      </c>
      <c r="B305" s="8">
        <v>119.90861511230469</v>
      </c>
      <c r="C305" s="8">
        <v>213.80000305175781</v>
      </c>
      <c r="D305" s="8">
        <v>214.5</v>
      </c>
      <c r="E305" s="8">
        <v>221.30000305175781</v>
      </c>
      <c r="F305" s="8">
        <v>225.10000610351563</v>
      </c>
      <c r="G305" s="8">
        <v>2190.098876953125</v>
      </c>
      <c r="H305" s="8">
        <v>1804.34228515625</v>
      </c>
      <c r="I305" s="8">
        <v>3.062000036239624</v>
      </c>
      <c r="J305" s="8">
        <v>0.14200000464916229</v>
      </c>
      <c r="K305" s="8">
        <v>24.340002059936523</v>
      </c>
      <c r="L305" s="8">
        <v>2.0520000457763672</v>
      </c>
      <c r="M305" s="8">
        <v>0.45400002598762512</v>
      </c>
      <c r="N305" s="8">
        <v>0.65600001811981201</v>
      </c>
      <c r="O305" s="8">
        <v>43.200000762939453</v>
      </c>
      <c r="P305" s="8">
        <v>26.84467887878418</v>
      </c>
      <c r="Q305" s="8">
        <v>44.948402404785156</v>
      </c>
      <c r="R305" s="8">
        <v>229.80000305175781</v>
      </c>
      <c r="S305" s="8">
        <v>60.200001</v>
      </c>
      <c r="T305" s="8">
        <v>60.200001</v>
      </c>
      <c r="U305" s="8">
        <v>60.5</v>
      </c>
      <c r="V305" s="8">
        <v>137.79624938964844</v>
      </c>
      <c r="W305" s="8">
        <v>52.49993896484375</v>
      </c>
      <c r="X305" s="8">
        <v>66.923133850097656</v>
      </c>
      <c r="Y305" s="8">
        <v>82.874282836914063</v>
      </c>
      <c r="Z305" s="8">
        <v>1.3920625448226929</v>
      </c>
      <c r="AA305" s="8">
        <v>538.95147705078125</v>
      </c>
      <c r="AB305" s="8">
        <v>489.697509765625</v>
      </c>
      <c r="AC305" s="8">
        <v>4.8911876678466797</v>
      </c>
      <c r="AD305" s="8">
        <v>3.9129376411437988</v>
      </c>
      <c r="AE305" s="8">
        <v>7771.24755859375</v>
      </c>
      <c r="AF305" s="8">
        <v>5864.45703125</v>
      </c>
      <c r="AG305" s="8">
        <v>1775.65966796875</v>
      </c>
      <c r="AH305" s="8">
        <v>1113.4384765625</v>
      </c>
      <c r="AI305" s="8">
        <v>5995.587890625</v>
      </c>
      <c r="AJ305" s="8">
        <v>4751.0185546875</v>
      </c>
      <c r="AK305" s="8">
        <f>(data_cloud__263[[#This Row],[timestamp]]-BD303)*86400</f>
        <v>24.082000111229718</v>
      </c>
      <c r="AL305" s="8"/>
      <c r="AM305" s="8"/>
      <c r="AN305" s="8"/>
      <c r="AO305" s="8"/>
      <c r="AP305" s="6"/>
      <c r="AQ305" s="6"/>
      <c r="AR305" s="6"/>
      <c r="AS305" s="6" t="str">
        <f>_xlfn.XLOOKUP(data_cloud__263[[#This Row],[product_id]], manual_check_maarten!A:A,manual_check_maarten!F:F,  "")</f>
        <v/>
      </c>
      <c r="AT305" s="6" t="str">
        <f>_xlfn.XLOOKUP(data_cloud__263[[#This Row],[product_id]], manual_check_maarten!A:A,manual_check_maarten!H:H,  "")</f>
        <v/>
      </c>
      <c r="AU305" s="6">
        <f>IF(data_cloud__263[[#This Row],[ground_truth]]=0,1,0)</f>
        <v>0</v>
      </c>
      <c r="AV305" s="6"/>
      <c r="AW305" s="6"/>
      <c r="AX305" s="6" t="str">
        <f>_xlfn.XLOOKUP(data_cloud__263[[#This Row],[product_id]], manual_check_maarten!A:A,manual_check_maarten!G:G,  "")</f>
        <v/>
      </c>
      <c r="AY305" s="6"/>
      <c r="AZ305" s="6"/>
      <c r="BA305" s="6" t="s">
        <v>1031</v>
      </c>
      <c r="BB305" s="6">
        <v>171</v>
      </c>
      <c r="BC305" s="6" t="s">
        <v>85</v>
      </c>
      <c r="BD305" s="6">
        <v>45566.75559064815</v>
      </c>
      <c r="BE305" s="6" t="s">
        <v>79</v>
      </c>
      <c r="BF305" s="6" t="s">
        <v>80</v>
      </c>
      <c r="BG305" s="6">
        <v>171</v>
      </c>
      <c r="BH305" s="6">
        <v>171</v>
      </c>
      <c r="BI305" s="6">
        <v>0</v>
      </c>
      <c r="BJ305" s="6" t="s">
        <v>1029</v>
      </c>
      <c r="BK305" s="6" t="s">
        <v>82</v>
      </c>
      <c r="BL305" s="6">
        <v>16.069999694824219</v>
      </c>
      <c r="BM305" s="6">
        <v>110</v>
      </c>
      <c r="BN305" s="6" t="s">
        <v>82</v>
      </c>
      <c r="BO305" s="6" t="s">
        <v>82</v>
      </c>
      <c r="BP305" s="6">
        <v>0</v>
      </c>
      <c r="BQ305" s="6">
        <v>60</v>
      </c>
      <c r="BR305" s="6"/>
      <c r="BS305" s="6"/>
      <c r="BT305" s="6"/>
      <c r="BU305" s="6"/>
      <c r="BY305" s="6"/>
      <c r="BZ305" s="6"/>
      <c r="CA305" s="6"/>
      <c r="CB305" s="6"/>
      <c r="CC305" s="6"/>
      <c r="CD305" s="6"/>
      <c r="CE305" s="6"/>
      <c r="CS305" s="6"/>
      <c r="CT305" s="6"/>
      <c r="CU305" s="6"/>
      <c r="CV305" s="6"/>
      <c r="CW305" s="6"/>
      <c r="CZ305" s="6"/>
      <c r="DA305" s="6"/>
      <c r="DB305" s="6"/>
      <c r="DC305" s="6"/>
      <c r="DD305" s="6"/>
      <c r="DE305" s="6"/>
    </row>
    <row r="306" spans="1:109" x14ac:dyDescent="0.35">
      <c r="A306" s="8">
        <v>798.4620361328125</v>
      </c>
      <c r="B306" s="8">
        <v>119.90861511230469</v>
      </c>
      <c r="C306" s="8">
        <v>214.10000610351563</v>
      </c>
      <c r="D306" s="8">
        <v>214.60000610351563</v>
      </c>
      <c r="E306" s="8">
        <v>221.30000305175781</v>
      </c>
      <c r="F306" s="8">
        <v>225</v>
      </c>
      <c r="G306" s="8">
        <v>2196.99609375</v>
      </c>
      <c r="H306" s="8">
        <v>1820.2738037109375</v>
      </c>
      <c r="I306" s="8">
        <v>3.2220001220703125</v>
      </c>
      <c r="J306" s="8">
        <v>0.15000000596046448</v>
      </c>
      <c r="K306" s="8">
        <v>24.340002059936523</v>
      </c>
      <c r="L306" s="8">
        <v>1.8940000534057617</v>
      </c>
      <c r="M306" s="8">
        <v>0.45400002598762512</v>
      </c>
      <c r="N306" s="8">
        <v>0.65600001811981201</v>
      </c>
      <c r="O306" s="8">
        <v>43.400001525878906</v>
      </c>
      <c r="P306" s="8">
        <v>25.147455215454102</v>
      </c>
      <c r="Q306" s="8">
        <v>44.999370574951172</v>
      </c>
      <c r="R306" s="8">
        <v>229.80000305175781</v>
      </c>
      <c r="S306" s="8">
        <v>60.099997999999999</v>
      </c>
      <c r="T306" s="8">
        <v>60.099997999999999</v>
      </c>
      <c r="U306" s="8">
        <v>60.599997999999999</v>
      </c>
      <c r="V306" s="8">
        <v>94.586082458496094</v>
      </c>
      <c r="W306" s="8">
        <v>52.499603271484375</v>
      </c>
      <c r="X306" s="8">
        <v>66.388557434082031</v>
      </c>
      <c r="Y306" s="8">
        <v>80.146476745605469</v>
      </c>
      <c r="Z306" s="8">
        <v>2.5960626602172852</v>
      </c>
      <c r="AA306" s="8">
        <v>532.19769287109375</v>
      </c>
      <c r="AB306" s="8">
        <v>481.02944946289063</v>
      </c>
      <c r="AC306" s="8">
        <v>4.7783126831054688</v>
      </c>
      <c r="AD306" s="8">
        <v>3.8000626564025879</v>
      </c>
      <c r="AE306" s="8">
        <v>7482.10009765625</v>
      </c>
      <c r="AF306" s="8">
        <v>4956.5048828125</v>
      </c>
      <c r="AG306" s="8">
        <v>1611.65283203125</v>
      </c>
      <c r="AH306" s="8">
        <v>939.029052734375</v>
      </c>
      <c r="AI306" s="8">
        <v>5870.447265625</v>
      </c>
      <c r="AJ306" s="8">
        <v>4017.475830078125</v>
      </c>
      <c r="AK306" s="8">
        <f>(data_cloud__263[[#This Row],[timestamp]]-BD304)*86400</f>
        <v>23.975000088103116</v>
      </c>
      <c r="AL306" s="8">
        <v>1.0029999999999999</v>
      </c>
      <c r="AM306" s="8">
        <v>423.68</v>
      </c>
      <c r="AN306" s="8">
        <v>2055.7179999999998</v>
      </c>
      <c r="AO306" s="8">
        <v>6.4669999999999996</v>
      </c>
      <c r="AP306" s="6">
        <v>29.733000000000001</v>
      </c>
      <c r="AQ306" s="6">
        <v>1</v>
      </c>
      <c r="AR306" s="6">
        <v>1</v>
      </c>
      <c r="AS306" s="6">
        <f>_xlfn.XLOOKUP(data_cloud__263[[#This Row],[product_id]], manual_check_maarten!A:A,manual_check_maarten!F:F,  "")</f>
        <v>0</v>
      </c>
      <c r="AT306" s="6" t="str">
        <f>_xlfn.XLOOKUP(data_cloud__263[[#This Row],[product_id]], manual_check_maarten!A:A,manual_check_maarten!H:H,  "")</f>
        <v>Circ section</v>
      </c>
      <c r="AU306" s="6">
        <f>IF(data_cloud__263[[#This Row],[ground_truth]]=0,1,0)</f>
        <v>1</v>
      </c>
      <c r="AV306" s="6"/>
      <c r="AW306" s="6"/>
      <c r="AX306" s="6">
        <f>_xlfn.XLOOKUP(data_cloud__263[[#This Row],[product_id]], manual_check_maarten!A:A,manual_check_maarten!G:G,  "")</f>
        <v>0</v>
      </c>
      <c r="AY306" s="6"/>
      <c r="AZ306" s="6"/>
      <c r="BA306" s="6" t="s">
        <v>1032</v>
      </c>
      <c r="BB306" s="6">
        <v>172</v>
      </c>
      <c r="BC306" s="6" t="s">
        <v>78</v>
      </c>
      <c r="BD306" s="6">
        <v>45566.755868136577</v>
      </c>
      <c r="BE306" s="6" t="s">
        <v>79</v>
      </c>
      <c r="BF306" s="6" t="s">
        <v>80</v>
      </c>
      <c r="BG306" s="6">
        <v>172</v>
      </c>
      <c r="BH306" s="6">
        <v>172</v>
      </c>
      <c r="BI306" s="6">
        <v>0</v>
      </c>
      <c r="BJ306" s="6" t="s">
        <v>1033</v>
      </c>
      <c r="BK306" s="6" t="s">
        <v>82</v>
      </c>
      <c r="BL306" s="6">
        <v>16.069999694824219</v>
      </c>
      <c r="BM306" s="6">
        <v>110</v>
      </c>
      <c r="BN306" s="6" t="s">
        <v>82</v>
      </c>
      <c r="BO306" s="6" t="s">
        <v>82</v>
      </c>
      <c r="BP306" s="6">
        <v>0</v>
      </c>
      <c r="BQ306" s="6">
        <v>60</v>
      </c>
      <c r="BR306" s="6">
        <v>1.5848755836486816E-2</v>
      </c>
      <c r="BS306" s="6">
        <v>0.18679273128509521</v>
      </c>
      <c r="BT306" s="6" t="s">
        <v>1034</v>
      </c>
      <c r="BU306" s="6" t="s">
        <v>1032</v>
      </c>
      <c r="BV306" s="6">
        <v>40</v>
      </c>
      <c r="BW306" s="6">
        <v>20</v>
      </c>
      <c r="BX306" s="6">
        <v>45</v>
      </c>
      <c r="BY306" s="6">
        <v>881.75699999999995</v>
      </c>
      <c r="BZ306" s="6">
        <v>1287.5909999999999</v>
      </c>
      <c r="CA306" s="6">
        <v>3.1309999999999998</v>
      </c>
      <c r="CB306" s="6">
        <v>4.1920000000000002</v>
      </c>
      <c r="CC306" s="6">
        <v>95.44</v>
      </c>
      <c r="CD306" s="6">
        <v>2055.7179999999998</v>
      </c>
      <c r="CE306" s="6">
        <v>858.447</v>
      </c>
      <c r="CF306" s="6">
        <v>1392.691</v>
      </c>
      <c r="CG306" s="6">
        <v>6.569</v>
      </c>
      <c r="CH306" s="6">
        <v>92.126000000000005</v>
      </c>
      <c r="CS306" s="6"/>
      <c r="CT306" s="6"/>
      <c r="CU306" s="6"/>
      <c r="CV306" s="6"/>
      <c r="CW306" s="6"/>
      <c r="CZ306" s="6"/>
      <c r="DA306" s="6"/>
      <c r="DB306" s="6"/>
      <c r="DC306" s="6"/>
      <c r="DD306" s="6"/>
      <c r="DE306" s="6"/>
    </row>
    <row r="307" spans="1:109" x14ac:dyDescent="0.35">
      <c r="A307" s="8">
        <v>798.4620361328125</v>
      </c>
      <c r="B307" s="8">
        <v>119.90861511230469</v>
      </c>
      <c r="C307" s="8">
        <v>214.10000610351563</v>
      </c>
      <c r="D307" s="8">
        <v>214.60000610351563</v>
      </c>
      <c r="E307" s="8">
        <v>221.30000305175781</v>
      </c>
      <c r="F307" s="8">
        <v>225</v>
      </c>
      <c r="G307" s="8">
        <v>2196.99609375</v>
      </c>
      <c r="H307" s="8">
        <v>1820.2738037109375</v>
      </c>
      <c r="I307" s="8">
        <v>3.2220001220703125</v>
      </c>
      <c r="J307" s="8">
        <v>0.15000000596046448</v>
      </c>
      <c r="K307" s="8">
        <v>24.340002059936523</v>
      </c>
      <c r="L307" s="8">
        <v>1.8940000534057617</v>
      </c>
      <c r="M307" s="8">
        <v>0.45400002598762512</v>
      </c>
      <c r="N307" s="8">
        <v>0.65600001811981201</v>
      </c>
      <c r="O307" s="8">
        <v>43.400001525878906</v>
      </c>
      <c r="P307" s="8">
        <v>25.147455215454102</v>
      </c>
      <c r="Q307" s="8">
        <v>44.999370574951172</v>
      </c>
      <c r="R307" s="8">
        <v>229.80000305175781</v>
      </c>
      <c r="S307" s="8">
        <v>60.099997999999999</v>
      </c>
      <c r="T307" s="8">
        <v>60.099997999999999</v>
      </c>
      <c r="U307" s="8">
        <v>60.599997999999999</v>
      </c>
      <c r="V307" s="8">
        <v>137.79624938964844</v>
      </c>
      <c r="W307" s="8">
        <v>52.49993896484375</v>
      </c>
      <c r="X307" s="8">
        <v>66.77825927734375</v>
      </c>
      <c r="Y307" s="8">
        <v>82.342483520507813</v>
      </c>
      <c r="Z307" s="8">
        <v>2.2574377059936523</v>
      </c>
      <c r="AA307" s="8">
        <v>533.6748046875</v>
      </c>
      <c r="AB307" s="8">
        <v>482.33416748046875</v>
      </c>
      <c r="AC307" s="8">
        <v>5.0040626525878906</v>
      </c>
      <c r="AD307" s="8">
        <v>4.0258126258850098</v>
      </c>
      <c r="AE307" s="8">
        <v>7638.45458984375</v>
      </c>
      <c r="AF307" s="8">
        <v>5641.712890625</v>
      </c>
      <c r="AG307" s="8">
        <v>1758.7646484375</v>
      </c>
      <c r="AH307" s="8">
        <v>1090.2978515625</v>
      </c>
      <c r="AI307" s="8">
        <v>5879.68994140625</v>
      </c>
      <c r="AJ307" s="8">
        <v>4551.4150390625</v>
      </c>
      <c r="AK307" s="8">
        <f>(data_cloud__263[[#This Row],[timestamp]]-BD305)*86400</f>
        <v>23.975000088103116</v>
      </c>
      <c r="AL307" s="8">
        <v>1.0049999999999999</v>
      </c>
      <c r="AM307" s="8">
        <v>424.44600000000003</v>
      </c>
      <c r="AN307" s="8">
        <v>2055.0259999999998</v>
      </c>
      <c r="AO307" s="8">
        <v>8.0980000000000008</v>
      </c>
      <c r="AP307" s="6">
        <v>21.556000000000001</v>
      </c>
      <c r="AQ307" s="6">
        <v>1</v>
      </c>
      <c r="AR307" s="6">
        <v>1</v>
      </c>
      <c r="AS307" s="6">
        <f>_xlfn.XLOOKUP(data_cloud__263[[#This Row],[product_id]], manual_check_maarten!A:A,manual_check_maarten!F:F,  "")</f>
        <v>1</v>
      </c>
      <c r="AT307" s="6" t="str">
        <f>_xlfn.XLOOKUP(data_cloud__263[[#This Row],[product_id]], manual_check_maarten!A:A,manual_check_maarten!H:H,  "")</f>
        <v/>
      </c>
      <c r="AU307" s="6">
        <f>IF(data_cloud__263[[#This Row],[ground_truth]]=0,1,0)</f>
        <v>0</v>
      </c>
      <c r="AV307" s="6"/>
      <c r="AW307" s="6"/>
      <c r="AX307" s="6">
        <f>_xlfn.XLOOKUP(data_cloud__263[[#This Row],[product_id]], manual_check_maarten!A:A,manual_check_maarten!G:G,  "")</f>
        <v>0</v>
      </c>
      <c r="AY307" s="6"/>
      <c r="AZ307" s="6"/>
      <c r="BA307" s="6" t="s">
        <v>1035</v>
      </c>
      <c r="BB307" s="6">
        <v>172</v>
      </c>
      <c r="BC307" s="6" t="s">
        <v>85</v>
      </c>
      <c r="BD307" s="6">
        <v>45566.755868136577</v>
      </c>
      <c r="BE307" s="6" t="s">
        <v>79</v>
      </c>
      <c r="BF307" s="6" t="s">
        <v>80</v>
      </c>
      <c r="BG307" s="6">
        <v>172</v>
      </c>
      <c r="BH307" s="6">
        <v>172</v>
      </c>
      <c r="BI307" s="6">
        <v>0</v>
      </c>
      <c r="BJ307" s="6" t="s">
        <v>1033</v>
      </c>
      <c r="BK307" s="6" t="s">
        <v>82</v>
      </c>
      <c r="BL307" s="6">
        <v>16.069999694824219</v>
      </c>
      <c r="BM307" s="6">
        <v>110</v>
      </c>
      <c r="BN307" s="6" t="s">
        <v>82</v>
      </c>
      <c r="BO307" s="6" t="s">
        <v>82</v>
      </c>
      <c r="BP307" s="6">
        <v>0</v>
      </c>
      <c r="BQ307" s="6">
        <v>60</v>
      </c>
      <c r="BR307" s="6"/>
      <c r="BS307" s="6"/>
      <c r="BT307" s="6" t="s">
        <v>1036</v>
      </c>
      <c r="BU307" s="6" t="s">
        <v>1035</v>
      </c>
      <c r="BV307" s="6">
        <v>40</v>
      </c>
      <c r="BW307" s="6">
        <v>20</v>
      </c>
      <c r="BX307" s="6">
        <v>45</v>
      </c>
      <c r="BY307" s="6">
        <v>1216.105</v>
      </c>
      <c r="BZ307" s="6">
        <v>1027.2370000000001</v>
      </c>
      <c r="CA307" s="6">
        <v>-2.3090000000000002</v>
      </c>
      <c r="CB307" s="6">
        <v>4.1100000000000003</v>
      </c>
      <c r="CC307" s="6">
        <v>90</v>
      </c>
      <c r="CD307" s="6">
        <v>2055.0259999999998</v>
      </c>
      <c r="CE307" s="6">
        <v>1213.9929999999999</v>
      </c>
      <c r="CF307" s="6">
        <v>1333.89</v>
      </c>
      <c r="CG307" s="6">
        <v>-179.04</v>
      </c>
      <c r="CH307" s="6">
        <v>98.424999999999997</v>
      </c>
      <c r="CS307" s="6"/>
      <c r="CT307" s="6"/>
      <c r="CU307" s="6"/>
      <c r="CV307" s="6"/>
      <c r="CW307" s="6"/>
      <c r="CZ307" s="6"/>
      <c r="DA307" s="6"/>
      <c r="DB307" s="6"/>
      <c r="DC307" s="6"/>
      <c r="DD307" s="6"/>
      <c r="DE307" s="6"/>
    </row>
    <row r="308" spans="1:109" x14ac:dyDescent="0.35">
      <c r="A308" s="8">
        <v>798.646484375</v>
      </c>
      <c r="B308" s="8">
        <v>119.90861511230469</v>
      </c>
      <c r="C308" s="8">
        <v>214.30000305175781</v>
      </c>
      <c r="D308" s="8">
        <v>214.60000610351563</v>
      </c>
      <c r="E308" s="8">
        <v>221.30000305175781</v>
      </c>
      <c r="F308" s="8">
        <v>225.10000610351563</v>
      </c>
      <c r="G308" s="8">
        <v>2198.55029296875</v>
      </c>
      <c r="H308" s="8">
        <v>1853.399658203125</v>
      </c>
      <c r="I308" s="8">
        <v>2.9540002346038818</v>
      </c>
      <c r="J308" s="8">
        <v>0.14800000190734863</v>
      </c>
      <c r="K308" s="8">
        <v>24.340002059936523</v>
      </c>
      <c r="L308" s="8">
        <v>2.0480000972747803</v>
      </c>
      <c r="M308" s="8">
        <v>0.45400002598762512</v>
      </c>
      <c r="N308" s="8">
        <v>0.65600001811981201</v>
      </c>
      <c r="O308" s="8">
        <v>43.5</v>
      </c>
      <c r="P308" s="8">
        <v>25.830423355102539</v>
      </c>
      <c r="Q308" s="8">
        <v>44.968788146972656</v>
      </c>
      <c r="R308" s="8">
        <v>229.80000305175781</v>
      </c>
      <c r="S308" s="8">
        <v>60</v>
      </c>
      <c r="T308" s="8">
        <v>60</v>
      </c>
      <c r="U308" s="8">
        <v>60.599997999999999</v>
      </c>
      <c r="V308" s="8">
        <v>94.586082458496094</v>
      </c>
      <c r="W308" s="8">
        <v>52.499603271484375</v>
      </c>
      <c r="X308" s="8">
        <v>66.43695068359375</v>
      </c>
      <c r="Y308" s="8">
        <v>80.175277709960938</v>
      </c>
      <c r="Z308" s="8">
        <v>3.4990627765655518</v>
      </c>
      <c r="AA308" s="8">
        <v>534.06475830078125</v>
      </c>
      <c r="AB308" s="8">
        <v>484.52960205078125</v>
      </c>
      <c r="AC308" s="8">
        <v>4.6654376983642578</v>
      </c>
      <c r="AD308" s="8">
        <v>3.8000626564025879</v>
      </c>
      <c r="AE308" s="8">
        <v>7522.48193359375</v>
      </c>
      <c r="AF308" s="8">
        <v>5049.9208984375</v>
      </c>
      <c r="AG308" s="8">
        <v>1582.5615234375</v>
      </c>
      <c r="AH308" s="8">
        <v>972.6181640625</v>
      </c>
      <c r="AI308" s="8">
        <v>5939.92041015625</v>
      </c>
      <c r="AJ308" s="8">
        <v>4077.302734375</v>
      </c>
      <c r="AK308" s="8">
        <f>(data_cloud__263[[#This Row],[timestamp]]-BD306)*86400</f>
        <v>24.98499951325357</v>
      </c>
      <c r="AL308" s="8">
        <v>1.0029999999999999</v>
      </c>
      <c r="AM308" s="8">
        <v>423.43700000000001</v>
      </c>
      <c r="AN308" s="8">
        <v>2051.8710000000001</v>
      </c>
      <c r="AO308" s="8">
        <v>6.97</v>
      </c>
      <c r="AP308" s="6">
        <v>30.169</v>
      </c>
      <c r="AQ308" s="6">
        <v>1</v>
      </c>
      <c r="AR308" s="6">
        <v>1</v>
      </c>
      <c r="AS308" s="6">
        <f>_xlfn.XLOOKUP(data_cloud__263[[#This Row],[product_id]], manual_check_maarten!A:A,manual_check_maarten!F:F,  "")</f>
        <v>1</v>
      </c>
      <c r="AT308" s="6" t="str">
        <f>_xlfn.XLOOKUP(data_cloud__263[[#This Row],[product_id]], manual_check_maarten!A:A,manual_check_maarten!H:H,  "")</f>
        <v/>
      </c>
      <c r="AU308" s="6">
        <f>IF(data_cloud__263[[#This Row],[ground_truth]]=0,1,0)</f>
        <v>0</v>
      </c>
      <c r="AV308" s="6"/>
      <c r="AW308" s="6"/>
      <c r="AX308" s="6">
        <f>_xlfn.XLOOKUP(data_cloud__263[[#This Row],[product_id]], manual_check_maarten!A:A,manual_check_maarten!G:G,  "")</f>
        <v>0</v>
      </c>
      <c r="AY308" s="6"/>
      <c r="AZ308" s="6"/>
      <c r="BA308" s="6" t="s">
        <v>1037</v>
      </c>
      <c r="BB308" s="6">
        <v>173</v>
      </c>
      <c r="BC308" s="6" t="s">
        <v>78</v>
      </c>
      <c r="BD308" s="6">
        <v>45566.756157314812</v>
      </c>
      <c r="BE308" s="6" t="s">
        <v>79</v>
      </c>
      <c r="BF308" s="6" t="s">
        <v>80</v>
      </c>
      <c r="BG308" s="6">
        <v>173</v>
      </c>
      <c r="BH308" s="6">
        <v>173</v>
      </c>
      <c r="BI308" s="6">
        <v>0</v>
      </c>
      <c r="BJ308" s="6" t="s">
        <v>1038</v>
      </c>
      <c r="BK308" s="6" t="s">
        <v>82</v>
      </c>
      <c r="BL308" s="6">
        <v>16.069999694824219</v>
      </c>
      <c r="BM308" s="6">
        <v>110</v>
      </c>
      <c r="BN308" s="6" t="s">
        <v>82</v>
      </c>
      <c r="BO308" s="6" t="s">
        <v>82</v>
      </c>
      <c r="BP308" s="6">
        <v>0</v>
      </c>
      <c r="BQ308" s="6">
        <v>60</v>
      </c>
      <c r="BR308" s="6">
        <v>8.1189870834350586E-3</v>
      </c>
      <c r="BS308" s="6">
        <v>0.16393184661865234</v>
      </c>
      <c r="BT308" s="6" t="s">
        <v>1039</v>
      </c>
      <c r="BU308" s="6" t="s">
        <v>1037</v>
      </c>
      <c r="BV308" s="6">
        <v>40</v>
      </c>
      <c r="BW308" s="6">
        <v>20</v>
      </c>
      <c r="BX308" s="6">
        <v>45</v>
      </c>
      <c r="BY308" s="6">
        <v>892.35699999999997</v>
      </c>
      <c r="BZ308" s="6">
        <v>941.04300000000001</v>
      </c>
      <c r="CA308" s="6">
        <v>3.1309999999999998</v>
      </c>
      <c r="CB308" s="6">
        <v>4.165</v>
      </c>
      <c r="CC308" s="6">
        <v>95.44</v>
      </c>
      <c r="CD308" s="6">
        <v>2051.8710000000001</v>
      </c>
      <c r="CE308" s="6">
        <v>869.17</v>
      </c>
      <c r="CF308" s="6">
        <v>1052.135</v>
      </c>
      <c r="CG308" s="6">
        <v>6.5730000000000004</v>
      </c>
      <c r="CH308" s="6">
        <v>98.424999999999997</v>
      </c>
      <c r="CS308" s="6"/>
      <c r="CT308" s="6"/>
      <c r="CU308" s="6"/>
      <c r="CV308" s="6"/>
      <c r="CW308" s="6"/>
      <c r="CZ308" s="6"/>
      <c r="DA308" s="6"/>
      <c r="DB308" s="6"/>
      <c r="DC308" s="6"/>
      <c r="DD308" s="6"/>
      <c r="DE308" s="6"/>
    </row>
    <row r="309" spans="1:109" x14ac:dyDescent="0.35">
      <c r="A309" s="8">
        <v>798.646484375</v>
      </c>
      <c r="B309" s="8">
        <v>119.90861511230469</v>
      </c>
      <c r="C309" s="8">
        <v>214.30000305175781</v>
      </c>
      <c r="D309" s="8">
        <v>214.60000610351563</v>
      </c>
      <c r="E309" s="8">
        <v>221.30000305175781</v>
      </c>
      <c r="F309" s="8">
        <v>225.10000610351563</v>
      </c>
      <c r="G309" s="8">
        <v>2198.55029296875</v>
      </c>
      <c r="H309" s="8">
        <v>1853.399658203125</v>
      </c>
      <c r="I309" s="8">
        <v>2.9540002346038818</v>
      </c>
      <c r="J309" s="8">
        <v>0.14800000190734863</v>
      </c>
      <c r="K309" s="8">
        <v>24.340002059936523</v>
      </c>
      <c r="L309" s="8">
        <v>2.0480000972747803</v>
      </c>
      <c r="M309" s="8">
        <v>0.45400002598762512</v>
      </c>
      <c r="N309" s="8">
        <v>0.65600001811981201</v>
      </c>
      <c r="O309" s="8">
        <v>43.5</v>
      </c>
      <c r="P309" s="8">
        <v>25.830423355102539</v>
      </c>
      <c r="Q309" s="8">
        <v>44.968788146972656</v>
      </c>
      <c r="R309" s="8">
        <v>229.80000305175781</v>
      </c>
      <c r="S309" s="8">
        <v>60</v>
      </c>
      <c r="T309" s="8">
        <v>60</v>
      </c>
      <c r="U309" s="8">
        <v>60.599997999999999</v>
      </c>
      <c r="V309" s="8">
        <v>137.79624938964844</v>
      </c>
      <c r="W309" s="8">
        <v>52.49993896484375</v>
      </c>
      <c r="X309" s="8">
        <v>66.892852783203125</v>
      </c>
      <c r="Y309" s="8">
        <v>82.952064514160156</v>
      </c>
      <c r="Z309" s="8">
        <v>1.5049375295639038</v>
      </c>
      <c r="AA309" s="8">
        <v>536.7562255859375</v>
      </c>
      <c r="AB309" s="8">
        <v>485.50152587890625</v>
      </c>
      <c r="AC309" s="8">
        <v>5.0040626525878906</v>
      </c>
      <c r="AD309" s="8">
        <v>3.9881877899169922</v>
      </c>
      <c r="AE309" s="8">
        <v>7690.59033203125</v>
      </c>
      <c r="AF309" s="8">
        <v>5732.55126953125</v>
      </c>
      <c r="AG309" s="8">
        <v>1789.7919921875</v>
      </c>
      <c r="AH309" s="8">
        <v>1100.03955078125</v>
      </c>
      <c r="AI309" s="8">
        <v>5900.79833984375</v>
      </c>
      <c r="AJ309" s="8">
        <v>4632.51171875</v>
      </c>
      <c r="AK309" s="8">
        <f>(data_cloud__263[[#This Row],[timestamp]]-BD307)*86400</f>
        <v>24.98499951325357</v>
      </c>
      <c r="AL309" s="8">
        <v>1.0049999999999999</v>
      </c>
      <c r="AM309" s="8">
        <v>424.51799999999997</v>
      </c>
      <c r="AN309" s="8">
        <v>2054.558</v>
      </c>
      <c r="AO309" s="8">
        <v>6.4459999999999997</v>
      </c>
      <c r="AP309" s="6">
        <v>32.237000000000002</v>
      </c>
      <c r="AQ309" s="6">
        <v>1</v>
      </c>
      <c r="AR309" s="6">
        <v>1</v>
      </c>
      <c r="AS309" s="6">
        <f>_xlfn.XLOOKUP(data_cloud__263[[#This Row],[product_id]], manual_check_maarten!A:A,manual_check_maarten!F:F,  "")</f>
        <v>1</v>
      </c>
      <c r="AT309" s="6" t="str">
        <f>_xlfn.XLOOKUP(data_cloud__263[[#This Row],[product_id]], manual_check_maarten!A:A,manual_check_maarten!H:H,  "")</f>
        <v/>
      </c>
      <c r="AU309" s="6">
        <f>IF(data_cloud__263[[#This Row],[ground_truth]]=0,1,0)</f>
        <v>0</v>
      </c>
      <c r="AV309" s="6"/>
      <c r="AW309" s="6"/>
      <c r="AX309" s="6">
        <f>_xlfn.XLOOKUP(data_cloud__263[[#This Row],[product_id]], manual_check_maarten!A:A,manual_check_maarten!G:G,  "")</f>
        <v>0</v>
      </c>
      <c r="AY309" s="6"/>
      <c r="AZ309" s="6"/>
      <c r="BA309" s="6" t="s">
        <v>1040</v>
      </c>
      <c r="BB309" s="6">
        <v>173</v>
      </c>
      <c r="BC309" s="6" t="s">
        <v>85</v>
      </c>
      <c r="BD309" s="6">
        <v>45566.756157314812</v>
      </c>
      <c r="BE309" s="6" t="s">
        <v>79</v>
      </c>
      <c r="BF309" s="6" t="s">
        <v>80</v>
      </c>
      <c r="BG309" s="6">
        <v>173</v>
      </c>
      <c r="BH309" s="6">
        <v>173</v>
      </c>
      <c r="BI309" s="6">
        <v>0</v>
      </c>
      <c r="BJ309" s="6" t="s">
        <v>1038</v>
      </c>
      <c r="BK309" s="6" t="s">
        <v>82</v>
      </c>
      <c r="BL309" s="6">
        <v>16.069999694824219</v>
      </c>
      <c r="BM309" s="6">
        <v>110</v>
      </c>
      <c r="BN309" s="6" t="s">
        <v>82</v>
      </c>
      <c r="BO309" s="6" t="s">
        <v>82</v>
      </c>
      <c r="BP309" s="6">
        <v>0</v>
      </c>
      <c r="BQ309" s="6">
        <v>60</v>
      </c>
      <c r="BR309" s="6"/>
      <c r="BS309" s="6"/>
      <c r="BT309" s="6" t="s">
        <v>1041</v>
      </c>
      <c r="BU309" s="6" t="s">
        <v>1040</v>
      </c>
      <c r="BV309" s="6">
        <v>40</v>
      </c>
      <c r="BW309" s="6">
        <v>20</v>
      </c>
      <c r="BX309" s="6">
        <v>45</v>
      </c>
      <c r="BY309" s="6">
        <v>1189.078</v>
      </c>
      <c r="BZ309" s="6">
        <v>1035.556</v>
      </c>
      <c r="CA309" s="6">
        <v>-3.6890000000000001</v>
      </c>
      <c r="CB309" s="6">
        <v>4.0049999999999999</v>
      </c>
      <c r="CC309" s="6">
        <v>88.62</v>
      </c>
      <c r="CD309" s="6">
        <v>2054.558</v>
      </c>
      <c r="CE309" s="6">
        <v>1194.2760000000001</v>
      </c>
      <c r="CF309" s="6">
        <v>1343.1769999999999</v>
      </c>
      <c r="CG309" s="6">
        <v>179.70099999999999</v>
      </c>
      <c r="CH309" s="6">
        <v>98.424999999999997</v>
      </c>
      <c r="CS309" s="6"/>
      <c r="CT309" s="6"/>
      <c r="CU309" s="6"/>
      <c r="CV309" s="6"/>
      <c r="CW309" s="6"/>
      <c r="CZ309" s="6"/>
      <c r="DA309" s="6"/>
      <c r="DB309" s="6"/>
      <c r="DC309" s="6"/>
      <c r="DD309" s="6"/>
      <c r="DE309" s="6"/>
    </row>
    <row r="310" spans="1:109" hidden="1" x14ac:dyDescent="0.35">
      <c r="A310" s="8">
        <v>798.646484375</v>
      </c>
      <c r="B310" s="8">
        <v>119.90861511230469</v>
      </c>
      <c r="C310" s="8">
        <v>214.10000610351563</v>
      </c>
      <c r="D310" s="8">
        <v>214.60000610351563</v>
      </c>
      <c r="E310" s="8">
        <v>221.10000610351563</v>
      </c>
      <c r="F310" s="8">
        <v>225.10000610351563</v>
      </c>
      <c r="G310" s="8">
        <v>2202.63037109375</v>
      </c>
      <c r="H310" s="8">
        <v>1829.599609375</v>
      </c>
      <c r="I310" s="8">
        <v>3.0500001907348633</v>
      </c>
      <c r="J310" s="8">
        <v>0.14600001275539398</v>
      </c>
      <c r="K310" s="8">
        <v>24.396001815795898</v>
      </c>
      <c r="L310" s="8">
        <v>2.0659999847412109</v>
      </c>
      <c r="M310" s="8">
        <v>0.45400002598762512</v>
      </c>
      <c r="N310" s="8">
        <v>0.65400004386901855</v>
      </c>
      <c r="O310" s="8">
        <v>43.700000762939453</v>
      </c>
      <c r="P310" s="8">
        <v>26.335002899169922</v>
      </c>
      <c r="Q310" s="8">
        <v>44.948402404785156</v>
      </c>
      <c r="R310" s="8">
        <v>229.80000305175781</v>
      </c>
      <c r="S310" s="8">
        <v>60</v>
      </c>
      <c r="T310" s="8">
        <v>60</v>
      </c>
      <c r="U310" s="8">
        <v>60.599997999999999</v>
      </c>
      <c r="V310" s="8">
        <v>94.586082458496094</v>
      </c>
      <c r="W310" s="8">
        <v>52.499603271484375</v>
      </c>
      <c r="X310" s="8">
        <v>66.360313415527344</v>
      </c>
      <c r="Y310" s="8">
        <v>80.224983215332031</v>
      </c>
      <c r="Z310" s="8">
        <v>3.1604375839233398</v>
      </c>
      <c r="AA310" s="8">
        <v>536.8521728515625</v>
      </c>
      <c r="AB310" s="8">
        <v>489.90811157226563</v>
      </c>
      <c r="AC310" s="8">
        <v>4.6654376983642578</v>
      </c>
      <c r="AD310" s="8">
        <v>3.7624375820159912</v>
      </c>
      <c r="AE310" s="8">
        <v>7570.76318359375</v>
      </c>
      <c r="AF310" s="8">
        <v>5183.56884765625</v>
      </c>
      <c r="AG310" s="8">
        <v>1617.14404296875</v>
      </c>
      <c r="AH310" s="8">
        <v>992.00439453125</v>
      </c>
      <c r="AI310" s="8">
        <v>5953.619140625</v>
      </c>
      <c r="AJ310" s="8">
        <v>4191.564453125</v>
      </c>
      <c r="AK310" s="8">
        <f>(data_cloud__263[[#This Row],[timestamp]]-BD308)*86400</f>
        <v>24.004000006243587</v>
      </c>
      <c r="AL310" s="8"/>
      <c r="AM310" s="8"/>
      <c r="AN310" s="8"/>
      <c r="AO310" s="8"/>
      <c r="AP310" s="6"/>
      <c r="AQ310" s="6"/>
      <c r="AR310" s="6"/>
      <c r="AS310" s="6" t="str">
        <f>_xlfn.XLOOKUP(data_cloud__263[[#This Row],[product_id]], manual_check_maarten!A:A,manual_check_maarten!F:F,  "")</f>
        <v/>
      </c>
      <c r="AT310" s="6" t="str">
        <f>_xlfn.XLOOKUP(data_cloud__263[[#This Row],[product_id]], manual_check_maarten!A:A,manual_check_maarten!H:H,  "")</f>
        <v/>
      </c>
      <c r="AU310" s="6">
        <f>IF(data_cloud__263[[#This Row],[ground_truth]]=0,1,0)</f>
        <v>0</v>
      </c>
      <c r="AV310" s="6"/>
      <c r="AW310" s="6"/>
      <c r="AX310" s="6" t="str">
        <f>_xlfn.XLOOKUP(data_cloud__263[[#This Row],[product_id]], manual_check_maarten!A:A,manual_check_maarten!G:G,  "")</f>
        <v/>
      </c>
      <c r="AY310" s="6"/>
      <c r="AZ310" s="6"/>
      <c r="BA310" s="6" t="s">
        <v>1042</v>
      </c>
      <c r="BB310" s="6">
        <v>174</v>
      </c>
      <c r="BC310" s="6" t="s">
        <v>78</v>
      </c>
      <c r="BD310" s="6">
        <v>45566.756435138886</v>
      </c>
      <c r="BE310" s="6" t="s">
        <v>79</v>
      </c>
      <c r="BF310" s="6" t="s">
        <v>80</v>
      </c>
      <c r="BG310" s="6">
        <v>174</v>
      </c>
      <c r="BH310" s="6">
        <v>174</v>
      </c>
      <c r="BI310" s="6">
        <v>0</v>
      </c>
      <c r="BJ310" s="6" t="s">
        <v>1043</v>
      </c>
      <c r="BK310" s="6" t="s">
        <v>82</v>
      </c>
      <c r="BL310" s="6">
        <v>16.079999923706055</v>
      </c>
      <c r="BM310" s="6">
        <v>110</v>
      </c>
      <c r="BN310" s="6" t="s">
        <v>82</v>
      </c>
      <c r="BO310" s="6" t="s">
        <v>82</v>
      </c>
      <c r="BP310" s="6">
        <v>0</v>
      </c>
      <c r="BQ310" s="6">
        <v>60</v>
      </c>
      <c r="BR310" s="6">
        <v>9.4695091247558594E-3</v>
      </c>
      <c r="BS310" s="6">
        <v>0.14624464511871338</v>
      </c>
      <c r="BT310" s="6"/>
      <c r="BU310" s="6"/>
      <c r="BY310" s="6"/>
      <c r="BZ310" s="6"/>
      <c r="CA310" s="6"/>
      <c r="CB310" s="6"/>
      <c r="CC310" s="6"/>
      <c r="CD310" s="6"/>
      <c r="CE310" s="6"/>
      <c r="CS310" s="6"/>
      <c r="CT310" s="6"/>
      <c r="CU310" s="6"/>
      <c r="CV310" s="6"/>
      <c r="CW310" s="6"/>
      <c r="CZ310" s="6"/>
      <c r="DA310" s="6"/>
      <c r="DB310" s="6"/>
      <c r="DC310" s="6"/>
      <c r="DD310" s="6"/>
      <c r="DE310" s="6"/>
    </row>
    <row r="311" spans="1:109" x14ac:dyDescent="0.35">
      <c r="A311" s="8">
        <v>798.646484375</v>
      </c>
      <c r="B311" s="8">
        <v>119.90861511230469</v>
      </c>
      <c r="C311" s="8">
        <v>214.10000610351563</v>
      </c>
      <c r="D311" s="8">
        <v>214.60000610351563</v>
      </c>
      <c r="E311" s="8">
        <v>221.10000610351563</v>
      </c>
      <c r="F311" s="8">
        <v>225.10000610351563</v>
      </c>
      <c r="G311" s="8">
        <v>2202.63037109375</v>
      </c>
      <c r="H311" s="8">
        <v>1829.599609375</v>
      </c>
      <c r="I311" s="8">
        <v>3.0500001907348633</v>
      </c>
      <c r="J311" s="8">
        <v>0.14600001275539398</v>
      </c>
      <c r="K311" s="8">
        <v>24.396001815795898</v>
      </c>
      <c r="L311" s="8">
        <v>2.0659999847412109</v>
      </c>
      <c r="M311" s="8">
        <v>0.45400002598762512</v>
      </c>
      <c r="N311" s="8">
        <v>0.65400004386901855</v>
      </c>
      <c r="O311" s="8">
        <v>43.700000762939453</v>
      </c>
      <c r="P311" s="8">
        <v>26.335002899169922</v>
      </c>
      <c r="Q311" s="8">
        <v>44.948402404785156</v>
      </c>
      <c r="R311" s="8">
        <v>229.80000305175781</v>
      </c>
      <c r="S311" s="8">
        <v>60</v>
      </c>
      <c r="T311" s="8">
        <v>60</v>
      </c>
      <c r="U311" s="8">
        <v>60.599997999999999</v>
      </c>
      <c r="V311" s="8">
        <v>137.79624938964844</v>
      </c>
      <c r="W311" s="8">
        <v>52.49993896484375</v>
      </c>
      <c r="X311" s="8">
        <v>66.921417236328125</v>
      </c>
      <c r="Y311" s="8">
        <v>82.479255676269531</v>
      </c>
      <c r="Z311" s="8">
        <v>2.069312572479248</v>
      </c>
      <c r="AA311" s="8">
        <v>538.19439697265625</v>
      </c>
      <c r="AB311" s="8">
        <v>489.314453125</v>
      </c>
      <c r="AC311" s="8">
        <v>4.966437816619873</v>
      </c>
      <c r="AD311" s="8">
        <v>3.9129376411437988</v>
      </c>
      <c r="AE311" s="8">
        <v>7740.2939453125</v>
      </c>
      <c r="AF311" s="8">
        <v>5826.7490234375</v>
      </c>
      <c r="AG311" s="8">
        <v>1794.580078125</v>
      </c>
      <c r="AH311" s="8">
        <v>1092.298828125</v>
      </c>
      <c r="AI311" s="8">
        <v>5945.7138671875</v>
      </c>
      <c r="AJ311" s="8">
        <v>4734.4501953125</v>
      </c>
      <c r="AK311" s="8">
        <f>(data_cloud__263[[#This Row],[timestamp]]-BD309)*86400</f>
        <v>24.004000006243587</v>
      </c>
      <c r="AL311" s="8">
        <v>1.0049999999999999</v>
      </c>
      <c r="AM311" s="8">
        <v>424.68299999999999</v>
      </c>
      <c r="AN311" s="8">
        <v>2056.1860000000001</v>
      </c>
      <c r="AO311" s="8">
        <v>8.8849999999999998</v>
      </c>
      <c r="AP311" s="6">
        <v>15.154</v>
      </c>
      <c r="AQ311" s="6">
        <v>1</v>
      </c>
      <c r="AR311" s="6">
        <v>1</v>
      </c>
      <c r="AS311" s="6">
        <f>_xlfn.XLOOKUP(data_cloud__263[[#This Row],[product_id]], manual_check_maarten!A:A,manual_check_maarten!F:F,  "")</f>
        <v>1</v>
      </c>
      <c r="AT311" s="6" t="str">
        <f>_xlfn.XLOOKUP(data_cloud__263[[#This Row],[product_id]], manual_check_maarten!A:A,manual_check_maarten!H:H,  "")</f>
        <v/>
      </c>
      <c r="AU311" s="6">
        <f>IF(data_cloud__263[[#This Row],[ground_truth]]=0,1,0)</f>
        <v>0</v>
      </c>
      <c r="AV311" s="6"/>
      <c r="AW311" s="6"/>
      <c r="AX311" s="6">
        <f>_xlfn.XLOOKUP(data_cloud__263[[#This Row],[product_id]], manual_check_maarten!A:A,manual_check_maarten!G:G,  "")</f>
        <v>0</v>
      </c>
      <c r="AY311" s="6"/>
      <c r="AZ311" s="6"/>
      <c r="BA311" s="6" t="s">
        <v>1044</v>
      </c>
      <c r="BB311" s="6">
        <v>174</v>
      </c>
      <c r="BC311" s="6" t="s">
        <v>85</v>
      </c>
      <c r="BD311" s="6">
        <v>45566.756435138886</v>
      </c>
      <c r="BE311" s="6" t="s">
        <v>79</v>
      </c>
      <c r="BF311" s="6" t="s">
        <v>80</v>
      </c>
      <c r="BG311" s="6">
        <v>174</v>
      </c>
      <c r="BH311" s="6">
        <v>174</v>
      </c>
      <c r="BI311" s="6">
        <v>0</v>
      </c>
      <c r="BJ311" s="6" t="s">
        <v>1043</v>
      </c>
      <c r="BK311" s="6" t="s">
        <v>82</v>
      </c>
      <c r="BL311" s="6">
        <v>16.079999923706055</v>
      </c>
      <c r="BM311" s="6">
        <v>110</v>
      </c>
      <c r="BN311" s="6" t="s">
        <v>82</v>
      </c>
      <c r="BO311" s="6" t="s">
        <v>82</v>
      </c>
      <c r="BP311" s="6">
        <v>0</v>
      </c>
      <c r="BQ311" s="6">
        <v>60</v>
      </c>
      <c r="BR311" s="6"/>
      <c r="BS311" s="6"/>
      <c r="BT311" s="6" t="s">
        <v>1045</v>
      </c>
      <c r="BU311" s="6" t="s">
        <v>1044</v>
      </c>
      <c r="BV311" s="6">
        <v>40</v>
      </c>
      <c r="BW311" s="6">
        <v>20</v>
      </c>
      <c r="BX311" s="6">
        <v>45</v>
      </c>
      <c r="BY311" s="6">
        <v>1212.865</v>
      </c>
      <c r="BZ311" s="6">
        <v>912.24599999999998</v>
      </c>
      <c r="CA311" s="6">
        <v>-2.3090000000000002</v>
      </c>
      <c r="CB311" s="6">
        <v>4.0940000000000003</v>
      </c>
      <c r="CC311" s="6">
        <v>90</v>
      </c>
      <c r="CD311" s="6">
        <v>2056.1860000000001</v>
      </c>
      <c r="CE311" s="6">
        <v>1212.883</v>
      </c>
      <c r="CF311" s="6">
        <v>1220.9290000000001</v>
      </c>
      <c r="CG311" s="6">
        <v>-179.38900000000001</v>
      </c>
      <c r="CH311" s="6">
        <v>99.998999999999995</v>
      </c>
      <c r="CS311" s="6"/>
      <c r="CT311" s="6"/>
      <c r="CU311" s="6"/>
      <c r="CV311" s="6"/>
      <c r="CW311" s="6"/>
      <c r="CZ311" s="6"/>
      <c r="DA311" s="6"/>
      <c r="DB311" s="6"/>
      <c r="DC311" s="6"/>
      <c r="DD311" s="6"/>
      <c r="DE311" s="6"/>
    </row>
    <row r="312" spans="1:109" x14ac:dyDescent="0.35">
      <c r="A312" s="8">
        <v>799.015380859375</v>
      </c>
      <c r="B312" s="8">
        <v>119.90861511230469</v>
      </c>
      <c r="C312" s="8">
        <v>214.60000610351563</v>
      </c>
      <c r="D312" s="8">
        <v>214.5</v>
      </c>
      <c r="E312" s="8">
        <v>220.80000305175781</v>
      </c>
      <c r="F312" s="8">
        <v>225.10000610351563</v>
      </c>
      <c r="G312" s="8">
        <v>2191.458984375</v>
      </c>
      <c r="H312" s="8">
        <v>1811.6280517578125</v>
      </c>
      <c r="I312" s="8">
        <v>3.2380001544952393</v>
      </c>
      <c r="J312" s="8">
        <v>0.14800000190734863</v>
      </c>
      <c r="K312" s="8">
        <v>24.340002059936523</v>
      </c>
      <c r="L312" s="8">
        <v>2.0480000972747803</v>
      </c>
      <c r="M312" s="8">
        <v>0.45400002598762512</v>
      </c>
      <c r="N312" s="8">
        <v>0.65800005197525024</v>
      </c>
      <c r="O312" s="8">
        <v>43.700000762939453</v>
      </c>
      <c r="P312" s="8">
        <v>26.554162979125977</v>
      </c>
      <c r="Q312" s="8">
        <v>44.953498840332031</v>
      </c>
      <c r="R312" s="8">
        <v>229.80000305175781</v>
      </c>
      <c r="S312" s="8">
        <v>60.099997999999999</v>
      </c>
      <c r="T312" s="8">
        <v>60.099997999999999</v>
      </c>
      <c r="U312" s="8">
        <v>60.599997999999999</v>
      </c>
      <c r="V312" s="8">
        <v>94.586082458496094</v>
      </c>
      <c r="W312" s="8">
        <v>52.499603271484375</v>
      </c>
      <c r="X312" s="8">
        <v>66.259078979492188</v>
      </c>
      <c r="Y312" s="8">
        <v>80.245536804199219</v>
      </c>
      <c r="Z312" s="8">
        <v>3.1604375839233398</v>
      </c>
      <c r="AA312" s="8">
        <v>538.00152587890625</v>
      </c>
      <c r="AB312" s="8">
        <v>490.49826049804688</v>
      </c>
      <c r="AC312" s="8">
        <v>4.5901875495910645</v>
      </c>
      <c r="AD312" s="8">
        <v>3.7248127460479736</v>
      </c>
      <c r="AE312" s="8">
        <v>7600.5869140625</v>
      </c>
      <c r="AF312" s="8">
        <v>5199.31396484375</v>
      </c>
      <c r="AG312" s="8">
        <v>1586.033203125</v>
      </c>
      <c r="AH312" s="8">
        <v>981.9228515625</v>
      </c>
      <c r="AI312" s="8">
        <v>6014.5537109375</v>
      </c>
      <c r="AJ312" s="8">
        <v>4217.39111328125</v>
      </c>
      <c r="AK312" s="8">
        <f>(data_cloud__263[[#This Row],[timestamp]]-BD310)*86400</f>
        <v>23.972000204958022</v>
      </c>
      <c r="AL312" s="8">
        <v>1.0029999999999999</v>
      </c>
      <c r="AM312" s="8">
        <v>423.49099999999999</v>
      </c>
      <c r="AN312" s="8">
        <v>2055.5169999999998</v>
      </c>
      <c r="AO312" s="8">
        <v>12.438000000000001</v>
      </c>
      <c r="AP312" s="6">
        <v>30.138000000000002</v>
      </c>
      <c r="AQ312" s="6">
        <v>1</v>
      </c>
      <c r="AR312" s="6">
        <v>1</v>
      </c>
      <c r="AS312" s="6">
        <f>_xlfn.XLOOKUP(data_cloud__263[[#This Row],[product_id]], manual_check_maarten!A:A,manual_check_maarten!F:F,  "")</f>
        <v>1</v>
      </c>
      <c r="AT312" s="6" t="str">
        <f>_xlfn.XLOOKUP(data_cloud__263[[#This Row],[product_id]], manual_check_maarten!A:A,manual_check_maarten!H:H,  "")</f>
        <v/>
      </c>
      <c r="AU312" s="6">
        <f>IF(data_cloud__263[[#This Row],[ground_truth]]=0,1,0)</f>
        <v>0</v>
      </c>
      <c r="AV312" s="6"/>
      <c r="AW312" s="6"/>
      <c r="AX312" s="6">
        <f>_xlfn.XLOOKUP(data_cloud__263[[#This Row],[product_id]], manual_check_maarten!A:A,manual_check_maarten!G:G,  "")</f>
        <v>0</v>
      </c>
      <c r="AY312" s="6"/>
      <c r="AZ312" s="6"/>
      <c r="BA312" s="6" t="s">
        <v>1046</v>
      </c>
      <c r="BB312" s="6">
        <v>175</v>
      </c>
      <c r="BC312" s="6" t="s">
        <v>78</v>
      </c>
      <c r="BD312" s="6">
        <v>45566.756712592593</v>
      </c>
      <c r="BE312" s="6" t="s">
        <v>79</v>
      </c>
      <c r="BF312" s="6" t="s">
        <v>80</v>
      </c>
      <c r="BG312" s="6">
        <v>175</v>
      </c>
      <c r="BH312" s="6">
        <v>175</v>
      </c>
      <c r="BI312" s="6">
        <v>0</v>
      </c>
      <c r="BJ312" s="6" t="s">
        <v>1047</v>
      </c>
      <c r="BK312" s="6" t="s">
        <v>82</v>
      </c>
      <c r="BL312" s="6">
        <v>16.079999923706055</v>
      </c>
      <c r="BM312" s="6">
        <v>110</v>
      </c>
      <c r="BN312" s="6" t="s">
        <v>82</v>
      </c>
      <c r="BO312" s="6" t="s">
        <v>82</v>
      </c>
      <c r="BP312" s="6">
        <v>0</v>
      </c>
      <c r="BQ312" s="6">
        <v>60</v>
      </c>
      <c r="BR312" s="6">
        <v>1.8010139465332031E-3</v>
      </c>
      <c r="BS312" s="6">
        <v>0.15791821479797363</v>
      </c>
      <c r="BT312" s="6" t="s">
        <v>1048</v>
      </c>
      <c r="BU312" s="6" t="s">
        <v>1046</v>
      </c>
      <c r="BV312" s="6">
        <v>40</v>
      </c>
      <c r="BW312" s="6">
        <v>20</v>
      </c>
      <c r="BX312" s="6">
        <v>45</v>
      </c>
      <c r="BY312" s="6">
        <v>862.61</v>
      </c>
      <c r="BZ312" s="6">
        <v>1253.346</v>
      </c>
      <c r="CA312" s="6">
        <v>2.399</v>
      </c>
      <c r="CB312" s="6">
        <v>4.1840000000000002</v>
      </c>
      <c r="CC312" s="6">
        <v>94.707999999999998</v>
      </c>
      <c r="CD312" s="6">
        <v>2055.5169999999998</v>
      </c>
      <c r="CE312" s="6">
        <v>841.50099999999998</v>
      </c>
      <c r="CF312" s="6">
        <v>1359.23</v>
      </c>
      <c r="CG312" s="6">
        <v>5.4569999999999999</v>
      </c>
      <c r="CH312" s="6">
        <v>94.882000000000005</v>
      </c>
      <c r="CS312" s="6"/>
      <c r="CT312" s="6"/>
      <c r="CU312" s="6"/>
      <c r="CV312" s="6"/>
      <c r="CW312" s="6"/>
      <c r="CZ312" s="6"/>
      <c r="DA312" s="6"/>
      <c r="DB312" s="6"/>
      <c r="DC312" s="6"/>
      <c r="DD312" s="6"/>
      <c r="DE312" s="6"/>
    </row>
    <row r="313" spans="1:109" x14ac:dyDescent="0.35">
      <c r="A313" s="8">
        <v>799.015380859375</v>
      </c>
      <c r="B313" s="8">
        <v>119.90861511230469</v>
      </c>
      <c r="C313" s="8">
        <v>214.60000610351563</v>
      </c>
      <c r="D313" s="8">
        <v>214.5</v>
      </c>
      <c r="E313" s="8">
        <v>220.80000305175781</v>
      </c>
      <c r="F313" s="8">
        <v>225.10000610351563</v>
      </c>
      <c r="G313" s="8">
        <v>2191.458984375</v>
      </c>
      <c r="H313" s="8">
        <v>1811.6280517578125</v>
      </c>
      <c r="I313" s="8">
        <v>3.2380001544952393</v>
      </c>
      <c r="J313" s="8">
        <v>0.14800000190734863</v>
      </c>
      <c r="K313" s="8">
        <v>24.340002059936523</v>
      </c>
      <c r="L313" s="8">
        <v>2.0480000972747803</v>
      </c>
      <c r="M313" s="8">
        <v>0.45400002598762512</v>
      </c>
      <c r="N313" s="8">
        <v>0.65800005197525024</v>
      </c>
      <c r="O313" s="8">
        <v>43.700000762939453</v>
      </c>
      <c r="P313" s="8">
        <v>26.554162979125977</v>
      </c>
      <c r="Q313" s="8">
        <v>44.953498840332031</v>
      </c>
      <c r="R313" s="8">
        <v>229.80000305175781</v>
      </c>
      <c r="S313" s="8">
        <v>60.099997999999999</v>
      </c>
      <c r="T313" s="8">
        <v>60.099997999999999</v>
      </c>
      <c r="U313" s="8">
        <v>60.599997999999999</v>
      </c>
      <c r="V313" s="8">
        <v>137.79624938964844</v>
      </c>
      <c r="W313" s="8">
        <v>52.49993896484375</v>
      </c>
      <c r="X313" s="8">
        <v>67.010185241699219</v>
      </c>
      <c r="Y313" s="8">
        <v>82.406646728515625</v>
      </c>
      <c r="Z313" s="8">
        <v>2.4831876754760742</v>
      </c>
      <c r="AA313" s="8">
        <v>539.20672607421875</v>
      </c>
      <c r="AB313" s="8">
        <v>489.47470092773438</v>
      </c>
      <c r="AC313" s="8">
        <v>4.8911876678466797</v>
      </c>
      <c r="AD313" s="8">
        <v>3.9505627155303955</v>
      </c>
      <c r="AE313" s="8">
        <v>7766.00732421875</v>
      </c>
      <c r="AF313" s="8">
        <v>5842.84619140625</v>
      </c>
      <c r="AG313" s="8">
        <v>1766.6064453125</v>
      </c>
      <c r="AH313" s="8">
        <v>1121.53759765625</v>
      </c>
      <c r="AI313" s="8">
        <v>5999.40087890625</v>
      </c>
      <c r="AJ313" s="8">
        <v>4721.30859375</v>
      </c>
      <c r="AK313" s="8">
        <f>(data_cloud__263[[#This Row],[timestamp]]-BD311)*86400</f>
        <v>23.972000204958022</v>
      </c>
      <c r="AL313" s="8">
        <v>1.0049999999999999</v>
      </c>
      <c r="AM313" s="8">
        <v>424.71</v>
      </c>
      <c r="AN313" s="8">
        <v>2055.328</v>
      </c>
      <c r="AO313" s="8">
        <v>6.4530000000000003</v>
      </c>
      <c r="AP313" s="6">
        <v>26.850999999999999</v>
      </c>
      <c r="AQ313" s="6">
        <v>1</v>
      </c>
      <c r="AR313" s="6">
        <v>1</v>
      </c>
      <c r="AS313" s="6">
        <f>_xlfn.XLOOKUP(data_cloud__263[[#This Row],[product_id]], manual_check_maarten!A:A,manual_check_maarten!F:F,  "")</f>
        <v>1</v>
      </c>
      <c r="AT313" s="6" t="str">
        <f>_xlfn.XLOOKUP(data_cloud__263[[#This Row],[product_id]], manual_check_maarten!A:A,manual_check_maarten!H:H,  "")</f>
        <v/>
      </c>
      <c r="AU313" s="6">
        <f>IF(data_cloud__263[[#This Row],[ground_truth]]=0,1,0)</f>
        <v>0</v>
      </c>
      <c r="AV313" s="6"/>
      <c r="AW313" s="6"/>
      <c r="AX313" s="6">
        <f>_xlfn.XLOOKUP(data_cloud__263[[#This Row],[product_id]], manual_check_maarten!A:A,manual_check_maarten!G:G,  "")</f>
        <v>0</v>
      </c>
      <c r="AY313" s="6"/>
      <c r="AZ313" s="6"/>
      <c r="BA313" s="6" t="s">
        <v>1049</v>
      </c>
      <c r="BB313" s="6">
        <v>175</v>
      </c>
      <c r="BC313" s="6" t="s">
        <v>85</v>
      </c>
      <c r="BD313" s="6">
        <v>45566.756712592593</v>
      </c>
      <c r="BE313" s="6" t="s">
        <v>79</v>
      </c>
      <c r="BF313" s="6" t="s">
        <v>80</v>
      </c>
      <c r="BG313" s="6">
        <v>175</v>
      </c>
      <c r="BH313" s="6">
        <v>175</v>
      </c>
      <c r="BI313" s="6">
        <v>0</v>
      </c>
      <c r="BJ313" s="6" t="s">
        <v>1047</v>
      </c>
      <c r="BK313" s="6" t="s">
        <v>82</v>
      </c>
      <c r="BL313" s="6">
        <v>16.079999923706055</v>
      </c>
      <c r="BM313" s="6">
        <v>110</v>
      </c>
      <c r="BN313" s="6" t="s">
        <v>82</v>
      </c>
      <c r="BO313" s="6" t="s">
        <v>82</v>
      </c>
      <c r="BP313" s="6">
        <v>0</v>
      </c>
      <c r="BQ313" s="6">
        <v>60</v>
      </c>
      <c r="BR313" s="6"/>
      <c r="BS313" s="6"/>
      <c r="BT313" s="6" t="s">
        <v>1050</v>
      </c>
      <c r="BU313" s="6" t="s">
        <v>1049</v>
      </c>
      <c r="BV313" s="6">
        <v>40</v>
      </c>
      <c r="BW313" s="6">
        <v>20</v>
      </c>
      <c r="BX313" s="6">
        <v>45</v>
      </c>
      <c r="BY313" s="6">
        <v>1212.8510000000001</v>
      </c>
      <c r="BZ313" s="6">
        <v>1004.652</v>
      </c>
      <c r="CA313" s="6">
        <v>-2.7669999999999999</v>
      </c>
      <c r="CB313" s="6">
        <v>4.0439999999999996</v>
      </c>
      <c r="CC313" s="6">
        <v>89.542000000000002</v>
      </c>
      <c r="CD313" s="6">
        <v>2055.328</v>
      </c>
      <c r="CE313" s="6">
        <v>1211.855</v>
      </c>
      <c r="CF313" s="6">
        <v>1313.3820000000001</v>
      </c>
      <c r="CG313" s="6">
        <v>-179.21199999999999</v>
      </c>
      <c r="CH313" s="6">
        <v>98.424999999999997</v>
      </c>
      <c r="CS313" s="6"/>
      <c r="CT313" s="6"/>
      <c r="CU313" s="6"/>
      <c r="CV313" s="6"/>
      <c r="CW313" s="6"/>
      <c r="CZ313" s="6"/>
      <c r="DA313" s="6"/>
      <c r="DB313" s="6"/>
      <c r="DC313" s="6"/>
      <c r="DD313" s="6"/>
      <c r="DE313" s="6"/>
    </row>
    <row r="314" spans="1:109" x14ac:dyDescent="0.35">
      <c r="A314" s="8">
        <v>799.38427734375</v>
      </c>
      <c r="B314" s="8">
        <v>119.90861511230469</v>
      </c>
      <c r="C314" s="8">
        <v>214.80000305175781</v>
      </c>
      <c r="D314" s="8">
        <v>214.60000610351563</v>
      </c>
      <c r="E314" s="8">
        <v>220.80000305175781</v>
      </c>
      <c r="F314" s="8">
        <v>225.10000610351563</v>
      </c>
      <c r="G314" s="8">
        <v>2198.161865234375</v>
      </c>
      <c r="H314" s="8">
        <v>1798.7080078125</v>
      </c>
      <c r="I314" s="8">
        <v>3.82200026512146</v>
      </c>
      <c r="J314" s="8">
        <v>0.15600000321865082</v>
      </c>
      <c r="K314" s="8">
        <v>24.340002059936523</v>
      </c>
      <c r="L314" s="8">
        <v>2.0720000267028809</v>
      </c>
      <c r="M314" s="8">
        <v>0.45400002598762512</v>
      </c>
      <c r="N314" s="8">
        <v>0.65400004386901855</v>
      </c>
      <c r="O314" s="8">
        <v>43.900001525878906</v>
      </c>
      <c r="P314" s="8">
        <v>27.048549652099609</v>
      </c>
      <c r="Q314" s="8">
        <v>44.963691711425781</v>
      </c>
      <c r="R314" s="8">
        <v>229.80000305175781</v>
      </c>
      <c r="S314" s="8">
        <v>60</v>
      </c>
      <c r="T314" s="8">
        <v>60</v>
      </c>
      <c r="U314" s="8">
        <v>60.599997999999999</v>
      </c>
      <c r="V314" s="8">
        <v>94.586082458496094</v>
      </c>
      <c r="W314" s="8">
        <v>52.499603271484375</v>
      </c>
      <c r="X314" s="8">
        <v>66.474205017089844</v>
      </c>
      <c r="Y314" s="8">
        <v>80.288360595703125</v>
      </c>
      <c r="Z314" s="8">
        <v>2.7089376449584961</v>
      </c>
      <c r="AA314" s="8">
        <v>540.12890625</v>
      </c>
      <c r="AB314" s="8">
        <v>492.9215087890625</v>
      </c>
      <c r="AC314" s="8">
        <v>4.5901875495910645</v>
      </c>
      <c r="AD314" s="8">
        <v>3.687187671661377</v>
      </c>
      <c r="AE314" s="8">
        <v>7651.67333984375</v>
      </c>
      <c r="AF314" s="8">
        <v>5277.02783203125</v>
      </c>
      <c r="AG314" s="8">
        <v>1610.24658203125</v>
      </c>
      <c r="AH314" s="8">
        <v>988.26123046875</v>
      </c>
      <c r="AI314" s="8">
        <v>6041.4267578125</v>
      </c>
      <c r="AJ314" s="8">
        <v>4288.7666015625</v>
      </c>
      <c r="AK314" s="8">
        <f>(data_cloud__263[[#This Row],[timestamp]]-BD312)*86400</f>
        <v>25.189999910071492</v>
      </c>
      <c r="AL314" s="8">
        <v>1.0029999999999999</v>
      </c>
      <c r="AM314" s="8">
        <v>423.66300000000001</v>
      </c>
      <c r="AN314" s="8">
        <v>2055.6030000000001</v>
      </c>
      <c r="AO314" s="8">
        <v>6.5739999999999998</v>
      </c>
      <c r="AP314" s="6">
        <v>25.254999999999999</v>
      </c>
      <c r="AQ314" s="6">
        <v>1</v>
      </c>
      <c r="AR314" s="6">
        <v>1</v>
      </c>
      <c r="AS314" s="6">
        <f>_xlfn.XLOOKUP(data_cloud__263[[#This Row],[product_id]], manual_check_maarten!A:A,manual_check_maarten!F:F,  "")</f>
        <v>1</v>
      </c>
      <c r="AT314" s="6" t="str">
        <f>_xlfn.XLOOKUP(data_cloud__263[[#This Row],[product_id]], manual_check_maarten!A:A,manual_check_maarten!H:H,  "")</f>
        <v/>
      </c>
      <c r="AU314" s="6">
        <f>IF(data_cloud__263[[#This Row],[ground_truth]]=0,1,0)</f>
        <v>0</v>
      </c>
      <c r="AV314" s="6"/>
      <c r="AW314" s="6"/>
      <c r="AX314" s="6">
        <f>_xlfn.XLOOKUP(data_cloud__263[[#This Row],[product_id]], manual_check_maarten!A:A,manual_check_maarten!G:G,  "")</f>
        <v>0</v>
      </c>
      <c r="AY314" s="6"/>
      <c r="AZ314" s="6"/>
      <c r="BA314" s="6" t="s">
        <v>1051</v>
      </c>
      <c r="BB314" s="6">
        <v>176</v>
      </c>
      <c r="BC314" s="6" t="s">
        <v>78</v>
      </c>
      <c r="BD314" s="6">
        <v>45566.757004143517</v>
      </c>
      <c r="BE314" s="6" t="s">
        <v>79</v>
      </c>
      <c r="BF314" s="6" t="s">
        <v>80</v>
      </c>
      <c r="BG314" s="6">
        <v>176</v>
      </c>
      <c r="BH314" s="6">
        <v>176</v>
      </c>
      <c r="BI314" s="6">
        <v>0</v>
      </c>
      <c r="BJ314" s="6" t="s">
        <v>1052</v>
      </c>
      <c r="BK314" s="6" t="s">
        <v>82</v>
      </c>
      <c r="BL314" s="6">
        <v>16.090000152587891</v>
      </c>
      <c r="BM314" s="6">
        <v>110</v>
      </c>
      <c r="BN314" s="6" t="s">
        <v>82</v>
      </c>
      <c r="BO314" s="6" t="s">
        <v>82</v>
      </c>
      <c r="BP314" s="6">
        <v>0</v>
      </c>
      <c r="BQ314" s="6">
        <v>60</v>
      </c>
      <c r="BR314" s="6">
        <v>2.4973154067993164E-3</v>
      </c>
      <c r="BS314" s="6">
        <v>0.15128529071807861</v>
      </c>
      <c r="BT314" s="6" t="s">
        <v>1053</v>
      </c>
      <c r="BU314" s="6" t="s">
        <v>1051</v>
      </c>
      <c r="BV314" s="6">
        <v>40</v>
      </c>
      <c r="BW314" s="6">
        <v>20</v>
      </c>
      <c r="BX314" s="6">
        <v>45</v>
      </c>
      <c r="BY314" s="6">
        <v>864.71400000000006</v>
      </c>
      <c r="BZ314" s="6">
        <v>1217.6300000000001</v>
      </c>
      <c r="CA314" s="6">
        <v>2.4550000000000001</v>
      </c>
      <c r="CB314" s="6">
        <v>4.2160000000000002</v>
      </c>
      <c r="CC314" s="6">
        <v>94.763999999999996</v>
      </c>
      <c r="CD314" s="6">
        <v>2055.6030000000001</v>
      </c>
      <c r="CE314" s="6">
        <v>843.27</v>
      </c>
      <c r="CF314" s="6">
        <v>1324.626</v>
      </c>
      <c r="CG314" s="6">
        <v>5.49</v>
      </c>
      <c r="CH314" s="6">
        <v>97.244</v>
      </c>
      <c r="CS314" s="6"/>
      <c r="CT314" s="6"/>
      <c r="CU314" s="6"/>
      <c r="CV314" s="6"/>
      <c r="CW314" s="6"/>
      <c r="CZ314" s="6"/>
      <c r="DA314" s="6"/>
      <c r="DB314" s="6"/>
      <c r="DC314" s="6"/>
      <c r="DD314" s="6"/>
      <c r="DE314" s="6"/>
    </row>
    <row r="315" spans="1:109" x14ac:dyDescent="0.35">
      <c r="A315" s="8">
        <v>799.38427734375</v>
      </c>
      <c r="B315" s="8">
        <v>119.90861511230469</v>
      </c>
      <c r="C315" s="8">
        <v>214.80000305175781</v>
      </c>
      <c r="D315" s="8">
        <v>214.60000610351563</v>
      </c>
      <c r="E315" s="8">
        <v>220.80000305175781</v>
      </c>
      <c r="F315" s="8">
        <v>225.10000610351563</v>
      </c>
      <c r="G315" s="8">
        <v>2198.161865234375</v>
      </c>
      <c r="H315" s="8">
        <v>1798.7080078125</v>
      </c>
      <c r="I315" s="8">
        <v>3.82200026512146</v>
      </c>
      <c r="J315" s="8">
        <v>0.15600000321865082</v>
      </c>
      <c r="K315" s="8">
        <v>24.340002059936523</v>
      </c>
      <c r="L315" s="8">
        <v>2.0720000267028809</v>
      </c>
      <c r="M315" s="8">
        <v>0.45400002598762512</v>
      </c>
      <c r="N315" s="8">
        <v>0.65400004386901855</v>
      </c>
      <c r="O315" s="8">
        <v>43.900001525878906</v>
      </c>
      <c r="P315" s="8">
        <v>27.048549652099609</v>
      </c>
      <c r="Q315" s="8">
        <v>44.963691711425781</v>
      </c>
      <c r="R315" s="8">
        <v>229.80000305175781</v>
      </c>
      <c r="S315" s="8">
        <v>60</v>
      </c>
      <c r="T315" s="8">
        <v>60</v>
      </c>
      <c r="U315" s="8">
        <v>60.599997999999999</v>
      </c>
      <c r="V315" s="8">
        <v>137.79624938964844</v>
      </c>
      <c r="W315" s="8">
        <v>52.49993896484375</v>
      </c>
      <c r="X315" s="8">
        <v>66.778465270996094</v>
      </c>
      <c r="Y315" s="8">
        <v>82.392868041992188</v>
      </c>
      <c r="Z315" s="8">
        <v>2.1069376468658447</v>
      </c>
      <c r="AA315" s="8">
        <v>541.86883544921875</v>
      </c>
      <c r="AB315" s="8">
        <v>492.8355712890625</v>
      </c>
      <c r="AC315" s="8">
        <v>4.966437816619873</v>
      </c>
      <c r="AD315" s="8">
        <v>3.9129376411437988</v>
      </c>
      <c r="AE315" s="8">
        <v>7832.9921875</v>
      </c>
      <c r="AF315" s="8">
        <v>5949.18701171875</v>
      </c>
      <c r="AG315" s="8">
        <v>1833.0087890625</v>
      </c>
      <c r="AH315" s="8">
        <v>1128.85400390625</v>
      </c>
      <c r="AI315" s="8">
        <v>5999.9833984375</v>
      </c>
      <c r="AJ315" s="8">
        <v>4820.3330078125</v>
      </c>
      <c r="AK315" s="8">
        <f>(data_cloud__263[[#This Row],[timestamp]]-BD313)*86400</f>
        <v>25.189999910071492</v>
      </c>
      <c r="AL315" s="8">
        <v>1.004</v>
      </c>
      <c r="AM315" s="8">
        <v>424.68</v>
      </c>
      <c r="AN315" s="8">
        <v>2053.1689999999999</v>
      </c>
      <c r="AO315" s="8">
        <v>8.9809999999999999</v>
      </c>
      <c r="AP315" s="6">
        <v>29.218</v>
      </c>
      <c r="AQ315" s="6">
        <v>1</v>
      </c>
      <c r="AR315" s="6">
        <v>1</v>
      </c>
      <c r="AS315" s="6">
        <f>_xlfn.XLOOKUP(data_cloud__263[[#This Row],[product_id]], manual_check_maarten!A:A,manual_check_maarten!F:F,  "")</f>
        <v>1</v>
      </c>
      <c r="AT315" s="6" t="str">
        <f>_xlfn.XLOOKUP(data_cloud__263[[#This Row],[product_id]], manual_check_maarten!A:A,manual_check_maarten!H:H,  "")</f>
        <v/>
      </c>
      <c r="AU315" s="6">
        <f>IF(data_cloud__263[[#This Row],[ground_truth]]=0,1,0)</f>
        <v>0</v>
      </c>
      <c r="AV315" s="6"/>
      <c r="AW315" s="6"/>
      <c r="AX315" s="6">
        <f>_xlfn.XLOOKUP(data_cloud__263[[#This Row],[product_id]], manual_check_maarten!A:A,manual_check_maarten!G:G,  "")</f>
        <v>0</v>
      </c>
      <c r="AY315" s="6"/>
      <c r="AZ315" s="6"/>
      <c r="BA315" s="6" t="s">
        <v>1054</v>
      </c>
      <c r="BB315" s="6">
        <v>176</v>
      </c>
      <c r="BC315" s="6" t="s">
        <v>85</v>
      </c>
      <c r="BD315" s="6">
        <v>45566.757004143517</v>
      </c>
      <c r="BE315" s="6" t="s">
        <v>79</v>
      </c>
      <c r="BF315" s="6" t="s">
        <v>80</v>
      </c>
      <c r="BG315" s="6">
        <v>176</v>
      </c>
      <c r="BH315" s="6">
        <v>176</v>
      </c>
      <c r="BI315" s="6">
        <v>0</v>
      </c>
      <c r="BJ315" s="6" t="s">
        <v>1052</v>
      </c>
      <c r="BK315" s="6" t="s">
        <v>82</v>
      </c>
      <c r="BL315" s="6">
        <v>16.090000152587891</v>
      </c>
      <c r="BM315" s="6">
        <v>110</v>
      </c>
      <c r="BN315" s="6" t="s">
        <v>82</v>
      </c>
      <c r="BO315" s="6" t="s">
        <v>82</v>
      </c>
      <c r="BP315" s="6">
        <v>0</v>
      </c>
      <c r="BQ315" s="6">
        <v>60</v>
      </c>
      <c r="BR315" s="6"/>
      <c r="BS315" s="6"/>
      <c r="BT315" s="6" t="s">
        <v>1055</v>
      </c>
      <c r="BU315" s="6" t="s">
        <v>1054</v>
      </c>
      <c r="BV315" s="6">
        <v>40</v>
      </c>
      <c r="BW315" s="6">
        <v>20</v>
      </c>
      <c r="BX315" s="6">
        <v>45</v>
      </c>
      <c r="BY315" s="6">
        <v>1181.5550000000001</v>
      </c>
      <c r="BZ315" s="6">
        <v>1141.1769999999999</v>
      </c>
      <c r="CA315" s="6">
        <v>-3.6840000000000002</v>
      </c>
      <c r="CB315" s="6">
        <v>4.0830000000000002</v>
      </c>
      <c r="CC315" s="6">
        <v>88.625</v>
      </c>
      <c r="CD315" s="6">
        <v>2053.1689999999999</v>
      </c>
      <c r="CE315" s="6">
        <v>1187.4749999999999</v>
      </c>
      <c r="CF315" s="6">
        <v>1444.6890000000001</v>
      </c>
      <c r="CG315" s="6">
        <v>179.501</v>
      </c>
      <c r="CH315" s="6">
        <v>99.998999999999995</v>
      </c>
      <c r="CS315" s="6"/>
      <c r="CT315" s="6"/>
      <c r="CU315" s="6"/>
      <c r="CV315" s="6"/>
      <c r="CW315" s="6"/>
      <c r="CZ315" s="6"/>
      <c r="DA315" s="6"/>
      <c r="DB315" s="6"/>
      <c r="DC315" s="6"/>
      <c r="DD315" s="6"/>
      <c r="DE315" s="6"/>
    </row>
    <row r="316" spans="1:109" hidden="1" x14ac:dyDescent="0.35">
      <c r="A316" s="8">
        <v>799.1998291015625</v>
      </c>
      <c r="B316" s="8">
        <v>119.90861511230469</v>
      </c>
      <c r="C316" s="8">
        <v>214.80000305175781</v>
      </c>
      <c r="D316" s="8">
        <v>214.80000305175781</v>
      </c>
      <c r="E316" s="8">
        <v>220.80000305175781</v>
      </c>
      <c r="F316" s="8">
        <v>225</v>
      </c>
      <c r="G316" s="8">
        <v>2179.0244140625</v>
      </c>
      <c r="H316" s="8">
        <v>1780.5421142578125</v>
      </c>
      <c r="I316" s="8">
        <v>2.8380000591278076</v>
      </c>
      <c r="J316" s="8">
        <v>0.15400001406669617</v>
      </c>
      <c r="K316" s="8">
        <v>24.338001251220703</v>
      </c>
      <c r="L316" s="8">
        <v>2.0680000782012939</v>
      </c>
      <c r="M316" s="8">
        <v>0.45200002193450928</v>
      </c>
      <c r="N316" s="8">
        <v>0.65600001811981201</v>
      </c>
      <c r="O316" s="8">
        <v>44</v>
      </c>
      <c r="P316" s="8">
        <v>27.339065551757813</v>
      </c>
      <c r="Q316" s="8">
        <v>44.989173889160156</v>
      </c>
      <c r="R316" s="8">
        <v>229.80000305175781</v>
      </c>
      <c r="S316" s="8">
        <v>60</v>
      </c>
      <c r="T316" s="8">
        <v>60</v>
      </c>
      <c r="U316" s="8">
        <v>60.700001</v>
      </c>
      <c r="V316" s="8">
        <v>94.586082458496094</v>
      </c>
      <c r="W316" s="8">
        <v>52.499603271484375</v>
      </c>
      <c r="X316" s="8">
        <v>66.443984985351563</v>
      </c>
      <c r="Y316" s="8">
        <v>80.257484436035156</v>
      </c>
      <c r="Z316" s="8">
        <v>3.3109376430511475</v>
      </c>
      <c r="AA316" s="8">
        <v>539.73345947265625</v>
      </c>
      <c r="AB316" s="8">
        <v>493.50228881835938</v>
      </c>
      <c r="AC316" s="8">
        <v>4.6278128623962402</v>
      </c>
      <c r="AD316" s="8">
        <v>3.687187671661377</v>
      </c>
      <c r="AE316" s="8">
        <v>7650.31103515625</v>
      </c>
      <c r="AF316" s="8">
        <v>5293.21630859375</v>
      </c>
      <c r="AG316" s="8">
        <v>1635.3603515625</v>
      </c>
      <c r="AH316" s="8">
        <v>994.6630859375</v>
      </c>
      <c r="AI316" s="8">
        <v>6014.95068359375</v>
      </c>
      <c r="AJ316" s="8">
        <v>4298.55322265625</v>
      </c>
      <c r="AK316" s="8">
        <f>(data_cloud__263[[#This Row],[timestamp]]-BD314)*86400</f>
        <v>23.865000181831419</v>
      </c>
      <c r="AL316" s="8"/>
      <c r="AM316" s="8"/>
      <c r="AN316" s="8"/>
      <c r="AO316" s="8"/>
      <c r="AP316" s="6"/>
      <c r="AQ316" s="6"/>
      <c r="AR316" s="6"/>
      <c r="AS316" s="6" t="str">
        <f>_xlfn.XLOOKUP(data_cloud__263[[#This Row],[product_id]], manual_check_maarten!A:A,manual_check_maarten!F:F,  "")</f>
        <v/>
      </c>
      <c r="AT316" s="6" t="str">
        <f>_xlfn.XLOOKUP(data_cloud__263[[#This Row],[product_id]], manual_check_maarten!A:A,manual_check_maarten!H:H,  "")</f>
        <v/>
      </c>
      <c r="AU316" s="6">
        <f>IF(data_cloud__263[[#This Row],[ground_truth]]=0,1,0)</f>
        <v>0</v>
      </c>
      <c r="AV316" s="6"/>
      <c r="AW316" s="6"/>
      <c r="AX316" s="6" t="str">
        <f>_xlfn.XLOOKUP(data_cloud__263[[#This Row],[product_id]], manual_check_maarten!A:A,manual_check_maarten!G:G,  "")</f>
        <v/>
      </c>
      <c r="AY316" s="6"/>
      <c r="AZ316" s="6"/>
      <c r="BA316" s="6" t="s">
        <v>1056</v>
      </c>
      <c r="BB316" s="6">
        <v>177</v>
      </c>
      <c r="BC316" s="6" t="s">
        <v>78</v>
      </c>
      <c r="BD316" s="6">
        <v>45566.757280358797</v>
      </c>
      <c r="BE316" s="6" t="s">
        <v>79</v>
      </c>
      <c r="BF316" s="6" t="s">
        <v>80</v>
      </c>
      <c r="BG316" s="6">
        <v>177</v>
      </c>
      <c r="BH316" s="6">
        <v>177</v>
      </c>
      <c r="BI316" s="6">
        <v>0</v>
      </c>
      <c r="BJ316" s="6" t="s">
        <v>1057</v>
      </c>
      <c r="BK316" s="6" t="s">
        <v>82</v>
      </c>
      <c r="BL316" s="6">
        <v>16.090000152587891</v>
      </c>
      <c r="BM316" s="6">
        <v>110</v>
      </c>
      <c r="BN316" s="6" t="s">
        <v>82</v>
      </c>
      <c r="BO316" s="6" t="s">
        <v>82</v>
      </c>
      <c r="BP316" s="6">
        <v>0</v>
      </c>
      <c r="BQ316" s="6">
        <v>60</v>
      </c>
      <c r="BR316" s="6">
        <v>1.1199235916137695E-2</v>
      </c>
      <c r="BS316" s="6">
        <v>0.1588132381439209</v>
      </c>
      <c r="BT316" s="6"/>
      <c r="BU316" s="6"/>
      <c r="BY316" s="6"/>
      <c r="BZ316" s="6"/>
      <c r="CA316" s="6"/>
      <c r="CB316" s="6"/>
      <c r="CC316" s="6"/>
      <c r="CD316" s="6"/>
      <c r="CE316" s="6"/>
      <c r="CS316" s="6"/>
      <c r="CT316" s="6"/>
      <c r="CU316" s="6"/>
      <c r="CV316" s="6"/>
      <c r="CW316" s="6"/>
      <c r="CZ316" s="6"/>
      <c r="DA316" s="6"/>
      <c r="DB316" s="6"/>
      <c r="DC316" s="6"/>
      <c r="DD316" s="6"/>
      <c r="DE316" s="6"/>
    </row>
    <row r="317" spans="1:109" x14ac:dyDescent="0.35">
      <c r="A317" s="8">
        <v>799.1998291015625</v>
      </c>
      <c r="B317" s="8">
        <v>119.90861511230469</v>
      </c>
      <c r="C317" s="8">
        <v>214.80000305175781</v>
      </c>
      <c r="D317" s="8">
        <v>214.80000305175781</v>
      </c>
      <c r="E317" s="8">
        <v>220.80000305175781</v>
      </c>
      <c r="F317" s="8">
        <v>225</v>
      </c>
      <c r="G317" s="8">
        <v>2179.0244140625</v>
      </c>
      <c r="H317" s="8">
        <v>1780.5421142578125</v>
      </c>
      <c r="I317" s="8">
        <v>2.8380000591278076</v>
      </c>
      <c r="J317" s="8">
        <v>0.15400001406669617</v>
      </c>
      <c r="K317" s="8">
        <v>24.338001251220703</v>
      </c>
      <c r="L317" s="8">
        <v>2.0680000782012939</v>
      </c>
      <c r="M317" s="8">
        <v>0.45200002193450928</v>
      </c>
      <c r="N317" s="8">
        <v>0.65600001811981201</v>
      </c>
      <c r="O317" s="8">
        <v>44</v>
      </c>
      <c r="P317" s="8">
        <v>27.339065551757813</v>
      </c>
      <c r="Q317" s="8">
        <v>44.989173889160156</v>
      </c>
      <c r="R317" s="8">
        <v>229.80000305175781</v>
      </c>
      <c r="S317" s="8">
        <v>60</v>
      </c>
      <c r="T317" s="8">
        <v>60</v>
      </c>
      <c r="U317" s="8">
        <v>60.700001</v>
      </c>
      <c r="V317" s="8">
        <v>137.79624938964844</v>
      </c>
      <c r="W317" s="8">
        <v>52.49993896484375</v>
      </c>
      <c r="X317" s="8">
        <v>66.9595947265625</v>
      </c>
      <c r="Y317" s="8">
        <v>82.447052001953125</v>
      </c>
      <c r="Z317" s="8">
        <v>2.4079375267028809</v>
      </c>
      <c r="AA317" s="8">
        <v>543.2344970703125</v>
      </c>
      <c r="AB317" s="8">
        <v>495.11395263671875</v>
      </c>
      <c r="AC317" s="8">
        <v>4.8535628318786621</v>
      </c>
      <c r="AD317" s="8">
        <v>3.8753125667572021</v>
      </c>
      <c r="AE317" s="8">
        <v>7855.11767578125</v>
      </c>
      <c r="AF317" s="8">
        <v>6008.12109375</v>
      </c>
      <c r="AG317" s="8">
        <v>1785.4462890625</v>
      </c>
      <c r="AH317" s="8">
        <v>1123.51171875</v>
      </c>
      <c r="AI317" s="8">
        <v>6069.67138671875</v>
      </c>
      <c r="AJ317" s="8">
        <v>4884.609375</v>
      </c>
      <c r="AK317" s="8">
        <f>(data_cloud__263[[#This Row],[timestamp]]-BD315)*86400</f>
        <v>23.865000181831419</v>
      </c>
      <c r="AL317" s="8">
        <v>1.004</v>
      </c>
      <c r="AM317" s="8">
        <v>424.68700000000001</v>
      </c>
      <c r="AN317" s="8">
        <v>2053.9259999999999</v>
      </c>
      <c r="AO317" s="8">
        <v>9.7609999999999992</v>
      </c>
      <c r="AP317" s="6">
        <v>39.137999999999998</v>
      </c>
      <c r="AQ317" s="6">
        <v>1</v>
      </c>
      <c r="AR317" s="6">
        <v>1</v>
      </c>
      <c r="AS317" s="6">
        <f>_xlfn.XLOOKUP(data_cloud__263[[#This Row],[product_id]], manual_check_maarten!A:A,manual_check_maarten!F:F,  "")</f>
        <v>1</v>
      </c>
      <c r="AT317" s="6" t="str">
        <f>_xlfn.XLOOKUP(data_cloud__263[[#This Row],[product_id]], manual_check_maarten!A:A,manual_check_maarten!H:H,  "")</f>
        <v/>
      </c>
      <c r="AU317" s="6">
        <f>IF(data_cloud__263[[#This Row],[ground_truth]]=0,1,0)</f>
        <v>0</v>
      </c>
      <c r="AV317" s="6"/>
      <c r="AW317" s="6"/>
      <c r="AX317" s="6">
        <f>_xlfn.XLOOKUP(data_cloud__263[[#This Row],[product_id]], manual_check_maarten!A:A,manual_check_maarten!G:G,  "")</f>
        <v>0</v>
      </c>
      <c r="AY317" s="6"/>
      <c r="AZ317" s="6"/>
      <c r="BA317" s="6" t="s">
        <v>1058</v>
      </c>
      <c r="BB317" s="6">
        <v>177</v>
      </c>
      <c r="BC317" s="6" t="s">
        <v>85</v>
      </c>
      <c r="BD317" s="6">
        <v>45566.757280358797</v>
      </c>
      <c r="BE317" s="6" t="s">
        <v>79</v>
      </c>
      <c r="BF317" s="6" t="s">
        <v>80</v>
      </c>
      <c r="BG317" s="6">
        <v>177</v>
      </c>
      <c r="BH317" s="6">
        <v>177</v>
      </c>
      <c r="BI317" s="6">
        <v>0</v>
      </c>
      <c r="BJ317" s="6" t="s">
        <v>1057</v>
      </c>
      <c r="BK317" s="6" t="s">
        <v>82</v>
      </c>
      <c r="BL317" s="6">
        <v>16.090000152587891</v>
      </c>
      <c r="BM317" s="6">
        <v>110</v>
      </c>
      <c r="BN317" s="6" t="s">
        <v>82</v>
      </c>
      <c r="BO317" s="6" t="s">
        <v>82</v>
      </c>
      <c r="BP317" s="6">
        <v>0</v>
      </c>
      <c r="BQ317" s="6">
        <v>60</v>
      </c>
      <c r="BR317" s="6"/>
      <c r="BS317" s="6"/>
      <c r="BT317" s="6" t="s">
        <v>1059</v>
      </c>
      <c r="BU317" s="6" t="s">
        <v>1058</v>
      </c>
      <c r="BV317" s="6">
        <v>40</v>
      </c>
      <c r="BW317" s="6">
        <v>20</v>
      </c>
      <c r="BX317" s="6">
        <v>45</v>
      </c>
      <c r="BY317" s="6">
        <v>1208.6189999999999</v>
      </c>
      <c r="BZ317" s="6">
        <v>1117.83</v>
      </c>
      <c r="CA317" s="6">
        <v>-2.9990000000000001</v>
      </c>
      <c r="CB317" s="6">
        <v>4.0049999999999999</v>
      </c>
      <c r="CC317" s="6">
        <v>89.31</v>
      </c>
      <c r="CD317" s="6">
        <v>2053.9259999999999</v>
      </c>
      <c r="CE317" s="6">
        <v>1207.6500000000001</v>
      </c>
      <c r="CF317" s="6">
        <v>1422.9090000000001</v>
      </c>
      <c r="CG317" s="6">
        <v>-179.27600000000001</v>
      </c>
      <c r="CH317" s="6">
        <v>97.244</v>
      </c>
      <c r="CS317" s="6"/>
      <c r="CT317" s="6"/>
      <c r="CU317" s="6"/>
      <c r="CV317" s="6"/>
      <c r="CW317" s="6"/>
      <c r="CZ317" s="6"/>
      <c r="DA317" s="6"/>
      <c r="DB317" s="6"/>
      <c r="DC317" s="6"/>
      <c r="DD317" s="6"/>
      <c r="DE317" s="6"/>
    </row>
    <row r="318" spans="1:109" x14ac:dyDescent="0.35">
      <c r="A318" s="8">
        <v>799.5687255859375</v>
      </c>
      <c r="B318" s="8">
        <v>119.90861511230469</v>
      </c>
      <c r="C318" s="8">
        <v>215</v>
      </c>
      <c r="D318" s="8">
        <v>215.10000610351563</v>
      </c>
      <c r="E318" s="8">
        <v>220.60000610351563</v>
      </c>
      <c r="F318" s="8">
        <v>225</v>
      </c>
      <c r="G318" s="8">
        <v>2198.064697265625</v>
      </c>
      <c r="H318" s="8">
        <v>1782.096435546875</v>
      </c>
      <c r="I318" s="8">
        <v>3.1840002536773682</v>
      </c>
      <c r="J318" s="8">
        <v>0.15400001406669617</v>
      </c>
      <c r="K318" s="8">
        <v>24.338001251220703</v>
      </c>
      <c r="L318" s="8">
        <v>2.062000036239624</v>
      </c>
      <c r="M318" s="8">
        <v>0.45200002193450928</v>
      </c>
      <c r="N318" s="8">
        <v>0.65400004386901855</v>
      </c>
      <c r="O318" s="8">
        <v>44.200000762939453</v>
      </c>
      <c r="P318" s="8">
        <v>27.476678848266602</v>
      </c>
      <c r="Q318" s="8">
        <v>44.994274139404297</v>
      </c>
      <c r="R318" s="8">
        <v>229.80000305175781</v>
      </c>
      <c r="S318" s="8">
        <v>60</v>
      </c>
      <c r="T318" s="8">
        <v>60</v>
      </c>
      <c r="U318" s="8">
        <v>60.700001</v>
      </c>
      <c r="V318" s="8">
        <v>94.586082458496094</v>
      </c>
      <c r="W318" s="8">
        <v>52.499603271484375</v>
      </c>
      <c r="X318" s="8">
        <v>66.329742431640625</v>
      </c>
      <c r="Y318" s="8">
        <v>80.311538696289063</v>
      </c>
      <c r="Z318" s="8">
        <v>3.1980626583099365</v>
      </c>
      <c r="AA318" s="8">
        <v>540.235107421875</v>
      </c>
      <c r="AB318" s="8">
        <v>495.29791259765625</v>
      </c>
      <c r="AC318" s="8">
        <v>4.6278128623962402</v>
      </c>
      <c r="AD318" s="8">
        <v>3.687187671661377</v>
      </c>
      <c r="AE318" s="8">
        <v>7652.41015625</v>
      </c>
      <c r="AF318" s="8">
        <v>5347.57568359375</v>
      </c>
      <c r="AG318" s="8">
        <v>1647.04296875</v>
      </c>
      <c r="AH318" s="8">
        <v>1008.59912109375</v>
      </c>
      <c r="AI318" s="8">
        <v>6005.3671875</v>
      </c>
      <c r="AJ318" s="8">
        <v>4338.9765625</v>
      </c>
      <c r="AK318" s="8">
        <f>(data_cloud__263[[#This Row],[timestamp]]-BD316)*86400</f>
        <v>24.994999961927533</v>
      </c>
      <c r="AL318" s="8">
        <v>1.0029999999999999</v>
      </c>
      <c r="AM318" s="8">
        <v>423.62400000000002</v>
      </c>
      <c r="AN318" s="8">
        <v>2055.7910000000002</v>
      </c>
      <c r="AO318" s="8">
        <v>8.1839999999999993</v>
      </c>
      <c r="AP318" s="6">
        <v>28.178999999999998</v>
      </c>
      <c r="AQ318" s="6">
        <v>1</v>
      </c>
      <c r="AR318" s="6">
        <v>1</v>
      </c>
      <c r="AS318" s="6">
        <f>_xlfn.XLOOKUP(data_cloud__263[[#This Row],[product_id]], manual_check_maarten!A:A,manual_check_maarten!F:F,  "")</f>
        <v>1</v>
      </c>
      <c r="AT318" s="6" t="str">
        <f>_xlfn.XLOOKUP(data_cloud__263[[#This Row],[product_id]], manual_check_maarten!A:A,manual_check_maarten!H:H,  "")</f>
        <v/>
      </c>
      <c r="AU318" s="6">
        <f>IF(data_cloud__263[[#This Row],[ground_truth]]=0,1,0)</f>
        <v>0</v>
      </c>
      <c r="AV318" s="6"/>
      <c r="AW318" s="6"/>
      <c r="AX318" s="6">
        <f>_xlfn.XLOOKUP(data_cloud__263[[#This Row],[product_id]], manual_check_maarten!A:A,manual_check_maarten!G:G,  "")</f>
        <v>0</v>
      </c>
      <c r="AY318" s="6"/>
      <c r="AZ318" s="6"/>
      <c r="BA318" s="6" t="s">
        <v>1060</v>
      </c>
      <c r="BB318" s="6">
        <v>178</v>
      </c>
      <c r="BC318" s="6" t="s">
        <v>78</v>
      </c>
      <c r="BD318" s="6">
        <v>45566.757569652778</v>
      </c>
      <c r="BE318" s="6" t="s">
        <v>79</v>
      </c>
      <c r="BF318" s="6" t="s">
        <v>80</v>
      </c>
      <c r="BG318" s="6">
        <v>178</v>
      </c>
      <c r="BH318" s="6">
        <v>178</v>
      </c>
      <c r="BI318" s="6">
        <v>0</v>
      </c>
      <c r="BJ318" s="6" t="s">
        <v>1061</v>
      </c>
      <c r="BK318" s="6" t="s">
        <v>82</v>
      </c>
      <c r="BL318" s="6">
        <v>16.100000381469727</v>
      </c>
      <c r="BM318" s="6">
        <v>110</v>
      </c>
      <c r="BN318" s="6" t="s">
        <v>82</v>
      </c>
      <c r="BO318" s="6" t="s">
        <v>82</v>
      </c>
      <c r="BP318" s="6">
        <v>0</v>
      </c>
      <c r="BQ318" s="6">
        <v>60</v>
      </c>
      <c r="BR318" s="6">
        <v>1.1511445045471191E-2</v>
      </c>
      <c r="BS318" s="6">
        <v>0.13443911075592041</v>
      </c>
      <c r="BT318" s="6" t="s">
        <v>1062</v>
      </c>
      <c r="BU318" s="6" t="s">
        <v>1060</v>
      </c>
      <c r="BV318" s="6">
        <v>40</v>
      </c>
      <c r="BW318" s="6">
        <v>20</v>
      </c>
      <c r="BX318" s="6">
        <v>45</v>
      </c>
      <c r="BY318" s="6">
        <v>859.17200000000003</v>
      </c>
      <c r="BZ318" s="6">
        <v>1249.0709999999999</v>
      </c>
      <c r="CA318" s="6">
        <v>3.1309999999999998</v>
      </c>
      <c r="CB318" s="6">
        <v>4.1920000000000002</v>
      </c>
      <c r="CC318" s="6">
        <v>95.44</v>
      </c>
      <c r="CD318" s="6">
        <v>2055.7910000000002</v>
      </c>
      <c r="CE318" s="6">
        <v>838.44100000000003</v>
      </c>
      <c r="CF318" s="6">
        <v>1356.654</v>
      </c>
      <c r="CG318" s="6">
        <v>5.1970000000000001</v>
      </c>
      <c r="CH318" s="6">
        <v>97.244</v>
      </c>
      <c r="CS318" s="6"/>
      <c r="CT318" s="6"/>
      <c r="CU318" s="6"/>
      <c r="CV318" s="6"/>
      <c r="CW318" s="6"/>
      <c r="CZ318" s="6"/>
      <c r="DA318" s="6"/>
      <c r="DB318" s="6"/>
      <c r="DC318" s="6"/>
      <c r="DD318" s="6"/>
      <c r="DE318" s="6"/>
    </row>
    <row r="319" spans="1:109" x14ac:dyDescent="0.35">
      <c r="A319" s="8">
        <v>799.5687255859375</v>
      </c>
      <c r="B319" s="8">
        <v>119.90861511230469</v>
      </c>
      <c r="C319" s="8">
        <v>215</v>
      </c>
      <c r="D319" s="8">
        <v>215.10000610351563</v>
      </c>
      <c r="E319" s="8">
        <v>220.60000610351563</v>
      </c>
      <c r="F319" s="8">
        <v>225</v>
      </c>
      <c r="G319" s="8">
        <v>2198.064697265625</v>
      </c>
      <c r="H319" s="8">
        <v>1782.096435546875</v>
      </c>
      <c r="I319" s="8">
        <v>3.1840002536773682</v>
      </c>
      <c r="J319" s="8">
        <v>0.15400001406669617</v>
      </c>
      <c r="K319" s="8">
        <v>24.338001251220703</v>
      </c>
      <c r="L319" s="8">
        <v>2.062000036239624</v>
      </c>
      <c r="M319" s="8">
        <v>0.45200002193450928</v>
      </c>
      <c r="N319" s="8">
        <v>0.65400004386901855</v>
      </c>
      <c r="O319" s="8">
        <v>44.200000762939453</v>
      </c>
      <c r="P319" s="8">
        <v>27.476678848266602</v>
      </c>
      <c r="Q319" s="8">
        <v>44.994274139404297</v>
      </c>
      <c r="R319" s="8">
        <v>229.80000305175781</v>
      </c>
      <c r="S319" s="8">
        <v>60</v>
      </c>
      <c r="T319" s="8">
        <v>60</v>
      </c>
      <c r="U319" s="8">
        <v>60.700001</v>
      </c>
      <c r="V319" s="8">
        <v>137.79624938964844</v>
      </c>
      <c r="W319" s="8">
        <v>52.49993896484375</v>
      </c>
      <c r="X319" s="8">
        <v>67.024612426757813</v>
      </c>
      <c r="Y319" s="8">
        <v>83.114006042480469</v>
      </c>
      <c r="Z319" s="8">
        <v>1.3920625448226929</v>
      </c>
      <c r="AA319" s="8">
        <v>542.22052001953125</v>
      </c>
      <c r="AB319" s="8">
        <v>493.7825927734375</v>
      </c>
      <c r="AC319" s="8">
        <v>4.9288125038146973</v>
      </c>
      <c r="AD319" s="8">
        <v>3.8753125667572021</v>
      </c>
      <c r="AE319" s="8">
        <v>7825.8583984375</v>
      </c>
      <c r="AF319" s="8">
        <v>5968.06787109375</v>
      </c>
      <c r="AG319" s="8">
        <v>1825.14697265625</v>
      </c>
      <c r="AH319" s="8">
        <v>1122.14990234375</v>
      </c>
      <c r="AI319" s="8">
        <v>6000.71142578125</v>
      </c>
      <c r="AJ319" s="8">
        <v>4845.91796875</v>
      </c>
      <c r="AK319" s="8">
        <f>(data_cloud__263[[#This Row],[timestamp]]-BD317)*86400</f>
        <v>24.994999961927533</v>
      </c>
      <c r="AL319" s="8">
        <v>1.0049999999999999</v>
      </c>
      <c r="AM319" s="8">
        <v>424.548</v>
      </c>
      <c r="AN319" s="8">
        <v>2053.8090000000002</v>
      </c>
      <c r="AO319" s="8">
        <v>6.33</v>
      </c>
      <c r="AP319" s="6">
        <v>36.076999999999998</v>
      </c>
      <c r="AQ319" s="6">
        <v>1</v>
      </c>
      <c r="AR319" s="6">
        <v>1</v>
      </c>
      <c r="AS319" s="6">
        <f>_xlfn.XLOOKUP(data_cloud__263[[#This Row],[product_id]], manual_check_maarten!A:A,manual_check_maarten!F:F,  "")</f>
        <v>1</v>
      </c>
      <c r="AT319" s="6" t="str">
        <f>_xlfn.XLOOKUP(data_cloud__263[[#This Row],[product_id]], manual_check_maarten!A:A,manual_check_maarten!H:H,  "")</f>
        <v/>
      </c>
      <c r="AU319" s="6">
        <f>IF(data_cloud__263[[#This Row],[ground_truth]]=0,1,0)</f>
        <v>0</v>
      </c>
      <c r="AV319" s="6"/>
      <c r="AW319" s="6"/>
      <c r="AX319" s="6">
        <f>_xlfn.XLOOKUP(data_cloud__263[[#This Row],[product_id]], manual_check_maarten!A:A,manual_check_maarten!G:G,  "")</f>
        <v>0</v>
      </c>
      <c r="AY319" s="6"/>
      <c r="AZ319" s="6"/>
      <c r="BA319" s="6" t="s">
        <v>1063</v>
      </c>
      <c r="BB319" s="6">
        <v>178</v>
      </c>
      <c r="BC319" s="6" t="s">
        <v>85</v>
      </c>
      <c r="BD319" s="6">
        <v>45566.757569652778</v>
      </c>
      <c r="BE319" s="6" t="s">
        <v>79</v>
      </c>
      <c r="BF319" s="6" t="s">
        <v>80</v>
      </c>
      <c r="BG319" s="6">
        <v>178</v>
      </c>
      <c r="BH319" s="6">
        <v>178</v>
      </c>
      <c r="BI319" s="6">
        <v>0</v>
      </c>
      <c r="BJ319" s="6" t="s">
        <v>1061</v>
      </c>
      <c r="BK319" s="6" t="s">
        <v>82</v>
      </c>
      <c r="BL319" s="6">
        <v>16.100000381469727</v>
      </c>
      <c r="BM319" s="6">
        <v>110</v>
      </c>
      <c r="BN319" s="6" t="s">
        <v>82</v>
      </c>
      <c r="BO319" s="6" t="s">
        <v>82</v>
      </c>
      <c r="BP319" s="6">
        <v>0</v>
      </c>
      <c r="BQ319" s="6">
        <v>60</v>
      </c>
      <c r="BR319" s="6"/>
      <c r="BS319" s="6"/>
      <c r="BT319" s="6" t="s">
        <v>1064</v>
      </c>
      <c r="BU319" s="6" t="s">
        <v>1063</v>
      </c>
      <c r="BV319" s="6">
        <v>40</v>
      </c>
      <c r="BW319" s="6">
        <v>20</v>
      </c>
      <c r="BX319" s="6">
        <v>45</v>
      </c>
      <c r="BY319" s="6">
        <v>1225.71</v>
      </c>
      <c r="BZ319" s="6">
        <v>1116.299</v>
      </c>
      <c r="CA319" s="6">
        <v>-1.847</v>
      </c>
      <c r="CB319" s="6">
        <v>4.0460000000000003</v>
      </c>
      <c r="CC319" s="6">
        <v>90.462000000000003</v>
      </c>
      <c r="CD319" s="6">
        <v>2053.8090000000002</v>
      </c>
      <c r="CE319" s="6">
        <v>1220.078</v>
      </c>
      <c r="CF319" s="6">
        <v>1422.711</v>
      </c>
      <c r="CG319" s="6">
        <v>-178.489</v>
      </c>
      <c r="CH319" s="6">
        <v>99.998999999999995</v>
      </c>
      <c r="CS319" s="6"/>
      <c r="CT319" s="6"/>
      <c r="CU319" s="6"/>
      <c r="CV319" s="6"/>
      <c r="CW319" s="6"/>
      <c r="CZ319" s="6"/>
      <c r="DA319" s="6"/>
      <c r="DB319" s="6"/>
      <c r="DC319" s="6"/>
      <c r="DD319" s="6"/>
      <c r="DE319" s="6"/>
    </row>
    <row r="320" spans="1:109" x14ac:dyDescent="0.35">
      <c r="A320" s="8">
        <v>799.5687255859375</v>
      </c>
      <c r="B320" s="8">
        <v>119.90861511230469</v>
      </c>
      <c r="C320" s="8">
        <v>215.10000610351563</v>
      </c>
      <c r="D320" s="8">
        <v>214.80000305175781</v>
      </c>
      <c r="E320" s="8">
        <v>220.60000610351563</v>
      </c>
      <c r="F320" s="8">
        <v>225</v>
      </c>
      <c r="G320" s="8">
        <v>2187.864501953125</v>
      </c>
      <c r="H320" s="8">
        <v>1773.9364013671875</v>
      </c>
      <c r="I320" s="8">
        <v>3.4280002117156982</v>
      </c>
      <c r="J320" s="8">
        <v>0.15400001406669617</v>
      </c>
      <c r="K320" s="8">
        <v>24.338001251220703</v>
      </c>
      <c r="L320" s="8">
        <v>2.0460000038146973</v>
      </c>
      <c r="M320" s="8">
        <v>0.45200002193450928</v>
      </c>
      <c r="N320" s="8">
        <v>0.65600001811981201</v>
      </c>
      <c r="O320" s="8">
        <v>44.400001525878906</v>
      </c>
      <c r="P320" s="8">
        <v>27.36454963684082</v>
      </c>
      <c r="Q320" s="8">
        <v>44.978981018066406</v>
      </c>
      <c r="R320" s="8">
        <v>229.80000305175781</v>
      </c>
      <c r="S320" s="8">
        <v>59.900002000000001</v>
      </c>
      <c r="T320" s="8">
        <v>59.900002000000001</v>
      </c>
      <c r="U320" s="8">
        <v>60.700001</v>
      </c>
      <c r="V320" s="8">
        <v>94.586082458496094</v>
      </c>
      <c r="W320" s="8">
        <v>52.499603271484375</v>
      </c>
      <c r="X320" s="8">
        <v>66.4298095703125</v>
      </c>
      <c r="Y320" s="8">
        <v>80.363273620605469</v>
      </c>
      <c r="Z320" s="8">
        <v>2.6713125705718994</v>
      </c>
      <c r="AA320" s="8">
        <v>539.54010009765625</v>
      </c>
      <c r="AB320" s="8">
        <v>494.09051513671875</v>
      </c>
      <c r="AC320" s="8">
        <v>4.5149378776550293</v>
      </c>
      <c r="AD320" s="8">
        <v>3.687187671661377</v>
      </c>
      <c r="AE320" s="8">
        <v>7640.36376953125</v>
      </c>
      <c r="AF320" s="8">
        <v>5311.798828125</v>
      </c>
      <c r="AG320" s="8">
        <v>1579.44482421875</v>
      </c>
      <c r="AH320" s="8">
        <v>1001.068359375</v>
      </c>
      <c r="AI320" s="8">
        <v>6060.9189453125</v>
      </c>
      <c r="AJ320" s="8">
        <v>4310.73046875</v>
      </c>
      <c r="AK320" s="8">
        <f>(data_cloud__263[[#This Row],[timestamp]]-BD318)*86400</f>
        <v>23.979000141844153</v>
      </c>
      <c r="AL320" s="8">
        <v>1.0029999999999999</v>
      </c>
      <c r="AM320" s="8">
        <v>423.584</v>
      </c>
      <c r="AN320" s="8">
        <v>2055.346</v>
      </c>
      <c r="AO320" s="8">
        <v>30.504999999999999</v>
      </c>
      <c r="AP320" s="6">
        <v>38.542999999999999</v>
      </c>
      <c r="AQ320" s="6">
        <v>0</v>
      </c>
      <c r="AR320" s="6">
        <v>1</v>
      </c>
      <c r="AS320" s="6">
        <f>_xlfn.XLOOKUP(data_cloud__263[[#This Row],[product_id]], manual_check_maarten!A:A,manual_check_maarten!F:F,  "")</f>
        <v>1</v>
      </c>
      <c r="AT320" s="6" t="str">
        <f>_xlfn.XLOOKUP(data_cloud__263[[#This Row],[product_id]], manual_check_maarten!A:A,manual_check_maarten!H:H,  "")</f>
        <v/>
      </c>
      <c r="AU320" s="6">
        <f>IF(data_cloud__263[[#This Row],[ground_truth]]=0,1,0)</f>
        <v>0</v>
      </c>
      <c r="AV320" s="6"/>
      <c r="AW320" s="6"/>
      <c r="AX320" s="6" t="str">
        <f>_xlfn.XLOOKUP(data_cloud__263[[#This Row],[product_id]], manual_check_maarten!A:A,manual_check_maarten!G:G,  "")</f>
        <v>anomaly due to conveyor belt error in detection ROI</v>
      </c>
      <c r="AY320" s="6"/>
      <c r="AZ320" s="6"/>
      <c r="BA320" s="6" t="s">
        <v>1065</v>
      </c>
      <c r="BB320" s="6">
        <v>179</v>
      </c>
      <c r="BC320" s="6" t="s">
        <v>78</v>
      </c>
      <c r="BD320" s="6">
        <v>45566.757847187502</v>
      </c>
      <c r="BE320" s="6" t="s">
        <v>79</v>
      </c>
      <c r="BF320" s="6" t="s">
        <v>80</v>
      </c>
      <c r="BG320" s="6">
        <v>179</v>
      </c>
      <c r="BH320" s="6">
        <v>179</v>
      </c>
      <c r="BI320" s="6">
        <v>0</v>
      </c>
      <c r="BJ320" s="6" t="s">
        <v>1066</v>
      </c>
      <c r="BK320" s="6" t="s">
        <v>82</v>
      </c>
      <c r="BL320" s="6">
        <v>16.100000381469727</v>
      </c>
      <c r="BM320" s="6">
        <v>110</v>
      </c>
      <c r="BN320" s="6" t="s">
        <v>82</v>
      </c>
      <c r="BO320" s="6" t="s">
        <v>82</v>
      </c>
      <c r="BP320" s="6">
        <v>0</v>
      </c>
      <c r="BQ320" s="6">
        <v>60</v>
      </c>
      <c r="BR320" s="6">
        <v>1.3749957084655762E-2</v>
      </c>
      <c r="BS320" s="6">
        <v>0.13512015342712402</v>
      </c>
      <c r="BT320" s="6" t="s">
        <v>1067</v>
      </c>
      <c r="BU320" s="6" t="s">
        <v>1065</v>
      </c>
      <c r="BV320" s="6">
        <v>40</v>
      </c>
      <c r="BW320" s="6">
        <v>20</v>
      </c>
      <c r="BX320" s="6">
        <v>45</v>
      </c>
      <c r="BY320" s="6">
        <v>863.90099999999995</v>
      </c>
      <c r="BZ320" s="6">
        <v>1208.7750000000001</v>
      </c>
      <c r="CA320" s="6">
        <v>2.399</v>
      </c>
      <c r="CB320" s="6">
        <v>4.2089999999999996</v>
      </c>
      <c r="CC320" s="6">
        <v>94.707999999999998</v>
      </c>
      <c r="CD320" s="6">
        <v>2055.346</v>
      </c>
      <c r="CE320" s="6">
        <v>841.73</v>
      </c>
      <c r="CF320" s="6">
        <v>1317.27</v>
      </c>
      <c r="CG320" s="6">
        <v>5.3490000000000002</v>
      </c>
      <c r="CH320" s="6">
        <v>98.424999999999997</v>
      </c>
      <c r="CS320" s="6"/>
      <c r="CT320" s="6"/>
      <c r="CU320" s="6"/>
      <c r="CV320" s="6"/>
      <c r="CW320" s="6"/>
      <c r="CZ320" s="6"/>
      <c r="DA320" s="6"/>
      <c r="DB320" s="6"/>
      <c r="DC320" s="6"/>
      <c r="DD320" s="6"/>
      <c r="DE320" s="6"/>
    </row>
    <row r="321" spans="1:109" x14ac:dyDescent="0.35">
      <c r="A321" s="8">
        <v>799.5687255859375</v>
      </c>
      <c r="B321" s="8">
        <v>119.90861511230469</v>
      </c>
      <c r="C321" s="8">
        <v>215.10000610351563</v>
      </c>
      <c r="D321" s="8">
        <v>214.80000305175781</v>
      </c>
      <c r="E321" s="8">
        <v>220.60000610351563</v>
      </c>
      <c r="F321" s="8">
        <v>225</v>
      </c>
      <c r="G321" s="8">
        <v>2187.864501953125</v>
      </c>
      <c r="H321" s="8">
        <v>1773.9364013671875</v>
      </c>
      <c r="I321" s="8">
        <v>3.4280002117156982</v>
      </c>
      <c r="J321" s="8">
        <v>0.15400001406669617</v>
      </c>
      <c r="K321" s="8">
        <v>24.338001251220703</v>
      </c>
      <c r="L321" s="8">
        <v>2.0460000038146973</v>
      </c>
      <c r="M321" s="8">
        <v>0.45200002193450928</v>
      </c>
      <c r="N321" s="8">
        <v>0.65600001811981201</v>
      </c>
      <c r="O321" s="8">
        <v>44.400001525878906</v>
      </c>
      <c r="P321" s="8">
        <v>27.36454963684082</v>
      </c>
      <c r="Q321" s="8">
        <v>44.978981018066406</v>
      </c>
      <c r="R321" s="8">
        <v>229.80000305175781</v>
      </c>
      <c r="S321" s="8">
        <v>59.900002000000001</v>
      </c>
      <c r="T321" s="8">
        <v>59.900002000000001</v>
      </c>
      <c r="U321" s="8">
        <v>60.700001</v>
      </c>
      <c r="V321" s="8">
        <v>137.79624938964844</v>
      </c>
      <c r="W321" s="8">
        <v>52.49993896484375</v>
      </c>
      <c r="X321" s="8">
        <v>67.128318786621094</v>
      </c>
      <c r="Y321" s="8">
        <v>83.040077209472656</v>
      </c>
      <c r="Z321" s="8">
        <v>1.3920625448226929</v>
      </c>
      <c r="AA321" s="8">
        <v>540.6529541015625</v>
      </c>
      <c r="AB321" s="8">
        <v>492.8004150390625</v>
      </c>
      <c r="AC321" s="8">
        <v>4.9288125038146973</v>
      </c>
      <c r="AD321" s="8">
        <v>3.8753125667572021</v>
      </c>
      <c r="AE321" s="8">
        <v>7813.53076171875</v>
      </c>
      <c r="AF321" s="8">
        <v>5924.14794921875</v>
      </c>
      <c r="AG321" s="8">
        <v>1815.70703125</v>
      </c>
      <c r="AH321" s="8">
        <v>1116.05908203125</v>
      </c>
      <c r="AI321" s="8">
        <v>5997.82373046875</v>
      </c>
      <c r="AJ321" s="8">
        <v>4808.0888671875</v>
      </c>
      <c r="AK321" s="8">
        <f>(data_cloud__263[[#This Row],[timestamp]]-BD319)*86400</f>
        <v>23.979000141844153</v>
      </c>
      <c r="AL321" s="8">
        <v>1.0049999999999999</v>
      </c>
      <c r="AM321" s="8">
        <v>424.67899999999997</v>
      </c>
      <c r="AN321" s="8">
        <v>2055.0239999999999</v>
      </c>
      <c r="AO321" s="8">
        <v>7.8579999999999997</v>
      </c>
      <c r="AP321" s="6">
        <v>22.475999999999999</v>
      </c>
      <c r="AQ321" s="6">
        <v>1</v>
      </c>
      <c r="AR321" s="6">
        <v>1</v>
      </c>
      <c r="AS321" s="6">
        <f>_xlfn.XLOOKUP(data_cloud__263[[#This Row],[product_id]], manual_check_maarten!A:A,manual_check_maarten!F:F,  "")</f>
        <v>1</v>
      </c>
      <c r="AT321" s="6" t="str">
        <f>_xlfn.XLOOKUP(data_cloud__263[[#This Row],[product_id]], manual_check_maarten!A:A,manual_check_maarten!H:H,  "")</f>
        <v/>
      </c>
      <c r="AU321" s="6">
        <f>IF(data_cloud__263[[#This Row],[ground_truth]]=0,1,0)</f>
        <v>0</v>
      </c>
      <c r="AV321" s="6"/>
      <c r="AW321" s="6"/>
      <c r="AX321" s="6">
        <f>_xlfn.XLOOKUP(data_cloud__263[[#This Row],[product_id]], manual_check_maarten!A:A,manual_check_maarten!G:G,  "")</f>
        <v>0</v>
      </c>
      <c r="AY321" s="6"/>
      <c r="AZ321" s="6"/>
      <c r="BA321" s="6" t="s">
        <v>1068</v>
      </c>
      <c r="BB321" s="6">
        <v>179</v>
      </c>
      <c r="BC321" s="6" t="s">
        <v>85</v>
      </c>
      <c r="BD321" s="6">
        <v>45566.757847187502</v>
      </c>
      <c r="BE321" s="6" t="s">
        <v>79</v>
      </c>
      <c r="BF321" s="6" t="s">
        <v>80</v>
      </c>
      <c r="BG321" s="6">
        <v>179</v>
      </c>
      <c r="BH321" s="6">
        <v>179</v>
      </c>
      <c r="BI321" s="6">
        <v>0</v>
      </c>
      <c r="BJ321" s="6" t="s">
        <v>1066</v>
      </c>
      <c r="BK321" s="6" t="s">
        <v>82</v>
      </c>
      <c r="BL321" s="6">
        <v>16.100000381469727</v>
      </c>
      <c r="BM321" s="6">
        <v>110</v>
      </c>
      <c r="BN321" s="6" t="s">
        <v>82</v>
      </c>
      <c r="BO321" s="6" t="s">
        <v>82</v>
      </c>
      <c r="BP321" s="6">
        <v>0</v>
      </c>
      <c r="BQ321" s="6">
        <v>60</v>
      </c>
      <c r="BR321" s="6"/>
      <c r="BS321" s="6"/>
      <c r="BT321" s="6" t="s">
        <v>1069</v>
      </c>
      <c r="BU321" s="6" t="s">
        <v>1068</v>
      </c>
      <c r="BV321" s="6">
        <v>40</v>
      </c>
      <c r="BW321" s="6">
        <v>20</v>
      </c>
      <c r="BX321" s="6">
        <v>45</v>
      </c>
      <c r="BY321" s="6">
        <v>1230.633</v>
      </c>
      <c r="BZ321" s="6">
        <v>1055.1690000000001</v>
      </c>
      <c r="CA321" s="6">
        <v>-0.94499999999999995</v>
      </c>
      <c r="CB321" s="6">
        <v>4.1550000000000002</v>
      </c>
      <c r="CC321" s="6">
        <v>91.364000000000004</v>
      </c>
      <c r="CD321" s="6">
        <v>2055.0239999999999</v>
      </c>
      <c r="CE321" s="6">
        <v>1225.037</v>
      </c>
      <c r="CF321" s="6">
        <v>1361.6659999999999</v>
      </c>
      <c r="CG321" s="6">
        <v>-178.28299999999999</v>
      </c>
      <c r="CH321" s="6">
        <v>98.424999999999997</v>
      </c>
      <c r="CS321" s="6"/>
      <c r="CT321" s="6"/>
      <c r="CU321" s="6"/>
      <c r="CV321" s="6"/>
      <c r="CW321" s="6"/>
      <c r="CZ321" s="6"/>
      <c r="DA321" s="6"/>
      <c r="DB321" s="6"/>
      <c r="DC321" s="6"/>
      <c r="DD321" s="6"/>
      <c r="DE321" s="6"/>
    </row>
    <row r="322" spans="1:109" hidden="1" x14ac:dyDescent="0.35">
      <c r="A322" s="8">
        <v>799.1998291015625</v>
      </c>
      <c r="B322" s="8">
        <v>119.90861511230469</v>
      </c>
      <c r="C322" s="8">
        <v>215.10000610351563</v>
      </c>
      <c r="D322" s="8">
        <v>215.10000610351563</v>
      </c>
      <c r="E322" s="8">
        <v>220.60000610351563</v>
      </c>
      <c r="F322" s="8">
        <v>225</v>
      </c>
      <c r="G322" s="8">
        <v>2199.424560546875</v>
      </c>
      <c r="H322" s="8">
        <v>1815.90234375</v>
      </c>
      <c r="I322" s="8">
        <v>2.8840000629425049</v>
      </c>
      <c r="J322" s="8">
        <v>0.15400001406669617</v>
      </c>
      <c r="K322" s="8">
        <v>24.340002059936523</v>
      </c>
      <c r="L322" s="8">
        <v>2.0160000324249268</v>
      </c>
      <c r="M322" s="8">
        <v>0.45400002598762512</v>
      </c>
      <c r="N322" s="8">
        <v>0.65400004386901855</v>
      </c>
      <c r="O322" s="8">
        <v>44.5</v>
      </c>
      <c r="P322" s="8">
        <v>26.89055061340332</v>
      </c>
      <c r="Q322" s="8">
        <v>44.968788146972656</v>
      </c>
      <c r="R322" s="8">
        <v>229.80000305175781</v>
      </c>
      <c r="S322" s="8">
        <v>60</v>
      </c>
      <c r="T322" s="8">
        <v>60</v>
      </c>
      <c r="U322" s="8">
        <v>60.700001</v>
      </c>
      <c r="V322" s="8">
        <v>94.586082458496094</v>
      </c>
      <c r="W322" s="8">
        <v>52.499603271484375</v>
      </c>
      <c r="X322" s="8">
        <v>66.396247863769531</v>
      </c>
      <c r="Y322" s="8">
        <v>80.242698669433594</v>
      </c>
      <c r="Z322" s="8">
        <v>3.5366876125335693</v>
      </c>
      <c r="AA322" s="8">
        <v>538.65045166015625</v>
      </c>
      <c r="AB322" s="8">
        <v>492.22671508789063</v>
      </c>
      <c r="AC322" s="8">
        <v>4.5901875495910645</v>
      </c>
      <c r="AD322" s="8">
        <v>3.687187671661377</v>
      </c>
      <c r="AE322" s="8">
        <v>7618.7255859375</v>
      </c>
      <c r="AF322" s="8">
        <v>5266.49072265625</v>
      </c>
      <c r="AG322" s="8">
        <v>1600.27197265625</v>
      </c>
      <c r="AH322" s="8">
        <v>979.44189453125</v>
      </c>
      <c r="AI322" s="8">
        <v>6018.45361328125</v>
      </c>
      <c r="AJ322" s="8">
        <v>4287.048828125</v>
      </c>
      <c r="AK322" s="8">
        <f>(data_cloud__263[[#This Row],[timestamp]]-BD320)*86400</f>
        <v>24.034000094980001</v>
      </c>
      <c r="AL322" s="8"/>
      <c r="AM322" s="8"/>
      <c r="AN322" s="8"/>
      <c r="AO322" s="8"/>
      <c r="AP322" s="6"/>
      <c r="AQ322" s="6"/>
      <c r="AR322" s="6"/>
      <c r="AS322" s="6" t="str">
        <f>_xlfn.XLOOKUP(data_cloud__263[[#This Row],[product_id]], manual_check_maarten!A:A,manual_check_maarten!F:F,  "")</f>
        <v/>
      </c>
      <c r="AT322" s="6" t="str">
        <f>_xlfn.XLOOKUP(data_cloud__263[[#This Row],[product_id]], manual_check_maarten!A:A,manual_check_maarten!H:H,  "")</f>
        <v/>
      </c>
      <c r="AU322" s="6">
        <f>IF(data_cloud__263[[#This Row],[ground_truth]]=0,1,0)</f>
        <v>0</v>
      </c>
      <c r="AV322" s="6"/>
      <c r="AW322" s="6"/>
      <c r="AX322" s="6" t="str">
        <f>_xlfn.XLOOKUP(data_cloud__263[[#This Row],[product_id]], manual_check_maarten!A:A,manual_check_maarten!G:G,  "")</f>
        <v/>
      </c>
      <c r="AY322" s="6"/>
      <c r="AZ322" s="6"/>
      <c r="BA322" s="6" t="s">
        <v>1070</v>
      </c>
      <c r="BB322" s="6">
        <v>180</v>
      </c>
      <c r="BC322" s="6" t="s">
        <v>78</v>
      </c>
      <c r="BD322" s="6">
        <v>45566.7581253588</v>
      </c>
      <c r="BE322" s="6" t="s">
        <v>79</v>
      </c>
      <c r="BF322" s="6" t="s">
        <v>80</v>
      </c>
      <c r="BG322" s="6">
        <v>180</v>
      </c>
      <c r="BH322" s="6">
        <v>180</v>
      </c>
      <c r="BI322" s="6">
        <v>0</v>
      </c>
      <c r="BJ322" s="6" t="s">
        <v>1071</v>
      </c>
      <c r="BK322" s="6" t="s">
        <v>82</v>
      </c>
      <c r="BL322" s="6">
        <v>16.100000381469727</v>
      </c>
      <c r="BM322" s="6">
        <v>110</v>
      </c>
      <c r="BN322" s="6" t="s">
        <v>82</v>
      </c>
      <c r="BO322" s="6" t="s">
        <v>82</v>
      </c>
      <c r="BP322" s="6">
        <v>0</v>
      </c>
      <c r="BQ322" s="6">
        <v>60</v>
      </c>
      <c r="BR322" s="6">
        <v>1.0857820510864258E-2</v>
      </c>
      <c r="BS322" s="6">
        <v>0.14155697822570801</v>
      </c>
      <c r="BT322" s="6"/>
      <c r="BU322" s="6"/>
      <c r="BY322" s="6"/>
      <c r="BZ322" s="6"/>
      <c r="CA322" s="6"/>
      <c r="CB322" s="6"/>
      <c r="CC322" s="6"/>
      <c r="CD322" s="6"/>
      <c r="CE322" s="6"/>
      <c r="CS322" s="6"/>
      <c r="CT322" s="6"/>
      <c r="CU322" s="6"/>
      <c r="CV322" s="6"/>
      <c r="CW322" s="6"/>
      <c r="CZ322" s="6"/>
      <c r="DA322" s="6"/>
      <c r="DB322" s="6"/>
      <c r="DC322" s="6"/>
      <c r="DD322" s="6"/>
      <c r="DE322" s="6"/>
    </row>
    <row r="323" spans="1:109" x14ac:dyDescent="0.35">
      <c r="A323" s="8">
        <v>799.1998291015625</v>
      </c>
      <c r="B323" s="8">
        <v>119.90861511230469</v>
      </c>
      <c r="C323" s="8">
        <v>215.10000610351563</v>
      </c>
      <c r="D323" s="8">
        <v>215.10000610351563</v>
      </c>
      <c r="E323" s="8">
        <v>220.60000610351563</v>
      </c>
      <c r="F323" s="8">
        <v>225</v>
      </c>
      <c r="G323" s="8">
        <v>2199.424560546875</v>
      </c>
      <c r="H323" s="8">
        <v>1815.90234375</v>
      </c>
      <c r="I323" s="8">
        <v>2.8840000629425049</v>
      </c>
      <c r="J323" s="8">
        <v>0.15400001406669617</v>
      </c>
      <c r="K323" s="8">
        <v>24.340002059936523</v>
      </c>
      <c r="L323" s="8">
        <v>2.0160000324249268</v>
      </c>
      <c r="M323" s="8">
        <v>0.45400002598762512</v>
      </c>
      <c r="N323" s="8">
        <v>0.65400004386901855</v>
      </c>
      <c r="O323" s="8">
        <v>44.5</v>
      </c>
      <c r="P323" s="8">
        <v>26.89055061340332</v>
      </c>
      <c r="Q323" s="8">
        <v>44.968788146972656</v>
      </c>
      <c r="R323" s="8">
        <v>229.80000305175781</v>
      </c>
      <c r="S323" s="8">
        <v>60</v>
      </c>
      <c r="T323" s="8">
        <v>60</v>
      </c>
      <c r="U323" s="8">
        <v>60.700001</v>
      </c>
      <c r="V323" s="8">
        <v>137.79624938964844</v>
      </c>
      <c r="W323" s="8">
        <v>52.49993896484375</v>
      </c>
      <c r="X323" s="8">
        <v>66.971748352050781</v>
      </c>
      <c r="Y323" s="8">
        <v>83.065643310546875</v>
      </c>
      <c r="Z323" s="8">
        <v>1.3920625448226929</v>
      </c>
      <c r="AA323" s="8">
        <v>540.4837646484375</v>
      </c>
      <c r="AB323" s="8">
        <v>491.70571899414063</v>
      </c>
      <c r="AC323" s="8">
        <v>4.8911876678466797</v>
      </c>
      <c r="AD323" s="8">
        <v>3.9129376411437988</v>
      </c>
      <c r="AE323" s="8">
        <v>7788.02392578125</v>
      </c>
      <c r="AF323" s="8">
        <v>5893.36474609375</v>
      </c>
      <c r="AG323" s="8">
        <v>1779.65869140625</v>
      </c>
      <c r="AH323" s="8">
        <v>1116.19091796875</v>
      </c>
      <c r="AI323" s="8">
        <v>6008.365234375</v>
      </c>
      <c r="AJ323" s="8">
        <v>4777.173828125</v>
      </c>
      <c r="AK323" s="8">
        <f>(data_cloud__263[[#This Row],[timestamp]]-BD321)*86400</f>
        <v>24.034000094980001</v>
      </c>
      <c r="AL323" s="8">
        <v>1.0049999999999999</v>
      </c>
      <c r="AM323" s="8">
        <v>424.56200000000001</v>
      </c>
      <c r="AN323" s="8">
        <v>2053.6640000000002</v>
      </c>
      <c r="AO323" s="8">
        <v>6.3650000000000002</v>
      </c>
      <c r="AP323" s="6">
        <v>25.231999999999999</v>
      </c>
      <c r="AQ323" s="6">
        <v>1</v>
      </c>
      <c r="AR323" s="6">
        <v>1</v>
      </c>
      <c r="AS323" s="6">
        <f>_xlfn.XLOOKUP(data_cloud__263[[#This Row],[product_id]], manual_check_maarten!A:A,manual_check_maarten!F:F,  "")</f>
        <v>1</v>
      </c>
      <c r="AT323" s="6" t="str">
        <f>_xlfn.XLOOKUP(data_cloud__263[[#This Row],[product_id]], manual_check_maarten!A:A,manual_check_maarten!H:H,  "")</f>
        <v/>
      </c>
      <c r="AU323" s="6">
        <f>IF(data_cloud__263[[#This Row],[ground_truth]]=0,1,0)</f>
        <v>0</v>
      </c>
      <c r="AV323" s="6"/>
      <c r="AW323" s="6"/>
      <c r="AX323" s="6">
        <f>_xlfn.XLOOKUP(data_cloud__263[[#This Row],[product_id]], manual_check_maarten!A:A,manual_check_maarten!G:G,  "")</f>
        <v>0</v>
      </c>
      <c r="AY323" s="6"/>
      <c r="AZ323" s="6"/>
      <c r="BA323" s="6" t="s">
        <v>1072</v>
      </c>
      <c r="BB323" s="6">
        <v>180</v>
      </c>
      <c r="BC323" s="6" t="s">
        <v>85</v>
      </c>
      <c r="BD323" s="6">
        <v>45566.7581253588</v>
      </c>
      <c r="BE323" s="6" t="s">
        <v>79</v>
      </c>
      <c r="BF323" s="6" t="s">
        <v>80</v>
      </c>
      <c r="BG323" s="6">
        <v>180</v>
      </c>
      <c r="BH323" s="6">
        <v>180</v>
      </c>
      <c r="BI323" s="6">
        <v>0</v>
      </c>
      <c r="BJ323" s="6" t="s">
        <v>1071</v>
      </c>
      <c r="BK323" s="6" t="s">
        <v>82</v>
      </c>
      <c r="BL323" s="6">
        <v>16.100000381469727</v>
      </c>
      <c r="BM323" s="6">
        <v>110</v>
      </c>
      <c r="BN323" s="6" t="s">
        <v>82</v>
      </c>
      <c r="BO323" s="6" t="s">
        <v>82</v>
      </c>
      <c r="BP323" s="6">
        <v>0</v>
      </c>
      <c r="BQ323" s="6">
        <v>60</v>
      </c>
      <c r="BR323" s="6"/>
      <c r="BS323" s="6"/>
      <c r="BT323" s="6" t="s">
        <v>1073</v>
      </c>
      <c r="BU323" s="6" t="s">
        <v>1072</v>
      </c>
      <c r="BV323" s="6">
        <v>40</v>
      </c>
      <c r="BW323" s="6">
        <v>20</v>
      </c>
      <c r="BX323" s="6">
        <v>45</v>
      </c>
      <c r="BY323" s="6">
        <v>1195.0409999999999</v>
      </c>
      <c r="BZ323" s="6">
        <v>1104.299</v>
      </c>
      <c r="CA323" s="6">
        <v>-3.2040000000000002</v>
      </c>
      <c r="CB323" s="6">
        <v>4.1289999999999996</v>
      </c>
      <c r="CC323" s="6">
        <v>89.105000000000004</v>
      </c>
      <c r="CD323" s="6">
        <v>2053.6640000000002</v>
      </c>
      <c r="CE323" s="6">
        <v>1197.905</v>
      </c>
      <c r="CF323" s="6">
        <v>1409.8050000000001</v>
      </c>
      <c r="CG323" s="6">
        <v>-179.93100000000001</v>
      </c>
      <c r="CH323" s="6">
        <v>99.998999999999995</v>
      </c>
      <c r="CS323" s="6"/>
      <c r="CT323" s="6"/>
      <c r="CU323" s="6"/>
      <c r="CV323" s="6"/>
      <c r="CW323" s="6"/>
      <c r="CZ323" s="6"/>
      <c r="DA323" s="6"/>
      <c r="DB323" s="6"/>
      <c r="DC323" s="6"/>
      <c r="DD323" s="6"/>
      <c r="DE323" s="6"/>
    </row>
    <row r="324" spans="1:109" x14ac:dyDescent="0.35">
      <c r="A324" s="8">
        <v>799.38427734375</v>
      </c>
      <c r="B324" s="8">
        <v>119.90861511230469</v>
      </c>
      <c r="C324" s="8">
        <v>214.80000305175781</v>
      </c>
      <c r="D324" s="8">
        <v>215</v>
      </c>
      <c r="E324" s="8">
        <v>220.60000610351563</v>
      </c>
      <c r="F324" s="8">
        <v>225</v>
      </c>
      <c r="G324" s="8">
        <v>2185.824462890625</v>
      </c>
      <c r="H324" s="8">
        <v>1815.80517578125</v>
      </c>
      <c r="I324" s="8">
        <v>3.4920001029968262</v>
      </c>
      <c r="J324" s="8">
        <v>0.15200001001358032</v>
      </c>
      <c r="K324" s="8">
        <v>24.338001251220703</v>
      </c>
      <c r="L324" s="8">
        <v>2.0520000457763672</v>
      </c>
      <c r="M324" s="8">
        <v>0.45200002193450928</v>
      </c>
      <c r="N324" s="8">
        <v>0.65600001811981201</v>
      </c>
      <c r="O324" s="8">
        <v>44.5</v>
      </c>
      <c r="P324" s="8">
        <v>27.002679824829102</v>
      </c>
      <c r="Q324" s="8">
        <v>44.999370574951172</v>
      </c>
      <c r="R324" s="8">
        <v>229.80000305175781</v>
      </c>
      <c r="S324" s="8">
        <v>60.099997999999999</v>
      </c>
      <c r="T324" s="8">
        <v>60.099997999999999</v>
      </c>
      <c r="U324" s="8">
        <v>60.700001</v>
      </c>
      <c r="V324" s="8">
        <v>94.586082458496094</v>
      </c>
      <c r="W324" s="8">
        <v>52.499603271484375</v>
      </c>
      <c r="X324" s="8">
        <v>66.474250793457031</v>
      </c>
      <c r="Y324" s="8">
        <v>80.310127258300781</v>
      </c>
      <c r="Z324" s="8">
        <v>3.0099375247955322</v>
      </c>
      <c r="AA324" s="8">
        <v>539.03173828125</v>
      </c>
      <c r="AB324" s="8">
        <v>492.87628173828125</v>
      </c>
      <c r="AC324" s="8">
        <v>4.7030625343322754</v>
      </c>
      <c r="AD324" s="8">
        <v>3.687187671661377</v>
      </c>
      <c r="AE324" s="8">
        <v>7619.3828125</v>
      </c>
      <c r="AF324" s="8">
        <v>5278.12939453125</v>
      </c>
      <c r="AG324" s="8">
        <v>1665.3642578125</v>
      </c>
      <c r="AH324" s="8">
        <v>983.84619140625</v>
      </c>
      <c r="AI324" s="8">
        <v>5954.0185546875</v>
      </c>
      <c r="AJ324" s="8">
        <v>4294.283203125</v>
      </c>
      <c r="AK324" s="8">
        <f>(data_cloud__263[[#This Row],[timestamp]]-BD322)*86400</f>
        <v>25.006999494507909</v>
      </c>
      <c r="AL324" s="8">
        <v>1.0029999999999999</v>
      </c>
      <c r="AM324" s="8">
        <v>423.24599999999998</v>
      </c>
      <c r="AN324" s="8">
        <v>2055.0639999999999</v>
      </c>
      <c r="AO324" s="8">
        <v>7.492</v>
      </c>
      <c r="AP324" s="6">
        <v>18.042999999999999</v>
      </c>
      <c r="AQ324" s="6">
        <v>1</v>
      </c>
      <c r="AR324" s="6">
        <v>1</v>
      </c>
      <c r="AS324" s="6">
        <f>_xlfn.XLOOKUP(data_cloud__263[[#This Row],[product_id]], manual_check_maarten!A:A,manual_check_maarten!F:F,  "")</f>
        <v>1</v>
      </c>
      <c r="AT324" s="6" t="str">
        <f>_xlfn.XLOOKUP(data_cloud__263[[#This Row],[product_id]], manual_check_maarten!A:A,manual_check_maarten!H:H,  "")</f>
        <v/>
      </c>
      <c r="AU324" s="6">
        <f>IF(data_cloud__263[[#This Row],[ground_truth]]=0,1,0)</f>
        <v>0</v>
      </c>
      <c r="AV324" s="6"/>
      <c r="AW324" s="6"/>
      <c r="AX324" s="6">
        <f>_xlfn.XLOOKUP(data_cloud__263[[#This Row],[product_id]], manual_check_maarten!A:A,manual_check_maarten!G:G,  "")</f>
        <v>0</v>
      </c>
      <c r="AY324" s="6"/>
      <c r="AZ324" s="6"/>
      <c r="BA324" s="6" t="s">
        <v>1074</v>
      </c>
      <c r="BB324" s="6">
        <v>181</v>
      </c>
      <c r="BC324" s="6" t="s">
        <v>78</v>
      </c>
      <c r="BD324" s="6">
        <v>45566.758414791664</v>
      </c>
      <c r="BE324" s="6" t="s">
        <v>79</v>
      </c>
      <c r="BF324" s="6" t="s">
        <v>80</v>
      </c>
      <c r="BG324" s="6">
        <v>181</v>
      </c>
      <c r="BH324" s="6">
        <v>181</v>
      </c>
      <c r="BI324" s="6">
        <v>0</v>
      </c>
      <c r="BJ324" s="6" t="s">
        <v>1075</v>
      </c>
      <c r="BK324" s="6" t="s">
        <v>82</v>
      </c>
      <c r="BL324" s="6">
        <v>16.10999870300293</v>
      </c>
      <c r="BM324" s="6">
        <v>110</v>
      </c>
      <c r="BN324" s="6" t="s">
        <v>82</v>
      </c>
      <c r="BO324" s="6" t="s">
        <v>82</v>
      </c>
      <c r="BP324" s="6">
        <v>0</v>
      </c>
      <c r="BQ324" s="6">
        <v>60</v>
      </c>
      <c r="BR324" s="6">
        <v>1.4213323593139648E-3</v>
      </c>
      <c r="BS324" s="6">
        <v>0.1630173921585083</v>
      </c>
      <c r="BT324" s="6" t="s">
        <v>1076</v>
      </c>
      <c r="BU324" s="6" t="s">
        <v>1074</v>
      </c>
      <c r="BV324" s="6">
        <v>40</v>
      </c>
      <c r="BW324" s="6">
        <v>20</v>
      </c>
      <c r="BX324" s="6">
        <v>45</v>
      </c>
      <c r="BY324" s="6">
        <v>827.41399999999999</v>
      </c>
      <c r="BZ324" s="6">
        <v>1184.508</v>
      </c>
      <c r="CA324" s="6">
        <v>-0.26400000000000001</v>
      </c>
      <c r="CB324" s="6">
        <v>4.1559999999999997</v>
      </c>
      <c r="CC324" s="6">
        <v>92.045000000000002</v>
      </c>
      <c r="CD324" s="6">
        <v>2055.0639999999999</v>
      </c>
      <c r="CE324" s="6">
        <v>811.50800000000004</v>
      </c>
      <c r="CF324" s="6">
        <v>1293.0050000000001</v>
      </c>
      <c r="CG324" s="6">
        <v>2.7240000000000002</v>
      </c>
      <c r="CH324" s="6">
        <v>99.998999999999995</v>
      </c>
      <c r="CS324" s="6"/>
      <c r="CT324" s="6"/>
      <c r="CU324" s="6"/>
      <c r="CV324" s="6"/>
      <c r="CW324" s="6"/>
      <c r="CZ324" s="6"/>
      <c r="DA324" s="6"/>
      <c r="DB324" s="6"/>
      <c r="DC324" s="6"/>
      <c r="DD324" s="6"/>
      <c r="DE324" s="6"/>
    </row>
    <row r="325" spans="1:109" x14ac:dyDescent="0.35">
      <c r="A325" s="8">
        <v>799.38427734375</v>
      </c>
      <c r="B325" s="8">
        <v>119.90861511230469</v>
      </c>
      <c r="C325" s="8">
        <v>214.80000305175781</v>
      </c>
      <c r="D325" s="8">
        <v>215</v>
      </c>
      <c r="E325" s="8">
        <v>220.60000610351563</v>
      </c>
      <c r="F325" s="8">
        <v>225</v>
      </c>
      <c r="G325" s="8">
        <v>2185.824462890625</v>
      </c>
      <c r="H325" s="8">
        <v>1815.80517578125</v>
      </c>
      <c r="I325" s="8">
        <v>3.4920001029968262</v>
      </c>
      <c r="J325" s="8">
        <v>0.15200001001358032</v>
      </c>
      <c r="K325" s="8">
        <v>24.338001251220703</v>
      </c>
      <c r="L325" s="8">
        <v>2.0520000457763672</v>
      </c>
      <c r="M325" s="8">
        <v>0.45200002193450928</v>
      </c>
      <c r="N325" s="8">
        <v>0.65600001811981201</v>
      </c>
      <c r="O325" s="8">
        <v>44.5</v>
      </c>
      <c r="P325" s="8">
        <v>27.002679824829102</v>
      </c>
      <c r="Q325" s="8">
        <v>44.999370574951172</v>
      </c>
      <c r="R325" s="8">
        <v>229.80000305175781</v>
      </c>
      <c r="S325" s="8">
        <v>60.099997999999999</v>
      </c>
      <c r="T325" s="8">
        <v>60.099997999999999</v>
      </c>
      <c r="U325" s="8">
        <v>60.700001</v>
      </c>
      <c r="V325" s="8">
        <v>137.79624938964844</v>
      </c>
      <c r="W325" s="8">
        <v>52.49993896484375</v>
      </c>
      <c r="X325" s="8">
        <v>66.98248291015625</v>
      </c>
      <c r="Y325" s="8">
        <v>82.810737609863281</v>
      </c>
      <c r="Z325" s="8">
        <v>2.1069376468658447</v>
      </c>
      <c r="AA325" s="8">
        <v>540.71636962890625</v>
      </c>
      <c r="AB325" s="8">
        <v>492.43154907226563</v>
      </c>
      <c r="AC325" s="8">
        <v>4.966437816619873</v>
      </c>
      <c r="AD325" s="8">
        <v>3.8753125667572021</v>
      </c>
      <c r="AE325" s="8">
        <v>7799.8544921875</v>
      </c>
      <c r="AF325" s="8">
        <v>5936.8515625</v>
      </c>
      <c r="AG325" s="8">
        <v>1828.23681640625</v>
      </c>
      <c r="AH325" s="8">
        <v>1107.845703125</v>
      </c>
      <c r="AI325" s="8">
        <v>5971.61767578125</v>
      </c>
      <c r="AJ325" s="8">
        <v>4829.005859375</v>
      </c>
      <c r="AK325" s="8">
        <f>(data_cloud__263[[#This Row],[timestamp]]-BD323)*86400</f>
        <v>25.006999494507909</v>
      </c>
      <c r="AL325" s="8">
        <v>1.0049999999999999</v>
      </c>
      <c r="AM325" s="8">
        <v>424.79</v>
      </c>
      <c r="AN325" s="8">
        <v>2054.3009999999999</v>
      </c>
      <c r="AO325" s="8">
        <v>7.5250000000000004</v>
      </c>
      <c r="AP325" s="6">
        <v>28.635999999999999</v>
      </c>
      <c r="AQ325" s="6">
        <v>1</v>
      </c>
      <c r="AR325" s="6">
        <v>1</v>
      </c>
      <c r="AS325" s="6">
        <f>_xlfn.XLOOKUP(data_cloud__263[[#This Row],[product_id]], manual_check_maarten!A:A,manual_check_maarten!F:F,  "")</f>
        <v>1</v>
      </c>
      <c r="AT325" s="6" t="str">
        <f>_xlfn.XLOOKUP(data_cloud__263[[#This Row],[product_id]], manual_check_maarten!A:A,manual_check_maarten!H:H,  "")</f>
        <v/>
      </c>
      <c r="AU325" s="6">
        <f>IF(data_cloud__263[[#This Row],[ground_truth]]=0,1,0)</f>
        <v>0</v>
      </c>
      <c r="AV325" s="6"/>
      <c r="AW325" s="6"/>
      <c r="AX325" s="6">
        <f>_xlfn.XLOOKUP(data_cloud__263[[#This Row],[product_id]], manual_check_maarten!A:A,manual_check_maarten!G:G,  "")</f>
        <v>0</v>
      </c>
      <c r="AY325" s="6"/>
      <c r="AZ325" s="6"/>
      <c r="BA325" s="6" t="s">
        <v>1077</v>
      </c>
      <c r="BB325" s="6">
        <v>181</v>
      </c>
      <c r="BC325" s="6" t="s">
        <v>85</v>
      </c>
      <c r="BD325" s="6">
        <v>45566.758414791664</v>
      </c>
      <c r="BE325" s="6" t="s">
        <v>79</v>
      </c>
      <c r="BF325" s="6" t="s">
        <v>80</v>
      </c>
      <c r="BG325" s="6">
        <v>181</v>
      </c>
      <c r="BH325" s="6">
        <v>181</v>
      </c>
      <c r="BI325" s="6">
        <v>0</v>
      </c>
      <c r="BJ325" s="6" t="s">
        <v>1075</v>
      </c>
      <c r="BK325" s="6" t="s">
        <v>82</v>
      </c>
      <c r="BL325" s="6">
        <v>16.10999870300293</v>
      </c>
      <c r="BM325" s="6">
        <v>110</v>
      </c>
      <c r="BN325" s="6" t="s">
        <v>82</v>
      </c>
      <c r="BO325" s="6" t="s">
        <v>82</v>
      </c>
      <c r="BP325" s="6">
        <v>0</v>
      </c>
      <c r="BQ325" s="6">
        <v>60</v>
      </c>
      <c r="BR325" s="6"/>
      <c r="BS325" s="6"/>
      <c r="BT325" s="6" t="s">
        <v>1078</v>
      </c>
      <c r="BU325" s="6" t="s">
        <v>1077</v>
      </c>
      <c r="BV325" s="6">
        <v>40</v>
      </c>
      <c r="BW325" s="6">
        <v>20</v>
      </c>
      <c r="BX325" s="6">
        <v>45</v>
      </c>
      <c r="BY325" s="6">
        <v>1206.47</v>
      </c>
      <c r="BZ325" s="6">
        <v>1090.4939999999999</v>
      </c>
      <c r="CA325" s="6">
        <v>-2.76</v>
      </c>
      <c r="CB325" s="6">
        <v>4.0789999999999997</v>
      </c>
      <c r="CC325" s="6">
        <v>89.549000000000007</v>
      </c>
      <c r="CD325" s="6">
        <v>2054.3009999999999</v>
      </c>
      <c r="CE325" s="6">
        <v>1206.5909999999999</v>
      </c>
      <c r="CF325" s="6">
        <v>1396.8520000000001</v>
      </c>
      <c r="CG325" s="6">
        <v>-179.363</v>
      </c>
      <c r="CH325" s="6">
        <v>99.998999999999995</v>
      </c>
      <c r="CS325" s="6"/>
      <c r="CT325" s="6"/>
      <c r="CU325" s="6"/>
      <c r="CV325" s="6"/>
      <c r="CW325" s="6"/>
      <c r="CZ325" s="6"/>
      <c r="DA325" s="6"/>
      <c r="DB325" s="6"/>
      <c r="DC325" s="6"/>
      <c r="DD325" s="6"/>
      <c r="DE325" s="6"/>
    </row>
    <row r="326" spans="1:109" x14ac:dyDescent="0.35">
      <c r="A326" s="8">
        <v>799.5687255859375</v>
      </c>
      <c r="B326" s="8">
        <v>119.90861511230469</v>
      </c>
      <c r="C326" s="8">
        <v>215.10000610351563</v>
      </c>
      <c r="D326" s="8">
        <v>215</v>
      </c>
      <c r="E326" s="8">
        <v>220.60000610351563</v>
      </c>
      <c r="F326" s="8">
        <v>225</v>
      </c>
      <c r="G326" s="8">
        <v>2187.767333984375</v>
      </c>
      <c r="H326" s="8">
        <v>1801.233642578125</v>
      </c>
      <c r="I326" s="8">
        <v>3.4240002632141113</v>
      </c>
      <c r="J326" s="8">
        <v>0.14400000870227814</v>
      </c>
      <c r="K326" s="8">
        <v>24.338001251220703</v>
      </c>
      <c r="L326" s="8">
        <v>2.0340001583099365</v>
      </c>
      <c r="M326" s="8">
        <v>0.45200002193450928</v>
      </c>
      <c r="N326" s="8">
        <v>0.65400004386901855</v>
      </c>
      <c r="O326" s="8">
        <v>44.700000762939453</v>
      </c>
      <c r="P326" s="8">
        <v>26.865066528320313</v>
      </c>
      <c r="Q326" s="8">
        <v>44.989173889160156</v>
      </c>
      <c r="R326" s="8">
        <v>230</v>
      </c>
      <c r="S326" s="8">
        <v>59.900002000000001</v>
      </c>
      <c r="T326" s="8">
        <v>59.900002000000001</v>
      </c>
      <c r="U326" s="8">
        <v>60.700001</v>
      </c>
      <c r="V326" s="8">
        <v>94.586082458496094</v>
      </c>
      <c r="W326" s="8">
        <v>52.499603271484375</v>
      </c>
      <c r="X326" s="8">
        <v>66.598365783691406</v>
      </c>
      <c r="Y326" s="8">
        <v>80.301521301269531</v>
      </c>
      <c r="Z326" s="8">
        <v>3.3485627174377441</v>
      </c>
      <c r="AA326" s="8">
        <v>538.19921875</v>
      </c>
      <c r="AB326" s="8">
        <v>491.63235473632813</v>
      </c>
      <c r="AC326" s="8">
        <v>4.6278128623962402</v>
      </c>
      <c r="AD326" s="8">
        <v>3.7248127460479736</v>
      </c>
      <c r="AE326" s="8">
        <v>7610.85302734375</v>
      </c>
      <c r="AF326" s="8">
        <v>5244.49365234375</v>
      </c>
      <c r="AG326" s="8">
        <v>1618.453125</v>
      </c>
      <c r="AH326" s="8">
        <v>996.01904296875</v>
      </c>
      <c r="AI326" s="8">
        <v>5992.39990234375</v>
      </c>
      <c r="AJ326" s="8">
        <v>4248.474609375</v>
      </c>
      <c r="AK326" s="8">
        <f>(data_cloud__263[[#This Row],[timestamp]]-BD324)*86400</f>
        <v>24.132000468671322</v>
      </c>
      <c r="AL326" s="8">
        <v>1.0029999999999999</v>
      </c>
      <c r="AM326" s="8">
        <v>423.45299999999997</v>
      </c>
      <c r="AN326" s="8">
        <v>2055.2950000000001</v>
      </c>
      <c r="AO326" s="8">
        <v>4.92</v>
      </c>
      <c r="AP326" s="6">
        <v>30.376000000000001</v>
      </c>
      <c r="AQ326" s="6">
        <v>1</v>
      </c>
      <c r="AR326" s="6">
        <v>1</v>
      </c>
      <c r="AS326" s="6">
        <f>_xlfn.XLOOKUP(data_cloud__263[[#This Row],[product_id]], manual_check_maarten!A:A,manual_check_maarten!F:F,  "")</f>
        <v>1</v>
      </c>
      <c r="AT326" s="6" t="str">
        <f>_xlfn.XLOOKUP(data_cloud__263[[#This Row],[product_id]], manual_check_maarten!A:A,manual_check_maarten!H:H,  "")</f>
        <v/>
      </c>
      <c r="AU326" s="6">
        <f>IF(data_cloud__263[[#This Row],[ground_truth]]=0,1,0)</f>
        <v>0</v>
      </c>
      <c r="AV326" s="6"/>
      <c r="AW326" s="6"/>
      <c r="AX326" s="6">
        <f>_xlfn.XLOOKUP(data_cloud__263[[#This Row],[product_id]], manual_check_maarten!A:A,manual_check_maarten!G:G,  "")</f>
        <v>0</v>
      </c>
      <c r="AY326" s="6"/>
      <c r="AZ326" s="6"/>
      <c r="BA326" s="6" t="s">
        <v>1079</v>
      </c>
      <c r="BB326" s="6">
        <v>182</v>
      </c>
      <c r="BC326" s="6" t="s">
        <v>78</v>
      </c>
      <c r="BD326" s="6">
        <v>45566.758694097225</v>
      </c>
      <c r="BE326" s="6" t="s">
        <v>79</v>
      </c>
      <c r="BF326" s="6" t="s">
        <v>80</v>
      </c>
      <c r="BG326" s="6">
        <v>182</v>
      </c>
      <c r="BH326" s="6">
        <v>182</v>
      </c>
      <c r="BI326" s="6">
        <v>0</v>
      </c>
      <c r="BJ326" s="6" t="s">
        <v>1080</v>
      </c>
      <c r="BK326" s="6" t="s">
        <v>82</v>
      </c>
      <c r="BL326" s="6">
        <v>16.10999870300293</v>
      </c>
      <c r="BM326" s="6">
        <v>110</v>
      </c>
      <c r="BN326" s="6" t="s">
        <v>82</v>
      </c>
      <c r="BO326" s="6" t="s">
        <v>82</v>
      </c>
      <c r="BP326" s="6">
        <v>0</v>
      </c>
      <c r="BQ326" s="6">
        <v>60</v>
      </c>
      <c r="BR326" s="6">
        <v>6.8749189376831055E-3</v>
      </c>
      <c r="BS326" s="6">
        <v>0.14518857002258301</v>
      </c>
      <c r="BT326" s="6" t="s">
        <v>1081</v>
      </c>
      <c r="BU326" s="6" t="s">
        <v>1079</v>
      </c>
      <c r="BV326" s="6">
        <v>40</v>
      </c>
      <c r="BW326" s="6">
        <v>20</v>
      </c>
      <c r="BX326" s="6">
        <v>45</v>
      </c>
      <c r="BY326" s="6">
        <v>866.19399999999996</v>
      </c>
      <c r="BZ326" s="6">
        <v>1192.6120000000001</v>
      </c>
      <c r="CA326" s="6">
        <v>1.7769999999999999</v>
      </c>
      <c r="CB326" s="6">
        <v>4.1609999999999996</v>
      </c>
      <c r="CC326" s="6">
        <v>94.085999999999999</v>
      </c>
      <c r="CD326" s="6">
        <v>2055.2950000000001</v>
      </c>
      <c r="CE326" s="6">
        <v>844.77300000000002</v>
      </c>
      <c r="CF326" s="6">
        <v>1300.8109999999999</v>
      </c>
      <c r="CG326" s="6">
        <v>5.5220000000000002</v>
      </c>
      <c r="CH326" s="6">
        <v>98.424999999999997</v>
      </c>
      <c r="CS326" s="6"/>
      <c r="CT326" s="6"/>
      <c r="CU326" s="6"/>
      <c r="CV326" s="6"/>
      <c r="CW326" s="6"/>
      <c r="CZ326" s="6"/>
      <c r="DA326" s="6"/>
      <c r="DB326" s="6"/>
      <c r="DC326" s="6"/>
      <c r="DD326" s="6"/>
      <c r="DE326" s="6"/>
    </row>
    <row r="327" spans="1:109" x14ac:dyDescent="0.35">
      <c r="A327" s="8">
        <v>799.5687255859375</v>
      </c>
      <c r="B327" s="8">
        <v>119.90861511230469</v>
      </c>
      <c r="C327" s="8">
        <v>215.10000610351563</v>
      </c>
      <c r="D327" s="8">
        <v>215</v>
      </c>
      <c r="E327" s="8">
        <v>220.60000610351563</v>
      </c>
      <c r="F327" s="8">
        <v>225</v>
      </c>
      <c r="G327" s="8">
        <v>2187.767333984375</v>
      </c>
      <c r="H327" s="8">
        <v>1801.233642578125</v>
      </c>
      <c r="I327" s="8">
        <v>3.4240002632141113</v>
      </c>
      <c r="J327" s="8">
        <v>0.14400000870227814</v>
      </c>
      <c r="K327" s="8">
        <v>24.338001251220703</v>
      </c>
      <c r="L327" s="8">
        <v>2.0340001583099365</v>
      </c>
      <c r="M327" s="8">
        <v>0.45200002193450928</v>
      </c>
      <c r="N327" s="8">
        <v>0.65400004386901855</v>
      </c>
      <c r="O327" s="8">
        <v>44.700000762939453</v>
      </c>
      <c r="P327" s="8">
        <v>26.865066528320313</v>
      </c>
      <c r="Q327" s="8">
        <v>44.989173889160156</v>
      </c>
      <c r="R327" s="8">
        <v>230</v>
      </c>
      <c r="S327" s="8">
        <v>59.900002000000001</v>
      </c>
      <c r="T327" s="8">
        <v>59.900002000000001</v>
      </c>
      <c r="U327" s="8">
        <v>60.700001</v>
      </c>
      <c r="V327" s="8">
        <v>137.79624938964844</v>
      </c>
      <c r="W327" s="8">
        <v>52.49993896484375</v>
      </c>
      <c r="X327" s="8">
        <v>67.159111022949219</v>
      </c>
      <c r="Y327" s="8">
        <v>83.067161560058594</v>
      </c>
      <c r="Z327" s="8">
        <v>1.4673125743865967</v>
      </c>
      <c r="AA327" s="8">
        <v>540.22198486328125</v>
      </c>
      <c r="AB327" s="8">
        <v>490.8289794921875</v>
      </c>
      <c r="AC327" s="8">
        <v>4.8535628318786621</v>
      </c>
      <c r="AD327" s="8">
        <v>3.9505627155303955</v>
      </c>
      <c r="AE327" s="8">
        <v>7778.716796875</v>
      </c>
      <c r="AF327" s="8">
        <v>5880.69775390625</v>
      </c>
      <c r="AG327" s="8">
        <v>1758.333984375</v>
      </c>
      <c r="AH327" s="8">
        <v>1132.8583984375</v>
      </c>
      <c r="AI327" s="8">
        <v>6020.3828125</v>
      </c>
      <c r="AJ327" s="8">
        <v>4747.83935546875</v>
      </c>
      <c r="AK327" s="8">
        <f>(data_cloud__263[[#This Row],[timestamp]]-BD325)*86400</f>
        <v>24.132000468671322</v>
      </c>
      <c r="AL327" s="8">
        <v>1.004</v>
      </c>
      <c r="AM327" s="8">
        <v>424.40499999999997</v>
      </c>
      <c r="AN327" s="8">
        <v>2055.9839999999999</v>
      </c>
      <c r="AO327" s="8">
        <v>31.541</v>
      </c>
      <c r="AP327" s="6">
        <v>488.41500000000002</v>
      </c>
      <c r="AQ327" s="6">
        <v>0</v>
      </c>
      <c r="AR327" s="6">
        <v>0</v>
      </c>
      <c r="AS327" s="6">
        <f>_xlfn.XLOOKUP(data_cloud__263[[#This Row],[product_id]], manual_check_maarten!A:A,manual_check_maarten!F:F,  "")</f>
        <v>1</v>
      </c>
      <c r="AT327" s="6" t="str">
        <f>_xlfn.XLOOKUP(data_cloud__263[[#This Row],[product_id]], manual_check_maarten!A:A,manual_check_maarten!H:H,  "")</f>
        <v/>
      </c>
      <c r="AU327" s="6">
        <f>IF(data_cloud__263[[#This Row],[ground_truth]]=0,1,0)</f>
        <v>0</v>
      </c>
      <c r="AV327" s="6"/>
      <c r="AW327" s="6"/>
      <c r="AX327" s="6" t="str">
        <f>_xlfn.XLOOKUP(data_cloud__263[[#This Row],[product_id]], manual_check_maarten!A:A,manual_check_maarten!G:G,  "")</f>
        <v>anomaly due to position against the edge of the FOV</v>
      </c>
      <c r="AY327" s="6"/>
      <c r="AZ327" s="6"/>
      <c r="BA327" s="6" t="s">
        <v>1082</v>
      </c>
      <c r="BB327" s="6">
        <v>182</v>
      </c>
      <c r="BC327" s="6" t="s">
        <v>85</v>
      </c>
      <c r="BD327" s="6">
        <v>45566.758694097225</v>
      </c>
      <c r="BE327" s="6" t="s">
        <v>79</v>
      </c>
      <c r="BF327" s="6" t="s">
        <v>80</v>
      </c>
      <c r="BG327" s="6">
        <v>182</v>
      </c>
      <c r="BH327" s="6">
        <v>182</v>
      </c>
      <c r="BI327" s="6">
        <v>0</v>
      </c>
      <c r="BJ327" s="6" t="s">
        <v>1080</v>
      </c>
      <c r="BK327" s="6" t="s">
        <v>82</v>
      </c>
      <c r="BL327" s="6">
        <v>16.10999870300293</v>
      </c>
      <c r="BM327" s="6">
        <v>110</v>
      </c>
      <c r="BN327" s="6" t="s">
        <v>82</v>
      </c>
      <c r="BO327" s="6" t="s">
        <v>82</v>
      </c>
      <c r="BP327" s="6">
        <v>0</v>
      </c>
      <c r="BQ327" s="6">
        <v>60</v>
      </c>
      <c r="BR327" s="6"/>
      <c r="BS327" s="6"/>
      <c r="BT327" s="6" t="s">
        <v>1083</v>
      </c>
      <c r="BU327" s="6" t="s">
        <v>1082</v>
      </c>
      <c r="BV327" s="6">
        <v>40</v>
      </c>
      <c r="BW327" s="6">
        <v>20</v>
      </c>
      <c r="BX327" s="6">
        <v>45</v>
      </c>
      <c r="BY327" s="6">
        <v>1241.154</v>
      </c>
      <c r="BZ327" s="6">
        <v>731.69899999999996</v>
      </c>
      <c r="CA327" s="6">
        <v>-1.627</v>
      </c>
      <c r="CB327" s="6">
        <v>4.0529999999999999</v>
      </c>
      <c r="CC327" s="6">
        <v>90.682000000000002</v>
      </c>
      <c r="CD327" s="6">
        <v>2055.9839999999999</v>
      </c>
      <c r="CE327" s="6">
        <v>1235.5</v>
      </c>
      <c r="CF327" s="6">
        <v>1044.76</v>
      </c>
      <c r="CG327" s="6">
        <v>-178.35</v>
      </c>
      <c r="CH327" s="6">
        <v>99.998999999999995</v>
      </c>
      <c r="CS327" s="6"/>
      <c r="CT327" s="6"/>
      <c r="CU327" s="6"/>
      <c r="CV327" s="6"/>
      <c r="CW327" s="6"/>
      <c r="CZ327" s="6"/>
      <c r="DA327" s="6"/>
      <c r="DB327" s="6"/>
      <c r="DC327" s="6"/>
      <c r="DD327" s="6"/>
      <c r="DE327" s="6"/>
    </row>
    <row r="328" spans="1:109" x14ac:dyDescent="0.35">
      <c r="A328" s="8">
        <v>799.5687255859375</v>
      </c>
      <c r="B328" s="8">
        <v>119.90861511230469</v>
      </c>
      <c r="C328" s="8">
        <v>215.10000610351563</v>
      </c>
      <c r="D328" s="8">
        <v>215</v>
      </c>
      <c r="E328" s="8">
        <v>220.5</v>
      </c>
      <c r="F328" s="8">
        <v>225</v>
      </c>
      <c r="G328" s="8">
        <v>2181.16162109375</v>
      </c>
      <c r="H328" s="8">
        <v>1808.7137451171875</v>
      </c>
      <c r="I328" s="8">
        <v>3.2960002422332764</v>
      </c>
      <c r="J328" s="8">
        <v>0.14400000870227814</v>
      </c>
      <c r="K328" s="8">
        <v>24.338001251220703</v>
      </c>
      <c r="L328" s="8">
        <v>2.0460000038146973</v>
      </c>
      <c r="M328" s="8">
        <v>0.45200002193450928</v>
      </c>
      <c r="N328" s="8">
        <v>0.65400004386901855</v>
      </c>
      <c r="O328" s="8">
        <v>44.900001525878906</v>
      </c>
      <c r="P328" s="8">
        <v>26.961904525756836</v>
      </c>
      <c r="Q328" s="8">
        <v>44.994274139404297</v>
      </c>
      <c r="R328" s="8">
        <v>230</v>
      </c>
      <c r="S328" s="8">
        <v>60</v>
      </c>
      <c r="T328" s="8">
        <v>60</v>
      </c>
      <c r="U328" s="8">
        <v>60.700001</v>
      </c>
      <c r="V328" s="8">
        <v>94.586082458496094</v>
      </c>
      <c r="W328" s="8">
        <v>52.499603271484375</v>
      </c>
      <c r="X328" s="8">
        <v>66.527656555175781</v>
      </c>
      <c r="Y328" s="8">
        <v>80.363983154296875</v>
      </c>
      <c r="Z328" s="8">
        <v>3.0851876735687256</v>
      </c>
      <c r="AA328" s="8">
        <v>537.88604736328125</v>
      </c>
      <c r="AB328" s="8">
        <v>491.06515502929688</v>
      </c>
      <c r="AC328" s="8">
        <v>4.7030625343322754</v>
      </c>
      <c r="AD328" s="8">
        <v>3.7248127460479736</v>
      </c>
      <c r="AE328" s="8">
        <v>7602.3193359375</v>
      </c>
      <c r="AF328" s="8">
        <v>5236.36865234375</v>
      </c>
      <c r="AG328" s="8">
        <v>1657.26953125</v>
      </c>
      <c r="AH328" s="8">
        <v>994.560546875</v>
      </c>
      <c r="AI328" s="8">
        <v>5945.0498046875</v>
      </c>
      <c r="AJ328" s="8">
        <v>4241.80810546875</v>
      </c>
      <c r="AK328" s="8">
        <f>(data_cloud__263[[#This Row],[timestamp]]-BD326)*86400</f>
        <v>23.853999562561512</v>
      </c>
      <c r="AL328" s="8">
        <v>1.0029999999999999</v>
      </c>
      <c r="AM328" s="8">
        <v>423.589</v>
      </c>
      <c r="AN328" s="8">
        <v>2055.6010000000001</v>
      </c>
      <c r="AO328" s="8">
        <v>9.7759999999999998</v>
      </c>
      <c r="AP328" s="6">
        <v>26.419</v>
      </c>
      <c r="AQ328" s="6">
        <v>1</v>
      </c>
      <c r="AR328" s="6">
        <v>1</v>
      </c>
      <c r="AS328" s="6">
        <f>_xlfn.XLOOKUP(data_cloud__263[[#This Row],[product_id]], manual_check_maarten!A:A,manual_check_maarten!F:F,  "")</f>
        <v>1</v>
      </c>
      <c r="AT328" s="6" t="str">
        <f>_xlfn.XLOOKUP(data_cloud__263[[#This Row],[product_id]], manual_check_maarten!A:A,manual_check_maarten!H:H,  "")</f>
        <v/>
      </c>
      <c r="AU328" s="6">
        <f>IF(data_cloud__263[[#This Row],[ground_truth]]=0,1,0)</f>
        <v>0</v>
      </c>
      <c r="AV328" s="6"/>
      <c r="AW328" s="6"/>
      <c r="AX328" s="6">
        <f>_xlfn.XLOOKUP(data_cloud__263[[#This Row],[product_id]], manual_check_maarten!A:A,manual_check_maarten!G:G,  "")</f>
        <v>0</v>
      </c>
      <c r="AY328" s="6"/>
      <c r="AZ328" s="6"/>
      <c r="BA328" s="6" t="s">
        <v>1084</v>
      </c>
      <c r="BB328" s="6">
        <v>183</v>
      </c>
      <c r="BC328" s="6" t="s">
        <v>78</v>
      </c>
      <c r="BD328" s="6">
        <v>45566.758970185183</v>
      </c>
      <c r="BE328" s="6" t="s">
        <v>79</v>
      </c>
      <c r="BF328" s="6" t="s">
        <v>80</v>
      </c>
      <c r="BG328" s="6">
        <v>183</v>
      </c>
      <c r="BH328" s="6">
        <v>183</v>
      </c>
      <c r="BI328" s="6">
        <v>0</v>
      </c>
      <c r="BJ328" s="6" t="s">
        <v>1085</v>
      </c>
      <c r="BK328" s="6" t="s">
        <v>82</v>
      </c>
      <c r="BL328" s="6">
        <v>16.119998931884766</v>
      </c>
      <c r="BM328" s="6">
        <v>110</v>
      </c>
      <c r="BN328" s="6" t="s">
        <v>82</v>
      </c>
      <c r="BO328" s="6" t="s">
        <v>82</v>
      </c>
      <c r="BP328" s="6">
        <v>0</v>
      </c>
      <c r="BQ328" s="6">
        <v>60</v>
      </c>
      <c r="BR328" s="6">
        <v>7.4810981750488281E-3</v>
      </c>
      <c r="BS328" s="6">
        <v>0.16257274150848389</v>
      </c>
      <c r="BT328" s="6" t="s">
        <v>1086</v>
      </c>
      <c r="BU328" s="6" t="s">
        <v>1084</v>
      </c>
      <c r="BV328" s="6">
        <v>40</v>
      </c>
      <c r="BW328" s="6">
        <v>20</v>
      </c>
      <c r="BX328" s="6">
        <v>45</v>
      </c>
      <c r="BY328" s="6">
        <v>863.46400000000006</v>
      </c>
      <c r="BZ328" s="6">
        <v>1222.3130000000001</v>
      </c>
      <c r="CA328" s="6">
        <v>2.4550000000000001</v>
      </c>
      <c r="CB328" s="6">
        <v>4.1950000000000003</v>
      </c>
      <c r="CC328" s="6">
        <v>94.763999999999996</v>
      </c>
      <c r="CD328" s="6">
        <v>2055.6010000000001</v>
      </c>
      <c r="CE328" s="6">
        <v>841.98099999999999</v>
      </c>
      <c r="CF328" s="6">
        <v>1329.069</v>
      </c>
      <c r="CG328" s="6">
        <v>5.4260000000000002</v>
      </c>
      <c r="CH328" s="6">
        <v>96.063000000000002</v>
      </c>
      <c r="CS328" s="6"/>
      <c r="CT328" s="6"/>
      <c r="CU328" s="6"/>
      <c r="CV328" s="6"/>
      <c r="CW328" s="6"/>
      <c r="CZ328" s="6"/>
      <c r="DA328" s="6"/>
      <c r="DB328" s="6"/>
      <c r="DC328" s="6"/>
      <c r="DD328" s="6"/>
      <c r="DE328" s="6"/>
    </row>
    <row r="329" spans="1:109" hidden="1" x14ac:dyDescent="0.35">
      <c r="A329" s="8">
        <v>799.5687255859375</v>
      </c>
      <c r="B329" s="8">
        <v>119.90861511230469</v>
      </c>
      <c r="C329" s="8">
        <v>215.10000610351563</v>
      </c>
      <c r="D329" s="8">
        <v>215</v>
      </c>
      <c r="E329" s="8">
        <v>220.5</v>
      </c>
      <c r="F329" s="8">
        <v>225</v>
      </c>
      <c r="G329" s="8">
        <v>2181.16162109375</v>
      </c>
      <c r="H329" s="8">
        <v>1808.7137451171875</v>
      </c>
      <c r="I329" s="8">
        <v>3.2960002422332764</v>
      </c>
      <c r="J329" s="8">
        <v>0.14400000870227814</v>
      </c>
      <c r="K329" s="8">
        <v>24.338001251220703</v>
      </c>
      <c r="L329" s="8">
        <v>2.0460000038146973</v>
      </c>
      <c r="M329" s="8">
        <v>0.45200002193450928</v>
      </c>
      <c r="N329" s="8">
        <v>0.65400004386901855</v>
      </c>
      <c r="O329" s="8">
        <v>44.900001525878906</v>
      </c>
      <c r="P329" s="8">
        <v>26.961904525756836</v>
      </c>
      <c r="Q329" s="8">
        <v>44.994274139404297</v>
      </c>
      <c r="R329" s="8">
        <v>230</v>
      </c>
      <c r="S329" s="8">
        <v>60</v>
      </c>
      <c r="T329" s="8">
        <v>60</v>
      </c>
      <c r="U329" s="8">
        <v>60.700001</v>
      </c>
      <c r="V329" s="8">
        <v>137.79624938964844</v>
      </c>
      <c r="W329" s="8">
        <v>52.49993896484375</v>
      </c>
      <c r="X329" s="8">
        <v>67.117790222167969</v>
      </c>
      <c r="Y329" s="8">
        <v>82.62200927734375</v>
      </c>
      <c r="Z329" s="8">
        <v>2.1445624828338623</v>
      </c>
      <c r="AA329" s="8">
        <v>540.42840576171875</v>
      </c>
      <c r="AB329" s="8">
        <v>491.85403442382813</v>
      </c>
      <c r="AC329" s="8">
        <v>4.8911876678466797</v>
      </c>
      <c r="AD329" s="8">
        <v>3.9129376411437988</v>
      </c>
      <c r="AE329" s="8">
        <v>7797.607421875</v>
      </c>
      <c r="AF329" s="8">
        <v>5928.67333984375</v>
      </c>
      <c r="AG329" s="8">
        <v>1783.32373046875</v>
      </c>
      <c r="AH329" s="8">
        <v>1121.896484375</v>
      </c>
      <c r="AI329" s="8">
        <v>6014.28369140625</v>
      </c>
      <c r="AJ329" s="8">
        <v>4806.77685546875</v>
      </c>
      <c r="AK329" s="8">
        <f>(data_cloud__263[[#This Row],[timestamp]]-BD327)*86400</f>
        <v>23.853999562561512</v>
      </c>
      <c r="AL329" s="8"/>
      <c r="AM329" s="8"/>
      <c r="AN329" s="8"/>
      <c r="AO329" s="8"/>
      <c r="AP329" s="6"/>
      <c r="AQ329" s="6"/>
      <c r="AR329" s="6"/>
      <c r="AS329" s="6" t="str">
        <f>_xlfn.XLOOKUP(data_cloud__263[[#This Row],[product_id]], manual_check_maarten!A:A,manual_check_maarten!F:F,  "")</f>
        <v/>
      </c>
      <c r="AT329" s="6" t="str">
        <f>_xlfn.XLOOKUP(data_cloud__263[[#This Row],[product_id]], manual_check_maarten!A:A,manual_check_maarten!H:H,  "")</f>
        <v/>
      </c>
      <c r="AU329" s="6">
        <f>IF(data_cloud__263[[#This Row],[ground_truth]]=0,1,0)</f>
        <v>0</v>
      </c>
      <c r="AV329" s="6"/>
      <c r="AW329" s="6"/>
      <c r="AX329" s="6" t="str">
        <f>_xlfn.XLOOKUP(data_cloud__263[[#This Row],[product_id]], manual_check_maarten!A:A,manual_check_maarten!G:G,  "")</f>
        <v/>
      </c>
      <c r="AY329" s="6"/>
      <c r="AZ329" s="6"/>
      <c r="BA329" s="6" t="s">
        <v>1087</v>
      </c>
      <c r="BB329" s="6">
        <v>183</v>
      </c>
      <c r="BC329" s="6" t="s">
        <v>85</v>
      </c>
      <c r="BD329" s="6">
        <v>45566.758970185183</v>
      </c>
      <c r="BE329" s="6" t="s">
        <v>79</v>
      </c>
      <c r="BF329" s="6" t="s">
        <v>80</v>
      </c>
      <c r="BG329" s="6">
        <v>183</v>
      </c>
      <c r="BH329" s="6">
        <v>183</v>
      </c>
      <c r="BI329" s="6">
        <v>0</v>
      </c>
      <c r="BJ329" s="6" t="s">
        <v>1085</v>
      </c>
      <c r="BK329" s="6" t="s">
        <v>82</v>
      </c>
      <c r="BL329" s="6">
        <v>16.119998931884766</v>
      </c>
      <c r="BM329" s="6">
        <v>110</v>
      </c>
      <c r="BN329" s="6" t="s">
        <v>82</v>
      </c>
      <c r="BO329" s="6" t="s">
        <v>82</v>
      </c>
      <c r="BP329" s="6">
        <v>0</v>
      </c>
      <c r="BQ329" s="6">
        <v>60</v>
      </c>
      <c r="BR329" s="6"/>
      <c r="BS329" s="6"/>
      <c r="BT329" s="6"/>
      <c r="BU329" s="6"/>
      <c r="BY329" s="6"/>
      <c r="BZ329" s="6"/>
      <c r="CA329" s="6"/>
      <c r="CB329" s="6"/>
      <c r="CC329" s="6"/>
      <c r="CD329" s="6"/>
      <c r="CE329" s="6"/>
      <c r="CS329" s="6"/>
      <c r="CT329" s="6"/>
      <c r="CU329" s="6"/>
      <c r="CV329" s="6"/>
      <c r="CW329" s="6"/>
      <c r="CZ329" s="6"/>
      <c r="DA329" s="6"/>
      <c r="DB329" s="6"/>
      <c r="DC329" s="6"/>
      <c r="DD329" s="6"/>
      <c r="DE329" s="6"/>
    </row>
    <row r="330" spans="1:109" x14ac:dyDescent="0.35">
      <c r="A330" s="8">
        <v>799.5687255859375</v>
      </c>
      <c r="B330" s="8">
        <v>119.90861511230469</v>
      </c>
      <c r="C330" s="8">
        <v>214.80000305175781</v>
      </c>
      <c r="D330" s="8">
        <v>215</v>
      </c>
      <c r="E330" s="8">
        <v>220.5</v>
      </c>
      <c r="F330" s="8">
        <v>225</v>
      </c>
      <c r="G330" s="8">
        <v>2195.150390625</v>
      </c>
      <c r="H330" s="8">
        <v>1815.99951171875</v>
      </c>
      <c r="I330" s="8">
        <v>3.1540000438690186</v>
      </c>
      <c r="J330" s="8">
        <v>0.14400000870227814</v>
      </c>
      <c r="K330" s="8">
        <v>24.340002059936523</v>
      </c>
      <c r="L330" s="8">
        <v>2.0380001068115234</v>
      </c>
      <c r="M330" s="8">
        <v>0.45400002598762512</v>
      </c>
      <c r="N330" s="8">
        <v>0.65600001811981201</v>
      </c>
      <c r="O330" s="8">
        <v>45</v>
      </c>
      <c r="P330" s="8">
        <v>26.967002868652344</v>
      </c>
      <c r="Q330" s="8">
        <v>44.973884582519531</v>
      </c>
      <c r="R330" s="8">
        <v>229.80000305175781</v>
      </c>
      <c r="S330" s="8">
        <v>60.099997999999999</v>
      </c>
      <c r="T330" s="8">
        <v>60.099997999999999</v>
      </c>
      <c r="U330" s="8">
        <v>60.700001</v>
      </c>
      <c r="V330" s="8">
        <v>94.586082458496094</v>
      </c>
      <c r="W330" s="8">
        <v>52.499603271484375</v>
      </c>
      <c r="X330" s="8">
        <v>66.551651000976563</v>
      </c>
      <c r="Y330" s="8">
        <v>80.271553039550781</v>
      </c>
      <c r="Z330" s="8">
        <v>3.3109376430511475</v>
      </c>
      <c r="AA330" s="8">
        <v>538.1402587890625</v>
      </c>
      <c r="AB330" s="8">
        <v>491.89077758789063</v>
      </c>
      <c r="AC330" s="8">
        <v>4.6278128623962402</v>
      </c>
      <c r="AD330" s="8">
        <v>3.687187671661377</v>
      </c>
      <c r="AE330" s="8">
        <v>7606.17822265625</v>
      </c>
      <c r="AF330" s="8">
        <v>5257.26904296875</v>
      </c>
      <c r="AG330" s="8">
        <v>1620.04833984375</v>
      </c>
      <c r="AH330" s="8">
        <v>979.548828125</v>
      </c>
      <c r="AI330" s="8">
        <v>5986.1298828125</v>
      </c>
      <c r="AJ330" s="8">
        <v>4277.72021484375</v>
      </c>
      <c r="AK330" s="8">
        <f>(data_cloud__263[[#This Row],[timestamp]]-BD328)*86400</f>
        <v>25.333999958820641</v>
      </c>
      <c r="AL330" s="8">
        <v>1.0029999999999999</v>
      </c>
      <c r="AM330" s="8">
        <v>423.50700000000001</v>
      </c>
      <c r="AN330" s="8">
        <v>2052.8629999999998</v>
      </c>
      <c r="AO330" s="8">
        <v>10.728</v>
      </c>
      <c r="AP330" s="6">
        <v>28.870999999999999</v>
      </c>
      <c r="AQ330" s="6">
        <v>1</v>
      </c>
      <c r="AR330" s="6">
        <v>1</v>
      </c>
      <c r="AS330" s="6">
        <f>_xlfn.XLOOKUP(data_cloud__263[[#This Row],[product_id]], manual_check_maarten!A:A,manual_check_maarten!F:F,  "")</f>
        <v>1</v>
      </c>
      <c r="AT330" s="6" t="str">
        <f>_xlfn.XLOOKUP(data_cloud__263[[#This Row],[product_id]], manual_check_maarten!A:A,manual_check_maarten!H:H,  "")</f>
        <v/>
      </c>
      <c r="AU330" s="6">
        <f>IF(data_cloud__263[[#This Row],[ground_truth]]=0,1,0)</f>
        <v>0</v>
      </c>
      <c r="AV330" s="6"/>
      <c r="AW330" s="6"/>
      <c r="AX330" s="6">
        <f>_xlfn.XLOOKUP(data_cloud__263[[#This Row],[product_id]], manual_check_maarten!A:A,manual_check_maarten!G:G,  "")</f>
        <v>0</v>
      </c>
      <c r="AY330" s="6"/>
      <c r="AZ330" s="6"/>
      <c r="BA330" s="6" t="s">
        <v>1088</v>
      </c>
      <c r="BB330" s="6">
        <v>184</v>
      </c>
      <c r="BC330" s="6" t="s">
        <v>78</v>
      </c>
      <c r="BD330" s="6">
        <v>45566.759263402775</v>
      </c>
      <c r="BE330" s="6" t="s">
        <v>79</v>
      </c>
      <c r="BF330" s="6" t="s">
        <v>80</v>
      </c>
      <c r="BG330" s="6">
        <v>184</v>
      </c>
      <c r="BH330" s="6">
        <v>184</v>
      </c>
      <c r="BI330" s="6">
        <v>0</v>
      </c>
      <c r="BJ330" s="6" t="s">
        <v>1089</v>
      </c>
      <c r="BK330" s="6" t="s">
        <v>82</v>
      </c>
      <c r="BL330" s="6">
        <v>16.119998931884766</v>
      </c>
      <c r="BM330" s="6">
        <v>110</v>
      </c>
      <c r="BN330" s="6" t="s">
        <v>82</v>
      </c>
      <c r="BO330" s="6" t="s">
        <v>82</v>
      </c>
      <c r="BP330" s="6">
        <v>0</v>
      </c>
      <c r="BQ330" s="6">
        <v>60</v>
      </c>
      <c r="BR330" s="6">
        <v>7.0042610168457031E-3</v>
      </c>
      <c r="BS330" s="6">
        <v>0.14530551433563232</v>
      </c>
      <c r="BT330" s="6" t="s">
        <v>1090</v>
      </c>
      <c r="BU330" s="6" t="s">
        <v>1088</v>
      </c>
      <c r="BV330" s="6">
        <v>40</v>
      </c>
      <c r="BW330" s="6">
        <v>20</v>
      </c>
      <c r="BX330" s="6">
        <v>45</v>
      </c>
      <c r="BY330" s="6">
        <v>870.745</v>
      </c>
      <c r="BZ330" s="6">
        <v>970.35199999999998</v>
      </c>
      <c r="CA330" s="6">
        <v>3.0680000000000001</v>
      </c>
      <c r="CB330" s="6">
        <v>4.2439999999999998</v>
      </c>
      <c r="CC330" s="6">
        <v>95.376999999999995</v>
      </c>
      <c r="CD330" s="6">
        <v>2052.8629999999998</v>
      </c>
      <c r="CE330" s="6">
        <v>849.74400000000003</v>
      </c>
      <c r="CF330" s="6">
        <v>1080.702</v>
      </c>
      <c r="CG330" s="6">
        <v>5.407</v>
      </c>
      <c r="CH330" s="6">
        <v>99.998999999999995</v>
      </c>
      <c r="CS330" s="6"/>
      <c r="CT330" s="6"/>
      <c r="CU330" s="6"/>
      <c r="CV330" s="6"/>
      <c r="CW330" s="6"/>
      <c r="CZ330" s="6"/>
      <c r="DA330" s="6"/>
      <c r="DB330" s="6"/>
      <c r="DC330" s="6"/>
      <c r="DD330" s="6"/>
      <c r="DE330" s="6"/>
    </row>
    <row r="331" spans="1:109" x14ac:dyDescent="0.35">
      <c r="A331" s="8">
        <v>799.5687255859375</v>
      </c>
      <c r="B331" s="8">
        <v>119.90861511230469</v>
      </c>
      <c r="C331" s="8">
        <v>214.80000305175781</v>
      </c>
      <c r="D331" s="8">
        <v>215</v>
      </c>
      <c r="E331" s="8">
        <v>220.5</v>
      </c>
      <c r="F331" s="8">
        <v>225</v>
      </c>
      <c r="G331" s="8">
        <v>2195.150390625</v>
      </c>
      <c r="H331" s="8">
        <v>1815.99951171875</v>
      </c>
      <c r="I331" s="8">
        <v>3.1540000438690186</v>
      </c>
      <c r="J331" s="8">
        <v>0.14400000870227814</v>
      </c>
      <c r="K331" s="8">
        <v>24.340002059936523</v>
      </c>
      <c r="L331" s="8">
        <v>2.0380001068115234</v>
      </c>
      <c r="M331" s="8">
        <v>0.45400002598762512</v>
      </c>
      <c r="N331" s="8">
        <v>0.65600001811981201</v>
      </c>
      <c r="O331" s="8">
        <v>45</v>
      </c>
      <c r="P331" s="8">
        <v>26.967002868652344</v>
      </c>
      <c r="Q331" s="8">
        <v>44.973884582519531</v>
      </c>
      <c r="R331" s="8">
        <v>229.80000305175781</v>
      </c>
      <c r="S331" s="8">
        <v>60.099997999999999</v>
      </c>
      <c r="T331" s="8">
        <v>60.099997999999999</v>
      </c>
      <c r="U331" s="8">
        <v>60.700001</v>
      </c>
      <c r="V331" s="8">
        <v>137.79624938964844</v>
      </c>
      <c r="W331" s="8">
        <v>52.49993896484375</v>
      </c>
      <c r="X331" s="8">
        <v>67.040817260742188</v>
      </c>
      <c r="Y331" s="8">
        <v>82.61663818359375</v>
      </c>
      <c r="Z331" s="8">
        <v>2.3703126907348633</v>
      </c>
      <c r="AA331" s="8">
        <v>540.20648193359375</v>
      </c>
      <c r="AB331" s="8">
        <v>491.65249633789063</v>
      </c>
      <c r="AC331" s="8">
        <v>4.966437816619873</v>
      </c>
      <c r="AD331" s="8">
        <v>3.8753125667572021</v>
      </c>
      <c r="AE331" s="8">
        <v>7773.52099609375</v>
      </c>
      <c r="AF331" s="8">
        <v>5905.2333984375</v>
      </c>
      <c r="AG331" s="8">
        <v>1821.1416015625</v>
      </c>
      <c r="AH331" s="8">
        <v>1099.40234375</v>
      </c>
      <c r="AI331" s="8">
        <v>5952.37939453125</v>
      </c>
      <c r="AJ331" s="8">
        <v>4805.8310546875</v>
      </c>
      <c r="AK331" s="8">
        <f>(data_cloud__263[[#This Row],[timestamp]]-BD329)*86400</f>
        <v>25.333999958820641</v>
      </c>
      <c r="AL331" s="8">
        <v>1.0049999999999999</v>
      </c>
      <c r="AM331" s="8">
        <v>424.71800000000002</v>
      </c>
      <c r="AN331" s="8">
        <v>2055.0140000000001</v>
      </c>
      <c r="AO331" s="8">
        <v>18.658000000000001</v>
      </c>
      <c r="AP331" s="6">
        <v>26.047000000000001</v>
      </c>
      <c r="AQ331" s="6">
        <v>1</v>
      </c>
      <c r="AR331" s="6">
        <v>1</v>
      </c>
      <c r="AS331" s="6">
        <f>_xlfn.XLOOKUP(data_cloud__263[[#This Row],[product_id]], manual_check_maarten!A:A,manual_check_maarten!F:F,  "")</f>
        <v>1</v>
      </c>
      <c r="AT331" s="6" t="str">
        <f>_xlfn.XLOOKUP(data_cloud__263[[#This Row],[product_id]], manual_check_maarten!A:A,manual_check_maarten!H:H,  "")</f>
        <v/>
      </c>
      <c r="AU331" s="6">
        <f>IF(data_cloud__263[[#This Row],[ground_truth]]=0,1,0)</f>
        <v>0</v>
      </c>
      <c r="AV331" s="6"/>
      <c r="AW331" s="6"/>
      <c r="AX331" s="6">
        <f>_xlfn.XLOOKUP(data_cloud__263[[#This Row],[product_id]], manual_check_maarten!A:A,manual_check_maarten!G:G,  "")</f>
        <v>0</v>
      </c>
      <c r="AY331" s="6"/>
      <c r="AZ331" s="6"/>
      <c r="BA331" s="6" t="s">
        <v>1091</v>
      </c>
      <c r="BB331" s="6">
        <v>184</v>
      </c>
      <c r="BC331" s="6" t="s">
        <v>85</v>
      </c>
      <c r="BD331" s="6">
        <v>45566.759263402775</v>
      </c>
      <c r="BE331" s="6" t="s">
        <v>79</v>
      </c>
      <c r="BF331" s="6" t="s">
        <v>80</v>
      </c>
      <c r="BG331" s="6">
        <v>184</v>
      </c>
      <c r="BH331" s="6">
        <v>184</v>
      </c>
      <c r="BI331" s="6">
        <v>0</v>
      </c>
      <c r="BJ331" s="6" t="s">
        <v>1089</v>
      </c>
      <c r="BK331" s="6" t="s">
        <v>82</v>
      </c>
      <c r="BL331" s="6">
        <v>16.119998931884766</v>
      </c>
      <c r="BM331" s="6">
        <v>110</v>
      </c>
      <c r="BN331" s="6" t="s">
        <v>82</v>
      </c>
      <c r="BO331" s="6" t="s">
        <v>82</v>
      </c>
      <c r="BP331" s="6">
        <v>0</v>
      </c>
      <c r="BQ331" s="6">
        <v>60</v>
      </c>
      <c r="BR331" s="6"/>
      <c r="BS331" s="6"/>
      <c r="BT331" s="6" t="s">
        <v>1092</v>
      </c>
      <c r="BU331" s="6" t="s">
        <v>1091</v>
      </c>
      <c r="BV331" s="6">
        <v>40</v>
      </c>
      <c r="BW331" s="6">
        <v>20</v>
      </c>
      <c r="BX331" s="6">
        <v>45</v>
      </c>
      <c r="BY331" s="6">
        <v>1234.1300000000001</v>
      </c>
      <c r="BZ331" s="6">
        <v>1045.884</v>
      </c>
      <c r="CA331" s="6">
        <v>-0.96099999999999997</v>
      </c>
      <c r="CB331" s="6">
        <v>4.1550000000000002</v>
      </c>
      <c r="CC331" s="6">
        <v>91.347999999999999</v>
      </c>
      <c r="CD331" s="6">
        <v>2055.0140000000001</v>
      </c>
      <c r="CE331" s="6">
        <v>1227.5930000000001</v>
      </c>
      <c r="CF331" s="6">
        <v>1352.0139999999999</v>
      </c>
      <c r="CG331" s="6">
        <v>-178.20699999999999</v>
      </c>
      <c r="CH331" s="6">
        <v>98.424999999999997</v>
      </c>
      <c r="CS331" s="6"/>
      <c r="CT331" s="6"/>
      <c r="CU331" s="6"/>
      <c r="CV331" s="6"/>
      <c r="CW331" s="6"/>
      <c r="CZ331" s="6"/>
      <c r="DA331" s="6"/>
      <c r="DB331" s="6"/>
      <c r="DC331" s="6"/>
      <c r="DD331" s="6"/>
      <c r="DE331" s="6"/>
    </row>
    <row r="332" spans="1:109" hidden="1" x14ac:dyDescent="0.35">
      <c r="A332" s="8">
        <v>799.5687255859375</v>
      </c>
      <c r="B332" s="8">
        <v>119.90861511230469</v>
      </c>
      <c r="C332" s="8">
        <v>214.60000610351563</v>
      </c>
      <c r="D332" s="8">
        <v>214.80000305175781</v>
      </c>
      <c r="E332" s="8">
        <v>220.30000305175781</v>
      </c>
      <c r="F332" s="8">
        <v>225</v>
      </c>
      <c r="G332" s="8">
        <v>2196.8017578125</v>
      </c>
      <c r="H332" s="8">
        <v>1792.68505859375</v>
      </c>
      <c r="I332" s="8">
        <v>2.7640001773834229</v>
      </c>
      <c r="J332" s="8">
        <v>0.15000000596046448</v>
      </c>
      <c r="K332" s="8">
        <v>24.340002059936523</v>
      </c>
      <c r="L332" s="8">
        <v>2.0680000782012939</v>
      </c>
      <c r="M332" s="8">
        <v>0.45400002598762512</v>
      </c>
      <c r="N332" s="8">
        <v>0.65800005197525024</v>
      </c>
      <c r="O332" s="8">
        <v>45</v>
      </c>
      <c r="P332" s="8">
        <v>27.328872680664063</v>
      </c>
      <c r="Q332" s="8">
        <v>44.989173889160156</v>
      </c>
      <c r="R332" s="8">
        <v>229.80000305175781</v>
      </c>
      <c r="S332" s="8">
        <v>59.900002000000001</v>
      </c>
      <c r="T332" s="8">
        <v>59.900002000000001</v>
      </c>
      <c r="U332" s="8">
        <v>60.700001</v>
      </c>
      <c r="V332" s="8">
        <v>94.586082458496094</v>
      </c>
      <c r="W332" s="8">
        <v>52.499603271484375</v>
      </c>
      <c r="X332" s="8">
        <v>66.510238647460938</v>
      </c>
      <c r="Y332" s="8">
        <v>80.431655883789063</v>
      </c>
      <c r="Z332" s="8">
        <v>3.4614377021789551</v>
      </c>
      <c r="AA332" s="8">
        <v>539.89312744140625</v>
      </c>
      <c r="AB332" s="8">
        <v>494.25942993164063</v>
      </c>
      <c r="AC332" s="8">
        <v>4.6278128623962402</v>
      </c>
      <c r="AD332" s="8">
        <v>3.687187671661377</v>
      </c>
      <c r="AE332" s="8">
        <v>7637.5400390625</v>
      </c>
      <c r="AF332" s="8">
        <v>5312.4462890625</v>
      </c>
      <c r="AG332" s="8">
        <v>1639.30859375</v>
      </c>
      <c r="AH332" s="8">
        <v>999.767578125</v>
      </c>
      <c r="AI332" s="8">
        <v>5998.2314453125</v>
      </c>
      <c r="AJ332" s="8">
        <v>4312.6787109375</v>
      </c>
      <c r="AK332" s="8">
        <f>(data_cloud__263[[#This Row],[timestamp]]-BD330)*86400</f>
        <v>23.722000303678215</v>
      </c>
      <c r="AL332" s="8"/>
      <c r="AM332" s="8"/>
      <c r="AN332" s="8"/>
      <c r="AO332" s="8"/>
      <c r="AP332" s="6"/>
      <c r="AQ332" s="6"/>
      <c r="AR332" s="6"/>
      <c r="AS332" s="6" t="str">
        <f>_xlfn.XLOOKUP(data_cloud__263[[#This Row],[product_id]], manual_check_maarten!A:A,manual_check_maarten!F:F,  "")</f>
        <v/>
      </c>
      <c r="AT332" s="6" t="str">
        <f>_xlfn.XLOOKUP(data_cloud__263[[#This Row],[product_id]], manual_check_maarten!A:A,manual_check_maarten!H:H,  "")</f>
        <v/>
      </c>
      <c r="AU332" s="6">
        <f>IF(data_cloud__263[[#This Row],[ground_truth]]=0,1,0)</f>
        <v>0</v>
      </c>
      <c r="AV332" s="6"/>
      <c r="AW332" s="6"/>
      <c r="AX332" s="6" t="str">
        <f>_xlfn.XLOOKUP(data_cloud__263[[#This Row],[product_id]], manual_check_maarten!A:A,manual_check_maarten!G:G,  "")</f>
        <v/>
      </c>
      <c r="AY332" s="6"/>
      <c r="AZ332" s="6"/>
      <c r="BA332" s="6" t="s">
        <v>1093</v>
      </c>
      <c r="BB332" s="6">
        <v>185</v>
      </c>
      <c r="BC332" s="6" t="s">
        <v>78</v>
      </c>
      <c r="BD332" s="6">
        <v>45566.759537962964</v>
      </c>
      <c r="BE332" s="6" t="s">
        <v>79</v>
      </c>
      <c r="BF332" s="6" t="s">
        <v>80</v>
      </c>
      <c r="BG332" s="6">
        <v>185</v>
      </c>
      <c r="BH332" s="6">
        <v>185</v>
      </c>
      <c r="BI332" s="6">
        <v>0</v>
      </c>
      <c r="BJ332" s="6" t="s">
        <v>1094</v>
      </c>
      <c r="BK332" s="6" t="s">
        <v>82</v>
      </c>
      <c r="BL332" s="6">
        <v>16.119998931884766</v>
      </c>
      <c r="BM332" s="6">
        <v>110</v>
      </c>
      <c r="BN332" s="6" t="s">
        <v>82</v>
      </c>
      <c r="BO332" s="6" t="s">
        <v>82</v>
      </c>
      <c r="BP332" s="6">
        <v>0</v>
      </c>
      <c r="BQ332" s="6">
        <v>60</v>
      </c>
      <c r="BR332" s="6">
        <v>6.8314075469970703E-3</v>
      </c>
      <c r="BS332" s="6">
        <v>0.13545918464660645</v>
      </c>
      <c r="BT332" s="6"/>
      <c r="BU332" s="6"/>
      <c r="BY332" s="6"/>
      <c r="BZ332" s="6"/>
      <c r="CA332" s="6"/>
      <c r="CB332" s="6"/>
      <c r="CC332" s="6"/>
      <c r="CD332" s="6"/>
      <c r="CE332" s="6"/>
      <c r="CS332" s="6"/>
      <c r="CT332" s="6"/>
      <c r="CU332" s="6"/>
      <c r="CV332" s="6"/>
      <c r="CW332" s="6"/>
      <c r="CZ332" s="6"/>
      <c r="DA332" s="6"/>
      <c r="DB332" s="6"/>
      <c r="DC332" s="6"/>
      <c r="DD332" s="6"/>
      <c r="DE332" s="6"/>
    </row>
    <row r="333" spans="1:109" x14ac:dyDescent="0.35">
      <c r="A333" s="8">
        <v>799.5687255859375</v>
      </c>
      <c r="B333" s="8">
        <v>119.90861511230469</v>
      </c>
      <c r="C333" s="8">
        <v>214.60000610351563</v>
      </c>
      <c r="D333" s="8">
        <v>214.80000305175781</v>
      </c>
      <c r="E333" s="8">
        <v>220.30000305175781</v>
      </c>
      <c r="F333" s="8">
        <v>225</v>
      </c>
      <c r="G333" s="8">
        <v>2196.8017578125</v>
      </c>
      <c r="H333" s="8">
        <v>1792.68505859375</v>
      </c>
      <c r="I333" s="8">
        <v>2.7640001773834229</v>
      </c>
      <c r="J333" s="8">
        <v>0.15000000596046448</v>
      </c>
      <c r="K333" s="8">
        <v>24.340002059936523</v>
      </c>
      <c r="L333" s="8">
        <v>2.0680000782012939</v>
      </c>
      <c r="M333" s="8">
        <v>0.45400002598762512</v>
      </c>
      <c r="N333" s="8">
        <v>0.65800005197525024</v>
      </c>
      <c r="O333" s="8">
        <v>45</v>
      </c>
      <c r="P333" s="8">
        <v>27.328872680664063</v>
      </c>
      <c r="Q333" s="8">
        <v>44.989173889160156</v>
      </c>
      <c r="R333" s="8">
        <v>229.80000305175781</v>
      </c>
      <c r="S333" s="8">
        <v>59.900002000000001</v>
      </c>
      <c r="T333" s="8">
        <v>59.900002000000001</v>
      </c>
      <c r="U333" s="8">
        <v>60.700001</v>
      </c>
      <c r="V333" s="8">
        <v>137.79624938964844</v>
      </c>
      <c r="W333" s="8">
        <v>52.49993896484375</v>
      </c>
      <c r="X333" s="8">
        <v>67.068717956542969</v>
      </c>
      <c r="Y333" s="8">
        <v>82.563827514648438</v>
      </c>
      <c r="Z333" s="8">
        <v>2.1445624828338623</v>
      </c>
      <c r="AA333" s="8">
        <v>540.526123046875</v>
      </c>
      <c r="AB333" s="8">
        <v>491.882080078125</v>
      </c>
      <c r="AC333" s="8">
        <v>4.8535628318786621</v>
      </c>
      <c r="AD333" s="8">
        <v>3.9129376411437988</v>
      </c>
      <c r="AE333" s="8">
        <v>7796.52685546875</v>
      </c>
      <c r="AF333" s="8">
        <v>5911.82958984375</v>
      </c>
      <c r="AG333" s="8">
        <v>1773.2451171875</v>
      </c>
      <c r="AH333" s="8">
        <v>1130.8544921875</v>
      </c>
      <c r="AI333" s="8">
        <v>6023.28173828125</v>
      </c>
      <c r="AJ333" s="8">
        <v>4780.97509765625</v>
      </c>
      <c r="AK333" s="8">
        <f>(data_cloud__263[[#This Row],[timestamp]]-BD331)*86400</f>
        <v>23.722000303678215</v>
      </c>
      <c r="AL333" s="8">
        <v>1.0049999999999999</v>
      </c>
      <c r="AM333" s="8">
        <v>424.83300000000003</v>
      </c>
      <c r="AN333" s="8">
        <v>2055.6680000000001</v>
      </c>
      <c r="AO333" s="8">
        <v>8.14</v>
      </c>
      <c r="AP333" s="6">
        <v>21.835999999999999</v>
      </c>
      <c r="AQ333" s="6">
        <v>1</v>
      </c>
      <c r="AR333" s="6">
        <v>1</v>
      </c>
      <c r="AS333" s="6">
        <f>_xlfn.XLOOKUP(data_cloud__263[[#This Row],[product_id]], manual_check_maarten!A:A,manual_check_maarten!F:F,  "")</f>
        <v>1</v>
      </c>
      <c r="AT333" s="6" t="str">
        <f>_xlfn.XLOOKUP(data_cloud__263[[#This Row],[product_id]], manual_check_maarten!A:A,manual_check_maarten!H:H,  "")</f>
        <v/>
      </c>
      <c r="AU333" s="6">
        <f>IF(data_cloud__263[[#This Row],[ground_truth]]=0,1,0)</f>
        <v>0</v>
      </c>
      <c r="AV333" s="6"/>
      <c r="AW333" s="6"/>
      <c r="AX333" s="6">
        <f>_xlfn.XLOOKUP(data_cloud__263[[#This Row],[product_id]], manual_check_maarten!A:A,manual_check_maarten!G:G,  "")</f>
        <v>0</v>
      </c>
      <c r="AY333" s="6"/>
      <c r="AZ333" s="6"/>
      <c r="BA333" s="6" t="s">
        <v>1095</v>
      </c>
      <c r="BB333" s="6">
        <v>185</v>
      </c>
      <c r="BC333" s="6" t="s">
        <v>85</v>
      </c>
      <c r="BD333" s="6">
        <v>45566.759537962964</v>
      </c>
      <c r="BE333" s="6" t="s">
        <v>79</v>
      </c>
      <c r="BF333" s="6" t="s">
        <v>80</v>
      </c>
      <c r="BG333" s="6">
        <v>185</v>
      </c>
      <c r="BH333" s="6">
        <v>185</v>
      </c>
      <c r="BI333" s="6">
        <v>0</v>
      </c>
      <c r="BJ333" s="6" t="s">
        <v>1094</v>
      </c>
      <c r="BK333" s="6" t="s">
        <v>82</v>
      </c>
      <c r="BL333" s="6">
        <v>16.119998931884766</v>
      </c>
      <c r="BM333" s="6">
        <v>110</v>
      </c>
      <c r="BN333" s="6" t="s">
        <v>82</v>
      </c>
      <c r="BO333" s="6" t="s">
        <v>82</v>
      </c>
      <c r="BP333" s="6">
        <v>0</v>
      </c>
      <c r="BQ333" s="6">
        <v>60</v>
      </c>
      <c r="BR333" s="6"/>
      <c r="BS333" s="6"/>
      <c r="BT333" s="6" t="s">
        <v>1096</v>
      </c>
      <c r="BU333" s="6" t="s">
        <v>1095</v>
      </c>
      <c r="BV333" s="6">
        <v>40</v>
      </c>
      <c r="BW333" s="6">
        <v>20</v>
      </c>
      <c r="BX333" s="6">
        <v>45</v>
      </c>
      <c r="BY333" s="6">
        <v>1189.548</v>
      </c>
      <c r="BZ333" s="6">
        <v>963.58900000000006</v>
      </c>
      <c r="CA333" s="6">
        <v>-3.6890000000000001</v>
      </c>
      <c r="CB333" s="6">
        <v>4.0579999999999998</v>
      </c>
      <c r="CC333" s="6">
        <v>88.62</v>
      </c>
      <c r="CD333" s="6">
        <v>2055.6680000000001</v>
      </c>
      <c r="CE333" s="6">
        <v>1195.1510000000001</v>
      </c>
      <c r="CF333" s="6">
        <v>1270.9870000000001</v>
      </c>
      <c r="CG333" s="6">
        <v>179.63</v>
      </c>
      <c r="CH333" s="6">
        <v>97.244</v>
      </c>
      <c r="CS333" s="6"/>
      <c r="CT333" s="6"/>
      <c r="CU333" s="6"/>
      <c r="CV333" s="6"/>
      <c r="CW333" s="6"/>
      <c r="CZ333" s="6"/>
      <c r="DA333" s="6"/>
      <c r="DB333" s="6"/>
      <c r="DC333" s="6"/>
      <c r="DD333" s="6"/>
      <c r="DE333" s="6"/>
    </row>
    <row r="334" spans="1:109" x14ac:dyDescent="0.35">
      <c r="A334" s="8">
        <v>800.1220703125</v>
      </c>
      <c r="B334" s="8">
        <v>119.90861511230469</v>
      </c>
      <c r="C334" s="8">
        <v>214.80000305175781</v>
      </c>
      <c r="D334" s="8">
        <v>214.80000305175781</v>
      </c>
      <c r="E334" s="8">
        <v>220.30000305175781</v>
      </c>
      <c r="F334" s="8">
        <v>225</v>
      </c>
      <c r="G334" s="8">
        <v>2193.3046875</v>
      </c>
      <c r="H334" s="8">
        <v>1782.290771484375</v>
      </c>
      <c r="I334" s="8">
        <v>3.0260002613067627</v>
      </c>
      <c r="J334" s="8">
        <v>0.14800000190734863</v>
      </c>
      <c r="K334" s="8">
        <v>24.338001251220703</v>
      </c>
      <c r="L334" s="8">
        <v>2.0860002040863037</v>
      </c>
      <c r="M334" s="8">
        <v>0.45200002193450928</v>
      </c>
      <c r="N334" s="8">
        <v>0.65800005197525024</v>
      </c>
      <c r="O334" s="8">
        <v>45.200000762939453</v>
      </c>
      <c r="P334" s="8">
        <v>27.889516830444336</v>
      </c>
      <c r="Q334" s="8">
        <v>44.948402404785156</v>
      </c>
      <c r="R334" s="8">
        <v>229.80000305175781</v>
      </c>
      <c r="S334" s="8">
        <v>60</v>
      </c>
      <c r="T334" s="8">
        <v>60</v>
      </c>
      <c r="U334" s="8">
        <v>60.700001</v>
      </c>
      <c r="V334" s="8">
        <v>94.586082458496094</v>
      </c>
      <c r="W334" s="8">
        <v>52.499603271484375</v>
      </c>
      <c r="X334" s="8">
        <v>66.666801452636719</v>
      </c>
      <c r="Y334" s="8">
        <v>80.346771240234375</v>
      </c>
      <c r="Z334" s="8">
        <v>2.821812629699707</v>
      </c>
      <c r="AA334" s="8">
        <v>541.480224609375</v>
      </c>
      <c r="AB334" s="8">
        <v>496.90298461914063</v>
      </c>
      <c r="AC334" s="8">
        <v>4.5901875495910645</v>
      </c>
      <c r="AD334" s="8">
        <v>3.6495625972747803</v>
      </c>
      <c r="AE334" s="8">
        <v>7687.375</v>
      </c>
      <c r="AF334" s="8">
        <v>5404.25341796875</v>
      </c>
      <c r="AG334" s="8">
        <v>1644.05078125</v>
      </c>
      <c r="AH334" s="8">
        <v>1007.5107421875</v>
      </c>
      <c r="AI334" s="8">
        <v>6043.32421875</v>
      </c>
      <c r="AJ334" s="8">
        <v>4396.74267578125</v>
      </c>
      <c r="AK334" s="8">
        <f>(data_cloud__263[[#This Row],[timestamp]]-BD332)*86400</f>
        <v>23.961999756284058</v>
      </c>
      <c r="AL334" s="8">
        <v>1.0029999999999999</v>
      </c>
      <c r="AM334" s="8">
        <v>423.63600000000002</v>
      </c>
      <c r="AN334" s="8">
        <v>2052.8719999999998</v>
      </c>
      <c r="AO334" s="8">
        <v>8.1069999999999993</v>
      </c>
      <c r="AP334" s="6">
        <v>133.04</v>
      </c>
      <c r="AQ334" s="6">
        <v>1</v>
      </c>
      <c r="AR334" s="6">
        <v>0</v>
      </c>
      <c r="AS334" s="6">
        <f>_xlfn.XLOOKUP(data_cloud__263[[#This Row],[product_id]], manual_check_maarten!A:A,manual_check_maarten!F:F,  "")</f>
        <v>1</v>
      </c>
      <c r="AT334" s="6" t="str">
        <f>_xlfn.XLOOKUP(data_cloud__263[[#This Row],[product_id]], manual_check_maarten!A:A,manual_check_maarten!H:H,  "")</f>
        <v/>
      </c>
      <c r="AU334" s="6">
        <f>IF(data_cloud__263[[#This Row],[ground_truth]]=0,1,0)</f>
        <v>0</v>
      </c>
      <c r="AV334" s="6"/>
      <c r="AW334" s="6"/>
      <c r="AX334" s="6" t="str">
        <f>_xlfn.XLOOKUP(data_cloud__263[[#This Row],[product_id]], manual_check_maarten!A:A,manual_check_maarten!G:G,  "")</f>
        <v>anomaly due to position against the edge of the FOV</v>
      </c>
      <c r="AY334" s="6"/>
      <c r="AZ334" s="6"/>
      <c r="BA334" s="6" t="s">
        <v>1097</v>
      </c>
      <c r="BB334" s="6">
        <v>186</v>
      </c>
      <c r="BC334" s="6" t="s">
        <v>78</v>
      </c>
      <c r="BD334" s="6">
        <v>45566.759815300924</v>
      </c>
      <c r="BE334" s="6" t="s">
        <v>79</v>
      </c>
      <c r="BF334" s="6" t="s">
        <v>80</v>
      </c>
      <c r="BG334" s="6">
        <v>186</v>
      </c>
      <c r="BH334" s="6">
        <v>186</v>
      </c>
      <c r="BI334" s="6">
        <v>0</v>
      </c>
      <c r="BJ334" s="6" t="s">
        <v>1098</v>
      </c>
      <c r="BK334" s="6" t="s">
        <v>82</v>
      </c>
      <c r="BL334" s="6">
        <v>16.129999160766602</v>
      </c>
      <c r="BM334" s="6">
        <v>110</v>
      </c>
      <c r="BN334" s="6" t="s">
        <v>82</v>
      </c>
      <c r="BO334" s="6" t="s">
        <v>82</v>
      </c>
      <c r="BP334" s="6">
        <v>0</v>
      </c>
      <c r="BQ334" s="6">
        <v>60</v>
      </c>
      <c r="BR334" s="6">
        <v>5.5228471755981445E-3</v>
      </c>
      <c r="BS334" s="6">
        <v>0.14202272891998291</v>
      </c>
      <c r="BT334" s="6" t="s">
        <v>1099</v>
      </c>
      <c r="BU334" s="6" t="s">
        <v>1097</v>
      </c>
      <c r="BV334" s="6">
        <v>40</v>
      </c>
      <c r="BW334" s="6">
        <v>20</v>
      </c>
      <c r="BX334" s="6">
        <v>45</v>
      </c>
      <c r="BY334" s="6">
        <v>884.47900000000004</v>
      </c>
      <c r="BZ334" s="6">
        <v>927.79899999999998</v>
      </c>
      <c r="CA334" s="6">
        <v>3.88</v>
      </c>
      <c r="CB334" s="6">
        <v>4.2300000000000004</v>
      </c>
      <c r="CC334" s="6">
        <v>96.188999999999993</v>
      </c>
      <c r="CD334" s="6">
        <v>2052.8719999999998</v>
      </c>
      <c r="CE334" s="6">
        <v>861.39</v>
      </c>
      <c r="CF334" s="6">
        <v>1039.6790000000001</v>
      </c>
      <c r="CG334" s="6">
        <v>6.0609999999999999</v>
      </c>
      <c r="CH334" s="6">
        <v>97.244</v>
      </c>
      <c r="CS334" s="6"/>
      <c r="CT334" s="6"/>
      <c r="CU334" s="6"/>
      <c r="CV334" s="6"/>
      <c r="CW334" s="6"/>
      <c r="CZ334" s="6"/>
      <c r="DA334" s="6"/>
      <c r="DB334" s="6"/>
      <c r="DC334" s="6"/>
      <c r="DD334" s="6"/>
      <c r="DE334" s="6"/>
    </row>
    <row r="335" spans="1:109" x14ac:dyDescent="0.35">
      <c r="A335" s="8">
        <v>800.1220703125</v>
      </c>
      <c r="B335" s="8">
        <v>119.90861511230469</v>
      </c>
      <c r="C335" s="8">
        <v>214.80000305175781</v>
      </c>
      <c r="D335" s="8">
        <v>214.80000305175781</v>
      </c>
      <c r="E335" s="8">
        <v>220.30000305175781</v>
      </c>
      <c r="F335" s="8">
        <v>225</v>
      </c>
      <c r="G335" s="8">
        <v>2193.3046875</v>
      </c>
      <c r="H335" s="8">
        <v>1782.290771484375</v>
      </c>
      <c r="I335" s="8">
        <v>3.0260002613067627</v>
      </c>
      <c r="J335" s="8">
        <v>0.14800000190734863</v>
      </c>
      <c r="K335" s="8">
        <v>24.338001251220703</v>
      </c>
      <c r="L335" s="8">
        <v>2.0860002040863037</v>
      </c>
      <c r="M335" s="8">
        <v>0.45200002193450928</v>
      </c>
      <c r="N335" s="8">
        <v>0.65800005197525024</v>
      </c>
      <c r="O335" s="8">
        <v>45.200000762939453</v>
      </c>
      <c r="P335" s="8">
        <v>27.889516830444336</v>
      </c>
      <c r="Q335" s="8">
        <v>44.948402404785156</v>
      </c>
      <c r="R335" s="8">
        <v>229.80000305175781</v>
      </c>
      <c r="S335" s="8">
        <v>60</v>
      </c>
      <c r="T335" s="8">
        <v>60</v>
      </c>
      <c r="U335" s="8">
        <v>60.700001</v>
      </c>
      <c r="V335" s="8">
        <v>137.79624938964844</v>
      </c>
      <c r="W335" s="8">
        <v>52.49993896484375</v>
      </c>
      <c r="X335" s="8">
        <v>67.159111022949219</v>
      </c>
      <c r="Y335" s="8">
        <v>83.19036865234375</v>
      </c>
      <c r="Z335" s="8">
        <v>1.4296876192092896</v>
      </c>
      <c r="AA335" s="8">
        <v>544.10772705078125</v>
      </c>
      <c r="AB335" s="8">
        <v>496.66976928710938</v>
      </c>
      <c r="AC335" s="8">
        <v>4.8911876678466797</v>
      </c>
      <c r="AD335" s="8">
        <v>3.8376877307891846</v>
      </c>
      <c r="AE335" s="8">
        <v>7887.384765625</v>
      </c>
      <c r="AF335" s="8">
        <v>6054.17431640625</v>
      </c>
      <c r="AG335" s="8">
        <v>1826.73046875</v>
      </c>
      <c r="AH335" s="8">
        <v>1127.3544921875</v>
      </c>
      <c r="AI335" s="8">
        <v>6060.654296875</v>
      </c>
      <c r="AJ335" s="8">
        <v>4926.81982421875</v>
      </c>
      <c r="AK335" s="8">
        <f>(data_cloud__263[[#This Row],[timestamp]]-BD333)*86400</f>
        <v>23.961999756284058</v>
      </c>
      <c r="AL335" s="8">
        <v>1.0049999999999999</v>
      </c>
      <c r="AM335" s="8">
        <v>424.85599999999999</v>
      </c>
      <c r="AN335" s="8">
        <v>2056.2339999999999</v>
      </c>
      <c r="AO335" s="8">
        <v>11.872</v>
      </c>
      <c r="AP335" s="6">
        <v>44.298000000000002</v>
      </c>
      <c r="AQ335" s="6">
        <v>1</v>
      </c>
      <c r="AR335" s="6">
        <v>0</v>
      </c>
      <c r="AS335" s="6">
        <f>_xlfn.XLOOKUP(data_cloud__263[[#This Row],[product_id]], manual_check_maarten!A:A,manual_check_maarten!F:F,  "")</f>
        <v>1</v>
      </c>
      <c r="AT335" s="6" t="str">
        <f>_xlfn.XLOOKUP(data_cloud__263[[#This Row],[product_id]], manual_check_maarten!A:A,manual_check_maarten!H:H,  "")</f>
        <v/>
      </c>
      <c r="AU335" s="6">
        <f>IF(data_cloud__263[[#This Row],[ground_truth]]=0,1,0)</f>
        <v>0</v>
      </c>
      <c r="AV335" s="6"/>
      <c r="AW335" s="6"/>
      <c r="AX335" s="6" t="str">
        <f>_xlfn.XLOOKUP(data_cloud__263[[#This Row],[product_id]], manual_check_maarten!A:A,manual_check_maarten!G:G,  "")</f>
        <v>Ruler lines more visible in other section compared to other images</v>
      </c>
      <c r="AY335" s="6"/>
      <c r="AZ335" s="6"/>
      <c r="BA335" s="6" t="s">
        <v>1100</v>
      </c>
      <c r="BB335" s="6">
        <v>186</v>
      </c>
      <c r="BC335" s="6" t="s">
        <v>85</v>
      </c>
      <c r="BD335" s="6">
        <v>45566.759815300924</v>
      </c>
      <c r="BE335" s="6" t="s">
        <v>79</v>
      </c>
      <c r="BF335" s="6" t="s">
        <v>80</v>
      </c>
      <c r="BG335" s="6">
        <v>186</v>
      </c>
      <c r="BH335" s="6">
        <v>186</v>
      </c>
      <c r="BI335" s="6">
        <v>0</v>
      </c>
      <c r="BJ335" s="6" t="s">
        <v>1098</v>
      </c>
      <c r="BK335" s="6" t="s">
        <v>82</v>
      </c>
      <c r="BL335" s="6">
        <v>16.129999160766602</v>
      </c>
      <c r="BM335" s="6">
        <v>110</v>
      </c>
      <c r="BN335" s="6" t="s">
        <v>82</v>
      </c>
      <c r="BO335" s="6" t="s">
        <v>82</v>
      </c>
      <c r="BP335" s="6">
        <v>0</v>
      </c>
      <c r="BQ335" s="6">
        <v>60</v>
      </c>
      <c r="BR335" s="6"/>
      <c r="BS335" s="6"/>
      <c r="BT335" s="6" t="s">
        <v>1101</v>
      </c>
      <c r="BU335" s="6" t="s">
        <v>1100</v>
      </c>
      <c r="BV335" s="6">
        <v>40</v>
      </c>
      <c r="BW335" s="6">
        <v>20</v>
      </c>
      <c r="BX335" s="6">
        <v>45</v>
      </c>
      <c r="BY335" s="6">
        <v>1212.386</v>
      </c>
      <c r="BZ335" s="6">
        <v>762.49</v>
      </c>
      <c r="CA335" s="6">
        <v>-2.3090000000000002</v>
      </c>
      <c r="CB335" s="6">
        <v>4.1040000000000001</v>
      </c>
      <c r="CC335" s="6">
        <v>90</v>
      </c>
      <c r="CD335" s="6">
        <v>2056.2339999999999</v>
      </c>
      <c r="CE335" s="6">
        <v>1213.8520000000001</v>
      </c>
      <c r="CF335" s="6">
        <v>1075.0150000000001</v>
      </c>
      <c r="CG335" s="6">
        <v>-179.62200000000001</v>
      </c>
      <c r="CH335" s="6">
        <v>99.998999999999995</v>
      </c>
      <c r="CS335" s="6"/>
      <c r="CT335" s="6"/>
      <c r="CU335" s="6"/>
      <c r="CV335" s="6"/>
      <c r="CW335" s="6"/>
      <c r="CZ335" s="6"/>
      <c r="DA335" s="6"/>
      <c r="DB335" s="6"/>
      <c r="DC335" s="6"/>
      <c r="DD335" s="6"/>
      <c r="DE335" s="6"/>
    </row>
    <row r="336" spans="1:109" x14ac:dyDescent="0.35">
      <c r="A336" s="8">
        <v>800.1220703125</v>
      </c>
      <c r="B336" s="8">
        <v>119.90861511230469</v>
      </c>
      <c r="C336" s="8">
        <v>215.10000610351563</v>
      </c>
      <c r="D336" s="8">
        <v>214.80000305175781</v>
      </c>
      <c r="E336" s="8">
        <v>220.10000610351563</v>
      </c>
      <c r="F336" s="8">
        <v>225</v>
      </c>
      <c r="G336" s="8">
        <v>2187.67041015625</v>
      </c>
      <c r="H336" s="8">
        <v>1738.67333984375</v>
      </c>
      <c r="I336" s="8">
        <v>3.3360002040863037</v>
      </c>
      <c r="J336" s="8">
        <v>0.14800000190734863</v>
      </c>
      <c r="K336" s="8">
        <v>24.338001251220703</v>
      </c>
      <c r="L336" s="8">
        <v>2.0960001945495605</v>
      </c>
      <c r="M336" s="8">
        <v>0.45200002193450928</v>
      </c>
      <c r="N336" s="8">
        <v>0.65800005197525024</v>
      </c>
      <c r="O336" s="8">
        <v>45.400001525878906</v>
      </c>
      <c r="P336" s="8">
        <v>28.597967147827148</v>
      </c>
      <c r="Q336" s="8">
        <v>44.984077453613281</v>
      </c>
      <c r="R336" s="8">
        <v>229.80000305175781</v>
      </c>
      <c r="S336" s="8">
        <v>60.099997999999999</v>
      </c>
      <c r="T336" s="8">
        <v>60.099997999999999</v>
      </c>
      <c r="U336" s="8">
        <v>60.700001</v>
      </c>
      <c r="V336" s="8">
        <v>94.586082458496094</v>
      </c>
      <c r="W336" s="8">
        <v>52.499603271484375</v>
      </c>
      <c r="X336" s="8">
        <v>66.518646240234375</v>
      </c>
      <c r="Y336" s="8">
        <v>80.375572204589844</v>
      </c>
      <c r="Z336" s="8">
        <v>3.4614377021789551</v>
      </c>
      <c r="AA336" s="8">
        <v>542.9598388671875</v>
      </c>
      <c r="AB336" s="8">
        <v>498.64306640625</v>
      </c>
      <c r="AC336" s="8">
        <v>4.6654376983642578</v>
      </c>
      <c r="AD336" s="8">
        <v>3.6119377613067627</v>
      </c>
      <c r="AE336" s="8">
        <v>7727.9931640625</v>
      </c>
      <c r="AF336" s="8">
        <v>5460.0048828125</v>
      </c>
      <c r="AG336" s="8">
        <v>1706.1181640625</v>
      </c>
      <c r="AH336" s="8">
        <v>1010.59521484375</v>
      </c>
      <c r="AI336" s="8">
        <v>6021.875</v>
      </c>
      <c r="AJ336" s="8">
        <v>4449.40966796875</v>
      </c>
      <c r="AK336" s="8">
        <f>(data_cloud__263[[#This Row],[timestamp]]-BD334)*86400</f>
        <v>25.20300024189055</v>
      </c>
      <c r="AL336" s="8">
        <v>1.0029999999999999</v>
      </c>
      <c r="AM336" s="8">
        <v>423.83600000000001</v>
      </c>
      <c r="AN336" s="8">
        <v>2055.3159999999998</v>
      </c>
      <c r="AO336" s="8">
        <v>5.9569999999999999</v>
      </c>
      <c r="AP336" s="6">
        <v>22.367000000000001</v>
      </c>
      <c r="AQ336" s="6">
        <v>1</v>
      </c>
      <c r="AR336" s="6">
        <v>1</v>
      </c>
      <c r="AS336" s="6">
        <f>_xlfn.XLOOKUP(data_cloud__263[[#This Row],[product_id]], manual_check_maarten!A:A,manual_check_maarten!F:F,  "")</f>
        <v>1</v>
      </c>
      <c r="AT336" s="6" t="str">
        <f>_xlfn.XLOOKUP(data_cloud__263[[#This Row],[product_id]], manual_check_maarten!A:A,manual_check_maarten!H:H,  "")</f>
        <v/>
      </c>
      <c r="AU336" s="6">
        <f>IF(data_cloud__263[[#This Row],[ground_truth]]=0,1,0)</f>
        <v>0</v>
      </c>
      <c r="AV336" s="6"/>
      <c r="AW336" s="6"/>
      <c r="AX336" s="6">
        <f>_xlfn.XLOOKUP(data_cloud__263[[#This Row],[product_id]], manual_check_maarten!A:A,manual_check_maarten!G:G,  "")</f>
        <v>0</v>
      </c>
      <c r="AY336" s="6"/>
      <c r="AZ336" s="6"/>
      <c r="BA336" s="6" t="s">
        <v>1102</v>
      </c>
      <c r="BB336" s="6">
        <v>187</v>
      </c>
      <c r="BC336" s="6" t="s">
        <v>78</v>
      </c>
      <c r="BD336" s="6">
        <v>45566.760107002316</v>
      </c>
      <c r="BE336" s="6" t="s">
        <v>79</v>
      </c>
      <c r="BF336" s="6" t="s">
        <v>80</v>
      </c>
      <c r="BG336" s="6">
        <v>187</v>
      </c>
      <c r="BH336" s="6">
        <v>187</v>
      </c>
      <c r="BI336" s="6">
        <v>0</v>
      </c>
      <c r="BJ336" s="6" t="s">
        <v>1103</v>
      </c>
      <c r="BK336" s="6" t="s">
        <v>82</v>
      </c>
      <c r="BL336" s="6">
        <v>16.129999160766602</v>
      </c>
      <c r="BM336" s="6">
        <v>110</v>
      </c>
      <c r="BN336" s="6" t="s">
        <v>82</v>
      </c>
      <c r="BO336" s="6" t="s">
        <v>82</v>
      </c>
      <c r="BP336" s="6">
        <v>0</v>
      </c>
      <c r="BQ336" s="6">
        <v>60</v>
      </c>
      <c r="BR336" s="6">
        <v>2.6216506958007813E-3</v>
      </c>
      <c r="BS336" s="6">
        <v>0.14152073860168457</v>
      </c>
      <c r="BT336" s="6" t="s">
        <v>1104</v>
      </c>
      <c r="BU336" s="6" t="s">
        <v>1102</v>
      </c>
      <c r="BV336" s="6">
        <v>40</v>
      </c>
      <c r="BW336" s="6">
        <v>20</v>
      </c>
      <c r="BX336" s="6">
        <v>45</v>
      </c>
      <c r="BY336" s="6">
        <v>865.14300000000003</v>
      </c>
      <c r="BZ336" s="6">
        <v>1158.875</v>
      </c>
      <c r="CA336" s="6">
        <v>2.4550000000000001</v>
      </c>
      <c r="CB336" s="6">
        <v>4.218</v>
      </c>
      <c r="CC336" s="6">
        <v>94.763999999999996</v>
      </c>
      <c r="CD336" s="6">
        <v>2055.3159999999998</v>
      </c>
      <c r="CE336" s="6">
        <v>844.27300000000002</v>
      </c>
      <c r="CF336" s="6">
        <v>1265.029</v>
      </c>
      <c r="CG336" s="6">
        <v>5.4320000000000004</v>
      </c>
      <c r="CH336" s="6">
        <v>99.998999999999995</v>
      </c>
      <c r="CS336" s="6"/>
      <c r="CT336" s="6"/>
      <c r="CU336" s="6"/>
      <c r="CV336" s="6"/>
      <c r="CW336" s="6"/>
      <c r="CZ336" s="6"/>
      <c r="DA336" s="6"/>
      <c r="DB336" s="6"/>
      <c r="DC336" s="6"/>
      <c r="DD336" s="6"/>
      <c r="DE336" s="6"/>
    </row>
    <row r="337" spans="1:109" x14ac:dyDescent="0.35">
      <c r="A337" s="8">
        <v>800.1220703125</v>
      </c>
      <c r="B337" s="8">
        <v>119.90861511230469</v>
      </c>
      <c r="C337" s="8">
        <v>215.10000610351563</v>
      </c>
      <c r="D337" s="8">
        <v>214.80000305175781</v>
      </c>
      <c r="E337" s="8">
        <v>220.10000610351563</v>
      </c>
      <c r="F337" s="8">
        <v>225</v>
      </c>
      <c r="G337" s="8">
        <v>2187.67041015625</v>
      </c>
      <c r="H337" s="8">
        <v>1738.67333984375</v>
      </c>
      <c r="I337" s="8">
        <v>3.3360002040863037</v>
      </c>
      <c r="J337" s="8">
        <v>0.14800000190734863</v>
      </c>
      <c r="K337" s="8">
        <v>24.338001251220703</v>
      </c>
      <c r="L337" s="8">
        <v>2.0960001945495605</v>
      </c>
      <c r="M337" s="8">
        <v>0.45200002193450928</v>
      </c>
      <c r="N337" s="8">
        <v>0.65800005197525024</v>
      </c>
      <c r="O337" s="8">
        <v>45.400001525878906</v>
      </c>
      <c r="P337" s="8">
        <v>28.597967147827148</v>
      </c>
      <c r="Q337" s="8">
        <v>44.984077453613281</v>
      </c>
      <c r="R337" s="8">
        <v>229.80000305175781</v>
      </c>
      <c r="S337" s="8">
        <v>60.099997999999999</v>
      </c>
      <c r="T337" s="8">
        <v>60.099997999999999</v>
      </c>
      <c r="U337" s="8">
        <v>60.700001</v>
      </c>
      <c r="V337" s="8">
        <v>137.79624938964844</v>
      </c>
      <c r="W337" s="8">
        <v>52.49993896484375</v>
      </c>
      <c r="X337" s="8">
        <v>67.205642700195313</v>
      </c>
      <c r="Y337" s="8">
        <v>82.743133544921875</v>
      </c>
      <c r="Z337" s="8">
        <v>2.3703126907348633</v>
      </c>
      <c r="AA337" s="8">
        <v>545.47894287109375</v>
      </c>
      <c r="AB337" s="8">
        <v>498.10946655273438</v>
      </c>
      <c r="AC337" s="8">
        <v>4.7406878471374512</v>
      </c>
      <c r="AD337" s="8">
        <v>3.8753125667572021</v>
      </c>
      <c r="AE337" s="8">
        <v>7918.24755859375</v>
      </c>
      <c r="AF337" s="8">
        <v>6099.35693359375</v>
      </c>
      <c r="AG337" s="8">
        <v>1766.3623046875</v>
      </c>
      <c r="AH337" s="8">
        <v>1166.91552734375</v>
      </c>
      <c r="AI337" s="8">
        <v>6151.88525390625</v>
      </c>
      <c r="AJ337" s="8">
        <v>4932.44140625</v>
      </c>
      <c r="AK337" s="8">
        <f>(data_cloud__263[[#This Row],[timestamp]]-BD335)*86400</f>
        <v>25.20300024189055</v>
      </c>
      <c r="AL337" s="8">
        <v>1.004</v>
      </c>
      <c r="AM337" s="8">
        <v>424.77300000000002</v>
      </c>
      <c r="AN337" s="8">
        <v>2054.3870000000002</v>
      </c>
      <c r="AO337" s="8">
        <v>10.166</v>
      </c>
      <c r="AP337" s="6">
        <v>32.292999999999999</v>
      </c>
      <c r="AQ337" s="6">
        <v>1</v>
      </c>
      <c r="AR337" s="6">
        <v>1</v>
      </c>
      <c r="AS337" s="6">
        <f>_xlfn.XLOOKUP(data_cloud__263[[#This Row],[product_id]], manual_check_maarten!A:A,manual_check_maarten!F:F,  "")</f>
        <v>0</v>
      </c>
      <c r="AT337" s="6" t="str">
        <f>_xlfn.XLOOKUP(data_cloud__263[[#This Row],[product_id]], manual_check_maarten!A:A,manual_check_maarten!H:H,  "")</f>
        <v>Streaks</v>
      </c>
      <c r="AU337" s="6">
        <f>IF(data_cloud__263[[#This Row],[ground_truth]]=0,1,0)</f>
        <v>1</v>
      </c>
      <c r="AV337" s="6"/>
      <c r="AW337" s="6"/>
      <c r="AX337" s="6">
        <f>_xlfn.XLOOKUP(data_cloud__263[[#This Row],[product_id]], manual_check_maarten!A:A,manual_check_maarten!G:G,  "")</f>
        <v>0</v>
      </c>
      <c r="AY337" s="6"/>
      <c r="AZ337" s="6"/>
      <c r="BA337" s="6" t="s">
        <v>1105</v>
      </c>
      <c r="BB337" s="6">
        <v>187</v>
      </c>
      <c r="BC337" s="6" t="s">
        <v>85</v>
      </c>
      <c r="BD337" s="6">
        <v>45566.760107002316</v>
      </c>
      <c r="BE337" s="6" t="s">
        <v>79</v>
      </c>
      <c r="BF337" s="6" t="s">
        <v>80</v>
      </c>
      <c r="BG337" s="6">
        <v>187</v>
      </c>
      <c r="BH337" s="6">
        <v>187</v>
      </c>
      <c r="BI337" s="6">
        <v>0</v>
      </c>
      <c r="BJ337" s="6" t="s">
        <v>1103</v>
      </c>
      <c r="BK337" s="6" t="s">
        <v>82</v>
      </c>
      <c r="BL337" s="6">
        <v>16.129999160766602</v>
      </c>
      <c r="BM337" s="6">
        <v>110</v>
      </c>
      <c r="BN337" s="6" t="s">
        <v>82</v>
      </c>
      <c r="BO337" s="6" t="s">
        <v>82</v>
      </c>
      <c r="BP337" s="6">
        <v>0</v>
      </c>
      <c r="BQ337" s="6">
        <v>60</v>
      </c>
      <c r="BR337" s="6"/>
      <c r="BS337" s="6"/>
      <c r="BT337" s="6" t="s">
        <v>1106</v>
      </c>
      <c r="BU337" s="6" t="s">
        <v>1105</v>
      </c>
      <c r="BV337" s="6">
        <v>40</v>
      </c>
      <c r="BW337" s="6">
        <v>20</v>
      </c>
      <c r="BX337" s="6">
        <v>45</v>
      </c>
      <c r="BY337" s="6">
        <v>1185.3340000000001</v>
      </c>
      <c r="BZ337" s="6">
        <v>1065.3119999999999</v>
      </c>
      <c r="CA337" s="6">
        <v>-3.6840000000000002</v>
      </c>
      <c r="CB337" s="6">
        <v>4.0659999999999998</v>
      </c>
      <c r="CC337" s="6">
        <v>88.625</v>
      </c>
      <c r="CD337" s="6">
        <v>2054.3870000000002</v>
      </c>
      <c r="CE337" s="6">
        <v>1191.0350000000001</v>
      </c>
      <c r="CF337" s="6">
        <v>1370.8409999999999</v>
      </c>
      <c r="CG337" s="6">
        <v>179.56</v>
      </c>
      <c r="CH337" s="6">
        <v>98.424999999999997</v>
      </c>
      <c r="CS337" s="6"/>
      <c r="CT337" s="6"/>
      <c r="CU337" s="6"/>
      <c r="CV337" s="6"/>
      <c r="CW337" s="6"/>
      <c r="CZ337" s="6"/>
      <c r="DA337" s="6"/>
      <c r="DB337" s="6"/>
      <c r="DC337" s="6"/>
      <c r="DD337" s="6"/>
      <c r="DE337" s="6"/>
    </row>
    <row r="338" spans="1:109" hidden="1" x14ac:dyDescent="0.35">
      <c r="A338" s="8">
        <v>799.9376220703125</v>
      </c>
      <c r="B338" s="8">
        <v>119.90861511230469</v>
      </c>
      <c r="C338" s="8">
        <v>215</v>
      </c>
      <c r="D338" s="8">
        <v>215.10000610351563</v>
      </c>
      <c r="E338" s="8">
        <v>220.10000610351563</v>
      </c>
      <c r="F338" s="8">
        <v>225</v>
      </c>
      <c r="G338" s="8">
        <v>2190.8759765625</v>
      </c>
      <c r="H338" s="8">
        <v>1764.4163818359375</v>
      </c>
      <c r="I338" s="8">
        <v>3.0840001106262207</v>
      </c>
      <c r="J338" s="8">
        <v>0.14800000190734863</v>
      </c>
      <c r="K338" s="8">
        <v>24.340002059936523</v>
      </c>
      <c r="L338" s="8">
        <v>2.0060000419616699</v>
      </c>
      <c r="M338" s="8">
        <v>0.45400002598762512</v>
      </c>
      <c r="N338" s="8">
        <v>0.65400004386901855</v>
      </c>
      <c r="O338" s="8">
        <v>45.5</v>
      </c>
      <c r="P338" s="8">
        <v>27.777387619018555</v>
      </c>
      <c r="Q338" s="8">
        <v>44.958595275878906</v>
      </c>
      <c r="R338" s="8">
        <v>229.80000305175781</v>
      </c>
      <c r="S338" s="8">
        <v>60.099997999999999</v>
      </c>
      <c r="T338" s="8">
        <v>60.099997999999999</v>
      </c>
      <c r="U338" s="8">
        <v>60.799999</v>
      </c>
      <c r="V338" s="8">
        <v>94.586082458496094</v>
      </c>
      <c r="W338" s="8">
        <v>52.499603271484375</v>
      </c>
      <c r="X338" s="8">
        <v>66.521476745605469</v>
      </c>
      <c r="Y338" s="8">
        <v>80.367469787597656</v>
      </c>
      <c r="Z338" s="8">
        <v>3.3485627174377441</v>
      </c>
      <c r="AA338" s="8">
        <v>541.463623046875</v>
      </c>
      <c r="AB338" s="8">
        <v>495.98175048828125</v>
      </c>
      <c r="AC338" s="8">
        <v>4.5149378776550293</v>
      </c>
      <c r="AD338" s="8">
        <v>3.687187671661377</v>
      </c>
      <c r="AE338" s="8">
        <v>7688.31494140625</v>
      </c>
      <c r="AF338" s="8">
        <v>5386.51171875</v>
      </c>
      <c r="AG338" s="8">
        <v>1594.65966796875</v>
      </c>
      <c r="AH338" s="8">
        <v>1015.59375</v>
      </c>
      <c r="AI338" s="8">
        <v>6093.6552734375</v>
      </c>
      <c r="AJ338" s="8">
        <v>4370.91796875</v>
      </c>
      <c r="AK338" s="8">
        <f>(data_cloud__263[[#This Row],[timestamp]]-BD336)*86400</f>
        <v>23.993000015616417</v>
      </c>
      <c r="AL338" s="8"/>
      <c r="AM338" s="8"/>
      <c r="AN338" s="8"/>
      <c r="AO338" s="8"/>
      <c r="AP338" s="6"/>
      <c r="AQ338" s="6"/>
      <c r="AR338" s="6"/>
      <c r="AS338" s="6" t="str">
        <f>_xlfn.XLOOKUP(data_cloud__263[[#This Row],[product_id]], manual_check_maarten!A:A,manual_check_maarten!F:F,  "")</f>
        <v/>
      </c>
      <c r="AT338" s="6" t="str">
        <f>_xlfn.XLOOKUP(data_cloud__263[[#This Row],[product_id]], manual_check_maarten!A:A,manual_check_maarten!H:H,  "")</f>
        <v/>
      </c>
      <c r="AU338" s="6">
        <f>IF(data_cloud__263[[#This Row],[ground_truth]]=0,1,0)</f>
        <v>0</v>
      </c>
      <c r="AV338" s="6"/>
      <c r="AW338" s="6"/>
      <c r="AX338" s="6" t="str">
        <f>_xlfn.XLOOKUP(data_cloud__263[[#This Row],[product_id]], manual_check_maarten!A:A,manual_check_maarten!G:G,  "")</f>
        <v/>
      </c>
      <c r="AY338" s="6"/>
      <c r="AZ338" s="6"/>
      <c r="BA338" s="6" t="s">
        <v>1107</v>
      </c>
      <c r="BB338" s="6">
        <v>188</v>
      </c>
      <c r="BC338" s="6" t="s">
        <v>78</v>
      </c>
      <c r="BD338" s="6">
        <v>45566.760384699075</v>
      </c>
      <c r="BE338" s="6" t="s">
        <v>79</v>
      </c>
      <c r="BF338" s="6" t="s">
        <v>80</v>
      </c>
      <c r="BG338" s="6">
        <v>188</v>
      </c>
      <c r="BH338" s="6">
        <v>188</v>
      </c>
      <c r="BI338" s="6">
        <v>0</v>
      </c>
      <c r="BJ338" s="6" t="s">
        <v>1108</v>
      </c>
      <c r="BK338" s="6" t="s">
        <v>82</v>
      </c>
      <c r="BL338" s="6">
        <v>16.139999389648438</v>
      </c>
      <c r="BM338" s="6">
        <v>110</v>
      </c>
      <c r="BN338" s="6" t="s">
        <v>82</v>
      </c>
      <c r="BO338" s="6" t="s">
        <v>82</v>
      </c>
      <c r="BP338" s="6">
        <v>0</v>
      </c>
      <c r="BQ338" s="6">
        <v>60</v>
      </c>
      <c r="BR338" s="6">
        <v>5.817413330078125E-3</v>
      </c>
      <c r="BS338" s="6">
        <v>0.14057636260986328</v>
      </c>
      <c r="BT338" s="6"/>
      <c r="BU338" s="6"/>
      <c r="BY338" s="6"/>
      <c r="BZ338" s="6"/>
      <c r="CA338" s="6"/>
      <c r="CB338" s="6"/>
      <c r="CC338" s="6"/>
      <c r="CD338" s="6"/>
      <c r="CE338" s="6"/>
      <c r="CS338" s="6"/>
      <c r="CT338" s="6"/>
      <c r="CU338" s="6"/>
      <c r="CV338" s="6"/>
      <c r="CW338" s="6"/>
      <c r="CZ338" s="6"/>
      <c r="DA338" s="6"/>
      <c r="DB338" s="6"/>
      <c r="DC338" s="6"/>
      <c r="DD338" s="6"/>
      <c r="DE338" s="6"/>
    </row>
    <row r="339" spans="1:109" x14ac:dyDescent="0.35">
      <c r="A339" s="8">
        <v>799.9376220703125</v>
      </c>
      <c r="B339" s="8">
        <v>119.90861511230469</v>
      </c>
      <c r="C339" s="8">
        <v>215</v>
      </c>
      <c r="D339" s="8">
        <v>215.10000610351563</v>
      </c>
      <c r="E339" s="8">
        <v>220.10000610351563</v>
      </c>
      <c r="F339" s="8">
        <v>225</v>
      </c>
      <c r="G339" s="8">
        <v>2190.8759765625</v>
      </c>
      <c r="H339" s="8">
        <v>1764.4163818359375</v>
      </c>
      <c r="I339" s="8">
        <v>3.0840001106262207</v>
      </c>
      <c r="J339" s="8">
        <v>0.14800000190734863</v>
      </c>
      <c r="K339" s="8">
        <v>24.340002059936523</v>
      </c>
      <c r="L339" s="8">
        <v>2.0060000419616699</v>
      </c>
      <c r="M339" s="8">
        <v>0.45400002598762512</v>
      </c>
      <c r="N339" s="8">
        <v>0.65400004386901855</v>
      </c>
      <c r="O339" s="8">
        <v>45.5</v>
      </c>
      <c r="P339" s="8">
        <v>27.777387619018555</v>
      </c>
      <c r="Q339" s="8">
        <v>44.958595275878906</v>
      </c>
      <c r="R339" s="8">
        <v>229.80000305175781</v>
      </c>
      <c r="S339" s="8">
        <v>60.099997999999999</v>
      </c>
      <c r="T339" s="8">
        <v>60.099997999999999</v>
      </c>
      <c r="U339" s="8">
        <v>60.799999</v>
      </c>
      <c r="V339" s="8">
        <v>137.79624938964844</v>
      </c>
      <c r="W339" s="8">
        <v>52.49993896484375</v>
      </c>
      <c r="X339" s="8">
        <v>67.366523742675781</v>
      </c>
      <c r="Y339" s="8">
        <v>83.220191955566406</v>
      </c>
      <c r="Z339" s="8">
        <v>1.4296876192092896</v>
      </c>
      <c r="AA339" s="8">
        <v>543.77349853515625</v>
      </c>
      <c r="AB339" s="8">
        <v>495.6746826171875</v>
      </c>
      <c r="AC339" s="8">
        <v>4.8911876678466797</v>
      </c>
      <c r="AD339" s="8">
        <v>3.8376877307891846</v>
      </c>
      <c r="AE339" s="8">
        <v>7863.6767578125</v>
      </c>
      <c r="AF339" s="8">
        <v>6016.7587890625</v>
      </c>
      <c r="AG339" s="8">
        <v>1817.1015625</v>
      </c>
      <c r="AH339" s="8">
        <v>1116.5791015625</v>
      </c>
      <c r="AI339" s="8">
        <v>6046.5751953125</v>
      </c>
      <c r="AJ339" s="8">
        <v>4900.1796875</v>
      </c>
      <c r="AK339" s="8">
        <f>(data_cloud__263[[#This Row],[timestamp]]-BD337)*86400</f>
        <v>23.993000015616417</v>
      </c>
      <c r="AL339" s="8">
        <v>1.0049999999999999</v>
      </c>
      <c r="AM339" s="8">
        <v>424.69</v>
      </c>
      <c r="AN339" s="8">
        <v>2054.52</v>
      </c>
      <c r="AO339" s="8">
        <v>38.356999999999999</v>
      </c>
      <c r="AP339" s="6">
        <v>81.275999999999996</v>
      </c>
      <c r="AQ339" s="6">
        <v>0</v>
      </c>
      <c r="AR339" s="6">
        <v>0</v>
      </c>
      <c r="AS339" s="6">
        <f>_xlfn.XLOOKUP(data_cloud__263[[#This Row],[product_id]], manual_check_maarten!A:A,manual_check_maarten!F:F,  "")</f>
        <v>0</v>
      </c>
      <c r="AT339" s="6" t="str">
        <f>_xlfn.XLOOKUP(data_cloud__263[[#This Row],[product_id]], manual_check_maarten!A:A,manual_check_maarten!H:H,  "")</f>
        <v>Streaks</v>
      </c>
      <c r="AU339" s="6">
        <f>IF(data_cloud__263[[#This Row],[ground_truth]]=0,1,0)</f>
        <v>1</v>
      </c>
      <c r="AV339" s="6"/>
      <c r="AW339" s="6"/>
      <c r="AX339" s="6">
        <f>_xlfn.XLOOKUP(data_cloud__263[[#This Row],[product_id]], manual_check_maarten!A:A,manual_check_maarten!G:G,  "")</f>
        <v>0</v>
      </c>
      <c r="AY339" s="6"/>
      <c r="AZ339" s="6"/>
      <c r="BA339" s="6" t="s">
        <v>1109</v>
      </c>
      <c r="BB339" s="6">
        <v>188</v>
      </c>
      <c r="BC339" s="6" t="s">
        <v>85</v>
      </c>
      <c r="BD339" s="6">
        <v>45566.760384699075</v>
      </c>
      <c r="BE339" s="6" t="s">
        <v>79</v>
      </c>
      <c r="BF339" s="6" t="s">
        <v>80</v>
      </c>
      <c r="BG339" s="6">
        <v>188</v>
      </c>
      <c r="BH339" s="6">
        <v>188</v>
      </c>
      <c r="BI339" s="6">
        <v>0</v>
      </c>
      <c r="BJ339" s="6" t="s">
        <v>1108</v>
      </c>
      <c r="BK339" s="6" t="s">
        <v>82</v>
      </c>
      <c r="BL339" s="6">
        <v>16.139999389648438</v>
      </c>
      <c r="BM339" s="6">
        <v>110</v>
      </c>
      <c r="BN339" s="6" t="s">
        <v>82</v>
      </c>
      <c r="BO339" s="6" t="s">
        <v>82</v>
      </c>
      <c r="BP339" s="6">
        <v>0</v>
      </c>
      <c r="BQ339" s="6">
        <v>60</v>
      </c>
      <c r="BR339" s="6"/>
      <c r="BS339" s="6"/>
      <c r="BT339" s="6" t="s">
        <v>1110</v>
      </c>
      <c r="BU339" s="6" t="s">
        <v>1109</v>
      </c>
      <c r="BV339" s="6">
        <v>40</v>
      </c>
      <c r="BW339" s="6">
        <v>20</v>
      </c>
      <c r="BX339" s="6">
        <v>45</v>
      </c>
      <c r="BY339" s="6">
        <v>1214.3630000000001</v>
      </c>
      <c r="BZ339" s="6">
        <v>1078.6659999999999</v>
      </c>
      <c r="CA339" s="6">
        <v>-2.7639999999999998</v>
      </c>
      <c r="CB339" s="6">
        <v>4.0949999999999998</v>
      </c>
      <c r="CC339" s="6">
        <v>89.545000000000002</v>
      </c>
      <c r="CD339" s="6">
        <v>2054.52</v>
      </c>
      <c r="CE339" s="6">
        <v>1212.0429999999999</v>
      </c>
      <c r="CF339" s="6">
        <v>1383.529</v>
      </c>
      <c r="CG339" s="6">
        <v>-179.09700000000001</v>
      </c>
      <c r="CH339" s="6">
        <v>98.424999999999997</v>
      </c>
      <c r="CS339" s="6"/>
      <c r="CT339" s="6"/>
      <c r="CU339" s="6"/>
      <c r="CV339" s="6"/>
      <c r="CW339" s="6"/>
      <c r="CZ339" s="6"/>
      <c r="DA339" s="6"/>
      <c r="DB339" s="6"/>
      <c r="DC339" s="6"/>
      <c r="DD339" s="6"/>
      <c r="DE339" s="6"/>
    </row>
    <row r="340" spans="1:109" x14ac:dyDescent="0.35">
      <c r="A340" s="8">
        <v>800.1220703125</v>
      </c>
      <c r="B340" s="8">
        <v>119.90861511230469</v>
      </c>
      <c r="C340" s="8">
        <v>215</v>
      </c>
      <c r="D340" s="8">
        <v>215</v>
      </c>
      <c r="E340" s="8">
        <v>220.10000610351563</v>
      </c>
      <c r="F340" s="8">
        <v>225</v>
      </c>
      <c r="G340" s="8">
        <v>2198.356201171875</v>
      </c>
      <c r="H340" s="8">
        <v>1769.7591552734375</v>
      </c>
      <c r="I340" s="8">
        <v>3.0580000877380371</v>
      </c>
      <c r="J340" s="8">
        <v>0.14600001275539398</v>
      </c>
      <c r="K340" s="8">
        <v>24.340002059936523</v>
      </c>
      <c r="L340" s="8">
        <v>2.0600001811981201</v>
      </c>
      <c r="M340" s="8">
        <v>0.45400002598762512</v>
      </c>
      <c r="N340" s="8">
        <v>0.65600001811981201</v>
      </c>
      <c r="O340" s="8">
        <v>45.700000762939453</v>
      </c>
      <c r="P340" s="8">
        <v>27.940485000610352</v>
      </c>
      <c r="Q340" s="8">
        <v>44.953498840332031</v>
      </c>
      <c r="R340" s="8">
        <v>229.80000305175781</v>
      </c>
      <c r="S340" s="8">
        <v>60</v>
      </c>
      <c r="T340" s="8">
        <v>60</v>
      </c>
      <c r="U340" s="8">
        <v>60.799999</v>
      </c>
      <c r="V340" s="8">
        <v>94.586082458496094</v>
      </c>
      <c r="W340" s="8">
        <v>52.499603271484375</v>
      </c>
      <c r="X340" s="8">
        <v>66.691658020019531</v>
      </c>
      <c r="Y340" s="8">
        <v>80.336441040039063</v>
      </c>
      <c r="Z340" s="8">
        <v>3.2733125686645508</v>
      </c>
      <c r="AA340" s="8">
        <v>541.67852783203125</v>
      </c>
      <c r="AB340" s="8">
        <v>496.47177124023438</v>
      </c>
      <c r="AC340" s="8">
        <v>4.6278128623962402</v>
      </c>
      <c r="AD340" s="8">
        <v>3.687187671661377</v>
      </c>
      <c r="AE340" s="8">
        <v>7693.61279296875</v>
      </c>
      <c r="AF340" s="8">
        <v>5399.25634765625</v>
      </c>
      <c r="AG340" s="8">
        <v>1663.931640625</v>
      </c>
      <c r="AH340" s="8">
        <v>1024.73193359375</v>
      </c>
      <c r="AI340" s="8">
        <v>6029.68115234375</v>
      </c>
      <c r="AJ340" s="8">
        <v>4374.5244140625</v>
      </c>
      <c r="AK340" s="8">
        <f>(data_cloud__263[[#This Row],[timestamp]]-BD338)*86400</f>
        <v>24.712999630719423</v>
      </c>
      <c r="AL340" s="8">
        <v>1.0029999999999999</v>
      </c>
      <c r="AM340" s="8">
        <v>423.40199999999999</v>
      </c>
      <c r="AN340" s="8">
        <v>2055.8229999999999</v>
      </c>
      <c r="AO340" s="8">
        <v>6.5860000000000003</v>
      </c>
      <c r="AP340" s="6">
        <v>27.48</v>
      </c>
      <c r="AQ340" s="6">
        <v>1</v>
      </c>
      <c r="AR340" s="6">
        <v>1</v>
      </c>
      <c r="AS340" s="6">
        <f>_xlfn.XLOOKUP(data_cloud__263[[#This Row],[product_id]], manual_check_maarten!A:A,manual_check_maarten!F:F,  "")</f>
        <v>0</v>
      </c>
      <c r="AT340" s="6" t="str">
        <f>_xlfn.XLOOKUP(data_cloud__263[[#This Row],[product_id]], manual_check_maarten!A:A,manual_check_maarten!H:H,  "")</f>
        <v>Circ section</v>
      </c>
      <c r="AU340" s="6">
        <f>IF(data_cloud__263[[#This Row],[ground_truth]]=0,1,0)</f>
        <v>1</v>
      </c>
      <c r="AV340" s="6"/>
      <c r="AW340" s="6"/>
      <c r="AX340" s="6">
        <f>_xlfn.XLOOKUP(data_cloud__263[[#This Row],[product_id]], manual_check_maarten!A:A,manual_check_maarten!G:G,  "")</f>
        <v>0</v>
      </c>
      <c r="AY340" s="6"/>
      <c r="AZ340" s="6"/>
      <c r="BA340" s="6" t="s">
        <v>1111</v>
      </c>
      <c r="BB340" s="6">
        <v>189</v>
      </c>
      <c r="BC340" s="6" t="s">
        <v>78</v>
      </c>
      <c r="BD340" s="6">
        <v>45566.760670729163</v>
      </c>
      <c r="BE340" s="6" t="s">
        <v>79</v>
      </c>
      <c r="BF340" s="6" t="s">
        <v>80</v>
      </c>
      <c r="BG340" s="6">
        <v>189</v>
      </c>
      <c r="BH340" s="6">
        <v>189</v>
      </c>
      <c r="BI340" s="6">
        <v>0</v>
      </c>
      <c r="BJ340" s="6" t="s">
        <v>1112</v>
      </c>
      <c r="BK340" s="6" t="s">
        <v>82</v>
      </c>
      <c r="BL340" s="6">
        <v>16.139999389648438</v>
      </c>
      <c r="BM340" s="6">
        <v>110</v>
      </c>
      <c r="BN340" s="6" t="s">
        <v>82</v>
      </c>
      <c r="BO340" s="6" t="s">
        <v>82</v>
      </c>
      <c r="BP340" s="6">
        <v>0</v>
      </c>
      <c r="BQ340" s="6">
        <v>60</v>
      </c>
      <c r="BR340" s="6">
        <v>1.502835750579834E-2</v>
      </c>
      <c r="BS340" s="6">
        <v>0.12954556941986084</v>
      </c>
      <c r="BT340" s="6" t="s">
        <v>1113</v>
      </c>
      <c r="BU340" s="6" t="s">
        <v>1111</v>
      </c>
      <c r="BV340" s="6">
        <v>40</v>
      </c>
      <c r="BW340" s="6">
        <v>20</v>
      </c>
      <c r="BX340" s="6">
        <v>45</v>
      </c>
      <c r="BY340" s="6">
        <v>862.41800000000001</v>
      </c>
      <c r="BZ340" s="6">
        <v>1272.6579999999999</v>
      </c>
      <c r="CA340" s="6">
        <v>1.7769999999999999</v>
      </c>
      <c r="CB340" s="6">
        <v>4.1639999999999997</v>
      </c>
      <c r="CC340" s="6">
        <v>94.085999999999999</v>
      </c>
      <c r="CD340" s="6">
        <v>2055.8229999999999</v>
      </c>
      <c r="CE340" s="6">
        <v>841.12099999999998</v>
      </c>
      <c r="CF340" s="6">
        <v>1379.3579999999999</v>
      </c>
      <c r="CG340" s="6">
        <v>5.4219999999999997</v>
      </c>
      <c r="CH340" s="6">
        <v>93.307000000000002</v>
      </c>
      <c r="CS340" s="6"/>
      <c r="CT340" s="6"/>
      <c r="CU340" s="6"/>
      <c r="CV340" s="6"/>
      <c r="CW340" s="6"/>
      <c r="CZ340" s="6"/>
      <c r="DA340" s="6"/>
      <c r="DB340" s="6"/>
      <c r="DC340" s="6"/>
      <c r="DD340" s="6"/>
      <c r="DE340" s="6"/>
    </row>
    <row r="341" spans="1:109" x14ac:dyDescent="0.35">
      <c r="A341" s="8">
        <v>800.1220703125</v>
      </c>
      <c r="B341" s="8">
        <v>119.90861511230469</v>
      </c>
      <c r="C341" s="8">
        <v>215</v>
      </c>
      <c r="D341" s="8">
        <v>215</v>
      </c>
      <c r="E341" s="8">
        <v>220.10000610351563</v>
      </c>
      <c r="F341" s="8">
        <v>225</v>
      </c>
      <c r="G341" s="8">
        <v>2198.356201171875</v>
      </c>
      <c r="H341" s="8">
        <v>1769.7591552734375</v>
      </c>
      <c r="I341" s="8">
        <v>3.0580000877380371</v>
      </c>
      <c r="J341" s="8">
        <v>0.14600001275539398</v>
      </c>
      <c r="K341" s="8">
        <v>24.340002059936523</v>
      </c>
      <c r="L341" s="8">
        <v>2.0600001811981201</v>
      </c>
      <c r="M341" s="8">
        <v>0.45400002598762512</v>
      </c>
      <c r="N341" s="8">
        <v>0.65600001811981201</v>
      </c>
      <c r="O341" s="8">
        <v>45.700000762939453</v>
      </c>
      <c r="P341" s="8">
        <v>27.940485000610352</v>
      </c>
      <c r="Q341" s="8">
        <v>44.953498840332031</v>
      </c>
      <c r="R341" s="8">
        <v>229.80000305175781</v>
      </c>
      <c r="S341" s="8">
        <v>60</v>
      </c>
      <c r="T341" s="8">
        <v>60</v>
      </c>
      <c r="U341" s="8">
        <v>60.799999</v>
      </c>
      <c r="V341" s="8">
        <v>137.79624938964844</v>
      </c>
      <c r="W341" s="8">
        <v>52.49993896484375</v>
      </c>
      <c r="X341" s="8">
        <v>67.008308410644531</v>
      </c>
      <c r="Y341" s="8">
        <v>82.939155578613281</v>
      </c>
      <c r="Z341" s="8">
        <v>1.3544375896453857</v>
      </c>
      <c r="AA341" s="8">
        <v>543.68743896484375</v>
      </c>
      <c r="AB341" s="8">
        <v>495.33258056640625</v>
      </c>
      <c r="AC341" s="8">
        <v>4.9288125038146973</v>
      </c>
      <c r="AD341" s="8">
        <v>3.8753125667572021</v>
      </c>
      <c r="AE341" s="8">
        <v>7883.025390625</v>
      </c>
      <c r="AF341" s="8">
        <v>6019.93115234375</v>
      </c>
      <c r="AG341" s="8">
        <v>1840.8505859375</v>
      </c>
      <c r="AH341" s="8">
        <v>1138.11181640625</v>
      </c>
      <c r="AI341" s="8">
        <v>6042.1748046875</v>
      </c>
      <c r="AJ341" s="8">
        <v>4881.8193359375</v>
      </c>
      <c r="AK341" s="8">
        <f>(data_cloud__263[[#This Row],[timestamp]]-BD339)*86400</f>
        <v>24.712999630719423</v>
      </c>
      <c r="AL341" s="8">
        <v>1.0049999999999999</v>
      </c>
      <c r="AM341" s="8">
        <v>424.59800000000001</v>
      </c>
      <c r="AN341" s="8">
        <v>2055.1669999999999</v>
      </c>
      <c r="AO341" s="8">
        <v>14.802</v>
      </c>
      <c r="AP341" s="6">
        <v>25.16</v>
      </c>
      <c r="AQ341" s="6">
        <v>1</v>
      </c>
      <c r="AR341" s="6">
        <v>1</v>
      </c>
      <c r="AS341" s="6">
        <f>_xlfn.XLOOKUP(data_cloud__263[[#This Row],[product_id]], manual_check_maarten!A:A,manual_check_maarten!F:F,  "")</f>
        <v>1</v>
      </c>
      <c r="AT341" s="6" t="str">
        <f>_xlfn.XLOOKUP(data_cloud__263[[#This Row],[product_id]], manual_check_maarten!A:A,manual_check_maarten!H:H,  "")</f>
        <v/>
      </c>
      <c r="AU341" s="6">
        <f>IF(data_cloud__263[[#This Row],[ground_truth]]=0,1,0)</f>
        <v>0</v>
      </c>
      <c r="AV341" s="6"/>
      <c r="AW341" s="6"/>
      <c r="AX341" s="6">
        <f>_xlfn.XLOOKUP(data_cloud__263[[#This Row],[product_id]], manual_check_maarten!A:A,manual_check_maarten!G:G,  "")</f>
        <v>0</v>
      </c>
      <c r="AY341" s="6"/>
      <c r="AZ341" s="6"/>
      <c r="BA341" s="6" t="s">
        <v>1114</v>
      </c>
      <c r="BB341" s="6">
        <v>189</v>
      </c>
      <c r="BC341" s="6" t="s">
        <v>85</v>
      </c>
      <c r="BD341" s="6">
        <v>45566.760670729163</v>
      </c>
      <c r="BE341" s="6" t="s">
        <v>79</v>
      </c>
      <c r="BF341" s="6" t="s">
        <v>80</v>
      </c>
      <c r="BG341" s="6">
        <v>189</v>
      </c>
      <c r="BH341" s="6">
        <v>189</v>
      </c>
      <c r="BI341" s="6">
        <v>0</v>
      </c>
      <c r="BJ341" s="6" t="s">
        <v>1112</v>
      </c>
      <c r="BK341" s="6" t="s">
        <v>82</v>
      </c>
      <c r="BL341" s="6">
        <v>16.139999389648438</v>
      </c>
      <c r="BM341" s="6">
        <v>110</v>
      </c>
      <c r="BN341" s="6" t="s">
        <v>82</v>
      </c>
      <c r="BO341" s="6" t="s">
        <v>82</v>
      </c>
      <c r="BP341" s="6">
        <v>0</v>
      </c>
      <c r="BQ341" s="6">
        <v>60</v>
      </c>
      <c r="BR341" s="6"/>
      <c r="BS341" s="6"/>
      <c r="BT341" s="6" t="s">
        <v>1115</v>
      </c>
      <c r="BU341" s="6" t="s">
        <v>1114</v>
      </c>
      <c r="BV341" s="6">
        <v>40</v>
      </c>
      <c r="BW341" s="6">
        <v>20</v>
      </c>
      <c r="BX341" s="6">
        <v>45</v>
      </c>
      <c r="BY341" s="6">
        <v>1231.877</v>
      </c>
      <c r="BZ341" s="6">
        <v>1016.525</v>
      </c>
      <c r="CA341" s="6">
        <v>-1.627</v>
      </c>
      <c r="CB341" s="6">
        <v>4.1310000000000002</v>
      </c>
      <c r="CC341" s="6">
        <v>90.682000000000002</v>
      </c>
      <c r="CD341" s="6">
        <v>2055.1669999999999</v>
      </c>
      <c r="CE341" s="6">
        <v>1226.0419999999999</v>
      </c>
      <c r="CF341" s="6">
        <v>1323.393</v>
      </c>
      <c r="CG341" s="6">
        <v>-178.31299999999999</v>
      </c>
      <c r="CH341" s="6">
        <v>98.424999999999997</v>
      </c>
      <c r="CS341" s="6"/>
      <c r="CT341" s="6"/>
      <c r="CU341" s="6"/>
      <c r="CV341" s="6"/>
      <c r="CW341" s="6"/>
      <c r="CZ341" s="6"/>
      <c r="DA341" s="6"/>
      <c r="DB341" s="6"/>
      <c r="DC341" s="6"/>
      <c r="DD341" s="6"/>
      <c r="DE341" s="6"/>
    </row>
    <row r="342" spans="1:109" x14ac:dyDescent="0.35">
      <c r="A342" s="8">
        <v>799.9376220703125</v>
      </c>
      <c r="B342" s="8">
        <v>119.90861511230469</v>
      </c>
      <c r="C342" s="8">
        <v>215.10000610351563</v>
      </c>
      <c r="D342" s="8">
        <v>215.10000610351563</v>
      </c>
      <c r="E342" s="8">
        <v>220.10000610351563</v>
      </c>
      <c r="F342" s="8">
        <v>225</v>
      </c>
      <c r="G342" s="8">
        <v>2168.727294921875</v>
      </c>
      <c r="H342" s="8">
        <v>1775.8792724609375</v>
      </c>
      <c r="I342" s="8">
        <v>3.2800002098083496</v>
      </c>
      <c r="J342" s="8">
        <v>0.15400001406669617</v>
      </c>
      <c r="K342" s="8">
        <v>24.336000442504883</v>
      </c>
      <c r="L342" s="8">
        <v>2.0320000648498535</v>
      </c>
      <c r="M342" s="8">
        <v>0.45000001788139343</v>
      </c>
      <c r="N342" s="8">
        <v>0.65800005197525024</v>
      </c>
      <c r="O342" s="8">
        <v>45.700000762939453</v>
      </c>
      <c r="P342" s="8">
        <v>27.629581451416016</v>
      </c>
      <c r="Q342" s="8">
        <v>44.999370574951172</v>
      </c>
      <c r="R342" s="8">
        <v>229.80000305175781</v>
      </c>
      <c r="S342" s="8">
        <v>60.099997999999999</v>
      </c>
      <c r="T342" s="8">
        <v>60.099997999999999</v>
      </c>
      <c r="U342" s="8">
        <v>60.799999</v>
      </c>
      <c r="V342" s="8">
        <v>94.586082458496094</v>
      </c>
      <c r="W342" s="8">
        <v>52.499603271484375</v>
      </c>
      <c r="X342" s="8">
        <v>66.521430969238281</v>
      </c>
      <c r="Y342" s="8">
        <v>80.549041748046875</v>
      </c>
      <c r="Z342" s="8">
        <v>2.8594377040863037</v>
      </c>
      <c r="AA342" s="8">
        <v>539.201171875</v>
      </c>
      <c r="AB342" s="8">
        <v>493.52456665039063</v>
      </c>
      <c r="AC342" s="8">
        <v>4.6654376983642578</v>
      </c>
      <c r="AD342" s="8">
        <v>3.6495625972747803</v>
      </c>
      <c r="AE342" s="8">
        <v>7640.19384765625</v>
      </c>
      <c r="AF342" s="8">
        <v>5313.26806640625</v>
      </c>
      <c r="AG342" s="8">
        <v>1660.40576171875</v>
      </c>
      <c r="AH342" s="8">
        <v>982.8955078125</v>
      </c>
      <c r="AI342" s="8">
        <v>5979.7880859375</v>
      </c>
      <c r="AJ342" s="8">
        <v>4330.37255859375</v>
      </c>
      <c r="AK342" s="8">
        <f>(data_cloud__263[[#This Row],[timestamp]]-BD340)*86400</f>
        <v>24.186000251211226</v>
      </c>
      <c r="AL342" s="8">
        <v>1.004</v>
      </c>
      <c r="AM342" s="8">
        <v>423.70499999999998</v>
      </c>
      <c r="AN342" s="8">
        <v>2055.471</v>
      </c>
      <c r="AO342" s="8">
        <v>9.6240000000000006</v>
      </c>
      <c r="AP342" s="6">
        <v>21.302</v>
      </c>
      <c r="AQ342" s="6">
        <v>1</v>
      </c>
      <c r="AR342" s="6">
        <v>1</v>
      </c>
      <c r="AS342" s="6">
        <f>_xlfn.XLOOKUP(data_cloud__263[[#This Row],[product_id]], manual_check_maarten!A:A,manual_check_maarten!F:F,  "")</f>
        <v>1</v>
      </c>
      <c r="AT342" s="6" t="str">
        <f>_xlfn.XLOOKUP(data_cloud__263[[#This Row],[product_id]], manual_check_maarten!A:A,manual_check_maarten!H:H,  "")</f>
        <v/>
      </c>
      <c r="AU342" s="6">
        <f>IF(data_cloud__263[[#This Row],[ground_truth]]=0,1,0)</f>
        <v>0</v>
      </c>
      <c r="AV342" s="6"/>
      <c r="AW342" s="6"/>
      <c r="AX342" s="6">
        <f>_xlfn.XLOOKUP(data_cloud__263[[#This Row],[product_id]], manual_check_maarten!A:A,manual_check_maarten!G:G,  "")</f>
        <v>0</v>
      </c>
      <c r="AY342" s="6"/>
      <c r="AZ342" s="6"/>
      <c r="BA342" s="6" t="s">
        <v>1116</v>
      </c>
      <c r="BB342" s="6">
        <v>190</v>
      </c>
      <c r="BC342" s="6" t="s">
        <v>78</v>
      </c>
      <c r="BD342" s="6">
        <v>45566.760950659722</v>
      </c>
      <c r="BE342" s="6" t="s">
        <v>79</v>
      </c>
      <c r="BF342" s="6" t="s">
        <v>80</v>
      </c>
      <c r="BG342" s="6">
        <v>190</v>
      </c>
      <c r="BH342" s="6">
        <v>190</v>
      </c>
      <c r="BI342" s="6">
        <v>0</v>
      </c>
      <c r="BJ342" s="6" t="s">
        <v>1117</v>
      </c>
      <c r="BK342" s="6" t="s">
        <v>82</v>
      </c>
      <c r="BL342" s="6">
        <v>16.139999389648438</v>
      </c>
      <c r="BM342" s="6">
        <v>110</v>
      </c>
      <c r="BN342" s="6" t="s">
        <v>82</v>
      </c>
      <c r="BO342" s="6" t="s">
        <v>82</v>
      </c>
      <c r="BP342" s="6">
        <v>0</v>
      </c>
      <c r="BQ342" s="6">
        <v>60</v>
      </c>
      <c r="BR342" s="6">
        <v>2.336728572845459E-2</v>
      </c>
      <c r="BS342" s="6">
        <v>0.17897272109985352</v>
      </c>
      <c r="BT342" s="6" t="s">
        <v>1118</v>
      </c>
      <c r="BU342" s="6" t="s">
        <v>1116</v>
      </c>
      <c r="BV342" s="6">
        <v>40</v>
      </c>
      <c r="BW342" s="6">
        <v>20</v>
      </c>
      <c r="BX342" s="6">
        <v>45</v>
      </c>
      <c r="BY342" s="6">
        <v>866.404</v>
      </c>
      <c r="BZ342" s="6">
        <v>1168.5619999999999</v>
      </c>
      <c r="CA342" s="6">
        <v>2.4550000000000001</v>
      </c>
      <c r="CB342" s="6">
        <v>4.218</v>
      </c>
      <c r="CC342" s="6">
        <v>94.763999999999996</v>
      </c>
      <c r="CD342" s="6">
        <v>2055.471</v>
      </c>
      <c r="CE342" s="6">
        <v>845.24099999999999</v>
      </c>
      <c r="CF342" s="6">
        <v>1276.82</v>
      </c>
      <c r="CG342" s="6">
        <v>5.5490000000000004</v>
      </c>
      <c r="CH342" s="6">
        <v>99.998999999999995</v>
      </c>
      <c r="CS342" s="6"/>
      <c r="CT342" s="6"/>
      <c r="CU342" s="6"/>
      <c r="CV342" s="6"/>
      <c r="CW342" s="6"/>
      <c r="CZ342" s="6"/>
      <c r="DA342" s="6"/>
      <c r="DB342" s="6"/>
      <c r="DC342" s="6"/>
      <c r="DD342" s="6"/>
      <c r="DE342" s="6"/>
    </row>
    <row r="343" spans="1:109" x14ac:dyDescent="0.35">
      <c r="A343" s="8">
        <v>799.9376220703125</v>
      </c>
      <c r="B343" s="8">
        <v>119.90861511230469</v>
      </c>
      <c r="C343" s="8">
        <v>215.10000610351563</v>
      </c>
      <c r="D343" s="8">
        <v>215.10000610351563</v>
      </c>
      <c r="E343" s="8">
        <v>220.10000610351563</v>
      </c>
      <c r="F343" s="8">
        <v>225</v>
      </c>
      <c r="G343" s="8">
        <v>2168.727294921875</v>
      </c>
      <c r="H343" s="8">
        <v>1775.8792724609375</v>
      </c>
      <c r="I343" s="8">
        <v>3.2800002098083496</v>
      </c>
      <c r="J343" s="8">
        <v>0.15400001406669617</v>
      </c>
      <c r="K343" s="8">
        <v>24.336000442504883</v>
      </c>
      <c r="L343" s="8">
        <v>2.0320000648498535</v>
      </c>
      <c r="M343" s="8">
        <v>0.45000001788139343</v>
      </c>
      <c r="N343" s="8">
        <v>0.65800005197525024</v>
      </c>
      <c r="O343" s="8">
        <v>45.700000762939453</v>
      </c>
      <c r="P343" s="8">
        <v>27.629581451416016</v>
      </c>
      <c r="Q343" s="8">
        <v>44.999370574951172</v>
      </c>
      <c r="R343" s="8">
        <v>229.80000305175781</v>
      </c>
      <c r="S343" s="8">
        <v>60.099997999999999</v>
      </c>
      <c r="T343" s="8">
        <v>60.099997999999999</v>
      </c>
      <c r="U343" s="8">
        <v>60.799999</v>
      </c>
      <c r="V343" s="8">
        <v>137.79624938964844</v>
      </c>
      <c r="W343" s="8">
        <v>52.49993896484375</v>
      </c>
      <c r="X343" s="8">
        <v>67.161941528320313</v>
      </c>
      <c r="Y343" s="8">
        <v>83.028831481933594</v>
      </c>
      <c r="Z343" s="8">
        <v>1.3920625448226929</v>
      </c>
      <c r="AA343" s="8">
        <v>545.4669189453125</v>
      </c>
      <c r="AB343" s="8">
        <v>497.51327514648438</v>
      </c>
      <c r="AC343" s="8">
        <v>4.8911876678466797</v>
      </c>
      <c r="AD343" s="8">
        <v>3.8753125667572021</v>
      </c>
      <c r="AE343" s="8">
        <v>7891.46240234375</v>
      </c>
      <c r="AF343" s="8">
        <v>6118.73486328125</v>
      </c>
      <c r="AG343" s="8">
        <v>1821.75</v>
      </c>
      <c r="AH343" s="8">
        <v>1138.94921875</v>
      </c>
      <c r="AI343" s="8">
        <v>6069.71240234375</v>
      </c>
      <c r="AJ343" s="8">
        <v>4979.78564453125</v>
      </c>
      <c r="AK343" s="8">
        <f>(data_cloud__263[[#This Row],[timestamp]]-BD341)*86400</f>
        <v>24.186000251211226</v>
      </c>
      <c r="AL343" s="8">
        <v>1.0049999999999999</v>
      </c>
      <c r="AM343" s="8">
        <v>424.75799999999998</v>
      </c>
      <c r="AN343" s="8">
        <v>2056.058</v>
      </c>
      <c r="AO343" s="8">
        <v>6.1710000000000003</v>
      </c>
      <c r="AP343" s="6">
        <v>25.22</v>
      </c>
      <c r="AQ343" s="6">
        <v>1</v>
      </c>
      <c r="AR343" s="6">
        <v>1</v>
      </c>
      <c r="AS343" s="6">
        <f>_xlfn.XLOOKUP(data_cloud__263[[#This Row],[product_id]], manual_check_maarten!A:A,manual_check_maarten!F:F,  "")</f>
        <v>0</v>
      </c>
      <c r="AT343" s="6" t="str">
        <f>_xlfn.XLOOKUP(data_cloud__263[[#This Row],[product_id]], manual_check_maarten!A:A,manual_check_maarten!H:H,  "")</f>
        <v>Streaks</v>
      </c>
      <c r="AU343" s="6">
        <f>IF(data_cloud__263[[#This Row],[ground_truth]]=0,1,0)</f>
        <v>1</v>
      </c>
      <c r="AV343" s="6"/>
      <c r="AW343" s="6"/>
      <c r="AX343" s="6">
        <f>_xlfn.XLOOKUP(data_cloud__263[[#This Row],[product_id]], manual_check_maarten!A:A,manual_check_maarten!G:G,  "")</f>
        <v>0</v>
      </c>
      <c r="AY343" s="6"/>
      <c r="AZ343" s="6"/>
      <c r="BA343" s="6" t="s">
        <v>1119</v>
      </c>
      <c r="BB343" s="6">
        <v>190</v>
      </c>
      <c r="BC343" s="6" t="s">
        <v>85</v>
      </c>
      <c r="BD343" s="6">
        <v>45566.760950659722</v>
      </c>
      <c r="BE343" s="6" t="s">
        <v>79</v>
      </c>
      <c r="BF343" s="6" t="s">
        <v>80</v>
      </c>
      <c r="BG343" s="6">
        <v>190</v>
      </c>
      <c r="BH343" s="6">
        <v>190</v>
      </c>
      <c r="BI343" s="6">
        <v>0</v>
      </c>
      <c r="BJ343" s="6" t="s">
        <v>1117</v>
      </c>
      <c r="BK343" s="6" t="s">
        <v>82</v>
      </c>
      <c r="BL343" s="6">
        <v>16.139999389648438</v>
      </c>
      <c r="BM343" s="6">
        <v>110</v>
      </c>
      <c r="BN343" s="6" t="s">
        <v>82</v>
      </c>
      <c r="BO343" s="6" t="s">
        <v>82</v>
      </c>
      <c r="BP343" s="6">
        <v>0</v>
      </c>
      <c r="BQ343" s="6">
        <v>60</v>
      </c>
      <c r="BR343" s="6"/>
      <c r="BS343" s="6"/>
      <c r="BT343" s="6" t="s">
        <v>1120</v>
      </c>
      <c r="BU343" s="6" t="s">
        <v>1119</v>
      </c>
      <c r="BV343" s="6">
        <v>40</v>
      </c>
      <c r="BW343" s="6">
        <v>20</v>
      </c>
      <c r="BX343" s="6">
        <v>45</v>
      </c>
      <c r="BY343" s="6">
        <v>1235.885</v>
      </c>
      <c r="BZ343" s="6">
        <v>975.88400000000001</v>
      </c>
      <c r="CA343" s="6">
        <v>-1.627</v>
      </c>
      <c r="CB343" s="6">
        <v>4.101</v>
      </c>
      <c r="CC343" s="6">
        <v>90.682000000000002</v>
      </c>
      <c r="CD343" s="6">
        <v>2056.058</v>
      </c>
      <c r="CE343" s="6">
        <v>1229.6690000000001</v>
      </c>
      <c r="CF343" s="6">
        <v>1284.076</v>
      </c>
      <c r="CG343" s="6">
        <v>-178.202</v>
      </c>
      <c r="CH343" s="6">
        <v>99.998999999999995</v>
      </c>
      <c r="CS343" s="6"/>
      <c r="CT343" s="6"/>
      <c r="CU343" s="6"/>
      <c r="CV343" s="6"/>
      <c r="CW343" s="6"/>
      <c r="CZ343" s="6"/>
      <c r="DA343" s="6"/>
      <c r="DB343" s="6"/>
      <c r="DC343" s="6"/>
      <c r="DD343" s="6"/>
      <c r="DE343" s="6"/>
    </row>
    <row r="344" spans="1:109" hidden="1" x14ac:dyDescent="0.35">
      <c r="A344" s="8">
        <v>799.9376220703125</v>
      </c>
      <c r="B344" s="8">
        <v>119.90861511230469</v>
      </c>
      <c r="C344" s="8">
        <v>215.10000610351563</v>
      </c>
      <c r="D344" s="8">
        <v>215.10000610351563</v>
      </c>
      <c r="E344" s="8">
        <v>220.10000610351563</v>
      </c>
      <c r="F344" s="8">
        <v>224.80000305175781</v>
      </c>
      <c r="G344" s="8">
        <v>2199.813232421875</v>
      </c>
      <c r="H344" s="8">
        <v>1770.244873046875</v>
      </c>
      <c r="I344" s="8">
        <v>3.7060000896453857</v>
      </c>
      <c r="J344" s="8">
        <v>0.14600001275539398</v>
      </c>
      <c r="K344" s="8">
        <v>24.340002059936523</v>
      </c>
      <c r="L344" s="8">
        <v>2.0580000877380371</v>
      </c>
      <c r="M344" s="8">
        <v>0.45400002598762512</v>
      </c>
      <c r="N344" s="8">
        <v>0.65800005197525024</v>
      </c>
      <c r="O344" s="8">
        <v>45.900001525878906</v>
      </c>
      <c r="P344" s="8">
        <v>27.848743438720703</v>
      </c>
      <c r="Q344" s="8">
        <v>44.963691711425781</v>
      </c>
      <c r="R344" s="8">
        <v>229.80000305175781</v>
      </c>
      <c r="S344" s="8">
        <v>60</v>
      </c>
      <c r="T344" s="8">
        <v>60</v>
      </c>
      <c r="U344" s="8">
        <v>60.799999</v>
      </c>
      <c r="V344" s="8">
        <v>94.586082458496094</v>
      </c>
      <c r="W344" s="8">
        <v>52.499603271484375</v>
      </c>
      <c r="X344" s="8">
        <v>66.518798828125</v>
      </c>
      <c r="Y344" s="8">
        <v>80.521705627441406</v>
      </c>
      <c r="Z344" s="8">
        <v>3.4990627765655518</v>
      </c>
      <c r="AA344" s="8">
        <v>539.70709228515625</v>
      </c>
      <c r="AB344" s="8">
        <v>494.04852294921875</v>
      </c>
      <c r="AC344" s="8">
        <v>4.5901875495910645</v>
      </c>
      <c r="AD344" s="8">
        <v>3.687187671661377</v>
      </c>
      <c r="AE344" s="8">
        <v>7650.525390625</v>
      </c>
      <c r="AF344" s="8">
        <v>5328.021484375</v>
      </c>
      <c r="AG344" s="8">
        <v>1629.39306640625</v>
      </c>
      <c r="AH344" s="8">
        <v>1011.53271484375</v>
      </c>
      <c r="AI344" s="8">
        <v>6021.13232421875</v>
      </c>
      <c r="AJ344" s="8">
        <v>4316.48876953125</v>
      </c>
      <c r="AK344" s="8">
        <f>(data_cloud__263[[#This Row],[timestamp]]-BD342)*86400</f>
        <v>23.91600008122623</v>
      </c>
      <c r="AL344" s="8"/>
      <c r="AM344" s="8"/>
      <c r="AN344" s="8"/>
      <c r="AO344" s="8"/>
      <c r="AP344" s="6"/>
      <c r="AQ344" s="6"/>
      <c r="AR344" s="6"/>
      <c r="AS344" s="6" t="str">
        <f>_xlfn.XLOOKUP(data_cloud__263[[#This Row],[product_id]], manual_check_maarten!A:A,manual_check_maarten!F:F,  "")</f>
        <v/>
      </c>
      <c r="AT344" s="6" t="str">
        <f>_xlfn.XLOOKUP(data_cloud__263[[#This Row],[product_id]], manual_check_maarten!A:A,manual_check_maarten!H:H,  "")</f>
        <v/>
      </c>
      <c r="AU344" s="6">
        <f>IF(data_cloud__263[[#This Row],[ground_truth]]=0,1,0)</f>
        <v>0</v>
      </c>
      <c r="AV344" s="6"/>
      <c r="AW344" s="6"/>
      <c r="AX344" s="6" t="str">
        <f>_xlfn.XLOOKUP(data_cloud__263[[#This Row],[product_id]], manual_check_maarten!A:A,manual_check_maarten!G:G,  "")</f>
        <v/>
      </c>
      <c r="AY344" s="6"/>
      <c r="AZ344" s="6"/>
      <c r="BA344" s="6" t="s">
        <v>1121</v>
      </c>
      <c r="BB344" s="6">
        <v>191</v>
      </c>
      <c r="BC344" s="6" t="s">
        <v>78</v>
      </c>
      <c r="BD344" s="6">
        <v>45566.761227465278</v>
      </c>
      <c r="BE344" s="6" t="s">
        <v>79</v>
      </c>
      <c r="BF344" s="6" t="s">
        <v>80</v>
      </c>
      <c r="BG344" s="6">
        <v>191</v>
      </c>
      <c r="BH344" s="6">
        <v>191</v>
      </c>
      <c r="BI344" s="6">
        <v>0</v>
      </c>
      <c r="BJ344" s="6" t="s">
        <v>1122</v>
      </c>
      <c r="BK344" s="6" t="s">
        <v>82</v>
      </c>
      <c r="BL344" s="6">
        <v>16.149999618530273</v>
      </c>
      <c r="BM344" s="6">
        <v>110</v>
      </c>
      <c r="BN344" s="6" t="s">
        <v>82</v>
      </c>
      <c r="BO344" s="6" t="s">
        <v>82</v>
      </c>
      <c r="BP344" s="6">
        <v>0</v>
      </c>
      <c r="BQ344" s="6">
        <v>60</v>
      </c>
      <c r="BR344" s="6">
        <v>9.4314813613891602E-3</v>
      </c>
      <c r="BS344" s="6">
        <v>0.15968096256256104</v>
      </c>
      <c r="BT344" s="6"/>
      <c r="BU344" s="6"/>
      <c r="BY344" s="6"/>
      <c r="BZ344" s="6"/>
      <c r="CA344" s="6"/>
      <c r="CB344" s="6"/>
      <c r="CC344" s="6"/>
      <c r="CD344" s="6"/>
      <c r="CE344" s="6"/>
      <c r="CS344" s="6"/>
      <c r="CT344" s="6"/>
      <c r="CU344" s="6"/>
      <c r="CV344" s="6"/>
      <c r="CW344" s="6"/>
      <c r="CZ344" s="6"/>
      <c r="DA344" s="6"/>
      <c r="DB344" s="6"/>
      <c r="DC344" s="6"/>
      <c r="DD344" s="6"/>
      <c r="DE344" s="6"/>
    </row>
    <row r="345" spans="1:109" x14ac:dyDescent="0.35">
      <c r="A345" s="8">
        <v>799.9376220703125</v>
      </c>
      <c r="B345" s="8">
        <v>119.90861511230469</v>
      </c>
      <c r="C345" s="8">
        <v>215.10000610351563</v>
      </c>
      <c r="D345" s="8">
        <v>215.10000610351563</v>
      </c>
      <c r="E345" s="8">
        <v>220.10000610351563</v>
      </c>
      <c r="F345" s="8">
        <v>224.80000305175781</v>
      </c>
      <c r="G345" s="8">
        <v>2199.813232421875</v>
      </c>
      <c r="H345" s="8">
        <v>1770.244873046875</v>
      </c>
      <c r="I345" s="8">
        <v>3.7060000896453857</v>
      </c>
      <c r="J345" s="8">
        <v>0.14600001275539398</v>
      </c>
      <c r="K345" s="8">
        <v>24.340002059936523</v>
      </c>
      <c r="L345" s="8">
        <v>2.0580000877380371</v>
      </c>
      <c r="M345" s="8">
        <v>0.45400002598762512</v>
      </c>
      <c r="N345" s="8">
        <v>0.65800005197525024</v>
      </c>
      <c r="O345" s="8">
        <v>45.900001525878906</v>
      </c>
      <c r="P345" s="8">
        <v>27.848743438720703</v>
      </c>
      <c r="Q345" s="8">
        <v>44.963691711425781</v>
      </c>
      <c r="R345" s="8">
        <v>229.80000305175781</v>
      </c>
      <c r="S345" s="8">
        <v>60</v>
      </c>
      <c r="T345" s="8">
        <v>60</v>
      </c>
      <c r="U345" s="8">
        <v>60.799999</v>
      </c>
      <c r="V345" s="8">
        <v>137.79624938964844</v>
      </c>
      <c r="W345" s="8">
        <v>52.49993896484375</v>
      </c>
      <c r="X345" s="8">
        <v>67.178703308105469</v>
      </c>
      <c r="Y345" s="8">
        <v>83.363296508789063</v>
      </c>
      <c r="Z345" s="8">
        <v>1.3544375896453857</v>
      </c>
      <c r="AA345" s="8">
        <v>544.9609375</v>
      </c>
      <c r="AB345" s="8">
        <v>496.37570190429688</v>
      </c>
      <c r="AC345" s="8">
        <v>4.8535628318786621</v>
      </c>
      <c r="AD345" s="8">
        <v>3.8376877307891846</v>
      </c>
      <c r="AE345" s="8">
        <v>7909.1240234375</v>
      </c>
      <c r="AF345" s="8">
        <v>6063.513671875</v>
      </c>
      <c r="AG345" s="8">
        <v>1802.970703125</v>
      </c>
      <c r="AH345" s="8">
        <v>1121.8017578125</v>
      </c>
      <c r="AI345" s="8">
        <v>6106.1533203125</v>
      </c>
      <c r="AJ345" s="8">
        <v>4941.7119140625</v>
      </c>
      <c r="AK345" s="8">
        <f>(data_cloud__263[[#This Row],[timestamp]]-BD343)*86400</f>
        <v>23.91600008122623</v>
      </c>
      <c r="AL345" s="8">
        <v>1.0049999999999999</v>
      </c>
      <c r="AM345" s="8">
        <v>424.81900000000002</v>
      </c>
      <c r="AN345" s="8">
        <v>2056.6799999999998</v>
      </c>
      <c r="AO345" s="8">
        <v>23.576000000000001</v>
      </c>
      <c r="AP345" s="6">
        <v>40.584000000000003</v>
      </c>
      <c r="AQ345" s="6">
        <v>0</v>
      </c>
      <c r="AR345" s="6">
        <v>0</v>
      </c>
      <c r="AS345" s="6">
        <f>_xlfn.XLOOKUP(data_cloud__263[[#This Row],[product_id]], manual_check_maarten!A:A,manual_check_maarten!F:F,  "")</f>
        <v>1</v>
      </c>
      <c r="AT345" s="6" t="str">
        <f>_xlfn.XLOOKUP(data_cloud__263[[#This Row],[product_id]], manual_check_maarten!A:A,manual_check_maarten!H:H,  "")</f>
        <v/>
      </c>
      <c r="AU345" s="6">
        <f>IF(data_cloud__263[[#This Row],[ground_truth]]=0,1,0)</f>
        <v>0</v>
      </c>
      <c r="AV345" s="6"/>
      <c r="AW345" s="6"/>
      <c r="AX345" s="6" t="str">
        <f>_xlfn.XLOOKUP(data_cloud__263[[#This Row],[product_id]], manual_check_maarten!A:A,manual_check_maarten!G:G,  "")</f>
        <v>anomaly due to conveyor belt error in detection ROI</v>
      </c>
      <c r="AY345" s="6"/>
      <c r="AZ345" s="6"/>
      <c r="BA345" s="6" t="s">
        <v>1123</v>
      </c>
      <c r="BB345" s="6">
        <v>191</v>
      </c>
      <c r="BC345" s="6" t="s">
        <v>85</v>
      </c>
      <c r="BD345" s="6">
        <v>45566.761227465278</v>
      </c>
      <c r="BE345" s="6" t="s">
        <v>79</v>
      </c>
      <c r="BF345" s="6" t="s">
        <v>80</v>
      </c>
      <c r="BG345" s="6">
        <v>191</v>
      </c>
      <c r="BH345" s="6">
        <v>191</v>
      </c>
      <c r="BI345" s="6">
        <v>0</v>
      </c>
      <c r="BJ345" s="6" t="s">
        <v>1122</v>
      </c>
      <c r="BK345" s="6" t="s">
        <v>82</v>
      </c>
      <c r="BL345" s="6">
        <v>16.149999618530273</v>
      </c>
      <c r="BM345" s="6">
        <v>110</v>
      </c>
      <c r="BN345" s="6" t="s">
        <v>82</v>
      </c>
      <c r="BO345" s="6" t="s">
        <v>82</v>
      </c>
      <c r="BP345" s="6">
        <v>0</v>
      </c>
      <c r="BQ345" s="6">
        <v>60</v>
      </c>
      <c r="BR345" s="6"/>
      <c r="BS345" s="6"/>
      <c r="BT345" s="6" t="s">
        <v>1124</v>
      </c>
      <c r="BU345" s="6" t="s">
        <v>1123</v>
      </c>
      <c r="BV345" s="6">
        <v>40</v>
      </c>
      <c r="BW345" s="6">
        <v>20</v>
      </c>
      <c r="BX345" s="6">
        <v>45</v>
      </c>
      <c r="BY345" s="6">
        <v>1241.2829999999999</v>
      </c>
      <c r="BZ345" s="6">
        <v>807.98500000000001</v>
      </c>
      <c r="CA345" s="6">
        <v>-1.627</v>
      </c>
      <c r="CB345" s="6">
        <v>4.0510000000000002</v>
      </c>
      <c r="CC345" s="6">
        <v>90.682000000000002</v>
      </c>
      <c r="CD345" s="6">
        <v>2056.6799999999998</v>
      </c>
      <c r="CE345" s="6">
        <v>1235.2349999999999</v>
      </c>
      <c r="CF345" s="6">
        <v>1119.364</v>
      </c>
      <c r="CG345" s="6">
        <v>-178.28100000000001</v>
      </c>
      <c r="CH345" s="6">
        <v>99.998999999999995</v>
      </c>
      <c r="CS345" s="6"/>
      <c r="CT345" s="6"/>
      <c r="CU345" s="6"/>
      <c r="CV345" s="6"/>
      <c r="CW345" s="6"/>
      <c r="CZ345" s="6"/>
      <c r="DA345" s="6"/>
      <c r="DB345" s="6"/>
      <c r="DC345" s="6"/>
      <c r="DD345" s="6"/>
      <c r="DE345" s="6"/>
    </row>
    <row r="346" spans="1:109" x14ac:dyDescent="0.35">
      <c r="A346" s="8">
        <v>799.9376220703125</v>
      </c>
      <c r="B346" s="8">
        <v>119.90861511230469</v>
      </c>
      <c r="C346" s="8">
        <v>215</v>
      </c>
      <c r="D346" s="8">
        <v>215</v>
      </c>
      <c r="E346" s="8">
        <v>220.10000610351563</v>
      </c>
      <c r="F346" s="8">
        <v>224.80000305175781</v>
      </c>
      <c r="G346" s="8">
        <v>2184.173095703125</v>
      </c>
      <c r="H346" s="8">
        <v>1778.016357421875</v>
      </c>
      <c r="I346" s="8">
        <v>3.7180001735687256</v>
      </c>
      <c r="J346" s="8">
        <v>0.14600001275539398</v>
      </c>
      <c r="K346" s="8">
        <v>24.338001251220703</v>
      </c>
      <c r="L346" s="8">
        <v>2.0280001163482666</v>
      </c>
      <c r="M346" s="8">
        <v>0.45200002193450928</v>
      </c>
      <c r="N346" s="8">
        <v>0.65800005197525024</v>
      </c>
      <c r="O346" s="8">
        <v>46</v>
      </c>
      <c r="P346" s="8">
        <v>27.471582412719727</v>
      </c>
      <c r="Q346" s="8">
        <v>44.948402404785156</v>
      </c>
      <c r="R346" s="8">
        <v>229.80000305175781</v>
      </c>
      <c r="S346" s="8">
        <v>60</v>
      </c>
      <c r="T346" s="8">
        <v>60</v>
      </c>
      <c r="U346" s="8">
        <v>60.799999</v>
      </c>
      <c r="V346" s="8">
        <v>94.586082458496094</v>
      </c>
      <c r="W346" s="8">
        <v>52.499603271484375</v>
      </c>
      <c r="X346" s="8">
        <v>66.484779357910156</v>
      </c>
      <c r="Y346" s="8">
        <v>80.496650695800781</v>
      </c>
      <c r="Z346" s="8">
        <v>3.3109376430511475</v>
      </c>
      <c r="AA346" s="8">
        <v>539.283447265625</v>
      </c>
      <c r="AB346" s="8">
        <v>493.505859375</v>
      </c>
      <c r="AC346" s="8">
        <v>4.5901875495910645</v>
      </c>
      <c r="AD346" s="8">
        <v>3.7248127460479736</v>
      </c>
      <c r="AE346" s="8">
        <v>7640.17138671875</v>
      </c>
      <c r="AF346" s="8">
        <v>5306.1875</v>
      </c>
      <c r="AG346" s="8">
        <v>1619.005859375</v>
      </c>
      <c r="AH346" s="8">
        <v>1019.06005859375</v>
      </c>
      <c r="AI346" s="8">
        <v>6021.16552734375</v>
      </c>
      <c r="AJ346" s="8">
        <v>4287.12744140625</v>
      </c>
      <c r="AK346" s="8">
        <f>(data_cloud__263[[#This Row],[timestamp]]-BD344)*86400</f>
        <v>24.941000179387629</v>
      </c>
      <c r="AL346" s="8">
        <v>1.0029999999999999</v>
      </c>
      <c r="AM346" s="8">
        <v>423.75</v>
      </c>
      <c r="AN346" s="8">
        <v>2056.2060000000001</v>
      </c>
      <c r="AO346" s="8">
        <v>7.3310000000000004</v>
      </c>
      <c r="AP346" s="6">
        <v>27.053999999999998</v>
      </c>
      <c r="AQ346" s="6">
        <v>1</v>
      </c>
      <c r="AR346" s="6">
        <v>1</v>
      </c>
      <c r="AS346" s="6">
        <f>_xlfn.XLOOKUP(data_cloud__263[[#This Row],[product_id]], manual_check_maarten!A:A,manual_check_maarten!F:F,  "")</f>
        <v>0</v>
      </c>
      <c r="AT346" s="6" t="str">
        <f>_xlfn.XLOOKUP(data_cloud__263[[#This Row],[product_id]], manual_check_maarten!A:A,manual_check_maarten!H:H,  "")</f>
        <v>Circ section</v>
      </c>
      <c r="AU346" s="6">
        <f>IF(data_cloud__263[[#This Row],[ground_truth]]=0,1,0)</f>
        <v>1</v>
      </c>
      <c r="AV346" s="6"/>
      <c r="AW346" s="6"/>
      <c r="AX346" s="6">
        <f>_xlfn.XLOOKUP(data_cloud__263[[#This Row],[product_id]], manual_check_maarten!A:A,manual_check_maarten!G:G,  "")</f>
        <v>0</v>
      </c>
      <c r="AY346" s="6"/>
      <c r="AZ346" s="6"/>
      <c r="BA346" s="6" t="s">
        <v>1125</v>
      </c>
      <c r="BB346" s="6">
        <v>192</v>
      </c>
      <c r="BC346" s="6" t="s">
        <v>78</v>
      </c>
      <c r="BD346" s="6">
        <v>45566.761516134262</v>
      </c>
      <c r="BE346" s="6" t="s">
        <v>79</v>
      </c>
      <c r="BF346" s="6" t="s">
        <v>80</v>
      </c>
      <c r="BG346" s="6">
        <v>192</v>
      </c>
      <c r="BH346" s="6">
        <v>192</v>
      </c>
      <c r="BI346" s="6">
        <v>0</v>
      </c>
      <c r="BJ346" s="6" t="s">
        <v>1126</v>
      </c>
      <c r="BK346" s="6" t="s">
        <v>82</v>
      </c>
      <c r="BL346" s="6">
        <v>16.149999618530273</v>
      </c>
      <c r="BM346" s="6">
        <v>110</v>
      </c>
      <c r="BN346" s="6" t="s">
        <v>82</v>
      </c>
      <c r="BO346" s="6" t="s">
        <v>82</v>
      </c>
      <c r="BP346" s="6">
        <v>0</v>
      </c>
      <c r="BQ346" s="6">
        <v>60</v>
      </c>
      <c r="BR346" s="6">
        <v>1.3577580451965332E-2</v>
      </c>
      <c r="BS346" s="6">
        <v>0.16788792610168457</v>
      </c>
      <c r="BT346" s="6" t="s">
        <v>1127</v>
      </c>
      <c r="BU346" s="6" t="s">
        <v>1125</v>
      </c>
      <c r="BV346" s="6">
        <v>40</v>
      </c>
      <c r="BW346" s="6">
        <v>20</v>
      </c>
      <c r="BX346" s="6">
        <v>45</v>
      </c>
      <c r="BY346" s="6">
        <v>881.78599999999994</v>
      </c>
      <c r="BZ346" s="6">
        <v>1290.6199999999999</v>
      </c>
      <c r="CA346" s="6">
        <v>3.1309999999999998</v>
      </c>
      <c r="CB346" s="6">
        <v>4.1429999999999998</v>
      </c>
      <c r="CC346" s="6">
        <v>95.44</v>
      </c>
      <c r="CD346" s="6">
        <v>2056.2060000000001</v>
      </c>
      <c r="CE346" s="6">
        <v>858.49400000000003</v>
      </c>
      <c r="CF346" s="6">
        <v>1396.2719999999999</v>
      </c>
      <c r="CG346" s="6">
        <v>6.5279999999999996</v>
      </c>
      <c r="CH346" s="6">
        <v>93.307000000000002</v>
      </c>
      <c r="CS346" s="6"/>
      <c r="CT346" s="6"/>
      <c r="CU346" s="6"/>
      <c r="CV346" s="6"/>
      <c r="CW346" s="6"/>
      <c r="CZ346" s="6"/>
      <c r="DA346" s="6"/>
      <c r="DB346" s="6"/>
      <c r="DC346" s="6"/>
      <c r="DD346" s="6"/>
      <c r="DE346" s="6"/>
    </row>
    <row r="347" spans="1:109" x14ac:dyDescent="0.35">
      <c r="A347" s="8">
        <v>799.9376220703125</v>
      </c>
      <c r="B347" s="8">
        <v>119.90861511230469</v>
      </c>
      <c r="C347" s="8">
        <v>215</v>
      </c>
      <c r="D347" s="8">
        <v>215</v>
      </c>
      <c r="E347" s="8">
        <v>220.10000610351563</v>
      </c>
      <c r="F347" s="8">
        <v>224.80000305175781</v>
      </c>
      <c r="G347" s="8">
        <v>2184.173095703125</v>
      </c>
      <c r="H347" s="8">
        <v>1778.016357421875</v>
      </c>
      <c r="I347" s="8">
        <v>3.7180001735687256</v>
      </c>
      <c r="J347" s="8">
        <v>0.14600001275539398</v>
      </c>
      <c r="K347" s="8">
        <v>24.338001251220703</v>
      </c>
      <c r="L347" s="8">
        <v>2.0280001163482666</v>
      </c>
      <c r="M347" s="8">
        <v>0.45200002193450928</v>
      </c>
      <c r="N347" s="8">
        <v>0.65800005197525024</v>
      </c>
      <c r="O347" s="8">
        <v>46</v>
      </c>
      <c r="P347" s="8">
        <v>27.471582412719727</v>
      </c>
      <c r="Q347" s="8">
        <v>44.948402404785156</v>
      </c>
      <c r="R347" s="8">
        <v>229.80000305175781</v>
      </c>
      <c r="S347" s="8">
        <v>60</v>
      </c>
      <c r="T347" s="8">
        <v>60</v>
      </c>
      <c r="U347" s="8">
        <v>60.799999</v>
      </c>
      <c r="V347" s="8">
        <v>137.79624938964844</v>
      </c>
      <c r="W347" s="8">
        <v>52.49993896484375</v>
      </c>
      <c r="X347" s="8">
        <v>67.179466247558594</v>
      </c>
      <c r="Y347" s="8">
        <v>82.957077026367188</v>
      </c>
      <c r="Z347" s="8">
        <v>1.3920625448226929</v>
      </c>
      <c r="AA347" s="8">
        <v>543.5845947265625</v>
      </c>
      <c r="AB347" s="8">
        <v>495.6243896484375</v>
      </c>
      <c r="AC347" s="8">
        <v>4.8911876678466797</v>
      </c>
      <c r="AD347" s="8">
        <v>3.8753125667572021</v>
      </c>
      <c r="AE347" s="8">
        <v>7863.11083984375</v>
      </c>
      <c r="AF347" s="8">
        <v>6042.96630859375</v>
      </c>
      <c r="AG347" s="8">
        <v>1813.2666015625</v>
      </c>
      <c r="AH347" s="8">
        <v>1131.55712890625</v>
      </c>
      <c r="AI347" s="8">
        <v>6049.84423828125</v>
      </c>
      <c r="AJ347" s="8">
        <v>4911.4091796875</v>
      </c>
      <c r="AK347" s="8">
        <f>(data_cloud__263[[#This Row],[timestamp]]-BD345)*86400</f>
        <v>24.941000179387629</v>
      </c>
      <c r="AL347" s="8">
        <v>1.0049999999999999</v>
      </c>
      <c r="AM347" s="8">
        <v>424.78100000000001</v>
      </c>
      <c r="AN347" s="8">
        <v>2057.0569999999998</v>
      </c>
      <c r="AO347" s="8">
        <v>8.56</v>
      </c>
      <c r="AP347" s="6">
        <v>26.382999999999999</v>
      </c>
      <c r="AQ347" s="6">
        <v>1</v>
      </c>
      <c r="AR347" s="6">
        <v>1</v>
      </c>
      <c r="AS347" s="6">
        <f>_xlfn.XLOOKUP(data_cloud__263[[#This Row],[product_id]], manual_check_maarten!A:A,manual_check_maarten!F:F,  "")</f>
        <v>1</v>
      </c>
      <c r="AT347" s="6" t="str">
        <f>_xlfn.XLOOKUP(data_cloud__263[[#This Row],[product_id]], manual_check_maarten!A:A,manual_check_maarten!H:H,  "")</f>
        <v/>
      </c>
      <c r="AU347" s="6">
        <f>IF(data_cloud__263[[#This Row],[ground_truth]]=0,1,0)</f>
        <v>0</v>
      </c>
      <c r="AV347" s="6"/>
      <c r="AW347" s="6"/>
      <c r="AX347" s="6">
        <f>_xlfn.XLOOKUP(data_cloud__263[[#This Row],[product_id]], manual_check_maarten!A:A,manual_check_maarten!G:G,  "")</f>
        <v>0</v>
      </c>
      <c r="AY347" s="6"/>
      <c r="AZ347" s="6"/>
      <c r="BA347" s="6" t="s">
        <v>1128</v>
      </c>
      <c r="BB347" s="6">
        <v>192</v>
      </c>
      <c r="BC347" s="6" t="s">
        <v>85</v>
      </c>
      <c r="BD347" s="6">
        <v>45566.761516134262</v>
      </c>
      <c r="BE347" s="6" t="s">
        <v>79</v>
      </c>
      <c r="BF347" s="6" t="s">
        <v>80</v>
      </c>
      <c r="BG347" s="6">
        <v>192</v>
      </c>
      <c r="BH347" s="6">
        <v>192</v>
      </c>
      <c r="BI347" s="6">
        <v>0</v>
      </c>
      <c r="BJ347" s="6" t="s">
        <v>1126</v>
      </c>
      <c r="BK347" s="6" t="s">
        <v>82</v>
      </c>
      <c r="BL347" s="6">
        <v>16.149999618530273</v>
      </c>
      <c r="BM347" s="6">
        <v>110</v>
      </c>
      <c r="BN347" s="6" t="s">
        <v>82</v>
      </c>
      <c r="BO347" s="6" t="s">
        <v>82</v>
      </c>
      <c r="BP347" s="6">
        <v>0</v>
      </c>
      <c r="BQ347" s="6">
        <v>60</v>
      </c>
      <c r="BR347" s="6"/>
      <c r="BS347" s="6"/>
      <c r="BT347" s="6" t="s">
        <v>1129</v>
      </c>
      <c r="BU347" s="6" t="s">
        <v>1128</v>
      </c>
      <c r="BV347" s="6">
        <v>40</v>
      </c>
      <c r="BW347" s="6">
        <v>20</v>
      </c>
      <c r="BX347" s="6">
        <v>45</v>
      </c>
      <c r="BY347" s="6">
        <v>1193.6030000000001</v>
      </c>
      <c r="BZ347" s="6">
        <v>824.70600000000002</v>
      </c>
      <c r="CA347" s="6">
        <v>-3.6619999999999999</v>
      </c>
      <c r="CB347" s="6">
        <v>4.1150000000000002</v>
      </c>
      <c r="CC347" s="6">
        <v>88.647000000000006</v>
      </c>
      <c r="CD347" s="6">
        <v>2057.0569999999998</v>
      </c>
      <c r="CE347" s="6">
        <v>1199.434</v>
      </c>
      <c r="CF347" s="6">
        <v>1136.0650000000001</v>
      </c>
      <c r="CG347" s="6">
        <v>179.54599999999999</v>
      </c>
      <c r="CH347" s="6">
        <v>99.998999999999995</v>
      </c>
      <c r="CS347" s="6"/>
      <c r="CT347" s="6"/>
      <c r="CU347" s="6"/>
      <c r="CV347" s="6"/>
      <c r="CW347" s="6"/>
      <c r="CZ347" s="6"/>
      <c r="DA347" s="6"/>
      <c r="DB347" s="6"/>
      <c r="DC347" s="6"/>
      <c r="DD347" s="6"/>
      <c r="DE347" s="6"/>
    </row>
    <row r="348" spans="1:109" x14ac:dyDescent="0.35">
      <c r="A348" s="8">
        <v>800.1220703125</v>
      </c>
      <c r="B348" s="8">
        <v>119.90861511230469</v>
      </c>
      <c r="C348" s="8">
        <v>215.10000610351563</v>
      </c>
      <c r="D348" s="8">
        <v>214.80000305175781</v>
      </c>
      <c r="E348" s="8">
        <v>220.10000610351563</v>
      </c>
      <c r="F348" s="8">
        <v>224.80000305175781</v>
      </c>
      <c r="G348" s="8">
        <v>2198.74462890625</v>
      </c>
      <c r="H348" s="8">
        <v>1767.427734375</v>
      </c>
      <c r="I348" s="8">
        <v>3.1340000629425049</v>
      </c>
      <c r="J348" s="8">
        <v>0.15400001406669617</v>
      </c>
      <c r="K348" s="8">
        <v>24.340002059936523</v>
      </c>
      <c r="L348" s="8">
        <v>2.064000129699707</v>
      </c>
      <c r="M348" s="8">
        <v>0.45400002598762512</v>
      </c>
      <c r="N348" s="8">
        <v>0.65600001811981201</v>
      </c>
      <c r="O348" s="8">
        <v>46</v>
      </c>
      <c r="P348" s="8">
        <v>27.77229118347168</v>
      </c>
      <c r="Q348" s="8">
        <v>44.989173889160156</v>
      </c>
      <c r="R348" s="8">
        <v>229.80000305175781</v>
      </c>
      <c r="S348" s="8">
        <v>60.099997999999999</v>
      </c>
      <c r="T348" s="8">
        <v>60.099997999999999</v>
      </c>
      <c r="U348" s="8">
        <v>60.799999</v>
      </c>
      <c r="V348" s="8">
        <v>94.586082458496094</v>
      </c>
      <c r="W348" s="8">
        <v>52.499603271484375</v>
      </c>
      <c r="X348" s="8">
        <v>66.636688232421875</v>
      </c>
      <c r="Y348" s="8">
        <v>80.999481201171875</v>
      </c>
      <c r="Z348" s="8">
        <v>2.4214375019073486</v>
      </c>
      <c r="AA348" s="8">
        <v>539.886962890625</v>
      </c>
      <c r="AB348" s="8">
        <v>494.39511108398438</v>
      </c>
      <c r="AC348" s="8">
        <v>4.5525627136230469</v>
      </c>
      <c r="AD348" s="8">
        <v>3.687187671661377</v>
      </c>
      <c r="AE348" s="8">
        <v>7649.43115234375</v>
      </c>
      <c r="AF348" s="8">
        <v>5349.06005859375</v>
      </c>
      <c r="AG348" s="8">
        <v>1608.55224609375</v>
      </c>
      <c r="AH348" s="8">
        <v>1010.556640625</v>
      </c>
      <c r="AI348" s="8">
        <v>6040.87890625</v>
      </c>
      <c r="AJ348" s="8">
        <v>4338.50341796875</v>
      </c>
      <c r="AK348" s="8">
        <f>(data_cloud__263[[#This Row],[timestamp]]-BD346)*86400</f>
        <v>24.225999531336129</v>
      </c>
      <c r="AL348" s="8">
        <v>1.004</v>
      </c>
      <c r="AM348" s="8">
        <v>423.79300000000001</v>
      </c>
      <c r="AN348" s="8">
        <v>2056.0650000000001</v>
      </c>
      <c r="AO348" s="8">
        <v>28.074000000000002</v>
      </c>
      <c r="AP348" s="6">
        <v>26.451000000000001</v>
      </c>
      <c r="AQ348" s="6">
        <v>0</v>
      </c>
      <c r="AR348" s="6">
        <v>1</v>
      </c>
      <c r="AS348" s="6">
        <f>_xlfn.XLOOKUP(data_cloud__263[[#This Row],[product_id]], manual_check_maarten!A:A,manual_check_maarten!F:F,  "")</f>
        <v>1</v>
      </c>
      <c r="AT348" s="6" t="str">
        <f>_xlfn.XLOOKUP(data_cloud__263[[#This Row],[product_id]], manual_check_maarten!A:A,manual_check_maarten!H:H,  "")</f>
        <v/>
      </c>
      <c r="AU348" s="6">
        <f>IF(data_cloud__263[[#This Row],[ground_truth]]=0,1,0)</f>
        <v>0</v>
      </c>
      <c r="AV348" s="6"/>
      <c r="AW348" s="6"/>
      <c r="AX348" s="6" t="str">
        <f>_xlfn.XLOOKUP(data_cloud__263[[#This Row],[product_id]], manual_check_maarten!A:A,manual_check_maarten!G:G,  "")</f>
        <v>anomaly due to conveyor belt error in detection ROI</v>
      </c>
      <c r="AY348" s="6"/>
      <c r="AZ348" s="6"/>
      <c r="BA348" s="6" t="s">
        <v>1130</v>
      </c>
      <c r="BB348" s="6">
        <v>193</v>
      </c>
      <c r="BC348" s="6" t="s">
        <v>78</v>
      </c>
      <c r="BD348" s="6">
        <v>45566.761796527775</v>
      </c>
      <c r="BE348" s="6" t="s">
        <v>79</v>
      </c>
      <c r="BF348" s="6" t="s">
        <v>80</v>
      </c>
      <c r="BG348" s="6">
        <v>193</v>
      </c>
      <c r="BH348" s="6">
        <v>193</v>
      </c>
      <c r="BI348" s="6">
        <v>0</v>
      </c>
      <c r="BJ348" s="6" t="s">
        <v>1131</v>
      </c>
      <c r="BK348" s="6" t="s">
        <v>82</v>
      </c>
      <c r="BL348" s="6">
        <v>16.159999847412109</v>
      </c>
      <c r="BM348" s="6">
        <v>110</v>
      </c>
      <c r="BN348" s="6" t="s">
        <v>82</v>
      </c>
      <c r="BO348" s="6" t="s">
        <v>82</v>
      </c>
      <c r="BP348" s="6">
        <v>0</v>
      </c>
      <c r="BQ348" s="6">
        <v>60</v>
      </c>
      <c r="BR348" s="6">
        <v>1.4542341232299805E-3</v>
      </c>
      <c r="BS348" s="6">
        <v>0.14732217788696289</v>
      </c>
      <c r="BT348" s="6" t="s">
        <v>1132</v>
      </c>
      <c r="BU348" s="6" t="s">
        <v>1130</v>
      </c>
      <c r="BV348" s="6">
        <v>40</v>
      </c>
      <c r="BW348" s="6">
        <v>20</v>
      </c>
      <c r="BX348" s="6">
        <v>45</v>
      </c>
      <c r="BY348" s="6">
        <v>863.86199999999997</v>
      </c>
      <c r="BZ348" s="6">
        <v>1235.066</v>
      </c>
      <c r="CA348" s="6">
        <v>3.0680000000000001</v>
      </c>
      <c r="CB348" s="6">
        <v>4.2640000000000002</v>
      </c>
      <c r="CC348" s="6">
        <v>95.376999999999995</v>
      </c>
      <c r="CD348" s="6">
        <v>2056.0650000000001</v>
      </c>
      <c r="CE348" s="6">
        <v>842.48400000000004</v>
      </c>
      <c r="CF348" s="6">
        <v>1341.201</v>
      </c>
      <c r="CG348" s="6">
        <v>5.4420000000000002</v>
      </c>
      <c r="CH348" s="6">
        <v>93.307000000000002</v>
      </c>
      <c r="CS348" s="6"/>
      <c r="CT348" s="6"/>
      <c r="CU348" s="6"/>
      <c r="CV348" s="6"/>
      <c r="CW348" s="6"/>
      <c r="CZ348" s="6"/>
      <c r="DA348" s="6"/>
      <c r="DB348" s="6"/>
      <c r="DC348" s="6"/>
      <c r="DD348" s="6"/>
      <c r="DE348" s="6"/>
    </row>
    <row r="349" spans="1:109" x14ac:dyDescent="0.35">
      <c r="A349" s="8">
        <v>800.1220703125</v>
      </c>
      <c r="B349" s="8">
        <v>119.90861511230469</v>
      </c>
      <c r="C349" s="8">
        <v>215.10000610351563</v>
      </c>
      <c r="D349" s="8">
        <v>214.80000305175781</v>
      </c>
      <c r="E349" s="8">
        <v>220.10000610351563</v>
      </c>
      <c r="F349" s="8">
        <v>224.80000305175781</v>
      </c>
      <c r="G349" s="8">
        <v>2198.74462890625</v>
      </c>
      <c r="H349" s="8">
        <v>1767.427734375</v>
      </c>
      <c r="I349" s="8">
        <v>3.1340000629425049</v>
      </c>
      <c r="J349" s="8">
        <v>0.15400001406669617</v>
      </c>
      <c r="K349" s="8">
        <v>24.340002059936523</v>
      </c>
      <c r="L349" s="8">
        <v>2.064000129699707</v>
      </c>
      <c r="M349" s="8">
        <v>0.45400002598762512</v>
      </c>
      <c r="N349" s="8">
        <v>0.65600001811981201</v>
      </c>
      <c r="O349" s="8">
        <v>46</v>
      </c>
      <c r="P349" s="8">
        <v>27.77229118347168</v>
      </c>
      <c r="Q349" s="8">
        <v>44.989173889160156</v>
      </c>
      <c r="R349" s="8">
        <v>229.80000305175781</v>
      </c>
      <c r="S349" s="8">
        <v>60.099997999999999</v>
      </c>
      <c r="T349" s="8">
        <v>60.099997999999999</v>
      </c>
      <c r="U349" s="8">
        <v>60.799999</v>
      </c>
      <c r="V349" s="8">
        <v>137.79624938964844</v>
      </c>
      <c r="W349" s="8">
        <v>52.49993896484375</v>
      </c>
      <c r="X349" s="8">
        <v>67.106643676757813</v>
      </c>
      <c r="Y349" s="8">
        <v>82.988983154296875</v>
      </c>
      <c r="Z349" s="8">
        <v>1.6554375886917114</v>
      </c>
      <c r="AA349" s="8">
        <v>543.626953125</v>
      </c>
      <c r="AB349" s="8">
        <v>495.06106567382813</v>
      </c>
      <c r="AC349" s="8">
        <v>4.9288125038146973</v>
      </c>
      <c r="AD349" s="8">
        <v>3.8753125667572021</v>
      </c>
      <c r="AE349" s="8">
        <v>7860.00048828125</v>
      </c>
      <c r="AF349" s="8">
        <v>6012.5712890625</v>
      </c>
      <c r="AG349" s="8">
        <v>1836.95166015625</v>
      </c>
      <c r="AH349" s="8">
        <v>1133.6904296875</v>
      </c>
      <c r="AI349" s="8">
        <v>6023.048828125</v>
      </c>
      <c r="AJ349" s="8">
        <v>4878.880859375</v>
      </c>
      <c r="AK349" s="8">
        <f>(data_cloud__263[[#This Row],[timestamp]]-BD347)*86400</f>
        <v>24.225999531336129</v>
      </c>
      <c r="AL349" s="8">
        <v>1.0049999999999999</v>
      </c>
      <c r="AM349" s="8">
        <v>424.77</v>
      </c>
      <c r="AN349" s="8">
        <v>2056.0210000000002</v>
      </c>
      <c r="AO349" s="8">
        <v>11.112</v>
      </c>
      <c r="AP349" s="6">
        <v>24.388999999999999</v>
      </c>
      <c r="AQ349" s="6">
        <v>1</v>
      </c>
      <c r="AR349" s="6">
        <v>1</v>
      </c>
      <c r="AS349" s="6">
        <f>_xlfn.XLOOKUP(data_cloud__263[[#This Row],[product_id]], manual_check_maarten!A:A,manual_check_maarten!F:F,  "")</f>
        <v>1</v>
      </c>
      <c r="AT349" s="6" t="str">
        <f>_xlfn.XLOOKUP(data_cloud__263[[#This Row],[product_id]], manual_check_maarten!A:A,manual_check_maarten!H:H,  "")</f>
        <v/>
      </c>
      <c r="AU349" s="6">
        <f>IF(data_cloud__263[[#This Row],[ground_truth]]=0,1,0)</f>
        <v>0</v>
      </c>
      <c r="AV349" s="6"/>
      <c r="AW349" s="6"/>
      <c r="AX349" s="6">
        <f>_xlfn.XLOOKUP(data_cloud__263[[#This Row],[product_id]], manual_check_maarten!A:A,manual_check_maarten!G:G,  "")</f>
        <v>0</v>
      </c>
      <c r="AY349" s="6"/>
      <c r="AZ349" s="6"/>
      <c r="BA349" s="6" t="s">
        <v>1133</v>
      </c>
      <c r="BB349" s="6">
        <v>193</v>
      </c>
      <c r="BC349" s="6" t="s">
        <v>85</v>
      </c>
      <c r="BD349" s="6">
        <v>45566.761796527775</v>
      </c>
      <c r="BE349" s="6" t="s">
        <v>79</v>
      </c>
      <c r="BF349" s="6" t="s">
        <v>80</v>
      </c>
      <c r="BG349" s="6">
        <v>193</v>
      </c>
      <c r="BH349" s="6">
        <v>193</v>
      </c>
      <c r="BI349" s="6">
        <v>0</v>
      </c>
      <c r="BJ349" s="6" t="s">
        <v>1131</v>
      </c>
      <c r="BK349" s="6" t="s">
        <v>82</v>
      </c>
      <c r="BL349" s="6">
        <v>16.159999847412109</v>
      </c>
      <c r="BM349" s="6">
        <v>110</v>
      </c>
      <c r="BN349" s="6" t="s">
        <v>82</v>
      </c>
      <c r="BO349" s="6" t="s">
        <v>82</v>
      </c>
      <c r="BP349" s="6">
        <v>0</v>
      </c>
      <c r="BQ349" s="6">
        <v>60</v>
      </c>
      <c r="BR349" s="6"/>
      <c r="BS349" s="6"/>
      <c r="BT349" s="6" t="s">
        <v>1134</v>
      </c>
      <c r="BU349" s="6" t="s">
        <v>1133</v>
      </c>
      <c r="BV349" s="6">
        <v>40</v>
      </c>
      <c r="BW349" s="6">
        <v>20</v>
      </c>
      <c r="BX349" s="6">
        <v>45</v>
      </c>
      <c r="BY349" s="6">
        <v>1223.809</v>
      </c>
      <c r="BZ349" s="6">
        <v>964.54</v>
      </c>
      <c r="CA349" s="6">
        <v>-2.3090000000000002</v>
      </c>
      <c r="CB349" s="6">
        <v>4.0780000000000003</v>
      </c>
      <c r="CC349" s="6">
        <v>90</v>
      </c>
      <c r="CD349" s="6">
        <v>2056.0210000000002</v>
      </c>
      <c r="CE349" s="6">
        <v>1220.521</v>
      </c>
      <c r="CF349" s="6">
        <v>1271.7619999999999</v>
      </c>
      <c r="CG349" s="6">
        <v>-178.78</v>
      </c>
      <c r="CH349" s="6">
        <v>98.424999999999997</v>
      </c>
      <c r="CS349" s="6"/>
      <c r="CT349" s="6"/>
      <c r="CU349" s="6"/>
      <c r="CV349" s="6"/>
      <c r="CW349" s="6"/>
      <c r="CZ349" s="6"/>
      <c r="DA349" s="6"/>
      <c r="DB349" s="6"/>
      <c r="DC349" s="6"/>
      <c r="DD349" s="6"/>
      <c r="DE349" s="6"/>
    </row>
    <row r="350" spans="1:109" hidden="1" x14ac:dyDescent="0.35">
      <c r="A350" s="8">
        <v>799.9376220703125</v>
      </c>
      <c r="B350" s="8">
        <v>119.90861511230469</v>
      </c>
      <c r="C350" s="8">
        <v>215.10000610351563</v>
      </c>
      <c r="D350" s="8">
        <v>215</v>
      </c>
      <c r="E350" s="8">
        <v>220.10000610351563</v>
      </c>
      <c r="F350" s="8">
        <v>224.80000305175781</v>
      </c>
      <c r="G350" s="8">
        <v>2195.830322265625</v>
      </c>
      <c r="H350" s="8">
        <v>1772.284912109375</v>
      </c>
      <c r="I350" s="8">
        <v>3.0320000648498535</v>
      </c>
      <c r="J350" s="8">
        <v>0.15200001001358032</v>
      </c>
      <c r="K350" s="8">
        <v>24.340002059936523</v>
      </c>
      <c r="L350" s="8">
        <v>2.0280001163482666</v>
      </c>
      <c r="M350" s="8">
        <v>0.45400002598762512</v>
      </c>
      <c r="N350" s="8">
        <v>0.65400004386901855</v>
      </c>
      <c r="O350" s="8">
        <v>46.200000762939453</v>
      </c>
      <c r="P350" s="8">
        <v>27.486871719360352</v>
      </c>
      <c r="Q350" s="8">
        <v>44.978981018066406</v>
      </c>
      <c r="R350" s="8">
        <v>229.80000305175781</v>
      </c>
      <c r="S350" s="8">
        <v>59.900002000000001</v>
      </c>
      <c r="T350" s="8">
        <v>59.900002000000001</v>
      </c>
      <c r="U350" s="8">
        <v>60.799999</v>
      </c>
      <c r="V350" s="8">
        <v>94.586082458496094</v>
      </c>
      <c r="W350" s="8">
        <v>52.499603271484375</v>
      </c>
      <c r="X350" s="8">
        <v>66.572296142578125</v>
      </c>
      <c r="Y350" s="8">
        <v>80.408622741699219</v>
      </c>
      <c r="Z350" s="8">
        <v>3.0851876735687256</v>
      </c>
      <c r="AA350" s="8">
        <v>538.73272705078125</v>
      </c>
      <c r="AB350" s="8">
        <v>492.96673583984375</v>
      </c>
      <c r="AC350" s="8">
        <v>4.6654376983642578</v>
      </c>
      <c r="AD350" s="8">
        <v>3.687187671661377</v>
      </c>
      <c r="AE350" s="8">
        <v>7624.4130859375</v>
      </c>
      <c r="AF350" s="8">
        <v>5302.68701171875</v>
      </c>
      <c r="AG350" s="8">
        <v>1659.166015625</v>
      </c>
      <c r="AH350" s="8">
        <v>999.8388671875</v>
      </c>
      <c r="AI350" s="8">
        <v>5965.2470703125</v>
      </c>
      <c r="AJ350" s="8">
        <v>4302.84814453125</v>
      </c>
      <c r="AK350" s="8">
        <f>(data_cloud__263[[#This Row],[timestamp]]-BD348)*86400</f>
        <v>24.001000123098493</v>
      </c>
      <c r="AL350" s="8"/>
      <c r="AM350" s="8"/>
      <c r="AN350" s="8"/>
      <c r="AO350" s="8"/>
      <c r="AP350" s="6"/>
      <c r="AQ350" s="6"/>
      <c r="AR350" s="6"/>
      <c r="AS350" s="6" t="str">
        <f>_xlfn.XLOOKUP(data_cloud__263[[#This Row],[product_id]], manual_check_maarten!A:A,manual_check_maarten!F:F,  "")</f>
        <v/>
      </c>
      <c r="AT350" s="6" t="str">
        <f>_xlfn.XLOOKUP(data_cloud__263[[#This Row],[product_id]], manual_check_maarten!A:A,manual_check_maarten!H:H,  "")</f>
        <v/>
      </c>
      <c r="AU350" s="6">
        <f>IF(data_cloud__263[[#This Row],[ground_truth]]=0,1,0)</f>
        <v>0</v>
      </c>
      <c r="AV350" s="6"/>
      <c r="AW350" s="6"/>
      <c r="AX350" s="6" t="str">
        <f>_xlfn.XLOOKUP(data_cloud__263[[#This Row],[product_id]], manual_check_maarten!A:A,manual_check_maarten!G:G,  "")</f>
        <v/>
      </c>
      <c r="AY350" s="6"/>
      <c r="AZ350" s="6"/>
      <c r="BA350" s="6" t="s">
        <v>1135</v>
      </c>
      <c r="BB350" s="6">
        <v>194</v>
      </c>
      <c r="BC350" s="6" t="s">
        <v>78</v>
      </c>
      <c r="BD350" s="6">
        <v>45566.762074317128</v>
      </c>
      <c r="BE350" s="6" t="s">
        <v>79</v>
      </c>
      <c r="BF350" s="6" t="s">
        <v>80</v>
      </c>
      <c r="BG350" s="6">
        <v>194</v>
      </c>
      <c r="BH350" s="6">
        <v>194</v>
      </c>
      <c r="BI350" s="6">
        <v>0</v>
      </c>
      <c r="BJ350" s="6" t="s">
        <v>1136</v>
      </c>
      <c r="BK350" s="6" t="s">
        <v>82</v>
      </c>
      <c r="BL350" s="6">
        <v>16.159999847412109</v>
      </c>
      <c r="BM350" s="6">
        <v>110</v>
      </c>
      <c r="BN350" s="6" t="s">
        <v>82</v>
      </c>
      <c r="BO350" s="6" t="s">
        <v>82</v>
      </c>
      <c r="BP350" s="6">
        <v>0</v>
      </c>
      <c r="BQ350" s="6">
        <v>60</v>
      </c>
      <c r="BR350" s="6">
        <v>8.051753044128418E-3</v>
      </c>
      <c r="BS350" s="6">
        <v>0.14430379867553711</v>
      </c>
      <c r="BT350" s="6"/>
      <c r="BU350" s="6"/>
      <c r="BY350" s="6"/>
      <c r="BZ350" s="6"/>
      <c r="CA350" s="6"/>
      <c r="CB350" s="6"/>
      <c r="CC350" s="6"/>
      <c r="CD350" s="6"/>
      <c r="CE350" s="6"/>
      <c r="CS350" s="6"/>
      <c r="CT350" s="6"/>
      <c r="CU350" s="6"/>
      <c r="CV350" s="6"/>
      <c r="CW350" s="6"/>
      <c r="CZ350" s="6"/>
      <c r="DA350" s="6"/>
      <c r="DB350" s="6"/>
      <c r="DC350" s="6"/>
      <c r="DD350" s="6"/>
      <c r="DE350" s="6"/>
    </row>
    <row r="351" spans="1:109" x14ac:dyDescent="0.35">
      <c r="A351" s="8">
        <v>799.9376220703125</v>
      </c>
      <c r="B351" s="8">
        <v>119.90861511230469</v>
      </c>
      <c r="C351" s="8">
        <v>215.10000610351563</v>
      </c>
      <c r="D351" s="8">
        <v>215</v>
      </c>
      <c r="E351" s="8">
        <v>220.10000610351563</v>
      </c>
      <c r="F351" s="8">
        <v>224.80000305175781</v>
      </c>
      <c r="G351" s="8">
        <v>2195.830322265625</v>
      </c>
      <c r="H351" s="8">
        <v>1772.284912109375</v>
      </c>
      <c r="I351" s="8">
        <v>3.0320000648498535</v>
      </c>
      <c r="J351" s="8">
        <v>0.15200001001358032</v>
      </c>
      <c r="K351" s="8">
        <v>24.340002059936523</v>
      </c>
      <c r="L351" s="8">
        <v>2.0280001163482666</v>
      </c>
      <c r="M351" s="8">
        <v>0.45400002598762512</v>
      </c>
      <c r="N351" s="8">
        <v>0.65400004386901855</v>
      </c>
      <c r="O351" s="8">
        <v>46.200000762939453</v>
      </c>
      <c r="P351" s="8">
        <v>27.486871719360352</v>
      </c>
      <c r="Q351" s="8">
        <v>44.978981018066406</v>
      </c>
      <c r="R351" s="8">
        <v>229.80000305175781</v>
      </c>
      <c r="S351" s="8">
        <v>59.900002000000001</v>
      </c>
      <c r="T351" s="8">
        <v>59.900002000000001</v>
      </c>
      <c r="U351" s="8">
        <v>60.799999</v>
      </c>
      <c r="V351" s="8">
        <v>137.79624938964844</v>
      </c>
      <c r="W351" s="8">
        <v>52.49993896484375</v>
      </c>
      <c r="X351" s="8">
        <v>67.308944702148438</v>
      </c>
      <c r="Y351" s="8">
        <v>82.852256774902344</v>
      </c>
      <c r="Z351" s="8">
        <v>2.4455626010894775</v>
      </c>
      <c r="AA351" s="8">
        <v>540.8458251953125</v>
      </c>
      <c r="AB351" s="8">
        <v>492.4324951171875</v>
      </c>
      <c r="AC351" s="8">
        <v>4.8535628318786621</v>
      </c>
      <c r="AD351" s="8">
        <v>3.8753125667572021</v>
      </c>
      <c r="AE351" s="8">
        <v>7810.08740234375</v>
      </c>
      <c r="AF351" s="8">
        <v>5928.1279296875</v>
      </c>
      <c r="AG351" s="8">
        <v>1778.57861328125</v>
      </c>
      <c r="AH351" s="8">
        <v>1118.68896484375</v>
      </c>
      <c r="AI351" s="8">
        <v>6031.5087890625</v>
      </c>
      <c r="AJ351" s="8">
        <v>4809.43896484375</v>
      </c>
      <c r="AK351" s="8">
        <f>(data_cloud__263[[#This Row],[timestamp]]-BD349)*86400</f>
        <v>24.001000123098493</v>
      </c>
      <c r="AL351" s="8">
        <v>1.004</v>
      </c>
      <c r="AM351" s="8">
        <v>424.61399999999998</v>
      </c>
      <c r="AN351" s="8">
        <v>2054.7370000000001</v>
      </c>
      <c r="AO351" s="8">
        <v>23.035</v>
      </c>
      <c r="AP351" s="6">
        <v>31.986000000000001</v>
      </c>
      <c r="AQ351" s="6">
        <v>0</v>
      </c>
      <c r="AR351" s="6">
        <v>1</v>
      </c>
      <c r="AS351" s="6">
        <f>_xlfn.XLOOKUP(data_cloud__263[[#This Row],[product_id]], manual_check_maarten!A:A,manual_check_maarten!F:F,  "")</f>
        <v>0</v>
      </c>
      <c r="AT351" s="6" t="str">
        <f>_xlfn.XLOOKUP(data_cloud__263[[#This Row],[product_id]], manual_check_maarten!A:A,manual_check_maarten!H:H,  "")</f>
        <v>Streaks</v>
      </c>
      <c r="AU351" s="6">
        <f>IF(data_cloud__263[[#This Row],[ground_truth]]=0,1,0)</f>
        <v>1</v>
      </c>
      <c r="AV351" s="6"/>
      <c r="AW351" s="6"/>
      <c r="AX351" s="6">
        <f>_xlfn.XLOOKUP(data_cloud__263[[#This Row],[product_id]], manual_check_maarten!A:A,manual_check_maarten!G:G,  "")</f>
        <v>0</v>
      </c>
      <c r="AY351" s="6"/>
      <c r="AZ351" s="6"/>
      <c r="BA351" s="6" t="s">
        <v>1137</v>
      </c>
      <c r="BB351" s="6">
        <v>194</v>
      </c>
      <c r="BC351" s="6" t="s">
        <v>85</v>
      </c>
      <c r="BD351" s="6">
        <v>45566.762074317128</v>
      </c>
      <c r="BE351" s="6" t="s">
        <v>79</v>
      </c>
      <c r="BF351" s="6" t="s">
        <v>80</v>
      </c>
      <c r="BG351" s="6">
        <v>194</v>
      </c>
      <c r="BH351" s="6">
        <v>194</v>
      </c>
      <c r="BI351" s="6">
        <v>0</v>
      </c>
      <c r="BJ351" s="6" t="s">
        <v>1136</v>
      </c>
      <c r="BK351" s="6" t="s">
        <v>82</v>
      </c>
      <c r="BL351" s="6">
        <v>16.159999847412109</v>
      </c>
      <c r="BM351" s="6">
        <v>110</v>
      </c>
      <c r="BN351" s="6" t="s">
        <v>82</v>
      </c>
      <c r="BO351" s="6" t="s">
        <v>82</v>
      </c>
      <c r="BP351" s="6">
        <v>0</v>
      </c>
      <c r="BQ351" s="6">
        <v>60</v>
      </c>
      <c r="BR351" s="6"/>
      <c r="BS351" s="6"/>
      <c r="BT351" s="6" t="s">
        <v>1138</v>
      </c>
      <c r="BU351" s="6" t="s">
        <v>1137</v>
      </c>
      <c r="BV351" s="6">
        <v>40</v>
      </c>
      <c r="BW351" s="6">
        <v>20</v>
      </c>
      <c r="BX351" s="6">
        <v>45</v>
      </c>
      <c r="BY351" s="6">
        <v>1216.3589999999999</v>
      </c>
      <c r="BZ351" s="6">
        <v>1046.056</v>
      </c>
      <c r="CA351" s="6">
        <v>-3.2109999999999999</v>
      </c>
      <c r="CB351" s="6">
        <v>4.093</v>
      </c>
      <c r="CC351" s="6">
        <v>89.097999999999999</v>
      </c>
      <c r="CD351" s="6">
        <v>2054.7370000000001</v>
      </c>
      <c r="CE351" s="6">
        <v>1213.7950000000001</v>
      </c>
      <c r="CF351" s="6">
        <v>1353.85</v>
      </c>
      <c r="CG351" s="6">
        <v>-179.047</v>
      </c>
      <c r="CH351" s="6">
        <v>98.424999999999997</v>
      </c>
      <c r="CS351" s="6"/>
      <c r="CT351" s="6"/>
      <c r="CU351" s="6"/>
      <c r="CV351" s="6"/>
      <c r="CW351" s="6"/>
      <c r="CZ351" s="6"/>
      <c r="DA351" s="6"/>
      <c r="DB351" s="6"/>
      <c r="DC351" s="6"/>
      <c r="DD351" s="6"/>
      <c r="DE351" s="6"/>
    </row>
    <row r="352" spans="1:109" x14ac:dyDescent="0.35">
      <c r="A352" s="8">
        <v>799.9376220703125</v>
      </c>
      <c r="B352" s="8">
        <v>119.90861511230469</v>
      </c>
      <c r="C352" s="8">
        <v>214.80000305175781</v>
      </c>
      <c r="D352" s="8">
        <v>214.80000305175781</v>
      </c>
      <c r="E352" s="8">
        <v>220.10000610351563</v>
      </c>
      <c r="F352" s="8">
        <v>224.80000305175781</v>
      </c>
      <c r="G352" s="8">
        <v>2200.104736328125</v>
      </c>
      <c r="H352" s="8">
        <v>1785.0107421875</v>
      </c>
      <c r="I352" s="8">
        <v>3.0800001621246338</v>
      </c>
      <c r="J352" s="8">
        <v>0.15000000596046448</v>
      </c>
      <c r="K352" s="8">
        <v>24.340002059936523</v>
      </c>
      <c r="L352" s="8">
        <v>2.0559999942779541</v>
      </c>
      <c r="M352" s="8">
        <v>0.45400002598762512</v>
      </c>
      <c r="N352" s="8">
        <v>0.65200001001358032</v>
      </c>
      <c r="O352" s="8">
        <v>46.200000762939453</v>
      </c>
      <c r="P352" s="8">
        <v>27.614292144775391</v>
      </c>
      <c r="Q352" s="8">
        <v>44.978981018066406</v>
      </c>
      <c r="R352" s="8">
        <v>230</v>
      </c>
      <c r="S352" s="8">
        <v>60</v>
      </c>
      <c r="T352" s="8">
        <v>60</v>
      </c>
      <c r="U352" s="8">
        <v>60.799999</v>
      </c>
      <c r="V352" s="8">
        <v>94.586082458496094</v>
      </c>
      <c r="W352" s="8">
        <v>52.499603271484375</v>
      </c>
      <c r="X352" s="8">
        <v>66.552352905273438</v>
      </c>
      <c r="Y352" s="8">
        <v>80.360282897949219</v>
      </c>
      <c r="Z352" s="8">
        <v>3.0099375247955322</v>
      </c>
      <c r="AA352" s="8">
        <v>538.82177734375</v>
      </c>
      <c r="AB352" s="8">
        <v>492.77679443359375</v>
      </c>
      <c r="AC352" s="8">
        <v>4.5901875495910645</v>
      </c>
      <c r="AD352" s="8">
        <v>3.7248127460479736</v>
      </c>
      <c r="AE352" s="8">
        <v>7638.2890625</v>
      </c>
      <c r="AF352" s="8">
        <v>5314.29443359375</v>
      </c>
      <c r="AG352" s="8">
        <v>1616.8271484375</v>
      </c>
      <c r="AH352" s="8">
        <v>1016.7119140625</v>
      </c>
      <c r="AI352" s="8">
        <v>6021.4619140625</v>
      </c>
      <c r="AJ352" s="8">
        <v>4297.58251953125</v>
      </c>
      <c r="AK352" s="8">
        <f>(data_cloud__263[[#This Row],[timestamp]]-BD350)*86400</f>
        <v>23.708000429905951</v>
      </c>
      <c r="AL352" s="8">
        <v>1.0029999999999999</v>
      </c>
      <c r="AM352" s="8">
        <v>423.565</v>
      </c>
      <c r="AN352" s="8">
        <v>2054.9180000000001</v>
      </c>
      <c r="AO352" s="8">
        <v>7.2190000000000003</v>
      </c>
      <c r="AP352" s="6">
        <v>30.515999999999998</v>
      </c>
      <c r="AQ352" s="6">
        <v>1</v>
      </c>
      <c r="AR352" s="6">
        <v>1</v>
      </c>
      <c r="AS352" s="6">
        <f>_xlfn.XLOOKUP(data_cloud__263[[#This Row],[product_id]], manual_check_maarten!A:A,manual_check_maarten!F:F,  "")</f>
        <v>0</v>
      </c>
      <c r="AT352" s="6" t="str">
        <f>_xlfn.XLOOKUP(data_cloud__263[[#This Row],[product_id]], manual_check_maarten!A:A,manual_check_maarten!H:H,  "")</f>
        <v>Circ section</v>
      </c>
      <c r="AU352" s="6">
        <f>IF(data_cloud__263[[#This Row],[ground_truth]]=0,1,0)</f>
        <v>1</v>
      </c>
      <c r="AV352" s="6"/>
      <c r="AW352" s="6"/>
      <c r="AX352" s="6">
        <f>_xlfn.XLOOKUP(data_cloud__263[[#This Row],[product_id]], manual_check_maarten!A:A,manual_check_maarten!G:G,  "")</f>
        <v>0</v>
      </c>
      <c r="AY352" s="6"/>
      <c r="AZ352" s="6"/>
      <c r="BA352" s="6" t="s">
        <v>1139</v>
      </c>
      <c r="BB352" s="6">
        <v>195</v>
      </c>
      <c r="BC352" s="6" t="s">
        <v>78</v>
      </c>
      <c r="BD352" s="6">
        <v>45566.762348715281</v>
      </c>
      <c r="BE352" s="6" t="s">
        <v>79</v>
      </c>
      <c r="BF352" s="6" t="s">
        <v>80</v>
      </c>
      <c r="BG352" s="6">
        <v>195</v>
      </c>
      <c r="BH352" s="6">
        <v>195</v>
      </c>
      <c r="BI352" s="6">
        <v>0</v>
      </c>
      <c r="BJ352" s="6" t="s">
        <v>1140</v>
      </c>
      <c r="BK352" s="6" t="s">
        <v>82</v>
      </c>
      <c r="BL352" s="6">
        <v>16.159999847412109</v>
      </c>
      <c r="BM352" s="6">
        <v>110</v>
      </c>
      <c r="BN352" s="6" t="s">
        <v>82</v>
      </c>
      <c r="BO352" s="6" t="s">
        <v>82</v>
      </c>
      <c r="BP352" s="6">
        <v>0</v>
      </c>
      <c r="BQ352" s="6">
        <v>60</v>
      </c>
      <c r="BR352" s="6">
        <v>5.7443380355834961E-3</v>
      </c>
      <c r="BS352" s="6">
        <v>0.1585698127746582</v>
      </c>
      <c r="BT352" s="6" t="s">
        <v>1141</v>
      </c>
      <c r="BU352" s="6" t="s">
        <v>1139</v>
      </c>
      <c r="BV352" s="6">
        <v>40</v>
      </c>
      <c r="BW352" s="6">
        <v>20</v>
      </c>
      <c r="BX352" s="6">
        <v>45</v>
      </c>
      <c r="BY352" s="6">
        <v>863.274</v>
      </c>
      <c r="BZ352" s="6">
        <v>1296.752</v>
      </c>
      <c r="CA352" s="6">
        <v>2.5649999999999999</v>
      </c>
      <c r="CB352" s="6">
        <v>4.2699999999999996</v>
      </c>
      <c r="CC352" s="6">
        <v>94.873999999999995</v>
      </c>
      <c r="CD352" s="6">
        <v>2054.9180000000001</v>
      </c>
      <c r="CE352" s="6">
        <v>841.15599999999995</v>
      </c>
      <c r="CF352" s="6">
        <v>1403.4490000000001</v>
      </c>
      <c r="CG352" s="6">
        <v>5.5140000000000002</v>
      </c>
      <c r="CH352" s="6">
        <v>90.944999999999993</v>
      </c>
      <c r="CS352" s="6"/>
      <c r="CT352" s="6"/>
      <c r="CU352" s="6"/>
      <c r="CV352" s="6"/>
      <c r="CW352" s="6"/>
      <c r="CZ352" s="6"/>
      <c r="DA352" s="6"/>
      <c r="DB352" s="6"/>
      <c r="DC352" s="6"/>
      <c r="DD352" s="6"/>
      <c r="DE352" s="6"/>
    </row>
    <row r="353" spans="1:109" x14ac:dyDescent="0.35">
      <c r="A353" s="8">
        <v>799.9376220703125</v>
      </c>
      <c r="B353" s="8">
        <v>119.90861511230469</v>
      </c>
      <c r="C353" s="8">
        <v>214.80000305175781</v>
      </c>
      <c r="D353" s="8">
        <v>214.80000305175781</v>
      </c>
      <c r="E353" s="8">
        <v>220.10000610351563</v>
      </c>
      <c r="F353" s="8">
        <v>224.80000305175781</v>
      </c>
      <c r="G353" s="8">
        <v>2200.104736328125</v>
      </c>
      <c r="H353" s="8">
        <v>1785.0107421875</v>
      </c>
      <c r="I353" s="8">
        <v>3.0800001621246338</v>
      </c>
      <c r="J353" s="8">
        <v>0.15000000596046448</v>
      </c>
      <c r="K353" s="8">
        <v>24.340002059936523</v>
      </c>
      <c r="L353" s="8">
        <v>2.0559999942779541</v>
      </c>
      <c r="M353" s="8">
        <v>0.45400002598762512</v>
      </c>
      <c r="N353" s="8">
        <v>0.65200001001358032</v>
      </c>
      <c r="O353" s="8">
        <v>46.200000762939453</v>
      </c>
      <c r="P353" s="8">
        <v>27.614292144775391</v>
      </c>
      <c r="Q353" s="8">
        <v>44.978981018066406</v>
      </c>
      <c r="R353" s="8">
        <v>230</v>
      </c>
      <c r="S353" s="8">
        <v>60</v>
      </c>
      <c r="T353" s="8">
        <v>60</v>
      </c>
      <c r="U353" s="8">
        <v>60.799999</v>
      </c>
      <c r="V353" s="8">
        <v>137.79624938964844</v>
      </c>
      <c r="W353" s="8">
        <v>52.49993896484375</v>
      </c>
      <c r="X353" s="8">
        <v>67.0633544921875</v>
      </c>
      <c r="Y353" s="8">
        <v>82.758575439453125</v>
      </c>
      <c r="Z353" s="8">
        <v>2.4831876754760742</v>
      </c>
      <c r="AA353" s="8">
        <v>544.7874755859375</v>
      </c>
      <c r="AB353" s="8">
        <v>496.56497192382813</v>
      </c>
      <c r="AC353" s="8">
        <v>4.8535628318786621</v>
      </c>
      <c r="AD353" s="8">
        <v>3.8753125667572021</v>
      </c>
      <c r="AE353" s="8">
        <v>7869.62353515625</v>
      </c>
      <c r="AF353" s="8">
        <v>6058.01513671875</v>
      </c>
      <c r="AG353" s="8">
        <v>1793.51708984375</v>
      </c>
      <c r="AH353" s="8">
        <v>1131.021484375</v>
      </c>
      <c r="AI353" s="8">
        <v>6076.1064453125</v>
      </c>
      <c r="AJ353" s="8">
        <v>4926.99365234375</v>
      </c>
      <c r="AK353" s="8">
        <f>(data_cloud__263[[#This Row],[timestamp]]-BD351)*86400</f>
        <v>23.708000429905951</v>
      </c>
      <c r="AL353" s="8">
        <v>1.0049999999999999</v>
      </c>
      <c r="AM353" s="8">
        <v>424.62599999999998</v>
      </c>
      <c r="AN353" s="8">
        <v>2054.6260000000002</v>
      </c>
      <c r="AO353" s="8">
        <v>8.5289999999999999</v>
      </c>
      <c r="AP353" s="6">
        <v>45.436999999999998</v>
      </c>
      <c r="AQ353" s="6">
        <v>1</v>
      </c>
      <c r="AR353" s="6">
        <v>0</v>
      </c>
      <c r="AS353" s="6">
        <f>_xlfn.XLOOKUP(data_cloud__263[[#This Row],[product_id]], manual_check_maarten!A:A,manual_check_maarten!F:F,  "")</f>
        <v>0</v>
      </c>
      <c r="AT353" s="6" t="str">
        <f>_xlfn.XLOOKUP(data_cloud__263[[#This Row],[product_id]], manual_check_maarten!A:A,manual_check_maarten!H:H,  "")</f>
        <v>Streaks</v>
      </c>
      <c r="AU353" s="6">
        <f>IF(data_cloud__263[[#This Row],[ground_truth]]=0,1,0)</f>
        <v>1</v>
      </c>
      <c r="AV353" s="6"/>
      <c r="AW353" s="6"/>
      <c r="AX353" s="6">
        <f>_xlfn.XLOOKUP(data_cloud__263[[#This Row],[product_id]], manual_check_maarten!A:A,manual_check_maarten!G:G,  "")</f>
        <v>0</v>
      </c>
      <c r="AY353" s="6"/>
      <c r="AZ353" s="6"/>
      <c r="BA353" s="6" t="s">
        <v>1142</v>
      </c>
      <c r="BB353" s="6">
        <v>195</v>
      </c>
      <c r="BC353" s="6" t="s">
        <v>85</v>
      </c>
      <c r="BD353" s="6">
        <v>45566.762348715281</v>
      </c>
      <c r="BE353" s="6" t="s">
        <v>79</v>
      </c>
      <c r="BF353" s="6" t="s">
        <v>80</v>
      </c>
      <c r="BG353" s="6">
        <v>195</v>
      </c>
      <c r="BH353" s="6">
        <v>195</v>
      </c>
      <c r="BI353" s="6">
        <v>0</v>
      </c>
      <c r="BJ353" s="6" t="s">
        <v>1140</v>
      </c>
      <c r="BK353" s="6" t="s">
        <v>82</v>
      </c>
      <c r="BL353" s="6">
        <v>16.159999847412109</v>
      </c>
      <c r="BM353" s="6">
        <v>110</v>
      </c>
      <c r="BN353" s="6" t="s">
        <v>82</v>
      </c>
      <c r="BO353" s="6" t="s">
        <v>82</v>
      </c>
      <c r="BP353" s="6">
        <v>0</v>
      </c>
      <c r="BQ353" s="6">
        <v>60</v>
      </c>
      <c r="BR353" s="6"/>
      <c r="BS353" s="6"/>
      <c r="BT353" s="6" t="s">
        <v>1143</v>
      </c>
      <c r="BU353" s="6" t="s">
        <v>1142</v>
      </c>
      <c r="BV353" s="6">
        <v>40</v>
      </c>
      <c r="BW353" s="6">
        <v>20</v>
      </c>
      <c r="BX353" s="6">
        <v>45</v>
      </c>
      <c r="BY353" s="6">
        <v>1240.8440000000001</v>
      </c>
      <c r="BZ353" s="6">
        <v>1084.7439999999999</v>
      </c>
      <c r="CA353" s="6">
        <v>1.7769999999999999</v>
      </c>
      <c r="CB353" s="6">
        <v>4.1349999999999998</v>
      </c>
      <c r="CC353" s="6">
        <v>94.085999999999999</v>
      </c>
      <c r="CD353" s="6">
        <v>2054.6260000000002</v>
      </c>
      <c r="CE353" s="6">
        <v>1218.1780000000001</v>
      </c>
      <c r="CF353" s="6">
        <v>1389.6030000000001</v>
      </c>
      <c r="CG353" s="6">
        <v>-175.178</v>
      </c>
      <c r="CH353" s="6">
        <v>99.998999999999995</v>
      </c>
      <c r="CS353" s="6"/>
      <c r="CT353" s="6"/>
      <c r="CU353" s="6"/>
      <c r="CV353" s="6"/>
      <c r="CW353" s="6"/>
      <c r="CZ353" s="6"/>
      <c r="DA353" s="6"/>
      <c r="DB353" s="6"/>
      <c r="DC353" s="6"/>
      <c r="DD353" s="6"/>
      <c r="DE353" s="6"/>
    </row>
    <row r="354" spans="1:109" x14ac:dyDescent="0.35">
      <c r="A354" s="8">
        <v>800.3065185546875</v>
      </c>
      <c r="B354" s="8">
        <v>119.90861511230469</v>
      </c>
      <c r="C354" s="8">
        <v>214.80000305175781</v>
      </c>
      <c r="D354" s="8">
        <v>214.80000305175781</v>
      </c>
      <c r="E354" s="8">
        <v>220</v>
      </c>
      <c r="F354" s="8">
        <v>224.80000305175781</v>
      </c>
      <c r="G354" s="8">
        <v>2184.85302734375</v>
      </c>
      <c r="H354" s="8">
        <v>1782.87353515625</v>
      </c>
      <c r="I354" s="8">
        <v>3.2780001163482666</v>
      </c>
      <c r="J354" s="8">
        <v>0.14800000190734863</v>
      </c>
      <c r="K354" s="8">
        <v>24.338001251220703</v>
      </c>
      <c r="L354" s="8">
        <v>2.0480000972747803</v>
      </c>
      <c r="M354" s="8">
        <v>0.45200002193450928</v>
      </c>
      <c r="N354" s="8">
        <v>0.65000003576278687</v>
      </c>
      <c r="O354" s="8">
        <v>46.400001525878906</v>
      </c>
      <c r="P354" s="8">
        <v>27.706033706665039</v>
      </c>
      <c r="Q354" s="8">
        <v>44.948402404785156</v>
      </c>
      <c r="R354" s="8">
        <v>229.80000305175781</v>
      </c>
      <c r="S354" s="8">
        <v>60.099997999999999</v>
      </c>
      <c r="T354" s="8">
        <v>60.099997999999999</v>
      </c>
      <c r="U354" s="8">
        <v>60.799999</v>
      </c>
      <c r="V354" s="8">
        <v>94.586082458496094</v>
      </c>
      <c r="W354" s="8">
        <v>52.499603271484375</v>
      </c>
      <c r="X354" s="8">
        <v>66.648933410644531</v>
      </c>
      <c r="Y354" s="8">
        <v>80.402854919433594</v>
      </c>
      <c r="Z354" s="8">
        <v>3.6119377613067627</v>
      </c>
      <c r="AA354" s="8">
        <v>540.75390625</v>
      </c>
      <c r="AB354" s="8">
        <v>495.71267700195313</v>
      </c>
      <c r="AC354" s="8">
        <v>4.6278128623962402</v>
      </c>
      <c r="AD354" s="8">
        <v>3.6495625972747803</v>
      </c>
      <c r="AE354" s="8">
        <v>7665.57421875</v>
      </c>
      <c r="AF354" s="8">
        <v>5371.45751953125</v>
      </c>
      <c r="AG354" s="8">
        <v>1652.91796875</v>
      </c>
      <c r="AH354" s="8">
        <v>995.87548828125</v>
      </c>
      <c r="AI354" s="8">
        <v>6012.65625</v>
      </c>
      <c r="AJ354" s="8">
        <v>4375.58203125</v>
      </c>
      <c r="AK354" s="8">
        <f>(data_cloud__263[[#This Row],[timestamp]]-BD352)*86400</f>
        <v>25.381999975070357</v>
      </c>
      <c r="AL354" s="8">
        <v>1.0029999999999999</v>
      </c>
      <c r="AM354" s="8">
        <v>423.70499999999998</v>
      </c>
      <c r="AN354" s="8">
        <v>2055.7109999999998</v>
      </c>
      <c r="AO354" s="8">
        <v>7.7880000000000003</v>
      </c>
      <c r="AP354" s="6">
        <v>25.914999999999999</v>
      </c>
      <c r="AQ354" s="6">
        <v>1</v>
      </c>
      <c r="AR354" s="6">
        <v>1</v>
      </c>
      <c r="AS354" s="6">
        <f>_xlfn.XLOOKUP(data_cloud__263[[#This Row],[product_id]], manual_check_maarten!A:A,manual_check_maarten!F:F,  "")</f>
        <v>0</v>
      </c>
      <c r="AT354" s="6" t="str">
        <f>_xlfn.XLOOKUP(data_cloud__263[[#This Row],[product_id]], manual_check_maarten!A:A,manual_check_maarten!H:H,  "")</f>
        <v>Circ section</v>
      </c>
      <c r="AU354" s="6">
        <f>IF(data_cloud__263[[#This Row],[ground_truth]]=0,1,0)</f>
        <v>1</v>
      </c>
      <c r="AV354" s="6"/>
      <c r="AW354" s="6"/>
      <c r="AX354" s="6">
        <f>_xlfn.XLOOKUP(data_cloud__263[[#This Row],[product_id]], manual_check_maarten!A:A,manual_check_maarten!G:G,  "")</f>
        <v>0</v>
      </c>
      <c r="AY354" s="6"/>
      <c r="AZ354" s="6"/>
      <c r="BA354" s="6" t="s">
        <v>1144</v>
      </c>
      <c r="BB354" s="6">
        <v>196</v>
      </c>
      <c r="BC354" s="6" t="s">
        <v>78</v>
      </c>
      <c r="BD354" s="6">
        <v>45566.762642488429</v>
      </c>
      <c r="BE354" s="6" t="s">
        <v>79</v>
      </c>
      <c r="BF354" s="6" t="s">
        <v>80</v>
      </c>
      <c r="BG354" s="6">
        <v>196</v>
      </c>
      <c r="BH354" s="6">
        <v>196</v>
      </c>
      <c r="BI354" s="6">
        <v>0</v>
      </c>
      <c r="BJ354" s="6" t="s">
        <v>1145</v>
      </c>
      <c r="BK354" s="6" t="s">
        <v>82</v>
      </c>
      <c r="BL354" s="6">
        <v>16.170000076293945</v>
      </c>
      <c r="BM354" s="6">
        <v>110</v>
      </c>
      <c r="BN354" s="6" t="s">
        <v>82</v>
      </c>
      <c r="BO354" s="6" t="s">
        <v>82</v>
      </c>
      <c r="BP354" s="6">
        <v>0</v>
      </c>
      <c r="BQ354" s="6">
        <v>60</v>
      </c>
      <c r="BR354" s="6">
        <v>3.0580759048461914E-3</v>
      </c>
      <c r="BS354" s="6">
        <v>0.14261305332183838</v>
      </c>
      <c r="BT354" s="6" t="s">
        <v>1146</v>
      </c>
      <c r="BU354" s="6" t="s">
        <v>1144</v>
      </c>
      <c r="BV354" s="6">
        <v>40</v>
      </c>
      <c r="BW354" s="6">
        <v>20</v>
      </c>
      <c r="BX354" s="6">
        <v>45</v>
      </c>
      <c r="BY354" s="6">
        <v>863.04200000000003</v>
      </c>
      <c r="BZ354" s="6">
        <v>1276.922</v>
      </c>
      <c r="CA354" s="6">
        <v>1.7290000000000001</v>
      </c>
      <c r="CB354" s="6">
        <v>4.1550000000000002</v>
      </c>
      <c r="CC354" s="6">
        <v>94.037999999999997</v>
      </c>
      <c r="CD354" s="6">
        <v>2055.7109999999998</v>
      </c>
      <c r="CE354" s="6">
        <v>841.42399999999998</v>
      </c>
      <c r="CF354" s="6">
        <v>1384.0160000000001</v>
      </c>
      <c r="CG354" s="6">
        <v>5.444</v>
      </c>
      <c r="CH354" s="6">
        <v>93.307000000000002</v>
      </c>
      <c r="CS354" s="6"/>
      <c r="CT354" s="6"/>
      <c r="CU354" s="6"/>
      <c r="CV354" s="6"/>
      <c r="CW354" s="6"/>
      <c r="CZ354" s="6"/>
      <c r="DA354" s="6"/>
      <c r="DB354" s="6"/>
      <c r="DC354" s="6"/>
      <c r="DD354" s="6"/>
      <c r="DE354" s="6"/>
    </row>
    <row r="355" spans="1:109" x14ac:dyDescent="0.35">
      <c r="A355" s="8">
        <v>800.3065185546875</v>
      </c>
      <c r="B355" s="8">
        <v>119.90861511230469</v>
      </c>
      <c r="C355" s="8">
        <v>214.80000305175781</v>
      </c>
      <c r="D355" s="8">
        <v>214.80000305175781</v>
      </c>
      <c r="E355" s="8">
        <v>220</v>
      </c>
      <c r="F355" s="8">
        <v>224.80000305175781</v>
      </c>
      <c r="G355" s="8">
        <v>2184.85302734375</v>
      </c>
      <c r="H355" s="8">
        <v>1782.87353515625</v>
      </c>
      <c r="I355" s="8">
        <v>3.2780001163482666</v>
      </c>
      <c r="J355" s="8">
        <v>0.14800000190734863</v>
      </c>
      <c r="K355" s="8">
        <v>24.338001251220703</v>
      </c>
      <c r="L355" s="8">
        <v>2.0480000972747803</v>
      </c>
      <c r="M355" s="8">
        <v>0.45200002193450928</v>
      </c>
      <c r="N355" s="8">
        <v>0.65000003576278687</v>
      </c>
      <c r="O355" s="8">
        <v>46.400001525878906</v>
      </c>
      <c r="P355" s="8">
        <v>27.706033706665039</v>
      </c>
      <c r="Q355" s="8">
        <v>44.948402404785156</v>
      </c>
      <c r="R355" s="8">
        <v>229.80000305175781</v>
      </c>
      <c r="S355" s="8">
        <v>60.099997999999999</v>
      </c>
      <c r="T355" s="8">
        <v>60.099997999999999</v>
      </c>
      <c r="U355" s="8">
        <v>60.799999</v>
      </c>
      <c r="V355" s="8">
        <v>137.79624938964844</v>
      </c>
      <c r="W355" s="8">
        <v>52.49993896484375</v>
      </c>
      <c r="X355" s="8">
        <v>67.242454528808594</v>
      </c>
      <c r="Y355" s="8">
        <v>83.27001953125</v>
      </c>
      <c r="Z355" s="8">
        <v>1.3544375896453857</v>
      </c>
      <c r="AA355" s="8">
        <v>543.7239990234375</v>
      </c>
      <c r="AB355" s="8">
        <v>495.76885986328125</v>
      </c>
      <c r="AC355" s="8">
        <v>4.8159375190734863</v>
      </c>
      <c r="AD355" s="8">
        <v>3.8376877307891846</v>
      </c>
      <c r="AE355" s="8">
        <v>7861.43505859375</v>
      </c>
      <c r="AF355" s="8">
        <v>6023.98095703125</v>
      </c>
      <c r="AG355" s="8">
        <v>1775.93994140625</v>
      </c>
      <c r="AH355" s="8">
        <v>1116.51806640625</v>
      </c>
      <c r="AI355" s="8">
        <v>6085.4951171875</v>
      </c>
      <c r="AJ355" s="8">
        <v>4907.462890625</v>
      </c>
      <c r="AK355" s="8">
        <f>(data_cloud__263[[#This Row],[timestamp]]-BD353)*86400</f>
        <v>25.381999975070357</v>
      </c>
      <c r="AL355" s="8">
        <v>1.0049999999999999</v>
      </c>
      <c r="AM355" s="8">
        <v>424.71800000000002</v>
      </c>
      <c r="AN355" s="8">
        <v>2054.973</v>
      </c>
      <c r="AO355" s="8">
        <v>72.433000000000007</v>
      </c>
      <c r="AP355" s="6">
        <v>23.774000000000001</v>
      </c>
      <c r="AQ355" s="6">
        <v>0</v>
      </c>
      <c r="AR355" s="6">
        <v>1</v>
      </c>
      <c r="AS355" s="6">
        <f>_xlfn.XLOOKUP(data_cloud__263[[#This Row],[product_id]], manual_check_maarten!A:A,manual_check_maarten!F:F,  "")</f>
        <v>0</v>
      </c>
      <c r="AT355" s="6" t="str">
        <f>_xlfn.XLOOKUP(data_cloud__263[[#This Row],[product_id]], manual_check_maarten!A:A,manual_check_maarten!H:H,  "")</f>
        <v>Streaks</v>
      </c>
      <c r="AU355" s="6">
        <f>IF(data_cloud__263[[#This Row],[ground_truth]]=0,1,0)</f>
        <v>1</v>
      </c>
      <c r="AV355" s="6"/>
      <c r="AW355" s="6"/>
      <c r="AX355" s="6">
        <f>_xlfn.XLOOKUP(data_cloud__263[[#This Row],[product_id]], manual_check_maarten!A:A,manual_check_maarten!G:G,  "")</f>
        <v>0</v>
      </c>
      <c r="AY355" s="6"/>
      <c r="AZ355" s="6"/>
      <c r="BA355" s="6" t="s">
        <v>1147</v>
      </c>
      <c r="BB355" s="6">
        <v>196</v>
      </c>
      <c r="BC355" s="6" t="s">
        <v>85</v>
      </c>
      <c r="BD355" s="6">
        <v>45566.762642488429</v>
      </c>
      <c r="BE355" s="6" t="s">
        <v>79</v>
      </c>
      <c r="BF355" s="6" t="s">
        <v>80</v>
      </c>
      <c r="BG355" s="6">
        <v>196</v>
      </c>
      <c r="BH355" s="6">
        <v>196</v>
      </c>
      <c r="BI355" s="6">
        <v>0</v>
      </c>
      <c r="BJ355" s="6" t="s">
        <v>1145</v>
      </c>
      <c r="BK355" s="6" t="s">
        <v>82</v>
      </c>
      <c r="BL355" s="6">
        <v>16.170000076293945</v>
      </c>
      <c r="BM355" s="6">
        <v>110</v>
      </c>
      <c r="BN355" s="6" t="s">
        <v>82</v>
      </c>
      <c r="BO355" s="6" t="s">
        <v>82</v>
      </c>
      <c r="BP355" s="6">
        <v>0</v>
      </c>
      <c r="BQ355" s="6">
        <v>60</v>
      </c>
      <c r="BR355" s="6"/>
      <c r="BS355" s="6"/>
      <c r="BT355" s="6" t="s">
        <v>1148</v>
      </c>
      <c r="BU355" s="6" t="s">
        <v>1147</v>
      </c>
      <c r="BV355" s="6">
        <v>40</v>
      </c>
      <c r="BW355" s="6">
        <v>20</v>
      </c>
      <c r="BX355" s="6">
        <v>45</v>
      </c>
      <c r="BY355" s="6">
        <v>1184.739</v>
      </c>
      <c r="BZ355" s="6">
        <v>1042.875</v>
      </c>
      <c r="CA355" s="6">
        <v>-3.673</v>
      </c>
      <c r="CB355" s="6">
        <v>4.0819999999999999</v>
      </c>
      <c r="CC355" s="6">
        <v>88.635999999999996</v>
      </c>
      <c r="CD355" s="6">
        <v>2054.973</v>
      </c>
      <c r="CE355" s="6">
        <v>1190.346</v>
      </c>
      <c r="CF355" s="6">
        <v>1349.3030000000001</v>
      </c>
      <c r="CG355" s="6">
        <v>179.494</v>
      </c>
      <c r="CH355" s="6">
        <v>98.424999999999997</v>
      </c>
      <c r="CS355" s="6"/>
      <c r="CT355" s="6"/>
      <c r="CU355" s="6"/>
      <c r="CV355" s="6"/>
      <c r="CW355" s="6"/>
      <c r="CZ355" s="6"/>
      <c r="DA355" s="6"/>
      <c r="DB355" s="6"/>
      <c r="DC355" s="6"/>
      <c r="DD355" s="6"/>
      <c r="DE355" s="6"/>
    </row>
    <row r="356" spans="1:109" hidden="1" x14ac:dyDescent="0.35">
      <c r="A356" s="8">
        <v>800.1220703125</v>
      </c>
      <c r="B356" s="8">
        <v>119.90861511230469</v>
      </c>
      <c r="C356" s="8">
        <v>215</v>
      </c>
      <c r="D356" s="8">
        <v>215</v>
      </c>
      <c r="E356" s="8">
        <v>220.10000610351563</v>
      </c>
      <c r="F356" s="8">
        <v>225</v>
      </c>
      <c r="G356" s="8">
        <v>2197.578857421875</v>
      </c>
      <c r="H356" s="8">
        <v>1784.136474609375</v>
      </c>
      <c r="I356" s="8">
        <v>3.4160001277923584</v>
      </c>
      <c r="J356" s="8">
        <v>0.14800000190734863</v>
      </c>
      <c r="K356" s="8">
        <v>24.340002059936523</v>
      </c>
      <c r="L356" s="8">
        <v>2.0480000972747803</v>
      </c>
      <c r="M356" s="8">
        <v>0.45400002598762512</v>
      </c>
      <c r="N356" s="8">
        <v>0.65400004386901855</v>
      </c>
      <c r="O356" s="8">
        <v>46.5</v>
      </c>
      <c r="P356" s="8">
        <v>27.833452224731445</v>
      </c>
      <c r="Q356" s="8">
        <v>44.943305969238281</v>
      </c>
      <c r="R356" s="8">
        <v>229.80000305175781</v>
      </c>
      <c r="S356" s="8">
        <v>59.900002000000001</v>
      </c>
      <c r="T356" s="8">
        <v>59.900002000000001</v>
      </c>
      <c r="U356" s="8">
        <v>60.900002000000001</v>
      </c>
      <c r="V356" s="8">
        <v>94.586082458496094</v>
      </c>
      <c r="W356" s="8">
        <v>52.499603271484375</v>
      </c>
      <c r="X356" s="8">
        <v>66.621902465820313</v>
      </c>
      <c r="Y356" s="8">
        <v>80.406806945800781</v>
      </c>
      <c r="Z356" s="8">
        <v>3.1228127479553223</v>
      </c>
      <c r="AA356" s="8">
        <v>541.7491455078125</v>
      </c>
      <c r="AB356" s="8">
        <v>497.34194946289063</v>
      </c>
      <c r="AC356" s="8">
        <v>4.5901875495910645</v>
      </c>
      <c r="AD356" s="8">
        <v>3.6495625972747803</v>
      </c>
      <c r="AE356" s="8">
        <v>7682.650390625</v>
      </c>
      <c r="AF356" s="8">
        <v>5424.0615234375</v>
      </c>
      <c r="AG356" s="8">
        <v>1642.29296875</v>
      </c>
      <c r="AH356" s="8">
        <v>1005.83935546875</v>
      </c>
      <c r="AI356" s="8">
        <v>6040.357421875</v>
      </c>
      <c r="AJ356" s="8">
        <v>4418.22216796875</v>
      </c>
      <c r="AK356" s="8">
        <f>(data_cloud__263[[#This Row],[timestamp]]-BD354)*86400</f>
        <v>23.909999686293304</v>
      </c>
      <c r="AL356" s="8"/>
      <c r="AM356" s="8"/>
      <c r="AN356" s="8"/>
      <c r="AO356" s="8"/>
      <c r="AP356" s="6"/>
      <c r="AQ356" s="6"/>
      <c r="AR356" s="6"/>
      <c r="AS356" s="6" t="str">
        <f>_xlfn.XLOOKUP(data_cloud__263[[#This Row],[product_id]], manual_check_maarten!A:A,manual_check_maarten!F:F,  "")</f>
        <v/>
      </c>
      <c r="AT356" s="6" t="str">
        <f>_xlfn.XLOOKUP(data_cloud__263[[#This Row],[product_id]], manual_check_maarten!A:A,manual_check_maarten!H:H,  "")</f>
        <v/>
      </c>
      <c r="AU356" s="6">
        <f>IF(data_cloud__263[[#This Row],[ground_truth]]=0,1,0)</f>
        <v>0</v>
      </c>
      <c r="AV356" s="6"/>
      <c r="AW356" s="6"/>
      <c r="AX356" s="6" t="str">
        <f>_xlfn.XLOOKUP(data_cloud__263[[#This Row],[product_id]], manual_check_maarten!A:A,manual_check_maarten!G:G,  "")</f>
        <v/>
      </c>
      <c r="AY356" s="6"/>
      <c r="AZ356" s="6"/>
      <c r="BA356" s="6" t="s">
        <v>1149</v>
      </c>
      <c r="BB356" s="6">
        <v>197</v>
      </c>
      <c r="BC356" s="6" t="s">
        <v>78</v>
      </c>
      <c r="BD356" s="6">
        <v>45566.762919224537</v>
      </c>
      <c r="BE356" s="6" t="s">
        <v>79</v>
      </c>
      <c r="BF356" s="6" t="s">
        <v>80</v>
      </c>
      <c r="BG356" s="6">
        <v>197</v>
      </c>
      <c r="BH356" s="6">
        <v>197</v>
      </c>
      <c r="BI356" s="6">
        <v>0</v>
      </c>
      <c r="BJ356" s="6" t="s">
        <v>1150</v>
      </c>
      <c r="BK356" s="6" t="s">
        <v>82</v>
      </c>
      <c r="BL356" s="6">
        <v>16.170000076293945</v>
      </c>
      <c r="BM356" s="6">
        <v>110</v>
      </c>
      <c r="BN356" s="6" t="s">
        <v>82</v>
      </c>
      <c r="BO356" s="6" t="s">
        <v>82</v>
      </c>
      <c r="BP356" s="6">
        <v>0</v>
      </c>
      <c r="BQ356" s="6">
        <v>60</v>
      </c>
      <c r="BR356" s="6">
        <v>1.4159798622131348E-2</v>
      </c>
      <c r="BS356" s="6">
        <v>0.12826335430145264</v>
      </c>
      <c r="BT356" s="6"/>
      <c r="BU356" s="6"/>
      <c r="BY356" s="6"/>
      <c r="BZ356" s="6"/>
      <c r="CA356" s="6"/>
      <c r="CB356" s="6"/>
      <c r="CC356" s="6"/>
      <c r="CD356" s="6"/>
      <c r="CE356" s="6"/>
      <c r="CS356" s="6"/>
      <c r="CT356" s="6"/>
      <c r="CU356" s="6"/>
      <c r="CV356" s="6"/>
      <c r="CW356" s="6"/>
      <c r="CZ356" s="6"/>
      <c r="DA356" s="6"/>
      <c r="DB356" s="6"/>
      <c r="DC356" s="6"/>
      <c r="DD356" s="6"/>
      <c r="DE356" s="6"/>
    </row>
    <row r="357" spans="1:109" x14ac:dyDescent="0.35">
      <c r="A357" s="8">
        <v>800.1220703125</v>
      </c>
      <c r="B357" s="8">
        <v>119.90861511230469</v>
      </c>
      <c r="C357" s="8">
        <v>215</v>
      </c>
      <c r="D357" s="8">
        <v>215</v>
      </c>
      <c r="E357" s="8">
        <v>220.10000610351563</v>
      </c>
      <c r="F357" s="8">
        <v>225</v>
      </c>
      <c r="G357" s="8">
        <v>2197.578857421875</v>
      </c>
      <c r="H357" s="8">
        <v>1784.136474609375</v>
      </c>
      <c r="I357" s="8">
        <v>3.4160001277923584</v>
      </c>
      <c r="J357" s="8">
        <v>0.14800000190734863</v>
      </c>
      <c r="K357" s="8">
        <v>24.340002059936523</v>
      </c>
      <c r="L357" s="8">
        <v>2.0480000972747803</v>
      </c>
      <c r="M357" s="8">
        <v>0.45400002598762512</v>
      </c>
      <c r="N357" s="8">
        <v>0.65400004386901855</v>
      </c>
      <c r="O357" s="8">
        <v>46.5</v>
      </c>
      <c r="P357" s="8">
        <v>27.833452224731445</v>
      </c>
      <c r="Q357" s="8">
        <v>44.943305969238281</v>
      </c>
      <c r="R357" s="8">
        <v>229.80000305175781</v>
      </c>
      <c r="S357" s="8">
        <v>59.900002000000001</v>
      </c>
      <c r="T357" s="8">
        <v>59.900002000000001</v>
      </c>
      <c r="U357" s="8">
        <v>60.900002000000001</v>
      </c>
      <c r="V357" s="8">
        <v>137.79624938964844</v>
      </c>
      <c r="W357" s="8">
        <v>52.49993896484375</v>
      </c>
      <c r="X357" s="8">
        <v>67.189033508300781</v>
      </c>
      <c r="Y357" s="8">
        <v>82.828056335449219</v>
      </c>
      <c r="Z357" s="8">
        <v>2.2198126316070557</v>
      </c>
      <c r="AA357" s="8">
        <v>543.4066162109375</v>
      </c>
      <c r="AB357" s="8">
        <v>495.49026489257813</v>
      </c>
      <c r="AC357" s="8">
        <v>4.8911876678466797</v>
      </c>
      <c r="AD357" s="8">
        <v>3.8753125667572021</v>
      </c>
      <c r="AE357" s="8">
        <v>7855.80810546875</v>
      </c>
      <c r="AF357" s="8">
        <v>6008.95556640625</v>
      </c>
      <c r="AG357" s="8">
        <v>1818.4755859375</v>
      </c>
      <c r="AH357" s="8">
        <v>1137.1923828125</v>
      </c>
      <c r="AI357" s="8">
        <v>6037.33251953125</v>
      </c>
      <c r="AJ357" s="8">
        <v>4871.76318359375</v>
      </c>
      <c r="AK357" s="8">
        <f>(data_cloud__263[[#This Row],[timestamp]]-BD355)*86400</f>
        <v>23.909999686293304</v>
      </c>
      <c r="AL357" s="8">
        <v>1.0049999999999999</v>
      </c>
      <c r="AM357" s="8">
        <v>424.81400000000002</v>
      </c>
      <c r="AN357" s="8">
        <v>2055.1889999999999</v>
      </c>
      <c r="AO357" s="8">
        <v>6.2249999999999996</v>
      </c>
      <c r="AP357" s="6">
        <v>20.632999999999999</v>
      </c>
      <c r="AQ357" s="6">
        <v>1</v>
      </c>
      <c r="AR357" s="6">
        <v>1</v>
      </c>
      <c r="AS357" s="6">
        <f>_xlfn.XLOOKUP(data_cloud__263[[#This Row],[product_id]], manual_check_maarten!A:A,manual_check_maarten!F:F,  "")</f>
        <v>1</v>
      </c>
      <c r="AT357" s="6" t="str">
        <f>_xlfn.XLOOKUP(data_cloud__263[[#This Row],[product_id]], manual_check_maarten!A:A,manual_check_maarten!H:H,  "")</f>
        <v/>
      </c>
      <c r="AU357" s="6">
        <f>IF(data_cloud__263[[#This Row],[ground_truth]]=0,1,0)</f>
        <v>0</v>
      </c>
      <c r="AV357" s="6"/>
      <c r="AW357" s="6"/>
      <c r="AX357" s="6">
        <f>_xlfn.XLOOKUP(data_cloud__263[[#This Row],[product_id]], manual_check_maarten!A:A,manual_check_maarten!G:G,  "")</f>
        <v>0</v>
      </c>
      <c r="AY357" s="6"/>
      <c r="AZ357" s="6"/>
      <c r="BA357" s="6" t="s">
        <v>1151</v>
      </c>
      <c r="BB357" s="6">
        <v>197</v>
      </c>
      <c r="BC357" s="6" t="s">
        <v>85</v>
      </c>
      <c r="BD357" s="6">
        <v>45566.762919224537</v>
      </c>
      <c r="BE357" s="6" t="s">
        <v>79</v>
      </c>
      <c r="BF357" s="6" t="s">
        <v>80</v>
      </c>
      <c r="BG357" s="6">
        <v>197</v>
      </c>
      <c r="BH357" s="6">
        <v>197</v>
      </c>
      <c r="BI357" s="6">
        <v>0</v>
      </c>
      <c r="BJ357" s="6" t="s">
        <v>1150</v>
      </c>
      <c r="BK357" s="6" t="s">
        <v>82</v>
      </c>
      <c r="BL357" s="6">
        <v>16.170000076293945</v>
      </c>
      <c r="BM357" s="6">
        <v>110</v>
      </c>
      <c r="BN357" s="6" t="s">
        <v>82</v>
      </c>
      <c r="BO357" s="6" t="s">
        <v>82</v>
      </c>
      <c r="BP357" s="6">
        <v>0</v>
      </c>
      <c r="BQ357" s="6">
        <v>60</v>
      </c>
      <c r="BR357" s="6"/>
      <c r="BS357" s="6"/>
      <c r="BT357" s="6" t="s">
        <v>1152</v>
      </c>
      <c r="BU357" s="6" t="s">
        <v>1151</v>
      </c>
      <c r="BV357" s="6">
        <v>40</v>
      </c>
      <c r="BW357" s="6">
        <v>20</v>
      </c>
      <c r="BX357" s="6">
        <v>45</v>
      </c>
      <c r="BY357" s="6">
        <v>1196.146</v>
      </c>
      <c r="BZ357" s="6">
        <v>1020.704</v>
      </c>
      <c r="CA357" s="6">
        <v>-3.673</v>
      </c>
      <c r="CB357" s="6">
        <v>4.0810000000000004</v>
      </c>
      <c r="CC357" s="6">
        <v>88.635999999999996</v>
      </c>
      <c r="CD357" s="6">
        <v>2055.1889999999999</v>
      </c>
      <c r="CE357" s="6">
        <v>1199.5050000000001</v>
      </c>
      <c r="CF357" s="6">
        <v>1327.1220000000001</v>
      </c>
      <c r="CG357" s="6">
        <v>179.99700000000001</v>
      </c>
      <c r="CH357" s="6">
        <v>98.424999999999997</v>
      </c>
      <c r="CS357" s="6"/>
      <c r="CT357" s="6"/>
      <c r="CU357" s="6"/>
      <c r="CV357" s="6"/>
      <c r="CW357" s="6"/>
      <c r="CZ357" s="6"/>
      <c r="DA357" s="6"/>
      <c r="DB357" s="6"/>
      <c r="DC357" s="6"/>
      <c r="DD357" s="6"/>
      <c r="DE357" s="6"/>
    </row>
    <row r="358" spans="1:109" x14ac:dyDescent="0.35">
      <c r="A358" s="8">
        <v>800.3065185546875</v>
      </c>
      <c r="B358" s="8">
        <v>119.90861511230469</v>
      </c>
      <c r="C358" s="8">
        <v>214.80000305175781</v>
      </c>
      <c r="D358" s="8">
        <v>214.80000305175781</v>
      </c>
      <c r="E358" s="8">
        <v>220</v>
      </c>
      <c r="F358" s="8">
        <v>225</v>
      </c>
      <c r="G358" s="8">
        <v>2193.984619140625</v>
      </c>
      <c r="H358" s="8">
        <v>1769.0792236328125</v>
      </c>
      <c r="I358" s="8">
        <v>3.4160001277923584</v>
      </c>
      <c r="J358" s="8">
        <v>0.14600001275539398</v>
      </c>
      <c r="K358" s="8">
        <v>24.338001251220703</v>
      </c>
      <c r="L358" s="8">
        <v>2.0340001583099365</v>
      </c>
      <c r="M358" s="8">
        <v>0.45200002193450928</v>
      </c>
      <c r="N358" s="8">
        <v>0.65600001811981201</v>
      </c>
      <c r="O358" s="8">
        <v>46.5</v>
      </c>
      <c r="P358" s="8">
        <v>27.731517791748047</v>
      </c>
      <c r="Q358" s="8">
        <v>44.994274139404297</v>
      </c>
      <c r="R358" s="8">
        <v>229.80000305175781</v>
      </c>
      <c r="S358" s="8">
        <v>60</v>
      </c>
      <c r="T358" s="8">
        <v>60</v>
      </c>
      <c r="U358" s="8">
        <v>60.799999</v>
      </c>
      <c r="V358" s="8">
        <v>94.586082458496094</v>
      </c>
      <c r="W358" s="8">
        <v>52.499603271484375</v>
      </c>
      <c r="X358" s="8">
        <v>66.393211364746094</v>
      </c>
      <c r="Y358" s="8">
        <v>80.390304565429688</v>
      </c>
      <c r="Z358" s="8">
        <v>3.2733125686645508</v>
      </c>
      <c r="AA358" s="8">
        <v>541.05902099609375</v>
      </c>
      <c r="AB358" s="8">
        <v>495.7120361328125</v>
      </c>
      <c r="AC358" s="8">
        <v>4.6654376983642578</v>
      </c>
      <c r="AD358" s="8">
        <v>3.687187671661377</v>
      </c>
      <c r="AE358" s="8">
        <v>7682.626953125</v>
      </c>
      <c r="AF358" s="8">
        <v>5387.978515625</v>
      </c>
      <c r="AG358" s="8">
        <v>1674.9306640625</v>
      </c>
      <c r="AH358" s="8">
        <v>1014.986328125</v>
      </c>
      <c r="AI358" s="8">
        <v>6007.6962890625</v>
      </c>
      <c r="AJ358" s="8">
        <v>4372.9921875</v>
      </c>
      <c r="AK358" s="8">
        <f>(data_cloud__263[[#This Row],[timestamp]]-BD356)*86400</f>
        <v>23.831000039353967</v>
      </c>
      <c r="AL358" s="8">
        <v>1.0029999999999999</v>
      </c>
      <c r="AM358" s="8">
        <v>423.31200000000001</v>
      </c>
      <c r="AN358" s="8">
        <v>2055.4110000000001</v>
      </c>
      <c r="AO358" s="8">
        <v>6.2460000000000004</v>
      </c>
      <c r="AP358" s="6">
        <v>26.652999999999999</v>
      </c>
      <c r="AQ358" s="6">
        <v>1</v>
      </c>
      <c r="AR358" s="6">
        <v>1</v>
      </c>
      <c r="AS358" s="6">
        <f>_xlfn.XLOOKUP(data_cloud__263[[#This Row],[product_id]], manual_check_maarten!A:A,manual_check_maarten!F:F,  "")</f>
        <v>1</v>
      </c>
      <c r="AT358" s="6" t="str">
        <f>_xlfn.XLOOKUP(data_cloud__263[[#This Row],[product_id]], manual_check_maarten!A:A,manual_check_maarten!H:H,  "")</f>
        <v/>
      </c>
      <c r="AU358" s="6">
        <f>IF(data_cloud__263[[#This Row],[ground_truth]]=0,1,0)</f>
        <v>0</v>
      </c>
      <c r="AV358" s="6"/>
      <c r="AW358" s="6"/>
      <c r="AX358" s="6">
        <f>_xlfn.XLOOKUP(data_cloud__263[[#This Row],[product_id]], manual_check_maarten!A:A,manual_check_maarten!G:G,  "")</f>
        <v>0</v>
      </c>
      <c r="AY358" s="6"/>
      <c r="AZ358" s="6"/>
      <c r="BA358" s="6" t="s">
        <v>1153</v>
      </c>
      <c r="BB358" s="6">
        <v>198</v>
      </c>
      <c r="BC358" s="6" t="s">
        <v>78</v>
      </c>
      <c r="BD358" s="6">
        <v>45566.763195046296</v>
      </c>
      <c r="BE358" s="6" t="s">
        <v>79</v>
      </c>
      <c r="BF358" s="6" t="s">
        <v>80</v>
      </c>
      <c r="BG358" s="6">
        <v>198</v>
      </c>
      <c r="BH358" s="6">
        <v>198</v>
      </c>
      <c r="BI358" s="6">
        <v>0</v>
      </c>
      <c r="BJ358" s="6" t="s">
        <v>1154</v>
      </c>
      <c r="BK358" s="6" t="s">
        <v>82</v>
      </c>
      <c r="BL358" s="6">
        <v>16.180000305175781</v>
      </c>
      <c r="BM358" s="6">
        <v>110</v>
      </c>
      <c r="BN358" s="6" t="s">
        <v>82</v>
      </c>
      <c r="BO358" s="6" t="s">
        <v>82</v>
      </c>
      <c r="BP358" s="6">
        <v>0</v>
      </c>
      <c r="BQ358" s="6">
        <v>60</v>
      </c>
      <c r="BR358" s="6">
        <v>1.6915202140808105E-2</v>
      </c>
      <c r="BS358" s="6">
        <v>0.12241518497467041</v>
      </c>
      <c r="BT358" s="6" t="s">
        <v>1155</v>
      </c>
      <c r="BU358" s="6" t="s">
        <v>1153</v>
      </c>
      <c r="BV358" s="6">
        <v>40</v>
      </c>
      <c r="BW358" s="6">
        <v>20</v>
      </c>
      <c r="BX358" s="6">
        <v>45</v>
      </c>
      <c r="BY358" s="6">
        <v>843.10799999999995</v>
      </c>
      <c r="BZ358" s="6">
        <v>1227.625</v>
      </c>
      <c r="CA358" s="6">
        <v>-2.3090000000000002</v>
      </c>
      <c r="CB358" s="6">
        <v>4.16</v>
      </c>
      <c r="CC358" s="6">
        <v>90</v>
      </c>
      <c r="CD358" s="6">
        <v>2055.4110000000001</v>
      </c>
      <c r="CE358" s="6">
        <v>829.16399999999999</v>
      </c>
      <c r="CF358" s="6">
        <v>1332.7180000000001</v>
      </c>
      <c r="CG358" s="6">
        <v>1.5309999999999999</v>
      </c>
      <c r="CH358" s="6">
        <v>98.424999999999997</v>
      </c>
      <c r="CS358" s="6"/>
      <c r="CT358" s="6"/>
      <c r="CU358" s="6"/>
      <c r="CV358" s="6"/>
      <c r="CW358" s="6"/>
      <c r="CZ358" s="6"/>
      <c r="DA358" s="6"/>
      <c r="DB358" s="6"/>
      <c r="DC358" s="6"/>
      <c r="DD358" s="6"/>
      <c r="DE358" s="6"/>
    </row>
    <row r="359" spans="1:109" x14ac:dyDescent="0.35">
      <c r="A359" s="8">
        <v>800.3065185546875</v>
      </c>
      <c r="B359" s="8">
        <v>119.90861511230469</v>
      </c>
      <c r="C359" s="8">
        <v>214.80000305175781</v>
      </c>
      <c r="D359" s="8">
        <v>214.80000305175781</v>
      </c>
      <c r="E359" s="8">
        <v>220</v>
      </c>
      <c r="F359" s="8">
        <v>225</v>
      </c>
      <c r="G359" s="8">
        <v>2193.984619140625</v>
      </c>
      <c r="H359" s="8">
        <v>1769.0792236328125</v>
      </c>
      <c r="I359" s="8">
        <v>3.4160001277923584</v>
      </c>
      <c r="J359" s="8">
        <v>0.14600001275539398</v>
      </c>
      <c r="K359" s="8">
        <v>24.338001251220703</v>
      </c>
      <c r="L359" s="8">
        <v>2.0340001583099365</v>
      </c>
      <c r="M359" s="8">
        <v>0.45200002193450928</v>
      </c>
      <c r="N359" s="8">
        <v>0.65600001811981201</v>
      </c>
      <c r="O359" s="8">
        <v>46.5</v>
      </c>
      <c r="P359" s="8">
        <v>27.731517791748047</v>
      </c>
      <c r="Q359" s="8">
        <v>44.994274139404297</v>
      </c>
      <c r="R359" s="8">
        <v>229.80000305175781</v>
      </c>
      <c r="S359" s="8">
        <v>60</v>
      </c>
      <c r="T359" s="8">
        <v>60</v>
      </c>
      <c r="U359" s="8">
        <v>60.799999</v>
      </c>
      <c r="V359" s="8">
        <v>137.79624938964844</v>
      </c>
      <c r="W359" s="8">
        <v>52.49993896484375</v>
      </c>
      <c r="X359" s="8">
        <v>67.152168273925781</v>
      </c>
      <c r="Y359" s="8">
        <v>83.22515869140625</v>
      </c>
      <c r="Z359" s="8">
        <v>1.3544375896453857</v>
      </c>
      <c r="AA359" s="8">
        <v>542.31793212890625</v>
      </c>
      <c r="AB359" s="8">
        <v>494.11309814453125</v>
      </c>
      <c r="AC359" s="8">
        <v>4.8535628318786621</v>
      </c>
      <c r="AD359" s="8">
        <v>3.8376877307891846</v>
      </c>
      <c r="AE359" s="8">
        <v>7844.10546875</v>
      </c>
      <c r="AF359" s="8">
        <v>5976.20654296875</v>
      </c>
      <c r="AG359" s="8">
        <v>1788.45068359375</v>
      </c>
      <c r="AH359" s="8">
        <v>1108.4833984375</v>
      </c>
      <c r="AI359" s="8">
        <v>6055.65478515625</v>
      </c>
      <c r="AJ359" s="8">
        <v>4867.72314453125</v>
      </c>
      <c r="AK359" s="8">
        <f>(data_cloud__263[[#This Row],[timestamp]]-BD357)*86400</f>
        <v>23.831000039353967</v>
      </c>
      <c r="AL359" s="8">
        <v>1.0049999999999999</v>
      </c>
      <c r="AM359" s="8">
        <v>424.88499999999999</v>
      </c>
      <c r="AN359" s="8">
        <v>2056.3359999999998</v>
      </c>
      <c r="AO359" s="8">
        <v>10.621</v>
      </c>
      <c r="AP359" s="6">
        <v>36.393999999999998</v>
      </c>
      <c r="AQ359" s="6">
        <v>1</v>
      </c>
      <c r="AR359" s="6">
        <v>1</v>
      </c>
      <c r="AS359" s="6">
        <f>_xlfn.XLOOKUP(data_cloud__263[[#This Row],[product_id]], manual_check_maarten!A:A,manual_check_maarten!F:F,  "")</f>
        <v>1</v>
      </c>
      <c r="AT359" s="6" t="str">
        <f>_xlfn.XLOOKUP(data_cloud__263[[#This Row],[product_id]], manual_check_maarten!A:A,manual_check_maarten!H:H,  "")</f>
        <v/>
      </c>
      <c r="AU359" s="6">
        <f>IF(data_cloud__263[[#This Row],[ground_truth]]=0,1,0)</f>
        <v>0</v>
      </c>
      <c r="AV359" s="6"/>
      <c r="AW359" s="6"/>
      <c r="AX359" s="6">
        <f>_xlfn.XLOOKUP(data_cloud__263[[#This Row],[product_id]], manual_check_maarten!A:A,manual_check_maarten!G:G,  "")</f>
        <v>0</v>
      </c>
      <c r="AY359" s="6"/>
      <c r="AZ359" s="6"/>
      <c r="BA359" s="6" t="s">
        <v>1156</v>
      </c>
      <c r="BB359" s="6">
        <v>198</v>
      </c>
      <c r="BC359" s="6" t="s">
        <v>85</v>
      </c>
      <c r="BD359" s="6">
        <v>45566.763195046296</v>
      </c>
      <c r="BE359" s="6" t="s">
        <v>79</v>
      </c>
      <c r="BF359" s="6" t="s">
        <v>80</v>
      </c>
      <c r="BG359" s="6">
        <v>198</v>
      </c>
      <c r="BH359" s="6">
        <v>198</v>
      </c>
      <c r="BI359" s="6">
        <v>0</v>
      </c>
      <c r="BJ359" s="6" t="s">
        <v>1154</v>
      </c>
      <c r="BK359" s="6" t="s">
        <v>82</v>
      </c>
      <c r="BL359" s="6">
        <v>16.180000305175781</v>
      </c>
      <c r="BM359" s="6">
        <v>110</v>
      </c>
      <c r="BN359" s="6" t="s">
        <v>82</v>
      </c>
      <c r="BO359" s="6" t="s">
        <v>82</v>
      </c>
      <c r="BP359" s="6">
        <v>0</v>
      </c>
      <c r="BQ359" s="6">
        <v>60</v>
      </c>
      <c r="BR359" s="6"/>
      <c r="BS359" s="6"/>
      <c r="BT359" s="6" t="s">
        <v>1157</v>
      </c>
      <c r="BU359" s="6" t="s">
        <v>1156</v>
      </c>
      <c r="BV359" s="6">
        <v>40</v>
      </c>
      <c r="BW359" s="6">
        <v>20</v>
      </c>
      <c r="BX359" s="6">
        <v>45</v>
      </c>
      <c r="BY359" s="6">
        <v>1235.509</v>
      </c>
      <c r="BZ359" s="6">
        <v>957.26300000000003</v>
      </c>
      <c r="CA359" s="6">
        <v>-1.627</v>
      </c>
      <c r="CB359" s="6">
        <v>4.077</v>
      </c>
      <c r="CC359" s="6">
        <v>90.682000000000002</v>
      </c>
      <c r="CD359" s="6">
        <v>2056.3359999999998</v>
      </c>
      <c r="CE359" s="6">
        <v>1229.299</v>
      </c>
      <c r="CF359" s="6">
        <v>1262.693</v>
      </c>
      <c r="CG359" s="6">
        <v>-178.267</v>
      </c>
      <c r="CH359" s="6">
        <v>99.998999999999995</v>
      </c>
      <c r="CS359" s="6"/>
      <c r="CT359" s="6"/>
      <c r="CU359" s="6"/>
      <c r="CV359" s="6"/>
      <c r="CW359" s="6"/>
      <c r="CZ359" s="6"/>
      <c r="DA359" s="6"/>
      <c r="DB359" s="6"/>
      <c r="DC359" s="6"/>
      <c r="DD359" s="6"/>
      <c r="DE359" s="6"/>
    </row>
    <row r="360" spans="1:109" x14ac:dyDescent="0.35">
      <c r="A360" s="8">
        <v>800.6754150390625</v>
      </c>
      <c r="B360" s="8">
        <v>119.90861511230469</v>
      </c>
      <c r="C360" s="8">
        <v>216.80000305175781</v>
      </c>
      <c r="D360" s="8">
        <v>215.80000305175781</v>
      </c>
      <c r="E360" s="8">
        <v>219.10000610351563</v>
      </c>
      <c r="F360" s="8">
        <v>224.60000610351563</v>
      </c>
      <c r="G360" s="8">
        <v>2204.37890625</v>
      </c>
      <c r="H360" s="8">
        <v>1778.7935791015625</v>
      </c>
      <c r="I360" s="8">
        <v>2.8540000915527344</v>
      </c>
      <c r="J360" s="8">
        <v>0.15200001001358032</v>
      </c>
      <c r="K360" s="8">
        <v>24.322000503540039</v>
      </c>
      <c r="L360" s="8">
        <v>2.0580000877380371</v>
      </c>
      <c r="M360" s="8">
        <v>0.45400002598762512</v>
      </c>
      <c r="N360" s="8">
        <v>0.65600001811981201</v>
      </c>
      <c r="O360" s="8">
        <v>46.900001525878906</v>
      </c>
      <c r="P360" s="8">
        <v>27.879323959350586</v>
      </c>
      <c r="Q360" s="8">
        <v>44.968788146972656</v>
      </c>
      <c r="R360" s="8">
        <v>230</v>
      </c>
      <c r="S360" s="8">
        <v>60</v>
      </c>
      <c r="T360" s="8">
        <v>60</v>
      </c>
      <c r="U360" s="8">
        <v>60.099997999999999</v>
      </c>
      <c r="V360" s="8">
        <v>94.586082458496094</v>
      </c>
      <c r="W360" s="8">
        <v>52.499603271484375</v>
      </c>
      <c r="X360" s="8">
        <v>59.555435180664063</v>
      </c>
      <c r="Y360" s="8">
        <v>75.067962646484375</v>
      </c>
      <c r="Z360" s="8">
        <v>4.0634374618530273</v>
      </c>
      <c r="AA360" s="8">
        <v>537.48272705078125</v>
      </c>
      <c r="AB360" s="8">
        <v>491.0867919921875</v>
      </c>
      <c r="AC360" s="8">
        <v>4.5901875495910645</v>
      </c>
      <c r="AD360" s="8">
        <v>3.6495625972747803</v>
      </c>
      <c r="AE360" s="8">
        <v>7703.4140625</v>
      </c>
      <c r="AF360" s="8">
        <v>5158.16162109375</v>
      </c>
      <c r="AG360" s="8">
        <v>1627.06591796875</v>
      </c>
      <c r="AH360" s="8">
        <v>990.13720703125</v>
      </c>
      <c r="AI360" s="8">
        <v>6076.34814453125</v>
      </c>
      <c r="AJ360" s="8">
        <v>4168.0244140625</v>
      </c>
      <c r="AK360" s="8">
        <f>(data_cloud__263[[#This Row],[timestamp]]-BD358)*86400</f>
        <v>90.922999964095652</v>
      </c>
      <c r="AL360" s="8">
        <v>1.0029999999999999</v>
      </c>
      <c r="AM360" s="8">
        <v>423.21199999999999</v>
      </c>
      <c r="AN360" s="8">
        <v>2055.2240000000002</v>
      </c>
      <c r="AO360" s="8">
        <v>4.6429999999999998</v>
      </c>
      <c r="AP360" s="6">
        <v>22.8</v>
      </c>
      <c r="AQ360" s="6">
        <v>1</v>
      </c>
      <c r="AR360" s="6">
        <v>1</v>
      </c>
      <c r="AS360" s="6">
        <f>_xlfn.XLOOKUP(data_cloud__263[[#This Row],[product_id]], manual_check_maarten!A:A,manual_check_maarten!F:F,  "")</f>
        <v>1</v>
      </c>
      <c r="AT360" s="6" t="str">
        <f>_xlfn.XLOOKUP(data_cloud__263[[#This Row],[product_id]], manual_check_maarten!A:A,manual_check_maarten!H:H,  "")</f>
        <v/>
      </c>
      <c r="AU360" s="6">
        <f>IF(data_cloud__263[[#This Row],[ground_truth]]=0,1,0)</f>
        <v>0</v>
      </c>
      <c r="AV360" s="6"/>
      <c r="AW360" s="6"/>
      <c r="AX360" s="6">
        <f>_xlfn.XLOOKUP(data_cloud__263[[#This Row],[product_id]], manual_check_maarten!A:A,manual_check_maarten!G:G,  "")</f>
        <v>0</v>
      </c>
      <c r="AY360" s="6"/>
      <c r="AZ360" s="6"/>
      <c r="BA360" s="6" t="s">
        <v>1158</v>
      </c>
      <c r="BB360" s="6">
        <v>199</v>
      </c>
      <c r="BC360" s="6" t="s">
        <v>78</v>
      </c>
      <c r="BD360" s="6">
        <v>45566.764247395833</v>
      </c>
      <c r="BE360" s="6" t="s">
        <v>79</v>
      </c>
      <c r="BF360" s="6" t="s">
        <v>80</v>
      </c>
      <c r="BG360" s="6">
        <v>199</v>
      </c>
      <c r="BH360" s="6">
        <v>199</v>
      </c>
      <c r="BI360" s="6">
        <v>0</v>
      </c>
      <c r="BJ360" s="6" t="s">
        <v>1159</v>
      </c>
      <c r="BK360" s="6" t="s">
        <v>82</v>
      </c>
      <c r="BL360" s="6">
        <v>16.190000534057617</v>
      </c>
      <c r="BM360" s="6">
        <v>110</v>
      </c>
      <c r="BN360" s="6" t="s">
        <v>82</v>
      </c>
      <c r="BO360" s="6" t="s">
        <v>82</v>
      </c>
      <c r="BP360" s="6">
        <v>0</v>
      </c>
      <c r="BQ360" s="6">
        <v>60</v>
      </c>
      <c r="BR360" s="6">
        <v>1.5750765800476074E-2</v>
      </c>
      <c r="BS360" s="6">
        <v>0.16319727897644043</v>
      </c>
      <c r="BT360" s="6" t="s">
        <v>1160</v>
      </c>
      <c r="BU360" s="6" t="s">
        <v>1158</v>
      </c>
      <c r="BV360" s="6">
        <v>40</v>
      </c>
      <c r="BW360" s="6">
        <v>20</v>
      </c>
      <c r="BX360" s="6">
        <v>45</v>
      </c>
      <c r="BY360" s="6">
        <v>824.85900000000004</v>
      </c>
      <c r="BZ360" s="6">
        <v>1227.653</v>
      </c>
      <c r="CA360" s="6">
        <v>-0.26400000000000001</v>
      </c>
      <c r="CB360" s="6">
        <v>4.1059999999999999</v>
      </c>
      <c r="CC360" s="6">
        <v>92.045000000000002</v>
      </c>
      <c r="CD360" s="6">
        <v>2055.2240000000002</v>
      </c>
      <c r="CE360" s="6">
        <v>808.57600000000002</v>
      </c>
      <c r="CF360" s="6">
        <v>1336.2560000000001</v>
      </c>
      <c r="CG360" s="6">
        <v>3.3519999999999999</v>
      </c>
      <c r="CH360" s="6">
        <v>98.424999999999997</v>
      </c>
      <c r="CS360" s="6"/>
      <c r="CT360" s="6"/>
      <c r="CU360" s="6"/>
      <c r="CV360" s="6"/>
      <c r="CW360" s="6"/>
      <c r="CZ360" s="6"/>
      <c r="DA360" s="6"/>
      <c r="DB360" s="6"/>
      <c r="DC360" s="6"/>
      <c r="DD360" s="6"/>
      <c r="DE360" s="6"/>
    </row>
    <row r="361" spans="1:109" x14ac:dyDescent="0.35">
      <c r="A361" s="8">
        <v>800.6754150390625</v>
      </c>
      <c r="B361" s="8">
        <v>119.90861511230469</v>
      </c>
      <c r="C361" s="8">
        <v>216.80000305175781</v>
      </c>
      <c r="D361" s="8">
        <v>215.80000305175781</v>
      </c>
      <c r="E361" s="8">
        <v>219.10000610351563</v>
      </c>
      <c r="F361" s="8">
        <v>224.60000610351563</v>
      </c>
      <c r="G361" s="8">
        <v>2204.37890625</v>
      </c>
      <c r="H361" s="8">
        <v>1778.7935791015625</v>
      </c>
      <c r="I361" s="8">
        <v>2.8540000915527344</v>
      </c>
      <c r="J361" s="8">
        <v>0.15200001001358032</v>
      </c>
      <c r="K361" s="8">
        <v>24.322000503540039</v>
      </c>
      <c r="L361" s="8">
        <v>2.0580000877380371</v>
      </c>
      <c r="M361" s="8">
        <v>0.45400002598762512</v>
      </c>
      <c r="N361" s="8">
        <v>0.65600001811981201</v>
      </c>
      <c r="O361" s="8">
        <v>46.900001525878906</v>
      </c>
      <c r="P361" s="8">
        <v>27.879323959350586</v>
      </c>
      <c r="Q361" s="8">
        <v>44.968788146972656</v>
      </c>
      <c r="R361" s="8">
        <v>230</v>
      </c>
      <c r="S361" s="8">
        <v>60</v>
      </c>
      <c r="T361" s="8">
        <v>60</v>
      </c>
      <c r="U361" s="8">
        <v>60.099997999999999</v>
      </c>
      <c r="V361" s="8">
        <v>137.79624938964844</v>
      </c>
      <c r="W361" s="8">
        <v>52.49993896484375</v>
      </c>
      <c r="X361" s="8">
        <v>59.710472106933594</v>
      </c>
      <c r="Y361" s="8">
        <v>76.821891784667969</v>
      </c>
      <c r="Z361" s="8">
        <v>2.5208125114440918</v>
      </c>
      <c r="AA361" s="8">
        <v>542.57806396484375</v>
      </c>
      <c r="AB361" s="8">
        <v>494.60256958007813</v>
      </c>
      <c r="AC361" s="8">
        <v>4.8159375190734863</v>
      </c>
      <c r="AD361" s="8">
        <v>3.8000626564025879</v>
      </c>
      <c r="AE361" s="8">
        <v>7995.462890625</v>
      </c>
      <c r="AF361" s="8">
        <v>5968.31640625</v>
      </c>
      <c r="AG361" s="8">
        <v>1781.83154296875</v>
      </c>
      <c r="AH361" s="8">
        <v>1105.48388671875</v>
      </c>
      <c r="AI361" s="8">
        <v>6213.63134765625</v>
      </c>
      <c r="AJ361" s="8">
        <v>4862.83251953125</v>
      </c>
      <c r="AK361" s="8">
        <f>(data_cloud__263[[#This Row],[timestamp]]-BD359)*86400</f>
        <v>90.922999964095652</v>
      </c>
      <c r="AL361" s="8">
        <v>1.0049999999999999</v>
      </c>
      <c r="AM361" s="8">
        <v>424.61799999999999</v>
      </c>
      <c r="AN361" s="8">
        <v>2054.2199999999998</v>
      </c>
      <c r="AO361" s="8">
        <v>15.247</v>
      </c>
      <c r="AP361" s="6">
        <v>22.045000000000002</v>
      </c>
      <c r="AQ361" s="6">
        <v>1</v>
      </c>
      <c r="AR361" s="6">
        <v>1</v>
      </c>
      <c r="AS361" s="6">
        <f>_xlfn.XLOOKUP(data_cloud__263[[#This Row],[product_id]], manual_check_maarten!A:A,manual_check_maarten!F:F,  "")</f>
        <v>0</v>
      </c>
      <c r="AT361" s="6" t="str">
        <f>_xlfn.XLOOKUP(data_cloud__263[[#This Row],[product_id]], manual_check_maarten!A:A,manual_check_maarten!H:H,  "")</f>
        <v>Streaks</v>
      </c>
      <c r="AU361" s="6">
        <f>IF(data_cloud__263[[#This Row],[ground_truth]]=0,1,0)</f>
        <v>1</v>
      </c>
      <c r="AV361" s="6"/>
      <c r="AW361" s="6"/>
      <c r="AX361" s="6">
        <f>_xlfn.XLOOKUP(data_cloud__263[[#This Row],[product_id]], manual_check_maarten!A:A,manual_check_maarten!G:G,  "")</f>
        <v>0</v>
      </c>
      <c r="AY361" s="6"/>
      <c r="AZ361" s="6"/>
      <c r="BA361" s="6" t="s">
        <v>1161</v>
      </c>
      <c r="BB361" s="6">
        <v>199</v>
      </c>
      <c r="BC361" s="6" t="s">
        <v>85</v>
      </c>
      <c r="BD361" s="6">
        <v>45566.764247395833</v>
      </c>
      <c r="BE361" s="6" t="s">
        <v>79</v>
      </c>
      <c r="BF361" s="6" t="s">
        <v>80</v>
      </c>
      <c r="BG361" s="6">
        <v>199</v>
      </c>
      <c r="BH361" s="6">
        <v>199</v>
      </c>
      <c r="BI361" s="6">
        <v>0</v>
      </c>
      <c r="BJ361" s="6" t="s">
        <v>1159</v>
      </c>
      <c r="BK361" s="6" t="s">
        <v>82</v>
      </c>
      <c r="BL361" s="6">
        <v>16.190000534057617</v>
      </c>
      <c r="BM361" s="6">
        <v>110</v>
      </c>
      <c r="BN361" s="6" t="s">
        <v>82</v>
      </c>
      <c r="BO361" s="6" t="s">
        <v>82</v>
      </c>
      <c r="BP361" s="6">
        <v>0</v>
      </c>
      <c r="BQ361" s="6">
        <v>60</v>
      </c>
      <c r="BR361" s="6"/>
      <c r="BS361" s="6"/>
      <c r="BT361" s="6" t="s">
        <v>1162</v>
      </c>
      <c r="BU361" s="6" t="s">
        <v>1161</v>
      </c>
      <c r="BV361" s="6">
        <v>40</v>
      </c>
      <c r="BW361" s="6">
        <v>20</v>
      </c>
      <c r="BX361" s="6">
        <v>45</v>
      </c>
      <c r="BY361" s="6">
        <v>1232.923</v>
      </c>
      <c r="BZ361" s="6">
        <v>1087.8779999999999</v>
      </c>
      <c r="CA361" s="6">
        <v>-0.94499999999999995</v>
      </c>
      <c r="CB361" s="6">
        <v>4.13</v>
      </c>
      <c r="CC361" s="6">
        <v>91.364000000000004</v>
      </c>
      <c r="CD361" s="6">
        <v>2054.2199999999998</v>
      </c>
      <c r="CE361" s="6">
        <v>1226.6469999999999</v>
      </c>
      <c r="CF361" s="6">
        <v>1393.498</v>
      </c>
      <c r="CG361" s="6">
        <v>-178.16399999999999</v>
      </c>
      <c r="CH361" s="6">
        <v>98.424999999999997</v>
      </c>
      <c r="CS361" s="6"/>
      <c r="CT361" s="6"/>
      <c r="CU361" s="6"/>
      <c r="CV361" s="6"/>
      <c r="CW361" s="6"/>
      <c r="CZ361" s="6"/>
      <c r="DA361" s="6"/>
      <c r="DB361" s="6"/>
      <c r="DC361" s="6"/>
      <c r="DD361" s="6"/>
      <c r="DE361" s="6"/>
    </row>
    <row r="362" spans="1:109" x14ac:dyDescent="0.35">
      <c r="A362" s="8">
        <v>800.1220703125</v>
      </c>
      <c r="B362" s="8">
        <v>119.90861511230469</v>
      </c>
      <c r="C362" s="8">
        <v>216.30000305175781</v>
      </c>
      <c r="D362" s="8">
        <v>215.80000305175781</v>
      </c>
      <c r="E362" s="8">
        <v>219.10000610351563</v>
      </c>
      <c r="F362" s="8">
        <v>225</v>
      </c>
      <c r="G362" s="8">
        <v>2197.1904296875</v>
      </c>
      <c r="H362" s="8">
        <v>1804.53662109375</v>
      </c>
      <c r="I362" s="8">
        <v>3.7660002708435059</v>
      </c>
      <c r="J362" s="8">
        <v>0.15000000596046448</v>
      </c>
      <c r="K362" s="8">
        <v>24.340002059936523</v>
      </c>
      <c r="L362" s="8">
        <v>2.2920000553131104</v>
      </c>
      <c r="M362" s="8">
        <v>0.45400002598762512</v>
      </c>
      <c r="N362" s="8">
        <v>0.65600001811981201</v>
      </c>
      <c r="O362" s="8">
        <v>47.200000762939453</v>
      </c>
      <c r="P362" s="8">
        <v>28.603065490722656</v>
      </c>
      <c r="Q362" s="8">
        <v>44.943305969238281</v>
      </c>
      <c r="R362" s="8">
        <v>230</v>
      </c>
      <c r="S362" s="8">
        <v>59.900002000000001</v>
      </c>
      <c r="T362" s="8">
        <v>59.900002000000001</v>
      </c>
      <c r="U362" s="8">
        <v>59.799999</v>
      </c>
      <c r="V362" s="8">
        <v>94.586082458496094</v>
      </c>
      <c r="W362" s="8">
        <v>52.499603271484375</v>
      </c>
      <c r="X362" s="8">
        <v>64.246772766113281</v>
      </c>
      <c r="Y362" s="8">
        <v>78.247756958007813</v>
      </c>
      <c r="Z362" s="8">
        <v>2.8970625400543213</v>
      </c>
      <c r="AA362" s="8">
        <v>534.447265625</v>
      </c>
      <c r="AB362" s="8">
        <v>485.60491943359375</v>
      </c>
      <c r="AC362" s="8">
        <v>4.5149378776550293</v>
      </c>
      <c r="AD362" s="8">
        <v>3.6119377613067627</v>
      </c>
      <c r="AE362" s="8">
        <v>7654.50341796875</v>
      </c>
      <c r="AF362" s="8">
        <v>5123.79931640625</v>
      </c>
      <c r="AG362" s="8">
        <v>1578.96875</v>
      </c>
      <c r="AH362" s="8">
        <v>962.1171875</v>
      </c>
      <c r="AI362" s="8">
        <v>6075.53466796875</v>
      </c>
      <c r="AJ362" s="8">
        <v>4161.68212890625</v>
      </c>
      <c r="AK362" s="8">
        <f>(data_cloud__263[[#This Row],[timestamp]]-BD360)*86400</f>
        <v>24.134000181220472</v>
      </c>
      <c r="AL362" s="8">
        <v>1.0029999999999999</v>
      </c>
      <c r="AM362" s="8">
        <v>423.572</v>
      </c>
      <c r="AN362" s="8">
        <v>2164.6309999999999</v>
      </c>
      <c r="AO362" s="8">
        <v>630.89599999999996</v>
      </c>
      <c r="AP362" s="6">
        <v>34.762999999999998</v>
      </c>
      <c r="AQ362" s="6">
        <v>0</v>
      </c>
      <c r="AR362" s="6">
        <v>1</v>
      </c>
      <c r="AS362" s="6">
        <f>_xlfn.XLOOKUP(data_cloud__263[[#This Row],[product_id]], manual_check_maarten!A:A,manual_check_maarten!F:F,  "")</f>
        <v>0</v>
      </c>
      <c r="AT362" s="6" t="str">
        <f>_xlfn.XLOOKUP(data_cloud__263[[#This Row],[product_id]], manual_check_maarten!A:A,manual_check_maarten!H:H,  "")</f>
        <v>Burnt</v>
      </c>
      <c r="AU362" s="6">
        <f>IF(data_cloud__263[[#This Row],[ground_truth]]=0,1,0)</f>
        <v>1</v>
      </c>
      <c r="AV362" s="6"/>
      <c r="AW362" s="6"/>
      <c r="AX362" s="6">
        <f>_xlfn.XLOOKUP(data_cloud__263[[#This Row],[product_id]], manual_check_maarten!A:A,manual_check_maarten!G:G,  "")</f>
        <v>0</v>
      </c>
      <c r="AY362" s="6"/>
      <c r="AZ362" s="6"/>
      <c r="BA362" s="6" t="s">
        <v>1163</v>
      </c>
      <c r="BB362" s="6">
        <v>200</v>
      </c>
      <c r="BC362" s="6" t="s">
        <v>78</v>
      </c>
      <c r="BD362" s="6">
        <v>45566.764526724539</v>
      </c>
      <c r="BE362" s="6" t="s">
        <v>79</v>
      </c>
      <c r="BF362" s="6" t="s">
        <v>80</v>
      </c>
      <c r="BG362" s="6">
        <v>200</v>
      </c>
      <c r="BH362" s="6">
        <v>200</v>
      </c>
      <c r="BI362" s="6">
        <v>0</v>
      </c>
      <c r="BJ362" s="6" t="s">
        <v>1164</v>
      </c>
      <c r="BK362" s="6" t="s">
        <v>82</v>
      </c>
      <c r="BL362" s="6">
        <v>16.19999885559082</v>
      </c>
      <c r="BM362" s="6">
        <v>110</v>
      </c>
      <c r="BN362" s="6" t="s">
        <v>82</v>
      </c>
      <c r="BO362" s="6" t="s">
        <v>82</v>
      </c>
      <c r="BP362" s="6">
        <v>0</v>
      </c>
      <c r="BQ362" s="6">
        <v>60</v>
      </c>
      <c r="BR362" s="6">
        <v>1.7725229263305664E-3</v>
      </c>
      <c r="BS362" s="6">
        <v>0.15388453006744385</v>
      </c>
      <c r="BT362" s="6" t="s">
        <v>1165</v>
      </c>
      <c r="BU362" s="6" t="s">
        <v>1163</v>
      </c>
      <c r="BV362" s="6">
        <v>40</v>
      </c>
      <c r="BW362" s="6">
        <v>20</v>
      </c>
      <c r="BX362" s="6">
        <v>45</v>
      </c>
      <c r="BY362" s="6">
        <v>890.64200000000005</v>
      </c>
      <c r="BZ362" s="6">
        <v>1008.995</v>
      </c>
      <c r="CA362" s="6">
        <v>3.1960000000000002</v>
      </c>
      <c r="CB362" s="6">
        <v>4.0880000000000001</v>
      </c>
      <c r="CC362" s="6">
        <v>95.504999999999995</v>
      </c>
      <c r="CD362" s="6">
        <v>2164.6309999999999</v>
      </c>
      <c r="CE362" s="6">
        <v>866.827</v>
      </c>
      <c r="CF362" s="6">
        <v>1119.463</v>
      </c>
      <c r="CG362" s="6">
        <v>6.6079999999999997</v>
      </c>
      <c r="CH362" s="6">
        <v>99.998999999999995</v>
      </c>
      <c r="CS362" s="6"/>
      <c r="CT362" s="6"/>
      <c r="CU362" s="6"/>
      <c r="CV362" s="6"/>
      <c r="CW362" s="6"/>
      <c r="CZ362" s="6"/>
      <c r="DA362" s="6"/>
      <c r="DB362" s="6"/>
      <c r="DC362" s="6"/>
      <c r="DD362" s="6"/>
      <c r="DE362" s="6"/>
    </row>
    <row r="363" spans="1:109" x14ac:dyDescent="0.35">
      <c r="A363" s="8">
        <v>800.1220703125</v>
      </c>
      <c r="B363" s="8">
        <v>119.90861511230469</v>
      </c>
      <c r="C363" s="8">
        <v>216.30000305175781</v>
      </c>
      <c r="D363" s="8">
        <v>215.80000305175781</v>
      </c>
      <c r="E363" s="8">
        <v>219.10000610351563</v>
      </c>
      <c r="F363" s="8">
        <v>225</v>
      </c>
      <c r="G363" s="8">
        <v>2197.1904296875</v>
      </c>
      <c r="H363" s="8">
        <v>1804.53662109375</v>
      </c>
      <c r="I363" s="8">
        <v>3.7660002708435059</v>
      </c>
      <c r="J363" s="8">
        <v>0.15000000596046448</v>
      </c>
      <c r="K363" s="8">
        <v>24.340002059936523</v>
      </c>
      <c r="L363" s="8">
        <v>2.2920000553131104</v>
      </c>
      <c r="M363" s="8">
        <v>0.45400002598762512</v>
      </c>
      <c r="N363" s="8">
        <v>0.65600001811981201</v>
      </c>
      <c r="O363" s="8">
        <v>47.200000762939453</v>
      </c>
      <c r="P363" s="8">
        <v>28.603065490722656</v>
      </c>
      <c r="Q363" s="8">
        <v>44.943305969238281</v>
      </c>
      <c r="R363" s="8">
        <v>230</v>
      </c>
      <c r="S363" s="8">
        <v>59.900002000000001</v>
      </c>
      <c r="T363" s="8">
        <v>59.900002000000001</v>
      </c>
      <c r="U363" s="8">
        <v>59.799999</v>
      </c>
      <c r="V363" s="8">
        <v>137.79624938964844</v>
      </c>
      <c r="W363" s="8">
        <v>52.49993896484375</v>
      </c>
      <c r="X363" s="8">
        <v>64.329109191894531</v>
      </c>
      <c r="Y363" s="8">
        <v>80.632339477539063</v>
      </c>
      <c r="Z363" s="8">
        <v>1.4296876192092896</v>
      </c>
      <c r="AA363" s="8">
        <v>539.9884033203125</v>
      </c>
      <c r="AB363" s="8">
        <v>489.0445556640625</v>
      </c>
      <c r="AC363" s="8">
        <v>4.966437816619873</v>
      </c>
      <c r="AD363" s="8">
        <v>3.8753125667572021</v>
      </c>
      <c r="AE363" s="8">
        <v>7944.99560546875</v>
      </c>
      <c r="AF363" s="8">
        <v>5893.556640625</v>
      </c>
      <c r="AG363" s="8">
        <v>1847.25732421875</v>
      </c>
      <c r="AH363" s="8">
        <v>1125.5185546875</v>
      </c>
      <c r="AI363" s="8">
        <v>6097.73828125</v>
      </c>
      <c r="AJ363" s="8">
        <v>4768.0380859375</v>
      </c>
      <c r="AK363" s="8">
        <f>(data_cloud__263[[#This Row],[timestamp]]-BD361)*86400</f>
        <v>24.134000181220472</v>
      </c>
      <c r="AL363" s="8">
        <v>1.0049999999999999</v>
      </c>
      <c r="AM363" s="8">
        <v>424.63499999999999</v>
      </c>
      <c r="AN363" s="8">
        <v>2053.549</v>
      </c>
      <c r="AO363" s="8">
        <v>283.73200000000003</v>
      </c>
      <c r="AP363" s="6">
        <v>31.692</v>
      </c>
      <c r="AQ363" s="6">
        <v>0</v>
      </c>
      <c r="AR363" s="6">
        <v>1</v>
      </c>
      <c r="AS363" s="6">
        <f>_xlfn.XLOOKUP(data_cloud__263[[#This Row],[product_id]], manual_check_maarten!A:A,manual_check_maarten!F:F,  "")</f>
        <v>0</v>
      </c>
      <c r="AT363" s="6" t="str">
        <f>_xlfn.XLOOKUP(data_cloud__263[[#This Row],[product_id]], manual_check_maarten!A:A,manual_check_maarten!H:H,  "")</f>
        <v>Burnt</v>
      </c>
      <c r="AU363" s="6">
        <f>IF(data_cloud__263[[#This Row],[ground_truth]]=0,1,0)</f>
        <v>1</v>
      </c>
      <c r="AV363" s="6"/>
      <c r="AW363" s="6"/>
      <c r="AX363" s="6">
        <f>_xlfn.XLOOKUP(data_cloud__263[[#This Row],[product_id]], manual_check_maarten!A:A,manual_check_maarten!G:G,  "")</f>
        <v>0</v>
      </c>
      <c r="AY363" s="6"/>
      <c r="AZ363" s="6"/>
      <c r="BA363" s="6" t="s">
        <v>1166</v>
      </c>
      <c r="BB363" s="6">
        <v>200</v>
      </c>
      <c r="BC363" s="6" t="s">
        <v>85</v>
      </c>
      <c r="BD363" s="6">
        <v>45566.764526724539</v>
      </c>
      <c r="BE363" s="6" t="s">
        <v>79</v>
      </c>
      <c r="BF363" s="6" t="s">
        <v>80</v>
      </c>
      <c r="BG363" s="6">
        <v>200</v>
      </c>
      <c r="BH363" s="6">
        <v>200</v>
      </c>
      <c r="BI363" s="6">
        <v>0</v>
      </c>
      <c r="BJ363" s="6" t="s">
        <v>1164</v>
      </c>
      <c r="BK363" s="6" t="s">
        <v>82</v>
      </c>
      <c r="BL363" s="6">
        <v>16.19999885559082</v>
      </c>
      <c r="BM363" s="6">
        <v>110</v>
      </c>
      <c r="BN363" s="6" t="s">
        <v>82</v>
      </c>
      <c r="BO363" s="6" t="s">
        <v>82</v>
      </c>
      <c r="BP363" s="6">
        <v>0</v>
      </c>
      <c r="BQ363" s="6">
        <v>60</v>
      </c>
      <c r="BR363" s="6"/>
      <c r="BS363" s="6"/>
      <c r="BT363" s="6" t="s">
        <v>1167</v>
      </c>
      <c r="BU363" s="6" t="s">
        <v>1166</v>
      </c>
      <c r="BV363" s="6">
        <v>40</v>
      </c>
      <c r="BW363" s="6">
        <v>20</v>
      </c>
      <c r="BX363" s="6">
        <v>45</v>
      </c>
      <c r="BY363" s="6">
        <v>1200.665</v>
      </c>
      <c r="BZ363" s="6">
        <v>1106.8869999999999</v>
      </c>
      <c r="CA363" s="6">
        <v>-2.9910000000000001</v>
      </c>
      <c r="CB363" s="6">
        <v>4.1050000000000004</v>
      </c>
      <c r="CC363" s="6">
        <v>89.317999999999998</v>
      </c>
      <c r="CD363" s="6">
        <v>2053.549</v>
      </c>
      <c r="CE363" s="6">
        <v>1202.4090000000001</v>
      </c>
      <c r="CF363" s="6">
        <v>1412.518</v>
      </c>
      <c r="CG363" s="6">
        <v>-179.68100000000001</v>
      </c>
      <c r="CH363" s="6">
        <v>99.998999999999995</v>
      </c>
      <c r="CS363" s="6"/>
      <c r="CT363" s="6"/>
      <c r="CU363" s="6"/>
      <c r="CV363" s="6"/>
      <c r="CW363" s="6"/>
      <c r="CZ363" s="6"/>
      <c r="DA363" s="6"/>
      <c r="DB363" s="6"/>
      <c r="DC363" s="6"/>
      <c r="DD363" s="6"/>
      <c r="DE363" s="6"/>
    </row>
    <row r="364" spans="1:109" x14ac:dyDescent="0.35">
      <c r="A364" s="8">
        <v>800.1220703125</v>
      </c>
      <c r="B364" s="8">
        <v>119.90861511230469</v>
      </c>
      <c r="C364" s="8">
        <v>215.80000305175781</v>
      </c>
      <c r="D364" s="8">
        <v>215.60000610351563</v>
      </c>
      <c r="E364" s="8">
        <v>219.30000305175781</v>
      </c>
      <c r="F364" s="8">
        <v>225.30000305175781</v>
      </c>
      <c r="G364" s="8">
        <v>2198.453125</v>
      </c>
      <c r="H364" s="8">
        <v>1782.6793212890625</v>
      </c>
      <c r="I364" s="8">
        <v>3.194000244140625</v>
      </c>
      <c r="J364" s="8">
        <v>0.14800000190734863</v>
      </c>
      <c r="K364" s="8">
        <v>24.340002059936523</v>
      </c>
      <c r="L364" s="8">
        <v>2.004000186920166</v>
      </c>
      <c r="M364" s="8">
        <v>0.45400002598762512</v>
      </c>
      <c r="N364" s="8">
        <v>0.65400004386901855</v>
      </c>
      <c r="O364" s="8">
        <v>47.200000762939453</v>
      </c>
      <c r="P364" s="8">
        <v>27.853839874267578</v>
      </c>
      <c r="Q364" s="8">
        <v>44.978981018066406</v>
      </c>
      <c r="R364" s="8">
        <v>230</v>
      </c>
      <c r="S364" s="8">
        <v>59.700001</v>
      </c>
      <c r="T364" s="8">
        <v>59.700001</v>
      </c>
      <c r="U364" s="8">
        <v>59.900002000000001</v>
      </c>
      <c r="V364" s="8">
        <v>94.586082458496094</v>
      </c>
      <c r="W364" s="8">
        <v>52.499603271484375</v>
      </c>
      <c r="X364" s="8">
        <v>65.324928283691406</v>
      </c>
      <c r="Y364" s="8">
        <v>79.37713623046875</v>
      </c>
      <c r="Z364" s="8">
        <v>3.4238126277923584</v>
      </c>
      <c r="AA364" s="8">
        <v>534.53814697265625</v>
      </c>
      <c r="AB364" s="8">
        <v>487.55142211914063</v>
      </c>
      <c r="AC364" s="8">
        <v>4.7030625343322754</v>
      </c>
      <c r="AD364" s="8">
        <v>3.687187671661377</v>
      </c>
      <c r="AE364" s="8">
        <v>7581.20361328125</v>
      </c>
      <c r="AF364" s="8">
        <v>5143.0048828125</v>
      </c>
      <c r="AG364" s="8">
        <v>1658.81201171875</v>
      </c>
      <c r="AH364" s="8">
        <v>982.15869140625</v>
      </c>
      <c r="AI364" s="8">
        <v>5922.3916015625</v>
      </c>
      <c r="AJ364" s="8">
        <v>4160.84619140625</v>
      </c>
      <c r="AK364" s="8">
        <f>(data_cloud__263[[#This Row],[timestamp]]-BD362)*86400</f>
        <v>24.010999943129718</v>
      </c>
      <c r="AL364" s="8">
        <v>1.002</v>
      </c>
      <c r="AM364" s="8">
        <v>423.29700000000003</v>
      </c>
      <c r="AN364" s="8">
        <v>2051.6210000000001</v>
      </c>
      <c r="AO364" s="8">
        <v>16.939</v>
      </c>
      <c r="AP364" s="6">
        <v>45.579000000000001</v>
      </c>
      <c r="AQ364" s="6">
        <v>1</v>
      </c>
      <c r="AR364" s="6">
        <v>0</v>
      </c>
      <c r="AS364" s="6">
        <f>_xlfn.XLOOKUP(data_cloud__263[[#This Row],[product_id]], manual_check_maarten!A:A,manual_check_maarten!F:F,  "")</f>
        <v>0</v>
      </c>
      <c r="AT364" s="6" t="str">
        <f>_xlfn.XLOOKUP(data_cloud__263[[#This Row],[product_id]], manual_check_maarten!A:A,manual_check_maarten!H:H,  "")</f>
        <v>Burnt</v>
      </c>
      <c r="AU364" s="6">
        <f>IF(data_cloud__263[[#This Row],[ground_truth]]=0,1,0)</f>
        <v>1</v>
      </c>
      <c r="AV364" s="6"/>
      <c r="AW364" s="6"/>
      <c r="AX364" s="6">
        <f>_xlfn.XLOOKUP(data_cloud__263[[#This Row],[product_id]], manual_check_maarten!A:A,manual_check_maarten!G:G,  "")</f>
        <v>0</v>
      </c>
      <c r="AY364" s="6"/>
      <c r="AZ364" s="6"/>
      <c r="BA364" s="6" t="s">
        <v>710</v>
      </c>
      <c r="BB364" s="6">
        <v>201</v>
      </c>
      <c r="BC364" s="6" t="s">
        <v>78</v>
      </c>
      <c r="BD364" s="6">
        <v>45566.764804629631</v>
      </c>
      <c r="BE364" s="6" t="s">
        <v>79</v>
      </c>
      <c r="BF364" s="6" t="s">
        <v>80</v>
      </c>
      <c r="BG364" s="6">
        <v>201</v>
      </c>
      <c r="BH364" s="6">
        <v>201</v>
      </c>
      <c r="BI364" s="6">
        <v>0</v>
      </c>
      <c r="BJ364" s="6" t="s">
        <v>711</v>
      </c>
      <c r="BK364" s="6" t="s">
        <v>82</v>
      </c>
      <c r="BL364" s="6">
        <v>16.19999885559082</v>
      </c>
      <c r="BM364" s="6">
        <v>110</v>
      </c>
      <c r="BN364" s="6" t="s">
        <v>82</v>
      </c>
      <c r="BO364" s="6" t="s">
        <v>82</v>
      </c>
      <c r="BP364" s="6">
        <v>0</v>
      </c>
      <c r="BQ364" s="6">
        <v>60</v>
      </c>
      <c r="BR364" s="6">
        <v>4.7277212142944336E-2</v>
      </c>
      <c r="BS364" s="6">
        <v>0.21136999130249023</v>
      </c>
      <c r="BT364" s="6" t="s">
        <v>712</v>
      </c>
      <c r="BU364" s="6" t="s">
        <v>710</v>
      </c>
      <c r="BV364" s="6">
        <v>40</v>
      </c>
      <c r="BW364" s="6">
        <v>20</v>
      </c>
      <c r="BX364" s="6">
        <v>45</v>
      </c>
      <c r="BY364" s="6">
        <v>889.11599999999999</v>
      </c>
      <c r="BZ364" s="6">
        <v>936.33399999999995</v>
      </c>
      <c r="CA364" s="6">
        <v>2.512</v>
      </c>
      <c r="CB364" s="6">
        <v>4.109</v>
      </c>
      <c r="CC364" s="6">
        <v>94.820999999999998</v>
      </c>
      <c r="CD364" s="6">
        <v>2051.6210000000001</v>
      </c>
      <c r="CE364" s="6">
        <v>865.62199999999996</v>
      </c>
      <c r="CF364" s="6">
        <v>1047.963</v>
      </c>
      <c r="CG364" s="6">
        <v>6.3209999999999997</v>
      </c>
      <c r="CH364" s="6">
        <v>99.998999999999995</v>
      </c>
      <c r="CS364" s="6"/>
      <c r="CT364" s="6"/>
      <c r="CU364" s="6"/>
      <c r="CV364" s="6"/>
      <c r="CW364" s="6"/>
      <c r="CZ364" s="6"/>
      <c r="DA364" s="6"/>
      <c r="DB364" s="6"/>
      <c r="DC364" s="6"/>
      <c r="DD364" s="6"/>
      <c r="DE364" s="6"/>
    </row>
    <row r="365" spans="1:109" x14ac:dyDescent="0.35">
      <c r="A365" s="8">
        <v>800.1220703125</v>
      </c>
      <c r="B365" s="8">
        <v>119.90861511230469</v>
      </c>
      <c r="C365" s="8">
        <v>215.80000305175781</v>
      </c>
      <c r="D365" s="8">
        <v>215.60000610351563</v>
      </c>
      <c r="E365" s="8">
        <v>219.30000305175781</v>
      </c>
      <c r="F365" s="8">
        <v>225.30000305175781</v>
      </c>
      <c r="G365" s="8">
        <v>2198.453125</v>
      </c>
      <c r="H365" s="8">
        <v>1782.6793212890625</v>
      </c>
      <c r="I365" s="8">
        <v>3.194000244140625</v>
      </c>
      <c r="J365" s="8">
        <v>0.14800000190734863</v>
      </c>
      <c r="K365" s="8">
        <v>24.340002059936523</v>
      </c>
      <c r="L365" s="8">
        <v>2.004000186920166</v>
      </c>
      <c r="M365" s="8">
        <v>0.45400002598762512</v>
      </c>
      <c r="N365" s="8">
        <v>0.65400004386901855</v>
      </c>
      <c r="O365" s="8">
        <v>47.200000762939453</v>
      </c>
      <c r="P365" s="8">
        <v>27.853839874267578</v>
      </c>
      <c r="Q365" s="8">
        <v>44.978981018066406</v>
      </c>
      <c r="R365" s="8">
        <v>230</v>
      </c>
      <c r="S365" s="8">
        <v>59.700001</v>
      </c>
      <c r="T365" s="8">
        <v>59.700001</v>
      </c>
      <c r="U365" s="8">
        <v>59.900002000000001</v>
      </c>
      <c r="V365" s="8">
        <v>137.79624938964844</v>
      </c>
      <c r="W365" s="8">
        <v>52.49993896484375</v>
      </c>
      <c r="X365" s="8">
        <v>65.434127807617188</v>
      </c>
      <c r="Y365" s="8">
        <v>81.630874633789063</v>
      </c>
      <c r="Z365" s="8">
        <v>1.3920625448226929</v>
      </c>
      <c r="AA365" s="8">
        <v>541.6025390625</v>
      </c>
      <c r="AB365" s="8">
        <v>492.03622436523438</v>
      </c>
      <c r="AC365" s="8">
        <v>4.8911876678466797</v>
      </c>
      <c r="AD365" s="8">
        <v>3.9129376411437988</v>
      </c>
      <c r="AE365" s="8">
        <v>7879.77685546875</v>
      </c>
      <c r="AF365" s="8">
        <v>5983.1015625</v>
      </c>
      <c r="AG365" s="8">
        <v>1808.30078125</v>
      </c>
      <c r="AH365" s="8">
        <v>1147.47509765625</v>
      </c>
      <c r="AI365" s="8">
        <v>6071.47607421875</v>
      </c>
      <c r="AJ365" s="8">
        <v>4835.62646484375</v>
      </c>
      <c r="AK365" s="8">
        <f>(data_cloud__263[[#This Row],[timestamp]]-BD363)*86400</f>
        <v>24.010999943129718</v>
      </c>
      <c r="AL365" s="8">
        <v>1.004</v>
      </c>
      <c r="AM365" s="8">
        <v>424.69600000000003</v>
      </c>
      <c r="AN365" s="8">
        <v>2054.248</v>
      </c>
      <c r="AO365" s="8">
        <v>336.18299999999999</v>
      </c>
      <c r="AP365" s="6">
        <v>92.144000000000005</v>
      </c>
      <c r="AQ365" s="6">
        <v>0</v>
      </c>
      <c r="AR365" s="6">
        <v>0</v>
      </c>
      <c r="AS365" s="6">
        <f>_xlfn.XLOOKUP(data_cloud__263[[#This Row],[product_id]], manual_check_maarten!A:A,manual_check_maarten!F:F,  "")</f>
        <v>0</v>
      </c>
      <c r="AT365" s="6" t="str">
        <f>_xlfn.XLOOKUP(data_cloud__263[[#This Row],[product_id]], manual_check_maarten!A:A,manual_check_maarten!H:H,  "")</f>
        <v>Burnt</v>
      </c>
      <c r="AU365" s="6">
        <f>IF(data_cloud__263[[#This Row],[ground_truth]]=0,1,0)</f>
        <v>1</v>
      </c>
      <c r="AV365" s="6"/>
      <c r="AW365" s="6"/>
      <c r="AX365" s="6">
        <f>_xlfn.XLOOKUP(data_cloud__263[[#This Row],[product_id]], manual_check_maarten!A:A,manual_check_maarten!G:G,  "")</f>
        <v>0</v>
      </c>
      <c r="AY365" s="6"/>
      <c r="AZ365" s="6"/>
      <c r="BA365" s="6" t="s">
        <v>713</v>
      </c>
      <c r="BB365" s="6">
        <v>201</v>
      </c>
      <c r="BC365" s="6" t="s">
        <v>85</v>
      </c>
      <c r="BD365" s="6">
        <v>45566.764804629631</v>
      </c>
      <c r="BE365" s="6" t="s">
        <v>79</v>
      </c>
      <c r="BF365" s="6" t="s">
        <v>80</v>
      </c>
      <c r="BG365" s="6">
        <v>201</v>
      </c>
      <c r="BH365" s="6">
        <v>201</v>
      </c>
      <c r="BI365" s="6">
        <v>0</v>
      </c>
      <c r="BJ365" s="6" t="s">
        <v>711</v>
      </c>
      <c r="BK365" s="6" t="s">
        <v>82</v>
      </c>
      <c r="BL365" s="6">
        <v>16.19999885559082</v>
      </c>
      <c r="BM365" s="6">
        <v>110</v>
      </c>
      <c r="BN365" s="6" t="s">
        <v>82</v>
      </c>
      <c r="BO365" s="6" t="s">
        <v>82</v>
      </c>
      <c r="BP365" s="6">
        <v>0</v>
      </c>
      <c r="BQ365" s="6">
        <v>60</v>
      </c>
      <c r="BR365" s="6"/>
      <c r="BS365" s="6"/>
      <c r="BT365" s="6" t="s">
        <v>714</v>
      </c>
      <c r="BU365" s="6" t="s">
        <v>713</v>
      </c>
      <c r="BV365" s="6">
        <v>40</v>
      </c>
      <c r="BW365" s="6">
        <v>20</v>
      </c>
      <c r="BX365" s="6">
        <v>45</v>
      </c>
      <c r="BY365" s="6">
        <v>1218.5250000000001</v>
      </c>
      <c r="BZ365" s="6">
        <v>917.21799999999996</v>
      </c>
      <c r="CA365" s="6">
        <v>-2.3090000000000002</v>
      </c>
      <c r="CB365" s="6">
        <v>4.1820000000000004</v>
      </c>
      <c r="CC365" s="6">
        <v>90</v>
      </c>
      <c r="CD365" s="6">
        <v>2054.248</v>
      </c>
      <c r="CE365" s="6">
        <v>1217.2360000000001</v>
      </c>
      <c r="CF365" s="6">
        <v>1227.2729999999999</v>
      </c>
      <c r="CG365" s="6">
        <v>-179.11799999999999</v>
      </c>
      <c r="CH365" s="6">
        <v>99.998999999999995</v>
      </c>
      <c r="CS365" s="6"/>
      <c r="CT365" s="6"/>
      <c r="CU365" s="6"/>
      <c r="CV365" s="6"/>
      <c r="CW365" s="6"/>
      <c r="CZ365" s="6"/>
      <c r="DA365" s="6"/>
      <c r="DB365" s="6"/>
      <c r="DC365" s="6"/>
      <c r="DD365" s="6"/>
      <c r="DE365" s="6"/>
    </row>
    <row r="366" spans="1:109" x14ac:dyDescent="0.35">
      <c r="A366" s="8">
        <v>799.753173828125</v>
      </c>
      <c r="B366" s="8">
        <v>119.90861511230469</v>
      </c>
      <c r="C366" s="8">
        <v>215.10000610351563</v>
      </c>
      <c r="D366" s="8">
        <v>215.60000610351563</v>
      </c>
      <c r="E366" s="8">
        <v>219.5</v>
      </c>
      <c r="F366" s="8">
        <v>225.30000305175781</v>
      </c>
      <c r="G366" s="8">
        <v>2194.76171875</v>
      </c>
      <c r="H366" s="8">
        <v>1801.0394287109375</v>
      </c>
      <c r="I366" s="8">
        <v>3.1100001335144043</v>
      </c>
      <c r="J366" s="8">
        <v>0.14600001275539398</v>
      </c>
      <c r="K366" s="8">
        <v>24.338001251220703</v>
      </c>
      <c r="L366" s="8">
        <v>2.0160000324249268</v>
      </c>
      <c r="M366" s="8">
        <v>0.45200002193450928</v>
      </c>
      <c r="N366" s="8">
        <v>0.65400004386901855</v>
      </c>
      <c r="O366" s="8">
        <v>47.400001525878906</v>
      </c>
      <c r="P366" s="8">
        <v>27.486871719360352</v>
      </c>
      <c r="Q366" s="8">
        <v>44.994274139404297</v>
      </c>
      <c r="R366" s="8">
        <v>230</v>
      </c>
      <c r="S366" s="8">
        <v>59.700001</v>
      </c>
      <c r="T366" s="8">
        <v>59.700001</v>
      </c>
      <c r="U366" s="8">
        <v>60.099997999999999</v>
      </c>
      <c r="V366" s="8">
        <v>141.87911987304688</v>
      </c>
      <c r="W366" s="8">
        <v>52.499603271484375</v>
      </c>
      <c r="X366" s="8">
        <v>65.766311645507813</v>
      </c>
      <c r="Y366" s="8">
        <v>79.62420654296875</v>
      </c>
      <c r="Z366" s="8">
        <v>3.687187671661377</v>
      </c>
      <c r="AA366" s="8">
        <v>534.76348876953125</v>
      </c>
      <c r="AB366" s="8">
        <v>487.24002075195313</v>
      </c>
      <c r="AC366" s="8">
        <v>4.6654376983642578</v>
      </c>
      <c r="AD366" s="8">
        <v>3.7248127460479736</v>
      </c>
      <c r="AE366" s="8">
        <v>7568.79443359375</v>
      </c>
      <c r="AF366" s="8">
        <v>5148.9482421875</v>
      </c>
      <c r="AG366" s="8">
        <v>1630.2333984375</v>
      </c>
      <c r="AH366" s="8">
        <v>989.22509765625</v>
      </c>
      <c r="AI366" s="8">
        <v>5938.56103515625</v>
      </c>
      <c r="AJ366" s="8">
        <v>4159.72314453125</v>
      </c>
      <c r="AK366" s="8">
        <f>(data_cloud__263[[#This Row],[timestamp]]-BD364)*86400</f>
        <v>24.952999711968005</v>
      </c>
      <c r="AL366" s="8">
        <v>1.0029999999999999</v>
      </c>
      <c r="AM366" s="8">
        <v>423.649</v>
      </c>
      <c r="AN366" s="8">
        <v>2056.018</v>
      </c>
      <c r="AO366" s="8">
        <v>12.869</v>
      </c>
      <c r="AP366" s="6">
        <v>37.744999999999997</v>
      </c>
      <c r="AQ366" s="6">
        <v>1</v>
      </c>
      <c r="AR366" s="6">
        <v>1</v>
      </c>
      <c r="AS366" s="6">
        <f>_xlfn.XLOOKUP(data_cloud__263[[#This Row],[product_id]], manual_check_maarten!A:A,manual_check_maarten!F:F,  "")</f>
        <v>0</v>
      </c>
      <c r="AT366" s="6" t="str">
        <f>_xlfn.XLOOKUP(data_cloud__263[[#This Row],[product_id]], manual_check_maarten!A:A,manual_check_maarten!H:H,  "")</f>
        <v>Circ section</v>
      </c>
      <c r="AU366" s="6">
        <f>IF(data_cloud__263[[#This Row],[ground_truth]]=0,1,0)</f>
        <v>1</v>
      </c>
      <c r="AV366" s="6"/>
      <c r="AW366" s="6"/>
      <c r="AX366" s="6">
        <f>_xlfn.XLOOKUP(data_cloud__263[[#This Row],[product_id]], manual_check_maarten!A:A,manual_check_maarten!G:G,  "")</f>
        <v>0</v>
      </c>
      <c r="AY366" s="6"/>
      <c r="AZ366" s="6"/>
      <c r="BA366" s="6" t="s">
        <v>715</v>
      </c>
      <c r="BB366" s="6">
        <v>202</v>
      </c>
      <c r="BC366" s="6" t="s">
        <v>78</v>
      </c>
      <c r="BD366" s="6">
        <v>45566.765093437498</v>
      </c>
      <c r="BE366" s="6" t="s">
        <v>79</v>
      </c>
      <c r="BF366" s="6" t="s">
        <v>80</v>
      </c>
      <c r="BG366" s="6">
        <v>202</v>
      </c>
      <c r="BH366" s="6">
        <v>202</v>
      </c>
      <c r="BI366" s="6">
        <v>0</v>
      </c>
      <c r="BJ366" s="6" t="s">
        <v>716</v>
      </c>
      <c r="BK366" s="6" t="s">
        <v>82</v>
      </c>
      <c r="BL366" s="6">
        <v>16.19999885559082</v>
      </c>
      <c r="BM366" s="6">
        <v>110</v>
      </c>
      <c r="BN366" s="6" t="s">
        <v>82</v>
      </c>
      <c r="BO366" s="6" t="s">
        <v>82</v>
      </c>
      <c r="BP366" s="6">
        <v>0</v>
      </c>
      <c r="BQ366" s="6">
        <v>60</v>
      </c>
      <c r="BR366" s="6">
        <v>1.5345573425292969E-2</v>
      </c>
      <c r="BS366" s="6">
        <v>0.18085193634033203</v>
      </c>
      <c r="BT366" s="6" t="s">
        <v>717</v>
      </c>
      <c r="BU366" s="6" t="s">
        <v>715</v>
      </c>
      <c r="BV366" s="6">
        <v>40</v>
      </c>
      <c r="BW366" s="6">
        <v>20</v>
      </c>
      <c r="BX366" s="6">
        <v>45</v>
      </c>
      <c r="BY366" s="6">
        <v>880.64200000000005</v>
      </c>
      <c r="BZ366" s="6">
        <v>1308.7560000000001</v>
      </c>
      <c r="CA366" s="6">
        <v>3.1309999999999998</v>
      </c>
      <c r="CB366" s="6">
        <v>4.1379999999999999</v>
      </c>
      <c r="CC366" s="6">
        <v>95.44</v>
      </c>
      <c r="CD366" s="6">
        <v>2056.018</v>
      </c>
      <c r="CE366" s="6">
        <v>858.06200000000001</v>
      </c>
      <c r="CF366" s="6">
        <v>1413.3309999999999</v>
      </c>
      <c r="CG366" s="6">
        <v>6.5060000000000002</v>
      </c>
      <c r="CH366" s="6">
        <v>93.307000000000002</v>
      </c>
      <c r="CS366" s="6"/>
      <c r="CT366" s="6"/>
      <c r="CU366" s="6"/>
      <c r="CV366" s="6"/>
      <c r="CW366" s="6"/>
      <c r="CZ366" s="6"/>
      <c r="DA366" s="6"/>
      <c r="DB366" s="6"/>
      <c r="DC366" s="6"/>
      <c r="DD366" s="6"/>
      <c r="DE366" s="6"/>
    </row>
    <row r="367" spans="1:109" x14ac:dyDescent="0.35">
      <c r="A367" s="8">
        <v>799.753173828125</v>
      </c>
      <c r="B367" s="8">
        <v>119.90861511230469</v>
      </c>
      <c r="C367" s="8">
        <v>215.10000610351563</v>
      </c>
      <c r="D367" s="8">
        <v>215.60000610351563</v>
      </c>
      <c r="E367" s="8">
        <v>219.5</v>
      </c>
      <c r="F367" s="8">
        <v>225.30000305175781</v>
      </c>
      <c r="G367" s="8">
        <v>2194.76171875</v>
      </c>
      <c r="H367" s="8">
        <v>1801.0394287109375</v>
      </c>
      <c r="I367" s="8">
        <v>3.1100001335144043</v>
      </c>
      <c r="J367" s="8">
        <v>0.14600001275539398</v>
      </c>
      <c r="K367" s="8">
        <v>24.338001251220703</v>
      </c>
      <c r="L367" s="8">
        <v>2.0160000324249268</v>
      </c>
      <c r="M367" s="8">
        <v>0.45200002193450928</v>
      </c>
      <c r="N367" s="8">
        <v>0.65400004386901855</v>
      </c>
      <c r="O367" s="8">
        <v>47.400001525878906</v>
      </c>
      <c r="P367" s="8">
        <v>27.486871719360352</v>
      </c>
      <c r="Q367" s="8">
        <v>44.994274139404297</v>
      </c>
      <c r="R367" s="8">
        <v>230</v>
      </c>
      <c r="S367" s="8">
        <v>59.700001</v>
      </c>
      <c r="T367" s="8">
        <v>59.700001</v>
      </c>
      <c r="U367" s="8">
        <v>60.099997999999999</v>
      </c>
      <c r="V367" s="8">
        <v>91.864166259765625</v>
      </c>
      <c r="W367" s="8">
        <v>52.49993896484375</v>
      </c>
      <c r="X367" s="8">
        <v>66.033531188964844</v>
      </c>
      <c r="Y367" s="8">
        <v>82.150466918945313</v>
      </c>
      <c r="Z367" s="8">
        <v>1.3920625448226929</v>
      </c>
      <c r="AA367" s="8">
        <v>539.84442138671875</v>
      </c>
      <c r="AB367" s="8">
        <v>490.16409301757813</v>
      </c>
      <c r="AC367" s="8">
        <v>4.8911876678466797</v>
      </c>
      <c r="AD367" s="8">
        <v>3.9505627155303955</v>
      </c>
      <c r="AE367" s="8">
        <v>7819.22607421875</v>
      </c>
      <c r="AF367" s="8">
        <v>5916.17236328125</v>
      </c>
      <c r="AG367" s="8">
        <v>1787.71337890625</v>
      </c>
      <c r="AH367" s="8">
        <v>1143.3505859375</v>
      </c>
      <c r="AI367" s="8">
        <v>6031.5126953125</v>
      </c>
      <c r="AJ367" s="8">
        <v>4772.82177734375</v>
      </c>
      <c r="AK367" s="8">
        <f>(data_cloud__263[[#This Row],[timestamp]]-BD365)*86400</f>
        <v>24.952999711968005</v>
      </c>
      <c r="AL367" s="8">
        <v>1.0049999999999999</v>
      </c>
      <c r="AM367" s="8">
        <v>424.59699999999998</v>
      </c>
      <c r="AN367" s="8">
        <v>2056.279</v>
      </c>
      <c r="AO367" s="8">
        <v>6.4390000000000001</v>
      </c>
      <c r="AP367" s="6">
        <v>29.552</v>
      </c>
      <c r="AQ367" s="6">
        <v>1</v>
      </c>
      <c r="AR367" s="6">
        <v>1</v>
      </c>
      <c r="AS367" s="6">
        <f>_xlfn.XLOOKUP(data_cloud__263[[#This Row],[product_id]], manual_check_maarten!A:A,manual_check_maarten!F:F,  "")</f>
        <v>1</v>
      </c>
      <c r="AT367" s="6" t="str">
        <f>_xlfn.XLOOKUP(data_cloud__263[[#This Row],[product_id]], manual_check_maarten!A:A,manual_check_maarten!H:H,  "")</f>
        <v/>
      </c>
      <c r="AU367" s="6">
        <f>IF(data_cloud__263[[#This Row],[ground_truth]]=0,1,0)</f>
        <v>0</v>
      </c>
      <c r="AV367" s="6"/>
      <c r="AW367" s="6"/>
      <c r="AX367" s="6">
        <f>_xlfn.XLOOKUP(data_cloud__263[[#This Row],[product_id]], manual_check_maarten!A:A,manual_check_maarten!G:G,  "")</f>
        <v>0</v>
      </c>
      <c r="AY367" s="6"/>
      <c r="AZ367" s="6"/>
      <c r="BA367" s="6" t="s">
        <v>718</v>
      </c>
      <c r="BB367" s="6">
        <v>202</v>
      </c>
      <c r="BC367" s="6" t="s">
        <v>85</v>
      </c>
      <c r="BD367" s="6">
        <v>45566.765093437498</v>
      </c>
      <c r="BE367" s="6" t="s">
        <v>79</v>
      </c>
      <c r="BF367" s="6" t="s">
        <v>80</v>
      </c>
      <c r="BG367" s="6">
        <v>202</v>
      </c>
      <c r="BH367" s="6">
        <v>202</v>
      </c>
      <c r="BI367" s="6">
        <v>0</v>
      </c>
      <c r="BJ367" s="6" t="s">
        <v>716</v>
      </c>
      <c r="BK367" s="6" t="s">
        <v>82</v>
      </c>
      <c r="BL367" s="6">
        <v>16.19999885559082</v>
      </c>
      <c r="BM367" s="6">
        <v>110</v>
      </c>
      <c r="BN367" s="6" t="s">
        <v>82</v>
      </c>
      <c r="BO367" s="6" t="s">
        <v>82</v>
      </c>
      <c r="BP367" s="6">
        <v>0</v>
      </c>
      <c r="BQ367" s="6">
        <v>60</v>
      </c>
      <c r="BR367" s="6"/>
      <c r="BS367" s="6"/>
      <c r="BT367" s="6" t="s">
        <v>719</v>
      </c>
      <c r="BU367" s="6" t="s">
        <v>718</v>
      </c>
      <c r="BV367" s="6">
        <v>40</v>
      </c>
      <c r="BW367" s="6">
        <v>20</v>
      </c>
      <c r="BX367" s="6">
        <v>45</v>
      </c>
      <c r="BY367" s="6">
        <v>1236.6869999999999</v>
      </c>
      <c r="BZ367" s="6">
        <v>918.30899999999997</v>
      </c>
      <c r="CA367" s="6">
        <v>-1.851</v>
      </c>
      <c r="CB367" s="6">
        <v>4.0949999999999998</v>
      </c>
      <c r="CC367" s="6">
        <v>90.457999999999998</v>
      </c>
      <c r="CD367" s="6">
        <v>2056.279</v>
      </c>
      <c r="CE367" s="6">
        <v>1230.2729999999999</v>
      </c>
      <c r="CF367" s="6">
        <v>1227.345</v>
      </c>
      <c r="CG367" s="6">
        <v>-178.31200000000001</v>
      </c>
      <c r="CH367" s="6">
        <v>99.998999999999995</v>
      </c>
      <c r="CS367" s="6"/>
      <c r="CT367" s="6"/>
      <c r="CU367" s="6"/>
      <c r="CV367" s="6"/>
      <c r="CW367" s="6"/>
      <c r="CZ367" s="6"/>
      <c r="DA367" s="6"/>
      <c r="DB367" s="6"/>
      <c r="DC367" s="6"/>
      <c r="DD367" s="6"/>
      <c r="DE367" s="6"/>
    </row>
    <row r="368" spans="1:109" x14ac:dyDescent="0.35">
      <c r="A368" s="8">
        <v>800.1220703125</v>
      </c>
      <c r="B368" s="8">
        <v>119.90861511230469</v>
      </c>
      <c r="C368" s="8">
        <v>214.5</v>
      </c>
      <c r="D368" s="8">
        <v>215.30000305175781</v>
      </c>
      <c r="E368" s="8">
        <v>219.5</v>
      </c>
      <c r="F368" s="8">
        <v>225.30000305175781</v>
      </c>
      <c r="G368" s="8">
        <v>2209.721923828125</v>
      </c>
      <c r="H368" s="8">
        <v>1795.8907470703125</v>
      </c>
      <c r="I368" s="8">
        <v>3.4060001373291016</v>
      </c>
      <c r="J368" s="8">
        <v>0.14600001275539398</v>
      </c>
      <c r="K368" s="8">
        <v>24.340002059936523</v>
      </c>
      <c r="L368" s="8">
        <v>2.0920000076293945</v>
      </c>
      <c r="M368" s="8">
        <v>0.45400002598762512</v>
      </c>
      <c r="N368" s="8">
        <v>0.65600001811981201</v>
      </c>
      <c r="O368" s="8">
        <v>47.5</v>
      </c>
      <c r="P368" s="8">
        <v>28.200420379638672</v>
      </c>
      <c r="Q368" s="8">
        <v>44.963691711425781</v>
      </c>
      <c r="R368" s="8">
        <v>230</v>
      </c>
      <c r="S368" s="8">
        <v>59.900002000000001</v>
      </c>
      <c r="T368" s="8">
        <v>59.900002000000001</v>
      </c>
      <c r="U368" s="8">
        <v>60.299999</v>
      </c>
      <c r="V368" s="8">
        <v>141.87911987304688</v>
      </c>
      <c r="W368" s="8">
        <v>52.499603271484375</v>
      </c>
      <c r="X368" s="8">
        <v>66.305343627929688</v>
      </c>
      <c r="Y368" s="8">
        <v>79.945831298828125</v>
      </c>
      <c r="Z368" s="8">
        <v>3.0099375247955322</v>
      </c>
      <c r="AA368" s="8">
        <v>542.059814453125</v>
      </c>
      <c r="AB368" s="8">
        <v>497.24310302734375</v>
      </c>
      <c r="AC368" s="8">
        <v>4.5525627136230469</v>
      </c>
      <c r="AD368" s="8">
        <v>3.687187671661377</v>
      </c>
      <c r="AE368" s="8">
        <v>7711.61669921875</v>
      </c>
      <c r="AF368" s="8">
        <v>5409.63916015625</v>
      </c>
      <c r="AG368" s="8">
        <v>1628.6572265625</v>
      </c>
      <c r="AH368" s="8">
        <v>1030.53271484375</v>
      </c>
      <c r="AI368" s="8">
        <v>6082.95947265625</v>
      </c>
      <c r="AJ368" s="8">
        <v>4379.1064453125</v>
      </c>
      <c r="AK368" s="8">
        <f>(data_cloud__263[[#This Row],[timestamp]]-BD366)*86400</f>
        <v>24.061000300571322</v>
      </c>
      <c r="AL368" s="8">
        <v>1.0029999999999999</v>
      </c>
      <c r="AM368" s="8">
        <v>423.68599999999998</v>
      </c>
      <c r="AN368" s="8">
        <v>2055.6979999999999</v>
      </c>
      <c r="AO368" s="8">
        <v>16.529</v>
      </c>
      <c r="AP368" s="6">
        <v>22.907</v>
      </c>
      <c r="AQ368" s="6">
        <v>1</v>
      </c>
      <c r="AR368" s="6">
        <v>1</v>
      </c>
      <c r="AS368" s="6">
        <f>_xlfn.XLOOKUP(data_cloud__263[[#This Row],[product_id]], manual_check_maarten!A:A,manual_check_maarten!F:F,  "")</f>
        <v>1</v>
      </c>
      <c r="AT368" s="6" t="str">
        <f>_xlfn.XLOOKUP(data_cloud__263[[#This Row],[product_id]], manual_check_maarten!A:A,manual_check_maarten!H:H,  "")</f>
        <v/>
      </c>
      <c r="AU368" s="6">
        <f>IF(data_cloud__263[[#This Row],[ground_truth]]=0,1,0)</f>
        <v>0</v>
      </c>
      <c r="AV368" s="6"/>
      <c r="AW368" s="6"/>
      <c r="AX368" s="6">
        <f>_xlfn.XLOOKUP(data_cloud__263[[#This Row],[product_id]], manual_check_maarten!A:A,manual_check_maarten!G:G,  "")</f>
        <v>0</v>
      </c>
      <c r="AY368" s="6"/>
      <c r="AZ368" s="6"/>
      <c r="BA368" s="6" t="s">
        <v>720</v>
      </c>
      <c r="BB368" s="6">
        <v>203</v>
      </c>
      <c r="BC368" s="6" t="s">
        <v>78</v>
      </c>
      <c r="BD368" s="6">
        <v>45566.765371921298</v>
      </c>
      <c r="BE368" s="6" t="s">
        <v>79</v>
      </c>
      <c r="BF368" s="6" t="s">
        <v>80</v>
      </c>
      <c r="BG368" s="6">
        <v>203</v>
      </c>
      <c r="BH368" s="6">
        <v>203</v>
      </c>
      <c r="BI368" s="6">
        <v>0</v>
      </c>
      <c r="BJ368" s="6" t="s">
        <v>721</v>
      </c>
      <c r="BK368" s="6" t="s">
        <v>82</v>
      </c>
      <c r="BL368" s="6">
        <v>16.209999084472656</v>
      </c>
      <c r="BM368" s="6">
        <v>110</v>
      </c>
      <c r="BN368" s="6" t="s">
        <v>82</v>
      </c>
      <c r="BO368" s="6" t="s">
        <v>82</v>
      </c>
      <c r="BP368" s="6">
        <v>0</v>
      </c>
      <c r="BQ368" s="6">
        <v>60</v>
      </c>
      <c r="BR368" s="6">
        <v>7.7217817306518555E-3</v>
      </c>
      <c r="BS368" s="6">
        <v>0.13782632350921631</v>
      </c>
      <c r="BT368" s="6" t="s">
        <v>722</v>
      </c>
      <c r="BU368" s="6" t="s">
        <v>720</v>
      </c>
      <c r="BV368" s="6">
        <v>40</v>
      </c>
      <c r="BW368" s="6">
        <v>20</v>
      </c>
      <c r="BX368" s="6">
        <v>45</v>
      </c>
      <c r="BY368" s="6">
        <v>862.06899999999996</v>
      </c>
      <c r="BZ368" s="6">
        <v>1220.2909999999999</v>
      </c>
      <c r="CA368" s="6">
        <v>2.512</v>
      </c>
      <c r="CB368" s="6">
        <v>4.1189999999999998</v>
      </c>
      <c r="CC368" s="6">
        <v>94.820999999999998</v>
      </c>
      <c r="CD368" s="6">
        <v>2055.6979999999999</v>
      </c>
      <c r="CE368" s="6">
        <v>841.274</v>
      </c>
      <c r="CF368" s="6">
        <v>1326.1610000000001</v>
      </c>
      <c r="CG368" s="6">
        <v>5.375</v>
      </c>
      <c r="CH368" s="6">
        <v>96.063000000000002</v>
      </c>
      <c r="CS368" s="6"/>
      <c r="CT368" s="6"/>
      <c r="CU368" s="6"/>
      <c r="CV368" s="6"/>
      <c r="CW368" s="6"/>
      <c r="CZ368" s="6"/>
      <c r="DA368" s="6"/>
      <c r="DB368" s="6"/>
      <c r="DC368" s="6"/>
      <c r="DD368" s="6"/>
      <c r="DE368" s="6"/>
    </row>
    <row r="369" spans="1:109" x14ac:dyDescent="0.35">
      <c r="A369" s="8">
        <v>800.1220703125</v>
      </c>
      <c r="B369" s="8">
        <v>119.90861511230469</v>
      </c>
      <c r="C369" s="8">
        <v>214.5</v>
      </c>
      <c r="D369" s="8">
        <v>215.30000305175781</v>
      </c>
      <c r="E369" s="8">
        <v>219.5</v>
      </c>
      <c r="F369" s="8">
        <v>225.30000305175781</v>
      </c>
      <c r="G369" s="8">
        <v>2209.721923828125</v>
      </c>
      <c r="H369" s="8">
        <v>1795.8907470703125</v>
      </c>
      <c r="I369" s="8">
        <v>3.4060001373291016</v>
      </c>
      <c r="J369" s="8">
        <v>0.14600001275539398</v>
      </c>
      <c r="K369" s="8">
        <v>24.340002059936523</v>
      </c>
      <c r="L369" s="8">
        <v>2.0920000076293945</v>
      </c>
      <c r="M369" s="8">
        <v>0.45400002598762512</v>
      </c>
      <c r="N369" s="8">
        <v>0.65600001811981201</v>
      </c>
      <c r="O369" s="8">
        <v>47.5</v>
      </c>
      <c r="P369" s="8">
        <v>28.200420379638672</v>
      </c>
      <c r="Q369" s="8">
        <v>44.963691711425781</v>
      </c>
      <c r="R369" s="8">
        <v>230</v>
      </c>
      <c r="S369" s="8">
        <v>59.900002000000001</v>
      </c>
      <c r="T369" s="8">
        <v>59.900002000000001</v>
      </c>
      <c r="U369" s="8">
        <v>60.299999</v>
      </c>
      <c r="V369" s="8">
        <v>91.864166259765625</v>
      </c>
      <c r="W369" s="8">
        <v>52.49993896484375</v>
      </c>
      <c r="X369" s="8">
        <v>66.444709777832031</v>
      </c>
      <c r="Y369" s="8">
        <v>82.427658081054688</v>
      </c>
      <c r="Z369" s="8">
        <v>1.3920625448226929</v>
      </c>
      <c r="AA369" s="8">
        <v>543.21673583984375</v>
      </c>
      <c r="AB369" s="8">
        <v>494.71026611328125</v>
      </c>
      <c r="AC369" s="8">
        <v>4.8159375190734863</v>
      </c>
      <c r="AD369" s="8">
        <v>3.8753125667572021</v>
      </c>
      <c r="AE369" s="8">
        <v>7892.220703125</v>
      </c>
      <c r="AF369" s="8">
        <v>6000.72412109375</v>
      </c>
      <c r="AG369" s="8">
        <v>1782.791015625</v>
      </c>
      <c r="AH369" s="8">
        <v>1141.908203125</v>
      </c>
      <c r="AI369" s="8">
        <v>6109.4296875</v>
      </c>
      <c r="AJ369" s="8">
        <v>4858.81591796875</v>
      </c>
      <c r="AK369" s="8">
        <f>(data_cloud__263[[#This Row],[timestamp]]-BD367)*86400</f>
        <v>24.061000300571322</v>
      </c>
      <c r="AL369" s="8">
        <v>1.0049999999999999</v>
      </c>
      <c r="AM369" s="8">
        <v>424.84300000000002</v>
      </c>
      <c r="AN369" s="8">
        <v>2055.2820000000002</v>
      </c>
      <c r="AO369" s="8">
        <v>7.758</v>
      </c>
      <c r="AP369" s="6">
        <v>23.65</v>
      </c>
      <c r="AQ369" s="6">
        <v>1</v>
      </c>
      <c r="AR369" s="6">
        <v>1</v>
      </c>
      <c r="AS369" s="6">
        <f>_xlfn.XLOOKUP(data_cloud__263[[#This Row],[product_id]], manual_check_maarten!A:A,manual_check_maarten!F:F,  "")</f>
        <v>1</v>
      </c>
      <c r="AT369" s="6" t="str">
        <f>_xlfn.XLOOKUP(data_cloud__263[[#This Row],[product_id]], manual_check_maarten!A:A,manual_check_maarten!H:H,  "")</f>
        <v/>
      </c>
      <c r="AU369" s="6">
        <f>IF(data_cloud__263[[#This Row],[ground_truth]]=0,1,0)</f>
        <v>0</v>
      </c>
      <c r="AV369" s="6"/>
      <c r="AW369" s="6"/>
      <c r="AX369" s="6">
        <f>_xlfn.XLOOKUP(data_cloud__263[[#This Row],[product_id]], manual_check_maarten!A:A,manual_check_maarten!G:G,  "")</f>
        <v>0</v>
      </c>
      <c r="AY369" s="6"/>
      <c r="AZ369" s="6"/>
      <c r="BA369" s="6" t="s">
        <v>723</v>
      </c>
      <c r="BB369" s="6">
        <v>203</v>
      </c>
      <c r="BC369" s="6" t="s">
        <v>85</v>
      </c>
      <c r="BD369" s="6">
        <v>45566.765371921298</v>
      </c>
      <c r="BE369" s="6" t="s">
        <v>79</v>
      </c>
      <c r="BF369" s="6" t="s">
        <v>80</v>
      </c>
      <c r="BG369" s="6">
        <v>203</v>
      </c>
      <c r="BH369" s="6">
        <v>203</v>
      </c>
      <c r="BI369" s="6">
        <v>0</v>
      </c>
      <c r="BJ369" s="6" t="s">
        <v>721</v>
      </c>
      <c r="BK369" s="6" t="s">
        <v>82</v>
      </c>
      <c r="BL369" s="6">
        <v>16.209999084472656</v>
      </c>
      <c r="BM369" s="6">
        <v>110</v>
      </c>
      <c r="BN369" s="6" t="s">
        <v>82</v>
      </c>
      <c r="BO369" s="6" t="s">
        <v>82</v>
      </c>
      <c r="BP369" s="6">
        <v>0</v>
      </c>
      <c r="BQ369" s="6">
        <v>60</v>
      </c>
      <c r="BR369" s="6"/>
      <c r="BS369" s="6"/>
      <c r="BT369" s="6" t="s">
        <v>724</v>
      </c>
      <c r="BU369" s="6" t="s">
        <v>723</v>
      </c>
      <c r="BV369" s="6">
        <v>40</v>
      </c>
      <c r="BW369" s="6">
        <v>20</v>
      </c>
      <c r="BX369" s="6">
        <v>45</v>
      </c>
      <c r="BY369" s="6">
        <v>1200.116</v>
      </c>
      <c r="BZ369" s="6">
        <v>1010.26</v>
      </c>
      <c r="CA369" s="6">
        <v>-2.9830000000000001</v>
      </c>
      <c r="CB369" s="6">
        <v>4.08</v>
      </c>
      <c r="CC369" s="6">
        <v>89.325999999999993</v>
      </c>
      <c r="CD369" s="6">
        <v>2055.2820000000002</v>
      </c>
      <c r="CE369" s="6">
        <v>1202.5909999999999</v>
      </c>
      <c r="CF369" s="6">
        <v>1318.64</v>
      </c>
      <c r="CG369" s="6">
        <v>-179.78299999999999</v>
      </c>
      <c r="CH369" s="6">
        <v>99.998999999999995</v>
      </c>
      <c r="CS369" s="6"/>
      <c r="CT369" s="6"/>
      <c r="CU369" s="6"/>
      <c r="CV369" s="6"/>
      <c r="CW369" s="6"/>
      <c r="CZ369" s="6"/>
      <c r="DA369" s="6"/>
      <c r="DB369" s="6"/>
      <c r="DC369" s="6"/>
      <c r="DD369" s="6"/>
      <c r="DE369" s="6"/>
    </row>
    <row r="370" spans="1:109" x14ac:dyDescent="0.35">
      <c r="A370" s="8">
        <v>800.3065185546875</v>
      </c>
      <c r="B370" s="8">
        <v>119.90861511230469</v>
      </c>
      <c r="C370" s="8">
        <v>214.5</v>
      </c>
      <c r="D370" s="8">
        <v>215.10000610351563</v>
      </c>
      <c r="E370" s="8">
        <v>219.60000610351563</v>
      </c>
      <c r="F370" s="8">
        <v>225.10000610351563</v>
      </c>
      <c r="G370" s="8">
        <v>2185.824462890625</v>
      </c>
      <c r="H370" s="8">
        <v>1758.0048828125</v>
      </c>
      <c r="I370" s="8">
        <v>3.0860002040863037</v>
      </c>
      <c r="J370" s="8">
        <v>0.14600001275539398</v>
      </c>
      <c r="K370" s="8">
        <v>24.338001251220703</v>
      </c>
      <c r="L370" s="8">
        <v>2.0580000877380371</v>
      </c>
      <c r="M370" s="8">
        <v>0.45200002193450928</v>
      </c>
      <c r="N370" s="8">
        <v>0.65600001811981201</v>
      </c>
      <c r="O370" s="8">
        <v>47.5</v>
      </c>
      <c r="P370" s="8">
        <v>28.445064544677734</v>
      </c>
      <c r="Q370" s="8">
        <v>44.984077453613281</v>
      </c>
      <c r="R370" s="8">
        <v>230</v>
      </c>
      <c r="S370" s="8">
        <v>60</v>
      </c>
      <c r="T370" s="8">
        <v>60</v>
      </c>
      <c r="U370" s="8">
        <v>60.400002000000001</v>
      </c>
      <c r="V370" s="8">
        <v>141.87911987304688</v>
      </c>
      <c r="W370" s="8">
        <v>52.499603271484375</v>
      </c>
      <c r="X370" s="8">
        <v>66.347152709960938</v>
      </c>
      <c r="Y370" s="8">
        <v>80.108207702636719</v>
      </c>
      <c r="Z370" s="8">
        <v>2.6336877346038818</v>
      </c>
      <c r="AA370" s="8">
        <v>542.70013427734375</v>
      </c>
      <c r="AB370" s="8">
        <v>497.96148681640625</v>
      </c>
      <c r="AC370" s="8">
        <v>4.5525627136230469</v>
      </c>
      <c r="AD370" s="8">
        <v>3.6119377613067627</v>
      </c>
      <c r="AE370" s="8">
        <v>7730.904296875</v>
      </c>
      <c r="AF370" s="8">
        <v>5435.7333984375</v>
      </c>
      <c r="AG370" s="8">
        <v>1639.560546875</v>
      </c>
      <c r="AH370" s="8">
        <v>1004.89013671875</v>
      </c>
      <c r="AI370" s="8">
        <v>6091.34375</v>
      </c>
      <c r="AJ370" s="8">
        <v>4430.84326171875</v>
      </c>
      <c r="AK370" s="8">
        <f>(data_cloud__263[[#This Row],[timestamp]]-BD368)*86400</f>
        <v>24.078999599441886</v>
      </c>
      <c r="AL370" s="8">
        <v>1.004</v>
      </c>
      <c r="AM370" s="8">
        <v>423.95800000000003</v>
      </c>
      <c r="AN370" s="8">
        <v>2055.7310000000002</v>
      </c>
      <c r="AO370" s="8">
        <v>6.8840000000000003</v>
      </c>
      <c r="AP370" s="6">
        <v>24.693999999999999</v>
      </c>
      <c r="AQ370" s="6">
        <v>1</v>
      </c>
      <c r="AR370" s="6">
        <v>1</v>
      </c>
      <c r="AS370" s="6">
        <f>_xlfn.XLOOKUP(data_cloud__263[[#This Row],[product_id]], manual_check_maarten!A:A,manual_check_maarten!F:F,  "")</f>
        <v>1</v>
      </c>
      <c r="AT370" s="6" t="str">
        <f>_xlfn.XLOOKUP(data_cloud__263[[#This Row],[product_id]], manual_check_maarten!A:A,manual_check_maarten!H:H,  "")</f>
        <v/>
      </c>
      <c r="AU370" s="6">
        <f>IF(data_cloud__263[[#This Row],[ground_truth]]=0,1,0)</f>
        <v>0</v>
      </c>
      <c r="AV370" s="6"/>
      <c r="AW370" s="6"/>
      <c r="AX370" s="6">
        <f>_xlfn.XLOOKUP(data_cloud__263[[#This Row],[product_id]], manual_check_maarten!A:A,manual_check_maarten!G:G,  "")</f>
        <v>0</v>
      </c>
      <c r="AY370" s="6"/>
      <c r="AZ370" s="6"/>
      <c r="BA370" s="6" t="s">
        <v>725</v>
      </c>
      <c r="BB370" s="6">
        <v>204</v>
      </c>
      <c r="BC370" s="6" t="s">
        <v>78</v>
      </c>
      <c r="BD370" s="6">
        <v>45566.765650613423</v>
      </c>
      <c r="BE370" s="6" t="s">
        <v>79</v>
      </c>
      <c r="BF370" s="6" t="s">
        <v>80</v>
      </c>
      <c r="BG370" s="6">
        <v>204</v>
      </c>
      <c r="BH370" s="6">
        <v>204</v>
      </c>
      <c r="BI370" s="6">
        <v>0</v>
      </c>
      <c r="BJ370" s="6" t="s">
        <v>726</v>
      </c>
      <c r="BK370" s="6" t="s">
        <v>82</v>
      </c>
      <c r="BL370" s="6">
        <v>16.209999084472656</v>
      </c>
      <c r="BM370" s="6">
        <v>110</v>
      </c>
      <c r="BN370" s="6" t="s">
        <v>82</v>
      </c>
      <c r="BO370" s="6" t="s">
        <v>82</v>
      </c>
      <c r="BP370" s="6">
        <v>0</v>
      </c>
      <c r="BQ370" s="6">
        <v>60</v>
      </c>
      <c r="BR370" s="6">
        <v>9.2562437057495117E-3</v>
      </c>
      <c r="BS370" s="6">
        <v>0.12492144107818604</v>
      </c>
      <c r="BT370" s="6" t="s">
        <v>727</v>
      </c>
      <c r="BU370" s="6" t="s">
        <v>725</v>
      </c>
      <c r="BV370" s="6">
        <v>40</v>
      </c>
      <c r="BW370" s="6">
        <v>20</v>
      </c>
      <c r="BX370" s="6">
        <v>45</v>
      </c>
      <c r="BY370" s="6">
        <v>885.32500000000005</v>
      </c>
      <c r="BZ370" s="6">
        <v>1168.155</v>
      </c>
      <c r="CA370" s="6">
        <v>3.1960000000000002</v>
      </c>
      <c r="CB370" s="6">
        <v>4.1180000000000003</v>
      </c>
      <c r="CC370" s="6">
        <v>95.504999999999995</v>
      </c>
      <c r="CD370" s="6">
        <v>2055.7310000000002</v>
      </c>
      <c r="CE370" s="6">
        <v>862.31399999999996</v>
      </c>
      <c r="CF370" s="6">
        <v>1274.8109999999999</v>
      </c>
      <c r="CG370" s="6">
        <v>6.5750000000000002</v>
      </c>
      <c r="CH370" s="6">
        <v>99.998999999999995</v>
      </c>
      <c r="CS370" s="6"/>
      <c r="CT370" s="6"/>
      <c r="CU370" s="6"/>
      <c r="CV370" s="6"/>
      <c r="CW370" s="6"/>
      <c r="CZ370" s="6"/>
      <c r="DA370" s="6"/>
      <c r="DB370" s="6"/>
      <c r="DC370" s="6"/>
      <c r="DD370" s="6"/>
      <c r="DE370" s="6"/>
    </row>
    <row r="371" spans="1:109" x14ac:dyDescent="0.35">
      <c r="A371" s="8">
        <v>800.3065185546875</v>
      </c>
      <c r="B371" s="8">
        <v>119.90861511230469</v>
      </c>
      <c r="C371" s="8">
        <v>214.5</v>
      </c>
      <c r="D371" s="8">
        <v>215.10000610351563</v>
      </c>
      <c r="E371" s="8">
        <v>219.60000610351563</v>
      </c>
      <c r="F371" s="8">
        <v>225.10000610351563</v>
      </c>
      <c r="G371" s="8">
        <v>2185.824462890625</v>
      </c>
      <c r="H371" s="8">
        <v>1758.0048828125</v>
      </c>
      <c r="I371" s="8">
        <v>3.0860002040863037</v>
      </c>
      <c r="J371" s="8">
        <v>0.14600001275539398</v>
      </c>
      <c r="K371" s="8">
        <v>24.338001251220703</v>
      </c>
      <c r="L371" s="8">
        <v>2.0580000877380371</v>
      </c>
      <c r="M371" s="8">
        <v>0.45200002193450928</v>
      </c>
      <c r="N371" s="8">
        <v>0.65600001811981201</v>
      </c>
      <c r="O371" s="8">
        <v>47.5</v>
      </c>
      <c r="P371" s="8">
        <v>28.445064544677734</v>
      </c>
      <c r="Q371" s="8">
        <v>44.984077453613281</v>
      </c>
      <c r="R371" s="8">
        <v>230</v>
      </c>
      <c r="S371" s="8">
        <v>60</v>
      </c>
      <c r="T371" s="8">
        <v>60</v>
      </c>
      <c r="U371" s="8">
        <v>60.400002000000001</v>
      </c>
      <c r="V371" s="8">
        <v>91.864166259765625</v>
      </c>
      <c r="W371" s="8">
        <v>52.49993896484375</v>
      </c>
      <c r="X371" s="8">
        <v>66.662353515625</v>
      </c>
      <c r="Y371" s="8">
        <v>82.789924621582031</v>
      </c>
      <c r="Z371" s="8">
        <v>1.3544375896453857</v>
      </c>
      <c r="AA371" s="8">
        <v>544.93048095703125</v>
      </c>
      <c r="AB371" s="8">
        <v>496.74554443359375</v>
      </c>
      <c r="AC371" s="8">
        <v>4.8535628318786621</v>
      </c>
      <c r="AD371" s="8">
        <v>3.8376877307891846</v>
      </c>
      <c r="AE371" s="8">
        <v>7936.55908203125</v>
      </c>
      <c r="AF371" s="8">
        <v>6069.27978515625</v>
      </c>
      <c r="AG371" s="8">
        <v>1817.3232421875</v>
      </c>
      <c r="AH371" s="8">
        <v>1136.615234375</v>
      </c>
      <c r="AI371" s="8">
        <v>6119.23583984375</v>
      </c>
      <c r="AJ371" s="8">
        <v>4932.66455078125</v>
      </c>
      <c r="AK371" s="8">
        <f>(data_cloud__263[[#This Row],[timestamp]]-BD369)*86400</f>
        <v>24.078999599441886</v>
      </c>
      <c r="AL371" s="8">
        <v>1.0049999999999999</v>
      </c>
      <c r="AM371" s="8">
        <v>424.67899999999997</v>
      </c>
      <c r="AN371" s="8">
        <v>2056.5120000000002</v>
      </c>
      <c r="AO371" s="8">
        <v>14.641999999999999</v>
      </c>
      <c r="AP371" s="6">
        <v>56.997</v>
      </c>
      <c r="AQ371" s="6">
        <v>1</v>
      </c>
      <c r="AR371" s="6">
        <v>0</v>
      </c>
      <c r="AS371" s="6">
        <f>_xlfn.XLOOKUP(data_cloud__263[[#This Row],[product_id]], manual_check_maarten!A:A,manual_check_maarten!F:F,  "")</f>
        <v>1</v>
      </c>
      <c r="AT371" s="6" t="str">
        <f>_xlfn.XLOOKUP(data_cloud__263[[#This Row],[product_id]], manual_check_maarten!A:A,manual_check_maarten!H:H,  "")</f>
        <v/>
      </c>
      <c r="AU371" s="6">
        <f>IF(data_cloud__263[[#This Row],[ground_truth]]=0,1,0)</f>
        <v>0</v>
      </c>
      <c r="AV371" s="6"/>
      <c r="AW371" s="6"/>
      <c r="AX371" s="6" t="str">
        <f>_xlfn.XLOOKUP(data_cloud__263[[#This Row],[product_id]], manual_check_maarten!A:A,manual_check_maarten!G:G,  "")</f>
        <v>QR-code visible in shape image</v>
      </c>
      <c r="AY371" s="6"/>
      <c r="AZ371" s="6"/>
      <c r="BA371" s="6" t="s">
        <v>728</v>
      </c>
      <c r="BB371" s="6">
        <v>204</v>
      </c>
      <c r="BC371" s="6" t="s">
        <v>85</v>
      </c>
      <c r="BD371" s="6">
        <v>45566.765650613423</v>
      </c>
      <c r="BE371" s="6" t="s">
        <v>79</v>
      </c>
      <c r="BF371" s="6" t="s">
        <v>80</v>
      </c>
      <c r="BG371" s="6">
        <v>204</v>
      </c>
      <c r="BH371" s="6">
        <v>204</v>
      </c>
      <c r="BI371" s="6">
        <v>0</v>
      </c>
      <c r="BJ371" s="6" t="s">
        <v>726</v>
      </c>
      <c r="BK371" s="6" t="s">
        <v>82</v>
      </c>
      <c r="BL371" s="6">
        <v>16.209999084472656</v>
      </c>
      <c r="BM371" s="6">
        <v>110</v>
      </c>
      <c r="BN371" s="6" t="s">
        <v>82</v>
      </c>
      <c r="BO371" s="6" t="s">
        <v>82</v>
      </c>
      <c r="BP371" s="6">
        <v>0</v>
      </c>
      <c r="BQ371" s="6">
        <v>60</v>
      </c>
      <c r="BR371" s="6"/>
      <c r="BS371" s="6"/>
      <c r="BT371" s="6" t="s">
        <v>729</v>
      </c>
      <c r="BU371" s="6" t="s">
        <v>728</v>
      </c>
      <c r="BV371" s="6">
        <v>40</v>
      </c>
      <c r="BW371" s="6">
        <v>20</v>
      </c>
      <c r="BX371" s="6">
        <v>45</v>
      </c>
      <c r="BY371" s="6">
        <v>1209.7449999999999</v>
      </c>
      <c r="BZ371" s="6">
        <v>758.66700000000003</v>
      </c>
      <c r="CA371" s="6">
        <v>-2.9990000000000001</v>
      </c>
      <c r="CB371" s="6">
        <v>4.0549999999999997</v>
      </c>
      <c r="CC371" s="6">
        <v>89.31</v>
      </c>
      <c r="CD371" s="6">
        <v>2056.5120000000002</v>
      </c>
      <c r="CE371" s="6">
        <v>1211.789</v>
      </c>
      <c r="CF371" s="6">
        <v>1070.0139999999999</v>
      </c>
      <c r="CG371" s="6">
        <v>-179.762</v>
      </c>
      <c r="CH371" s="6">
        <v>99.998999999999995</v>
      </c>
      <c r="CS371" s="6"/>
      <c r="CT371" s="6"/>
      <c r="CU371" s="6"/>
      <c r="CV371" s="6"/>
      <c r="CW371" s="6"/>
      <c r="CZ371" s="6"/>
      <c r="DA371" s="6"/>
      <c r="DB371" s="6"/>
      <c r="DC371" s="6"/>
      <c r="DD371" s="6"/>
      <c r="DE371" s="6"/>
    </row>
    <row r="372" spans="1:109" x14ac:dyDescent="0.35">
      <c r="A372" s="8">
        <v>800.1220703125</v>
      </c>
      <c r="B372" s="8">
        <v>119.90861511230469</v>
      </c>
      <c r="C372" s="8">
        <v>214.5</v>
      </c>
      <c r="D372" s="8">
        <v>215</v>
      </c>
      <c r="E372" s="8">
        <v>219.60000610351563</v>
      </c>
      <c r="F372" s="8">
        <v>225</v>
      </c>
      <c r="G372" s="8">
        <v>2198.6474609375</v>
      </c>
      <c r="H372" s="8">
        <v>1750.13623046875</v>
      </c>
      <c r="I372" s="8">
        <v>2.7180001735687256</v>
      </c>
      <c r="J372" s="8">
        <v>0.15400001406669617</v>
      </c>
      <c r="K372" s="8">
        <v>24.338001251220703</v>
      </c>
      <c r="L372" s="8">
        <v>2.0440001487731934</v>
      </c>
      <c r="M372" s="8">
        <v>0.45200002193450928</v>
      </c>
      <c r="N372" s="8">
        <v>0.65400004386901855</v>
      </c>
      <c r="O372" s="8">
        <v>47.700000762939453</v>
      </c>
      <c r="P372" s="8">
        <v>28.638742446899414</v>
      </c>
      <c r="Q372" s="8">
        <v>44.963691711425781</v>
      </c>
      <c r="R372" s="8">
        <v>230</v>
      </c>
      <c r="S372" s="8">
        <v>60</v>
      </c>
      <c r="T372" s="8">
        <v>60</v>
      </c>
      <c r="U372" s="8">
        <v>60.5</v>
      </c>
      <c r="V372" s="8">
        <v>141.87911987304688</v>
      </c>
      <c r="W372" s="8">
        <v>52.499603271484375</v>
      </c>
      <c r="X372" s="8">
        <v>66.540916442871094</v>
      </c>
      <c r="Y372" s="8">
        <v>80.508796691894531</v>
      </c>
      <c r="Z372" s="8">
        <v>2.9773750305175781</v>
      </c>
      <c r="AA372" s="8">
        <v>541.37274169921875</v>
      </c>
      <c r="AB372" s="8">
        <v>496.14614868164063</v>
      </c>
      <c r="AC372" s="8">
        <v>4.5149378776550293</v>
      </c>
      <c r="AD372" s="8">
        <v>3.6495625972747803</v>
      </c>
      <c r="AE372" s="8">
        <v>7712.61767578125</v>
      </c>
      <c r="AF372" s="8">
        <v>5402.15576171875</v>
      </c>
      <c r="AG372" s="8">
        <v>1617.0546875</v>
      </c>
      <c r="AH372" s="8">
        <v>1021.44482421875</v>
      </c>
      <c r="AI372" s="8">
        <v>6095.56298828125</v>
      </c>
      <c r="AJ372" s="8">
        <v>4380.7109375</v>
      </c>
      <c r="AK372" s="8">
        <f>(data_cloud__263[[#This Row],[timestamp]]-BD370)*86400</f>
        <v>24.954000511206686</v>
      </c>
      <c r="AL372" s="8">
        <v>1.0029999999999999</v>
      </c>
      <c r="AM372" s="8">
        <v>423.43700000000001</v>
      </c>
      <c r="AN372" s="8">
        <v>2055.3989999999999</v>
      </c>
      <c r="AO372" s="8">
        <v>6.6630000000000003</v>
      </c>
      <c r="AP372" s="6">
        <v>21.478999999999999</v>
      </c>
      <c r="AQ372" s="6">
        <v>1</v>
      </c>
      <c r="AR372" s="6">
        <v>1</v>
      </c>
      <c r="AS372" s="6">
        <f>_xlfn.XLOOKUP(data_cloud__263[[#This Row],[product_id]], manual_check_maarten!A:A,manual_check_maarten!F:F,  "")</f>
        <v>1</v>
      </c>
      <c r="AT372" s="6" t="str">
        <f>_xlfn.XLOOKUP(data_cloud__263[[#This Row],[product_id]], manual_check_maarten!A:A,manual_check_maarten!H:H,  "")</f>
        <v/>
      </c>
      <c r="AU372" s="6">
        <f>IF(data_cloud__263[[#This Row],[ground_truth]]=0,1,0)</f>
        <v>0</v>
      </c>
      <c r="AV372" s="6"/>
      <c r="AW372" s="6"/>
      <c r="AX372" s="6">
        <f>_xlfn.XLOOKUP(data_cloud__263[[#This Row],[product_id]], manual_check_maarten!A:A,manual_check_maarten!G:G,  "")</f>
        <v>0</v>
      </c>
      <c r="AY372" s="6"/>
      <c r="AZ372" s="6"/>
      <c r="BA372" s="6" t="s">
        <v>730</v>
      </c>
      <c r="BB372" s="6">
        <v>205</v>
      </c>
      <c r="BC372" s="6" t="s">
        <v>78</v>
      </c>
      <c r="BD372" s="6">
        <v>45566.765939432873</v>
      </c>
      <c r="BE372" s="6" t="s">
        <v>79</v>
      </c>
      <c r="BF372" s="6" t="s">
        <v>80</v>
      </c>
      <c r="BG372" s="6">
        <v>205</v>
      </c>
      <c r="BH372" s="6">
        <v>205</v>
      </c>
      <c r="BI372" s="6">
        <v>0</v>
      </c>
      <c r="BJ372" s="6" t="s">
        <v>731</v>
      </c>
      <c r="BK372" s="6" t="s">
        <v>82</v>
      </c>
      <c r="BL372" s="6">
        <v>16.219999313354492</v>
      </c>
      <c r="BM372" s="6">
        <v>110</v>
      </c>
      <c r="BN372" s="6" t="s">
        <v>82</v>
      </c>
      <c r="BO372" s="6" t="s">
        <v>82</v>
      </c>
      <c r="BP372" s="6">
        <v>0</v>
      </c>
      <c r="BQ372" s="6">
        <v>60</v>
      </c>
      <c r="BR372" s="6">
        <v>7.1378946304321289E-3</v>
      </c>
      <c r="BS372" s="6">
        <v>0.14995110034942627</v>
      </c>
      <c r="BT372" s="6" t="s">
        <v>732</v>
      </c>
      <c r="BU372" s="6" t="s">
        <v>730</v>
      </c>
      <c r="BV372" s="6">
        <v>40</v>
      </c>
      <c r="BW372" s="6">
        <v>20</v>
      </c>
      <c r="BX372" s="6">
        <v>45</v>
      </c>
      <c r="BY372" s="6">
        <v>850.56200000000001</v>
      </c>
      <c r="BZ372" s="6">
        <v>1211.7650000000001</v>
      </c>
      <c r="CA372" s="6">
        <v>1.8260000000000001</v>
      </c>
      <c r="CB372" s="6">
        <v>4.1390000000000002</v>
      </c>
      <c r="CC372" s="6">
        <v>94.135000000000005</v>
      </c>
      <c r="CD372" s="6">
        <v>2055.3989999999999</v>
      </c>
      <c r="CE372" s="6">
        <v>830.77800000000002</v>
      </c>
      <c r="CF372" s="6">
        <v>1319.2249999999999</v>
      </c>
      <c r="CG372" s="6">
        <v>4.6719999999999997</v>
      </c>
      <c r="CH372" s="6">
        <v>97.244</v>
      </c>
      <c r="CS372" s="6"/>
      <c r="CT372" s="6"/>
      <c r="CU372" s="6"/>
      <c r="CV372" s="6"/>
      <c r="CW372" s="6"/>
      <c r="CZ372" s="6"/>
      <c r="DA372" s="6"/>
      <c r="DB372" s="6"/>
      <c r="DC372" s="6"/>
      <c r="DD372" s="6"/>
      <c r="DE372" s="6"/>
    </row>
    <row r="373" spans="1:109" x14ac:dyDescent="0.35">
      <c r="A373" s="8">
        <v>800.1220703125</v>
      </c>
      <c r="B373" s="8">
        <v>119.90861511230469</v>
      </c>
      <c r="C373" s="8">
        <v>214.5</v>
      </c>
      <c r="D373" s="8">
        <v>215</v>
      </c>
      <c r="E373" s="8">
        <v>219.60000610351563</v>
      </c>
      <c r="F373" s="8">
        <v>225</v>
      </c>
      <c r="G373" s="8">
        <v>2198.6474609375</v>
      </c>
      <c r="H373" s="8">
        <v>1750.13623046875</v>
      </c>
      <c r="I373" s="8">
        <v>2.7180001735687256</v>
      </c>
      <c r="J373" s="8">
        <v>0.15400001406669617</v>
      </c>
      <c r="K373" s="8">
        <v>24.338001251220703</v>
      </c>
      <c r="L373" s="8">
        <v>2.0440001487731934</v>
      </c>
      <c r="M373" s="8">
        <v>0.45200002193450928</v>
      </c>
      <c r="N373" s="8">
        <v>0.65400004386901855</v>
      </c>
      <c r="O373" s="8">
        <v>47.700000762939453</v>
      </c>
      <c r="P373" s="8">
        <v>28.638742446899414</v>
      </c>
      <c r="Q373" s="8">
        <v>44.963691711425781</v>
      </c>
      <c r="R373" s="8">
        <v>230</v>
      </c>
      <c r="S373" s="8">
        <v>60</v>
      </c>
      <c r="T373" s="8">
        <v>60</v>
      </c>
      <c r="U373" s="8">
        <v>60.5</v>
      </c>
      <c r="V373" s="8">
        <v>91.864166259765625</v>
      </c>
      <c r="W373" s="8">
        <v>52.49993896484375</v>
      </c>
      <c r="X373" s="8">
        <v>66.904045104980469</v>
      </c>
      <c r="Y373" s="8">
        <v>82.996223449707031</v>
      </c>
      <c r="Z373" s="8">
        <v>1.2791875600814819</v>
      </c>
      <c r="AA373" s="8">
        <v>545.51318359375</v>
      </c>
      <c r="AB373" s="8">
        <v>497.55068969726563</v>
      </c>
      <c r="AC373" s="8">
        <v>4.7783126831054688</v>
      </c>
      <c r="AD373" s="8">
        <v>3.8000626564025879</v>
      </c>
      <c r="AE373" s="8">
        <v>7938.2626953125</v>
      </c>
      <c r="AF373" s="8">
        <v>6093.51220703125</v>
      </c>
      <c r="AG373" s="8">
        <v>1785.81298828125</v>
      </c>
      <c r="AH373" s="8">
        <v>1127.8955078125</v>
      </c>
      <c r="AI373" s="8">
        <v>6152.44970703125</v>
      </c>
      <c r="AJ373" s="8">
        <v>4965.61669921875</v>
      </c>
      <c r="AK373" s="8">
        <f>(data_cloud__263[[#This Row],[timestamp]]-BD371)*86400</f>
        <v>24.954000511206686</v>
      </c>
      <c r="AL373" s="8">
        <v>1.0049999999999999</v>
      </c>
      <c r="AM373" s="8">
        <v>424.79</v>
      </c>
      <c r="AN373" s="8">
        <v>2056.5740000000001</v>
      </c>
      <c r="AO373" s="8">
        <v>11.31</v>
      </c>
      <c r="AP373" s="6">
        <v>30.471</v>
      </c>
      <c r="AQ373" s="6">
        <v>1</v>
      </c>
      <c r="AR373" s="6">
        <v>1</v>
      </c>
      <c r="AS373" s="6">
        <f>_xlfn.XLOOKUP(data_cloud__263[[#This Row],[product_id]], manual_check_maarten!A:A,manual_check_maarten!F:F,  "")</f>
        <v>1</v>
      </c>
      <c r="AT373" s="6" t="str">
        <f>_xlfn.XLOOKUP(data_cloud__263[[#This Row],[product_id]], manual_check_maarten!A:A,manual_check_maarten!H:H,  "")</f>
        <v/>
      </c>
      <c r="AU373" s="6">
        <f>IF(data_cloud__263[[#This Row],[ground_truth]]=0,1,0)</f>
        <v>0</v>
      </c>
      <c r="AV373" s="6"/>
      <c r="AW373" s="6"/>
      <c r="AX373" s="6">
        <f>_xlfn.XLOOKUP(data_cloud__263[[#This Row],[product_id]], manual_check_maarten!A:A,manual_check_maarten!G:G,  "")</f>
        <v>0</v>
      </c>
      <c r="AY373" s="6"/>
      <c r="AZ373" s="6"/>
      <c r="BA373" s="6" t="s">
        <v>733</v>
      </c>
      <c r="BB373" s="6">
        <v>205</v>
      </c>
      <c r="BC373" s="6" t="s">
        <v>85</v>
      </c>
      <c r="BD373" s="6">
        <v>45566.765939432873</v>
      </c>
      <c r="BE373" s="6" t="s">
        <v>79</v>
      </c>
      <c r="BF373" s="6" t="s">
        <v>80</v>
      </c>
      <c r="BG373" s="6">
        <v>205</v>
      </c>
      <c r="BH373" s="6">
        <v>205</v>
      </c>
      <c r="BI373" s="6">
        <v>0</v>
      </c>
      <c r="BJ373" s="6" t="s">
        <v>731</v>
      </c>
      <c r="BK373" s="6" t="s">
        <v>82</v>
      </c>
      <c r="BL373" s="6">
        <v>16.219999313354492</v>
      </c>
      <c r="BM373" s="6">
        <v>110</v>
      </c>
      <c r="BN373" s="6" t="s">
        <v>82</v>
      </c>
      <c r="BO373" s="6" t="s">
        <v>82</v>
      </c>
      <c r="BP373" s="6">
        <v>0</v>
      </c>
      <c r="BQ373" s="6">
        <v>60</v>
      </c>
      <c r="BR373" s="6"/>
      <c r="BS373" s="6"/>
      <c r="BT373" s="6" t="s">
        <v>734</v>
      </c>
      <c r="BU373" s="6" t="s">
        <v>733</v>
      </c>
      <c r="BV373" s="6">
        <v>40</v>
      </c>
      <c r="BW373" s="6">
        <v>20</v>
      </c>
      <c r="BX373" s="6">
        <v>45</v>
      </c>
      <c r="BY373" s="6">
        <v>1193.3240000000001</v>
      </c>
      <c r="BZ373" s="6">
        <v>827.89300000000003</v>
      </c>
      <c r="CA373" s="6">
        <v>-2.9910000000000001</v>
      </c>
      <c r="CB373" s="6">
        <v>4.1859999999999999</v>
      </c>
      <c r="CC373" s="6">
        <v>89.317999999999998</v>
      </c>
      <c r="CD373" s="6">
        <v>2056.5740000000001</v>
      </c>
      <c r="CE373" s="6">
        <v>1199.1969999999999</v>
      </c>
      <c r="CF373" s="6">
        <v>1138.846</v>
      </c>
      <c r="CG373" s="6">
        <v>179.55</v>
      </c>
      <c r="CH373" s="6">
        <v>97.244</v>
      </c>
      <c r="CS373" s="6"/>
      <c r="CT373" s="6"/>
      <c r="CU373" s="6"/>
      <c r="CV373" s="6"/>
      <c r="CW373" s="6"/>
      <c r="CZ373" s="6"/>
      <c r="DA373" s="6"/>
      <c r="DB373" s="6"/>
      <c r="DC373" s="6"/>
      <c r="DD373" s="6"/>
      <c r="DE373" s="6"/>
    </row>
    <row r="374" spans="1:109" x14ac:dyDescent="0.35">
      <c r="A374" s="8">
        <v>800.1220703125</v>
      </c>
      <c r="B374" s="8">
        <v>119.90861511230469</v>
      </c>
      <c r="C374" s="8">
        <v>214.30000305175781</v>
      </c>
      <c r="D374" s="8">
        <v>215</v>
      </c>
      <c r="E374" s="8">
        <v>219.60000610351563</v>
      </c>
      <c r="F374" s="8">
        <v>225</v>
      </c>
      <c r="G374" s="8">
        <v>2181.2587890625</v>
      </c>
      <c r="H374" s="8">
        <v>1758.684814453125</v>
      </c>
      <c r="I374" s="8">
        <v>3.2060000896453857</v>
      </c>
      <c r="J374" s="8">
        <v>0.14600001275539398</v>
      </c>
      <c r="K374" s="8">
        <v>24.338001251220703</v>
      </c>
      <c r="L374" s="8">
        <v>2.0400002002716064</v>
      </c>
      <c r="M374" s="8">
        <v>0.45200002193450928</v>
      </c>
      <c r="N374" s="8">
        <v>0.65400004386901855</v>
      </c>
      <c r="O374" s="8">
        <v>47.700000762939453</v>
      </c>
      <c r="P374" s="8">
        <v>28.511322021484375</v>
      </c>
      <c r="Q374" s="8">
        <v>44.984077453613281</v>
      </c>
      <c r="R374" s="8">
        <v>229.80000305175781</v>
      </c>
      <c r="S374" s="8">
        <v>60.099997999999999</v>
      </c>
      <c r="T374" s="8">
        <v>60.099997999999999</v>
      </c>
      <c r="U374" s="8">
        <v>60.599997999999999</v>
      </c>
      <c r="V374" s="8">
        <v>141.87911987304688</v>
      </c>
      <c r="W374" s="8">
        <v>52.499603271484375</v>
      </c>
      <c r="X374" s="8">
        <v>66.399337768554688</v>
      </c>
      <c r="Y374" s="8">
        <v>80.372734069824219</v>
      </c>
      <c r="Z374" s="8">
        <v>3.0475625991821289</v>
      </c>
      <c r="AA374" s="8">
        <v>542.435546875</v>
      </c>
      <c r="AB374" s="8">
        <v>497.15365600585938</v>
      </c>
      <c r="AC374" s="8">
        <v>4.5901875495910645</v>
      </c>
      <c r="AD374" s="8">
        <v>3.6495625972747803</v>
      </c>
      <c r="AE374" s="8">
        <v>7736.6953125</v>
      </c>
      <c r="AF374" s="8">
        <v>5424.30419921875</v>
      </c>
      <c r="AG374" s="8">
        <v>1657.26708984375</v>
      </c>
      <c r="AH374" s="8">
        <v>1019.98193359375</v>
      </c>
      <c r="AI374" s="8">
        <v>6079.42822265625</v>
      </c>
      <c r="AJ374" s="8">
        <v>4404.322265625</v>
      </c>
      <c r="AK374" s="8">
        <f>(data_cloud__263[[#This Row],[timestamp]]-BD372)*86400</f>
        <v>23.976999800652266</v>
      </c>
      <c r="AL374" s="8">
        <v>1.0029999999999999</v>
      </c>
      <c r="AM374" s="8">
        <v>423.33300000000003</v>
      </c>
      <c r="AN374" s="8">
        <v>2055.2550000000001</v>
      </c>
      <c r="AO374" s="8">
        <v>8.2490000000000006</v>
      </c>
      <c r="AP374" s="6">
        <v>24.228000000000002</v>
      </c>
      <c r="AQ374" s="6">
        <v>1</v>
      </c>
      <c r="AR374" s="6">
        <v>1</v>
      </c>
      <c r="AS374" s="6">
        <f>_xlfn.XLOOKUP(data_cloud__263[[#This Row],[product_id]], manual_check_maarten!A:A,manual_check_maarten!F:F,  "")</f>
        <v>1</v>
      </c>
      <c r="AT374" s="6" t="str">
        <f>_xlfn.XLOOKUP(data_cloud__263[[#This Row],[product_id]], manual_check_maarten!A:A,manual_check_maarten!H:H,  "")</f>
        <v/>
      </c>
      <c r="AU374" s="6">
        <f>IF(data_cloud__263[[#This Row],[ground_truth]]=0,1,0)</f>
        <v>0</v>
      </c>
      <c r="AV374" s="6"/>
      <c r="AW374" s="6"/>
      <c r="AX374" s="6">
        <f>_xlfn.XLOOKUP(data_cloud__263[[#This Row],[product_id]], manual_check_maarten!A:A,manual_check_maarten!G:G,  "")</f>
        <v>0</v>
      </c>
      <c r="AY374" s="6"/>
      <c r="AZ374" s="6"/>
      <c r="BA374" s="6" t="s">
        <v>735</v>
      </c>
      <c r="BB374" s="6">
        <v>206</v>
      </c>
      <c r="BC374" s="6" t="s">
        <v>78</v>
      </c>
      <c r="BD374" s="6">
        <v>45566.766216944445</v>
      </c>
      <c r="BE374" s="6" t="s">
        <v>79</v>
      </c>
      <c r="BF374" s="6" t="s">
        <v>80</v>
      </c>
      <c r="BG374" s="6">
        <v>206</v>
      </c>
      <c r="BH374" s="6">
        <v>206</v>
      </c>
      <c r="BI374" s="6">
        <v>0</v>
      </c>
      <c r="BJ374" s="6" t="s">
        <v>736</v>
      </c>
      <c r="BK374" s="6" t="s">
        <v>82</v>
      </c>
      <c r="BL374" s="6">
        <v>16.219999313354492</v>
      </c>
      <c r="BM374" s="6">
        <v>110</v>
      </c>
      <c r="BN374" s="6" t="s">
        <v>82</v>
      </c>
      <c r="BO374" s="6" t="s">
        <v>82</v>
      </c>
      <c r="BP374" s="6">
        <v>0</v>
      </c>
      <c r="BQ374" s="6">
        <v>60</v>
      </c>
      <c r="BR374" s="6">
        <v>5.5812597274780273E-3</v>
      </c>
      <c r="BS374" s="6">
        <v>0.13558804988861084</v>
      </c>
      <c r="BT374" s="6" t="s">
        <v>737</v>
      </c>
      <c r="BU374" s="6" t="s">
        <v>735</v>
      </c>
      <c r="BV374" s="6">
        <v>40</v>
      </c>
      <c r="BW374" s="6">
        <v>20</v>
      </c>
      <c r="BX374" s="6">
        <v>45</v>
      </c>
      <c r="BY374" s="6">
        <v>824.98699999999997</v>
      </c>
      <c r="BZ374" s="6">
        <v>1182.0139999999999</v>
      </c>
      <c r="CA374" s="6">
        <v>-0.28799999999999998</v>
      </c>
      <c r="CB374" s="6">
        <v>4.1840000000000002</v>
      </c>
      <c r="CC374" s="6">
        <v>92.021000000000001</v>
      </c>
      <c r="CD374" s="6">
        <v>2055.2550000000001</v>
      </c>
      <c r="CE374" s="6">
        <v>808.41300000000001</v>
      </c>
      <c r="CF374" s="6">
        <v>1291.0250000000001</v>
      </c>
      <c r="CG374" s="6">
        <v>2.9340000000000002</v>
      </c>
      <c r="CH374" s="6">
        <v>99.998999999999995</v>
      </c>
      <c r="CS374" s="6"/>
      <c r="CT374" s="6"/>
      <c r="CU374" s="6"/>
      <c r="CV374" s="6"/>
      <c r="CW374" s="6"/>
      <c r="CZ374" s="6"/>
      <c r="DA374" s="6"/>
      <c r="DB374" s="6"/>
      <c r="DC374" s="6"/>
      <c r="DD374" s="6"/>
      <c r="DE374" s="6"/>
    </row>
    <row r="375" spans="1:109" x14ac:dyDescent="0.35">
      <c r="A375" s="8">
        <v>800.1220703125</v>
      </c>
      <c r="B375" s="8">
        <v>119.90861511230469</v>
      </c>
      <c r="C375" s="8">
        <v>214.30000305175781</v>
      </c>
      <c r="D375" s="8">
        <v>215</v>
      </c>
      <c r="E375" s="8">
        <v>219.60000610351563</v>
      </c>
      <c r="F375" s="8">
        <v>225</v>
      </c>
      <c r="G375" s="8">
        <v>2181.2587890625</v>
      </c>
      <c r="H375" s="8">
        <v>1758.684814453125</v>
      </c>
      <c r="I375" s="8">
        <v>3.2060000896453857</v>
      </c>
      <c r="J375" s="8">
        <v>0.14600001275539398</v>
      </c>
      <c r="K375" s="8">
        <v>24.338001251220703</v>
      </c>
      <c r="L375" s="8">
        <v>2.0400002002716064</v>
      </c>
      <c r="M375" s="8">
        <v>0.45200002193450928</v>
      </c>
      <c r="N375" s="8">
        <v>0.65400004386901855</v>
      </c>
      <c r="O375" s="8">
        <v>47.700000762939453</v>
      </c>
      <c r="P375" s="8">
        <v>28.511322021484375</v>
      </c>
      <c r="Q375" s="8">
        <v>44.984077453613281</v>
      </c>
      <c r="R375" s="8">
        <v>229.80000305175781</v>
      </c>
      <c r="S375" s="8">
        <v>60.099997999999999</v>
      </c>
      <c r="T375" s="8">
        <v>60.099997999999999</v>
      </c>
      <c r="U375" s="8">
        <v>60.599997999999999</v>
      </c>
      <c r="V375" s="8">
        <v>91.864166259765625</v>
      </c>
      <c r="W375" s="8">
        <v>52.49993896484375</v>
      </c>
      <c r="X375" s="8">
        <v>66.982231140136719</v>
      </c>
      <c r="Y375" s="8">
        <v>82.786628723144531</v>
      </c>
      <c r="Z375" s="8">
        <v>1.3544375896453857</v>
      </c>
      <c r="AA375" s="8">
        <v>544.03753662109375</v>
      </c>
      <c r="AB375" s="8">
        <v>495.63214111328125</v>
      </c>
      <c r="AC375" s="8">
        <v>4.8535628318786621</v>
      </c>
      <c r="AD375" s="8">
        <v>3.8753125667572021</v>
      </c>
      <c r="AE375" s="8">
        <v>7917.26318359375</v>
      </c>
      <c r="AF375" s="8">
        <v>6059.7841796875</v>
      </c>
      <c r="AG375" s="8">
        <v>1814.20947265625</v>
      </c>
      <c r="AH375" s="8">
        <v>1153.05419921875</v>
      </c>
      <c r="AI375" s="8">
        <v>6103.0537109375</v>
      </c>
      <c r="AJ375" s="8">
        <v>4906.72998046875</v>
      </c>
      <c r="AK375" s="8">
        <f>(data_cloud__263[[#This Row],[timestamp]]-BD373)*86400</f>
        <v>23.976999800652266</v>
      </c>
      <c r="AL375" s="8">
        <v>1.0049999999999999</v>
      </c>
      <c r="AM375" s="8">
        <v>424.84100000000001</v>
      </c>
      <c r="AN375" s="8">
        <v>2054.9299999999998</v>
      </c>
      <c r="AO375" s="8">
        <v>6.9420000000000002</v>
      </c>
      <c r="AP375" s="6">
        <v>22.946999999999999</v>
      </c>
      <c r="AQ375" s="6">
        <v>1</v>
      </c>
      <c r="AR375" s="6">
        <v>1</v>
      </c>
      <c r="AS375" s="6">
        <f>_xlfn.XLOOKUP(data_cloud__263[[#This Row],[product_id]], manual_check_maarten!A:A,manual_check_maarten!F:F,  "")</f>
        <v>1</v>
      </c>
      <c r="AT375" s="6" t="str">
        <f>_xlfn.XLOOKUP(data_cloud__263[[#This Row],[product_id]], manual_check_maarten!A:A,manual_check_maarten!H:H,  "")</f>
        <v/>
      </c>
      <c r="AU375" s="6">
        <f>IF(data_cloud__263[[#This Row],[ground_truth]]=0,1,0)</f>
        <v>0</v>
      </c>
      <c r="AV375" s="6"/>
      <c r="AW375" s="6"/>
      <c r="AX375" s="6">
        <f>_xlfn.XLOOKUP(data_cloud__263[[#This Row],[product_id]], manual_check_maarten!A:A,manual_check_maarten!G:G,  "")</f>
        <v>0</v>
      </c>
      <c r="AY375" s="6"/>
      <c r="AZ375" s="6"/>
      <c r="BA375" s="6" t="s">
        <v>738</v>
      </c>
      <c r="BB375" s="6">
        <v>206</v>
      </c>
      <c r="BC375" s="6" t="s">
        <v>85</v>
      </c>
      <c r="BD375" s="6">
        <v>45566.766216944445</v>
      </c>
      <c r="BE375" s="6" t="s">
        <v>79</v>
      </c>
      <c r="BF375" s="6" t="s">
        <v>80</v>
      </c>
      <c r="BG375" s="6">
        <v>206</v>
      </c>
      <c r="BH375" s="6">
        <v>206</v>
      </c>
      <c r="BI375" s="6">
        <v>0</v>
      </c>
      <c r="BJ375" s="6" t="s">
        <v>736</v>
      </c>
      <c r="BK375" s="6" t="s">
        <v>82</v>
      </c>
      <c r="BL375" s="6">
        <v>16.219999313354492</v>
      </c>
      <c r="BM375" s="6">
        <v>110</v>
      </c>
      <c r="BN375" s="6" t="s">
        <v>82</v>
      </c>
      <c r="BO375" s="6" t="s">
        <v>82</v>
      </c>
      <c r="BP375" s="6">
        <v>0</v>
      </c>
      <c r="BQ375" s="6">
        <v>60</v>
      </c>
      <c r="BR375" s="6"/>
      <c r="BS375" s="6"/>
      <c r="BT375" s="6" t="s">
        <v>739</v>
      </c>
      <c r="BU375" s="6" t="s">
        <v>738</v>
      </c>
      <c r="BV375" s="6">
        <v>40</v>
      </c>
      <c r="BW375" s="6">
        <v>20</v>
      </c>
      <c r="BX375" s="6">
        <v>45</v>
      </c>
      <c r="BY375" s="6">
        <v>1196.3689999999999</v>
      </c>
      <c r="BZ375" s="6">
        <v>1055.0640000000001</v>
      </c>
      <c r="CA375" s="6">
        <v>-3.673</v>
      </c>
      <c r="CB375" s="6">
        <v>4.0549999999999997</v>
      </c>
      <c r="CC375" s="6">
        <v>88.635999999999996</v>
      </c>
      <c r="CD375" s="6">
        <v>2054.9299999999998</v>
      </c>
      <c r="CE375" s="6">
        <v>1199.3009999999999</v>
      </c>
      <c r="CF375" s="6">
        <v>1361.2739999999999</v>
      </c>
      <c r="CG375" s="6">
        <v>-179.93700000000001</v>
      </c>
      <c r="CH375" s="6">
        <v>99.998999999999995</v>
      </c>
      <c r="CS375" s="6"/>
      <c r="CT375" s="6"/>
      <c r="CU375" s="6"/>
      <c r="CV375" s="6"/>
      <c r="CW375" s="6"/>
      <c r="CZ375" s="6"/>
      <c r="DA375" s="6"/>
      <c r="DB375" s="6"/>
      <c r="DC375" s="6"/>
      <c r="DD375" s="6"/>
      <c r="DE375" s="6"/>
    </row>
    <row r="376" spans="1:109" hidden="1" x14ac:dyDescent="0.35">
      <c r="A376" s="8">
        <v>800.1220703125</v>
      </c>
      <c r="B376" s="8">
        <v>119.90861511230469</v>
      </c>
      <c r="C376" s="8">
        <v>214.30000305175781</v>
      </c>
      <c r="D376" s="8">
        <v>215</v>
      </c>
      <c r="E376" s="8">
        <v>219.80000305175781</v>
      </c>
      <c r="F376" s="8">
        <v>225</v>
      </c>
      <c r="G376" s="8">
        <v>2195.733154296875</v>
      </c>
      <c r="H376" s="8">
        <v>1752.0791015625</v>
      </c>
      <c r="I376" s="8">
        <v>2.7980000972747803</v>
      </c>
      <c r="J376" s="8">
        <v>0.14600001275539398</v>
      </c>
      <c r="K376" s="8">
        <v>24.338001251220703</v>
      </c>
      <c r="L376" s="8">
        <v>2.0559999942779541</v>
      </c>
      <c r="M376" s="8">
        <v>0.45200002193450928</v>
      </c>
      <c r="N376" s="8">
        <v>0.65400004386901855</v>
      </c>
      <c r="O376" s="8">
        <v>47.900001525878906</v>
      </c>
      <c r="P376" s="8">
        <v>28.643838882446289</v>
      </c>
      <c r="Q376" s="8">
        <v>44.999370574951172</v>
      </c>
      <c r="R376" s="8">
        <v>229.80000305175781</v>
      </c>
      <c r="S376" s="8">
        <v>60.200001</v>
      </c>
      <c r="T376" s="8">
        <v>60.200001</v>
      </c>
      <c r="U376" s="8">
        <v>60.700001</v>
      </c>
      <c r="V376" s="8">
        <v>141.87911987304688</v>
      </c>
      <c r="W376" s="8">
        <v>52.499603271484375</v>
      </c>
      <c r="X376" s="8">
        <v>66.655113220214844</v>
      </c>
      <c r="Y376" s="8">
        <v>80.374404907226563</v>
      </c>
      <c r="Z376" s="8">
        <v>3.6119377613067627</v>
      </c>
      <c r="AA376" s="8">
        <v>542.00946044921875</v>
      </c>
      <c r="AB376" s="8">
        <v>497.93499755859375</v>
      </c>
      <c r="AC376" s="8">
        <v>4.6278128623962402</v>
      </c>
      <c r="AD376" s="8">
        <v>3.6119377613067627</v>
      </c>
      <c r="AE376" s="8">
        <v>7709.912109375</v>
      </c>
      <c r="AF376" s="8">
        <v>5455.05810546875</v>
      </c>
      <c r="AG376" s="8">
        <v>1680.171875</v>
      </c>
      <c r="AH376" s="8">
        <v>1006.8994140625</v>
      </c>
      <c r="AI376" s="8">
        <v>6029.740234375</v>
      </c>
      <c r="AJ376" s="8">
        <v>4448.15869140625</v>
      </c>
      <c r="AK376" s="8">
        <f>(data_cloud__263[[#This Row],[timestamp]]-BD374)*86400</f>
        <v>24.776999861933291</v>
      </c>
      <c r="AL376" s="8"/>
      <c r="AM376" s="8"/>
      <c r="AN376" s="8"/>
      <c r="AO376" s="8"/>
      <c r="AP376" s="6"/>
      <c r="AQ376" s="6"/>
      <c r="AR376" s="6"/>
      <c r="AS376" s="6" t="str">
        <f>_xlfn.XLOOKUP(data_cloud__263[[#This Row],[product_id]], manual_check_maarten!A:A,manual_check_maarten!F:F,  "")</f>
        <v/>
      </c>
      <c r="AT376" s="6" t="str">
        <f>_xlfn.XLOOKUP(data_cloud__263[[#This Row],[product_id]], manual_check_maarten!A:A,manual_check_maarten!H:H,  "")</f>
        <v/>
      </c>
      <c r="AU376" s="6">
        <f>IF(data_cloud__263[[#This Row],[ground_truth]]=0,1,0)</f>
        <v>0</v>
      </c>
      <c r="AV376" s="6"/>
      <c r="AW376" s="6"/>
      <c r="AX376" s="6" t="str">
        <f>_xlfn.XLOOKUP(data_cloud__263[[#This Row],[product_id]], manual_check_maarten!A:A,manual_check_maarten!G:G,  "")</f>
        <v/>
      </c>
      <c r="AY376" s="6"/>
      <c r="AZ376" s="6"/>
      <c r="BA376" s="6" t="s">
        <v>740</v>
      </c>
      <c r="BB376" s="6">
        <v>207</v>
      </c>
      <c r="BC376" s="6" t="s">
        <v>78</v>
      </c>
      <c r="BD376" s="6">
        <v>45566.766503715276</v>
      </c>
      <c r="BE376" s="6" t="s">
        <v>79</v>
      </c>
      <c r="BF376" s="6" t="s">
        <v>80</v>
      </c>
      <c r="BG376" s="6">
        <v>207</v>
      </c>
      <c r="BH376" s="6">
        <v>207</v>
      </c>
      <c r="BI376" s="6">
        <v>0</v>
      </c>
      <c r="BJ376" s="6" t="s">
        <v>741</v>
      </c>
      <c r="BK376" s="6" t="s">
        <v>82</v>
      </c>
      <c r="BL376" s="6">
        <v>16.219999313354492</v>
      </c>
      <c r="BM376" s="6">
        <v>110</v>
      </c>
      <c r="BN376" s="6" t="s">
        <v>82</v>
      </c>
      <c r="BO376" s="6" t="s">
        <v>82</v>
      </c>
      <c r="BP376" s="6">
        <v>0</v>
      </c>
      <c r="BQ376" s="6">
        <v>60</v>
      </c>
      <c r="BR376" s="6">
        <v>2.1040439605712891E-3</v>
      </c>
      <c r="BS376" s="6">
        <v>0.14350450038909912</v>
      </c>
      <c r="BT376" s="6"/>
      <c r="BU376" s="6"/>
      <c r="BY376" s="6"/>
      <c r="BZ376" s="6"/>
      <c r="CA376" s="6"/>
      <c r="CB376" s="6"/>
      <c r="CC376" s="6"/>
      <c r="CD376" s="6"/>
      <c r="CE376" s="6"/>
      <c r="CS376" s="6"/>
      <c r="CT376" s="6"/>
      <c r="CU376" s="6"/>
      <c r="CV376" s="6"/>
      <c r="CW376" s="6"/>
      <c r="CZ376" s="6"/>
      <c r="DA376" s="6"/>
      <c r="DB376" s="6"/>
      <c r="DC376" s="6"/>
      <c r="DD376" s="6"/>
      <c r="DE376" s="6"/>
    </row>
    <row r="377" spans="1:109" x14ac:dyDescent="0.35">
      <c r="A377" s="8">
        <v>800.1220703125</v>
      </c>
      <c r="B377" s="8">
        <v>119.90861511230469</v>
      </c>
      <c r="C377" s="8">
        <v>214.30000305175781</v>
      </c>
      <c r="D377" s="8">
        <v>215</v>
      </c>
      <c r="E377" s="8">
        <v>219.80000305175781</v>
      </c>
      <c r="F377" s="8">
        <v>225</v>
      </c>
      <c r="G377" s="8">
        <v>2195.733154296875</v>
      </c>
      <c r="H377" s="8">
        <v>1752.0791015625</v>
      </c>
      <c r="I377" s="8">
        <v>2.7980000972747803</v>
      </c>
      <c r="J377" s="8">
        <v>0.14600001275539398</v>
      </c>
      <c r="K377" s="8">
        <v>24.338001251220703</v>
      </c>
      <c r="L377" s="8">
        <v>2.0559999942779541</v>
      </c>
      <c r="M377" s="8">
        <v>0.45200002193450928</v>
      </c>
      <c r="N377" s="8">
        <v>0.65400004386901855</v>
      </c>
      <c r="O377" s="8">
        <v>47.900001525878906</v>
      </c>
      <c r="P377" s="8">
        <v>28.643838882446289</v>
      </c>
      <c r="Q377" s="8">
        <v>44.999370574951172</v>
      </c>
      <c r="R377" s="8">
        <v>229.80000305175781</v>
      </c>
      <c r="S377" s="8">
        <v>60.200001</v>
      </c>
      <c r="T377" s="8">
        <v>60.200001</v>
      </c>
      <c r="U377" s="8">
        <v>60.700001</v>
      </c>
      <c r="V377" s="8">
        <v>91.864166259765625</v>
      </c>
      <c r="W377" s="8">
        <v>52.49993896484375</v>
      </c>
      <c r="X377" s="8">
        <v>67.074996948242188</v>
      </c>
      <c r="Y377" s="8">
        <v>82.963409423828125</v>
      </c>
      <c r="Z377" s="8">
        <v>1.3168125152587891</v>
      </c>
      <c r="AA377" s="8">
        <v>545.79632568359375</v>
      </c>
      <c r="AB377" s="8">
        <v>498.46383666992188</v>
      </c>
      <c r="AC377" s="8">
        <v>4.8535628318786621</v>
      </c>
      <c r="AD377" s="8">
        <v>3.8753125667572021</v>
      </c>
      <c r="AE377" s="8">
        <v>7931.99658203125</v>
      </c>
      <c r="AF377" s="8">
        <v>6123.3818359375</v>
      </c>
      <c r="AG377" s="8">
        <v>1825.9013671875</v>
      </c>
      <c r="AH377" s="8">
        <v>1165.333984375</v>
      </c>
      <c r="AI377" s="8">
        <v>6106.09521484375</v>
      </c>
      <c r="AJ377" s="8">
        <v>4958.0478515625</v>
      </c>
      <c r="AK377" s="8">
        <f>(data_cloud__263[[#This Row],[timestamp]]-BD375)*86400</f>
        <v>24.776999861933291</v>
      </c>
      <c r="AL377" s="8">
        <v>1.0049999999999999</v>
      </c>
      <c r="AM377" s="8">
        <v>424.72899999999998</v>
      </c>
      <c r="AN377" s="8">
        <v>2053.6640000000002</v>
      </c>
      <c r="AO377" s="8">
        <v>6.15</v>
      </c>
      <c r="AP377" s="6">
        <v>33.683999999999997</v>
      </c>
      <c r="AQ377" s="6">
        <v>1</v>
      </c>
      <c r="AR377" s="6">
        <v>1</v>
      </c>
      <c r="AS377" s="6">
        <f>_xlfn.XLOOKUP(data_cloud__263[[#This Row],[product_id]], manual_check_maarten!A:A,manual_check_maarten!F:F,  "")</f>
        <v>1</v>
      </c>
      <c r="AT377" s="6" t="str">
        <f>_xlfn.XLOOKUP(data_cloud__263[[#This Row],[product_id]], manual_check_maarten!A:A,manual_check_maarten!H:H,  "")</f>
        <v/>
      </c>
      <c r="AU377" s="6">
        <f>IF(data_cloud__263[[#This Row],[ground_truth]]=0,1,0)</f>
        <v>0</v>
      </c>
      <c r="AV377" s="6"/>
      <c r="AW377" s="6"/>
      <c r="AX377" s="6">
        <f>_xlfn.XLOOKUP(data_cloud__263[[#This Row],[product_id]], manual_check_maarten!A:A,manual_check_maarten!G:G,  "")</f>
        <v>0</v>
      </c>
      <c r="AY377" s="6"/>
      <c r="AZ377" s="6"/>
      <c r="BA377" s="6" t="s">
        <v>742</v>
      </c>
      <c r="BB377" s="6">
        <v>207</v>
      </c>
      <c r="BC377" s="6" t="s">
        <v>85</v>
      </c>
      <c r="BD377" s="6">
        <v>45566.766503715276</v>
      </c>
      <c r="BE377" s="6" t="s">
        <v>79</v>
      </c>
      <c r="BF377" s="6" t="s">
        <v>80</v>
      </c>
      <c r="BG377" s="6">
        <v>207</v>
      </c>
      <c r="BH377" s="6">
        <v>207</v>
      </c>
      <c r="BI377" s="6">
        <v>0</v>
      </c>
      <c r="BJ377" s="6" t="s">
        <v>741</v>
      </c>
      <c r="BK377" s="6" t="s">
        <v>82</v>
      </c>
      <c r="BL377" s="6">
        <v>16.219999313354492</v>
      </c>
      <c r="BM377" s="6">
        <v>110</v>
      </c>
      <c r="BN377" s="6" t="s">
        <v>82</v>
      </c>
      <c r="BO377" s="6" t="s">
        <v>82</v>
      </c>
      <c r="BP377" s="6">
        <v>0</v>
      </c>
      <c r="BQ377" s="6">
        <v>60</v>
      </c>
      <c r="BR377" s="6"/>
      <c r="BS377" s="6"/>
      <c r="BT377" s="6" t="s">
        <v>743</v>
      </c>
      <c r="BU377" s="6" t="s">
        <v>742</v>
      </c>
      <c r="BV377" s="6">
        <v>40</v>
      </c>
      <c r="BW377" s="6">
        <v>20</v>
      </c>
      <c r="BX377" s="6">
        <v>45</v>
      </c>
      <c r="BY377" s="6">
        <v>1181.2380000000001</v>
      </c>
      <c r="BZ377" s="6">
        <v>1117.162</v>
      </c>
      <c r="CA377" s="6">
        <v>-3.641</v>
      </c>
      <c r="CB377" s="6">
        <v>4.1559999999999997</v>
      </c>
      <c r="CC377" s="6">
        <v>88.668000000000006</v>
      </c>
      <c r="CD377" s="6">
        <v>2053.6640000000002</v>
      </c>
      <c r="CE377" s="6">
        <v>1187.537</v>
      </c>
      <c r="CF377" s="6">
        <v>1422.4359999999999</v>
      </c>
      <c r="CG377" s="6">
        <v>179.46299999999999</v>
      </c>
      <c r="CH377" s="6">
        <v>99.998999999999995</v>
      </c>
      <c r="CS377" s="6"/>
      <c r="CT377" s="6"/>
      <c r="CU377" s="6"/>
      <c r="CV377" s="6"/>
      <c r="CW377" s="6"/>
      <c r="CZ377" s="6"/>
      <c r="DA377" s="6"/>
      <c r="DB377" s="6"/>
      <c r="DC377" s="6"/>
      <c r="DD377" s="6"/>
      <c r="DE377" s="6"/>
    </row>
    <row r="378" spans="1:109" x14ac:dyDescent="0.35">
      <c r="A378" s="8">
        <v>800.490966796875</v>
      </c>
      <c r="B378" s="8">
        <v>119.90861511230469</v>
      </c>
      <c r="C378" s="8">
        <v>214.5</v>
      </c>
      <c r="D378" s="8">
        <v>214.80000305175781</v>
      </c>
      <c r="E378" s="8">
        <v>219.80000305175781</v>
      </c>
      <c r="F378" s="8">
        <v>225</v>
      </c>
      <c r="G378" s="8">
        <v>2169.7958984375</v>
      </c>
      <c r="H378" s="8">
        <v>1727.793212890625</v>
      </c>
      <c r="I378" s="8">
        <v>3.2560000419616699</v>
      </c>
      <c r="J378" s="8">
        <v>0.14600001275539398</v>
      </c>
      <c r="K378" s="8">
        <v>24.336000442504883</v>
      </c>
      <c r="L378" s="8">
        <v>2.0460000038146973</v>
      </c>
      <c r="M378" s="8">
        <v>0.45000001788139343</v>
      </c>
      <c r="N378" s="8">
        <v>0.65600001811981201</v>
      </c>
      <c r="O378" s="8">
        <v>47.900001525878906</v>
      </c>
      <c r="P378" s="8">
        <v>28.648935317993164</v>
      </c>
      <c r="Q378" s="8">
        <v>44.953498840332031</v>
      </c>
      <c r="R378" s="8">
        <v>229.80000305175781</v>
      </c>
      <c r="S378" s="8">
        <v>60.200001</v>
      </c>
      <c r="T378" s="8">
        <v>60.200001</v>
      </c>
      <c r="U378" s="8">
        <v>60.700001</v>
      </c>
      <c r="V378" s="8">
        <v>141.87911987304688</v>
      </c>
      <c r="W378" s="8">
        <v>52.499603271484375</v>
      </c>
      <c r="X378" s="8">
        <v>66.613655090332031</v>
      </c>
      <c r="Y378" s="8">
        <v>80.501358032226563</v>
      </c>
      <c r="Z378" s="8">
        <v>3.3109376430511475</v>
      </c>
      <c r="AA378" s="8">
        <v>540.3443603515625</v>
      </c>
      <c r="AB378" s="8">
        <v>495.32925415039063</v>
      </c>
      <c r="AC378" s="8">
        <v>4.5901875495910645</v>
      </c>
      <c r="AD378" s="8">
        <v>3.687187671661377</v>
      </c>
      <c r="AE378" s="8">
        <v>7695.79345703125</v>
      </c>
      <c r="AF378" s="8">
        <v>5387.564453125</v>
      </c>
      <c r="AG378" s="8">
        <v>1650.9091796875</v>
      </c>
      <c r="AH378" s="8">
        <v>1035.65380859375</v>
      </c>
      <c r="AI378" s="8">
        <v>6044.88427734375</v>
      </c>
      <c r="AJ378" s="8">
        <v>4351.91064453125</v>
      </c>
      <c r="AK378" s="8">
        <f>(data_cloud__263[[#This Row],[timestamp]]-BD376)*86400</f>
        <v>24.227000330574811</v>
      </c>
      <c r="AL378" s="8">
        <v>1.0029999999999999</v>
      </c>
      <c r="AM378" s="8">
        <v>423.74700000000001</v>
      </c>
      <c r="AN378" s="8">
        <v>2055.6709999999998</v>
      </c>
      <c r="AO378" s="8">
        <v>5.5570000000000004</v>
      </c>
      <c r="AP378" s="6">
        <v>23.736999999999998</v>
      </c>
      <c r="AQ378" s="6">
        <v>1</v>
      </c>
      <c r="AR378" s="6">
        <v>1</v>
      </c>
      <c r="AS378" s="6">
        <f>_xlfn.XLOOKUP(data_cloud__263[[#This Row],[product_id]], manual_check_maarten!A:A,manual_check_maarten!F:F,  "")</f>
        <v>1</v>
      </c>
      <c r="AT378" s="6" t="str">
        <f>_xlfn.XLOOKUP(data_cloud__263[[#This Row],[product_id]], manual_check_maarten!A:A,manual_check_maarten!H:H,  "")</f>
        <v/>
      </c>
      <c r="AU378" s="6">
        <f>IF(data_cloud__263[[#This Row],[ground_truth]]=0,1,0)</f>
        <v>0</v>
      </c>
      <c r="AV378" s="6"/>
      <c r="AW378" s="6"/>
      <c r="AX378" s="6">
        <f>_xlfn.XLOOKUP(data_cloud__263[[#This Row],[product_id]], manual_check_maarten!A:A,manual_check_maarten!G:G,  "")</f>
        <v>0</v>
      </c>
      <c r="AY378" s="6"/>
      <c r="AZ378" s="6"/>
      <c r="BA378" s="6" t="s">
        <v>744</v>
      </c>
      <c r="BB378" s="6">
        <v>208</v>
      </c>
      <c r="BC378" s="6" t="s">
        <v>78</v>
      </c>
      <c r="BD378" s="6">
        <v>45566.766784120373</v>
      </c>
      <c r="BE378" s="6" t="s">
        <v>79</v>
      </c>
      <c r="BF378" s="6" t="s">
        <v>80</v>
      </c>
      <c r="BG378" s="6">
        <v>208</v>
      </c>
      <c r="BH378" s="6">
        <v>208</v>
      </c>
      <c r="BI378" s="6">
        <v>0</v>
      </c>
      <c r="BJ378" s="6" t="s">
        <v>745</v>
      </c>
      <c r="BK378" s="6" t="s">
        <v>82</v>
      </c>
      <c r="BL378" s="6">
        <v>16.229999542236328</v>
      </c>
      <c r="BM378" s="6">
        <v>110</v>
      </c>
      <c r="BN378" s="6" t="s">
        <v>82</v>
      </c>
      <c r="BO378" s="6" t="s">
        <v>82</v>
      </c>
      <c r="BP378" s="6">
        <v>0</v>
      </c>
      <c r="BQ378" s="6">
        <v>60</v>
      </c>
      <c r="BR378" s="6">
        <v>1.1867523193359375E-2</v>
      </c>
      <c r="BS378" s="6">
        <v>0.15796899795532227</v>
      </c>
      <c r="BT378" s="6" t="s">
        <v>746</v>
      </c>
      <c r="BU378" s="6" t="s">
        <v>744</v>
      </c>
      <c r="BV378" s="6">
        <v>40</v>
      </c>
      <c r="BW378" s="6">
        <v>20</v>
      </c>
      <c r="BX378" s="6">
        <v>45</v>
      </c>
      <c r="BY378" s="6">
        <v>884.71</v>
      </c>
      <c r="BZ378" s="6">
        <v>1195.2570000000001</v>
      </c>
      <c r="CA378" s="6">
        <v>3.806</v>
      </c>
      <c r="CB378" s="6">
        <v>4.2190000000000003</v>
      </c>
      <c r="CC378" s="6">
        <v>96.114999999999995</v>
      </c>
      <c r="CD378" s="6">
        <v>2055.6709999999998</v>
      </c>
      <c r="CE378" s="6">
        <v>861.28800000000001</v>
      </c>
      <c r="CF378" s="6">
        <v>1302.662</v>
      </c>
      <c r="CG378" s="6">
        <v>6.5549999999999997</v>
      </c>
      <c r="CH378" s="6">
        <v>98.424999999999997</v>
      </c>
      <c r="CS378" s="6"/>
      <c r="CT378" s="6"/>
      <c r="CU378" s="6"/>
      <c r="CV378" s="6"/>
      <c r="CW378" s="6"/>
      <c r="CZ378" s="6"/>
      <c r="DA378" s="6"/>
      <c r="DB378" s="6"/>
      <c r="DC378" s="6"/>
      <c r="DD378" s="6"/>
      <c r="DE378" s="6"/>
    </row>
    <row r="379" spans="1:109" x14ac:dyDescent="0.35">
      <c r="A379" s="8">
        <v>800.490966796875</v>
      </c>
      <c r="B379" s="8">
        <v>119.90861511230469</v>
      </c>
      <c r="C379" s="8">
        <v>214.5</v>
      </c>
      <c r="D379" s="8">
        <v>214.80000305175781</v>
      </c>
      <c r="E379" s="8">
        <v>219.80000305175781</v>
      </c>
      <c r="F379" s="8">
        <v>225</v>
      </c>
      <c r="G379" s="8">
        <v>2169.7958984375</v>
      </c>
      <c r="H379" s="8">
        <v>1727.793212890625</v>
      </c>
      <c r="I379" s="8">
        <v>3.2560000419616699</v>
      </c>
      <c r="J379" s="8">
        <v>0.14600001275539398</v>
      </c>
      <c r="K379" s="8">
        <v>24.336000442504883</v>
      </c>
      <c r="L379" s="8">
        <v>2.0460000038146973</v>
      </c>
      <c r="M379" s="8">
        <v>0.45000001788139343</v>
      </c>
      <c r="N379" s="8">
        <v>0.65600001811981201</v>
      </c>
      <c r="O379" s="8">
        <v>47.900001525878906</v>
      </c>
      <c r="P379" s="8">
        <v>28.648935317993164</v>
      </c>
      <c r="Q379" s="8">
        <v>44.953498840332031</v>
      </c>
      <c r="R379" s="8">
        <v>229.80000305175781</v>
      </c>
      <c r="S379" s="8">
        <v>60.200001</v>
      </c>
      <c r="T379" s="8">
        <v>60.200001</v>
      </c>
      <c r="U379" s="8">
        <v>60.700001</v>
      </c>
      <c r="V379" s="8">
        <v>91.864166259765625</v>
      </c>
      <c r="W379" s="8">
        <v>52.49993896484375</v>
      </c>
      <c r="X379" s="8">
        <v>67.184379577636719</v>
      </c>
      <c r="Y379" s="8">
        <v>83.100234985351563</v>
      </c>
      <c r="Z379" s="8">
        <v>1.3168125152587891</v>
      </c>
      <c r="AA379" s="8">
        <v>545.51837158203125</v>
      </c>
      <c r="AB379" s="8">
        <v>498.2342529296875</v>
      </c>
      <c r="AC379" s="8">
        <v>4.8911876678466797</v>
      </c>
      <c r="AD379" s="8">
        <v>3.8376877307891846</v>
      </c>
      <c r="AE379" s="8">
        <v>7937.67236328125</v>
      </c>
      <c r="AF379" s="8">
        <v>6141.74267578125</v>
      </c>
      <c r="AG379" s="8">
        <v>1846.4765625</v>
      </c>
      <c r="AH379" s="8">
        <v>1147.619140625</v>
      </c>
      <c r="AI379" s="8">
        <v>6091.19580078125</v>
      </c>
      <c r="AJ379" s="8">
        <v>4994.12353515625</v>
      </c>
      <c r="AK379" s="8">
        <f>(data_cloud__263[[#This Row],[timestamp]]-BD377)*86400</f>
        <v>24.227000330574811</v>
      </c>
      <c r="AL379" s="8">
        <v>1.0049999999999999</v>
      </c>
      <c r="AM379" s="8">
        <v>424.87799999999999</v>
      </c>
      <c r="AN379" s="8">
        <v>2054.8530000000001</v>
      </c>
      <c r="AO379" s="8">
        <v>5.2439999999999998</v>
      </c>
      <c r="AP379" s="6">
        <v>27.981000000000002</v>
      </c>
      <c r="AQ379" s="6">
        <v>1</v>
      </c>
      <c r="AR379" s="6">
        <v>1</v>
      </c>
      <c r="AS379" s="6">
        <f>_xlfn.XLOOKUP(data_cloud__263[[#This Row],[product_id]], manual_check_maarten!A:A,manual_check_maarten!F:F,  "")</f>
        <v>1</v>
      </c>
      <c r="AT379" s="6" t="str">
        <f>_xlfn.XLOOKUP(data_cloud__263[[#This Row],[product_id]], manual_check_maarten!A:A,manual_check_maarten!H:H,  "")</f>
        <v/>
      </c>
      <c r="AU379" s="6">
        <f>IF(data_cloud__263[[#This Row],[ground_truth]]=0,1,0)</f>
        <v>0</v>
      </c>
      <c r="AV379" s="6"/>
      <c r="AW379" s="6"/>
      <c r="AX379" s="6">
        <f>_xlfn.XLOOKUP(data_cloud__263[[#This Row],[product_id]], manual_check_maarten!A:A,manual_check_maarten!G:G,  "")</f>
        <v>0</v>
      </c>
      <c r="AY379" s="6"/>
      <c r="AZ379" s="6"/>
      <c r="BA379" s="6" t="s">
        <v>747</v>
      </c>
      <c r="BB379" s="6">
        <v>208</v>
      </c>
      <c r="BC379" s="6" t="s">
        <v>85</v>
      </c>
      <c r="BD379" s="6">
        <v>45566.766784120373</v>
      </c>
      <c r="BE379" s="6" t="s">
        <v>79</v>
      </c>
      <c r="BF379" s="6" t="s">
        <v>80</v>
      </c>
      <c r="BG379" s="6">
        <v>208</v>
      </c>
      <c r="BH379" s="6">
        <v>208</v>
      </c>
      <c r="BI379" s="6">
        <v>0</v>
      </c>
      <c r="BJ379" s="6" t="s">
        <v>745</v>
      </c>
      <c r="BK379" s="6" t="s">
        <v>82</v>
      </c>
      <c r="BL379" s="6">
        <v>16.229999542236328</v>
      </c>
      <c r="BM379" s="6">
        <v>110</v>
      </c>
      <c r="BN379" s="6" t="s">
        <v>82</v>
      </c>
      <c r="BO379" s="6" t="s">
        <v>82</v>
      </c>
      <c r="BP379" s="6">
        <v>0</v>
      </c>
      <c r="BQ379" s="6">
        <v>60</v>
      </c>
      <c r="BR379" s="6"/>
      <c r="BS379" s="6"/>
      <c r="BT379" s="6" t="s">
        <v>748</v>
      </c>
      <c r="BU379" s="6" t="s">
        <v>747</v>
      </c>
      <c r="BV379" s="6">
        <v>40</v>
      </c>
      <c r="BW379" s="6">
        <v>20</v>
      </c>
      <c r="BX379" s="6">
        <v>45</v>
      </c>
      <c r="BY379" s="6">
        <v>1187.336</v>
      </c>
      <c r="BZ379" s="6">
        <v>1046.8230000000001</v>
      </c>
      <c r="CA379" s="6">
        <v>-3.657</v>
      </c>
      <c r="CB379" s="6">
        <v>4.1589999999999998</v>
      </c>
      <c r="CC379" s="6">
        <v>88.652000000000001</v>
      </c>
      <c r="CD379" s="6">
        <v>2054.8530000000001</v>
      </c>
      <c r="CE379" s="6">
        <v>1192.7460000000001</v>
      </c>
      <c r="CF379" s="6">
        <v>1352.749</v>
      </c>
      <c r="CG379" s="6">
        <v>179.61099999999999</v>
      </c>
      <c r="CH379" s="6">
        <v>98.424999999999997</v>
      </c>
      <c r="CS379" s="6"/>
      <c r="CT379" s="6"/>
      <c r="CU379" s="6"/>
      <c r="CV379" s="6"/>
      <c r="CW379" s="6"/>
      <c r="CZ379" s="6"/>
      <c r="DA379" s="6"/>
      <c r="DB379" s="6"/>
      <c r="DC379" s="6"/>
      <c r="DD379" s="6"/>
      <c r="DE379" s="6"/>
    </row>
    <row r="380" spans="1:109" x14ac:dyDescent="0.35">
      <c r="A380" s="8">
        <v>800.3065185546875</v>
      </c>
      <c r="B380" s="8">
        <v>119.90861511230469</v>
      </c>
      <c r="C380" s="8">
        <v>214.60000610351563</v>
      </c>
      <c r="D380" s="8">
        <v>214.80000305175781</v>
      </c>
      <c r="E380" s="8">
        <v>219.80000305175781</v>
      </c>
      <c r="F380" s="8">
        <v>225.10000610351563</v>
      </c>
      <c r="G380" s="8">
        <v>2191.55615234375</v>
      </c>
      <c r="H380" s="8">
        <v>1751.5933837890625</v>
      </c>
      <c r="I380" s="8">
        <v>3.1740002632141113</v>
      </c>
      <c r="J380" s="8">
        <v>0.14600001275539398</v>
      </c>
      <c r="K380" s="8">
        <v>24.36400032043457</v>
      </c>
      <c r="L380" s="8">
        <v>2.0340001583099365</v>
      </c>
      <c r="M380" s="8">
        <v>0.45400002598762512</v>
      </c>
      <c r="N380" s="8">
        <v>0.65600001811981201</v>
      </c>
      <c r="O380" s="8">
        <v>47.900001525878906</v>
      </c>
      <c r="P380" s="8">
        <v>28.501129150390625</v>
      </c>
      <c r="Q380" s="8">
        <v>44.948402404785156</v>
      </c>
      <c r="R380" s="8">
        <v>229.80000305175781</v>
      </c>
      <c r="S380" s="8">
        <v>60.200001</v>
      </c>
      <c r="T380" s="8">
        <v>60.200001</v>
      </c>
      <c r="U380" s="8">
        <v>60.799999</v>
      </c>
      <c r="V380" s="8">
        <v>141.87911987304688</v>
      </c>
      <c r="W380" s="8">
        <v>52.499603271484375</v>
      </c>
      <c r="X380" s="8">
        <v>66.731849670410156</v>
      </c>
      <c r="Y380" s="8">
        <v>80.563667297363281</v>
      </c>
      <c r="Z380" s="8">
        <v>3.2733125686645508</v>
      </c>
      <c r="AA380" s="8">
        <v>542.207763671875</v>
      </c>
      <c r="AB380" s="8">
        <v>497.25732421875</v>
      </c>
      <c r="AC380" s="8">
        <v>4.6654376983642578</v>
      </c>
      <c r="AD380" s="8">
        <v>3.6119377613067627</v>
      </c>
      <c r="AE380" s="8">
        <v>7709.88720703125</v>
      </c>
      <c r="AF380" s="8">
        <v>5426</v>
      </c>
      <c r="AG380" s="8">
        <v>1695.7314453125</v>
      </c>
      <c r="AH380" s="8">
        <v>1000.263671875</v>
      </c>
      <c r="AI380" s="8">
        <v>6014.15576171875</v>
      </c>
      <c r="AJ380" s="8">
        <v>4425.736328125</v>
      </c>
      <c r="AK380" s="8">
        <f>(data_cloud__263[[#This Row],[timestamp]]-BD378)*86400</f>
        <v>24.104000092484057</v>
      </c>
      <c r="AL380" s="8">
        <v>1.004</v>
      </c>
      <c r="AM380" s="8">
        <v>423.61900000000003</v>
      </c>
      <c r="AN380" s="8">
        <v>2056.201</v>
      </c>
      <c r="AO380" s="8">
        <v>6.4550000000000001</v>
      </c>
      <c r="AP380" s="6">
        <v>24.619</v>
      </c>
      <c r="AQ380" s="6">
        <v>1</v>
      </c>
      <c r="AR380" s="6">
        <v>1</v>
      </c>
      <c r="AS380" s="6">
        <f>_xlfn.XLOOKUP(data_cloud__263[[#This Row],[product_id]], manual_check_maarten!A:A,manual_check_maarten!F:F,  "")</f>
        <v>1</v>
      </c>
      <c r="AT380" s="6" t="str">
        <f>_xlfn.XLOOKUP(data_cloud__263[[#This Row],[product_id]], manual_check_maarten!A:A,manual_check_maarten!H:H,  "")</f>
        <v/>
      </c>
      <c r="AU380" s="6">
        <f>IF(data_cloud__263[[#This Row],[ground_truth]]=0,1,0)</f>
        <v>0</v>
      </c>
      <c r="AV380" s="6"/>
      <c r="AW380" s="6"/>
      <c r="AX380" s="6">
        <f>_xlfn.XLOOKUP(data_cloud__263[[#This Row],[product_id]], manual_check_maarten!A:A,manual_check_maarten!G:G,  "")</f>
        <v>0</v>
      </c>
      <c r="AY380" s="6"/>
      <c r="AZ380" s="6"/>
      <c r="BA380" s="6" t="s">
        <v>749</v>
      </c>
      <c r="BB380" s="6">
        <v>209</v>
      </c>
      <c r="BC380" s="6" t="s">
        <v>78</v>
      </c>
      <c r="BD380" s="6">
        <v>45566.767063101855</v>
      </c>
      <c r="BE380" s="6" t="s">
        <v>79</v>
      </c>
      <c r="BF380" s="6" t="s">
        <v>80</v>
      </c>
      <c r="BG380" s="6">
        <v>209</v>
      </c>
      <c r="BH380" s="6">
        <v>209</v>
      </c>
      <c r="BI380" s="6">
        <v>0</v>
      </c>
      <c r="BJ380" s="6" t="s">
        <v>750</v>
      </c>
      <c r="BK380" s="6" t="s">
        <v>82</v>
      </c>
      <c r="BL380" s="6">
        <v>16.229999542236328</v>
      </c>
      <c r="BM380" s="6">
        <v>110</v>
      </c>
      <c r="BN380" s="6" t="s">
        <v>82</v>
      </c>
      <c r="BO380" s="6" t="s">
        <v>82</v>
      </c>
      <c r="BP380" s="6">
        <v>0</v>
      </c>
      <c r="BQ380" s="6">
        <v>60</v>
      </c>
      <c r="BR380" s="6">
        <v>7.5469017028808594E-3</v>
      </c>
      <c r="BS380" s="6">
        <v>0.15344107151031494</v>
      </c>
      <c r="BT380" s="6" t="s">
        <v>751</v>
      </c>
      <c r="BU380" s="6" t="s">
        <v>749</v>
      </c>
      <c r="BV380" s="6">
        <v>40</v>
      </c>
      <c r="BW380" s="6">
        <v>20</v>
      </c>
      <c r="BX380" s="6">
        <v>45</v>
      </c>
      <c r="BY380" s="6">
        <v>864.41600000000005</v>
      </c>
      <c r="BZ380" s="6">
        <v>1237.502</v>
      </c>
      <c r="CA380" s="6">
        <v>2.4550000000000001</v>
      </c>
      <c r="CB380" s="6">
        <v>4.2160000000000002</v>
      </c>
      <c r="CC380" s="6">
        <v>94.763999999999996</v>
      </c>
      <c r="CD380" s="6">
        <v>2056.201</v>
      </c>
      <c r="CE380" s="6">
        <v>842.99599999999998</v>
      </c>
      <c r="CF380" s="6">
        <v>1344.2739999999999</v>
      </c>
      <c r="CG380" s="6">
        <v>5.4619999999999997</v>
      </c>
      <c r="CH380" s="6">
        <v>96.063000000000002</v>
      </c>
      <c r="CS380" s="6"/>
      <c r="CT380" s="6"/>
      <c r="CU380" s="6"/>
      <c r="CV380" s="6"/>
      <c r="CW380" s="6"/>
      <c r="CZ380" s="6"/>
      <c r="DA380" s="6"/>
      <c r="DB380" s="6"/>
      <c r="DC380" s="6"/>
      <c r="DD380" s="6"/>
      <c r="DE380" s="6"/>
    </row>
    <row r="381" spans="1:109" x14ac:dyDescent="0.35">
      <c r="A381" s="8">
        <v>800.3065185546875</v>
      </c>
      <c r="B381" s="8">
        <v>119.90861511230469</v>
      </c>
      <c r="C381" s="8">
        <v>214.60000610351563</v>
      </c>
      <c r="D381" s="8">
        <v>214.80000305175781</v>
      </c>
      <c r="E381" s="8">
        <v>219.80000305175781</v>
      </c>
      <c r="F381" s="8">
        <v>225.10000610351563</v>
      </c>
      <c r="G381" s="8">
        <v>2191.55615234375</v>
      </c>
      <c r="H381" s="8">
        <v>1751.5933837890625</v>
      </c>
      <c r="I381" s="8">
        <v>3.1740002632141113</v>
      </c>
      <c r="J381" s="8">
        <v>0.14600001275539398</v>
      </c>
      <c r="K381" s="8">
        <v>24.36400032043457</v>
      </c>
      <c r="L381" s="8">
        <v>2.0340001583099365</v>
      </c>
      <c r="M381" s="8">
        <v>0.45400002598762512</v>
      </c>
      <c r="N381" s="8">
        <v>0.65600001811981201</v>
      </c>
      <c r="O381" s="8">
        <v>47.900001525878906</v>
      </c>
      <c r="P381" s="8">
        <v>28.501129150390625</v>
      </c>
      <c r="Q381" s="8">
        <v>44.948402404785156</v>
      </c>
      <c r="R381" s="8">
        <v>229.80000305175781</v>
      </c>
      <c r="S381" s="8">
        <v>60.200001</v>
      </c>
      <c r="T381" s="8">
        <v>60.200001</v>
      </c>
      <c r="U381" s="8">
        <v>60.799999</v>
      </c>
      <c r="V381" s="8">
        <v>91.864166259765625</v>
      </c>
      <c r="W381" s="8">
        <v>52.49993896484375</v>
      </c>
      <c r="X381" s="8">
        <v>67.302055358886719</v>
      </c>
      <c r="Y381" s="8">
        <v>83.141250610351563</v>
      </c>
      <c r="Z381" s="8">
        <v>1.3168125152587891</v>
      </c>
      <c r="AA381" s="8">
        <v>545.154052734375</v>
      </c>
      <c r="AB381" s="8">
        <v>496.9393310546875</v>
      </c>
      <c r="AC381" s="8">
        <v>4.8911876678466797</v>
      </c>
      <c r="AD381" s="8">
        <v>3.8753125667572021</v>
      </c>
      <c r="AE381" s="8">
        <v>7931.50830078125</v>
      </c>
      <c r="AF381" s="8">
        <v>6105.30126953125</v>
      </c>
      <c r="AG381" s="8">
        <v>1839.2607421875</v>
      </c>
      <c r="AH381" s="8">
        <v>1158.0576171875</v>
      </c>
      <c r="AI381" s="8">
        <v>6092.24755859375</v>
      </c>
      <c r="AJ381" s="8">
        <v>4947.24365234375</v>
      </c>
      <c r="AK381" s="8">
        <f>(data_cloud__263[[#This Row],[timestamp]]-BD379)*86400</f>
        <v>24.104000092484057</v>
      </c>
      <c r="AL381" s="8">
        <v>1.0049999999999999</v>
      </c>
      <c r="AM381" s="8">
        <v>424.69200000000001</v>
      </c>
      <c r="AN381" s="8">
        <v>2054.6410000000001</v>
      </c>
      <c r="AO381" s="8">
        <v>186.14400000000001</v>
      </c>
      <c r="AP381" s="6">
        <v>26.334</v>
      </c>
      <c r="AQ381" s="6">
        <v>0</v>
      </c>
      <c r="AR381" s="6">
        <v>1</v>
      </c>
      <c r="AS381" s="6">
        <f>_xlfn.XLOOKUP(data_cloud__263[[#This Row],[product_id]], manual_check_maarten!A:A,manual_check_maarten!F:F,  "")</f>
        <v>0</v>
      </c>
      <c r="AT381" s="6" t="str">
        <f>_xlfn.XLOOKUP(data_cloud__263[[#This Row],[product_id]], manual_check_maarten!A:A,manual_check_maarten!H:H,  "")</f>
        <v>Streaks</v>
      </c>
      <c r="AU381" s="6">
        <f>IF(data_cloud__263[[#This Row],[ground_truth]]=0,1,0)</f>
        <v>1</v>
      </c>
      <c r="AV381" s="6"/>
      <c r="AW381" s="6"/>
      <c r="AX381" s="6">
        <f>_xlfn.XLOOKUP(data_cloud__263[[#This Row],[product_id]], manual_check_maarten!A:A,manual_check_maarten!G:G,  "")</f>
        <v>0</v>
      </c>
      <c r="AY381" s="6"/>
      <c r="AZ381" s="6"/>
      <c r="BA381" s="6" t="s">
        <v>752</v>
      </c>
      <c r="BB381" s="6">
        <v>209</v>
      </c>
      <c r="BC381" s="6" t="s">
        <v>85</v>
      </c>
      <c r="BD381" s="6">
        <v>45566.767063101855</v>
      </c>
      <c r="BE381" s="6" t="s">
        <v>79</v>
      </c>
      <c r="BF381" s="6" t="s">
        <v>80</v>
      </c>
      <c r="BG381" s="6">
        <v>209</v>
      </c>
      <c r="BH381" s="6">
        <v>209</v>
      </c>
      <c r="BI381" s="6">
        <v>0</v>
      </c>
      <c r="BJ381" s="6" t="s">
        <v>750</v>
      </c>
      <c r="BK381" s="6" t="s">
        <v>82</v>
      </c>
      <c r="BL381" s="6">
        <v>16.229999542236328</v>
      </c>
      <c r="BM381" s="6">
        <v>110</v>
      </c>
      <c r="BN381" s="6" t="s">
        <v>82</v>
      </c>
      <c r="BO381" s="6" t="s">
        <v>82</v>
      </c>
      <c r="BP381" s="6">
        <v>0</v>
      </c>
      <c r="BQ381" s="6">
        <v>60</v>
      </c>
      <c r="BR381" s="6"/>
      <c r="BS381" s="6"/>
      <c r="BT381" s="6" t="s">
        <v>753</v>
      </c>
      <c r="BU381" s="6" t="s">
        <v>752</v>
      </c>
      <c r="BV381" s="6">
        <v>40</v>
      </c>
      <c r="BW381" s="6">
        <v>20</v>
      </c>
      <c r="BX381" s="6">
        <v>45</v>
      </c>
      <c r="BY381" s="6">
        <v>1231.9159999999999</v>
      </c>
      <c r="BZ381" s="6">
        <v>1073.2529999999999</v>
      </c>
      <c r="CA381" s="6">
        <v>-1.627</v>
      </c>
      <c r="CB381" s="6">
        <v>4.1050000000000004</v>
      </c>
      <c r="CC381" s="6">
        <v>90.682000000000002</v>
      </c>
      <c r="CD381" s="6">
        <v>2054.6410000000001</v>
      </c>
      <c r="CE381" s="6">
        <v>1225.7809999999999</v>
      </c>
      <c r="CF381" s="6">
        <v>1379.3050000000001</v>
      </c>
      <c r="CG381" s="6">
        <v>-178.28800000000001</v>
      </c>
      <c r="CH381" s="6">
        <v>97.244</v>
      </c>
      <c r="CS381" s="6"/>
      <c r="CT381" s="6"/>
      <c r="CU381" s="6"/>
      <c r="CV381" s="6"/>
      <c r="CW381" s="6"/>
      <c r="CZ381" s="6"/>
      <c r="DA381" s="6"/>
      <c r="DB381" s="6"/>
      <c r="DC381" s="6"/>
      <c r="DD381" s="6"/>
      <c r="DE381" s="6"/>
    </row>
    <row r="382" spans="1:109" hidden="1" x14ac:dyDescent="0.35">
      <c r="A382" s="8">
        <v>800.6754150390625</v>
      </c>
      <c r="B382" s="8">
        <v>119.90861511230469</v>
      </c>
      <c r="C382" s="8">
        <v>214.5</v>
      </c>
      <c r="D382" s="8">
        <v>215</v>
      </c>
      <c r="E382" s="8">
        <v>220</v>
      </c>
      <c r="F382" s="8">
        <v>225.10000610351563</v>
      </c>
      <c r="G382" s="8">
        <v>2196.024658203125</v>
      </c>
      <c r="H382" s="8">
        <v>1749.164794921875</v>
      </c>
      <c r="I382" s="8">
        <v>3.3100001811981201</v>
      </c>
      <c r="J382" s="8">
        <v>0.15000000596046448</v>
      </c>
      <c r="K382" s="8">
        <v>24.340002059936523</v>
      </c>
      <c r="L382" s="8">
        <v>2.0320000648498535</v>
      </c>
      <c r="M382" s="8">
        <v>0.45400002598762512</v>
      </c>
      <c r="N382" s="8">
        <v>0.65200001001358032</v>
      </c>
      <c r="O382" s="8">
        <v>47.700000762939453</v>
      </c>
      <c r="P382" s="8">
        <v>28.29216194152832</v>
      </c>
      <c r="Q382" s="8">
        <v>44.999370574951172</v>
      </c>
      <c r="R382" s="8">
        <v>230</v>
      </c>
      <c r="S382" s="8">
        <v>60</v>
      </c>
      <c r="T382" s="8">
        <v>60</v>
      </c>
      <c r="U382" s="8">
        <v>60.900002000000001</v>
      </c>
      <c r="V382" s="8">
        <v>141.87911987304688</v>
      </c>
      <c r="W382" s="8">
        <v>52.499603271484375</v>
      </c>
      <c r="X382" s="8">
        <v>66.682441711425781</v>
      </c>
      <c r="Y382" s="8">
        <v>80.518974304199219</v>
      </c>
      <c r="Z382" s="8">
        <v>2.8594377040863037</v>
      </c>
      <c r="AA382" s="8">
        <v>542.046875</v>
      </c>
      <c r="AB382" s="8">
        <v>496.67849731445313</v>
      </c>
      <c r="AC382" s="8">
        <v>4.5901875495910645</v>
      </c>
      <c r="AD382" s="8">
        <v>3.6495625972747803</v>
      </c>
      <c r="AE382" s="8">
        <v>7704.91552734375</v>
      </c>
      <c r="AF382" s="8">
        <v>5427.7919921875</v>
      </c>
      <c r="AG382" s="8">
        <v>1648.0947265625</v>
      </c>
      <c r="AH382" s="8">
        <v>1010.9755859375</v>
      </c>
      <c r="AI382" s="8">
        <v>6056.82080078125</v>
      </c>
      <c r="AJ382" s="8">
        <v>4416.81640625</v>
      </c>
      <c r="AK382" s="8">
        <f>(data_cloud__263[[#This Row],[timestamp]]-BD380)*86400</f>
        <v>24.713999801315367</v>
      </c>
      <c r="AL382" s="8"/>
      <c r="AM382" s="8"/>
      <c r="AN382" s="8"/>
      <c r="AO382" s="8"/>
      <c r="AP382" s="6"/>
      <c r="AQ382" s="6"/>
      <c r="AR382" s="6"/>
      <c r="AS382" s="6" t="str">
        <f>_xlfn.XLOOKUP(data_cloud__263[[#This Row],[product_id]], manual_check_maarten!A:A,manual_check_maarten!F:F,  "")</f>
        <v/>
      </c>
      <c r="AT382" s="6" t="str">
        <f>_xlfn.XLOOKUP(data_cloud__263[[#This Row],[product_id]], manual_check_maarten!A:A,manual_check_maarten!H:H,  "")</f>
        <v/>
      </c>
      <c r="AU382" s="6">
        <f>IF(data_cloud__263[[#This Row],[ground_truth]]=0,1,0)</f>
        <v>0</v>
      </c>
      <c r="AV382" s="6"/>
      <c r="AW382" s="6"/>
      <c r="AX382" s="6" t="str">
        <f>_xlfn.XLOOKUP(data_cloud__263[[#This Row],[product_id]], manual_check_maarten!A:A,manual_check_maarten!G:G,  "")</f>
        <v/>
      </c>
      <c r="AY382" s="6"/>
      <c r="AZ382" s="6"/>
      <c r="BA382" s="6" t="s">
        <v>754</v>
      </c>
      <c r="BB382" s="6">
        <v>210</v>
      </c>
      <c r="BC382" s="6" t="s">
        <v>78</v>
      </c>
      <c r="BD382" s="6">
        <v>45566.76734914352</v>
      </c>
      <c r="BE382" s="6" t="s">
        <v>79</v>
      </c>
      <c r="BF382" s="6" t="s">
        <v>80</v>
      </c>
      <c r="BG382" s="6">
        <v>210</v>
      </c>
      <c r="BH382" s="6">
        <v>210</v>
      </c>
      <c r="BI382" s="6">
        <v>0</v>
      </c>
      <c r="BJ382" s="6" t="s">
        <v>755</v>
      </c>
      <c r="BK382" s="6" t="s">
        <v>82</v>
      </c>
      <c r="BL382" s="6">
        <v>16.239999771118164</v>
      </c>
      <c r="BM382" s="6">
        <v>110</v>
      </c>
      <c r="BN382" s="6" t="s">
        <v>82</v>
      </c>
      <c r="BO382" s="6" t="s">
        <v>82</v>
      </c>
      <c r="BP382" s="6">
        <v>0</v>
      </c>
      <c r="BQ382" s="6">
        <v>60</v>
      </c>
      <c r="BR382" s="6">
        <v>8.8927745819091797E-3</v>
      </c>
      <c r="BS382" s="6">
        <v>0.13678014278411865</v>
      </c>
      <c r="BT382" s="6"/>
      <c r="BU382" s="6"/>
      <c r="BY382" s="6"/>
      <c r="BZ382" s="6"/>
      <c r="CA382" s="6"/>
      <c r="CB382" s="6"/>
      <c r="CC382" s="6"/>
      <c r="CD382" s="6"/>
      <c r="CE382" s="6"/>
      <c r="CS382" s="6"/>
      <c r="CT382" s="6"/>
      <c r="CU382" s="6"/>
      <c r="CV382" s="6"/>
      <c r="CW382" s="6"/>
      <c r="CZ382" s="6"/>
      <c r="DA382" s="6"/>
      <c r="DB382" s="6"/>
      <c r="DC382" s="6"/>
      <c r="DD382" s="6"/>
      <c r="DE382" s="6"/>
    </row>
    <row r="383" spans="1:109" x14ac:dyDescent="0.35">
      <c r="A383" s="8">
        <v>800.6754150390625</v>
      </c>
      <c r="B383" s="8">
        <v>119.90861511230469</v>
      </c>
      <c r="C383" s="8">
        <v>214.5</v>
      </c>
      <c r="D383" s="8">
        <v>215</v>
      </c>
      <c r="E383" s="8">
        <v>220</v>
      </c>
      <c r="F383" s="8">
        <v>225.10000610351563</v>
      </c>
      <c r="G383" s="8">
        <v>2196.024658203125</v>
      </c>
      <c r="H383" s="8">
        <v>1749.164794921875</v>
      </c>
      <c r="I383" s="8">
        <v>3.3100001811981201</v>
      </c>
      <c r="J383" s="8">
        <v>0.15000000596046448</v>
      </c>
      <c r="K383" s="8">
        <v>24.340002059936523</v>
      </c>
      <c r="L383" s="8">
        <v>2.0320000648498535</v>
      </c>
      <c r="M383" s="8">
        <v>0.45400002598762512</v>
      </c>
      <c r="N383" s="8">
        <v>0.65200001001358032</v>
      </c>
      <c r="O383" s="8">
        <v>47.700000762939453</v>
      </c>
      <c r="P383" s="8">
        <v>28.29216194152832</v>
      </c>
      <c r="Q383" s="8">
        <v>44.999370574951172</v>
      </c>
      <c r="R383" s="8">
        <v>230</v>
      </c>
      <c r="S383" s="8">
        <v>60</v>
      </c>
      <c r="T383" s="8">
        <v>60</v>
      </c>
      <c r="U383" s="8">
        <v>60.900002000000001</v>
      </c>
      <c r="V383" s="8">
        <v>91.864166259765625</v>
      </c>
      <c r="W383" s="8">
        <v>52.49993896484375</v>
      </c>
      <c r="X383" s="8">
        <v>67.151260375976563</v>
      </c>
      <c r="Y383" s="8">
        <v>82.79290771484375</v>
      </c>
      <c r="Z383" s="8">
        <v>2.0316874980926514</v>
      </c>
      <c r="AA383" s="8">
        <v>543.20733642578125</v>
      </c>
      <c r="AB383" s="8">
        <v>496.09097290039063</v>
      </c>
      <c r="AC383" s="8">
        <v>4.8535628318786621</v>
      </c>
      <c r="AD383" s="8">
        <v>3.8753125667572021</v>
      </c>
      <c r="AE383" s="8">
        <v>7881.77880859375</v>
      </c>
      <c r="AF383" s="8">
        <v>6052.7646484375</v>
      </c>
      <c r="AG383" s="8">
        <v>1804.80712890625</v>
      </c>
      <c r="AH383" s="8">
        <v>1146.873046875</v>
      </c>
      <c r="AI383" s="8">
        <v>6076.9716796875</v>
      </c>
      <c r="AJ383" s="8">
        <v>4905.8916015625</v>
      </c>
      <c r="AK383" s="8">
        <f>(data_cloud__263[[#This Row],[timestamp]]-BD381)*86400</f>
        <v>24.713999801315367</v>
      </c>
      <c r="AL383" s="8">
        <v>1.0049999999999999</v>
      </c>
      <c r="AM383" s="8">
        <v>424.80799999999999</v>
      </c>
      <c r="AN383" s="8">
        <v>2055.768</v>
      </c>
      <c r="AO383" s="8">
        <v>25.727</v>
      </c>
      <c r="AP383" s="6">
        <v>17.98</v>
      </c>
      <c r="AQ383" s="6">
        <v>0</v>
      </c>
      <c r="AR383" s="6">
        <v>1</v>
      </c>
      <c r="AS383" s="6">
        <f>_xlfn.XLOOKUP(data_cloud__263[[#This Row],[product_id]], manual_check_maarten!A:A,manual_check_maarten!F:F,  "")</f>
        <v>0</v>
      </c>
      <c r="AT383" s="6" t="str">
        <f>_xlfn.XLOOKUP(data_cloud__263[[#This Row],[product_id]], manual_check_maarten!A:A,manual_check_maarten!H:H,  "")</f>
        <v>Streaks</v>
      </c>
      <c r="AU383" s="6">
        <f>IF(data_cloud__263[[#This Row],[ground_truth]]=0,1,0)</f>
        <v>1</v>
      </c>
      <c r="AV383" s="6"/>
      <c r="AW383" s="6"/>
      <c r="AX383" s="6">
        <f>_xlfn.XLOOKUP(data_cloud__263[[#This Row],[product_id]], manual_check_maarten!A:A,manual_check_maarten!G:G,  "")</f>
        <v>0</v>
      </c>
      <c r="AY383" s="6"/>
      <c r="AZ383" s="6"/>
      <c r="BA383" s="6" t="s">
        <v>756</v>
      </c>
      <c r="BB383" s="6">
        <v>210</v>
      </c>
      <c r="BC383" s="6" t="s">
        <v>85</v>
      </c>
      <c r="BD383" s="6">
        <v>45566.76734914352</v>
      </c>
      <c r="BE383" s="6" t="s">
        <v>79</v>
      </c>
      <c r="BF383" s="6" t="s">
        <v>80</v>
      </c>
      <c r="BG383" s="6">
        <v>210</v>
      </c>
      <c r="BH383" s="6">
        <v>210</v>
      </c>
      <c r="BI383" s="6">
        <v>0</v>
      </c>
      <c r="BJ383" s="6" t="s">
        <v>755</v>
      </c>
      <c r="BK383" s="6" t="s">
        <v>82</v>
      </c>
      <c r="BL383" s="6">
        <v>16.239999771118164</v>
      </c>
      <c r="BM383" s="6">
        <v>110</v>
      </c>
      <c r="BN383" s="6" t="s">
        <v>82</v>
      </c>
      <c r="BO383" s="6" t="s">
        <v>82</v>
      </c>
      <c r="BP383" s="6">
        <v>0</v>
      </c>
      <c r="BQ383" s="6">
        <v>60</v>
      </c>
      <c r="BR383" s="6"/>
      <c r="BS383" s="6"/>
      <c r="BT383" s="6" t="s">
        <v>757</v>
      </c>
      <c r="BU383" s="6" t="s">
        <v>756</v>
      </c>
      <c r="BV383" s="6">
        <v>40</v>
      </c>
      <c r="BW383" s="6">
        <v>20</v>
      </c>
      <c r="BX383" s="6">
        <v>45</v>
      </c>
      <c r="BY383" s="6">
        <v>1199.491</v>
      </c>
      <c r="BZ383" s="6">
        <v>983.53499999999997</v>
      </c>
      <c r="CA383" s="6">
        <v>-2.9750000000000001</v>
      </c>
      <c r="CB383" s="6">
        <v>4.2060000000000004</v>
      </c>
      <c r="CC383" s="6">
        <v>89.334000000000003</v>
      </c>
      <c r="CD383" s="6">
        <v>2055.768</v>
      </c>
      <c r="CE383" s="6">
        <v>1202.211</v>
      </c>
      <c r="CF383" s="6">
        <v>1291.556</v>
      </c>
      <c r="CG383" s="6">
        <v>-179.88300000000001</v>
      </c>
      <c r="CH383" s="6">
        <v>98.424999999999997</v>
      </c>
      <c r="CS383" s="6"/>
      <c r="CT383" s="6"/>
      <c r="CU383" s="6"/>
      <c r="CV383" s="6"/>
      <c r="CW383" s="6"/>
      <c r="CZ383" s="6"/>
      <c r="DA383" s="6"/>
      <c r="DB383" s="6"/>
      <c r="DC383" s="6"/>
      <c r="DD383" s="6"/>
      <c r="DE383" s="6"/>
    </row>
    <row r="384" spans="1:109" x14ac:dyDescent="0.35">
      <c r="A384" s="8">
        <v>800.3065185546875</v>
      </c>
      <c r="B384" s="8">
        <v>119.90861511230469</v>
      </c>
      <c r="C384" s="8">
        <v>214.60000610351563</v>
      </c>
      <c r="D384" s="8">
        <v>214.80000305175781</v>
      </c>
      <c r="E384" s="8">
        <v>220</v>
      </c>
      <c r="F384" s="8">
        <v>225.10000610351563</v>
      </c>
      <c r="G384" s="8">
        <v>2167.65869140625</v>
      </c>
      <c r="H384" s="8">
        <v>1738.1876220703125</v>
      </c>
      <c r="I384" s="8">
        <v>3.6760001182556152</v>
      </c>
      <c r="J384" s="8">
        <v>0.14800000190734863</v>
      </c>
      <c r="K384" s="8">
        <v>24.336000442504883</v>
      </c>
      <c r="L384" s="8">
        <v>2.0440001487731934</v>
      </c>
      <c r="M384" s="8">
        <v>0.45000001788139343</v>
      </c>
      <c r="N384" s="8">
        <v>0.65400004386901855</v>
      </c>
      <c r="O384" s="8">
        <v>47.700000762939453</v>
      </c>
      <c r="P384" s="8">
        <v>28.373710632324219</v>
      </c>
      <c r="Q384" s="8">
        <v>44.968788146972656</v>
      </c>
      <c r="R384" s="8">
        <v>229.80000305175781</v>
      </c>
      <c r="S384" s="8">
        <v>60.099997999999999</v>
      </c>
      <c r="T384" s="8">
        <v>60.099997999999999</v>
      </c>
      <c r="U384" s="8">
        <v>60.900002000000001</v>
      </c>
      <c r="V384" s="8">
        <v>141.87911987304688</v>
      </c>
      <c r="W384" s="8">
        <v>52.499603271484375</v>
      </c>
      <c r="X384" s="8">
        <v>66.721321105957031</v>
      </c>
      <c r="Y384" s="8">
        <v>80.575057983398438</v>
      </c>
      <c r="Z384" s="8">
        <v>2.8970625400543213</v>
      </c>
      <c r="AA384" s="8">
        <v>541.26837158203125</v>
      </c>
      <c r="AB384" s="8">
        <v>495.88839721679688</v>
      </c>
      <c r="AC384" s="8">
        <v>4.5901875495910645</v>
      </c>
      <c r="AD384" s="8">
        <v>3.6495625972747803</v>
      </c>
      <c r="AE384" s="8">
        <v>7698.884765625</v>
      </c>
      <c r="AF384" s="8">
        <v>5399.85595703125</v>
      </c>
      <c r="AG384" s="8">
        <v>1649.37890625</v>
      </c>
      <c r="AH384" s="8">
        <v>1013.16455078125</v>
      </c>
      <c r="AI384" s="8">
        <v>6049.505859375</v>
      </c>
      <c r="AJ384" s="8">
        <v>4386.69140625</v>
      </c>
      <c r="AK384" s="8">
        <f>(data_cloud__263[[#This Row],[timestamp]]-BD382)*86400</f>
        <v>24.223999818786979</v>
      </c>
      <c r="AL384" s="8">
        <v>1.0029999999999999</v>
      </c>
      <c r="AM384" s="8">
        <v>423.81</v>
      </c>
      <c r="AN384" s="8">
        <v>2054.0859999999998</v>
      </c>
      <c r="AO384" s="8">
        <v>6.7889999999999997</v>
      </c>
      <c r="AP384" s="6">
        <v>22.809000000000001</v>
      </c>
      <c r="AQ384" s="6">
        <v>1</v>
      </c>
      <c r="AR384" s="6">
        <v>1</v>
      </c>
      <c r="AS384" s="6">
        <f>_xlfn.XLOOKUP(data_cloud__263[[#This Row],[product_id]], manual_check_maarten!A:A,manual_check_maarten!F:F,  "")</f>
        <v>1</v>
      </c>
      <c r="AT384" s="6" t="str">
        <f>_xlfn.XLOOKUP(data_cloud__263[[#This Row],[product_id]], manual_check_maarten!A:A,manual_check_maarten!H:H,  "")</f>
        <v/>
      </c>
      <c r="AU384" s="6">
        <f>IF(data_cloud__263[[#This Row],[ground_truth]]=0,1,0)</f>
        <v>0</v>
      </c>
      <c r="AV384" s="6"/>
      <c r="AW384" s="6"/>
      <c r="AX384" s="6">
        <f>_xlfn.XLOOKUP(data_cloud__263[[#This Row],[product_id]], manual_check_maarten!A:A,manual_check_maarten!G:G,  "")</f>
        <v>0</v>
      </c>
      <c r="AY384" s="6"/>
      <c r="AZ384" s="6"/>
      <c r="BA384" s="6" t="s">
        <v>758</v>
      </c>
      <c r="BB384" s="6">
        <v>211</v>
      </c>
      <c r="BC384" s="6" t="s">
        <v>78</v>
      </c>
      <c r="BD384" s="6">
        <v>45566.767629513888</v>
      </c>
      <c r="BE384" s="6" t="s">
        <v>79</v>
      </c>
      <c r="BF384" s="6" t="s">
        <v>80</v>
      </c>
      <c r="BG384" s="6">
        <v>211</v>
      </c>
      <c r="BH384" s="6">
        <v>211</v>
      </c>
      <c r="BI384" s="6">
        <v>0</v>
      </c>
      <c r="BJ384" s="6" t="s">
        <v>759</v>
      </c>
      <c r="BK384" s="6" t="s">
        <v>82</v>
      </c>
      <c r="BL384" s="6">
        <v>16.239999771118164</v>
      </c>
      <c r="BM384" s="6">
        <v>110</v>
      </c>
      <c r="BN384" s="6" t="s">
        <v>82</v>
      </c>
      <c r="BO384" s="6" t="s">
        <v>82</v>
      </c>
      <c r="BP384" s="6">
        <v>0</v>
      </c>
      <c r="BQ384" s="6">
        <v>60</v>
      </c>
      <c r="BR384" s="6">
        <v>9.2588663101196289E-3</v>
      </c>
      <c r="BS384" s="6">
        <v>0.14845681190490723</v>
      </c>
      <c r="BT384" s="6" t="s">
        <v>760</v>
      </c>
      <c r="BU384" s="6" t="s">
        <v>758</v>
      </c>
      <c r="BV384" s="6">
        <v>40</v>
      </c>
      <c r="BW384" s="6">
        <v>20</v>
      </c>
      <c r="BX384" s="6">
        <v>45</v>
      </c>
      <c r="BY384" s="6">
        <v>891.64200000000005</v>
      </c>
      <c r="BZ384" s="6">
        <v>989.49300000000005</v>
      </c>
      <c r="CA384" s="6">
        <v>3.1960000000000002</v>
      </c>
      <c r="CB384" s="6">
        <v>4.1180000000000003</v>
      </c>
      <c r="CC384" s="6">
        <v>95.504999999999995</v>
      </c>
      <c r="CD384" s="6">
        <v>2054.0859999999998</v>
      </c>
      <c r="CE384" s="6">
        <v>867.82299999999998</v>
      </c>
      <c r="CF384" s="6">
        <v>1100.5050000000001</v>
      </c>
      <c r="CG384" s="6">
        <v>6.5869999999999997</v>
      </c>
      <c r="CH384" s="6">
        <v>99.998999999999995</v>
      </c>
      <c r="CS384" s="6"/>
      <c r="CT384" s="6"/>
      <c r="CU384" s="6"/>
      <c r="CV384" s="6"/>
      <c r="CW384" s="6"/>
      <c r="CZ384" s="6"/>
      <c r="DA384" s="6"/>
      <c r="DB384" s="6"/>
      <c r="DC384" s="6"/>
      <c r="DD384" s="6"/>
      <c r="DE384" s="6"/>
    </row>
    <row r="385" spans="1:109" x14ac:dyDescent="0.35">
      <c r="A385" s="8">
        <v>800.3065185546875</v>
      </c>
      <c r="B385" s="8">
        <v>119.90861511230469</v>
      </c>
      <c r="C385" s="8">
        <v>214.60000610351563</v>
      </c>
      <c r="D385" s="8">
        <v>214.80000305175781</v>
      </c>
      <c r="E385" s="8">
        <v>220</v>
      </c>
      <c r="F385" s="8">
        <v>225.10000610351563</v>
      </c>
      <c r="G385" s="8">
        <v>2167.65869140625</v>
      </c>
      <c r="H385" s="8">
        <v>1738.1876220703125</v>
      </c>
      <c r="I385" s="8">
        <v>3.6760001182556152</v>
      </c>
      <c r="J385" s="8">
        <v>0.14800000190734863</v>
      </c>
      <c r="K385" s="8">
        <v>24.336000442504883</v>
      </c>
      <c r="L385" s="8">
        <v>2.0440001487731934</v>
      </c>
      <c r="M385" s="8">
        <v>0.45000001788139343</v>
      </c>
      <c r="N385" s="8">
        <v>0.65400004386901855</v>
      </c>
      <c r="O385" s="8">
        <v>47.700000762939453</v>
      </c>
      <c r="P385" s="8">
        <v>28.373710632324219</v>
      </c>
      <c r="Q385" s="8">
        <v>44.968788146972656</v>
      </c>
      <c r="R385" s="8">
        <v>229.80000305175781</v>
      </c>
      <c r="S385" s="8">
        <v>60.099997999999999</v>
      </c>
      <c r="T385" s="8">
        <v>60.099997999999999</v>
      </c>
      <c r="U385" s="8">
        <v>60.900002000000001</v>
      </c>
      <c r="V385" s="8">
        <v>91.864166259765625</v>
      </c>
      <c r="W385" s="8">
        <v>52.49993896484375</v>
      </c>
      <c r="X385" s="8">
        <v>67.098442077636719</v>
      </c>
      <c r="Y385" s="8">
        <v>82.586456298828125</v>
      </c>
      <c r="Z385" s="8">
        <v>2.1069376468658447</v>
      </c>
      <c r="AA385" s="8">
        <v>544.74542236328125</v>
      </c>
      <c r="AB385" s="8">
        <v>495.73788452148438</v>
      </c>
      <c r="AC385" s="8">
        <v>4.8911876678466797</v>
      </c>
      <c r="AD385" s="8">
        <v>3.8376877307891846</v>
      </c>
      <c r="AE385" s="8">
        <v>7909.9931640625</v>
      </c>
      <c r="AF385" s="8">
        <v>6068.85302734375</v>
      </c>
      <c r="AG385" s="8">
        <v>1835.93701171875</v>
      </c>
      <c r="AH385" s="8">
        <v>1133.4072265625</v>
      </c>
      <c r="AI385" s="8">
        <v>6074.05615234375</v>
      </c>
      <c r="AJ385" s="8">
        <v>4935.44580078125</v>
      </c>
      <c r="AK385" s="8">
        <f>(data_cloud__263[[#This Row],[timestamp]]-BD383)*86400</f>
        <v>24.223999818786979</v>
      </c>
      <c r="AL385" s="8">
        <v>1.0049999999999999</v>
      </c>
      <c r="AM385" s="8">
        <v>424.73599999999999</v>
      </c>
      <c r="AN385" s="8">
        <v>2055.1930000000002</v>
      </c>
      <c r="AO385" s="8">
        <v>11.178000000000001</v>
      </c>
      <c r="AP385" s="6">
        <v>26.611000000000001</v>
      </c>
      <c r="AQ385" s="6">
        <v>1</v>
      </c>
      <c r="AR385" s="6">
        <v>1</v>
      </c>
      <c r="AS385" s="6">
        <f>_xlfn.XLOOKUP(data_cloud__263[[#This Row],[product_id]], manual_check_maarten!A:A,manual_check_maarten!F:F,  "")</f>
        <v>1</v>
      </c>
      <c r="AT385" s="6" t="str">
        <f>_xlfn.XLOOKUP(data_cloud__263[[#This Row],[product_id]], manual_check_maarten!A:A,manual_check_maarten!H:H,  "")</f>
        <v/>
      </c>
      <c r="AU385" s="6">
        <f>IF(data_cloud__263[[#This Row],[ground_truth]]=0,1,0)</f>
        <v>0</v>
      </c>
      <c r="AV385" s="6"/>
      <c r="AW385" s="6"/>
      <c r="AX385" s="6">
        <f>_xlfn.XLOOKUP(data_cloud__263[[#This Row],[product_id]], manual_check_maarten!A:A,manual_check_maarten!G:G,  "")</f>
        <v>0</v>
      </c>
      <c r="AY385" s="6"/>
      <c r="AZ385" s="6"/>
      <c r="BA385" s="6" t="s">
        <v>761</v>
      </c>
      <c r="BB385" s="6">
        <v>211</v>
      </c>
      <c r="BC385" s="6" t="s">
        <v>85</v>
      </c>
      <c r="BD385" s="6">
        <v>45566.767629513888</v>
      </c>
      <c r="BE385" s="6" t="s">
        <v>79</v>
      </c>
      <c r="BF385" s="6" t="s">
        <v>80</v>
      </c>
      <c r="BG385" s="6">
        <v>211</v>
      </c>
      <c r="BH385" s="6">
        <v>211</v>
      </c>
      <c r="BI385" s="6">
        <v>0</v>
      </c>
      <c r="BJ385" s="6" t="s">
        <v>759</v>
      </c>
      <c r="BK385" s="6" t="s">
        <v>82</v>
      </c>
      <c r="BL385" s="6">
        <v>16.239999771118164</v>
      </c>
      <c r="BM385" s="6">
        <v>110</v>
      </c>
      <c r="BN385" s="6" t="s">
        <v>82</v>
      </c>
      <c r="BO385" s="6" t="s">
        <v>82</v>
      </c>
      <c r="BP385" s="6">
        <v>0</v>
      </c>
      <c r="BQ385" s="6">
        <v>60</v>
      </c>
      <c r="BR385" s="6"/>
      <c r="BS385" s="6"/>
      <c r="BT385" s="6" t="s">
        <v>762</v>
      </c>
      <c r="BU385" s="6" t="s">
        <v>761</v>
      </c>
      <c r="BV385" s="6">
        <v>40</v>
      </c>
      <c r="BW385" s="6">
        <v>20</v>
      </c>
      <c r="BX385" s="6">
        <v>45</v>
      </c>
      <c r="BY385" s="6">
        <v>1212.5899999999999</v>
      </c>
      <c r="BZ385" s="6">
        <v>1059.404</v>
      </c>
      <c r="CA385" s="6">
        <v>-2.3090000000000002</v>
      </c>
      <c r="CB385" s="6">
        <v>4.03</v>
      </c>
      <c r="CC385" s="6">
        <v>90</v>
      </c>
      <c r="CD385" s="6">
        <v>2055.1930000000002</v>
      </c>
      <c r="CE385" s="6">
        <v>1211.319</v>
      </c>
      <c r="CF385" s="6">
        <v>1365.6010000000001</v>
      </c>
      <c r="CG385" s="6">
        <v>-179.16399999999999</v>
      </c>
      <c r="CH385" s="6">
        <v>99.998999999999995</v>
      </c>
      <c r="CS385" s="6"/>
      <c r="CT385" s="6"/>
      <c r="CU385" s="6"/>
      <c r="CV385" s="6"/>
      <c r="CW385" s="6"/>
      <c r="CZ385" s="6"/>
      <c r="DA385" s="6"/>
      <c r="DB385" s="6"/>
      <c r="DC385" s="6"/>
      <c r="DD385" s="6"/>
      <c r="DE385" s="6"/>
    </row>
    <row r="386" spans="1:109" x14ac:dyDescent="0.35">
      <c r="A386" s="8">
        <v>800.3065185546875</v>
      </c>
      <c r="B386" s="8">
        <v>119.90861511230469</v>
      </c>
      <c r="C386" s="8">
        <v>214.80000305175781</v>
      </c>
      <c r="D386" s="8">
        <v>214.80000305175781</v>
      </c>
      <c r="E386" s="8">
        <v>220</v>
      </c>
      <c r="F386" s="8">
        <v>225</v>
      </c>
      <c r="G386" s="8">
        <v>2169.115966796875</v>
      </c>
      <c r="H386" s="8">
        <v>1754.119140625</v>
      </c>
      <c r="I386" s="8">
        <v>3.1280002593994141</v>
      </c>
      <c r="J386" s="8">
        <v>0.15000000596046448</v>
      </c>
      <c r="K386" s="8">
        <v>24.342000961303711</v>
      </c>
      <c r="L386" s="8">
        <v>2.0320000648498535</v>
      </c>
      <c r="M386" s="8">
        <v>0.45200002193450928</v>
      </c>
      <c r="N386" s="8">
        <v>0.65600001811981201</v>
      </c>
      <c r="O386" s="8">
        <v>47.5</v>
      </c>
      <c r="P386" s="8">
        <v>28.174936294555664</v>
      </c>
      <c r="Q386" s="8">
        <v>44.963691711425781</v>
      </c>
      <c r="R386" s="8">
        <v>229.80000305175781</v>
      </c>
      <c r="S386" s="8">
        <v>60</v>
      </c>
      <c r="T386" s="8">
        <v>60</v>
      </c>
      <c r="U386" s="8">
        <v>60.900002000000001</v>
      </c>
      <c r="V386" s="8">
        <v>141.87911987304688</v>
      </c>
      <c r="W386" s="8">
        <v>52.499603271484375</v>
      </c>
      <c r="X386" s="8">
        <v>66.894027709960938</v>
      </c>
      <c r="Y386" s="8">
        <v>80.538307189941406</v>
      </c>
      <c r="Z386" s="8">
        <v>3.1604375839233398</v>
      </c>
      <c r="AA386" s="8">
        <v>540.302001953125</v>
      </c>
      <c r="AB386" s="8">
        <v>494.87283325195313</v>
      </c>
      <c r="AC386" s="8">
        <v>4.5901875495910645</v>
      </c>
      <c r="AD386" s="8">
        <v>3.6495625972747803</v>
      </c>
      <c r="AE386" s="8">
        <v>7671.5771484375</v>
      </c>
      <c r="AF386" s="8">
        <v>5367.341796875</v>
      </c>
      <c r="AG386" s="8">
        <v>1640.1484375</v>
      </c>
      <c r="AH386" s="8">
        <v>1003.95556640625</v>
      </c>
      <c r="AI386" s="8">
        <v>6031.4287109375</v>
      </c>
      <c r="AJ386" s="8">
        <v>4363.38623046875</v>
      </c>
      <c r="AK386" s="8">
        <f>(data_cloud__263[[#This Row],[timestamp]]-BD384)*86400</f>
        <v>24.006000347435474</v>
      </c>
      <c r="AL386" s="8">
        <v>1.0029999999999999</v>
      </c>
      <c r="AM386" s="8">
        <v>423.72399999999999</v>
      </c>
      <c r="AN386" s="8">
        <v>2055.3139999999999</v>
      </c>
      <c r="AO386" s="8">
        <v>6.6719999999999997</v>
      </c>
      <c r="AP386" s="6">
        <v>35.371000000000002</v>
      </c>
      <c r="AQ386" s="6">
        <v>1</v>
      </c>
      <c r="AR386" s="6">
        <v>1</v>
      </c>
      <c r="AS386" s="6">
        <f>_xlfn.XLOOKUP(data_cloud__263[[#This Row],[product_id]], manual_check_maarten!A:A,manual_check_maarten!F:F,  "")</f>
        <v>1</v>
      </c>
      <c r="AT386" s="6" t="str">
        <f>_xlfn.XLOOKUP(data_cloud__263[[#This Row],[product_id]], manual_check_maarten!A:A,manual_check_maarten!H:H,  "")</f>
        <v/>
      </c>
      <c r="AU386" s="6">
        <f>IF(data_cloud__263[[#This Row],[ground_truth]]=0,1,0)</f>
        <v>0</v>
      </c>
      <c r="AV386" s="6"/>
      <c r="AW386" s="6"/>
      <c r="AX386" s="6">
        <f>_xlfn.XLOOKUP(data_cloud__263[[#This Row],[product_id]], manual_check_maarten!A:A,manual_check_maarten!G:G,  "")</f>
        <v>0</v>
      </c>
      <c r="AY386" s="6"/>
      <c r="AZ386" s="6"/>
      <c r="BA386" s="6" t="s">
        <v>763</v>
      </c>
      <c r="BB386" s="6">
        <v>212</v>
      </c>
      <c r="BC386" s="6" t="s">
        <v>78</v>
      </c>
      <c r="BD386" s="6">
        <v>45566.767907361114</v>
      </c>
      <c r="BE386" s="6" t="s">
        <v>79</v>
      </c>
      <c r="BF386" s="6" t="s">
        <v>80</v>
      </c>
      <c r="BG386" s="6">
        <v>212</v>
      </c>
      <c r="BH386" s="6">
        <v>212</v>
      </c>
      <c r="BI386" s="6">
        <v>0</v>
      </c>
      <c r="BJ386" s="6" t="s">
        <v>764</v>
      </c>
      <c r="BK386" s="6" t="s">
        <v>82</v>
      </c>
      <c r="BL386" s="6">
        <v>16.239999771118164</v>
      </c>
      <c r="BM386" s="6">
        <v>110</v>
      </c>
      <c r="BN386" s="6" t="s">
        <v>82</v>
      </c>
      <c r="BO386" s="6" t="s">
        <v>82</v>
      </c>
      <c r="BP386" s="6">
        <v>0</v>
      </c>
      <c r="BQ386" s="6">
        <v>60</v>
      </c>
      <c r="BR386" s="6">
        <v>1.5829920768737793E-2</v>
      </c>
      <c r="BS386" s="6">
        <v>0.16313362121582031</v>
      </c>
      <c r="BT386" s="6" t="s">
        <v>765</v>
      </c>
      <c r="BU386" s="6" t="s">
        <v>763</v>
      </c>
      <c r="BV386" s="6">
        <v>40</v>
      </c>
      <c r="BW386" s="6">
        <v>20</v>
      </c>
      <c r="BX386" s="6">
        <v>45</v>
      </c>
      <c r="BY386" s="6">
        <v>865.43299999999999</v>
      </c>
      <c r="BZ386" s="6">
        <v>1155.8209999999999</v>
      </c>
      <c r="CA386" s="6">
        <v>2.512</v>
      </c>
      <c r="CB386" s="6">
        <v>4.093</v>
      </c>
      <c r="CC386" s="6">
        <v>94.820999999999998</v>
      </c>
      <c r="CD386" s="6">
        <v>2055.3139999999999</v>
      </c>
      <c r="CE386" s="6">
        <v>844.41700000000003</v>
      </c>
      <c r="CF386" s="6">
        <v>1263.9349999999999</v>
      </c>
      <c r="CG386" s="6">
        <v>5.44</v>
      </c>
      <c r="CH386" s="6">
        <v>97.244</v>
      </c>
      <c r="CS386" s="6"/>
      <c r="CT386" s="6"/>
      <c r="CU386" s="6"/>
      <c r="CV386" s="6"/>
      <c r="CW386" s="6"/>
      <c r="CZ386" s="6"/>
      <c r="DA386" s="6"/>
      <c r="DB386" s="6"/>
      <c r="DC386" s="6"/>
      <c r="DD386" s="6"/>
      <c r="DE386" s="6"/>
    </row>
    <row r="387" spans="1:109" x14ac:dyDescent="0.35">
      <c r="A387" s="8">
        <v>800.3065185546875</v>
      </c>
      <c r="B387" s="8">
        <v>119.90861511230469</v>
      </c>
      <c r="C387" s="8">
        <v>214.80000305175781</v>
      </c>
      <c r="D387" s="8">
        <v>214.80000305175781</v>
      </c>
      <c r="E387" s="8">
        <v>220</v>
      </c>
      <c r="F387" s="8">
        <v>225</v>
      </c>
      <c r="G387" s="8">
        <v>2169.115966796875</v>
      </c>
      <c r="H387" s="8">
        <v>1754.119140625</v>
      </c>
      <c r="I387" s="8">
        <v>3.1280002593994141</v>
      </c>
      <c r="J387" s="8">
        <v>0.15000000596046448</v>
      </c>
      <c r="K387" s="8">
        <v>24.342000961303711</v>
      </c>
      <c r="L387" s="8">
        <v>2.0320000648498535</v>
      </c>
      <c r="M387" s="8">
        <v>0.45200002193450928</v>
      </c>
      <c r="N387" s="8">
        <v>0.65600001811981201</v>
      </c>
      <c r="O387" s="8">
        <v>47.5</v>
      </c>
      <c r="P387" s="8">
        <v>28.174936294555664</v>
      </c>
      <c r="Q387" s="8">
        <v>44.963691711425781</v>
      </c>
      <c r="R387" s="8">
        <v>229.80000305175781</v>
      </c>
      <c r="S387" s="8">
        <v>60</v>
      </c>
      <c r="T387" s="8">
        <v>60</v>
      </c>
      <c r="U387" s="8">
        <v>60.900002000000001</v>
      </c>
      <c r="V387" s="8">
        <v>91.864166259765625</v>
      </c>
      <c r="W387" s="8">
        <v>52.49993896484375</v>
      </c>
      <c r="X387" s="8">
        <v>67.259727478027344</v>
      </c>
      <c r="Y387" s="8">
        <v>82.819496154785156</v>
      </c>
      <c r="Z387" s="8">
        <v>2.4831876754760742</v>
      </c>
      <c r="AA387" s="8">
        <v>545.4384765625</v>
      </c>
      <c r="AB387" s="8">
        <v>497.96469116210938</v>
      </c>
      <c r="AC387" s="8">
        <v>4.8535628318786621</v>
      </c>
      <c r="AD387" s="8">
        <v>3.9129376411437988</v>
      </c>
      <c r="AE387" s="8">
        <v>7907.80712890625</v>
      </c>
      <c r="AF387" s="8">
        <v>6132.1923828125</v>
      </c>
      <c r="AG387" s="8">
        <v>1815.34130859375</v>
      </c>
      <c r="AH387" s="8">
        <v>1173.37353515625</v>
      </c>
      <c r="AI387" s="8">
        <v>6092.4658203125</v>
      </c>
      <c r="AJ387" s="8">
        <v>4958.81884765625</v>
      </c>
      <c r="AK387" s="8">
        <f>(data_cloud__263[[#This Row],[timestamp]]-BD385)*86400</f>
        <v>24.006000347435474</v>
      </c>
      <c r="AL387" s="8">
        <v>1.0049999999999999</v>
      </c>
      <c r="AM387" s="8">
        <v>424.80500000000001</v>
      </c>
      <c r="AN387" s="8">
        <v>2055.3960000000002</v>
      </c>
      <c r="AO387" s="8">
        <v>14.59</v>
      </c>
      <c r="AP387" s="6">
        <v>25.931000000000001</v>
      </c>
      <c r="AQ387" s="6">
        <v>1</v>
      </c>
      <c r="AR387" s="6">
        <v>1</v>
      </c>
      <c r="AS387" s="6">
        <f>_xlfn.XLOOKUP(data_cloud__263[[#This Row],[product_id]], manual_check_maarten!A:A,manual_check_maarten!F:F,  "")</f>
        <v>1</v>
      </c>
      <c r="AT387" s="6" t="str">
        <f>_xlfn.XLOOKUP(data_cloud__263[[#This Row],[product_id]], manual_check_maarten!A:A,manual_check_maarten!H:H,  "")</f>
        <v/>
      </c>
      <c r="AU387" s="6">
        <f>IF(data_cloud__263[[#This Row],[ground_truth]]=0,1,0)</f>
        <v>0</v>
      </c>
      <c r="AV387" s="6"/>
      <c r="AW387" s="6"/>
      <c r="AX387" s="6">
        <f>_xlfn.XLOOKUP(data_cloud__263[[#This Row],[product_id]], manual_check_maarten!A:A,manual_check_maarten!G:G,  "")</f>
        <v>0</v>
      </c>
      <c r="AY387" s="6"/>
      <c r="AZ387" s="6"/>
      <c r="BA387" s="6" t="s">
        <v>766</v>
      </c>
      <c r="BB387" s="6">
        <v>212</v>
      </c>
      <c r="BC387" s="6" t="s">
        <v>85</v>
      </c>
      <c r="BD387" s="6">
        <v>45566.767907361114</v>
      </c>
      <c r="BE387" s="6" t="s">
        <v>79</v>
      </c>
      <c r="BF387" s="6" t="s">
        <v>80</v>
      </c>
      <c r="BG387" s="6">
        <v>212</v>
      </c>
      <c r="BH387" s="6">
        <v>212</v>
      </c>
      <c r="BI387" s="6">
        <v>0</v>
      </c>
      <c r="BJ387" s="6" t="s">
        <v>764</v>
      </c>
      <c r="BK387" s="6" t="s">
        <v>82</v>
      </c>
      <c r="BL387" s="6">
        <v>16.239999771118164</v>
      </c>
      <c r="BM387" s="6">
        <v>110</v>
      </c>
      <c r="BN387" s="6" t="s">
        <v>82</v>
      </c>
      <c r="BO387" s="6" t="s">
        <v>82</v>
      </c>
      <c r="BP387" s="6">
        <v>0</v>
      </c>
      <c r="BQ387" s="6">
        <v>60</v>
      </c>
      <c r="BR387" s="6"/>
      <c r="BS387" s="6"/>
      <c r="BT387" s="6" t="s">
        <v>767</v>
      </c>
      <c r="BU387" s="6" t="s">
        <v>766</v>
      </c>
      <c r="BV387" s="6">
        <v>40</v>
      </c>
      <c r="BW387" s="6">
        <v>20</v>
      </c>
      <c r="BX387" s="6">
        <v>45</v>
      </c>
      <c r="BY387" s="6">
        <v>1188.385</v>
      </c>
      <c r="BZ387" s="6">
        <v>1005.106</v>
      </c>
      <c r="CA387" s="6">
        <v>-4.1269999999999998</v>
      </c>
      <c r="CB387" s="6">
        <v>4.0149999999999997</v>
      </c>
      <c r="CC387" s="6">
        <v>88.182000000000002</v>
      </c>
      <c r="CD387" s="6">
        <v>2055.3960000000002</v>
      </c>
      <c r="CE387" s="6">
        <v>1194.2349999999999</v>
      </c>
      <c r="CF387" s="6">
        <v>1313.364</v>
      </c>
      <c r="CG387" s="6">
        <v>179.65700000000001</v>
      </c>
      <c r="CH387" s="6">
        <v>99.998999999999995</v>
      </c>
      <c r="CS387" s="6"/>
      <c r="CT387" s="6"/>
      <c r="CU387" s="6"/>
      <c r="CV387" s="6"/>
      <c r="CW387" s="6"/>
      <c r="CZ387" s="6"/>
      <c r="DA387" s="6"/>
      <c r="DB387" s="6"/>
      <c r="DC387" s="6"/>
      <c r="DD387" s="6"/>
      <c r="DE387" s="6"/>
    </row>
    <row r="388" spans="1:109" hidden="1" x14ac:dyDescent="0.35">
      <c r="A388" s="8">
        <v>800.6754150390625</v>
      </c>
      <c r="B388" s="8">
        <v>119.90861511230469</v>
      </c>
      <c r="C388" s="8">
        <v>214.60000610351563</v>
      </c>
      <c r="D388" s="8">
        <v>214.80000305175781</v>
      </c>
      <c r="E388" s="8">
        <v>220.10000610351563</v>
      </c>
      <c r="F388" s="8">
        <v>225</v>
      </c>
      <c r="G388" s="8">
        <v>2201.561767578125</v>
      </c>
      <c r="H388" s="8">
        <v>1759.4620361328125</v>
      </c>
      <c r="I388" s="8">
        <v>2.9020001888275146</v>
      </c>
      <c r="J388" s="8">
        <v>0.14600001275539398</v>
      </c>
      <c r="K388" s="8">
        <v>24.340002059936523</v>
      </c>
      <c r="L388" s="8">
        <v>2.0600001811981201</v>
      </c>
      <c r="M388" s="8">
        <v>0.45400002598762512</v>
      </c>
      <c r="N388" s="8">
        <v>0.65600001811981201</v>
      </c>
      <c r="O388" s="8">
        <v>47.200000762939453</v>
      </c>
      <c r="P388" s="8">
        <v>28.348226547241211</v>
      </c>
      <c r="Q388" s="8">
        <v>44.978981018066406</v>
      </c>
      <c r="R388" s="8">
        <v>229.80000305175781</v>
      </c>
      <c r="S388" s="8">
        <v>60</v>
      </c>
      <c r="T388" s="8">
        <v>60</v>
      </c>
      <c r="U388" s="8">
        <v>60.900002000000001</v>
      </c>
      <c r="V388" s="8">
        <v>141.87911987304688</v>
      </c>
      <c r="W388" s="8">
        <v>52.499603271484375</v>
      </c>
      <c r="X388" s="8">
        <v>66.5775146484375</v>
      </c>
      <c r="Y388" s="8">
        <v>80.454177856445313</v>
      </c>
      <c r="Z388" s="8">
        <v>3.1604375839233398</v>
      </c>
      <c r="AA388" s="8">
        <v>542.51593017578125</v>
      </c>
      <c r="AB388" s="8">
        <v>498.61074829101563</v>
      </c>
      <c r="AC388" s="8">
        <v>4.5525627136230469</v>
      </c>
      <c r="AD388" s="8">
        <v>3.6495625972747803</v>
      </c>
      <c r="AE388" s="8">
        <v>7710.76123046875</v>
      </c>
      <c r="AF388" s="8">
        <v>5462.48291015625</v>
      </c>
      <c r="AG388" s="8">
        <v>1639.82470703125</v>
      </c>
      <c r="AH388" s="8">
        <v>1025.1845703125</v>
      </c>
      <c r="AI388" s="8">
        <v>6070.9365234375</v>
      </c>
      <c r="AJ388" s="8">
        <v>4437.29833984375</v>
      </c>
      <c r="AK388" s="8">
        <f>(data_cloud__263[[#This Row],[timestamp]]-BD386)*86400</f>
        <v>24.067999608814716</v>
      </c>
      <c r="AL388" s="8"/>
      <c r="AM388" s="8"/>
      <c r="AN388" s="8"/>
      <c r="AO388" s="8"/>
      <c r="AP388" s="6"/>
      <c r="AQ388" s="6"/>
      <c r="AR388" s="6"/>
      <c r="AS388" s="6" t="str">
        <f>_xlfn.XLOOKUP(data_cloud__263[[#This Row],[product_id]], manual_check_maarten!A:A,manual_check_maarten!F:F,  "")</f>
        <v/>
      </c>
      <c r="AT388" s="6" t="str">
        <f>_xlfn.XLOOKUP(data_cloud__263[[#This Row],[product_id]], manual_check_maarten!A:A,manual_check_maarten!H:H,  "")</f>
        <v/>
      </c>
      <c r="AU388" s="6">
        <f>IF(data_cloud__263[[#This Row],[ground_truth]]=0,1,0)</f>
        <v>0</v>
      </c>
      <c r="AV388" s="6"/>
      <c r="AW388" s="6"/>
      <c r="AX388" s="6" t="str">
        <f>_xlfn.XLOOKUP(data_cloud__263[[#This Row],[product_id]], manual_check_maarten!A:A,manual_check_maarten!G:G,  "")</f>
        <v/>
      </c>
      <c r="AY388" s="6"/>
      <c r="AZ388" s="6"/>
      <c r="BA388" s="6" t="s">
        <v>768</v>
      </c>
      <c r="BB388" s="6">
        <v>213</v>
      </c>
      <c r="BC388" s="6" t="s">
        <v>78</v>
      </c>
      <c r="BD388" s="6">
        <v>45566.768185925925</v>
      </c>
      <c r="BE388" s="6" t="s">
        <v>79</v>
      </c>
      <c r="BF388" s="6" t="s">
        <v>80</v>
      </c>
      <c r="BG388" s="6">
        <v>213</v>
      </c>
      <c r="BH388" s="6">
        <v>213</v>
      </c>
      <c r="BI388" s="6">
        <v>0</v>
      </c>
      <c r="BJ388" s="6" t="s">
        <v>769</v>
      </c>
      <c r="BK388" s="6" t="s">
        <v>82</v>
      </c>
      <c r="BL388" s="6">
        <v>16.25</v>
      </c>
      <c r="BM388" s="6">
        <v>110</v>
      </c>
      <c r="BN388" s="6" t="s">
        <v>82</v>
      </c>
      <c r="BO388" s="6" t="s">
        <v>82</v>
      </c>
      <c r="BP388" s="6">
        <v>0</v>
      </c>
      <c r="BQ388" s="6">
        <v>60</v>
      </c>
      <c r="BR388" s="6">
        <v>1.6666412353515625E-2</v>
      </c>
      <c r="BS388" s="6">
        <v>0.11830699443817139</v>
      </c>
      <c r="BT388" s="6"/>
      <c r="BU388" s="6"/>
      <c r="BY388" s="6"/>
      <c r="BZ388" s="6"/>
      <c r="CA388" s="6"/>
      <c r="CB388" s="6"/>
      <c r="CC388" s="6"/>
      <c r="CD388" s="6"/>
      <c r="CE388" s="6"/>
      <c r="CS388" s="6"/>
      <c r="CT388" s="6"/>
      <c r="CU388" s="6"/>
      <c r="CV388" s="6"/>
      <c r="CW388" s="6"/>
      <c r="CZ388" s="6"/>
      <c r="DA388" s="6"/>
      <c r="DB388" s="6"/>
      <c r="DC388" s="6"/>
      <c r="DD388" s="6"/>
      <c r="DE388" s="6"/>
    </row>
    <row r="389" spans="1:109" x14ac:dyDescent="0.35">
      <c r="A389" s="8">
        <v>800.6754150390625</v>
      </c>
      <c r="B389" s="8">
        <v>119.90861511230469</v>
      </c>
      <c r="C389" s="8">
        <v>214.60000610351563</v>
      </c>
      <c r="D389" s="8">
        <v>214.80000305175781</v>
      </c>
      <c r="E389" s="8">
        <v>220.10000610351563</v>
      </c>
      <c r="F389" s="8">
        <v>225</v>
      </c>
      <c r="G389" s="8">
        <v>2201.561767578125</v>
      </c>
      <c r="H389" s="8">
        <v>1759.4620361328125</v>
      </c>
      <c r="I389" s="8">
        <v>2.9020001888275146</v>
      </c>
      <c r="J389" s="8">
        <v>0.14600001275539398</v>
      </c>
      <c r="K389" s="8">
        <v>24.340002059936523</v>
      </c>
      <c r="L389" s="8">
        <v>2.0600001811981201</v>
      </c>
      <c r="M389" s="8">
        <v>0.45400002598762512</v>
      </c>
      <c r="N389" s="8">
        <v>0.65600001811981201</v>
      </c>
      <c r="O389" s="8">
        <v>47.200000762939453</v>
      </c>
      <c r="P389" s="8">
        <v>28.348226547241211</v>
      </c>
      <c r="Q389" s="8">
        <v>44.978981018066406</v>
      </c>
      <c r="R389" s="8">
        <v>229.80000305175781</v>
      </c>
      <c r="S389" s="8">
        <v>60</v>
      </c>
      <c r="T389" s="8">
        <v>60</v>
      </c>
      <c r="U389" s="8">
        <v>60.900002000000001</v>
      </c>
      <c r="V389" s="8">
        <v>91.864166259765625</v>
      </c>
      <c r="W389" s="8">
        <v>52.49993896484375</v>
      </c>
      <c r="X389" s="8">
        <v>67.251876831054688</v>
      </c>
      <c r="Y389" s="8">
        <v>83.407600402832031</v>
      </c>
      <c r="Z389" s="8">
        <v>1.3544375896453857</v>
      </c>
      <c r="AA389" s="8">
        <v>544.18310546875</v>
      </c>
      <c r="AB389" s="8">
        <v>497.02316284179688</v>
      </c>
      <c r="AC389" s="8">
        <v>4.8911876678466797</v>
      </c>
      <c r="AD389" s="8">
        <v>3.8376877307891846</v>
      </c>
      <c r="AE389" s="8">
        <v>7887.521484375</v>
      </c>
      <c r="AF389" s="8">
        <v>6061.06591796875</v>
      </c>
      <c r="AG389" s="8">
        <v>1834.05078125</v>
      </c>
      <c r="AH389" s="8">
        <v>1135.15576171875</v>
      </c>
      <c r="AI389" s="8">
        <v>6053.470703125</v>
      </c>
      <c r="AJ389" s="8">
        <v>4925.91015625</v>
      </c>
      <c r="AK389" s="8">
        <f>(data_cloud__263[[#This Row],[timestamp]]-BD387)*86400</f>
        <v>24.067999608814716</v>
      </c>
      <c r="AL389" s="8">
        <v>1.0049999999999999</v>
      </c>
      <c r="AM389" s="8">
        <v>424.79300000000001</v>
      </c>
      <c r="AN389" s="8">
        <v>2056.5259999999998</v>
      </c>
      <c r="AO389" s="8">
        <v>9.9290000000000003</v>
      </c>
      <c r="AP389" s="6">
        <v>35.360999999999997</v>
      </c>
      <c r="AQ389" s="6">
        <v>1</v>
      </c>
      <c r="AR389" s="6">
        <v>1</v>
      </c>
      <c r="AS389" s="6">
        <f>_xlfn.XLOOKUP(data_cloud__263[[#This Row],[product_id]], manual_check_maarten!A:A,manual_check_maarten!F:F,  "")</f>
        <v>1</v>
      </c>
      <c r="AT389" s="6" t="str">
        <f>_xlfn.XLOOKUP(data_cloud__263[[#This Row],[product_id]], manual_check_maarten!A:A,manual_check_maarten!H:H,  "")</f>
        <v/>
      </c>
      <c r="AU389" s="6">
        <f>IF(data_cloud__263[[#This Row],[ground_truth]]=0,1,0)</f>
        <v>0</v>
      </c>
      <c r="AV389" s="6"/>
      <c r="AW389" s="6"/>
      <c r="AX389" s="6">
        <f>_xlfn.XLOOKUP(data_cloud__263[[#This Row],[product_id]], manual_check_maarten!A:A,manual_check_maarten!G:G,  "")</f>
        <v>0</v>
      </c>
      <c r="AY389" s="6"/>
      <c r="AZ389" s="6"/>
      <c r="BA389" s="6" t="s">
        <v>770</v>
      </c>
      <c r="BB389" s="6">
        <v>213</v>
      </c>
      <c r="BC389" s="6" t="s">
        <v>85</v>
      </c>
      <c r="BD389" s="6">
        <v>45566.768185925925</v>
      </c>
      <c r="BE389" s="6" t="s">
        <v>79</v>
      </c>
      <c r="BF389" s="6" t="s">
        <v>80</v>
      </c>
      <c r="BG389" s="6">
        <v>213</v>
      </c>
      <c r="BH389" s="6">
        <v>213</v>
      </c>
      <c r="BI389" s="6">
        <v>0</v>
      </c>
      <c r="BJ389" s="6" t="s">
        <v>769</v>
      </c>
      <c r="BK389" s="6" t="s">
        <v>82</v>
      </c>
      <c r="BL389" s="6">
        <v>16.25</v>
      </c>
      <c r="BM389" s="6">
        <v>110</v>
      </c>
      <c r="BN389" s="6" t="s">
        <v>82</v>
      </c>
      <c r="BO389" s="6" t="s">
        <v>82</v>
      </c>
      <c r="BP389" s="6">
        <v>0</v>
      </c>
      <c r="BQ389" s="6">
        <v>60</v>
      </c>
      <c r="BR389" s="6"/>
      <c r="BS389" s="6"/>
      <c r="BT389" s="6" t="s">
        <v>771</v>
      </c>
      <c r="BU389" s="6" t="s">
        <v>770</v>
      </c>
      <c r="BV389" s="6">
        <v>40</v>
      </c>
      <c r="BW389" s="6">
        <v>20</v>
      </c>
      <c r="BX389" s="6">
        <v>45</v>
      </c>
      <c r="BY389" s="6">
        <v>1206.0989999999999</v>
      </c>
      <c r="BZ389" s="6">
        <v>839.46600000000001</v>
      </c>
      <c r="CA389" s="6">
        <v>-3.6840000000000002</v>
      </c>
      <c r="CB389" s="6">
        <v>4.0469999999999997</v>
      </c>
      <c r="CC389" s="6">
        <v>88.625</v>
      </c>
      <c r="CD389" s="6">
        <v>2056.5259999999998</v>
      </c>
      <c r="CE389" s="6">
        <v>1208.23</v>
      </c>
      <c r="CF389" s="6">
        <v>1147.739</v>
      </c>
      <c r="CG389" s="6">
        <v>-179.88900000000001</v>
      </c>
      <c r="CH389" s="6">
        <v>99.998999999999995</v>
      </c>
      <c r="CS389" s="6"/>
      <c r="CT389" s="6"/>
      <c r="CU389" s="6"/>
      <c r="CV389" s="6"/>
      <c r="CW389" s="6"/>
      <c r="CZ389" s="6"/>
      <c r="DA389" s="6"/>
      <c r="DB389" s="6"/>
      <c r="DC389" s="6"/>
      <c r="DD389" s="6"/>
      <c r="DE389" s="6"/>
    </row>
    <row r="390" spans="1:109" x14ac:dyDescent="0.35">
      <c r="A390" s="8">
        <v>800.490966796875</v>
      </c>
      <c r="B390" s="8">
        <v>119.90861511230469</v>
      </c>
      <c r="C390" s="8">
        <v>214.5</v>
      </c>
      <c r="D390" s="8">
        <v>214.80000305175781</v>
      </c>
      <c r="E390" s="8">
        <v>220.10000610351563</v>
      </c>
      <c r="F390" s="8">
        <v>224.80000305175781</v>
      </c>
      <c r="G390" s="8">
        <v>2196.121826171875</v>
      </c>
      <c r="H390" s="8">
        <v>1765.48486328125</v>
      </c>
      <c r="I390" s="8">
        <v>3.130000114440918</v>
      </c>
      <c r="J390" s="8">
        <v>0.14600001275539398</v>
      </c>
      <c r="K390" s="8">
        <v>24.338001251220703</v>
      </c>
      <c r="L390" s="8">
        <v>2.0360000133514404</v>
      </c>
      <c r="M390" s="8">
        <v>0.45200002193450928</v>
      </c>
      <c r="N390" s="8">
        <v>0.65600001811981201</v>
      </c>
      <c r="O390" s="8">
        <v>46.5</v>
      </c>
      <c r="P390" s="8">
        <v>28.215709686279297</v>
      </c>
      <c r="Q390" s="8">
        <v>44.973884582519531</v>
      </c>
      <c r="R390" s="8">
        <v>229.80000305175781</v>
      </c>
      <c r="S390" s="8">
        <v>60.099997999999999</v>
      </c>
      <c r="T390" s="8">
        <v>60.099997999999999</v>
      </c>
      <c r="U390" s="8">
        <v>60.900002000000001</v>
      </c>
      <c r="V390" s="8">
        <v>141.87911987304688</v>
      </c>
      <c r="W390" s="8">
        <v>52.499603271484375</v>
      </c>
      <c r="X390" s="8">
        <v>66.874435424804688</v>
      </c>
      <c r="Y390" s="8">
        <v>80.524391174316406</v>
      </c>
      <c r="Z390" s="8">
        <v>3.1228127479553223</v>
      </c>
      <c r="AA390" s="8">
        <v>542.458251953125</v>
      </c>
      <c r="AB390" s="8">
        <v>497.94082641601563</v>
      </c>
      <c r="AC390" s="8">
        <v>4.6278128623962402</v>
      </c>
      <c r="AD390" s="8">
        <v>3.6495625972747803</v>
      </c>
      <c r="AE390" s="8">
        <v>7710.744140625</v>
      </c>
      <c r="AF390" s="8">
        <v>5459.04296875</v>
      </c>
      <c r="AG390" s="8">
        <v>1674.193359375</v>
      </c>
      <c r="AH390" s="8">
        <v>1017.22998046875</v>
      </c>
      <c r="AI390" s="8">
        <v>6036.55078125</v>
      </c>
      <c r="AJ390" s="8">
        <v>4441.81298828125</v>
      </c>
      <c r="AK390" s="8">
        <f>(data_cloud__263[[#This Row],[timestamp]]-BD388)*86400</f>
        <v>24.98299980070442</v>
      </c>
      <c r="AL390" s="8">
        <v>1.0029999999999999</v>
      </c>
      <c r="AM390" s="8">
        <v>423.49200000000002</v>
      </c>
      <c r="AN390" s="8">
        <v>2055.4949999999999</v>
      </c>
      <c r="AO390" s="8">
        <v>8.8360000000000003</v>
      </c>
      <c r="AP390" s="6">
        <v>24.876000000000001</v>
      </c>
      <c r="AQ390" s="6">
        <v>1</v>
      </c>
      <c r="AR390" s="6">
        <v>1</v>
      </c>
      <c r="AS390" s="6">
        <f>_xlfn.XLOOKUP(data_cloud__263[[#This Row],[product_id]], manual_check_maarten!A:A,manual_check_maarten!F:F,  "")</f>
        <v>1</v>
      </c>
      <c r="AT390" s="6" t="str">
        <f>_xlfn.XLOOKUP(data_cloud__263[[#This Row],[product_id]], manual_check_maarten!A:A,manual_check_maarten!H:H,  "")</f>
        <v/>
      </c>
      <c r="AU390" s="6">
        <f>IF(data_cloud__263[[#This Row],[ground_truth]]=0,1,0)</f>
        <v>0</v>
      </c>
      <c r="AV390" s="6"/>
      <c r="AW390" s="6"/>
      <c r="AX390" s="6">
        <f>_xlfn.XLOOKUP(data_cloud__263[[#This Row],[product_id]], manual_check_maarten!A:A,manual_check_maarten!G:G,  "")</f>
        <v>0</v>
      </c>
      <c r="AY390" s="6"/>
      <c r="AZ390" s="6"/>
      <c r="BA390" s="6" t="s">
        <v>772</v>
      </c>
      <c r="BB390" s="6">
        <v>214</v>
      </c>
      <c r="BC390" s="6" t="s">
        <v>78</v>
      </c>
      <c r="BD390" s="6">
        <v>45566.768475081015</v>
      </c>
      <c r="BE390" s="6" t="s">
        <v>79</v>
      </c>
      <c r="BF390" s="6" t="s">
        <v>80</v>
      </c>
      <c r="BG390" s="6">
        <v>214</v>
      </c>
      <c r="BH390" s="6">
        <v>214</v>
      </c>
      <c r="BI390" s="6">
        <v>0</v>
      </c>
      <c r="BJ390" s="6" t="s">
        <v>773</v>
      </c>
      <c r="BK390" s="6" t="s">
        <v>82</v>
      </c>
      <c r="BL390" s="6">
        <v>16.25</v>
      </c>
      <c r="BM390" s="6">
        <v>110</v>
      </c>
      <c r="BN390" s="6" t="s">
        <v>82</v>
      </c>
      <c r="BO390" s="6" t="s">
        <v>82</v>
      </c>
      <c r="BP390" s="6">
        <v>0</v>
      </c>
      <c r="BQ390" s="6">
        <v>60</v>
      </c>
      <c r="BR390" s="6">
        <v>1.4051675796508789E-2</v>
      </c>
      <c r="BS390" s="6">
        <v>0.12615549564361572</v>
      </c>
      <c r="BT390" s="6" t="s">
        <v>774</v>
      </c>
      <c r="BU390" s="6" t="s">
        <v>772</v>
      </c>
      <c r="BV390" s="6">
        <v>40</v>
      </c>
      <c r="BW390" s="6">
        <v>20</v>
      </c>
      <c r="BX390" s="6">
        <v>45</v>
      </c>
      <c r="BY390" s="6">
        <v>854.06899999999996</v>
      </c>
      <c r="BZ390" s="6">
        <v>1211.6120000000001</v>
      </c>
      <c r="CA390" s="6">
        <v>-2.9910000000000001</v>
      </c>
      <c r="CB390" s="6">
        <v>4.1340000000000003</v>
      </c>
      <c r="CC390" s="6">
        <v>89.317999999999998</v>
      </c>
      <c r="CD390" s="6">
        <v>2055.4949999999999</v>
      </c>
      <c r="CE390" s="6">
        <v>842.04899999999998</v>
      </c>
      <c r="CF390" s="6">
        <v>1321.1959999999999</v>
      </c>
      <c r="CG390" s="6">
        <v>0.74199999999999999</v>
      </c>
      <c r="CH390" s="6">
        <v>99.998999999999995</v>
      </c>
      <c r="CS390" s="6"/>
      <c r="CT390" s="6"/>
      <c r="CU390" s="6"/>
      <c r="CV390" s="6"/>
      <c r="CW390" s="6"/>
      <c r="CZ390" s="6"/>
      <c r="DA390" s="6"/>
      <c r="DB390" s="6"/>
      <c r="DC390" s="6"/>
      <c r="DD390" s="6"/>
      <c r="DE390" s="6"/>
    </row>
    <row r="391" spans="1:109" x14ac:dyDescent="0.35">
      <c r="A391" s="8">
        <v>800.490966796875</v>
      </c>
      <c r="B391" s="8">
        <v>119.90861511230469</v>
      </c>
      <c r="C391" s="8">
        <v>214.5</v>
      </c>
      <c r="D391" s="8">
        <v>214.80000305175781</v>
      </c>
      <c r="E391" s="8">
        <v>220.10000610351563</v>
      </c>
      <c r="F391" s="8">
        <v>224.80000305175781</v>
      </c>
      <c r="G391" s="8">
        <v>2196.121826171875</v>
      </c>
      <c r="H391" s="8">
        <v>1765.48486328125</v>
      </c>
      <c r="I391" s="8">
        <v>3.130000114440918</v>
      </c>
      <c r="J391" s="8">
        <v>0.14600001275539398</v>
      </c>
      <c r="K391" s="8">
        <v>24.338001251220703</v>
      </c>
      <c r="L391" s="8">
        <v>2.0360000133514404</v>
      </c>
      <c r="M391" s="8">
        <v>0.45200002193450928</v>
      </c>
      <c r="N391" s="8">
        <v>0.65600001811981201</v>
      </c>
      <c r="O391" s="8">
        <v>46.5</v>
      </c>
      <c r="P391" s="8">
        <v>28.215709686279297</v>
      </c>
      <c r="Q391" s="8">
        <v>44.973884582519531</v>
      </c>
      <c r="R391" s="8">
        <v>229.80000305175781</v>
      </c>
      <c r="S391" s="8">
        <v>60.099997999999999</v>
      </c>
      <c r="T391" s="8">
        <v>60.099997999999999</v>
      </c>
      <c r="U391" s="8">
        <v>60.900002000000001</v>
      </c>
      <c r="V391" s="8">
        <v>91.864166259765625</v>
      </c>
      <c r="W391" s="8">
        <v>52.49993896484375</v>
      </c>
      <c r="X391" s="8">
        <v>67.240280151367188</v>
      </c>
      <c r="Y391" s="8">
        <v>82.984222412109375</v>
      </c>
      <c r="Z391" s="8">
        <v>2.4079375267028809</v>
      </c>
      <c r="AA391" s="8">
        <v>544.46331787109375</v>
      </c>
      <c r="AB391" s="8">
        <v>497.00543212890625</v>
      </c>
      <c r="AC391" s="8">
        <v>4.8535628318786621</v>
      </c>
      <c r="AD391" s="8">
        <v>3.8000626564025879</v>
      </c>
      <c r="AE391" s="8">
        <v>7882.33837890625</v>
      </c>
      <c r="AF391" s="8">
        <v>6068.2177734375</v>
      </c>
      <c r="AG391" s="8">
        <v>1810.662109375</v>
      </c>
      <c r="AH391" s="8">
        <v>1112.3466796875</v>
      </c>
      <c r="AI391" s="8">
        <v>6071.67626953125</v>
      </c>
      <c r="AJ391" s="8">
        <v>4955.87109375</v>
      </c>
      <c r="AK391" s="8">
        <f>(data_cloud__263[[#This Row],[timestamp]]-BD389)*86400</f>
        <v>24.98299980070442</v>
      </c>
      <c r="AL391" s="8">
        <v>1.0049999999999999</v>
      </c>
      <c r="AM391" s="8">
        <v>424.77499999999998</v>
      </c>
      <c r="AN391" s="8">
        <v>2055.163</v>
      </c>
      <c r="AO391" s="8">
        <v>8.4730000000000008</v>
      </c>
      <c r="AP391" s="6">
        <v>16.876000000000001</v>
      </c>
      <c r="AQ391" s="6">
        <v>1</v>
      </c>
      <c r="AR391" s="6">
        <v>1</v>
      </c>
      <c r="AS391" s="6">
        <f>_xlfn.XLOOKUP(data_cloud__263[[#This Row],[product_id]], manual_check_maarten!A:A,manual_check_maarten!F:F,  "")</f>
        <v>1</v>
      </c>
      <c r="AT391" s="6" t="str">
        <f>_xlfn.XLOOKUP(data_cloud__263[[#This Row],[product_id]], manual_check_maarten!A:A,manual_check_maarten!H:H,  "")</f>
        <v/>
      </c>
      <c r="AU391" s="6">
        <f>IF(data_cloud__263[[#This Row],[ground_truth]]=0,1,0)</f>
        <v>0</v>
      </c>
      <c r="AV391" s="6"/>
      <c r="AW391" s="6"/>
      <c r="AX391" s="6">
        <f>_xlfn.XLOOKUP(data_cloud__263[[#This Row],[product_id]], manual_check_maarten!A:A,manual_check_maarten!G:G,  "")</f>
        <v>0</v>
      </c>
      <c r="AY391" s="6"/>
      <c r="AZ391" s="6"/>
      <c r="BA391" s="6" t="s">
        <v>775</v>
      </c>
      <c r="BB391" s="6">
        <v>214</v>
      </c>
      <c r="BC391" s="6" t="s">
        <v>85</v>
      </c>
      <c r="BD391" s="6">
        <v>45566.768475081015</v>
      </c>
      <c r="BE391" s="6" t="s">
        <v>79</v>
      </c>
      <c r="BF391" s="6" t="s">
        <v>80</v>
      </c>
      <c r="BG391" s="6">
        <v>214</v>
      </c>
      <c r="BH391" s="6">
        <v>214</v>
      </c>
      <c r="BI391" s="6">
        <v>0</v>
      </c>
      <c r="BJ391" s="6" t="s">
        <v>773</v>
      </c>
      <c r="BK391" s="6" t="s">
        <v>82</v>
      </c>
      <c r="BL391" s="6">
        <v>16.25</v>
      </c>
      <c r="BM391" s="6">
        <v>110</v>
      </c>
      <c r="BN391" s="6" t="s">
        <v>82</v>
      </c>
      <c r="BO391" s="6" t="s">
        <v>82</v>
      </c>
      <c r="BP391" s="6">
        <v>0</v>
      </c>
      <c r="BQ391" s="6">
        <v>60</v>
      </c>
      <c r="BR391" s="6"/>
      <c r="BS391" s="6"/>
      <c r="BT391" s="6" t="s">
        <v>776</v>
      </c>
      <c r="BU391" s="6" t="s">
        <v>775</v>
      </c>
      <c r="BV391" s="6">
        <v>40</v>
      </c>
      <c r="BW391" s="6">
        <v>20</v>
      </c>
      <c r="BX391" s="6">
        <v>45</v>
      </c>
      <c r="BY391" s="6">
        <v>1204.0920000000001</v>
      </c>
      <c r="BZ391" s="6">
        <v>1028.865</v>
      </c>
      <c r="CA391" s="6">
        <v>-2.7709999999999999</v>
      </c>
      <c r="CB391" s="6">
        <v>4.048</v>
      </c>
      <c r="CC391" s="6">
        <v>89.537999999999997</v>
      </c>
      <c r="CD391" s="6">
        <v>2055.163</v>
      </c>
      <c r="CE391" s="6">
        <v>1205.6010000000001</v>
      </c>
      <c r="CF391" s="6">
        <v>1333.9749999999999</v>
      </c>
      <c r="CG391" s="6">
        <v>-179.59</v>
      </c>
      <c r="CH391" s="6">
        <v>99.998999999999995</v>
      </c>
      <c r="CS391" s="6"/>
      <c r="CT391" s="6"/>
      <c r="CU391" s="6"/>
      <c r="CV391" s="6"/>
      <c r="CW391" s="6"/>
      <c r="CZ391" s="6"/>
      <c r="DA391" s="6"/>
      <c r="DB391" s="6"/>
      <c r="DC391" s="6"/>
      <c r="DD391" s="6"/>
      <c r="DE391" s="6"/>
    </row>
    <row r="392" spans="1:109" x14ac:dyDescent="0.35">
      <c r="A392" s="8">
        <v>800.490966796875</v>
      </c>
      <c r="B392" s="8">
        <v>119.90861511230469</v>
      </c>
      <c r="C392" s="8">
        <v>214.60000610351563</v>
      </c>
      <c r="D392" s="8">
        <v>214.60000610351563</v>
      </c>
      <c r="E392" s="8">
        <v>220.10000610351563</v>
      </c>
      <c r="F392" s="8">
        <v>224.80000305175781</v>
      </c>
      <c r="G392" s="8">
        <v>2167.270263671875</v>
      </c>
      <c r="H392" s="8">
        <v>1767.81640625</v>
      </c>
      <c r="I392" s="8">
        <v>3.314000129699707</v>
      </c>
      <c r="J392" s="8">
        <v>0.14400000870227814</v>
      </c>
      <c r="K392" s="8">
        <v>24.336000442504883</v>
      </c>
      <c r="L392" s="8">
        <v>2.0440001487731934</v>
      </c>
      <c r="M392" s="8">
        <v>0.45000001788139343</v>
      </c>
      <c r="N392" s="8">
        <v>0.65400004386901855</v>
      </c>
      <c r="O392" s="8">
        <v>46</v>
      </c>
      <c r="P392" s="8">
        <v>28.261581420898438</v>
      </c>
      <c r="Q392" s="8">
        <v>44.968788146972656</v>
      </c>
      <c r="R392" s="8">
        <v>229.80000305175781</v>
      </c>
      <c r="S392" s="8">
        <v>59.900002000000001</v>
      </c>
      <c r="T392" s="8">
        <v>59.900002000000001</v>
      </c>
      <c r="U392" s="8">
        <v>60.900002000000001</v>
      </c>
      <c r="V392" s="8">
        <v>141.87911987304688</v>
      </c>
      <c r="W392" s="8">
        <v>52.499603271484375</v>
      </c>
      <c r="X392" s="8">
        <v>66.857986450195313</v>
      </c>
      <c r="Y392" s="8">
        <v>80.703216552734375</v>
      </c>
      <c r="Z392" s="8">
        <v>3.4238126277923584</v>
      </c>
      <c r="AA392" s="8">
        <v>541.07806396484375</v>
      </c>
      <c r="AB392" s="8">
        <v>496.79736328125</v>
      </c>
      <c r="AC392" s="8">
        <v>4.5901875495910645</v>
      </c>
      <c r="AD392" s="8">
        <v>3.6495625972747803</v>
      </c>
      <c r="AE392" s="8">
        <v>7674.45751953125</v>
      </c>
      <c r="AF392" s="8">
        <v>5423.818359375</v>
      </c>
      <c r="AG392" s="8">
        <v>1648.06005859375</v>
      </c>
      <c r="AH392" s="8">
        <v>1014.02734375</v>
      </c>
      <c r="AI392" s="8">
        <v>6026.3974609375</v>
      </c>
      <c r="AJ392" s="8">
        <v>4409.791015625</v>
      </c>
      <c r="AK392" s="8">
        <f>(data_cloud__263[[#This Row],[timestamp]]-BD390)*86400</f>
        <v>23.989000590518117</v>
      </c>
      <c r="AL392" s="8">
        <v>1.0029999999999999</v>
      </c>
      <c r="AM392" s="8">
        <v>423.34699999999998</v>
      </c>
      <c r="AN392" s="8">
        <v>2054.8989999999999</v>
      </c>
      <c r="AO392" s="8">
        <v>9.0109999999999992</v>
      </c>
      <c r="AP392" s="6">
        <v>20.443999999999999</v>
      </c>
      <c r="AQ392" s="6">
        <v>1</v>
      </c>
      <c r="AR392" s="6">
        <v>1</v>
      </c>
      <c r="AS392" s="6">
        <f>_xlfn.XLOOKUP(data_cloud__263[[#This Row],[product_id]], manual_check_maarten!A:A,manual_check_maarten!F:F,  "")</f>
        <v>1</v>
      </c>
      <c r="AT392" s="6" t="str">
        <f>_xlfn.XLOOKUP(data_cloud__263[[#This Row],[product_id]], manual_check_maarten!A:A,manual_check_maarten!H:H,  "")</f>
        <v/>
      </c>
      <c r="AU392" s="6">
        <f>IF(data_cloud__263[[#This Row],[ground_truth]]=0,1,0)</f>
        <v>0</v>
      </c>
      <c r="AV392" s="6"/>
      <c r="AW392" s="6"/>
      <c r="AX392" s="6">
        <f>_xlfn.XLOOKUP(data_cloud__263[[#This Row],[product_id]], manual_check_maarten!A:A,manual_check_maarten!G:G,  "")</f>
        <v>0</v>
      </c>
      <c r="AY392" s="6"/>
      <c r="AZ392" s="6"/>
      <c r="BA392" s="6" t="s">
        <v>777</v>
      </c>
      <c r="BB392" s="6">
        <v>215</v>
      </c>
      <c r="BC392" s="6" t="s">
        <v>78</v>
      </c>
      <c r="BD392" s="6">
        <v>45566.768752731485</v>
      </c>
      <c r="BE392" s="6" t="s">
        <v>79</v>
      </c>
      <c r="BF392" s="6" t="s">
        <v>80</v>
      </c>
      <c r="BG392" s="6">
        <v>215</v>
      </c>
      <c r="BH392" s="6">
        <v>215</v>
      </c>
      <c r="BI392" s="6">
        <v>0</v>
      </c>
      <c r="BJ392" s="6" t="s">
        <v>778</v>
      </c>
      <c r="BK392" s="6" t="s">
        <v>82</v>
      </c>
      <c r="BL392" s="6">
        <v>16.260000228881836</v>
      </c>
      <c r="BM392" s="6">
        <v>110</v>
      </c>
      <c r="BN392" s="6" t="s">
        <v>82</v>
      </c>
      <c r="BO392" s="6" t="s">
        <v>82</v>
      </c>
      <c r="BP392" s="6">
        <v>0</v>
      </c>
      <c r="BQ392" s="6">
        <v>60</v>
      </c>
      <c r="BR392" s="6">
        <v>4.1818618774414063E-3</v>
      </c>
      <c r="BS392" s="6">
        <v>0.14638864994049072</v>
      </c>
      <c r="BT392" s="6" t="s">
        <v>779</v>
      </c>
      <c r="BU392" s="6" t="s">
        <v>777</v>
      </c>
      <c r="BV392" s="6">
        <v>40</v>
      </c>
      <c r="BW392" s="6">
        <v>20</v>
      </c>
      <c r="BX392" s="6">
        <v>45</v>
      </c>
      <c r="BY392" s="6">
        <v>834.30499999999995</v>
      </c>
      <c r="BZ392" s="6">
        <v>1153.576</v>
      </c>
      <c r="CA392" s="6">
        <v>-0.94499999999999995</v>
      </c>
      <c r="CB392" s="6">
        <v>4.1050000000000004</v>
      </c>
      <c r="CC392" s="6">
        <v>91.364000000000004</v>
      </c>
      <c r="CD392" s="6">
        <v>2054.8989999999999</v>
      </c>
      <c r="CE392" s="6">
        <v>819.71500000000003</v>
      </c>
      <c r="CF392" s="6">
        <v>1261.944</v>
      </c>
      <c r="CG392" s="6">
        <v>2.3090000000000002</v>
      </c>
      <c r="CH392" s="6">
        <v>99.998999999999995</v>
      </c>
      <c r="CS392" s="6"/>
      <c r="CT392" s="6"/>
      <c r="CU392" s="6"/>
      <c r="CV392" s="6"/>
      <c r="CW392" s="6"/>
      <c r="CZ392" s="6"/>
      <c r="DA392" s="6"/>
      <c r="DB392" s="6"/>
      <c r="DC392" s="6"/>
      <c r="DD392" s="6"/>
      <c r="DE392" s="6"/>
    </row>
    <row r="393" spans="1:109" x14ac:dyDescent="0.35">
      <c r="A393" s="8">
        <v>800.490966796875</v>
      </c>
      <c r="B393" s="8">
        <v>119.90861511230469</v>
      </c>
      <c r="C393" s="8">
        <v>214.60000610351563</v>
      </c>
      <c r="D393" s="8">
        <v>214.60000610351563</v>
      </c>
      <c r="E393" s="8">
        <v>220.10000610351563</v>
      </c>
      <c r="F393" s="8">
        <v>224.80000305175781</v>
      </c>
      <c r="G393" s="8">
        <v>2167.270263671875</v>
      </c>
      <c r="H393" s="8">
        <v>1767.81640625</v>
      </c>
      <c r="I393" s="8">
        <v>3.314000129699707</v>
      </c>
      <c r="J393" s="8">
        <v>0.14400000870227814</v>
      </c>
      <c r="K393" s="8">
        <v>24.336000442504883</v>
      </c>
      <c r="L393" s="8">
        <v>2.0440001487731934</v>
      </c>
      <c r="M393" s="8">
        <v>0.45000001788139343</v>
      </c>
      <c r="N393" s="8">
        <v>0.65400004386901855</v>
      </c>
      <c r="O393" s="8">
        <v>46</v>
      </c>
      <c r="P393" s="8">
        <v>28.261581420898438</v>
      </c>
      <c r="Q393" s="8">
        <v>44.968788146972656</v>
      </c>
      <c r="R393" s="8">
        <v>229.80000305175781</v>
      </c>
      <c r="S393" s="8">
        <v>59.900002000000001</v>
      </c>
      <c r="T393" s="8">
        <v>59.900002000000001</v>
      </c>
      <c r="U393" s="8">
        <v>60.900002000000001</v>
      </c>
      <c r="V393" s="8">
        <v>91.864166259765625</v>
      </c>
      <c r="W393" s="8">
        <v>52.49993896484375</v>
      </c>
      <c r="X393" s="8">
        <v>67.350921630859375</v>
      </c>
      <c r="Y393" s="8">
        <v>83.212242126464844</v>
      </c>
      <c r="Z393" s="8">
        <v>1.3544375896453857</v>
      </c>
      <c r="AA393" s="8">
        <v>545.0013427734375</v>
      </c>
      <c r="AB393" s="8">
        <v>497.49166870117188</v>
      </c>
      <c r="AC393" s="8">
        <v>4.8159375190734863</v>
      </c>
      <c r="AD393" s="8">
        <v>3.8376877307891846</v>
      </c>
      <c r="AE393" s="8">
        <v>7897.6298828125</v>
      </c>
      <c r="AF393" s="8">
        <v>6100.3076171875</v>
      </c>
      <c r="AG393" s="8">
        <v>1795.23583984375</v>
      </c>
      <c r="AH393" s="8">
        <v>1136.349609375</v>
      </c>
      <c r="AI393" s="8">
        <v>6102.39404296875</v>
      </c>
      <c r="AJ393" s="8">
        <v>4963.9580078125</v>
      </c>
      <c r="AK393" s="8">
        <f>(data_cloud__263[[#This Row],[timestamp]]-BD391)*86400</f>
        <v>23.989000590518117</v>
      </c>
      <c r="AL393" s="8">
        <v>1.004</v>
      </c>
      <c r="AM393" s="8">
        <v>424.75299999999999</v>
      </c>
      <c r="AN393" s="8">
        <v>2056.3679999999999</v>
      </c>
      <c r="AO393" s="8">
        <v>27.86</v>
      </c>
      <c r="AP393" s="6">
        <v>133.18899999999999</v>
      </c>
      <c r="AQ393" s="6">
        <v>0</v>
      </c>
      <c r="AR393" s="6">
        <v>0</v>
      </c>
      <c r="AS393" s="6">
        <f>_xlfn.XLOOKUP(data_cloud__263[[#This Row],[product_id]], manual_check_maarten!A:A,manual_check_maarten!F:F,  "")</f>
        <v>1</v>
      </c>
      <c r="AT393" s="6" t="str">
        <f>_xlfn.XLOOKUP(data_cloud__263[[#This Row],[product_id]], manual_check_maarten!A:A,manual_check_maarten!H:H,  "")</f>
        <v/>
      </c>
      <c r="AU393" s="6">
        <f>IF(data_cloud__263[[#This Row],[ground_truth]]=0,1,0)</f>
        <v>0</v>
      </c>
      <c r="AV393" s="6"/>
      <c r="AW393" s="6"/>
      <c r="AX393" s="6" t="str">
        <f>_xlfn.XLOOKUP(data_cloud__263[[#This Row],[product_id]], manual_check_maarten!A:A,manual_check_maarten!G:G,  "")</f>
        <v>anomaly due to position against the edge of the FOV</v>
      </c>
      <c r="AY393" s="6"/>
      <c r="AZ393" s="6"/>
      <c r="BA393" s="6" t="s">
        <v>780</v>
      </c>
      <c r="BB393" s="6">
        <v>215</v>
      </c>
      <c r="BC393" s="6" t="s">
        <v>85</v>
      </c>
      <c r="BD393" s="6">
        <v>45566.768752731485</v>
      </c>
      <c r="BE393" s="6" t="s">
        <v>79</v>
      </c>
      <c r="BF393" s="6" t="s">
        <v>80</v>
      </c>
      <c r="BG393" s="6">
        <v>215</v>
      </c>
      <c r="BH393" s="6">
        <v>215</v>
      </c>
      <c r="BI393" s="6">
        <v>0</v>
      </c>
      <c r="BJ393" s="6" t="s">
        <v>778</v>
      </c>
      <c r="BK393" s="6" t="s">
        <v>82</v>
      </c>
      <c r="BL393" s="6">
        <v>16.260000228881836</v>
      </c>
      <c r="BM393" s="6">
        <v>110</v>
      </c>
      <c r="BN393" s="6" t="s">
        <v>82</v>
      </c>
      <c r="BO393" s="6" t="s">
        <v>82</v>
      </c>
      <c r="BP393" s="6">
        <v>0</v>
      </c>
      <c r="BQ393" s="6">
        <v>60</v>
      </c>
      <c r="BR393" s="6"/>
      <c r="BS393" s="6"/>
      <c r="BT393" s="6" t="s">
        <v>781</v>
      </c>
      <c r="BU393" s="6" t="s">
        <v>780</v>
      </c>
      <c r="BV393" s="6">
        <v>40</v>
      </c>
      <c r="BW393" s="6">
        <v>20</v>
      </c>
      <c r="BX393" s="6">
        <v>45</v>
      </c>
      <c r="BY393" s="6">
        <v>1209.0119999999999</v>
      </c>
      <c r="BZ393" s="6">
        <v>743</v>
      </c>
      <c r="CA393" s="6">
        <v>-3.226</v>
      </c>
      <c r="CB393" s="6">
        <v>4.0309999999999997</v>
      </c>
      <c r="CC393" s="6">
        <v>89.082999999999998</v>
      </c>
      <c r="CD393" s="6">
        <v>2056.3679999999999</v>
      </c>
      <c r="CE393" s="6">
        <v>1211.7429999999999</v>
      </c>
      <c r="CF393" s="6">
        <v>1056.0650000000001</v>
      </c>
      <c r="CG393" s="6">
        <v>-179.827</v>
      </c>
      <c r="CH393" s="6">
        <v>97.244</v>
      </c>
      <c r="CS393" s="6"/>
      <c r="CT393" s="6"/>
      <c r="CU393" s="6"/>
      <c r="CV393" s="6"/>
      <c r="CW393" s="6"/>
      <c r="CZ393" s="6"/>
      <c r="DA393" s="6"/>
      <c r="DB393" s="6"/>
      <c r="DC393" s="6"/>
      <c r="DD393" s="6"/>
      <c r="DE393" s="6"/>
    </row>
    <row r="394" spans="1:109" hidden="1" x14ac:dyDescent="0.35">
      <c r="A394" s="8">
        <v>800.490966796875</v>
      </c>
      <c r="B394" s="8">
        <v>119.90861511230469</v>
      </c>
      <c r="C394" s="8">
        <v>214.60000610351563</v>
      </c>
      <c r="D394" s="8">
        <v>214.60000610351563</v>
      </c>
      <c r="E394" s="8">
        <v>220.10000610351563</v>
      </c>
      <c r="F394" s="8">
        <v>225</v>
      </c>
      <c r="G394" s="8">
        <v>2169.4072265625</v>
      </c>
      <c r="H394" s="8">
        <v>1782.970703125</v>
      </c>
      <c r="I394" s="8">
        <v>3.4940001964569092</v>
      </c>
      <c r="J394" s="8">
        <v>0.14600001275539398</v>
      </c>
      <c r="K394" s="8">
        <v>24.336000442504883</v>
      </c>
      <c r="L394" s="8">
        <v>2.0180001258850098</v>
      </c>
      <c r="M394" s="8">
        <v>0.45000001788139343</v>
      </c>
      <c r="N394" s="8">
        <v>0.65000003576278687</v>
      </c>
      <c r="O394" s="8">
        <v>45.200000762939453</v>
      </c>
      <c r="P394" s="8">
        <v>27.864032745361328</v>
      </c>
      <c r="Q394" s="8">
        <v>44.958595275878906</v>
      </c>
      <c r="R394" s="8">
        <v>229.80000305175781</v>
      </c>
      <c r="S394" s="8">
        <v>60.099997999999999</v>
      </c>
      <c r="T394" s="8">
        <v>60.099997999999999</v>
      </c>
      <c r="U394" s="8">
        <v>60.900002000000001</v>
      </c>
      <c r="V394" s="8">
        <v>141.87911987304688</v>
      </c>
      <c r="W394" s="8">
        <v>52.499603271484375</v>
      </c>
      <c r="X394" s="8">
        <v>66.622261047363281</v>
      </c>
      <c r="Y394" s="8">
        <v>80.6571044921875</v>
      </c>
      <c r="Z394" s="8">
        <v>3.4614377021789551</v>
      </c>
      <c r="AA394" s="8">
        <v>540.75018310546875</v>
      </c>
      <c r="AB394" s="8">
        <v>496.59579467773438</v>
      </c>
      <c r="AC394" s="8">
        <v>4.5901875495910645</v>
      </c>
      <c r="AD394" s="8">
        <v>3.687187671661377</v>
      </c>
      <c r="AE394" s="8">
        <v>7659.505859375</v>
      </c>
      <c r="AF394" s="8">
        <v>5408.16552734375</v>
      </c>
      <c r="AG394" s="8">
        <v>1637.1572265625</v>
      </c>
      <c r="AH394" s="8">
        <v>1021.58837890625</v>
      </c>
      <c r="AI394" s="8">
        <v>6022.3486328125</v>
      </c>
      <c r="AJ394" s="8">
        <v>4386.5771484375</v>
      </c>
      <c r="AK394" s="8">
        <f>(data_cloud__263[[#This Row],[timestamp]]-BD392)*86400</f>
        <v>24.731999728828669</v>
      </c>
      <c r="AL394" s="8"/>
      <c r="AM394" s="8"/>
      <c r="AN394" s="8"/>
      <c r="AO394" s="8"/>
      <c r="AP394" s="6"/>
      <c r="AQ394" s="6"/>
      <c r="AR394" s="6"/>
      <c r="AS394" s="6" t="str">
        <f>_xlfn.XLOOKUP(data_cloud__263[[#This Row],[product_id]], manual_check_maarten!A:A,manual_check_maarten!F:F,  "")</f>
        <v/>
      </c>
      <c r="AT394" s="6" t="str">
        <f>_xlfn.XLOOKUP(data_cloud__263[[#This Row],[product_id]], manual_check_maarten!A:A,manual_check_maarten!H:H,  "")</f>
        <v/>
      </c>
      <c r="AU394" s="6">
        <f>IF(data_cloud__263[[#This Row],[ground_truth]]=0,1,0)</f>
        <v>0</v>
      </c>
      <c r="AV394" s="6"/>
      <c r="AW394" s="6"/>
      <c r="AX394" s="6" t="str">
        <f>_xlfn.XLOOKUP(data_cloud__263[[#This Row],[product_id]], manual_check_maarten!A:A,manual_check_maarten!G:G,  "")</f>
        <v/>
      </c>
      <c r="AY394" s="6"/>
      <c r="AZ394" s="6"/>
      <c r="BA394" s="6" t="s">
        <v>782</v>
      </c>
      <c r="BB394" s="6">
        <v>216</v>
      </c>
      <c r="BC394" s="6" t="s">
        <v>78</v>
      </c>
      <c r="BD394" s="6">
        <v>45566.769038981482</v>
      </c>
      <c r="BE394" s="6" t="s">
        <v>79</v>
      </c>
      <c r="BF394" s="6" t="s">
        <v>80</v>
      </c>
      <c r="BG394" s="6">
        <v>216</v>
      </c>
      <c r="BH394" s="6">
        <v>216</v>
      </c>
      <c r="BI394" s="6">
        <v>0</v>
      </c>
      <c r="BJ394" s="6" t="s">
        <v>783</v>
      </c>
      <c r="BK394" s="6" t="s">
        <v>82</v>
      </c>
      <c r="BL394" s="6">
        <v>16.260000228881836</v>
      </c>
      <c r="BM394" s="6">
        <v>110</v>
      </c>
      <c r="BN394" s="6" t="s">
        <v>82</v>
      </c>
      <c r="BO394" s="6" t="s">
        <v>82</v>
      </c>
      <c r="BP394" s="6">
        <v>0</v>
      </c>
      <c r="BQ394" s="6">
        <v>60</v>
      </c>
      <c r="BR394" s="6">
        <v>6.7758560180664063E-4</v>
      </c>
      <c r="BS394" s="6">
        <v>0.14123773574829102</v>
      </c>
      <c r="BT394" s="6"/>
      <c r="BU394" s="6"/>
      <c r="BY394" s="6"/>
      <c r="BZ394" s="6"/>
      <c r="CA394" s="6"/>
      <c r="CB394" s="6"/>
      <c r="CC394" s="6"/>
      <c r="CD394" s="6"/>
      <c r="CE394" s="6"/>
      <c r="CS394" s="6"/>
      <c r="CT394" s="6"/>
      <c r="CU394" s="6"/>
      <c r="CV394" s="6"/>
      <c r="CW394" s="6"/>
      <c r="CZ394" s="6"/>
      <c r="DA394" s="6"/>
      <c r="DB394" s="6"/>
      <c r="DC394" s="6"/>
      <c r="DD394" s="6"/>
      <c r="DE394" s="6"/>
    </row>
    <row r="395" spans="1:109" x14ac:dyDescent="0.35">
      <c r="A395" s="8">
        <v>800.490966796875</v>
      </c>
      <c r="B395" s="8">
        <v>119.90861511230469</v>
      </c>
      <c r="C395" s="8">
        <v>214.60000610351563</v>
      </c>
      <c r="D395" s="8">
        <v>214.60000610351563</v>
      </c>
      <c r="E395" s="8">
        <v>220.10000610351563</v>
      </c>
      <c r="F395" s="8">
        <v>225</v>
      </c>
      <c r="G395" s="8">
        <v>2169.4072265625</v>
      </c>
      <c r="H395" s="8">
        <v>1782.970703125</v>
      </c>
      <c r="I395" s="8">
        <v>3.4940001964569092</v>
      </c>
      <c r="J395" s="8">
        <v>0.14600001275539398</v>
      </c>
      <c r="K395" s="8">
        <v>24.336000442504883</v>
      </c>
      <c r="L395" s="8">
        <v>2.0180001258850098</v>
      </c>
      <c r="M395" s="8">
        <v>0.45000001788139343</v>
      </c>
      <c r="N395" s="8">
        <v>0.65000003576278687</v>
      </c>
      <c r="O395" s="8">
        <v>45.200000762939453</v>
      </c>
      <c r="P395" s="8">
        <v>27.864032745361328</v>
      </c>
      <c r="Q395" s="8">
        <v>44.958595275878906</v>
      </c>
      <c r="R395" s="8">
        <v>229.80000305175781</v>
      </c>
      <c r="S395" s="8">
        <v>60.099997999999999</v>
      </c>
      <c r="T395" s="8">
        <v>60.099997999999999</v>
      </c>
      <c r="U395" s="8">
        <v>60.900002000000001</v>
      </c>
      <c r="V395" s="8">
        <v>91.864166259765625</v>
      </c>
      <c r="W395" s="8">
        <v>52.49993896484375</v>
      </c>
      <c r="X395" s="8">
        <v>67.213592529296875</v>
      </c>
      <c r="Y395" s="8">
        <v>83.232192993164063</v>
      </c>
      <c r="Z395" s="8">
        <v>1.3920625448226929</v>
      </c>
      <c r="AA395" s="8">
        <v>543.9453125</v>
      </c>
      <c r="AB395" s="8">
        <v>496.17706298828125</v>
      </c>
      <c r="AC395" s="8">
        <v>4.8911876678466797</v>
      </c>
      <c r="AD395" s="8">
        <v>3.9505627155303955</v>
      </c>
      <c r="AE395" s="8">
        <v>7872.20068359375</v>
      </c>
      <c r="AF395" s="8">
        <v>6052.24658203125</v>
      </c>
      <c r="AG395" s="8">
        <v>1819.99755859375</v>
      </c>
      <c r="AH395" s="8">
        <v>1176.3505859375</v>
      </c>
      <c r="AI395" s="8">
        <v>6052.203125</v>
      </c>
      <c r="AJ395" s="8">
        <v>4875.89599609375</v>
      </c>
      <c r="AK395" s="8">
        <f>(data_cloud__263[[#This Row],[timestamp]]-BD393)*86400</f>
        <v>24.731999728828669</v>
      </c>
      <c r="AL395" s="8">
        <v>1.004</v>
      </c>
      <c r="AM395" s="8">
        <v>424.63499999999999</v>
      </c>
      <c r="AN395" s="8">
        <v>2056.5830000000001</v>
      </c>
      <c r="AO395" s="8">
        <v>8.8780000000000001</v>
      </c>
      <c r="AP395" s="6">
        <v>24.233000000000001</v>
      </c>
      <c r="AQ395" s="6">
        <v>1</v>
      </c>
      <c r="AR395" s="6">
        <v>1</v>
      </c>
      <c r="AS395" s="6">
        <f>_xlfn.XLOOKUP(data_cloud__263[[#This Row],[product_id]], manual_check_maarten!A:A,manual_check_maarten!F:F,  "")</f>
        <v>1</v>
      </c>
      <c r="AT395" s="6" t="str">
        <f>_xlfn.XLOOKUP(data_cloud__263[[#This Row],[product_id]], manual_check_maarten!A:A,manual_check_maarten!H:H,  "")</f>
        <v/>
      </c>
      <c r="AU395" s="6">
        <f>IF(data_cloud__263[[#This Row],[ground_truth]]=0,1,0)</f>
        <v>0</v>
      </c>
      <c r="AV395" s="6"/>
      <c r="AW395" s="6"/>
      <c r="AX395" s="6">
        <f>_xlfn.XLOOKUP(data_cloud__263[[#This Row],[product_id]], manual_check_maarten!A:A,manual_check_maarten!G:G,  "")</f>
        <v>0</v>
      </c>
      <c r="AY395" s="6"/>
      <c r="AZ395" s="6"/>
      <c r="BA395" s="6" t="s">
        <v>784</v>
      </c>
      <c r="BB395" s="6">
        <v>216</v>
      </c>
      <c r="BC395" s="6" t="s">
        <v>85</v>
      </c>
      <c r="BD395" s="6">
        <v>45566.769038981482</v>
      </c>
      <c r="BE395" s="6" t="s">
        <v>79</v>
      </c>
      <c r="BF395" s="6" t="s">
        <v>80</v>
      </c>
      <c r="BG395" s="6">
        <v>216</v>
      </c>
      <c r="BH395" s="6">
        <v>216</v>
      </c>
      <c r="BI395" s="6">
        <v>0</v>
      </c>
      <c r="BJ395" s="6" t="s">
        <v>783</v>
      </c>
      <c r="BK395" s="6" t="s">
        <v>82</v>
      </c>
      <c r="BL395" s="6">
        <v>16.260000228881836</v>
      </c>
      <c r="BM395" s="6">
        <v>110</v>
      </c>
      <c r="BN395" s="6" t="s">
        <v>82</v>
      </c>
      <c r="BO395" s="6" t="s">
        <v>82</v>
      </c>
      <c r="BP395" s="6">
        <v>0</v>
      </c>
      <c r="BQ395" s="6">
        <v>60</v>
      </c>
      <c r="BR395" s="6"/>
      <c r="BS395" s="6"/>
      <c r="BT395" s="6" t="s">
        <v>785</v>
      </c>
      <c r="BU395" s="6" t="s">
        <v>784</v>
      </c>
      <c r="BV395" s="6">
        <v>40</v>
      </c>
      <c r="BW395" s="6">
        <v>20</v>
      </c>
      <c r="BX395" s="6">
        <v>45</v>
      </c>
      <c r="BY395" s="6">
        <v>1240.0820000000001</v>
      </c>
      <c r="BZ395" s="6">
        <v>782.36599999999999</v>
      </c>
      <c r="CA395" s="6">
        <v>-1.627</v>
      </c>
      <c r="CB395" s="6">
        <v>4.101</v>
      </c>
      <c r="CC395" s="6">
        <v>90.682000000000002</v>
      </c>
      <c r="CD395" s="6">
        <v>2056.5830000000001</v>
      </c>
      <c r="CE395" s="6">
        <v>1234.818</v>
      </c>
      <c r="CF395" s="6">
        <v>1094.338</v>
      </c>
      <c r="CG395" s="6">
        <v>-178.34899999999999</v>
      </c>
      <c r="CH395" s="6">
        <v>98.424999999999997</v>
      </c>
      <c r="CS395" s="6"/>
      <c r="CT395" s="6"/>
      <c r="CU395" s="6"/>
      <c r="CV395" s="6"/>
      <c r="CW395" s="6"/>
      <c r="CZ395" s="6"/>
      <c r="DA395" s="6"/>
      <c r="DB395" s="6"/>
      <c r="DC395" s="6"/>
      <c r="DD395" s="6"/>
      <c r="DE395" s="6"/>
    </row>
    <row r="396" spans="1:109" x14ac:dyDescent="0.35">
      <c r="A396" s="8">
        <v>800.3065185546875</v>
      </c>
      <c r="B396" s="8">
        <v>119.90861511230469</v>
      </c>
      <c r="C396" s="8">
        <v>214.80000305175781</v>
      </c>
      <c r="D396" s="8">
        <v>214.60000610351563</v>
      </c>
      <c r="E396" s="8">
        <v>220.10000610351563</v>
      </c>
      <c r="F396" s="8">
        <v>225</v>
      </c>
      <c r="G396" s="8">
        <v>2190.001708984375</v>
      </c>
      <c r="H396" s="8">
        <v>1783.5535888671875</v>
      </c>
      <c r="I396" s="8">
        <v>2.874000072479248</v>
      </c>
      <c r="J396" s="8">
        <v>0.14800000190734863</v>
      </c>
      <c r="K396" s="8">
        <v>24.338001251220703</v>
      </c>
      <c r="L396" s="8">
        <v>2.0340001583099365</v>
      </c>
      <c r="M396" s="8">
        <v>0.45200002193450928</v>
      </c>
      <c r="N396" s="8">
        <v>0.65800005197525024</v>
      </c>
      <c r="O396" s="8">
        <v>44.400001525878906</v>
      </c>
      <c r="P396" s="8">
        <v>27.757001876831055</v>
      </c>
      <c r="Q396" s="8">
        <v>44.999370574951172</v>
      </c>
      <c r="R396" s="8">
        <v>229.80000305175781</v>
      </c>
      <c r="S396" s="8">
        <v>60</v>
      </c>
      <c r="T396" s="8">
        <v>60</v>
      </c>
      <c r="U396" s="8">
        <v>60.900002000000001</v>
      </c>
      <c r="V396" s="8">
        <v>141.87911987304688</v>
      </c>
      <c r="W396" s="8">
        <v>52.499603271484375</v>
      </c>
      <c r="X396" s="8">
        <v>66.756904602050781</v>
      </c>
      <c r="Y396" s="8">
        <v>80.582244873046875</v>
      </c>
      <c r="Z396" s="8">
        <v>3.574312686920166</v>
      </c>
      <c r="AA396" s="8">
        <v>540.962646484375</v>
      </c>
      <c r="AB396" s="8">
        <v>496.31317138671875</v>
      </c>
      <c r="AC396" s="8">
        <v>4.5525627136230469</v>
      </c>
      <c r="AD396" s="8">
        <v>3.687187671661377</v>
      </c>
      <c r="AE396" s="8">
        <v>7672.77783203125</v>
      </c>
      <c r="AF396" s="8">
        <v>5401.498046875</v>
      </c>
      <c r="AG396" s="8">
        <v>1615.6611328125</v>
      </c>
      <c r="AH396" s="8">
        <v>1018.74609375</v>
      </c>
      <c r="AI396" s="8">
        <v>6057.11669921875</v>
      </c>
      <c r="AJ396" s="8">
        <v>4382.751953125</v>
      </c>
      <c r="AK396" s="8">
        <f>(data_cloud__263[[#This Row],[timestamp]]-BD394)*86400</f>
        <v>23.972000204958022</v>
      </c>
      <c r="AL396" s="8">
        <v>1.0029999999999999</v>
      </c>
      <c r="AM396" s="8">
        <v>423.726</v>
      </c>
      <c r="AN396" s="8">
        <v>2055.6579999999999</v>
      </c>
      <c r="AO396" s="8">
        <v>5.633</v>
      </c>
      <c r="AP396" s="6">
        <v>26.965</v>
      </c>
      <c r="AQ396" s="6">
        <v>1</v>
      </c>
      <c r="AR396" s="6">
        <v>1</v>
      </c>
      <c r="AS396" s="6">
        <f>_xlfn.XLOOKUP(data_cloud__263[[#This Row],[product_id]], manual_check_maarten!A:A,manual_check_maarten!F:F,  "")</f>
        <v>1</v>
      </c>
      <c r="AT396" s="6" t="str">
        <f>_xlfn.XLOOKUP(data_cloud__263[[#This Row],[product_id]], manual_check_maarten!A:A,manual_check_maarten!H:H,  "")</f>
        <v/>
      </c>
      <c r="AU396" s="6">
        <f>IF(data_cloud__263[[#This Row],[ground_truth]]=0,1,0)</f>
        <v>0</v>
      </c>
      <c r="AV396" s="6"/>
      <c r="AW396" s="6"/>
      <c r="AX396" s="6">
        <f>_xlfn.XLOOKUP(data_cloud__263[[#This Row],[product_id]], manual_check_maarten!A:A,manual_check_maarten!G:G,  "")</f>
        <v>0</v>
      </c>
      <c r="AY396" s="6"/>
      <c r="AZ396" s="6"/>
      <c r="BA396" s="6" t="s">
        <v>786</v>
      </c>
      <c r="BB396" s="6">
        <v>217</v>
      </c>
      <c r="BC396" s="6" t="s">
        <v>78</v>
      </c>
      <c r="BD396" s="6">
        <v>45566.769316435188</v>
      </c>
      <c r="BE396" s="6" t="s">
        <v>79</v>
      </c>
      <c r="BF396" s="6" t="s">
        <v>80</v>
      </c>
      <c r="BG396" s="6">
        <v>217</v>
      </c>
      <c r="BH396" s="6">
        <v>217</v>
      </c>
      <c r="BI396" s="6">
        <v>0</v>
      </c>
      <c r="BJ396" s="6" t="s">
        <v>787</v>
      </c>
      <c r="BK396" s="6" t="s">
        <v>82</v>
      </c>
      <c r="BL396" s="6">
        <v>16.260000228881836</v>
      </c>
      <c r="BM396" s="6">
        <v>110</v>
      </c>
      <c r="BN396" s="6" t="s">
        <v>82</v>
      </c>
      <c r="BO396" s="6" t="s">
        <v>82</v>
      </c>
      <c r="BP396" s="6">
        <v>0</v>
      </c>
      <c r="BQ396" s="6">
        <v>60</v>
      </c>
      <c r="BR396" s="6">
        <v>1.6805291175842285E-2</v>
      </c>
      <c r="BS396" s="6">
        <v>0.11672210693359375</v>
      </c>
      <c r="BT396" s="6" t="s">
        <v>788</v>
      </c>
      <c r="BU396" s="6" t="s">
        <v>786</v>
      </c>
      <c r="BV396" s="6">
        <v>40</v>
      </c>
      <c r="BW396" s="6">
        <v>20</v>
      </c>
      <c r="BX396" s="6">
        <v>45</v>
      </c>
      <c r="BY396" s="6">
        <v>839.61599999999999</v>
      </c>
      <c r="BZ396" s="6">
        <v>1202.376</v>
      </c>
      <c r="CA396" s="6">
        <v>1.097</v>
      </c>
      <c r="CB396" s="6">
        <v>4.1580000000000004</v>
      </c>
      <c r="CC396" s="6">
        <v>93.406000000000006</v>
      </c>
      <c r="CD396" s="6">
        <v>2055.6579999999999</v>
      </c>
      <c r="CE396" s="6">
        <v>821.37900000000002</v>
      </c>
      <c r="CF396" s="6">
        <v>1310.5360000000001</v>
      </c>
      <c r="CG396" s="6">
        <v>4.0629999999999997</v>
      </c>
      <c r="CH396" s="6">
        <v>98.424999999999997</v>
      </c>
      <c r="CS396" s="6"/>
      <c r="CT396" s="6"/>
      <c r="CU396" s="6"/>
      <c r="CV396" s="6"/>
      <c r="CW396" s="6"/>
      <c r="CZ396" s="6"/>
      <c r="DA396" s="6"/>
      <c r="DB396" s="6"/>
      <c r="DC396" s="6"/>
      <c r="DD396" s="6"/>
      <c r="DE396" s="6"/>
    </row>
    <row r="397" spans="1:109" x14ac:dyDescent="0.35">
      <c r="A397" s="8">
        <v>800.3065185546875</v>
      </c>
      <c r="B397" s="8">
        <v>119.90861511230469</v>
      </c>
      <c r="C397" s="8">
        <v>214.80000305175781</v>
      </c>
      <c r="D397" s="8">
        <v>214.60000610351563</v>
      </c>
      <c r="E397" s="8">
        <v>220.10000610351563</v>
      </c>
      <c r="F397" s="8">
        <v>225</v>
      </c>
      <c r="G397" s="8">
        <v>2190.001708984375</v>
      </c>
      <c r="H397" s="8">
        <v>1783.5535888671875</v>
      </c>
      <c r="I397" s="8">
        <v>2.874000072479248</v>
      </c>
      <c r="J397" s="8">
        <v>0.14800000190734863</v>
      </c>
      <c r="K397" s="8">
        <v>24.338001251220703</v>
      </c>
      <c r="L397" s="8">
        <v>2.0340001583099365</v>
      </c>
      <c r="M397" s="8">
        <v>0.45200002193450928</v>
      </c>
      <c r="N397" s="8">
        <v>0.65800005197525024</v>
      </c>
      <c r="O397" s="8">
        <v>44.400001525878906</v>
      </c>
      <c r="P397" s="8">
        <v>27.757001876831055</v>
      </c>
      <c r="Q397" s="8">
        <v>44.999370574951172</v>
      </c>
      <c r="R397" s="8">
        <v>229.80000305175781</v>
      </c>
      <c r="S397" s="8">
        <v>60</v>
      </c>
      <c r="T397" s="8">
        <v>60</v>
      </c>
      <c r="U397" s="8">
        <v>60.900002000000001</v>
      </c>
      <c r="V397" s="8">
        <v>91.864166259765625</v>
      </c>
      <c r="W397" s="8">
        <v>52.49993896484375</v>
      </c>
      <c r="X397" s="8">
        <v>67.202507019042969</v>
      </c>
      <c r="Y397" s="8">
        <v>83.507614135742188</v>
      </c>
      <c r="Z397" s="8">
        <v>1.4296876192092896</v>
      </c>
      <c r="AA397" s="8">
        <v>543.23223876953125</v>
      </c>
      <c r="AB397" s="8">
        <v>494.98046875</v>
      </c>
      <c r="AC397" s="8">
        <v>4.8159375190734863</v>
      </c>
      <c r="AD397" s="8">
        <v>3.8753125667572021</v>
      </c>
      <c r="AE397" s="8">
        <v>7859.84228515625</v>
      </c>
      <c r="AF397" s="8">
        <v>6002.2412109375</v>
      </c>
      <c r="AG397" s="8">
        <v>1770.9912109375</v>
      </c>
      <c r="AH397" s="8">
        <v>1128.9697265625</v>
      </c>
      <c r="AI397" s="8">
        <v>6088.85107421875</v>
      </c>
      <c r="AJ397" s="8">
        <v>4873.271484375</v>
      </c>
      <c r="AK397" s="8">
        <f>(data_cloud__263[[#This Row],[timestamp]]-BD395)*86400</f>
        <v>23.972000204958022</v>
      </c>
      <c r="AL397" s="8">
        <v>1.0049999999999999</v>
      </c>
      <c r="AM397" s="8">
        <v>424.83199999999999</v>
      </c>
      <c r="AN397" s="8">
        <v>2055.5059999999999</v>
      </c>
      <c r="AO397" s="8">
        <v>4.8390000000000004</v>
      </c>
      <c r="AP397" s="6">
        <v>24.234999999999999</v>
      </c>
      <c r="AQ397" s="6">
        <v>1</v>
      </c>
      <c r="AR397" s="6">
        <v>1</v>
      </c>
      <c r="AS397" s="6">
        <f>_xlfn.XLOOKUP(data_cloud__263[[#This Row],[product_id]], manual_check_maarten!A:A,manual_check_maarten!F:F,  "")</f>
        <v>1</v>
      </c>
      <c r="AT397" s="6" t="str">
        <f>_xlfn.XLOOKUP(data_cloud__263[[#This Row],[product_id]], manual_check_maarten!A:A,manual_check_maarten!H:H,  "")</f>
        <v/>
      </c>
      <c r="AU397" s="6">
        <f>IF(data_cloud__263[[#This Row],[ground_truth]]=0,1,0)</f>
        <v>0</v>
      </c>
      <c r="AV397" s="6"/>
      <c r="AW397" s="6"/>
      <c r="AX397" s="6">
        <f>_xlfn.XLOOKUP(data_cloud__263[[#This Row],[product_id]], manual_check_maarten!A:A,manual_check_maarten!G:G,  "")</f>
        <v>0</v>
      </c>
      <c r="AY397" s="6"/>
      <c r="AZ397" s="6"/>
      <c r="BA397" s="6" t="s">
        <v>789</v>
      </c>
      <c r="BB397" s="6">
        <v>217</v>
      </c>
      <c r="BC397" s="6" t="s">
        <v>85</v>
      </c>
      <c r="BD397" s="6">
        <v>45566.769316435188</v>
      </c>
      <c r="BE397" s="6" t="s">
        <v>79</v>
      </c>
      <c r="BF397" s="6" t="s">
        <v>80</v>
      </c>
      <c r="BG397" s="6">
        <v>217</v>
      </c>
      <c r="BH397" s="6">
        <v>217</v>
      </c>
      <c r="BI397" s="6">
        <v>0</v>
      </c>
      <c r="BJ397" s="6" t="s">
        <v>787</v>
      </c>
      <c r="BK397" s="6" t="s">
        <v>82</v>
      </c>
      <c r="BL397" s="6">
        <v>16.260000228881836</v>
      </c>
      <c r="BM397" s="6">
        <v>110</v>
      </c>
      <c r="BN397" s="6" t="s">
        <v>82</v>
      </c>
      <c r="BO397" s="6" t="s">
        <v>82</v>
      </c>
      <c r="BP397" s="6">
        <v>0</v>
      </c>
      <c r="BQ397" s="6">
        <v>60</v>
      </c>
      <c r="BR397" s="6"/>
      <c r="BS397" s="6"/>
      <c r="BT397" s="6" t="s">
        <v>790</v>
      </c>
      <c r="BU397" s="6" t="s">
        <v>789</v>
      </c>
      <c r="BV397" s="6">
        <v>40</v>
      </c>
      <c r="BW397" s="6">
        <v>20</v>
      </c>
      <c r="BX397" s="6">
        <v>45</v>
      </c>
      <c r="BY397" s="6">
        <v>1185.951</v>
      </c>
      <c r="BZ397" s="6">
        <v>980.36199999999997</v>
      </c>
      <c r="CA397" s="6">
        <v>-2.9990000000000001</v>
      </c>
      <c r="CB397" s="6">
        <v>4.1079999999999997</v>
      </c>
      <c r="CC397" s="6">
        <v>89.31</v>
      </c>
      <c r="CD397" s="6">
        <v>2055.5059999999999</v>
      </c>
      <c r="CE397" s="6">
        <v>1192.829</v>
      </c>
      <c r="CF397" s="6">
        <v>1288.5550000000001</v>
      </c>
      <c r="CG397" s="6">
        <v>179.483</v>
      </c>
      <c r="CH397" s="6">
        <v>97.244</v>
      </c>
      <c r="CS397" s="6"/>
      <c r="CT397" s="6"/>
      <c r="CU397" s="6"/>
      <c r="CV397" s="6"/>
      <c r="CW397" s="6"/>
      <c r="CZ397" s="6"/>
      <c r="DA397" s="6"/>
      <c r="DB397" s="6"/>
      <c r="DC397" s="6"/>
      <c r="DD397" s="6"/>
      <c r="DE397" s="6"/>
    </row>
    <row r="398" spans="1:109" x14ac:dyDescent="0.35">
      <c r="A398" s="8">
        <v>800.490966796875</v>
      </c>
      <c r="B398" s="8">
        <v>119.90861511230469</v>
      </c>
      <c r="C398" s="8">
        <v>214.80000305175781</v>
      </c>
      <c r="D398" s="8">
        <v>214.80000305175781</v>
      </c>
      <c r="E398" s="8">
        <v>220.10000610351563</v>
      </c>
      <c r="F398" s="8">
        <v>224.80000305175781</v>
      </c>
      <c r="G398" s="8">
        <v>2192.916015625</v>
      </c>
      <c r="H398" s="8">
        <v>1783.6507568359375</v>
      </c>
      <c r="I398" s="8">
        <v>3.1280002593994141</v>
      </c>
      <c r="J398" s="8">
        <v>0.14800000190734863</v>
      </c>
      <c r="K398" s="8">
        <v>24.338001251220703</v>
      </c>
      <c r="L398" s="8">
        <v>2.062000036239624</v>
      </c>
      <c r="M398" s="8">
        <v>0.45200002193450928</v>
      </c>
      <c r="N398" s="8">
        <v>0.65400004386901855</v>
      </c>
      <c r="O398" s="8">
        <v>43.400001525878906</v>
      </c>
      <c r="P398" s="8">
        <v>28.057710647583008</v>
      </c>
      <c r="Q398" s="8">
        <v>44.973884582519531</v>
      </c>
      <c r="R398" s="8">
        <v>230</v>
      </c>
      <c r="S398" s="8">
        <v>60</v>
      </c>
      <c r="T398" s="8">
        <v>60</v>
      </c>
      <c r="U398" s="8">
        <v>60.900002000000001</v>
      </c>
      <c r="V398" s="8">
        <v>141.87911987304688</v>
      </c>
      <c r="W398" s="8">
        <v>52.499603271484375</v>
      </c>
      <c r="X398" s="8">
        <v>66.766265869140625</v>
      </c>
      <c r="Y398" s="8">
        <v>80.460258483886719</v>
      </c>
      <c r="Z398" s="8">
        <v>3.0851876735687256</v>
      </c>
      <c r="AA398" s="8">
        <v>541.549560546875</v>
      </c>
      <c r="AB398" s="8">
        <v>497.09744262695313</v>
      </c>
      <c r="AC398" s="8">
        <v>4.6278128623962402</v>
      </c>
      <c r="AD398" s="8">
        <v>3.687187671661377</v>
      </c>
      <c r="AE398" s="8">
        <v>7686.44580078125</v>
      </c>
      <c r="AF398" s="8">
        <v>5435.38037109375</v>
      </c>
      <c r="AG398" s="8">
        <v>1666.591796875</v>
      </c>
      <c r="AH398" s="8">
        <v>1029.29443359375</v>
      </c>
      <c r="AI398" s="8">
        <v>6019.85400390625</v>
      </c>
      <c r="AJ398" s="8">
        <v>4406.0859375</v>
      </c>
      <c r="AK398" s="8">
        <f>(data_cloud__263[[#This Row],[timestamp]]-BD396)*86400</f>
        <v>24.400999839417636</v>
      </c>
      <c r="AL398" s="8">
        <v>1.0029999999999999</v>
      </c>
      <c r="AM398" s="8">
        <v>423.721</v>
      </c>
      <c r="AN398" s="8">
        <v>2055.9209999999998</v>
      </c>
      <c r="AO398" s="8">
        <v>7.9859999999999998</v>
      </c>
      <c r="AP398" s="6">
        <v>23.091000000000001</v>
      </c>
      <c r="AQ398" s="6">
        <v>1</v>
      </c>
      <c r="AR398" s="6">
        <v>1</v>
      </c>
      <c r="AS398" s="6">
        <f>_xlfn.XLOOKUP(data_cloud__263[[#This Row],[product_id]], manual_check_maarten!A:A,manual_check_maarten!F:F,  "")</f>
        <v>1</v>
      </c>
      <c r="AT398" s="6" t="str">
        <f>_xlfn.XLOOKUP(data_cloud__263[[#This Row],[product_id]], manual_check_maarten!A:A,manual_check_maarten!H:H,  "")</f>
        <v/>
      </c>
      <c r="AU398" s="6">
        <f>IF(data_cloud__263[[#This Row],[ground_truth]]=0,1,0)</f>
        <v>0</v>
      </c>
      <c r="AV398" s="6"/>
      <c r="AW398" s="6"/>
      <c r="AX398" s="6">
        <f>_xlfn.XLOOKUP(data_cloud__263[[#This Row],[product_id]], manual_check_maarten!A:A,manual_check_maarten!G:G,  "")</f>
        <v>0</v>
      </c>
      <c r="AY398" s="6"/>
      <c r="AZ398" s="6"/>
      <c r="BA398" s="6" t="s">
        <v>791</v>
      </c>
      <c r="BB398" s="6">
        <v>218</v>
      </c>
      <c r="BC398" s="6" t="s">
        <v>78</v>
      </c>
      <c r="BD398" s="6">
        <v>45566.769598854167</v>
      </c>
      <c r="BE398" s="6" t="s">
        <v>79</v>
      </c>
      <c r="BF398" s="6" t="s">
        <v>80</v>
      </c>
      <c r="BG398" s="6">
        <v>218</v>
      </c>
      <c r="BH398" s="6">
        <v>218</v>
      </c>
      <c r="BI398" s="6">
        <v>0</v>
      </c>
      <c r="BJ398" s="6" t="s">
        <v>792</v>
      </c>
      <c r="BK398" s="6" t="s">
        <v>82</v>
      </c>
      <c r="BL398" s="6">
        <v>16.270000457763672</v>
      </c>
      <c r="BM398" s="6">
        <v>110</v>
      </c>
      <c r="BN398" s="6" t="s">
        <v>82</v>
      </c>
      <c r="BO398" s="6" t="s">
        <v>82</v>
      </c>
      <c r="BP398" s="6">
        <v>0</v>
      </c>
      <c r="BQ398" s="6">
        <v>60</v>
      </c>
      <c r="BR398" s="6">
        <v>1.7940878868103027E-2</v>
      </c>
      <c r="BS398" s="6">
        <v>0.12723720073699951</v>
      </c>
      <c r="BT398" s="6" t="s">
        <v>793</v>
      </c>
      <c r="BU398" s="6" t="s">
        <v>791</v>
      </c>
      <c r="BV398" s="6">
        <v>40</v>
      </c>
      <c r="BW398" s="6">
        <v>20</v>
      </c>
      <c r="BX398" s="6">
        <v>45</v>
      </c>
      <c r="BY398" s="6">
        <v>863.32600000000002</v>
      </c>
      <c r="BZ398" s="6">
        <v>1237.17</v>
      </c>
      <c r="CA398" s="6">
        <v>2.4550000000000001</v>
      </c>
      <c r="CB398" s="6">
        <v>4.1669999999999998</v>
      </c>
      <c r="CC398" s="6">
        <v>94.763999999999996</v>
      </c>
      <c r="CD398" s="6">
        <v>2055.9209999999998</v>
      </c>
      <c r="CE398" s="6">
        <v>841.99199999999996</v>
      </c>
      <c r="CF398" s="6">
        <v>1344.482</v>
      </c>
      <c r="CG398" s="6">
        <v>5.4269999999999996</v>
      </c>
      <c r="CH398" s="6">
        <v>96.063000000000002</v>
      </c>
      <c r="CS398" s="6"/>
      <c r="CT398" s="6"/>
      <c r="CU398" s="6"/>
      <c r="CV398" s="6"/>
      <c r="CW398" s="6"/>
      <c r="CZ398" s="6"/>
      <c r="DA398" s="6"/>
      <c r="DB398" s="6"/>
      <c r="DC398" s="6"/>
      <c r="DD398" s="6"/>
      <c r="DE398" s="6"/>
    </row>
    <row r="399" spans="1:109" x14ac:dyDescent="0.35">
      <c r="A399" s="8">
        <v>800.490966796875</v>
      </c>
      <c r="B399" s="8">
        <v>119.90861511230469</v>
      </c>
      <c r="C399" s="8">
        <v>214.80000305175781</v>
      </c>
      <c r="D399" s="8">
        <v>214.80000305175781</v>
      </c>
      <c r="E399" s="8">
        <v>220.10000610351563</v>
      </c>
      <c r="F399" s="8">
        <v>224.80000305175781</v>
      </c>
      <c r="G399" s="8">
        <v>2192.916015625</v>
      </c>
      <c r="H399" s="8">
        <v>1783.6507568359375</v>
      </c>
      <c r="I399" s="8">
        <v>3.1280002593994141</v>
      </c>
      <c r="J399" s="8">
        <v>0.14800000190734863</v>
      </c>
      <c r="K399" s="8">
        <v>24.338001251220703</v>
      </c>
      <c r="L399" s="8">
        <v>2.062000036239624</v>
      </c>
      <c r="M399" s="8">
        <v>0.45200002193450928</v>
      </c>
      <c r="N399" s="8">
        <v>0.65400004386901855</v>
      </c>
      <c r="O399" s="8">
        <v>43.400001525878906</v>
      </c>
      <c r="P399" s="8">
        <v>28.057710647583008</v>
      </c>
      <c r="Q399" s="8">
        <v>44.973884582519531</v>
      </c>
      <c r="R399" s="8">
        <v>230</v>
      </c>
      <c r="S399" s="8">
        <v>60</v>
      </c>
      <c r="T399" s="8">
        <v>60</v>
      </c>
      <c r="U399" s="8">
        <v>60.900002000000001</v>
      </c>
      <c r="V399" s="8">
        <v>91.864166259765625</v>
      </c>
      <c r="W399" s="8">
        <v>52.49993896484375</v>
      </c>
      <c r="X399" s="8">
        <v>67.303680419921875</v>
      </c>
      <c r="Y399" s="8">
        <v>82.910591125488281</v>
      </c>
      <c r="Z399" s="8">
        <v>2.2574377059936523</v>
      </c>
      <c r="AA399" s="8">
        <v>544.16082763671875</v>
      </c>
      <c r="AB399" s="8">
        <v>496.82098388671875</v>
      </c>
      <c r="AC399" s="8">
        <v>4.9288125038146973</v>
      </c>
      <c r="AD399" s="8">
        <v>3.8753125667572021</v>
      </c>
      <c r="AE399" s="8">
        <v>7872.24462890625</v>
      </c>
      <c r="AF399" s="8">
        <v>6050.79443359375</v>
      </c>
      <c r="AG399" s="8">
        <v>1845.16796875</v>
      </c>
      <c r="AH399" s="8">
        <v>1143.8017578125</v>
      </c>
      <c r="AI399" s="8">
        <v>6027.07666015625</v>
      </c>
      <c r="AJ399" s="8">
        <v>4906.99267578125</v>
      </c>
      <c r="AK399" s="8">
        <f>(data_cloud__263[[#This Row],[timestamp]]-BD397)*86400</f>
        <v>24.400999839417636</v>
      </c>
      <c r="AL399" s="8">
        <v>1.0069999999999999</v>
      </c>
      <c r="AM399" s="8">
        <v>424.661</v>
      </c>
      <c r="AN399" s="8">
        <v>0</v>
      </c>
      <c r="AO399" s="8">
        <v>594.77300000000002</v>
      </c>
      <c r="AP399" s="6">
        <v>858.70799999999997</v>
      </c>
      <c r="AQ399" s="6">
        <v>0</v>
      </c>
      <c r="AR399" s="6">
        <v>0</v>
      </c>
      <c r="AS399" s="6">
        <f>_xlfn.XLOOKUP(data_cloud__263[[#This Row],[product_id]], manual_check_maarten!A:A,manual_check_maarten!F:F,  "")</f>
        <v>1</v>
      </c>
      <c r="AT399" s="6" t="str">
        <f>_xlfn.XLOOKUP(data_cloud__263[[#This Row],[product_id]], manual_check_maarten!A:A,manual_check_maarten!H:H,  "")</f>
        <v/>
      </c>
      <c r="AU399" s="6">
        <f>IF(data_cloud__263[[#This Row],[ground_truth]]=0,1,0)</f>
        <v>0</v>
      </c>
      <c r="AV399" s="6"/>
      <c r="AW399" s="6"/>
      <c r="AX399" s="6" t="str">
        <f>_xlfn.XLOOKUP(data_cloud__263[[#This Row],[product_id]], manual_check_maarten!A:A,manual_check_maarten!G:G,  "")</f>
        <v>anomaly due to position against the edge of the FOV</v>
      </c>
      <c r="AY399" s="6"/>
      <c r="AZ399" s="6"/>
      <c r="BA399" s="6" t="s">
        <v>794</v>
      </c>
      <c r="BB399" s="6">
        <v>218</v>
      </c>
      <c r="BC399" s="6" t="s">
        <v>85</v>
      </c>
      <c r="BD399" s="6">
        <v>45566.769598854167</v>
      </c>
      <c r="BE399" s="6" t="s">
        <v>79</v>
      </c>
      <c r="BF399" s="6" t="s">
        <v>80</v>
      </c>
      <c r="BG399" s="6">
        <v>218</v>
      </c>
      <c r="BH399" s="6">
        <v>218</v>
      </c>
      <c r="BI399" s="6">
        <v>0</v>
      </c>
      <c r="BJ399" s="6" t="s">
        <v>792</v>
      </c>
      <c r="BK399" s="6" t="s">
        <v>82</v>
      </c>
      <c r="BL399" s="6">
        <v>16.270000457763672</v>
      </c>
      <c r="BM399" s="6">
        <v>110</v>
      </c>
      <c r="BN399" s="6" t="s">
        <v>82</v>
      </c>
      <c r="BO399" s="6" t="s">
        <v>82</v>
      </c>
      <c r="BP399" s="6">
        <v>0</v>
      </c>
      <c r="BQ399" s="6">
        <v>60</v>
      </c>
      <c r="BR399" s="6"/>
      <c r="BS399" s="6"/>
      <c r="BT399" s="6" t="s">
        <v>795</v>
      </c>
      <c r="BU399" s="6" t="s">
        <v>794</v>
      </c>
      <c r="BV399" s="6">
        <v>40</v>
      </c>
      <c r="BW399" s="6">
        <v>20</v>
      </c>
      <c r="BX399" s="6">
        <v>45</v>
      </c>
      <c r="BY399" s="6">
        <v>1201.4659999999999</v>
      </c>
      <c r="BZ399" s="6">
        <v>710.80799999999999</v>
      </c>
      <c r="CA399" s="6">
        <v>-3.673</v>
      </c>
      <c r="CB399" s="6">
        <v>4.0819999999999999</v>
      </c>
      <c r="CC399" s="6">
        <v>88.635999999999996</v>
      </c>
      <c r="CD399" s="6">
        <v>0</v>
      </c>
      <c r="CE399" s="6">
        <v>1206.1769999999999</v>
      </c>
      <c r="CF399" s="6">
        <v>1020.713</v>
      </c>
      <c r="CG399" s="6">
        <v>179.77799999999999</v>
      </c>
      <c r="CH399" s="6">
        <v>89.763999999999996</v>
      </c>
      <c r="CS399" s="6"/>
      <c r="CT399" s="6"/>
      <c r="CU399" s="6"/>
      <c r="CV399" s="6"/>
      <c r="CW399" s="6"/>
      <c r="CZ399" s="6"/>
      <c r="DA399" s="6"/>
      <c r="DB399" s="6"/>
      <c r="DC399" s="6"/>
      <c r="DD399" s="6"/>
      <c r="DE399" s="6"/>
    </row>
    <row r="400" spans="1:109" hidden="1" x14ac:dyDescent="0.35">
      <c r="A400" s="8">
        <v>800.6754150390625</v>
      </c>
      <c r="B400" s="8">
        <v>119.90861511230469</v>
      </c>
      <c r="C400" s="8">
        <v>214.60000610351563</v>
      </c>
      <c r="D400" s="8">
        <v>214.80000305175781</v>
      </c>
      <c r="E400" s="8">
        <v>220.10000610351563</v>
      </c>
      <c r="F400" s="8">
        <v>224.80000305175781</v>
      </c>
      <c r="G400" s="8">
        <v>2183.6875</v>
      </c>
      <c r="H400" s="8">
        <v>1769.9534912109375</v>
      </c>
      <c r="I400" s="8">
        <v>3.4260001182556152</v>
      </c>
      <c r="J400" s="8">
        <v>0.14800000190734863</v>
      </c>
      <c r="K400" s="8">
        <v>24.338001251220703</v>
      </c>
      <c r="L400" s="8">
        <v>2.0300002098083496</v>
      </c>
      <c r="M400" s="8">
        <v>0.45200002193450928</v>
      </c>
      <c r="N400" s="8">
        <v>0.65400004386901855</v>
      </c>
      <c r="O400" s="8">
        <v>42.700000762939453</v>
      </c>
      <c r="P400" s="8">
        <v>27.777387619018555</v>
      </c>
      <c r="Q400" s="8">
        <v>44.989173889160156</v>
      </c>
      <c r="R400" s="8">
        <v>229.80000305175781</v>
      </c>
      <c r="S400" s="8">
        <v>60.099997999999999</v>
      </c>
      <c r="T400" s="8">
        <v>60.099997999999999</v>
      </c>
      <c r="U400" s="8">
        <v>60.900002000000001</v>
      </c>
      <c r="V400" s="8">
        <v>141.87911987304688</v>
      </c>
      <c r="W400" s="8">
        <v>52.499603271484375</v>
      </c>
      <c r="X400" s="8">
        <v>66.799522399902344</v>
      </c>
      <c r="Y400" s="8">
        <v>80.474983215332031</v>
      </c>
      <c r="Z400" s="8">
        <v>3.4614377021789551</v>
      </c>
      <c r="AA400" s="8">
        <v>539.218994140625</v>
      </c>
      <c r="AB400" s="8">
        <v>493.9083251953125</v>
      </c>
      <c r="AC400" s="8">
        <v>4.5149378776550293</v>
      </c>
      <c r="AD400" s="8">
        <v>3.6495625972747803</v>
      </c>
      <c r="AE400" s="8">
        <v>7641.77294921875</v>
      </c>
      <c r="AF400" s="8">
        <v>5342.9296875</v>
      </c>
      <c r="AG400" s="8">
        <v>1587.0947265625</v>
      </c>
      <c r="AH400" s="8">
        <v>991.85595703125</v>
      </c>
      <c r="AI400" s="8">
        <v>6054.67822265625</v>
      </c>
      <c r="AJ400" s="8">
        <v>4351.07373046875</v>
      </c>
      <c r="AK400" s="8">
        <f>(data_cloud__263[[#This Row],[timestamp]]-BD398)*86400</f>
        <v>23.953999648801982</v>
      </c>
      <c r="AL400" s="8"/>
      <c r="AM400" s="8"/>
      <c r="AN400" s="8"/>
      <c r="AO400" s="8"/>
      <c r="AP400" s="6"/>
      <c r="AQ400" s="6"/>
      <c r="AR400" s="6"/>
      <c r="AS400" s="6" t="str">
        <f>_xlfn.XLOOKUP(data_cloud__263[[#This Row],[product_id]], manual_check_maarten!A:A,manual_check_maarten!F:F,  "")</f>
        <v/>
      </c>
      <c r="AT400" s="6" t="str">
        <f>_xlfn.XLOOKUP(data_cloud__263[[#This Row],[product_id]], manual_check_maarten!A:A,manual_check_maarten!H:H,  "")</f>
        <v/>
      </c>
      <c r="AU400" s="6">
        <f>IF(data_cloud__263[[#This Row],[ground_truth]]=0,1,0)</f>
        <v>0</v>
      </c>
      <c r="AV400" s="6"/>
      <c r="AW400" s="6"/>
      <c r="AX400" s="6" t="str">
        <f>_xlfn.XLOOKUP(data_cloud__263[[#This Row],[product_id]], manual_check_maarten!A:A,manual_check_maarten!G:G,  "")</f>
        <v/>
      </c>
      <c r="AY400" s="6"/>
      <c r="AZ400" s="6"/>
      <c r="BA400" s="6" t="s">
        <v>796</v>
      </c>
      <c r="BB400" s="6">
        <v>219</v>
      </c>
      <c r="BC400" s="6" t="s">
        <v>78</v>
      </c>
      <c r="BD400" s="6">
        <v>45566.769876099534</v>
      </c>
      <c r="BE400" s="6" t="s">
        <v>79</v>
      </c>
      <c r="BF400" s="6" t="s">
        <v>80</v>
      </c>
      <c r="BG400" s="6">
        <v>219</v>
      </c>
      <c r="BH400" s="6">
        <v>219</v>
      </c>
      <c r="BI400" s="6">
        <v>0</v>
      </c>
      <c r="BJ400" s="6" t="s">
        <v>797</v>
      </c>
      <c r="BK400" s="6" t="s">
        <v>82</v>
      </c>
      <c r="BL400" s="6">
        <v>16.270000457763672</v>
      </c>
      <c r="BM400" s="6">
        <v>110</v>
      </c>
      <c r="BN400" s="6" t="s">
        <v>82</v>
      </c>
      <c r="BO400" s="6" t="s">
        <v>82</v>
      </c>
      <c r="BP400" s="6">
        <v>0</v>
      </c>
      <c r="BQ400" s="6">
        <v>60</v>
      </c>
      <c r="BR400" s="6">
        <v>8.4758996963500977E-3</v>
      </c>
      <c r="BS400" s="6">
        <v>0.14243817329406738</v>
      </c>
      <c r="BT400" s="6"/>
      <c r="BU400" s="6"/>
      <c r="BY400" s="6"/>
      <c r="BZ400" s="6"/>
      <c r="CA400" s="6"/>
      <c r="CB400" s="6"/>
      <c r="CC400" s="6"/>
      <c r="CD400" s="6"/>
      <c r="CE400" s="6"/>
      <c r="CS400" s="6"/>
      <c r="CT400" s="6"/>
      <c r="CU400" s="6"/>
      <c r="CV400" s="6"/>
      <c r="CW400" s="6"/>
      <c r="CZ400" s="6"/>
      <c r="DA400" s="6"/>
      <c r="DB400" s="6"/>
      <c r="DC400" s="6"/>
      <c r="DD400" s="6"/>
      <c r="DE400" s="6"/>
    </row>
    <row r="401" spans="1:109" x14ac:dyDescent="0.35">
      <c r="A401" s="8">
        <v>800.6754150390625</v>
      </c>
      <c r="B401" s="8">
        <v>119.90861511230469</v>
      </c>
      <c r="C401" s="8">
        <v>214.60000610351563</v>
      </c>
      <c r="D401" s="8">
        <v>214.80000305175781</v>
      </c>
      <c r="E401" s="8">
        <v>220.10000610351563</v>
      </c>
      <c r="F401" s="8">
        <v>224.80000305175781</v>
      </c>
      <c r="G401" s="8">
        <v>2183.6875</v>
      </c>
      <c r="H401" s="8">
        <v>1769.9534912109375</v>
      </c>
      <c r="I401" s="8">
        <v>3.4260001182556152</v>
      </c>
      <c r="J401" s="8">
        <v>0.14800000190734863</v>
      </c>
      <c r="K401" s="8">
        <v>24.338001251220703</v>
      </c>
      <c r="L401" s="8">
        <v>2.0300002098083496</v>
      </c>
      <c r="M401" s="8">
        <v>0.45200002193450928</v>
      </c>
      <c r="N401" s="8">
        <v>0.65400004386901855</v>
      </c>
      <c r="O401" s="8">
        <v>42.700000762939453</v>
      </c>
      <c r="P401" s="8">
        <v>27.777387619018555</v>
      </c>
      <c r="Q401" s="8">
        <v>44.989173889160156</v>
      </c>
      <c r="R401" s="8">
        <v>229.80000305175781</v>
      </c>
      <c r="S401" s="8">
        <v>60.099997999999999</v>
      </c>
      <c r="T401" s="8">
        <v>60.099997999999999</v>
      </c>
      <c r="U401" s="8">
        <v>60.900002000000001</v>
      </c>
      <c r="V401" s="8">
        <v>91.864166259765625</v>
      </c>
      <c r="W401" s="8">
        <v>52.49993896484375</v>
      </c>
      <c r="X401" s="8">
        <v>67.478225708007813</v>
      </c>
      <c r="Y401" s="8">
        <v>83.335342407226563</v>
      </c>
      <c r="Z401" s="8">
        <v>1.3168125152587891</v>
      </c>
      <c r="AA401" s="8">
        <v>542.5595703125</v>
      </c>
      <c r="AB401" s="8">
        <v>494.80633544921875</v>
      </c>
      <c r="AC401" s="8">
        <v>4.8911876678466797</v>
      </c>
      <c r="AD401" s="8">
        <v>3.8753125667572021</v>
      </c>
      <c r="AE401" s="8">
        <v>7833.74755859375</v>
      </c>
      <c r="AF401" s="8">
        <v>5988.28515625</v>
      </c>
      <c r="AG401" s="8">
        <v>1812.64599609375</v>
      </c>
      <c r="AH401" s="8">
        <v>1132.69970703125</v>
      </c>
      <c r="AI401" s="8">
        <v>6021.1015625</v>
      </c>
      <c r="AJ401" s="8">
        <v>4855.58544921875</v>
      </c>
      <c r="AK401" s="8">
        <f>(data_cloud__263[[#This Row],[timestamp]]-BD399)*86400</f>
        <v>23.953999648801982</v>
      </c>
      <c r="AL401" s="8">
        <v>1.0049999999999999</v>
      </c>
      <c r="AM401" s="8">
        <v>424.71699999999998</v>
      </c>
      <c r="AN401" s="8">
        <v>2053.9609999999998</v>
      </c>
      <c r="AO401" s="8">
        <v>15.068</v>
      </c>
      <c r="AP401" s="6">
        <v>26.061</v>
      </c>
      <c r="AQ401" s="6">
        <v>1</v>
      </c>
      <c r="AR401" s="6">
        <v>1</v>
      </c>
      <c r="AS401" s="6">
        <f>_xlfn.XLOOKUP(data_cloud__263[[#This Row],[product_id]], manual_check_maarten!A:A,manual_check_maarten!F:F,  "")</f>
        <v>0</v>
      </c>
      <c r="AT401" s="6" t="str">
        <f>_xlfn.XLOOKUP(data_cloud__263[[#This Row],[product_id]], manual_check_maarten!A:A,manual_check_maarten!H:H,  "")</f>
        <v/>
      </c>
      <c r="AU401" s="6">
        <f>IF(data_cloud__263[[#This Row],[ground_truth]]=0,1,0)</f>
        <v>1</v>
      </c>
      <c r="AV401" s="6"/>
      <c r="AW401" s="6"/>
      <c r="AX401" s="6" t="str">
        <f>_xlfn.XLOOKUP(data_cloud__263[[#This Row],[product_id]], manual_check_maarten!A:A,manual_check_maarten!G:G,  "")</f>
        <v>Should have been detected by texture AD (lower threshold?)</v>
      </c>
      <c r="AY401" s="6"/>
      <c r="AZ401" s="6"/>
      <c r="BA401" s="6" t="s">
        <v>798</v>
      </c>
      <c r="BB401" s="6">
        <v>219</v>
      </c>
      <c r="BC401" s="6" t="s">
        <v>85</v>
      </c>
      <c r="BD401" s="6">
        <v>45566.769876099534</v>
      </c>
      <c r="BE401" s="6" t="s">
        <v>79</v>
      </c>
      <c r="BF401" s="6" t="s">
        <v>80</v>
      </c>
      <c r="BG401" s="6">
        <v>219</v>
      </c>
      <c r="BH401" s="6">
        <v>219</v>
      </c>
      <c r="BI401" s="6">
        <v>0</v>
      </c>
      <c r="BJ401" s="6" t="s">
        <v>797</v>
      </c>
      <c r="BK401" s="6" t="s">
        <v>82</v>
      </c>
      <c r="BL401" s="6">
        <v>16.270000457763672</v>
      </c>
      <c r="BM401" s="6">
        <v>110</v>
      </c>
      <c r="BN401" s="6" t="s">
        <v>82</v>
      </c>
      <c r="BO401" s="6" t="s">
        <v>82</v>
      </c>
      <c r="BP401" s="6">
        <v>0</v>
      </c>
      <c r="BQ401" s="6">
        <v>60</v>
      </c>
      <c r="BR401" s="6"/>
      <c r="BS401" s="6"/>
      <c r="BT401" s="6" t="s">
        <v>799</v>
      </c>
      <c r="BU401" s="6" t="s">
        <v>798</v>
      </c>
      <c r="BV401" s="6">
        <v>40</v>
      </c>
      <c r="BW401" s="6">
        <v>20</v>
      </c>
      <c r="BX401" s="6">
        <v>45</v>
      </c>
      <c r="BY401" s="6">
        <v>1213.5909999999999</v>
      </c>
      <c r="BZ401" s="6">
        <v>1102.4690000000001</v>
      </c>
      <c r="CA401" s="6">
        <v>-2.3090000000000002</v>
      </c>
      <c r="CB401" s="6">
        <v>4.0780000000000003</v>
      </c>
      <c r="CC401" s="6">
        <v>90</v>
      </c>
      <c r="CD401" s="6">
        <v>2053.9609999999998</v>
      </c>
      <c r="CE401" s="6">
        <v>1211.8409999999999</v>
      </c>
      <c r="CF401" s="6">
        <v>1408.269</v>
      </c>
      <c r="CG401" s="6">
        <v>-179.048</v>
      </c>
      <c r="CH401" s="6">
        <v>98.424999999999997</v>
      </c>
      <c r="CS401" s="6"/>
      <c r="CT401" s="6"/>
      <c r="CU401" s="6"/>
      <c r="CV401" s="6"/>
      <c r="CW401" s="6"/>
      <c r="CZ401" s="6"/>
      <c r="DA401" s="6"/>
      <c r="DB401" s="6"/>
      <c r="DC401" s="6"/>
      <c r="DD401" s="6"/>
      <c r="DE401" s="6"/>
    </row>
    <row r="402" spans="1:109" x14ac:dyDescent="0.35">
      <c r="A402" s="8">
        <v>800.490966796875</v>
      </c>
      <c r="B402" s="8">
        <v>119.90861511230469</v>
      </c>
      <c r="C402" s="8">
        <v>214.60000610351563</v>
      </c>
      <c r="D402" s="8">
        <v>214.60000610351563</v>
      </c>
      <c r="E402" s="8">
        <v>220.10000610351563</v>
      </c>
      <c r="F402" s="8">
        <v>224.80000305175781</v>
      </c>
      <c r="G402" s="8">
        <v>2183.00732421875</v>
      </c>
      <c r="H402" s="8">
        <v>1798.3193359375</v>
      </c>
      <c r="I402" s="8">
        <v>3.06600022315979</v>
      </c>
      <c r="J402" s="8">
        <v>0.14800000190734863</v>
      </c>
      <c r="K402" s="8">
        <v>24.338001251220703</v>
      </c>
      <c r="L402" s="8">
        <v>2.0400002002716064</v>
      </c>
      <c r="M402" s="8">
        <v>0.45200002193450928</v>
      </c>
      <c r="N402" s="8">
        <v>0.65200001001358032</v>
      </c>
      <c r="O402" s="8">
        <v>42</v>
      </c>
      <c r="P402" s="8">
        <v>27.695840835571289</v>
      </c>
      <c r="Q402" s="8">
        <v>44.978981018066406</v>
      </c>
      <c r="R402" s="8">
        <v>229.80000305175781</v>
      </c>
      <c r="S402" s="8">
        <v>59.900002000000001</v>
      </c>
      <c r="T402" s="8">
        <v>59.900002000000001</v>
      </c>
      <c r="U402" s="8">
        <v>60.900002000000001</v>
      </c>
      <c r="V402" s="8">
        <v>141.87911987304688</v>
      </c>
      <c r="W402" s="8">
        <v>52.499603271484375</v>
      </c>
      <c r="X402" s="8">
        <v>66.611274719238281</v>
      </c>
      <c r="Y402" s="8">
        <v>80.420265197753906</v>
      </c>
      <c r="Z402" s="8">
        <v>3.1228127479553223</v>
      </c>
      <c r="AA402" s="8">
        <v>540.38427734375</v>
      </c>
      <c r="AB402" s="8">
        <v>495.19296264648438</v>
      </c>
      <c r="AC402" s="8">
        <v>4.7406878471374512</v>
      </c>
      <c r="AD402" s="8">
        <v>3.687187671661377</v>
      </c>
      <c r="AE402" s="8">
        <v>7658.89111328125</v>
      </c>
      <c r="AF402" s="8">
        <v>5381.56982421875</v>
      </c>
      <c r="AG402" s="8">
        <v>1712.0673828125</v>
      </c>
      <c r="AH402" s="8">
        <v>1012.46435546875</v>
      </c>
      <c r="AI402" s="8">
        <v>5946.82373046875</v>
      </c>
      <c r="AJ402" s="8">
        <v>4369.10546875</v>
      </c>
      <c r="AK402" s="8">
        <f>(data_cloud__263[[#This Row],[timestamp]]-BD400)*86400</f>
        <v>24.687000224366784</v>
      </c>
      <c r="AL402" s="8">
        <v>1.0029999999999999</v>
      </c>
      <c r="AM402" s="8">
        <v>423.411</v>
      </c>
      <c r="AN402" s="8">
        <v>2055.2089999999998</v>
      </c>
      <c r="AO402" s="8">
        <v>7.6360000000000001</v>
      </c>
      <c r="AP402" s="6">
        <v>32.551000000000002</v>
      </c>
      <c r="AQ402" s="6">
        <v>1</v>
      </c>
      <c r="AR402" s="6">
        <v>1</v>
      </c>
      <c r="AS402" s="6">
        <f>_xlfn.XLOOKUP(data_cloud__263[[#This Row],[product_id]], manual_check_maarten!A:A,manual_check_maarten!F:F,  "")</f>
        <v>1</v>
      </c>
      <c r="AT402" s="6" t="str">
        <f>_xlfn.XLOOKUP(data_cloud__263[[#This Row],[product_id]], manual_check_maarten!A:A,manual_check_maarten!H:H,  "")</f>
        <v/>
      </c>
      <c r="AU402" s="6">
        <f>IF(data_cloud__263[[#This Row],[ground_truth]]=0,1,0)</f>
        <v>0</v>
      </c>
      <c r="AV402" s="6"/>
      <c r="AW402" s="6"/>
      <c r="AX402" s="6">
        <f>_xlfn.XLOOKUP(data_cloud__263[[#This Row],[product_id]], manual_check_maarten!A:A,manual_check_maarten!G:G,  "")</f>
        <v>0</v>
      </c>
      <c r="AY402" s="6"/>
      <c r="AZ402" s="6"/>
      <c r="BA402" s="6" t="s">
        <v>800</v>
      </c>
      <c r="BB402" s="6">
        <v>220</v>
      </c>
      <c r="BC402" s="6" t="s">
        <v>78</v>
      </c>
      <c r="BD402" s="6">
        <v>45566.770161828703</v>
      </c>
      <c r="BE402" s="6" t="s">
        <v>79</v>
      </c>
      <c r="BF402" s="6" t="s">
        <v>80</v>
      </c>
      <c r="BG402" s="6">
        <v>220</v>
      </c>
      <c r="BH402" s="6">
        <v>220</v>
      </c>
      <c r="BI402" s="6">
        <v>0</v>
      </c>
      <c r="BJ402" s="6" t="s">
        <v>801</v>
      </c>
      <c r="BK402" s="6" t="s">
        <v>82</v>
      </c>
      <c r="BL402" s="6">
        <v>16.279998779296875</v>
      </c>
      <c r="BM402" s="6">
        <v>110</v>
      </c>
      <c r="BN402" s="6" t="s">
        <v>82</v>
      </c>
      <c r="BO402" s="6" t="s">
        <v>82</v>
      </c>
      <c r="BP402" s="6">
        <v>0</v>
      </c>
      <c r="BQ402" s="6">
        <v>60</v>
      </c>
      <c r="BR402" s="6">
        <v>1.5076637268066406E-2</v>
      </c>
      <c r="BS402" s="6">
        <v>0.12605023384094238</v>
      </c>
      <c r="BT402" s="6" t="s">
        <v>802</v>
      </c>
      <c r="BU402" s="6" t="s">
        <v>800</v>
      </c>
      <c r="BV402" s="6">
        <v>40</v>
      </c>
      <c r="BW402" s="6">
        <v>20</v>
      </c>
      <c r="BX402" s="6">
        <v>45</v>
      </c>
      <c r="BY402" s="6">
        <v>836.822</v>
      </c>
      <c r="BZ402" s="6">
        <v>1191.982</v>
      </c>
      <c r="CA402" s="6">
        <v>-0.94499999999999995</v>
      </c>
      <c r="CB402" s="6">
        <v>4.1559999999999997</v>
      </c>
      <c r="CC402" s="6">
        <v>91.364000000000004</v>
      </c>
      <c r="CD402" s="6">
        <v>2055.2089999999998</v>
      </c>
      <c r="CE402" s="6">
        <v>822.39300000000003</v>
      </c>
      <c r="CF402" s="6">
        <v>1301.855</v>
      </c>
      <c r="CG402" s="6">
        <v>2.0310000000000001</v>
      </c>
      <c r="CH402" s="6">
        <v>98.424999999999997</v>
      </c>
      <c r="CS402" s="6"/>
      <c r="CT402" s="6"/>
      <c r="CU402" s="6"/>
      <c r="CV402" s="6"/>
      <c r="CW402" s="6"/>
      <c r="CZ402" s="6"/>
      <c r="DA402" s="6"/>
      <c r="DB402" s="6"/>
      <c r="DC402" s="6"/>
      <c r="DD402" s="6"/>
      <c r="DE402" s="6"/>
    </row>
    <row r="403" spans="1:109" x14ac:dyDescent="0.35">
      <c r="A403" s="8">
        <v>800.490966796875</v>
      </c>
      <c r="B403" s="8">
        <v>119.90861511230469</v>
      </c>
      <c r="C403" s="8">
        <v>214.60000610351563</v>
      </c>
      <c r="D403" s="8">
        <v>214.60000610351563</v>
      </c>
      <c r="E403" s="8">
        <v>220.10000610351563</v>
      </c>
      <c r="F403" s="8">
        <v>224.80000305175781</v>
      </c>
      <c r="G403" s="8">
        <v>2183.00732421875</v>
      </c>
      <c r="H403" s="8">
        <v>1798.3193359375</v>
      </c>
      <c r="I403" s="8">
        <v>3.06600022315979</v>
      </c>
      <c r="J403" s="8">
        <v>0.14800000190734863</v>
      </c>
      <c r="K403" s="8">
        <v>24.338001251220703</v>
      </c>
      <c r="L403" s="8">
        <v>2.0400002002716064</v>
      </c>
      <c r="M403" s="8">
        <v>0.45200002193450928</v>
      </c>
      <c r="N403" s="8">
        <v>0.65200001001358032</v>
      </c>
      <c r="O403" s="8">
        <v>42</v>
      </c>
      <c r="P403" s="8">
        <v>27.695840835571289</v>
      </c>
      <c r="Q403" s="8">
        <v>44.978981018066406</v>
      </c>
      <c r="R403" s="8">
        <v>229.80000305175781</v>
      </c>
      <c r="S403" s="8">
        <v>59.900002000000001</v>
      </c>
      <c r="T403" s="8">
        <v>59.900002000000001</v>
      </c>
      <c r="U403" s="8">
        <v>60.900002000000001</v>
      </c>
      <c r="V403" s="8">
        <v>91.864166259765625</v>
      </c>
      <c r="W403" s="8">
        <v>52.49993896484375</v>
      </c>
      <c r="X403" s="8">
        <v>67.343330383300781</v>
      </c>
      <c r="Y403" s="8">
        <v>83.392158508300781</v>
      </c>
      <c r="Z403" s="8">
        <v>1.3920625448226929</v>
      </c>
      <c r="AA403" s="8">
        <v>544.65838623046875</v>
      </c>
      <c r="AB403" s="8">
        <v>495.83236694335938</v>
      </c>
      <c r="AC403" s="8">
        <v>4.8911876678466797</v>
      </c>
      <c r="AD403" s="8">
        <v>3.8753125667572021</v>
      </c>
      <c r="AE403" s="8">
        <v>7878.52978515625</v>
      </c>
      <c r="AF403" s="8">
        <v>6022.53759765625</v>
      </c>
      <c r="AG403" s="8">
        <v>1813.94775390625</v>
      </c>
      <c r="AH403" s="8">
        <v>1128.85546875</v>
      </c>
      <c r="AI403" s="8">
        <v>6064.58203125</v>
      </c>
      <c r="AJ403" s="8">
        <v>4893.68212890625</v>
      </c>
      <c r="AK403" s="8">
        <f>(data_cloud__263[[#This Row],[timestamp]]-BD401)*86400</f>
        <v>24.687000224366784</v>
      </c>
      <c r="AL403" s="8">
        <v>1.0049999999999999</v>
      </c>
      <c r="AM403" s="8">
        <v>424.81900000000002</v>
      </c>
      <c r="AN403" s="8">
        <v>2054.5100000000002</v>
      </c>
      <c r="AO403" s="8">
        <v>7.2640000000000002</v>
      </c>
      <c r="AP403" s="6">
        <v>25.550999999999998</v>
      </c>
      <c r="AQ403" s="6">
        <v>1</v>
      </c>
      <c r="AR403" s="6">
        <v>1</v>
      </c>
      <c r="AS403" s="6">
        <f>_xlfn.XLOOKUP(data_cloud__263[[#This Row],[product_id]], manual_check_maarten!A:A,manual_check_maarten!F:F,  "")</f>
        <v>1</v>
      </c>
      <c r="AT403" s="6" t="str">
        <f>_xlfn.XLOOKUP(data_cloud__263[[#This Row],[product_id]], manual_check_maarten!A:A,manual_check_maarten!H:H,  "")</f>
        <v/>
      </c>
      <c r="AU403" s="6">
        <f>IF(data_cloud__263[[#This Row],[ground_truth]]=0,1,0)</f>
        <v>0</v>
      </c>
      <c r="AV403" s="6"/>
      <c r="AW403" s="6"/>
      <c r="AX403" s="6">
        <f>_xlfn.XLOOKUP(data_cloud__263[[#This Row],[product_id]], manual_check_maarten!A:A,manual_check_maarten!G:G,  "")</f>
        <v>0</v>
      </c>
      <c r="AY403" s="6"/>
      <c r="AZ403" s="6"/>
      <c r="BA403" s="6" t="s">
        <v>803</v>
      </c>
      <c r="BB403" s="6">
        <v>220</v>
      </c>
      <c r="BC403" s="6" t="s">
        <v>85</v>
      </c>
      <c r="BD403" s="6">
        <v>45566.770161828703</v>
      </c>
      <c r="BE403" s="6" t="s">
        <v>79</v>
      </c>
      <c r="BF403" s="6" t="s">
        <v>80</v>
      </c>
      <c r="BG403" s="6">
        <v>220</v>
      </c>
      <c r="BH403" s="6">
        <v>220</v>
      </c>
      <c r="BI403" s="6">
        <v>0</v>
      </c>
      <c r="BJ403" s="6" t="s">
        <v>801</v>
      </c>
      <c r="BK403" s="6" t="s">
        <v>82</v>
      </c>
      <c r="BL403" s="6">
        <v>16.279998779296875</v>
      </c>
      <c r="BM403" s="6">
        <v>110</v>
      </c>
      <c r="BN403" s="6" t="s">
        <v>82</v>
      </c>
      <c r="BO403" s="6" t="s">
        <v>82</v>
      </c>
      <c r="BP403" s="6">
        <v>0</v>
      </c>
      <c r="BQ403" s="6">
        <v>60</v>
      </c>
      <c r="BR403" s="6"/>
      <c r="BS403" s="6"/>
      <c r="BT403" s="6" t="s">
        <v>804</v>
      </c>
      <c r="BU403" s="6" t="s">
        <v>803</v>
      </c>
      <c r="BV403" s="6">
        <v>40</v>
      </c>
      <c r="BW403" s="6">
        <v>20</v>
      </c>
      <c r="BX403" s="6">
        <v>45</v>
      </c>
      <c r="BY403" s="6">
        <v>1184.809</v>
      </c>
      <c r="BZ403" s="6">
        <v>1074.5450000000001</v>
      </c>
      <c r="CA403" s="6">
        <v>-3.6619999999999999</v>
      </c>
      <c r="CB403" s="6">
        <v>4.1150000000000002</v>
      </c>
      <c r="CC403" s="6">
        <v>88.647000000000006</v>
      </c>
      <c r="CD403" s="6">
        <v>2054.5100000000002</v>
      </c>
      <c r="CE403" s="6">
        <v>1190.943</v>
      </c>
      <c r="CF403" s="6">
        <v>1380.259</v>
      </c>
      <c r="CG403" s="6">
        <v>179.53800000000001</v>
      </c>
      <c r="CH403" s="6">
        <v>99.998999999999995</v>
      </c>
      <c r="CS403" s="6"/>
      <c r="CT403" s="6"/>
      <c r="CU403" s="6"/>
      <c r="CV403" s="6"/>
      <c r="CW403" s="6"/>
      <c r="CZ403" s="6"/>
      <c r="DA403" s="6"/>
      <c r="DB403" s="6"/>
      <c r="DC403" s="6"/>
      <c r="DD403" s="6"/>
      <c r="DE403" s="6"/>
    </row>
    <row r="404" spans="1:109" x14ac:dyDescent="0.35">
      <c r="A404" s="8">
        <v>800.490966796875</v>
      </c>
      <c r="B404" s="8">
        <v>119.90861511230469</v>
      </c>
      <c r="C404" s="8">
        <v>214.60000610351563</v>
      </c>
      <c r="D404" s="8">
        <v>214.60000610351563</v>
      </c>
      <c r="E404" s="8">
        <v>220.10000610351563</v>
      </c>
      <c r="F404" s="8">
        <v>225</v>
      </c>
      <c r="G404" s="8">
        <v>2181.938720703125</v>
      </c>
      <c r="H404" s="8">
        <v>1758.5877685546875</v>
      </c>
      <c r="I404" s="8">
        <v>2.874000072479248</v>
      </c>
      <c r="J404" s="8">
        <v>0.14800000190734863</v>
      </c>
      <c r="K404" s="8">
        <v>24.338001251220703</v>
      </c>
      <c r="L404" s="8">
        <v>2.0420000553131104</v>
      </c>
      <c r="M404" s="8">
        <v>0.45200002193450928</v>
      </c>
      <c r="N404" s="8">
        <v>0.65800005197525024</v>
      </c>
      <c r="O404" s="8">
        <v>41.5</v>
      </c>
      <c r="P404" s="8">
        <v>27.588808059692383</v>
      </c>
      <c r="Q404" s="8">
        <v>44.958595275878906</v>
      </c>
      <c r="R404" s="8">
        <v>229.80000305175781</v>
      </c>
      <c r="S404" s="8">
        <v>60</v>
      </c>
      <c r="T404" s="8">
        <v>60</v>
      </c>
      <c r="U404" s="8">
        <v>60.900002000000001</v>
      </c>
      <c r="V404" s="8">
        <v>141.87911987304688</v>
      </c>
      <c r="W404" s="8">
        <v>52.499603271484375</v>
      </c>
      <c r="X404" s="8">
        <v>66.786712646484375</v>
      </c>
      <c r="Y404" s="8">
        <v>80.432212829589844</v>
      </c>
      <c r="Z404" s="8">
        <v>2.8594377040863037</v>
      </c>
      <c r="AA404" s="8">
        <v>539.45782470703125</v>
      </c>
      <c r="AB404" s="8">
        <v>492.9315185546875</v>
      </c>
      <c r="AC404" s="8">
        <v>4.5901875495910645</v>
      </c>
      <c r="AD404" s="8">
        <v>3.6495625972747803</v>
      </c>
      <c r="AE404" s="8">
        <v>7651.71337890625</v>
      </c>
      <c r="AF404" s="8">
        <v>5318.3896484375</v>
      </c>
      <c r="AG404" s="8">
        <v>1620.87353515625</v>
      </c>
      <c r="AH404" s="8">
        <v>981.2138671875</v>
      </c>
      <c r="AI404" s="8">
        <v>6030.83984375</v>
      </c>
      <c r="AJ404" s="8">
        <v>4337.17578125</v>
      </c>
      <c r="AK404" s="8">
        <f>(data_cloud__263[[#This Row],[timestamp]]-BD402)*86400</f>
        <v>24.375999975018203</v>
      </c>
      <c r="AL404" s="8">
        <v>1.0029999999999999</v>
      </c>
      <c r="AM404" s="8">
        <v>423.22300000000001</v>
      </c>
      <c r="AN404" s="8">
        <v>2055.6129999999998</v>
      </c>
      <c r="AO404" s="8">
        <v>31.41</v>
      </c>
      <c r="AP404" s="6">
        <v>26.207999999999998</v>
      </c>
      <c r="AQ404" s="6">
        <v>0</v>
      </c>
      <c r="AR404" s="6">
        <v>1</v>
      </c>
      <c r="AS404" s="6">
        <f>_xlfn.XLOOKUP(data_cloud__263[[#This Row],[product_id]], manual_check_maarten!A:A,manual_check_maarten!F:F,  "")</f>
        <v>1</v>
      </c>
      <c r="AT404" s="6" t="str">
        <f>_xlfn.XLOOKUP(data_cloud__263[[#This Row],[product_id]], manual_check_maarten!A:A,manual_check_maarten!H:H,  "")</f>
        <v/>
      </c>
      <c r="AU404" s="6">
        <f>IF(data_cloud__263[[#This Row],[ground_truth]]=0,1,0)</f>
        <v>0</v>
      </c>
      <c r="AV404" s="6"/>
      <c r="AW404" s="6"/>
      <c r="AX404" s="6" t="str">
        <f>_xlfn.XLOOKUP(data_cloud__263[[#This Row],[product_id]], manual_check_maarten!A:A,manual_check_maarten!G:G,  "")</f>
        <v>anomaly due to conveyor belt error in detection ROI</v>
      </c>
      <c r="AY404" s="6"/>
      <c r="AZ404" s="6"/>
      <c r="BA404" s="6" t="s">
        <v>805</v>
      </c>
      <c r="BB404" s="6">
        <v>221</v>
      </c>
      <c r="BC404" s="6" t="s">
        <v>78</v>
      </c>
      <c r="BD404" s="6">
        <v>45566.770443958332</v>
      </c>
      <c r="BE404" s="6" t="s">
        <v>79</v>
      </c>
      <c r="BF404" s="6" t="s">
        <v>80</v>
      </c>
      <c r="BG404" s="6">
        <v>221</v>
      </c>
      <c r="BH404" s="6">
        <v>221</v>
      </c>
      <c r="BI404" s="6">
        <v>0</v>
      </c>
      <c r="BJ404" s="6" t="s">
        <v>806</v>
      </c>
      <c r="BK404" s="6" t="s">
        <v>82</v>
      </c>
      <c r="BL404" s="6">
        <v>16.279998779296875</v>
      </c>
      <c r="BM404" s="6">
        <v>110</v>
      </c>
      <c r="BN404" s="6" t="s">
        <v>82</v>
      </c>
      <c r="BO404" s="6" t="s">
        <v>82</v>
      </c>
      <c r="BP404" s="6">
        <v>0</v>
      </c>
      <c r="BQ404" s="6">
        <v>60</v>
      </c>
      <c r="BR404" s="6">
        <v>2.6285648345947266E-3</v>
      </c>
      <c r="BS404" s="6">
        <v>0.15055680274963379</v>
      </c>
      <c r="BT404" s="6" t="s">
        <v>807</v>
      </c>
      <c r="BU404" s="6" t="s">
        <v>805</v>
      </c>
      <c r="BV404" s="6">
        <v>40</v>
      </c>
      <c r="BW404" s="6">
        <v>20</v>
      </c>
      <c r="BX404" s="6">
        <v>45</v>
      </c>
      <c r="BY404" s="6">
        <v>829.08</v>
      </c>
      <c r="BZ404" s="6">
        <v>1234.1210000000001</v>
      </c>
      <c r="CA404" s="6">
        <v>-0.28799999999999998</v>
      </c>
      <c r="CB404" s="6">
        <v>4.2309999999999999</v>
      </c>
      <c r="CC404" s="6">
        <v>92.021000000000001</v>
      </c>
      <c r="CD404" s="6">
        <v>2055.6129999999998</v>
      </c>
      <c r="CE404" s="6">
        <v>813.80700000000002</v>
      </c>
      <c r="CF404" s="6">
        <v>1342.0250000000001</v>
      </c>
      <c r="CG404" s="6">
        <v>2.4729999999999999</v>
      </c>
      <c r="CH404" s="6">
        <v>98.424999999999997</v>
      </c>
      <c r="CS404" s="6"/>
      <c r="CT404" s="6"/>
      <c r="CU404" s="6"/>
      <c r="CV404" s="6"/>
      <c r="CW404" s="6"/>
      <c r="CZ404" s="6"/>
      <c r="DA404" s="6"/>
      <c r="DB404" s="6"/>
      <c r="DC404" s="6"/>
      <c r="DD404" s="6"/>
      <c r="DE404" s="6"/>
    </row>
    <row r="405" spans="1:109" x14ac:dyDescent="0.35">
      <c r="A405" s="8">
        <v>800.490966796875</v>
      </c>
      <c r="B405" s="8">
        <v>119.90861511230469</v>
      </c>
      <c r="C405" s="8">
        <v>214.60000610351563</v>
      </c>
      <c r="D405" s="8">
        <v>214.60000610351563</v>
      </c>
      <c r="E405" s="8">
        <v>220.10000610351563</v>
      </c>
      <c r="F405" s="8">
        <v>225</v>
      </c>
      <c r="G405" s="8">
        <v>2181.938720703125</v>
      </c>
      <c r="H405" s="8">
        <v>1758.5877685546875</v>
      </c>
      <c r="I405" s="8">
        <v>2.874000072479248</v>
      </c>
      <c r="J405" s="8">
        <v>0.14800000190734863</v>
      </c>
      <c r="K405" s="8">
        <v>24.338001251220703</v>
      </c>
      <c r="L405" s="8">
        <v>2.0420000553131104</v>
      </c>
      <c r="M405" s="8">
        <v>0.45200002193450928</v>
      </c>
      <c r="N405" s="8">
        <v>0.65800005197525024</v>
      </c>
      <c r="O405" s="8">
        <v>41.5</v>
      </c>
      <c r="P405" s="8">
        <v>27.588808059692383</v>
      </c>
      <c r="Q405" s="8">
        <v>44.958595275878906</v>
      </c>
      <c r="R405" s="8">
        <v>229.80000305175781</v>
      </c>
      <c r="S405" s="8">
        <v>60</v>
      </c>
      <c r="T405" s="8">
        <v>60</v>
      </c>
      <c r="U405" s="8">
        <v>60.900002000000001</v>
      </c>
      <c r="V405" s="8">
        <v>91.864166259765625</v>
      </c>
      <c r="W405" s="8">
        <v>52.49993896484375</v>
      </c>
      <c r="X405" s="8">
        <v>67.317962646484375</v>
      </c>
      <c r="Y405" s="8">
        <v>82.895706176757813</v>
      </c>
      <c r="Z405" s="8">
        <v>1.9940625429153442</v>
      </c>
      <c r="AA405" s="8">
        <v>543.2513427734375</v>
      </c>
      <c r="AB405" s="8">
        <v>494.38134765625</v>
      </c>
      <c r="AC405" s="8">
        <v>4.8159375190734863</v>
      </c>
      <c r="AD405" s="8">
        <v>3.9129376411437988</v>
      </c>
      <c r="AE405" s="8">
        <v>7852.95703125</v>
      </c>
      <c r="AF405" s="8">
        <v>5994.08056640625</v>
      </c>
      <c r="AG405" s="8">
        <v>1768.15478515625</v>
      </c>
      <c r="AH405" s="8">
        <v>1144.28857421875</v>
      </c>
      <c r="AI405" s="8">
        <v>6084.80224609375</v>
      </c>
      <c r="AJ405" s="8">
        <v>4849.7919921875</v>
      </c>
      <c r="AK405" s="8">
        <f>(data_cloud__263[[#This Row],[timestamp]]-BD403)*86400</f>
        <v>24.375999975018203</v>
      </c>
      <c r="AL405" s="8">
        <v>1.0049999999999999</v>
      </c>
      <c r="AM405" s="8">
        <v>424.66399999999999</v>
      </c>
      <c r="AN405" s="8">
        <v>2055.442</v>
      </c>
      <c r="AO405" s="8">
        <v>5.8310000000000004</v>
      </c>
      <c r="AP405" s="6">
        <v>25.295000000000002</v>
      </c>
      <c r="AQ405" s="6">
        <v>1</v>
      </c>
      <c r="AR405" s="6">
        <v>1</v>
      </c>
      <c r="AS405" s="6">
        <f>_xlfn.XLOOKUP(data_cloud__263[[#This Row],[product_id]], manual_check_maarten!A:A,manual_check_maarten!F:F,  "")</f>
        <v>1</v>
      </c>
      <c r="AT405" s="6" t="str">
        <f>_xlfn.XLOOKUP(data_cloud__263[[#This Row],[product_id]], manual_check_maarten!A:A,manual_check_maarten!H:H,  "")</f>
        <v/>
      </c>
      <c r="AU405" s="6">
        <f>IF(data_cloud__263[[#This Row],[ground_truth]]=0,1,0)</f>
        <v>0</v>
      </c>
      <c r="AV405" s="6"/>
      <c r="AW405" s="6"/>
      <c r="AX405" s="6">
        <f>_xlfn.XLOOKUP(data_cloud__263[[#This Row],[product_id]], manual_check_maarten!A:A,manual_check_maarten!G:G,  "")</f>
        <v>0</v>
      </c>
      <c r="AY405" s="6"/>
      <c r="AZ405" s="6"/>
      <c r="BA405" s="6" t="s">
        <v>808</v>
      </c>
      <c r="BB405" s="6">
        <v>221</v>
      </c>
      <c r="BC405" s="6" t="s">
        <v>85</v>
      </c>
      <c r="BD405" s="6">
        <v>45566.770443958332</v>
      </c>
      <c r="BE405" s="6" t="s">
        <v>79</v>
      </c>
      <c r="BF405" s="6" t="s">
        <v>80</v>
      </c>
      <c r="BG405" s="6">
        <v>221</v>
      </c>
      <c r="BH405" s="6">
        <v>221</v>
      </c>
      <c r="BI405" s="6">
        <v>0</v>
      </c>
      <c r="BJ405" s="6" t="s">
        <v>806</v>
      </c>
      <c r="BK405" s="6" t="s">
        <v>82</v>
      </c>
      <c r="BL405" s="6">
        <v>16.279998779296875</v>
      </c>
      <c r="BM405" s="6">
        <v>110</v>
      </c>
      <c r="BN405" s="6" t="s">
        <v>82</v>
      </c>
      <c r="BO405" s="6" t="s">
        <v>82</v>
      </c>
      <c r="BP405" s="6">
        <v>0</v>
      </c>
      <c r="BQ405" s="6">
        <v>60</v>
      </c>
      <c r="BR405" s="6"/>
      <c r="BS405" s="6"/>
      <c r="BT405" s="6" t="s">
        <v>809</v>
      </c>
      <c r="BU405" s="6" t="s">
        <v>808</v>
      </c>
      <c r="BV405" s="6">
        <v>40</v>
      </c>
      <c r="BW405" s="6">
        <v>20</v>
      </c>
      <c r="BX405" s="6">
        <v>45</v>
      </c>
      <c r="BY405" s="6">
        <v>1211.9280000000001</v>
      </c>
      <c r="BZ405" s="6">
        <v>1007.768</v>
      </c>
      <c r="CA405" s="6">
        <v>-2.7669999999999999</v>
      </c>
      <c r="CB405" s="6">
        <v>4.0609999999999999</v>
      </c>
      <c r="CC405" s="6">
        <v>89.542000000000002</v>
      </c>
      <c r="CD405" s="6">
        <v>2055.442</v>
      </c>
      <c r="CE405" s="6">
        <v>1211.28</v>
      </c>
      <c r="CF405" s="6">
        <v>1315.2090000000001</v>
      </c>
      <c r="CG405" s="6">
        <v>-179.27699999999999</v>
      </c>
      <c r="CH405" s="6">
        <v>99.998999999999995</v>
      </c>
      <c r="CS405" s="6"/>
      <c r="CT405" s="6"/>
      <c r="CU405" s="6"/>
      <c r="CV405" s="6"/>
      <c r="CW405" s="6"/>
      <c r="CZ405" s="6"/>
      <c r="DA405" s="6"/>
      <c r="DB405" s="6"/>
      <c r="DC405" s="6"/>
      <c r="DD405" s="6"/>
      <c r="DE405" s="6"/>
    </row>
    <row r="406" spans="1:109" x14ac:dyDescent="0.35">
      <c r="A406" s="8">
        <v>800.490966796875</v>
      </c>
      <c r="B406" s="8">
        <v>119.90861511230469</v>
      </c>
      <c r="C406" s="8">
        <v>214.60000610351563</v>
      </c>
      <c r="D406" s="8">
        <v>214.80000305175781</v>
      </c>
      <c r="E406" s="8">
        <v>220.10000610351563</v>
      </c>
      <c r="F406" s="8">
        <v>225</v>
      </c>
      <c r="G406" s="8">
        <v>2187.767333984375</v>
      </c>
      <c r="H406" s="8">
        <v>1789.867919921875</v>
      </c>
      <c r="I406" s="8">
        <v>3.0740001201629639</v>
      </c>
      <c r="J406" s="8">
        <v>0.14800000190734863</v>
      </c>
      <c r="K406" s="8">
        <v>24.338001251220703</v>
      </c>
      <c r="L406" s="8">
        <v>2.0440001487731934</v>
      </c>
      <c r="M406" s="8">
        <v>0.45200002193450928</v>
      </c>
      <c r="N406" s="8">
        <v>0.65600001811981201</v>
      </c>
      <c r="O406" s="8">
        <v>41</v>
      </c>
      <c r="P406" s="8">
        <v>27.583711624145508</v>
      </c>
      <c r="Q406" s="8">
        <v>44.978981018066406</v>
      </c>
      <c r="R406" s="8">
        <v>229.80000305175781</v>
      </c>
      <c r="S406" s="8">
        <v>60.099997999999999</v>
      </c>
      <c r="T406" s="8">
        <v>60.099997999999999</v>
      </c>
      <c r="U406" s="8">
        <v>60.900002000000001</v>
      </c>
      <c r="V406" s="8">
        <v>141.87911987304688</v>
      </c>
      <c r="W406" s="8">
        <v>52.499603271484375</v>
      </c>
      <c r="X406" s="8">
        <v>66.78570556640625</v>
      </c>
      <c r="Y406" s="8">
        <v>80.401893615722656</v>
      </c>
      <c r="Z406" s="8">
        <v>3.3485627174377441</v>
      </c>
      <c r="AA406" s="8">
        <v>540.39471435546875</v>
      </c>
      <c r="AB406" s="8">
        <v>495.18453979492188</v>
      </c>
      <c r="AC406" s="8">
        <v>4.6278128623962402</v>
      </c>
      <c r="AD406" s="8">
        <v>3.687187671661377</v>
      </c>
      <c r="AE406" s="8">
        <v>7648.11474609375</v>
      </c>
      <c r="AF406" s="8">
        <v>5371.05615234375</v>
      </c>
      <c r="AG406" s="8">
        <v>1649.98388671875</v>
      </c>
      <c r="AH406" s="8">
        <v>1011.04052734375</v>
      </c>
      <c r="AI406" s="8">
        <v>5998.130859375</v>
      </c>
      <c r="AJ406" s="8">
        <v>4360.015625</v>
      </c>
      <c r="AK406" s="8">
        <f>(data_cloud__263[[#This Row],[timestamp]]-BD404)*86400</f>
        <v>24.592000362463295</v>
      </c>
      <c r="AL406" s="8">
        <v>1.0029999999999999</v>
      </c>
      <c r="AM406" s="8">
        <v>423.72500000000002</v>
      </c>
      <c r="AN406" s="8">
        <v>2055.14</v>
      </c>
      <c r="AO406" s="8">
        <v>4.5780000000000003</v>
      </c>
      <c r="AP406" s="6">
        <v>25.558</v>
      </c>
      <c r="AQ406" s="6">
        <v>1</v>
      </c>
      <c r="AR406" s="6">
        <v>1</v>
      </c>
      <c r="AS406" s="6">
        <f>_xlfn.XLOOKUP(data_cloud__263[[#This Row],[product_id]], manual_check_maarten!A:A,manual_check_maarten!F:F,  "")</f>
        <v>1</v>
      </c>
      <c r="AT406" s="6" t="str">
        <f>_xlfn.XLOOKUP(data_cloud__263[[#This Row],[product_id]], manual_check_maarten!A:A,manual_check_maarten!H:H,  "")</f>
        <v/>
      </c>
      <c r="AU406" s="6">
        <f>IF(data_cloud__263[[#This Row],[ground_truth]]=0,1,0)</f>
        <v>0</v>
      </c>
      <c r="AV406" s="6"/>
      <c r="AW406" s="6"/>
      <c r="AX406" s="6">
        <f>_xlfn.XLOOKUP(data_cloud__263[[#This Row],[product_id]], manual_check_maarten!A:A,manual_check_maarten!G:G,  "")</f>
        <v>0</v>
      </c>
      <c r="AY406" s="6"/>
      <c r="AZ406" s="6"/>
      <c r="BA406" s="6" t="s">
        <v>810</v>
      </c>
      <c r="BB406" s="6">
        <v>222</v>
      </c>
      <c r="BC406" s="6" t="s">
        <v>78</v>
      </c>
      <c r="BD406" s="6">
        <v>45566.770728587966</v>
      </c>
      <c r="BE406" s="6" t="s">
        <v>79</v>
      </c>
      <c r="BF406" s="6" t="s">
        <v>80</v>
      </c>
      <c r="BG406" s="6">
        <v>222</v>
      </c>
      <c r="BH406" s="6">
        <v>222</v>
      </c>
      <c r="BI406" s="6">
        <v>0</v>
      </c>
      <c r="BJ406" s="6" t="s">
        <v>811</v>
      </c>
      <c r="BK406" s="6" t="s">
        <v>82</v>
      </c>
      <c r="BL406" s="6">
        <v>16.279998779296875</v>
      </c>
      <c r="BM406" s="6">
        <v>110</v>
      </c>
      <c r="BN406" s="6" t="s">
        <v>82</v>
      </c>
      <c r="BO406" s="6" t="s">
        <v>82</v>
      </c>
      <c r="BP406" s="6">
        <v>0</v>
      </c>
      <c r="BQ406" s="6">
        <v>60</v>
      </c>
      <c r="BR406" s="6">
        <v>1.830136775970459E-2</v>
      </c>
      <c r="BS406" s="6">
        <v>0.12611937522888184</v>
      </c>
      <c r="BT406" s="6" t="s">
        <v>812</v>
      </c>
      <c r="BU406" s="6" t="s">
        <v>810</v>
      </c>
      <c r="BV406" s="6">
        <v>40</v>
      </c>
      <c r="BW406" s="6">
        <v>20</v>
      </c>
      <c r="BX406" s="6">
        <v>45</v>
      </c>
      <c r="BY406" s="6">
        <v>865.59799999999996</v>
      </c>
      <c r="BZ406" s="6">
        <v>1114.33</v>
      </c>
      <c r="CA406" s="6">
        <v>1.8759999999999999</v>
      </c>
      <c r="CB406" s="6">
        <v>4.0949999999999998</v>
      </c>
      <c r="CC406" s="6">
        <v>94.185000000000002</v>
      </c>
      <c r="CD406" s="6">
        <v>2055.14</v>
      </c>
      <c r="CE406" s="6">
        <v>844.28599999999994</v>
      </c>
      <c r="CF406" s="6">
        <v>1223.2829999999999</v>
      </c>
      <c r="CG406" s="6">
        <v>5.3769999999999998</v>
      </c>
      <c r="CH406" s="6">
        <v>99.998999999999995</v>
      </c>
      <c r="CS406" s="6"/>
      <c r="CT406" s="6"/>
      <c r="CU406" s="6"/>
      <c r="CV406" s="6"/>
      <c r="CW406" s="6"/>
      <c r="CZ406" s="6"/>
      <c r="DA406" s="6"/>
      <c r="DB406" s="6"/>
      <c r="DC406" s="6"/>
      <c r="DD406" s="6"/>
      <c r="DE406" s="6"/>
    </row>
    <row r="407" spans="1:109" x14ac:dyDescent="0.35">
      <c r="A407" s="8">
        <v>800.490966796875</v>
      </c>
      <c r="B407" s="8">
        <v>119.90861511230469</v>
      </c>
      <c r="C407" s="8">
        <v>214.60000610351563</v>
      </c>
      <c r="D407" s="8">
        <v>214.80000305175781</v>
      </c>
      <c r="E407" s="8">
        <v>220.10000610351563</v>
      </c>
      <c r="F407" s="8">
        <v>225</v>
      </c>
      <c r="G407" s="8">
        <v>2187.767333984375</v>
      </c>
      <c r="H407" s="8">
        <v>1789.867919921875</v>
      </c>
      <c r="I407" s="8">
        <v>3.0740001201629639</v>
      </c>
      <c r="J407" s="8">
        <v>0.14800000190734863</v>
      </c>
      <c r="K407" s="8">
        <v>24.338001251220703</v>
      </c>
      <c r="L407" s="8">
        <v>2.0440001487731934</v>
      </c>
      <c r="M407" s="8">
        <v>0.45200002193450928</v>
      </c>
      <c r="N407" s="8">
        <v>0.65600001811981201</v>
      </c>
      <c r="O407" s="8">
        <v>41</v>
      </c>
      <c r="P407" s="8">
        <v>27.583711624145508</v>
      </c>
      <c r="Q407" s="8">
        <v>44.978981018066406</v>
      </c>
      <c r="R407" s="8">
        <v>229.80000305175781</v>
      </c>
      <c r="S407" s="8">
        <v>60.099997999999999</v>
      </c>
      <c r="T407" s="8">
        <v>60.099997999999999</v>
      </c>
      <c r="U407" s="8">
        <v>60.900002000000001</v>
      </c>
      <c r="V407" s="8">
        <v>91.864166259765625</v>
      </c>
      <c r="W407" s="8">
        <v>52.49993896484375</v>
      </c>
      <c r="X407" s="8">
        <v>67.349456787109375</v>
      </c>
      <c r="Y407" s="8">
        <v>83.05242919921875</v>
      </c>
      <c r="Z407" s="8">
        <v>2.1445624828338623</v>
      </c>
      <c r="AA407" s="8">
        <v>542.4136962890625</v>
      </c>
      <c r="AB407" s="8">
        <v>494.11276245117188</v>
      </c>
      <c r="AC407" s="8">
        <v>4.8535628318786621</v>
      </c>
      <c r="AD407" s="8">
        <v>3.8753125667572021</v>
      </c>
      <c r="AE407" s="8">
        <v>7838.94775390625</v>
      </c>
      <c r="AF407" s="8">
        <v>5964.10205078125</v>
      </c>
      <c r="AG407" s="8">
        <v>1785.185546875</v>
      </c>
      <c r="AH407" s="8">
        <v>1123.65185546875</v>
      </c>
      <c r="AI407" s="8">
        <v>6053.76220703125</v>
      </c>
      <c r="AJ407" s="8">
        <v>4840.4501953125</v>
      </c>
      <c r="AK407" s="8">
        <f>(data_cloud__263[[#This Row],[timestamp]]-BD405)*86400</f>
        <v>24.592000362463295</v>
      </c>
      <c r="AL407" s="8">
        <v>1.0049999999999999</v>
      </c>
      <c r="AM407" s="8">
        <v>424.74700000000001</v>
      </c>
      <c r="AN407" s="8">
        <v>2054.2130000000002</v>
      </c>
      <c r="AO407" s="8">
        <v>5.4160000000000004</v>
      </c>
      <c r="AP407" s="6">
        <v>23.087</v>
      </c>
      <c r="AQ407" s="6">
        <v>1</v>
      </c>
      <c r="AR407" s="6">
        <v>1</v>
      </c>
      <c r="AS407" s="6">
        <f>_xlfn.XLOOKUP(data_cloud__263[[#This Row],[product_id]], manual_check_maarten!A:A,manual_check_maarten!F:F,  "")</f>
        <v>1</v>
      </c>
      <c r="AT407" s="6" t="str">
        <f>_xlfn.XLOOKUP(data_cloud__263[[#This Row],[product_id]], manual_check_maarten!A:A,manual_check_maarten!H:H,  "")</f>
        <v/>
      </c>
      <c r="AU407" s="6">
        <f>IF(data_cloud__263[[#This Row],[ground_truth]]=0,1,0)</f>
        <v>0</v>
      </c>
      <c r="AV407" s="6"/>
      <c r="AW407" s="6"/>
      <c r="AX407" s="6">
        <f>_xlfn.XLOOKUP(data_cloud__263[[#This Row],[product_id]], manual_check_maarten!A:A,manual_check_maarten!G:G,  "")</f>
        <v>0</v>
      </c>
      <c r="AY407" s="6"/>
      <c r="AZ407" s="6"/>
      <c r="BA407" s="6" t="s">
        <v>813</v>
      </c>
      <c r="BB407" s="6">
        <v>222</v>
      </c>
      <c r="BC407" s="6" t="s">
        <v>85</v>
      </c>
      <c r="BD407" s="6">
        <v>45566.770728587966</v>
      </c>
      <c r="BE407" s="6" t="s">
        <v>79</v>
      </c>
      <c r="BF407" s="6" t="s">
        <v>80</v>
      </c>
      <c r="BG407" s="6">
        <v>222</v>
      </c>
      <c r="BH407" s="6">
        <v>222</v>
      </c>
      <c r="BI407" s="6">
        <v>0</v>
      </c>
      <c r="BJ407" s="6" t="s">
        <v>811</v>
      </c>
      <c r="BK407" s="6" t="s">
        <v>82</v>
      </c>
      <c r="BL407" s="6">
        <v>16.279998779296875</v>
      </c>
      <c r="BM407" s="6">
        <v>110</v>
      </c>
      <c r="BN407" s="6" t="s">
        <v>82</v>
      </c>
      <c r="BO407" s="6" t="s">
        <v>82</v>
      </c>
      <c r="BP407" s="6">
        <v>0</v>
      </c>
      <c r="BQ407" s="6">
        <v>60</v>
      </c>
      <c r="BR407" s="6"/>
      <c r="BS407" s="6"/>
      <c r="BT407" s="6" t="s">
        <v>814</v>
      </c>
      <c r="BU407" s="6" t="s">
        <v>813</v>
      </c>
      <c r="BV407" s="6">
        <v>40</v>
      </c>
      <c r="BW407" s="6">
        <v>20</v>
      </c>
      <c r="BX407" s="6">
        <v>45</v>
      </c>
      <c r="BY407" s="6">
        <v>1183.252</v>
      </c>
      <c r="BZ407" s="6">
        <v>1080.115</v>
      </c>
      <c r="CA407" s="6">
        <v>-3.6949999999999998</v>
      </c>
      <c r="CB407" s="6">
        <v>4.016</v>
      </c>
      <c r="CC407" s="6">
        <v>88.614000000000004</v>
      </c>
      <c r="CD407" s="6">
        <v>2054.2130000000002</v>
      </c>
      <c r="CE407" s="6">
        <v>1189.6669999999999</v>
      </c>
      <c r="CF407" s="6">
        <v>1384.6010000000001</v>
      </c>
      <c r="CG407" s="6">
        <v>179.49600000000001</v>
      </c>
      <c r="CH407" s="6">
        <v>98.424999999999997</v>
      </c>
      <c r="CS407" s="6"/>
      <c r="CT407" s="6"/>
      <c r="CU407" s="6"/>
      <c r="CV407" s="6"/>
      <c r="CW407" s="6"/>
      <c r="CZ407" s="6"/>
      <c r="DA407" s="6"/>
      <c r="DB407" s="6"/>
      <c r="DC407" s="6"/>
      <c r="DD407" s="6"/>
      <c r="DE407" s="6"/>
    </row>
    <row r="408" spans="1:109" hidden="1" x14ac:dyDescent="0.35">
      <c r="A408" s="8">
        <v>800.490966796875</v>
      </c>
      <c r="B408" s="8">
        <v>119.90861511230469</v>
      </c>
      <c r="C408" s="8">
        <v>214.60000610351563</v>
      </c>
      <c r="D408" s="8">
        <v>214.60000610351563</v>
      </c>
      <c r="E408" s="8">
        <v>220.10000610351563</v>
      </c>
      <c r="F408" s="8">
        <v>225</v>
      </c>
      <c r="G408" s="8">
        <v>2189.61328125</v>
      </c>
      <c r="H408" s="8">
        <v>1795.0164794921875</v>
      </c>
      <c r="I408" s="8">
        <v>3.2380001544952393</v>
      </c>
      <c r="J408" s="8">
        <v>0.14800000190734863</v>
      </c>
      <c r="K408" s="8">
        <v>24.338001251220703</v>
      </c>
      <c r="L408" s="8">
        <v>2.0440001487731934</v>
      </c>
      <c r="M408" s="8">
        <v>0.45200002193450928</v>
      </c>
      <c r="N408" s="8">
        <v>0.65800005197525024</v>
      </c>
      <c r="O408" s="8">
        <v>40.700000762939453</v>
      </c>
      <c r="P408" s="8">
        <v>27.522550582885742</v>
      </c>
      <c r="Q408" s="8">
        <v>44.973884582519531</v>
      </c>
      <c r="R408" s="8">
        <v>229.80000305175781</v>
      </c>
      <c r="S408" s="8">
        <v>59.900002000000001</v>
      </c>
      <c r="T408" s="8">
        <v>59.900002000000001</v>
      </c>
      <c r="U408" s="8">
        <v>60.900002000000001</v>
      </c>
      <c r="V408" s="8">
        <v>141.87911987304688</v>
      </c>
      <c r="W408" s="8">
        <v>52.499603271484375</v>
      </c>
      <c r="X408" s="8">
        <v>66.589813232421875</v>
      </c>
      <c r="Y408" s="8">
        <v>80.408119201660156</v>
      </c>
      <c r="Z408" s="8">
        <v>2.8594377040863037</v>
      </c>
      <c r="AA408" s="8">
        <v>539.97662353515625</v>
      </c>
      <c r="AB408" s="8">
        <v>495.03662109375</v>
      </c>
      <c r="AC408" s="8">
        <v>4.6654376983642578</v>
      </c>
      <c r="AD408" s="8">
        <v>3.687187671661377</v>
      </c>
      <c r="AE408" s="8">
        <v>7640.55712890625</v>
      </c>
      <c r="AF408" s="8">
        <v>5369.8193359375</v>
      </c>
      <c r="AG408" s="8">
        <v>1664.2490234375</v>
      </c>
      <c r="AH408" s="8">
        <v>1005.0107421875</v>
      </c>
      <c r="AI408" s="8">
        <v>5976.30810546875</v>
      </c>
      <c r="AJ408" s="8">
        <v>4364.80859375</v>
      </c>
      <c r="AK408" s="8">
        <f>(data_cloud__263[[#This Row],[timestamp]]-BD406)*86400</f>
        <v>23.975999630056322</v>
      </c>
      <c r="AL408" s="8"/>
      <c r="AM408" s="8"/>
      <c r="AN408" s="8"/>
      <c r="AO408" s="8"/>
      <c r="AP408" s="6"/>
      <c r="AQ408" s="6"/>
      <c r="AR408" s="6"/>
      <c r="AS408" s="6" t="str">
        <f>_xlfn.XLOOKUP(data_cloud__263[[#This Row],[product_id]], manual_check_maarten!A:A,manual_check_maarten!F:F,  "")</f>
        <v/>
      </c>
      <c r="AT408" s="6" t="str">
        <f>_xlfn.XLOOKUP(data_cloud__263[[#This Row],[product_id]], manual_check_maarten!A:A,manual_check_maarten!H:H,  "")</f>
        <v/>
      </c>
      <c r="AU408" s="6">
        <f>IF(data_cloud__263[[#This Row],[ground_truth]]=0,1,0)</f>
        <v>0</v>
      </c>
      <c r="AV408" s="6"/>
      <c r="AW408" s="6"/>
      <c r="AX408" s="6" t="str">
        <f>_xlfn.XLOOKUP(data_cloud__263[[#This Row],[product_id]], manual_check_maarten!A:A,manual_check_maarten!G:G,  "")</f>
        <v/>
      </c>
      <c r="AY408" s="6"/>
      <c r="AZ408" s="6"/>
      <c r="BA408" s="6" t="s">
        <v>815</v>
      </c>
      <c r="BB408" s="6">
        <v>223</v>
      </c>
      <c r="BC408" s="6" t="s">
        <v>78</v>
      </c>
      <c r="BD408" s="6">
        <v>45566.771006087962</v>
      </c>
      <c r="BE408" s="6" t="s">
        <v>79</v>
      </c>
      <c r="BF408" s="6" t="s">
        <v>80</v>
      </c>
      <c r="BG408" s="6">
        <v>223</v>
      </c>
      <c r="BH408" s="6">
        <v>223</v>
      </c>
      <c r="BI408" s="6">
        <v>0</v>
      </c>
      <c r="BJ408" s="6" t="s">
        <v>816</v>
      </c>
      <c r="BK408" s="6" t="s">
        <v>82</v>
      </c>
      <c r="BL408" s="6">
        <v>16.289999008178711</v>
      </c>
      <c r="BM408" s="6">
        <v>110</v>
      </c>
      <c r="BN408" s="6" t="s">
        <v>82</v>
      </c>
      <c r="BO408" s="6" t="s">
        <v>82</v>
      </c>
      <c r="BP408" s="6">
        <v>0</v>
      </c>
      <c r="BQ408" s="6">
        <v>60</v>
      </c>
      <c r="BR408" s="6">
        <v>1.7309784889221191E-2</v>
      </c>
      <c r="BS408" s="6">
        <v>0.1372833251953125</v>
      </c>
      <c r="BT408" s="6"/>
      <c r="BU408" s="6"/>
      <c r="BY408" s="6"/>
      <c r="BZ408" s="6"/>
      <c r="CA408" s="6"/>
      <c r="CB408" s="6"/>
      <c r="CC408" s="6"/>
      <c r="CD408" s="6"/>
      <c r="CE408" s="6"/>
      <c r="CS408" s="6"/>
      <c r="CT408" s="6"/>
      <c r="CU408" s="6"/>
      <c r="CV408" s="6"/>
      <c r="CW408" s="6"/>
      <c r="CZ408" s="6"/>
      <c r="DA408" s="6"/>
      <c r="DB408" s="6"/>
      <c r="DC408" s="6"/>
      <c r="DD408" s="6"/>
      <c r="DE408" s="6"/>
    </row>
    <row r="409" spans="1:109" x14ac:dyDescent="0.35">
      <c r="A409" s="8">
        <v>800.490966796875</v>
      </c>
      <c r="B409" s="8">
        <v>119.90861511230469</v>
      </c>
      <c r="C409" s="8">
        <v>214.60000610351563</v>
      </c>
      <c r="D409" s="8">
        <v>214.60000610351563</v>
      </c>
      <c r="E409" s="8">
        <v>220.10000610351563</v>
      </c>
      <c r="F409" s="8">
        <v>225</v>
      </c>
      <c r="G409" s="8">
        <v>2189.61328125</v>
      </c>
      <c r="H409" s="8">
        <v>1795.0164794921875</v>
      </c>
      <c r="I409" s="8">
        <v>3.2380001544952393</v>
      </c>
      <c r="J409" s="8">
        <v>0.14800000190734863</v>
      </c>
      <c r="K409" s="8">
        <v>24.338001251220703</v>
      </c>
      <c r="L409" s="8">
        <v>2.0440001487731934</v>
      </c>
      <c r="M409" s="8">
        <v>0.45200002193450928</v>
      </c>
      <c r="N409" s="8">
        <v>0.65800005197525024</v>
      </c>
      <c r="O409" s="8">
        <v>40.700000762939453</v>
      </c>
      <c r="P409" s="8">
        <v>27.522550582885742</v>
      </c>
      <c r="Q409" s="8">
        <v>44.973884582519531</v>
      </c>
      <c r="R409" s="8">
        <v>229.80000305175781</v>
      </c>
      <c r="S409" s="8">
        <v>59.900002000000001</v>
      </c>
      <c r="T409" s="8">
        <v>59.900002000000001</v>
      </c>
      <c r="U409" s="8">
        <v>60.900002000000001</v>
      </c>
      <c r="V409" s="8">
        <v>91.864166259765625</v>
      </c>
      <c r="W409" s="8">
        <v>52.49993896484375</v>
      </c>
      <c r="X409" s="8">
        <v>67.25567626953125</v>
      </c>
      <c r="Y409" s="8">
        <v>82.828407287597656</v>
      </c>
      <c r="Z409" s="8">
        <v>2.4455626010894775</v>
      </c>
      <c r="AA409" s="8">
        <v>541.8426513671875</v>
      </c>
      <c r="AB409" s="8">
        <v>493.41403198242188</v>
      </c>
      <c r="AC409" s="8">
        <v>4.8159375190734863</v>
      </c>
      <c r="AD409" s="8">
        <v>3.8753125667572021</v>
      </c>
      <c r="AE409" s="8">
        <v>7819.49365234375</v>
      </c>
      <c r="AF409" s="8">
        <v>5944.548828125</v>
      </c>
      <c r="AG409" s="8">
        <v>1759.4814453125</v>
      </c>
      <c r="AH409" s="8">
        <v>1118.9931640625</v>
      </c>
      <c r="AI409" s="8">
        <v>6060.01220703125</v>
      </c>
      <c r="AJ409" s="8">
        <v>4825.5556640625</v>
      </c>
      <c r="AK409" s="8">
        <f>(data_cloud__263[[#This Row],[timestamp]]-BD407)*86400</f>
        <v>23.975999630056322</v>
      </c>
      <c r="AL409" s="8">
        <v>1.0049999999999999</v>
      </c>
      <c r="AM409" s="8">
        <v>424.62599999999998</v>
      </c>
      <c r="AN409" s="8">
        <v>2056.2130000000002</v>
      </c>
      <c r="AO409" s="8">
        <v>7.6319999999999997</v>
      </c>
      <c r="AP409" s="6">
        <v>24.498000000000001</v>
      </c>
      <c r="AQ409" s="6">
        <v>1</v>
      </c>
      <c r="AR409" s="6">
        <v>1</v>
      </c>
      <c r="AS409" s="6">
        <f>_xlfn.XLOOKUP(data_cloud__263[[#This Row],[product_id]], manual_check_maarten!A:A,manual_check_maarten!F:F,  "")</f>
        <v>1</v>
      </c>
      <c r="AT409" s="6" t="str">
        <f>_xlfn.XLOOKUP(data_cloud__263[[#This Row],[product_id]], manual_check_maarten!A:A,manual_check_maarten!H:H,  "")</f>
        <v/>
      </c>
      <c r="AU409" s="6">
        <f>IF(data_cloud__263[[#This Row],[ground_truth]]=0,1,0)</f>
        <v>0</v>
      </c>
      <c r="AV409" s="6"/>
      <c r="AW409" s="6"/>
      <c r="AX409" s="6">
        <f>_xlfn.XLOOKUP(data_cloud__263[[#This Row],[product_id]], manual_check_maarten!A:A,manual_check_maarten!G:G,  "")</f>
        <v>0</v>
      </c>
      <c r="AY409" s="6"/>
      <c r="AZ409" s="6"/>
      <c r="BA409" s="6" t="s">
        <v>817</v>
      </c>
      <c r="BB409" s="6">
        <v>223</v>
      </c>
      <c r="BC409" s="6" t="s">
        <v>85</v>
      </c>
      <c r="BD409" s="6">
        <v>45566.771006087962</v>
      </c>
      <c r="BE409" s="6" t="s">
        <v>79</v>
      </c>
      <c r="BF409" s="6" t="s">
        <v>80</v>
      </c>
      <c r="BG409" s="6">
        <v>223</v>
      </c>
      <c r="BH409" s="6">
        <v>223</v>
      </c>
      <c r="BI409" s="6">
        <v>0</v>
      </c>
      <c r="BJ409" s="6" t="s">
        <v>816</v>
      </c>
      <c r="BK409" s="6" t="s">
        <v>82</v>
      </c>
      <c r="BL409" s="6">
        <v>16.289999008178711</v>
      </c>
      <c r="BM409" s="6">
        <v>110</v>
      </c>
      <c r="BN409" s="6" t="s">
        <v>82</v>
      </c>
      <c r="BO409" s="6" t="s">
        <v>82</v>
      </c>
      <c r="BP409" s="6">
        <v>0</v>
      </c>
      <c r="BQ409" s="6">
        <v>60</v>
      </c>
      <c r="BR409" s="6"/>
      <c r="BS409" s="6"/>
      <c r="BT409" s="6" t="s">
        <v>818</v>
      </c>
      <c r="BU409" s="6" t="s">
        <v>817</v>
      </c>
      <c r="BV409" s="6">
        <v>40</v>
      </c>
      <c r="BW409" s="6">
        <v>20</v>
      </c>
      <c r="BX409" s="6">
        <v>45</v>
      </c>
      <c r="BY409" s="6">
        <v>1244.5840000000001</v>
      </c>
      <c r="BZ409" s="6">
        <v>789.99599999999998</v>
      </c>
      <c r="CA409" s="6">
        <v>-1.619</v>
      </c>
      <c r="CB409" s="6">
        <v>4.0529999999999999</v>
      </c>
      <c r="CC409" s="6">
        <v>90.69</v>
      </c>
      <c r="CD409" s="6">
        <v>2056.2130000000002</v>
      </c>
      <c r="CE409" s="6">
        <v>1237.386</v>
      </c>
      <c r="CF409" s="6">
        <v>1100.0350000000001</v>
      </c>
      <c r="CG409" s="6">
        <v>-178.13200000000001</v>
      </c>
      <c r="CH409" s="6">
        <v>99.998999999999995</v>
      </c>
      <c r="CS409" s="6"/>
      <c r="CT409" s="6"/>
      <c r="CU409" s="6"/>
      <c r="CV409" s="6"/>
      <c r="CW409" s="6"/>
      <c r="CZ409" s="6"/>
      <c r="DA409" s="6"/>
      <c r="DB409" s="6"/>
      <c r="DC409" s="6"/>
      <c r="DD409" s="6"/>
      <c r="DE409" s="6"/>
    </row>
    <row r="410" spans="1:109" x14ac:dyDescent="0.35">
      <c r="A410" s="8">
        <v>800.490966796875</v>
      </c>
      <c r="B410" s="8">
        <v>119.90861511230469</v>
      </c>
      <c r="C410" s="8">
        <v>214.60000610351563</v>
      </c>
      <c r="D410" s="8">
        <v>214.60000610351563</v>
      </c>
      <c r="E410" s="8">
        <v>220.10000610351563</v>
      </c>
      <c r="F410" s="8">
        <v>225</v>
      </c>
      <c r="G410" s="8">
        <v>2191.750244140625</v>
      </c>
      <c r="H410" s="8">
        <v>1772.7706298828125</v>
      </c>
      <c r="I410" s="8">
        <v>3.2400002479553223</v>
      </c>
      <c r="J410" s="8">
        <v>0.14800000190734863</v>
      </c>
      <c r="K410" s="8">
        <v>24.338001251220703</v>
      </c>
      <c r="L410" s="8">
        <v>2.0220000743865967</v>
      </c>
      <c r="M410" s="8">
        <v>0.45200002193450928</v>
      </c>
      <c r="N410" s="8">
        <v>0.65400004386901855</v>
      </c>
      <c r="O410" s="8">
        <v>40.5</v>
      </c>
      <c r="P410" s="8">
        <v>27.068937301635742</v>
      </c>
      <c r="Q410" s="8">
        <v>44.994274139404297</v>
      </c>
      <c r="R410" s="8">
        <v>229.80000305175781</v>
      </c>
      <c r="S410" s="8">
        <v>60.099997999999999</v>
      </c>
      <c r="T410" s="8">
        <v>60.099997999999999</v>
      </c>
      <c r="U410" s="8">
        <v>60.900002000000001</v>
      </c>
      <c r="V410" s="8">
        <v>141.87911987304688</v>
      </c>
      <c r="W410" s="8">
        <v>52.499603271484375</v>
      </c>
      <c r="X410" s="8">
        <v>66.744247436523438</v>
      </c>
      <c r="Y410" s="8">
        <v>80.331886291503906</v>
      </c>
      <c r="Z410" s="8">
        <v>2.8594377040863037</v>
      </c>
      <c r="AA410" s="8">
        <v>539.08636474609375</v>
      </c>
      <c r="AB410" s="8">
        <v>491.74606323242188</v>
      </c>
      <c r="AC410" s="8">
        <v>4.6278128623962402</v>
      </c>
      <c r="AD410" s="8">
        <v>3.687187671661377</v>
      </c>
      <c r="AE410" s="8">
        <v>7636.10302734375</v>
      </c>
      <c r="AF410" s="8">
        <v>5288.36962890625</v>
      </c>
      <c r="AG410" s="8">
        <v>1627.40673828125</v>
      </c>
      <c r="AH410" s="8">
        <v>984.6123046875</v>
      </c>
      <c r="AI410" s="8">
        <v>6008.6962890625</v>
      </c>
      <c r="AJ410" s="8">
        <v>4303.75732421875</v>
      </c>
      <c r="AK410" s="8">
        <f>(data_cloud__263[[#This Row],[timestamp]]-BD408)*86400</f>
        <v>23.983000195585191</v>
      </c>
      <c r="AL410" s="8">
        <v>1.0029999999999999</v>
      </c>
      <c r="AM410" s="8">
        <v>423.64800000000002</v>
      </c>
      <c r="AN410" s="8">
        <v>2055.8249999999998</v>
      </c>
      <c r="AO410" s="8">
        <v>6.7960000000000003</v>
      </c>
      <c r="AP410" s="6">
        <v>26.091999999999999</v>
      </c>
      <c r="AQ410" s="6">
        <v>1</v>
      </c>
      <c r="AR410" s="6">
        <v>1</v>
      </c>
      <c r="AS410" s="6">
        <f>_xlfn.XLOOKUP(data_cloud__263[[#This Row],[product_id]], manual_check_maarten!A:A,manual_check_maarten!F:F,  "")</f>
        <v>0</v>
      </c>
      <c r="AT410" s="6" t="str">
        <f>_xlfn.XLOOKUP(data_cloud__263[[#This Row],[product_id]], manual_check_maarten!A:A,manual_check_maarten!H:H,  "")</f>
        <v>Circ section</v>
      </c>
      <c r="AU410" s="6">
        <f>IF(data_cloud__263[[#This Row],[ground_truth]]=0,1,0)</f>
        <v>1</v>
      </c>
      <c r="AV410" s="6"/>
      <c r="AW410" s="6"/>
      <c r="AX410" s="6">
        <f>_xlfn.XLOOKUP(data_cloud__263[[#This Row],[product_id]], manual_check_maarten!A:A,manual_check_maarten!G:G,  "")</f>
        <v>0</v>
      </c>
      <c r="AY410" s="6"/>
      <c r="AZ410" s="6"/>
      <c r="BA410" s="6" t="s">
        <v>819</v>
      </c>
      <c r="BB410" s="6">
        <v>224</v>
      </c>
      <c r="BC410" s="6" t="s">
        <v>78</v>
      </c>
      <c r="BD410" s="6">
        <v>45566.771283668983</v>
      </c>
      <c r="BE410" s="6" t="s">
        <v>79</v>
      </c>
      <c r="BF410" s="6" t="s">
        <v>80</v>
      </c>
      <c r="BG410" s="6">
        <v>224</v>
      </c>
      <c r="BH410" s="6">
        <v>224</v>
      </c>
      <c r="BI410" s="6">
        <v>0</v>
      </c>
      <c r="BJ410" s="6" t="s">
        <v>820</v>
      </c>
      <c r="BK410" s="6" t="s">
        <v>82</v>
      </c>
      <c r="BL410" s="6">
        <v>16.289999008178711</v>
      </c>
      <c r="BM410" s="6">
        <v>110</v>
      </c>
      <c r="BN410" s="6" t="s">
        <v>82</v>
      </c>
      <c r="BO410" s="6" t="s">
        <v>82</v>
      </c>
      <c r="BP410" s="6">
        <v>0</v>
      </c>
      <c r="BQ410" s="6">
        <v>60</v>
      </c>
      <c r="BR410" s="6">
        <v>2.4841547012329102E-2</v>
      </c>
      <c r="BS410" s="6">
        <v>0.11888802051544189</v>
      </c>
      <c r="BT410" s="6" t="s">
        <v>821</v>
      </c>
      <c r="BU410" s="6" t="s">
        <v>819</v>
      </c>
      <c r="BV410" s="6">
        <v>40</v>
      </c>
      <c r="BW410" s="6">
        <v>20</v>
      </c>
      <c r="BX410" s="6">
        <v>45</v>
      </c>
      <c r="BY410" s="6">
        <v>865.64200000000005</v>
      </c>
      <c r="BZ410" s="6">
        <v>1249.105</v>
      </c>
      <c r="CA410" s="6">
        <v>2.1579999999999999</v>
      </c>
      <c r="CB410" s="6">
        <v>4.1849999999999996</v>
      </c>
      <c r="CC410" s="6">
        <v>94.466999999999999</v>
      </c>
      <c r="CD410" s="6">
        <v>2055.8249999999998</v>
      </c>
      <c r="CE410" s="6">
        <v>843.86099999999999</v>
      </c>
      <c r="CF410" s="6">
        <v>1355.9570000000001</v>
      </c>
      <c r="CG410" s="6">
        <v>5.5780000000000003</v>
      </c>
      <c r="CH410" s="6">
        <v>94.882000000000005</v>
      </c>
      <c r="CS410" s="6"/>
      <c r="CT410" s="6"/>
      <c r="CU410" s="6"/>
      <c r="CV410" s="6"/>
      <c r="CW410" s="6"/>
      <c r="CZ410" s="6"/>
      <c r="DA410" s="6"/>
      <c r="DB410" s="6"/>
      <c r="DC410" s="6"/>
      <c r="DD410" s="6"/>
      <c r="DE410" s="6"/>
    </row>
    <row r="411" spans="1:109" x14ac:dyDescent="0.35">
      <c r="A411" s="8">
        <v>800.490966796875</v>
      </c>
      <c r="B411" s="8">
        <v>119.90861511230469</v>
      </c>
      <c r="C411" s="8">
        <v>214.60000610351563</v>
      </c>
      <c r="D411" s="8">
        <v>214.60000610351563</v>
      </c>
      <c r="E411" s="8">
        <v>220.10000610351563</v>
      </c>
      <c r="F411" s="8">
        <v>225</v>
      </c>
      <c r="G411" s="8">
        <v>2191.750244140625</v>
      </c>
      <c r="H411" s="8">
        <v>1772.7706298828125</v>
      </c>
      <c r="I411" s="8">
        <v>3.2400002479553223</v>
      </c>
      <c r="J411" s="8">
        <v>0.14800000190734863</v>
      </c>
      <c r="K411" s="8">
        <v>24.338001251220703</v>
      </c>
      <c r="L411" s="8">
        <v>2.0220000743865967</v>
      </c>
      <c r="M411" s="8">
        <v>0.45200002193450928</v>
      </c>
      <c r="N411" s="8">
        <v>0.65400004386901855</v>
      </c>
      <c r="O411" s="8">
        <v>40.5</v>
      </c>
      <c r="P411" s="8">
        <v>27.068937301635742</v>
      </c>
      <c r="Q411" s="8">
        <v>44.994274139404297</v>
      </c>
      <c r="R411" s="8">
        <v>229.80000305175781</v>
      </c>
      <c r="S411" s="8">
        <v>60.099997999999999</v>
      </c>
      <c r="T411" s="8">
        <v>60.099997999999999</v>
      </c>
      <c r="U411" s="8">
        <v>60.900002000000001</v>
      </c>
      <c r="V411" s="8">
        <v>91.864166259765625</v>
      </c>
      <c r="W411" s="8">
        <v>52.49993896484375</v>
      </c>
      <c r="X411" s="8">
        <v>67.335128784179688</v>
      </c>
      <c r="Y411" s="8">
        <v>83.194465637207031</v>
      </c>
      <c r="Z411" s="8">
        <v>1.4673125743865967</v>
      </c>
      <c r="AA411" s="8">
        <v>540.57464599609375</v>
      </c>
      <c r="AB411" s="8">
        <v>490.33822631835938</v>
      </c>
      <c r="AC411" s="8">
        <v>4.8911876678466797</v>
      </c>
      <c r="AD411" s="8">
        <v>3.9129376411437988</v>
      </c>
      <c r="AE411" s="8">
        <v>7804.50537109375</v>
      </c>
      <c r="AF411" s="8">
        <v>5863.0439453125</v>
      </c>
      <c r="AG411" s="8">
        <v>1778.77685546875</v>
      </c>
      <c r="AH411" s="8">
        <v>1112.22900390625</v>
      </c>
      <c r="AI411" s="8">
        <v>6025.728515625</v>
      </c>
      <c r="AJ411" s="8">
        <v>4750.81494140625</v>
      </c>
      <c r="AK411" s="8">
        <f>(data_cloud__263[[#This Row],[timestamp]]-BD409)*86400</f>
        <v>23.983000195585191</v>
      </c>
      <c r="AL411" s="8">
        <v>1.0049999999999999</v>
      </c>
      <c r="AM411" s="8">
        <v>424.637</v>
      </c>
      <c r="AN411" s="8">
        <v>2054.0390000000002</v>
      </c>
      <c r="AO411" s="8">
        <v>11.021000000000001</v>
      </c>
      <c r="AP411" s="6">
        <v>34.668999999999997</v>
      </c>
      <c r="AQ411" s="6">
        <v>1</v>
      </c>
      <c r="AR411" s="6">
        <v>1</v>
      </c>
      <c r="AS411" s="6">
        <f>_xlfn.XLOOKUP(data_cloud__263[[#This Row],[product_id]], manual_check_maarten!A:A,manual_check_maarten!F:F,  "")</f>
        <v>0</v>
      </c>
      <c r="AT411" s="6" t="str">
        <f>_xlfn.XLOOKUP(data_cloud__263[[#This Row],[product_id]], manual_check_maarten!A:A,manual_check_maarten!H:H,  "")</f>
        <v>Streaks</v>
      </c>
      <c r="AU411" s="6">
        <f>IF(data_cloud__263[[#This Row],[ground_truth]]=0,1,0)</f>
        <v>1</v>
      </c>
      <c r="AV411" s="6"/>
      <c r="AW411" s="6"/>
      <c r="AX411" s="6">
        <f>_xlfn.XLOOKUP(data_cloud__263[[#This Row],[product_id]], manual_check_maarten!A:A,manual_check_maarten!G:G,  "")</f>
        <v>0</v>
      </c>
      <c r="AY411" s="6"/>
      <c r="AZ411" s="6"/>
      <c r="BA411" s="6" t="s">
        <v>822</v>
      </c>
      <c r="BB411" s="6">
        <v>224</v>
      </c>
      <c r="BC411" s="6" t="s">
        <v>85</v>
      </c>
      <c r="BD411" s="6">
        <v>45566.771283668983</v>
      </c>
      <c r="BE411" s="6" t="s">
        <v>79</v>
      </c>
      <c r="BF411" s="6" t="s">
        <v>80</v>
      </c>
      <c r="BG411" s="6">
        <v>224</v>
      </c>
      <c r="BH411" s="6">
        <v>224</v>
      </c>
      <c r="BI411" s="6">
        <v>0</v>
      </c>
      <c r="BJ411" s="6" t="s">
        <v>820</v>
      </c>
      <c r="BK411" s="6" t="s">
        <v>82</v>
      </c>
      <c r="BL411" s="6">
        <v>16.289999008178711</v>
      </c>
      <c r="BM411" s="6">
        <v>110</v>
      </c>
      <c r="BN411" s="6" t="s">
        <v>82</v>
      </c>
      <c r="BO411" s="6" t="s">
        <v>82</v>
      </c>
      <c r="BP411" s="6">
        <v>0</v>
      </c>
      <c r="BQ411" s="6">
        <v>60</v>
      </c>
      <c r="BR411" s="6"/>
      <c r="BS411" s="6"/>
      <c r="BT411" s="6" t="s">
        <v>823</v>
      </c>
      <c r="BU411" s="6" t="s">
        <v>822</v>
      </c>
      <c r="BV411" s="6">
        <v>40</v>
      </c>
      <c r="BW411" s="6">
        <v>20</v>
      </c>
      <c r="BX411" s="6">
        <v>45</v>
      </c>
      <c r="BY411" s="6">
        <v>1183.5930000000001</v>
      </c>
      <c r="BZ411" s="6">
        <v>1095.933</v>
      </c>
      <c r="CA411" s="6">
        <v>-3.673</v>
      </c>
      <c r="CB411" s="6">
        <v>4.0819999999999999</v>
      </c>
      <c r="CC411" s="6">
        <v>88.635999999999996</v>
      </c>
      <c r="CD411" s="6">
        <v>2054.0390000000002</v>
      </c>
      <c r="CE411" s="6">
        <v>1189.758</v>
      </c>
      <c r="CF411" s="6">
        <v>1401.2670000000001</v>
      </c>
      <c r="CG411" s="6">
        <v>179.55</v>
      </c>
      <c r="CH411" s="6">
        <v>98.424999999999997</v>
      </c>
      <c r="CS411" s="6"/>
      <c r="CT411" s="6"/>
      <c r="CU411" s="6"/>
      <c r="CV411" s="6"/>
      <c r="CW411" s="6"/>
      <c r="CZ411" s="6"/>
      <c r="DA411" s="6"/>
      <c r="DB411" s="6"/>
      <c r="DC411" s="6"/>
      <c r="DD411" s="6"/>
      <c r="DE411" s="6"/>
    </row>
    <row r="412" spans="1:109" x14ac:dyDescent="0.35">
      <c r="A412" s="8">
        <v>800.3065185546875</v>
      </c>
      <c r="B412" s="8">
        <v>119.90861511230469</v>
      </c>
      <c r="C412" s="8">
        <v>214.60000610351563</v>
      </c>
      <c r="D412" s="8">
        <v>214.80000305175781</v>
      </c>
      <c r="E412" s="8">
        <v>220.10000610351563</v>
      </c>
      <c r="F412" s="8">
        <v>225</v>
      </c>
      <c r="G412" s="8">
        <v>2189.807373046875</v>
      </c>
      <c r="H412" s="8">
        <v>1799.582275390625</v>
      </c>
      <c r="I412" s="8">
        <v>2.9100000858306885</v>
      </c>
      <c r="J412" s="8">
        <v>0.14800000190734863</v>
      </c>
      <c r="K412" s="8">
        <v>24.338001251220703</v>
      </c>
      <c r="L412" s="8">
        <v>2.0440001487731934</v>
      </c>
      <c r="M412" s="8">
        <v>0.45200002193450928</v>
      </c>
      <c r="N412" s="8">
        <v>0.65600001811981201</v>
      </c>
      <c r="O412" s="8">
        <v>40.400001525878906</v>
      </c>
      <c r="P412" s="8">
        <v>27.028163909912109</v>
      </c>
      <c r="Q412" s="8">
        <v>44.989173889160156</v>
      </c>
      <c r="R412" s="8">
        <v>229.80000305175781</v>
      </c>
      <c r="S412" s="8">
        <v>60</v>
      </c>
      <c r="T412" s="8">
        <v>60</v>
      </c>
      <c r="U412" s="8">
        <v>60.900002000000001</v>
      </c>
      <c r="V412" s="8">
        <v>141.87911987304688</v>
      </c>
      <c r="W412" s="8">
        <v>52.499603271484375</v>
      </c>
      <c r="X412" s="8">
        <v>66.751487731933594</v>
      </c>
      <c r="Y412" s="8">
        <v>80.529296875</v>
      </c>
      <c r="Z412" s="8">
        <v>3.0851876735687256</v>
      </c>
      <c r="AA412" s="8">
        <v>538.20904541015625</v>
      </c>
      <c r="AB412" s="8">
        <v>491.650146484375</v>
      </c>
      <c r="AC412" s="8">
        <v>4.7406878471374512</v>
      </c>
      <c r="AD412" s="8">
        <v>3.7248127460479736</v>
      </c>
      <c r="AE412" s="8">
        <v>7608.634765625</v>
      </c>
      <c r="AF412" s="8">
        <v>5271.8125</v>
      </c>
      <c r="AG412" s="8">
        <v>1681.77734375</v>
      </c>
      <c r="AH412" s="8">
        <v>998.78564453125</v>
      </c>
      <c r="AI412" s="8">
        <v>5926.857421875</v>
      </c>
      <c r="AJ412" s="8">
        <v>4273.02685546875</v>
      </c>
      <c r="AK412" s="8">
        <f>(data_cloud__263[[#This Row],[timestamp]]-BD410)*86400</f>
        <v>25.086999940685928</v>
      </c>
      <c r="AL412" s="8">
        <v>1.0029999999999999</v>
      </c>
      <c r="AM412" s="8">
        <v>423.55900000000003</v>
      </c>
      <c r="AN412" s="8">
        <v>2055.1860000000001</v>
      </c>
      <c r="AO412" s="8">
        <v>6.577</v>
      </c>
      <c r="AP412" s="6">
        <v>30.919</v>
      </c>
      <c r="AQ412" s="6">
        <v>1</v>
      </c>
      <c r="AR412" s="6">
        <v>1</v>
      </c>
      <c r="AS412" s="6">
        <f>_xlfn.XLOOKUP(data_cloud__263[[#This Row],[product_id]], manual_check_maarten!A:A,manual_check_maarten!F:F,  "")</f>
        <v>1</v>
      </c>
      <c r="AT412" s="6" t="str">
        <f>_xlfn.XLOOKUP(data_cloud__263[[#This Row],[product_id]], manual_check_maarten!A:A,manual_check_maarten!H:H,  "")</f>
        <v/>
      </c>
      <c r="AU412" s="6">
        <f>IF(data_cloud__263[[#This Row],[ground_truth]]=0,1,0)</f>
        <v>0</v>
      </c>
      <c r="AV412" s="6"/>
      <c r="AW412" s="6"/>
      <c r="AX412" s="6">
        <f>_xlfn.XLOOKUP(data_cloud__263[[#This Row],[product_id]], manual_check_maarten!A:A,manual_check_maarten!G:G,  "")</f>
        <v>0</v>
      </c>
      <c r="AY412" s="6"/>
      <c r="AZ412" s="6"/>
      <c r="BA412" s="6" t="s">
        <v>824</v>
      </c>
      <c r="BB412" s="6">
        <v>225</v>
      </c>
      <c r="BC412" s="6" t="s">
        <v>78</v>
      </c>
      <c r="BD412" s="6">
        <v>45566.771574027778</v>
      </c>
      <c r="BE412" s="6" t="s">
        <v>79</v>
      </c>
      <c r="BF412" s="6" t="s">
        <v>80</v>
      </c>
      <c r="BG412" s="6">
        <v>225</v>
      </c>
      <c r="BH412" s="6">
        <v>225</v>
      </c>
      <c r="BI412" s="6">
        <v>0</v>
      </c>
      <c r="BJ412" s="6" t="s">
        <v>825</v>
      </c>
      <c r="BK412" s="6" t="s">
        <v>82</v>
      </c>
      <c r="BL412" s="6">
        <v>16.299999237060547</v>
      </c>
      <c r="BM412" s="6">
        <v>110</v>
      </c>
      <c r="BN412" s="6" t="s">
        <v>82</v>
      </c>
      <c r="BO412" s="6" t="s">
        <v>82</v>
      </c>
      <c r="BP412" s="6">
        <v>0</v>
      </c>
      <c r="BQ412" s="6">
        <v>60</v>
      </c>
      <c r="BR412" s="6">
        <v>4.8755407333374023E-3</v>
      </c>
      <c r="BS412" s="6">
        <v>0.14259612560272217</v>
      </c>
      <c r="BT412" s="6" t="s">
        <v>826</v>
      </c>
      <c r="BU412" s="6" t="s">
        <v>824</v>
      </c>
      <c r="BV412" s="6">
        <v>40</v>
      </c>
      <c r="BW412" s="6">
        <v>20</v>
      </c>
      <c r="BX412" s="6">
        <v>45</v>
      </c>
      <c r="BY412" s="6">
        <v>848.84400000000005</v>
      </c>
      <c r="BZ412" s="6">
        <v>1182.5450000000001</v>
      </c>
      <c r="CA412" s="6">
        <v>-2.3090000000000002</v>
      </c>
      <c r="CB412" s="6">
        <v>4.133</v>
      </c>
      <c r="CC412" s="6">
        <v>90</v>
      </c>
      <c r="CD412" s="6">
        <v>2055.1860000000001</v>
      </c>
      <c r="CE412" s="6">
        <v>835.26800000000003</v>
      </c>
      <c r="CF412" s="6">
        <v>1291.79</v>
      </c>
      <c r="CG412" s="6">
        <v>1.2390000000000001</v>
      </c>
      <c r="CH412" s="6">
        <v>99.998999999999995</v>
      </c>
      <c r="CS412" s="6"/>
      <c r="CT412" s="6"/>
      <c r="CU412" s="6"/>
      <c r="CV412" s="6"/>
      <c r="CW412" s="6"/>
      <c r="CZ412" s="6"/>
      <c r="DA412" s="6"/>
      <c r="DB412" s="6"/>
      <c r="DC412" s="6"/>
      <c r="DD412" s="6"/>
      <c r="DE412" s="6"/>
    </row>
    <row r="413" spans="1:109" x14ac:dyDescent="0.35">
      <c r="A413" s="8">
        <v>800.3065185546875</v>
      </c>
      <c r="B413" s="8">
        <v>119.90861511230469</v>
      </c>
      <c r="C413" s="8">
        <v>214.60000610351563</v>
      </c>
      <c r="D413" s="8">
        <v>214.80000305175781</v>
      </c>
      <c r="E413" s="8">
        <v>220.10000610351563</v>
      </c>
      <c r="F413" s="8">
        <v>225</v>
      </c>
      <c r="G413" s="8">
        <v>2189.807373046875</v>
      </c>
      <c r="H413" s="8">
        <v>1799.582275390625</v>
      </c>
      <c r="I413" s="8">
        <v>2.9100000858306885</v>
      </c>
      <c r="J413" s="8">
        <v>0.14800000190734863</v>
      </c>
      <c r="K413" s="8">
        <v>24.338001251220703</v>
      </c>
      <c r="L413" s="8">
        <v>2.0440001487731934</v>
      </c>
      <c r="M413" s="8">
        <v>0.45200002193450928</v>
      </c>
      <c r="N413" s="8">
        <v>0.65600001811981201</v>
      </c>
      <c r="O413" s="8">
        <v>40.400001525878906</v>
      </c>
      <c r="P413" s="8">
        <v>27.028163909912109</v>
      </c>
      <c r="Q413" s="8">
        <v>44.989173889160156</v>
      </c>
      <c r="R413" s="8">
        <v>229.80000305175781</v>
      </c>
      <c r="S413" s="8">
        <v>60</v>
      </c>
      <c r="T413" s="8">
        <v>60</v>
      </c>
      <c r="U413" s="8">
        <v>60.900002000000001</v>
      </c>
      <c r="V413" s="8">
        <v>91.864166259765625</v>
      </c>
      <c r="W413" s="8">
        <v>52.49993896484375</v>
      </c>
      <c r="X413" s="8">
        <v>67.275825500488281</v>
      </c>
      <c r="Y413" s="8">
        <v>83.365829467773438</v>
      </c>
      <c r="Z413" s="8">
        <v>1.4296876192092896</v>
      </c>
      <c r="AA413" s="8">
        <v>540.97747802734375</v>
      </c>
      <c r="AB413" s="8">
        <v>492.735595703125</v>
      </c>
      <c r="AC413" s="8">
        <v>4.8911876678466797</v>
      </c>
      <c r="AD413" s="8">
        <v>3.8753125667572021</v>
      </c>
      <c r="AE413" s="8">
        <v>7801.3798828125</v>
      </c>
      <c r="AF413" s="8">
        <v>5920.826171875</v>
      </c>
      <c r="AG413" s="8">
        <v>1783.74609375</v>
      </c>
      <c r="AH413" s="8">
        <v>1101.96728515625</v>
      </c>
      <c r="AI413" s="8">
        <v>6017.6337890625</v>
      </c>
      <c r="AJ413" s="8">
        <v>4818.85888671875</v>
      </c>
      <c r="AK413" s="8">
        <f>(data_cloud__263[[#This Row],[timestamp]]-BD411)*86400</f>
        <v>25.086999940685928</v>
      </c>
      <c r="AL413" s="8">
        <v>1.0049999999999999</v>
      </c>
      <c r="AM413" s="8">
        <v>424.77199999999999</v>
      </c>
      <c r="AN413" s="8">
        <v>2055.692</v>
      </c>
      <c r="AO413" s="8">
        <v>8.0280000000000005</v>
      </c>
      <c r="AP413" s="6">
        <v>21.468</v>
      </c>
      <c r="AQ413" s="6">
        <v>1</v>
      </c>
      <c r="AR413" s="6">
        <v>1</v>
      </c>
      <c r="AS413" s="6">
        <f>_xlfn.XLOOKUP(data_cloud__263[[#This Row],[product_id]], manual_check_maarten!A:A,manual_check_maarten!F:F,  "")</f>
        <v>1</v>
      </c>
      <c r="AT413" s="6" t="str">
        <f>_xlfn.XLOOKUP(data_cloud__263[[#This Row],[product_id]], manual_check_maarten!A:A,manual_check_maarten!H:H,  "")</f>
        <v/>
      </c>
      <c r="AU413" s="6">
        <f>IF(data_cloud__263[[#This Row],[ground_truth]]=0,1,0)</f>
        <v>0</v>
      </c>
      <c r="AV413" s="6"/>
      <c r="AW413" s="6"/>
      <c r="AX413" s="6">
        <f>_xlfn.XLOOKUP(data_cloud__263[[#This Row],[product_id]], manual_check_maarten!A:A,manual_check_maarten!G:G,  "")</f>
        <v>0</v>
      </c>
      <c r="AY413" s="6"/>
      <c r="AZ413" s="6"/>
      <c r="BA413" s="6" t="s">
        <v>827</v>
      </c>
      <c r="BB413" s="6">
        <v>225</v>
      </c>
      <c r="BC413" s="6" t="s">
        <v>85</v>
      </c>
      <c r="BD413" s="6">
        <v>45566.771574027778</v>
      </c>
      <c r="BE413" s="6" t="s">
        <v>79</v>
      </c>
      <c r="BF413" s="6" t="s">
        <v>80</v>
      </c>
      <c r="BG413" s="6">
        <v>225</v>
      </c>
      <c r="BH413" s="6">
        <v>225</v>
      </c>
      <c r="BI413" s="6">
        <v>0</v>
      </c>
      <c r="BJ413" s="6" t="s">
        <v>825</v>
      </c>
      <c r="BK413" s="6" t="s">
        <v>82</v>
      </c>
      <c r="BL413" s="6">
        <v>16.299999237060547</v>
      </c>
      <c r="BM413" s="6">
        <v>110</v>
      </c>
      <c r="BN413" s="6" t="s">
        <v>82</v>
      </c>
      <c r="BO413" s="6" t="s">
        <v>82</v>
      </c>
      <c r="BP413" s="6">
        <v>0</v>
      </c>
      <c r="BQ413" s="6">
        <v>60</v>
      </c>
      <c r="BR413" s="6"/>
      <c r="BS413" s="6"/>
      <c r="BT413" s="6" t="s">
        <v>828</v>
      </c>
      <c r="BU413" s="6" t="s">
        <v>827</v>
      </c>
      <c r="BV413" s="6">
        <v>40</v>
      </c>
      <c r="BW413" s="6">
        <v>20</v>
      </c>
      <c r="BX413" s="6">
        <v>45</v>
      </c>
      <c r="BY413" s="6">
        <v>1194.3320000000001</v>
      </c>
      <c r="BZ413" s="6">
        <v>980.08500000000004</v>
      </c>
      <c r="CA413" s="6">
        <v>-4.1269999999999998</v>
      </c>
      <c r="CB413" s="6">
        <v>4.0460000000000003</v>
      </c>
      <c r="CC413" s="6">
        <v>88.182000000000002</v>
      </c>
      <c r="CD413" s="6">
        <v>2055.692</v>
      </c>
      <c r="CE413" s="6">
        <v>1198.1289999999999</v>
      </c>
      <c r="CF413" s="6">
        <v>1287.681</v>
      </c>
      <c r="CG413" s="6">
        <v>179.79900000000001</v>
      </c>
      <c r="CH413" s="6">
        <v>99.998999999999995</v>
      </c>
      <c r="CS413" s="6"/>
      <c r="CT413" s="6"/>
      <c r="CU413" s="6"/>
      <c r="CV413" s="6"/>
      <c r="CW413" s="6"/>
      <c r="CZ413" s="6"/>
      <c r="DA413" s="6"/>
      <c r="DB413" s="6"/>
      <c r="DC413" s="6"/>
      <c r="DD413" s="6"/>
      <c r="DE413" s="6"/>
    </row>
    <row r="414" spans="1:109" hidden="1" x14ac:dyDescent="0.35">
      <c r="A414" s="8">
        <v>800.6754150390625</v>
      </c>
      <c r="B414" s="8">
        <v>119.90861511230469</v>
      </c>
      <c r="C414" s="8">
        <v>214.60000610351563</v>
      </c>
      <c r="D414" s="8">
        <v>214.80000305175781</v>
      </c>
      <c r="E414" s="8">
        <v>220.10000610351563</v>
      </c>
      <c r="F414" s="8">
        <v>225</v>
      </c>
      <c r="G414" s="8">
        <v>2193.887451171875</v>
      </c>
      <c r="H414" s="8">
        <v>1806.6737060546875</v>
      </c>
      <c r="I414" s="8">
        <v>3.5980002880096436</v>
      </c>
      <c r="J414" s="8">
        <v>0.14800000190734863</v>
      </c>
      <c r="K414" s="8">
        <v>24.338001251220703</v>
      </c>
      <c r="L414" s="8">
        <v>2.0420000553131104</v>
      </c>
      <c r="M414" s="8">
        <v>0.45200002193450928</v>
      </c>
      <c r="N414" s="8">
        <v>0.65800005197525024</v>
      </c>
      <c r="O414" s="8">
        <v>40.200000762939453</v>
      </c>
      <c r="P414" s="8">
        <v>26.967002868652344</v>
      </c>
      <c r="Q414" s="8">
        <v>44.984077453613281</v>
      </c>
      <c r="R414" s="8">
        <v>229.80000305175781</v>
      </c>
      <c r="S414" s="8">
        <v>60</v>
      </c>
      <c r="T414" s="8">
        <v>60</v>
      </c>
      <c r="U414" s="8">
        <v>61</v>
      </c>
      <c r="V414" s="8">
        <v>141.87911987304688</v>
      </c>
      <c r="W414" s="8">
        <v>52.499603271484375</v>
      </c>
      <c r="X414" s="8">
        <v>66.818145751953125</v>
      </c>
      <c r="Y414" s="8">
        <v>80.524993896484375</v>
      </c>
      <c r="Z414" s="8">
        <v>2.7841875553131104</v>
      </c>
      <c r="AA414" s="8">
        <v>538.6614990234375</v>
      </c>
      <c r="AB414" s="8">
        <v>492.80715942382813</v>
      </c>
      <c r="AC414" s="8">
        <v>4.7030625343322754</v>
      </c>
      <c r="AD414" s="8">
        <v>3.687187671661377</v>
      </c>
      <c r="AE414" s="8">
        <v>7605.365234375</v>
      </c>
      <c r="AF414" s="8">
        <v>5298.6748046875</v>
      </c>
      <c r="AG414" s="8">
        <v>1663.86328125</v>
      </c>
      <c r="AH414" s="8">
        <v>983.2119140625</v>
      </c>
      <c r="AI414" s="8">
        <v>5941.501953125</v>
      </c>
      <c r="AJ414" s="8">
        <v>4315.462890625</v>
      </c>
      <c r="AK414" s="8">
        <f>(data_cloud__263[[#This Row],[timestamp]]-BD412)*86400</f>
        <v>23.972000204958022</v>
      </c>
      <c r="AL414" s="8"/>
      <c r="AM414" s="8"/>
      <c r="AN414" s="8"/>
      <c r="AO414" s="8"/>
      <c r="AP414" s="6"/>
      <c r="AQ414" s="6"/>
      <c r="AR414" s="6"/>
      <c r="AS414" s="6" t="str">
        <f>_xlfn.XLOOKUP(data_cloud__263[[#This Row],[product_id]], manual_check_maarten!A:A,manual_check_maarten!F:F,  "")</f>
        <v/>
      </c>
      <c r="AT414" s="6" t="str">
        <f>_xlfn.XLOOKUP(data_cloud__263[[#This Row],[product_id]], manual_check_maarten!A:A,manual_check_maarten!H:H,  "")</f>
        <v/>
      </c>
      <c r="AU414" s="6">
        <f>IF(data_cloud__263[[#This Row],[ground_truth]]=0,1,0)</f>
        <v>0</v>
      </c>
      <c r="AV414" s="6"/>
      <c r="AW414" s="6"/>
      <c r="AX414" s="6" t="str">
        <f>_xlfn.XLOOKUP(data_cloud__263[[#This Row],[product_id]], manual_check_maarten!A:A,manual_check_maarten!G:G,  "")</f>
        <v/>
      </c>
      <c r="AY414" s="6"/>
      <c r="AZ414" s="6"/>
      <c r="BA414" s="6" t="s">
        <v>829</v>
      </c>
      <c r="BB414" s="6">
        <v>226</v>
      </c>
      <c r="BC414" s="6" t="s">
        <v>78</v>
      </c>
      <c r="BD414" s="6">
        <v>45566.771851481484</v>
      </c>
      <c r="BE414" s="6" t="s">
        <v>79</v>
      </c>
      <c r="BF414" s="6" t="s">
        <v>80</v>
      </c>
      <c r="BG414" s="6">
        <v>226</v>
      </c>
      <c r="BH414" s="6">
        <v>226</v>
      </c>
      <c r="BI414" s="6">
        <v>0</v>
      </c>
      <c r="BJ414" s="6" t="s">
        <v>830</v>
      </c>
      <c r="BK414" s="6" t="s">
        <v>82</v>
      </c>
      <c r="BL414" s="6">
        <v>16.299999237060547</v>
      </c>
      <c r="BM414" s="6">
        <v>110</v>
      </c>
      <c r="BN414" s="6" t="s">
        <v>82</v>
      </c>
      <c r="BO414" s="6" t="s">
        <v>82</v>
      </c>
      <c r="BP414" s="6">
        <v>0</v>
      </c>
      <c r="BQ414" s="6">
        <v>60</v>
      </c>
      <c r="BR414" s="6">
        <v>1.2631654739379883E-2</v>
      </c>
      <c r="BS414" s="6">
        <v>0.13863956928253174</v>
      </c>
      <c r="BT414" s="6"/>
      <c r="BU414" s="6"/>
      <c r="BY414" s="6"/>
      <c r="BZ414" s="6"/>
      <c r="CA414" s="6"/>
      <c r="CB414" s="6"/>
      <c r="CC414" s="6"/>
      <c r="CD414" s="6"/>
      <c r="CE414" s="6"/>
      <c r="CS414" s="6"/>
      <c r="CT414" s="6"/>
      <c r="CU414" s="6"/>
      <c r="CV414" s="6"/>
      <c r="CW414" s="6"/>
      <c r="CZ414" s="6"/>
      <c r="DA414" s="6"/>
      <c r="DB414" s="6"/>
      <c r="DC414" s="6"/>
      <c r="DD414" s="6"/>
      <c r="DE414" s="6"/>
    </row>
    <row r="415" spans="1:109" x14ac:dyDescent="0.35">
      <c r="A415" s="8">
        <v>800.6754150390625</v>
      </c>
      <c r="B415" s="8">
        <v>119.90861511230469</v>
      </c>
      <c r="C415" s="8">
        <v>214.60000610351563</v>
      </c>
      <c r="D415" s="8">
        <v>214.80000305175781</v>
      </c>
      <c r="E415" s="8">
        <v>220.10000610351563</v>
      </c>
      <c r="F415" s="8">
        <v>225</v>
      </c>
      <c r="G415" s="8">
        <v>2193.887451171875</v>
      </c>
      <c r="H415" s="8">
        <v>1806.6737060546875</v>
      </c>
      <c r="I415" s="8">
        <v>3.5980002880096436</v>
      </c>
      <c r="J415" s="8">
        <v>0.14800000190734863</v>
      </c>
      <c r="K415" s="8">
        <v>24.338001251220703</v>
      </c>
      <c r="L415" s="8">
        <v>2.0420000553131104</v>
      </c>
      <c r="M415" s="8">
        <v>0.45200002193450928</v>
      </c>
      <c r="N415" s="8">
        <v>0.65800005197525024</v>
      </c>
      <c r="O415" s="8">
        <v>40.200000762939453</v>
      </c>
      <c r="P415" s="8">
        <v>26.967002868652344</v>
      </c>
      <c r="Q415" s="8">
        <v>44.984077453613281</v>
      </c>
      <c r="R415" s="8">
        <v>229.80000305175781</v>
      </c>
      <c r="S415" s="8">
        <v>60</v>
      </c>
      <c r="T415" s="8">
        <v>60</v>
      </c>
      <c r="U415" s="8">
        <v>61</v>
      </c>
      <c r="V415" s="8">
        <v>91.864166259765625</v>
      </c>
      <c r="W415" s="8">
        <v>52.49993896484375</v>
      </c>
      <c r="X415" s="8">
        <v>67.344642639160156</v>
      </c>
      <c r="Y415" s="8">
        <v>83.41748046875</v>
      </c>
      <c r="Z415" s="8">
        <v>1.4296876192092896</v>
      </c>
      <c r="AA415" s="8">
        <v>541.16156005859375</v>
      </c>
      <c r="AB415" s="8">
        <v>492.30416870117188</v>
      </c>
      <c r="AC415" s="8">
        <v>4.9288125038146973</v>
      </c>
      <c r="AD415" s="8">
        <v>3.8753125667572021</v>
      </c>
      <c r="AE415" s="8">
        <v>7788.853515625</v>
      </c>
      <c r="AF415" s="8">
        <v>5910.2080078125</v>
      </c>
      <c r="AG415" s="8">
        <v>1803.0888671875</v>
      </c>
      <c r="AH415" s="8">
        <v>1100.43798828125</v>
      </c>
      <c r="AI415" s="8">
        <v>5985.7646484375</v>
      </c>
      <c r="AJ415" s="8">
        <v>4809.77001953125</v>
      </c>
      <c r="AK415" s="8">
        <f>(data_cloud__263[[#This Row],[timestamp]]-BD413)*86400</f>
        <v>23.972000204958022</v>
      </c>
      <c r="AL415" s="8">
        <v>1.004</v>
      </c>
      <c r="AM415" s="8">
        <v>424.51799999999997</v>
      </c>
      <c r="AN415" s="8">
        <v>2053.4670000000001</v>
      </c>
      <c r="AO415" s="8">
        <v>13.593</v>
      </c>
      <c r="AP415" s="6">
        <v>30.413</v>
      </c>
      <c r="AQ415" s="6">
        <v>1</v>
      </c>
      <c r="AR415" s="6">
        <v>1</v>
      </c>
      <c r="AS415" s="6">
        <f>_xlfn.XLOOKUP(data_cloud__263[[#This Row],[product_id]], manual_check_maarten!A:A,manual_check_maarten!F:F,  "")</f>
        <v>0</v>
      </c>
      <c r="AT415" s="6" t="str">
        <f>_xlfn.XLOOKUP(data_cloud__263[[#This Row],[product_id]], manual_check_maarten!A:A,manual_check_maarten!H:H,  "")</f>
        <v>Streaks; black dot</v>
      </c>
      <c r="AU415" s="6">
        <f>IF(data_cloud__263[[#This Row],[ground_truth]]=0,1,0)</f>
        <v>1</v>
      </c>
      <c r="AV415" s="6"/>
      <c r="AW415" s="6"/>
      <c r="AX415" s="6">
        <f>_xlfn.XLOOKUP(data_cloud__263[[#This Row],[product_id]], manual_check_maarten!A:A,manual_check_maarten!G:G,  "")</f>
        <v>0</v>
      </c>
      <c r="AY415" s="6"/>
      <c r="AZ415" s="6"/>
      <c r="BA415" s="6" t="s">
        <v>831</v>
      </c>
      <c r="BB415" s="6">
        <v>226</v>
      </c>
      <c r="BC415" s="6" t="s">
        <v>85</v>
      </c>
      <c r="BD415" s="6">
        <v>45566.771851481484</v>
      </c>
      <c r="BE415" s="6" t="s">
        <v>79</v>
      </c>
      <c r="BF415" s="6" t="s">
        <v>80</v>
      </c>
      <c r="BG415" s="6">
        <v>226</v>
      </c>
      <c r="BH415" s="6">
        <v>226</v>
      </c>
      <c r="BI415" s="6">
        <v>0</v>
      </c>
      <c r="BJ415" s="6" t="s">
        <v>830</v>
      </c>
      <c r="BK415" s="6" t="s">
        <v>82</v>
      </c>
      <c r="BL415" s="6">
        <v>16.299999237060547</v>
      </c>
      <c r="BM415" s="6">
        <v>110</v>
      </c>
      <c r="BN415" s="6" t="s">
        <v>82</v>
      </c>
      <c r="BO415" s="6" t="s">
        <v>82</v>
      </c>
      <c r="BP415" s="6">
        <v>0</v>
      </c>
      <c r="BQ415" s="6">
        <v>60</v>
      </c>
      <c r="BR415" s="6"/>
      <c r="BS415" s="6"/>
      <c r="BT415" s="6" t="s">
        <v>832</v>
      </c>
      <c r="BU415" s="6" t="s">
        <v>831</v>
      </c>
      <c r="BV415" s="6">
        <v>40</v>
      </c>
      <c r="BW415" s="6">
        <v>20</v>
      </c>
      <c r="BX415" s="6">
        <v>45</v>
      </c>
      <c r="BY415" s="6">
        <v>1236.2090000000001</v>
      </c>
      <c r="BZ415" s="6">
        <v>1131.6130000000001</v>
      </c>
      <c r="CA415" s="6">
        <v>-1.407</v>
      </c>
      <c r="CB415" s="6">
        <v>4.093</v>
      </c>
      <c r="CC415" s="6">
        <v>90.902000000000001</v>
      </c>
      <c r="CD415" s="6">
        <v>2053.4670000000001</v>
      </c>
      <c r="CE415" s="6">
        <v>1228.6089999999999</v>
      </c>
      <c r="CF415" s="6">
        <v>1437.8630000000001</v>
      </c>
      <c r="CG415" s="6">
        <v>-177.96600000000001</v>
      </c>
      <c r="CH415" s="6">
        <v>98.424999999999997</v>
      </c>
      <c r="CS415" s="6"/>
      <c r="CT415" s="6"/>
      <c r="CU415" s="6"/>
      <c r="CV415" s="6"/>
      <c r="CW415" s="6"/>
      <c r="CZ415" s="6"/>
      <c r="DA415" s="6"/>
      <c r="DB415" s="6"/>
      <c r="DC415" s="6"/>
      <c r="DD415" s="6"/>
      <c r="DE415" s="6"/>
    </row>
    <row r="416" spans="1:109" x14ac:dyDescent="0.35">
      <c r="A416" s="8">
        <v>800.490966796875</v>
      </c>
      <c r="B416" s="8">
        <v>119.90861511230469</v>
      </c>
      <c r="C416" s="8">
        <v>214.60000610351563</v>
      </c>
      <c r="D416" s="8">
        <v>214.60000610351563</v>
      </c>
      <c r="E416" s="8">
        <v>220.10000610351563</v>
      </c>
      <c r="F416" s="8">
        <v>225</v>
      </c>
      <c r="G416" s="8">
        <v>2188.93310546875</v>
      </c>
      <c r="H416" s="8">
        <v>1807.7423095703125</v>
      </c>
      <c r="I416" s="8">
        <v>3.0280001163482666</v>
      </c>
      <c r="J416" s="8">
        <v>0.14800000190734863</v>
      </c>
      <c r="K416" s="8">
        <v>24.338001251220703</v>
      </c>
      <c r="L416" s="8">
        <v>2.0280001163482666</v>
      </c>
      <c r="M416" s="8">
        <v>0.45200002193450928</v>
      </c>
      <c r="N416" s="8">
        <v>0.65600001811981201</v>
      </c>
      <c r="O416" s="8">
        <v>40</v>
      </c>
      <c r="P416" s="8">
        <v>26.589841842651367</v>
      </c>
      <c r="Q416" s="8">
        <v>44.984077453613281</v>
      </c>
      <c r="R416" s="8">
        <v>229.80000305175781</v>
      </c>
      <c r="S416" s="8">
        <v>60.099997999999999</v>
      </c>
      <c r="T416" s="8">
        <v>60.099997999999999</v>
      </c>
      <c r="U416" s="8">
        <v>60.900002000000001</v>
      </c>
      <c r="V416" s="8">
        <v>141.87911987304688</v>
      </c>
      <c r="W416" s="8">
        <v>52.499603271484375</v>
      </c>
      <c r="X416" s="8">
        <v>66.836830139160156</v>
      </c>
      <c r="Y416" s="8">
        <v>80.511024475097656</v>
      </c>
      <c r="Z416" s="8">
        <v>3.1228127479553223</v>
      </c>
      <c r="AA416" s="8">
        <v>537.13275146484375</v>
      </c>
      <c r="AB416" s="8">
        <v>489.9129638671875</v>
      </c>
      <c r="AC416" s="8">
        <v>4.7406878471374512</v>
      </c>
      <c r="AD416" s="8">
        <v>3.7248127460479736</v>
      </c>
      <c r="AE416" s="8">
        <v>7578.8115234375</v>
      </c>
      <c r="AF416" s="8">
        <v>5226.3857421875</v>
      </c>
      <c r="AG416" s="8">
        <v>1664.83056640625</v>
      </c>
      <c r="AH416" s="8">
        <v>981.34423828125</v>
      </c>
      <c r="AI416" s="8">
        <v>5913.98095703125</v>
      </c>
      <c r="AJ416" s="8">
        <v>4245.04150390625</v>
      </c>
      <c r="AK416" s="8">
        <f>(data_cloud__263[[#This Row],[timestamp]]-BD414)*86400</f>
        <v>23.978999513201416</v>
      </c>
      <c r="AL416" s="8">
        <v>1.0029999999999999</v>
      </c>
      <c r="AM416" s="8">
        <v>423.61099999999999</v>
      </c>
      <c r="AN416" s="8">
        <v>2055.866</v>
      </c>
      <c r="AO416" s="8">
        <v>7.3710000000000004</v>
      </c>
      <c r="AP416" s="6">
        <v>28.289000000000001</v>
      </c>
      <c r="AQ416" s="6">
        <v>1</v>
      </c>
      <c r="AR416" s="6">
        <v>1</v>
      </c>
      <c r="AS416" s="6">
        <f>_xlfn.XLOOKUP(data_cloud__263[[#This Row],[product_id]], manual_check_maarten!A:A,manual_check_maarten!F:F,  "")</f>
        <v>1</v>
      </c>
      <c r="AT416" s="6" t="str">
        <f>_xlfn.XLOOKUP(data_cloud__263[[#This Row],[product_id]], manual_check_maarten!A:A,manual_check_maarten!H:H,  "")</f>
        <v/>
      </c>
      <c r="AU416" s="6">
        <f>IF(data_cloud__263[[#This Row],[ground_truth]]=0,1,0)</f>
        <v>0</v>
      </c>
      <c r="AV416" s="6"/>
      <c r="AW416" s="6"/>
      <c r="AX416" s="6" t="str">
        <f>_xlfn.XLOOKUP(data_cloud__263[[#This Row],[product_id]], manual_check_maarten!A:A,manual_check_maarten!G:G,  "")</f>
        <v>conveyor dirt</v>
      </c>
      <c r="AY416" s="6"/>
      <c r="AZ416" s="6"/>
      <c r="BA416" s="6" t="s">
        <v>833</v>
      </c>
      <c r="BB416" s="6">
        <v>227</v>
      </c>
      <c r="BC416" s="6" t="s">
        <v>78</v>
      </c>
      <c r="BD416" s="6">
        <v>45566.772129016201</v>
      </c>
      <c r="BE416" s="6" t="s">
        <v>79</v>
      </c>
      <c r="BF416" s="6" t="s">
        <v>80</v>
      </c>
      <c r="BG416" s="6">
        <v>227</v>
      </c>
      <c r="BH416" s="6">
        <v>227</v>
      </c>
      <c r="BI416" s="6">
        <v>0</v>
      </c>
      <c r="BJ416" s="6" t="s">
        <v>834</v>
      </c>
      <c r="BK416" s="6" t="s">
        <v>82</v>
      </c>
      <c r="BL416" s="6">
        <v>16.299999237060547</v>
      </c>
      <c r="BM416" s="6">
        <v>110</v>
      </c>
      <c r="BN416" s="6" t="s">
        <v>82</v>
      </c>
      <c r="BO416" s="6" t="s">
        <v>82</v>
      </c>
      <c r="BP416" s="6">
        <v>0</v>
      </c>
      <c r="BQ416" s="6">
        <v>60</v>
      </c>
      <c r="BR416" s="6">
        <v>1.0679960250854492E-3</v>
      </c>
      <c r="BS416" s="6">
        <v>0.15116596221923828</v>
      </c>
      <c r="BT416" s="6" t="s">
        <v>835</v>
      </c>
      <c r="BU416" s="6" t="s">
        <v>833</v>
      </c>
      <c r="BV416" s="6">
        <v>40</v>
      </c>
      <c r="BW416" s="6">
        <v>20</v>
      </c>
      <c r="BX416" s="6">
        <v>45</v>
      </c>
      <c r="BY416" s="6">
        <v>861.38</v>
      </c>
      <c r="BZ416" s="6">
        <v>1260.481</v>
      </c>
      <c r="CA416" s="6">
        <v>2.4550000000000001</v>
      </c>
      <c r="CB416" s="6">
        <v>4.1399999999999997</v>
      </c>
      <c r="CC416" s="6">
        <v>94.763999999999996</v>
      </c>
      <c r="CD416" s="6">
        <v>2055.866</v>
      </c>
      <c r="CE416" s="6">
        <v>840.39800000000002</v>
      </c>
      <c r="CF416" s="6">
        <v>1366.6220000000001</v>
      </c>
      <c r="CG416" s="6">
        <v>5.4029999999999996</v>
      </c>
      <c r="CH416" s="6">
        <v>96.063000000000002</v>
      </c>
      <c r="CS416" s="6"/>
      <c r="CT416" s="6"/>
      <c r="CU416" s="6"/>
      <c r="CV416" s="6"/>
      <c r="CW416" s="6"/>
      <c r="CZ416" s="6"/>
      <c r="DA416" s="6"/>
      <c r="DB416" s="6"/>
      <c r="DC416" s="6"/>
      <c r="DD416" s="6"/>
      <c r="DE416" s="6"/>
    </row>
    <row r="417" spans="1:109" x14ac:dyDescent="0.35">
      <c r="A417" s="8">
        <v>800.490966796875</v>
      </c>
      <c r="B417" s="8">
        <v>119.90861511230469</v>
      </c>
      <c r="C417" s="8">
        <v>214.60000610351563</v>
      </c>
      <c r="D417" s="8">
        <v>214.60000610351563</v>
      </c>
      <c r="E417" s="8">
        <v>220.10000610351563</v>
      </c>
      <c r="F417" s="8">
        <v>225</v>
      </c>
      <c r="G417" s="8">
        <v>2188.93310546875</v>
      </c>
      <c r="H417" s="8">
        <v>1807.7423095703125</v>
      </c>
      <c r="I417" s="8">
        <v>3.0280001163482666</v>
      </c>
      <c r="J417" s="8">
        <v>0.14800000190734863</v>
      </c>
      <c r="K417" s="8">
        <v>24.338001251220703</v>
      </c>
      <c r="L417" s="8">
        <v>2.0280001163482666</v>
      </c>
      <c r="M417" s="8">
        <v>0.45200002193450928</v>
      </c>
      <c r="N417" s="8">
        <v>0.65600001811981201</v>
      </c>
      <c r="O417" s="8">
        <v>40</v>
      </c>
      <c r="P417" s="8">
        <v>26.589841842651367</v>
      </c>
      <c r="Q417" s="8">
        <v>44.984077453613281</v>
      </c>
      <c r="R417" s="8">
        <v>229.80000305175781</v>
      </c>
      <c r="S417" s="8">
        <v>60.099997999999999</v>
      </c>
      <c r="T417" s="8">
        <v>60.099997999999999</v>
      </c>
      <c r="U417" s="8">
        <v>60.900002000000001</v>
      </c>
      <c r="V417" s="8">
        <v>91.864166259765625</v>
      </c>
      <c r="W417" s="8">
        <v>52.49993896484375</v>
      </c>
      <c r="X417" s="8">
        <v>67.367179870605469</v>
      </c>
      <c r="Y417" s="8">
        <v>83.049591064453125</v>
      </c>
      <c r="Z417" s="8">
        <v>1.4673125743865967</v>
      </c>
      <c r="AA417" s="8">
        <v>540.42034912109375</v>
      </c>
      <c r="AB417" s="8">
        <v>491.50772094726563</v>
      </c>
      <c r="AC417" s="8">
        <v>4.9288125038146973</v>
      </c>
      <c r="AD417" s="8">
        <v>3.9129376411437988</v>
      </c>
      <c r="AE417" s="8">
        <v>7771.3740234375</v>
      </c>
      <c r="AF417" s="8">
        <v>5893.74365234375</v>
      </c>
      <c r="AG417" s="8">
        <v>1790.224609375</v>
      </c>
      <c r="AH417" s="8">
        <v>1106.31982421875</v>
      </c>
      <c r="AI417" s="8">
        <v>5981.1494140625</v>
      </c>
      <c r="AJ417" s="8">
        <v>4787.423828125</v>
      </c>
      <c r="AK417" s="8">
        <f>(data_cloud__263[[#This Row],[timestamp]]-BD415)*86400</f>
        <v>23.978999513201416</v>
      </c>
      <c r="AL417" s="8">
        <v>1.0049999999999999</v>
      </c>
      <c r="AM417" s="8">
        <v>424.62200000000001</v>
      </c>
      <c r="AN417" s="8">
        <v>2056.5239999999999</v>
      </c>
      <c r="AO417" s="8">
        <v>6.556</v>
      </c>
      <c r="AP417" s="6">
        <v>25.670999999999999</v>
      </c>
      <c r="AQ417" s="6">
        <v>1</v>
      </c>
      <c r="AR417" s="6">
        <v>1</v>
      </c>
      <c r="AS417" s="6">
        <f>_xlfn.XLOOKUP(data_cloud__263[[#This Row],[product_id]], manual_check_maarten!A:A,manual_check_maarten!F:F,  "")</f>
        <v>1</v>
      </c>
      <c r="AT417" s="6" t="str">
        <f>_xlfn.XLOOKUP(data_cloud__263[[#This Row],[product_id]], manual_check_maarten!A:A,manual_check_maarten!H:H,  "")</f>
        <v/>
      </c>
      <c r="AU417" s="6">
        <f>IF(data_cloud__263[[#This Row],[ground_truth]]=0,1,0)</f>
        <v>0</v>
      </c>
      <c r="AV417" s="6"/>
      <c r="AW417" s="6"/>
      <c r="AX417" s="6">
        <f>_xlfn.XLOOKUP(data_cloud__263[[#This Row],[product_id]], manual_check_maarten!A:A,manual_check_maarten!G:G,  "")</f>
        <v>0</v>
      </c>
      <c r="AY417" s="6"/>
      <c r="AZ417" s="6"/>
      <c r="BA417" s="6" t="s">
        <v>836</v>
      </c>
      <c r="BB417" s="6">
        <v>227</v>
      </c>
      <c r="BC417" s="6" t="s">
        <v>85</v>
      </c>
      <c r="BD417" s="6">
        <v>45566.772129016201</v>
      </c>
      <c r="BE417" s="6" t="s">
        <v>79</v>
      </c>
      <c r="BF417" s="6" t="s">
        <v>80</v>
      </c>
      <c r="BG417" s="6">
        <v>227</v>
      </c>
      <c r="BH417" s="6">
        <v>227</v>
      </c>
      <c r="BI417" s="6">
        <v>0</v>
      </c>
      <c r="BJ417" s="6" t="s">
        <v>834</v>
      </c>
      <c r="BK417" s="6" t="s">
        <v>82</v>
      </c>
      <c r="BL417" s="6">
        <v>16.299999237060547</v>
      </c>
      <c r="BM417" s="6">
        <v>110</v>
      </c>
      <c r="BN417" s="6" t="s">
        <v>82</v>
      </c>
      <c r="BO417" s="6" t="s">
        <v>82</v>
      </c>
      <c r="BP417" s="6">
        <v>0</v>
      </c>
      <c r="BQ417" s="6">
        <v>60</v>
      </c>
      <c r="BR417" s="6"/>
      <c r="BS417" s="6"/>
      <c r="BT417" s="6" t="s">
        <v>837</v>
      </c>
      <c r="BU417" s="6" t="s">
        <v>836</v>
      </c>
      <c r="BV417" s="6">
        <v>40</v>
      </c>
      <c r="BW417" s="6">
        <v>20</v>
      </c>
      <c r="BX417" s="6">
        <v>45</v>
      </c>
      <c r="BY417" s="6">
        <v>1214.518</v>
      </c>
      <c r="BZ417" s="6">
        <v>818.154</v>
      </c>
      <c r="CA417" s="6">
        <v>-2.9910000000000001</v>
      </c>
      <c r="CB417" s="6">
        <v>4.1070000000000002</v>
      </c>
      <c r="CC417" s="6">
        <v>89.317999999999998</v>
      </c>
      <c r="CD417" s="6">
        <v>2056.5239999999999</v>
      </c>
      <c r="CE417" s="6">
        <v>1215.2729999999999</v>
      </c>
      <c r="CF417" s="6">
        <v>1128.539</v>
      </c>
      <c r="CG417" s="6">
        <v>-179.50899999999999</v>
      </c>
      <c r="CH417" s="6">
        <v>99.998999999999995</v>
      </c>
      <c r="CS417" s="6"/>
      <c r="CT417" s="6"/>
      <c r="CU417" s="6"/>
      <c r="CV417" s="6"/>
      <c r="CW417" s="6"/>
      <c r="CZ417" s="6"/>
      <c r="DA417" s="6"/>
      <c r="DB417" s="6"/>
      <c r="DC417" s="6"/>
      <c r="DD417" s="6"/>
      <c r="DE417" s="6"/>
    </row>
    <row r="418" spans="1:109" x14ac:dyDescent="0.35">
      <c r="A418" s="8">
        <v>800.6754150390625</v>
      </c>
      <c r="B418" s="8">
        <v>119.90861511230469</v>
      </c>
      <c r="C418" s="8">
        <v>214.60000610351563</v>
      </c>
      <c r="D418" s="8">
        <v>214.80000305175781</v>
      </c>
      <c r="E418" s="8">
        <v>220.10000610351563</v>
      </c>
      <c r="F418" s="8">
        <v>224.80000305175781</v>
      </c>
      <c r="G418" s="8">
        <v>2183.00732421875</v>
      </c>
      <c r="H418" s="8">
        <v>1829.4052734375</v>
      </c>
      <c r="I418" s="8">
        <v>3.3260002136230469</v>
      </c>
      <c r="J418" s="8">
        <v>0.15800000727176666</v>
      </c>
      <c r="K418" s="8">
        <v>24.338001251220703</v>
      </c>
      <c r="L418" s="8">
        <v>2.0400002002716064</v>
      </c>
      <c r="M418" s="8">
        <v>0.45200002193450928</v>
      </c>
      <c r="N418" s="8">
        <v>0.65400004386901855</v>
      </c>
      <c r="O418" s="8">
        <v>40</v>
      </c>
      <c r="P418" s="8">
        <v>26.559261322021484</v>
      </c>
      <c r="Q418" s="8">
        <v>44.989173889160156</v>
      </c>
      <c r="R418" s="8">
        <v>229.80000305175781</v>
      </c>
      <c r="S418" s="8">
        <v>59.900002000000001</v>
      </c>
      <c r="T418" s="8">
        <v>59.900002000000001</v>
      </c>
      <c r="U418" s="8">
        <v>61</v>
      </c>
      <c r="V418" s="8">
        <v>141.87911987304688</v>
      </c>
      <c r="W418" s="8">
        <v>52.499603271484375</v>
      </c>
      <c r="X418" s="8">
        <v>66.740402221679688</v>
      </c>
      <c r="Y418" s="8">
        <v>80.462333679199219</v>
      </c>
      <c r="Z418" s="8">
        <v>3.2356877326965332</v>
      </c>
      <c r="AA418" s="8">
        <v>538.29925537109375</v>
      </c>
      <c r="AB418" s="8">
        <v>491.4892578125</v>
      </c>
      <c r="AC418" s="8">
        <v>4.6278128623962402</v>
      </c>
      <c r="AD418" s="8">
        <v>3.7248127460479736</v>
      </c>
      <c r="AE418" s="8">
        <v>7588.6064453125</v>
      </c>
      <c r="AF418" s="8">
        <v>5250.84130859375</v>
      </c>
      <c r="AG418" s="8">
        <v>1607.76708984375</v>
      </c>
      <c r="AH418" s="8">
        <v>984.52490234375</v>
      </c>
      <c r="AI418" s="8">
        <v>5980.83935546875</v>
      </c>
      <c r="AJ418" s="8">
        <v>4266.31640625</v>
      </c>
      <c r="AK418" s="8">
        <f>(data_cloud__263[[#This Row],[timestamp]]-BD416)*86400</f>
        <v>24.982000258751214</v>
      </c>
      <c r="AL418" s="8">
        <v>1.0029999999999999</v>
      </c>
      <c r="AM418" s="8">
        <v>423.351</v>
      </c>
      <c r="AN418" s="8">
        <v>2054.5410000000002</v>
      </c>
      <c r="AO418" s="8">
        <v>29.966000000000001</v>
      </c>
      <c r="AP418" s="6">
        <v>36.994</v>
      </c>
      <c r="AQ418" s="6">
        <v>0</v>
      </c>
      <c r="AR418" s="6">
        <v>1</v>
      </c>
      <c r="AS418" s="6">
        <f>_xlfn.XLOOKUP(data_cloud__263[[#This Row],[product_id]], manual_check_maarten!A:A,manual_check_maarten!F:F,  "")</f>
        <v>1</v>
      </c>
      <c r="AT418" s="6" t="str">
        <f>_xlfn.XLOOKUP(data_cloud__263[[#This Row],[product_id]], manual_check_maarten!A:A,manual_check_maarten!H:H,  "")</f>
        <v/>
      </c>
      <c r="AU418" s="6">
        <f>IF(data_cloud__263[[#This Row],[ground_truth]]=0,1,0)</f>
        <v>0</v>
      </c>
      <c r="AV418" s="6"/>
      <c r="AW418" s="6"/>
      <c r="AX418" s="6" t="str">
        <f>_xlfn.XLOOKUP(data_cloud__263[[#This Row],[product_id]], manual_check_maarten!A:A,manual_check_maarten!G:G,  "")</f>
        <v>anomaly due to conveyor belt error in detection ROI</v>
      </c>
      <c r="AY418" s="6"/>
      <c r="AZ418" s="6"/>
      <c r="BA418" s="6" t="s">
        <v>838</v>
      </c>
      <c r="BB418" s="6">
        <v>228</v>
      </c>
      <c r="BC418" s="6" t="s">
        <v>78</v>
      </c>
      <c r="BD418" s="6">
        <v>45566.772418159722</v>
      </c>
      <c r="BE418" s="6" t="s">
        <v>79</v>
      </c>
      <c r="BF418" s="6" t="s">
        <v>80</v>
      </c>
      <c r="BG418" s="6">
        <v>228</v>
      </c>
      <c r="BH418" s="6">
        <v>228</v>
      </c>
      <c r="BI418" s="6">
        <v>0</v>
      </c>
      <c r="BJ418" s="6" t="s">
        <v>839</v>
      </c>
      <c r="BK418" s="6" t="s">
        <v>82</v>
      </c>
      <c r="BL418" s="6">
        <v>16.309999465942383</v>
      </c>
      <c r="BM418" s="6">
        <v>110</v>
      </c>
      <c r="BN418" s="6" t="s">
        <v>82</v>
      </c>
      <c r="BO418" s="6" t="s">
        <v>82</v>
      </c>
      <c r="BP418" s="6">
        <v>0</v>
      </c>
      <c r="BQ418" s="6">
        <v>60</v>
      </c>
      <c r="BR418" s="6">
        <v>5.9254169464111328E-3</v>
      </c>
      <c r="BS418" s="6">
        <v>0.1391746997833252</v>
      </c>
      <c r="BT418" s="6" t="s">
        <v>840</v>
      </c>
      <c r="BU418" s="6" t="s">
        <v>838</v>
      </c>
      <c r="BV418" s="6">
        <v>40</v>
      </c>
      <c r="BW418" s="6">
        <v>20</v>
      </c>
      <c r="BX418" s="6">
        <v>45</v>
      </c>
      <c r="BY418" s="6">
        <v>860.54100000000005</v>
      </c>
      <c r="BZ418" s="6">
        <v>1330.915</v>
      </c>
      <c r="CA418" s="6">
        <v>2.512</v>
      </c>
      <c r="CB418" s="6">
        <v>4.1689999999999996</v>
      </c>
      <c r="CC418" s="6">
        <v>94.820999999999998</v>
      </c>
      <c r="CD418" s="6">
        <v>2054.5410000000002</v>
      </c>
      <c r="CE418" s="6">
        <v>839.35599999999999</v>
      </c>
      <c r="CF418" s="6">
        <v>1433.7139999999999</v>
      </c>
      <c r="CG418" s="6">
        <v>5.42</v>
      </c>
      <c r="CH418" s="6">
        <v>92.126000000000005</v>
      </c>
      <c r="CS418" s="6"/>
      <c r="CT418" s="6"/>
      <c r="CU418" s="6"/>
      <c r="CV418" s="6"/>
      <c r="CW418" s="6"/>
      <c r="CZ418" s="6"/>
      <c r="DA418" s="6"/>
      <c r="DB418" s="6"/>
      <c r="DC418" s="6"/>
      <c r="DD418" s="6"/>
      <c r="DE418" s="6"/>
    </row>
    <row r="419" spans="1:109" x14ac:dyDescent="0.35">
      <c r="A419" s="8">
        <v>800.6754150390625</v>
      </c>
      <c r="B419" s="8">
        <v>119.90861511230469</v>
      </c>
      <c r="C419" s="8">
        <v>214.60000610351563</v>
      </c>
      <c r="D419" s="8">
        <v>214.80000305175781</v>
      </c>
      <c r="E419" s="8">
        <v>220.10000610351563</v>
      </c>
      <c r="F419" s="8">
        <v>224.80000305175781</v>
      </c>
      <c r="G419" s="8">
        <v>2183.00732421875</v>
      </c>
      <c r="H419" s="8">
        <v>1829.4052734375</v>
      </c>
      <c r="I419" s="8">
        <v>3.3260002136230469</v>
      </c>
      <c r="J419" s="8">
        <v>0.15800000727176666</v>
      </c>
      <c r="K419" s="8">
        <v>24.338001251220703</v>
      </c>
      <c r="L419" s="8">
        <v>2.0400002002716064</v>
      </c>
      <c r="M419" s="8">
        <v>0.45200002193450928</v>
      </c>
      <c r="N419" s="8">
        <v>0.65400004386901855</v>
      </c>
      <c r="O419" s="8">
        <v>40</v>
      </c>
      <c r="P419" s="8">
        <v>26.559261322021484</v>
      </c>
      <c r="Q419" s="8">
        <v>44.989173889160156</v>
      </c>
      <c r="R419" s="8">
        <v>229.80000305175781</v>
      </c>
      <c r="S419" s="8">
        <v>59.900002000000001</v>
      </c>
      <c r="T419" s="8">
        <v>59.900002000000001</v>
      </c>
      <c r="U419" s="8">
        <v>61</v>
      </c>
      <c r="V419" s="8">
        <v>91.864166259765625</v>
      </c>
      <c r="W419" s="8">
        <v>52.49993896484375</v>
      </c>
      <c r="X419" s="8">
        <v>67.534736633300781</v>
      </c>
      <c r="Y419" s="8">
        <v>83.246223449707031</v>
      </c>
      <c r="Z419" s="8">
        <v>1.3920625448226929</v>
      </c>
      <c r="AA419" s="8">
        <v>539.735107421875</v>
      </c>
      <c r="AB419" s="8">
        <v>490.35369873046875</v>
      </c>
      <c r="AC419" s="8">
        <v>4.8911876678466797</v>
      </c>
      <c r="AD419" s="8">
        <v>3.9505627155303955</v>
      </c>
      <c r="AE419" s="8">
        <v>7750.95263671875</v>
      </c>
      <c r="AF419" s="8">
        <v>5863.24658203125</v>
      </c>
      <c r="AG419" s="8">
        <v>1764.4248046875</v>
      </c>
      <c r="AH419" s="8">
        <v>1119.203125</v>
      </c>
      <c r="AI419" s="8">
        <v>5986.52783203125</v>
      </c>
      <c r="AJ419" s="8">
        <v>4744.04345703125</v>
      </c>
      <c r="AK419" s="8">
        <f>(data_cloud__263[[#This Row],[timestamp]]-BD417)*86400</f>
        <v>24.982000258751214</v>
      </c>
      <c r="AL419" s="8">
        <v>1.0049999999999999</v>
      </c>
      <c r="AM419" s="8">
        <v>424.68799999999999</v>
      </c>
      <c r="AN419" s="8">
        <v>2055.163</v>
      </c>
      <c r="AO419" s="8">
        <v>6.42</v>
      </c>
      <c r="AP419" s="6">
        <v>25.934000000000001</v>
      </c>
      <c r="AQ419" s="6">
        <v>1</v>
      </c>
      <c r="AR419" s="6">
        <v>1</v>
      </c>
      <c r="AS419" s="6">
        <f>_xlfn.XLOOKUP(data_cloud__263[[#This Row],[product_id]], manual_check_maarten!A:A,manual_check_maarten!F:F,  "")</f>
        <v>1</v>
      </c>
      <c r="AT419" s="6" t="str">
        <f>_xlfn.XLOOKUP(data_cloud__263[[#This Row],[product_id]], manual_check_maarten!A:A,manual_check_maarten!H:H,  "")</f>
        <v/>
      </c>
      <c r="AU419" s="6">
        <f>IF(data_cloud__263[[#This Row],[ground_truth]]=0,1,0)</f>
        <v>0</v>
      </c>
      <c r="AV419" s="6"/>
      <c r="AW419" s="6"/>
      <c r="AX419" s="6">
        <f>_xlfn.XLOOKUP(data_cloud__263[[#This Row],[product_id]], manual_check_maarten!A:A,manual_check_maarten!G:G,  "")</f>
        <v>0</v>
      </c>
      <c r="AY419" s="6"/>
      <c r="AZ419" s="6"/>
      <c r="BA419" s="6" t="s">
        <v>841</v>
      </c>
      <c r="BB419" s="6">
        <v>228</v>
      </c>
      <c r="BC419" s="6" t="s">
        <v>85</v>
      </c>
      <c r="BD419" s="6">
        <v>45566.772418159722</v>
      </c>
      <c r="BE419" s="6" t="s">
        <v>79</v>
      </c>
      <c r="BF419" s="6" t="s">
        <v>80</v>
      </c>
      <c r="BG419" s="6">
        <v>228</v>
      </c>
      <c r="BH419" s="6">
        <v>228</v>
      </c>
      <c r="BI419" s="6">
        <v>0</v>
      </c>
      <c r="BJ419" s="6" t="s">
        <v>839</v>
      </c>
      <c r="BK419" s="6" t="s">
        <v>82</v>
      </c>
      <c r="BL419" s="6">
        <v>16.309999465942383</v>
      </c>
      <c r="BM419" s="6">
        <v>110</v>
      </c>
      <c r="BN419" s="6" t="s">
        <v>82</v>
      </c>
      <c r="BO419" s="6" t="s">
        <v>82</v>
      </c>
      <c r="BP419" s="6">
        <v>0</v>
      </c>
      <c r="BQ419" s="6">
        <v>60</v>
      </c>
      <c r="BR419" s="6"/>
      <c r="BS419" s="6"/>
      <c r="BT419" s="6" t="s">
        <v>842</v>
      </c>
      <c r="BU419" s="6" t="s">
        <v>841</v>
      </c>
      <c r="BV419" s="6">
        <v>40</v>
      </c>
      <c r="BW419" s="6">
        <v>20</v>
      </c>
      <c r="BX419" s="6">
        <v>45</v>
      </c>
      <c r="BY419" s="6">
        <v>1194.6610000000001</v>
      </c>
      <c r="BZ419" s="6">
        <v>1030.654</v>
      </c>
      <c r="CA419" s="6">
        <v>-3.673</v>
      </c>
      <c r="CB419" s="6">
        <v>4.0810000000000004</v>
      </c>
      <c r="CC419" s="6">
        <v>88.635999999999996</v>
      </c>
      <c r="CD419" s="6">
        <v>2055.163</v>
      </c>
      <c r="CE419" s="6">
        <v>1198.6969999999999</v>
      </c>
      <c r="CF419" s="6">
        <v>1337.691</v>
      </c>
      <c r="CG419" s="6">
        <v>179.958</v>
      </c>
      <c r="CH419" s="6">
        <v>99.998999999999995</v>
      </c>
      <c r="CS419" s="6"/>
      <c r="CT419" s="6"/>
      <c r="CU419" s="6"/>
      <c r="CV419" s="6"/>
      <c r="CW419" s="6"/>
      <c r="CZ419" s="6"/>
      <c r="DA419" s="6"/>
      <c r="DB419" s="6"/>
      <c r="DC419" s="6"/>
      <c r="DD419" s="6"/>
      <c r="DE419" s="6"/>
    </row>
    <row r="420" spans="1:109" hidden="1" x14ac:dyDescent="0.35">
      <c r="A420" s="8">
        <v>800.6754150390625</v>
      </c>
      <c r="B420" s="8">
        <v>119.90861511230469</v>
      </c>
      <c r="C420" s="8">
        <v>214.60000610351563</v>
      </c>
      <c r="D420" s="8">
        <v>214.80000305175781</v>
      </c>
      <c r="E420" s="8">
        <v>220.10000610351563</v>
      </c>
      <c r="F420" s="8">
        <v>224.80000305175781</v>
      </c>
      <c r="G420" s="8">
        <v>2183.881591796875</v>
      </c>
      <c r="H420" s="8">
        <v>1827.8509521484375</v>
      </c>
      <c r="I420" s="8">
        <v>3.4660000801086426</v>
      </c>
      <c r="J420" s="8">
        <v>0.14800000190734863</v>
      </c>
      <c r="K420" s="8">
        <v>24.338001251220703</v>
      </c>
      <c r="L420" s="8">
        <v>2.0480000972747803</v>
      </c>
      <c r="M420" s="8">
        <v>0.45200002193450928</v>
      </c>
      <c r="N420" s="8">
        <v>0.65400004386901855</v>
      </c>
      <c r="O420" s="8">
        <v>40.200000762939453</v>
      </c>
      <c r="P420" s="8">
        <v>26.681583404541016</v>
      </c>
      <c r="Q420" s="8">
        <v>44.973884582519531</v>
      </c>
      <c r="R420" s="8">
        <v>229.80000305175781</v>
      </c>
      <c r="S420" s="8">
        <v>60</v>
      </c>
      <c r="T420" s="8">
        <v>60</v>
      </c>
      <c r="U420" s="8">
        <v>60.900002000000001</v>
      </c>
      <c r="V420" s="8">
        <v>141.87911987304688</v>
      </c>
      <c r="W420" s="8">
        <v>52.499603271484375</v>
      </c>
      <c r="X420" s="8">
        <v>66.762725830078125</v>
      </c>
      <c r="Y420" s="8">
        <v>80.457168579101563</v>
      </c>
      <c r="Z420" s="8">
        <v>3.0099375247955322</v>
      </c>
      <c r="AA420" s="8">
        <v>538.4969482421875</v>
      </c>
      <c r="AB420" s="8">
        <v>491.85491943359375</v>
      </c>
      <c r="AC420" s="8">
        <v>4.6654376983642578</v>
      </c>
      <c r="AD420" s="8">
        <v>3.7248127460479736</v>
      </c>
      <c r="AE420" s="8">
        <v>7600.93994140625</v>
      </c>
      <c r="AF420" s="8">
        <v>5263.35546875</v>
      </c>
      <c r="AG420" s="8">
        <v>1633.1611328125</v>
      </c>
      <c r="AH420" s="8">
        <v>990.05419921875</v>
      </c>
      <c r="AI420" s="8">
        <v>5967.77880859375</v>
      </c>
      <c r="AJ420" s="8">
        <v>4273.30126953125</v>
      </c>
      <c r="AK420" s="8">
        <f>(data_cloud__263[[#This Row],[timestamp]]-BD418)*86400</f>
        <v>23.979999683797359</v>
      </c>
      <c r="AL420" s="8"/>
      <c r="AM420" s="8"/>
      <c r="AN420" s="8"/>
      <c r="AO420" s="8"/>
      <c r="AP420" s="6"/>
      <c r="AQ420" s="6"/>
      <c r="AR420" s="6"/>
      <c r="AS420" s="6" t="str">
        <f>_xlfn.XLOOKUP(data_cloud__263[[#This Row],[product_id]], manual_check_maarten!A:A,manual_check_maarten!F:F,  "")</f>
        <v/>
      </c>
      <c r="AT420" s="6" t="str">
        <f>_xlfn.XLOOKUP(data_cloud__263[[#This Row],[product_id]], manual_check_maarten!A:A,manual_check_maarten!H:H,  "")</f>
        <v/>
      </c>
      <c r="AU420" s="6">
        <f>IF(data_cloud__263[[#This Row],[ground_truth]]=0,1,0)</f>
        <v>0</v>
      </c>
      <c r="AV420" s="6"/>
      <c r="AW420" s="6"/>
      <c r="AX420" s="6" t="str">
        <f>_xlfn.XLOOKUP(data_cloud__263[[#This Row],[product_id]], manual_check_maarten!A:A,manual_check_maarten!G:G,  "")</f>
        <v/>
      </c>
      <c r="AY420" s="6"/>
      <c r="AZ420" s="6"/>
      <c r="BA420" s="6" t="s">
        <v>843</v>
      </c>
      <c r="BB420" s="6">
        <v>229</v>
      </c>
      <c r="BC420" s="6" t="s">
        <v>78</v>
      </c>
      <c r="BD420" s="6">
        <v>45566.772695706015</v>
      </c>
      <c r="BE420" s="6" t="s">
        <v>79</v>
      </c>
      <c r="BF420" s="6" t="s">
        <v>80</v>
      </c>
      <c r="BG420" s="6">
        <v>229</v>
      </c>
      <c r="BH420" s="6">
        <v>229</v>
      </c>
      <c r="BI420" s="6">
        <v>0</v>
      </c>
      <c r="BJ420" s="6" t="s">
        <v>844</v>
      </c>
      <c r="BK420" s="6" t="s">
        <v>82</v>
      </c>
      <c r="BL420" s="6">
        <v>16.309999465942383</v>
      </c>
      <c r="BM420" s="6">
        <v>110</v>
      </c>
      <c r="BN420" s="6" t="s">
        <v>82</v>
      </c>
      <c r="BO420" s="6" t="s">
        <v>82</v>
      </c>
      <c r="BP420" s="6">
        <v>0</v>
      </c>
      <c r="BQ420" s="6">
        <v>60</v>
      </c>
      <c r="BR420" s="6">
        <v>4.7438144683837891E-3</v>
      </c>
      <c r="BS420" s="6">
        <v>0.14380896091461182</v>
      </c>
      <c r="BT420" s="6"/>
      <c r="BU420" s="6"/>
      <c r="BY420" s="6"/>
      <c r="BZ420" s="6"/>
      <c r="CA420" s="6"/>
      <c r="CB420" s="6"/>
      <c r="CC420" s="6"/>
      <c r="CD420" s="6"/>
      <c r="CE420" s="6"/>
      <c r="CS420" s="6"/>
      <c r="CT420" s="6"/>
      <c r="CU420" s="6"/>
      <c r="CV420" s="6"/>
      <c r="CW420" s="6"/>
      <c r="CZ420" s="6"/>
      <c r="DA420" s="6"/>
      <c r="DB420" s="6"/>
      <c r="DC420" s="6"/>
      <c r="DD420" s="6"/>
      <c r="DE420" s="6"/>
    </row>
    <row r="421" spans="1:109" x14ac:dyDescent="0.35">
      <c r="A421" s="8">
        <v>800.6754150390625</v>
      </c>
      <c r="B421" s="8">
        <v>119.90861511230469</v>
      </c>
      <c r="C421" s="8">
        <v>214.60000610351563</v>
      </c>
      <c r="D421" s="8">
        <v>214.80000305175781</v>
      </c>
      <c r="E421" s="8">
        <v>220.10000610351563</v>
      </c>
      <c r="F421" s="8">
        <v>224.80000305175781</v>
      </c>
      <c r="G421" s="8">
        <v>2183.881591796875</v>
      </c>
      <c r="H421" s="8">
        <v>1827.8509521484375</v>
      </c>
      <c r="I421" s="8">
        <v>3.4660000801086426</v>
      </c>
      <c r="J421" s="8">
        <v>0.14800000190734863</v>
      </c>
      <c r="K421" s="8">
        <v>24.338001251220703</v>
      </c>
      <c r="L421" s="8">
        <v>2.0480000972747803</v>
      </c>
      <c r="M421" s="8">
        <v>0.45200002193450928</v>
      </c>
      <c r="N421" s="8">
        <v>0.65400004386901855</v>
      </c>
      <c r="O421" s="8">
        <v>40.200000762939453</v>
      </c>
      <c r="P421" s="8">
        <v>26.681583404541016</v>
      </c>
      <c r="Q421" s="8">
        <v>44.973884582519531</v>
      </c>
      <c r="R421" s="8">
        <v>229.80000305175781</v>
      </c>
      <c r="S421" s="8">
        <v>60</v>
      </c>
      <c r="T421" s="8">
        <v>60</v>
      </c>
      <c r="U421" s="8">
        <v>60.900002000000001</v>
      </c>
      <c r="V421" s="8">
        <v>91.864166259765625</v>
      </c>
      <c r="W421" s="8">
        <v>52.49993896484375</v>
      </c>
      <c r="X421" s="8">
        <v>67.353858947753906</v>
      </c>
      <c r="Y421" s="8">
        <v>83.301971435546875</v>
      </c>
      <c r="Z421" s="8">
        <v>1.4296876192092896</v>
      </c>
      <c r="AA421" s="8">
        <v>540.68017578125</v>
      </c>
      <c r="AB421" s="8">
        <v>491.8443603515625</v>
      </c>
      <c r="AC421" s="8">
        <v>4.9288125038146973</v>
      </c>
      <c r="AD421" s="8">
        <v>3.9129376411437988</v>
      </c>
      <c r="AE421" s="8">
        <v>7764.78955078125</v>
      </c>
      <c r="AF421" s="8">
        <v>5899.08056640625</v>
      </c>
      <c r="AG421" s="8">
        <v>1794.61572265625</v>
      </c>
      <c r="AH421" s="8">
        <v>1110.70263671875</v>
      </c>
      <c r="AI421" s="8">
        <v>5970.173828125</v>
      </c>
      <c r="AJ421" s="8">
        <v>4788.3779296875</v>
      </c>
      <c r="AK421" s="8">
        <f>(data_cloud__263[[#This Row],[timestamp]]-BD419)*86400</f>
        <v>23.979999683797359</v>
      </c>
      <c r="AL421" s="8">
        <v>1.0049999999999999</v>
      </c>
      <c r="AM421" s="8">
        <v>424.71899999999999</v>
      </c>
      <c r="AN421" s="8">
        <v>2055.3409999999999</v>
      </c>
      <c r="AO421" s="8">
        <v>12.34</v>
      </c>
      <c r="AP421" s="6">
        <v>19.873000000000001</v>
      </c>
      <c r="AQ421" s="6">
        <v>1</v>
      </c>
      <c r="AR421" s="6">
        <v>1</v>
      </c>
      <c r="AS421" s="6">
        <f>_xlfn.XLOOKUP(data_cloud__263[[#This Row],[product_id]], manual_check_maarten!A:A,manual_check_maarten!F:F,  "")</f>
        <v>1</v>
      </c>
      <c r="AT421" s="6" t="str">
        <f>_xlfn.XLOOKUP(data_cloud__263[[#This Row],[product_id]], manual_check_maarten!A:A,manual_check_maarten!H:H,  "")</f>
        <v/>
      </c>
      <c r="AU421" s="6">
        <f>IF(data_cloud__263[[#This Row],[ground_truth]]=0,1,0)</f>
        <v>0</v>
      </c>
      <c r="AV421" s="6"/>
      <c r="AW421" s="6"/>
      <c r="AX421" s="6">
        <f>_xlfn.XLOOKUP(data_cloud__263[[#This Row],[product_id]], manual_check_maarten!A:A,manual_check_maarten!G:G,  "")</f>
        <v>0</v>
      </c>
      <c r="AY421" s="6"/>
      <c r="AZ421" s="6"/>
      <c r="BA421" s="6" t="s">
        <v>845</v>
      </c>
      <c r="BB421" s="6">
        <v>229</v>
      </c>
      <c r="BC421" s="6" t="s">
        <v>85</v>
      </c>
      <c r="BD421" s="6">
        <v>45566.772695706015</v>
      </c>
      <c r="BE421" s="6" t="s">
        <v>79</v>
      </c>
      <c r="BF421" s="6" t="s">
        <v>80</v>
      </c>
      <c r="BG421" s="6">
        <v>229</v>
      </c>
      <c r="BH421" s="6">
        <v>229</v>
      </c>
      <c r="BI421" s="6">
        <v>0</v>
      </c>
      <c r="BJ421" s="6" t="s">
        <v>844</v>
      </c>
      <c r="BK421" s="6" t="s">
        <v>82</v>
      </c>
      <c r="BL421" s="6">
        <v>16.309999465942383</v>
      </c>
      <c r="BM421" s="6">
        <v>110</v>
      </c>
      <c r="BN421" s="6" t="s">
        <v>82</v>
      </c>
      <c r="BO421" s="6" t="s">
        <v>82</v>
      </c>
      <c r="BP421" s="6">
        <v>0</v>
      </c>
      <c r="BQ421" s="6">
        <v>60</v>
      </c>
      <c r="BR421" s="6"/>
      <c r="BS421" s="6"/>
      <c r="BT421" s="6" t="s">
        <v>846</v>
      </c>
      <c r="BU421" s="6" t="s">
        <v>845</v>
      </c>
      <c r="BV421" s="6">
        <v>40</v>
      </c>
      <c r="BW421" s="6">
        <v>20</v>
      </c>
      <c r="BX421" s="6">
        <v>45</v>
      </c>
      <c r="BY421" s="6">
        <v>1189.364</v>
      </c>
      <c r="BZ421" s="6">
        <v>989.18799999999999</v>
      </c>
      <c r="CA421" s="6">
        <v>-4.1130000000000004</v>
      </c>
      <c r="CB421" s="6">
        <v>4.0469999999999997</v>
      </c>
      <c r="CC421" s="6">
        <v>88.195999999999998</v>
      </c>
      <c r="CD421" s="6">
        <v>2055.3409999999999</v>
      </c>
      <c r="CE421" s="6">
        <v>1194.809</v>
      </c>
      <c r="CF421" s="6">
        <v>1297.0650000000001</v>
      </c>
      <c r="CG421" s="6">
        <v>179.61600000000001</v>
      </c>
      <c r="CH421" s="6">
        <v>99.998999999999995</v>
      </c>
      <c r="CS421" s="6"/>
      <c r="CT421" s="6"/>
      <c r="CU421" s="6"/>
      <c r="CV421" s="6"/>
      <c r="CW421" s="6"/>
      <c r="CZ421" s="6"/>
      <c r="DA421" s="6"/>
      <c r="DB421" s="6"/>
      <c r="DC421" s="6"/>
      <c r="DD421" s="6"/>
      <c r="DE421" s="6"/>
    </row>
    <row r="422" spans="1:109" x14ac:dyDescent="0.35">
      <c r="A422" s="8">
        <v>800.6754150390625</v>
      </c>
      <c r="B422" s="8">
        <v>119.90861511230469</v>
      </c>
      <c r="C422" s="8">
        <v>214.60000610351563</v>
      </c>
      <c r="D422" s="8">
        <v>215</v>
      </c>
      <c r="E422" s="8">
        <v>220</v>
      </c>
      <c r="F422" s="8">
        <v>224.80000305175781</v>
      </c>
      <c r="G422" s="8">
        <v>2186.698974609375</v>
      </c>
      <c r="H422" s="8">
        <v>1815.2222900390625</v>
      </c>
      <c r="I422" s="8">
        <v>3.8040001392364502</v>
      </c>
      <c r="J422" s="8">
        <v>0.14800000190734863</v>
      </c>
      <c r="K422" s="8">
        <v>24.338001251220703</v>
      </c>
      <c r="L422" s="8">
        <v>2.0360000133514404</v>
      </c>
      <c r="M422" s="8">
        <v>0.45200002193450928</v>
      </c>
      <c r="N422" s="8">
        <v>0.65800005197525024</v>
      </c>
      <c r="O422" s="8">
        <v>40.200000762939453</v>
      </c>
      <c r="P422" s="8">
        <v>26.487905502319336</v>
      </c>
      <c r="Q422" s="8">
        <v>44.978981018066406</v>
      </c>
      <c r="R422" s="8">
        <v>230</v>
      </c>
      <c r="S422" s="8">
        <v>60</v>
      </c>
      <c r="T422" s="8">
        <v>60</v>
      </c>
      <c r="U422" s="8">
        <v>60.900002000000001</v>
      </c>
      <c r="V422" s="8">
        <v>141.87911987304688</v>
      </c>
      <c r="W422" s="8">
        <v>52.499603271484375</v>
      </c>
      <c r="X422" s="8">
        <v>66.694084167480469</v>
      </c>
      <c r="Y422" s="8">
        <v>80.513252258300781</v>
      </c>
      <c r="Z422" s="8">
        <v>2.8970625400543213</v>
      </c>
      <c r="AA422" s="8">
        <v>538.00701904296875</v>
      </c>
      <c r="AB422" s="8">
        <v>490.98019409179688</v>
      </c>
      <c r="AC422" s="8">
        <v>4.6654376983642578</v>
      </c>
      <c r="AD422" s="8">
        <v>3.7248127460479736</v>
      </c>
      <c r="AE422" s="8">
        <v>7591.39111328125</v>
      </c>
      <c r="AF422" s="8">
        <v>5246.57861328125</v>
      </c>
      <c r="AG422" s="8">
        <v>1624.0224609375</v>
      </c>
      <c r="AH422" s="8">
        <v>979.4423828125</v>
      </c>
      <c r="AI422" s="8">
        <v>5967.36865234375</v>
      </c>
      <c r="AJ422" s="8">
        <v>4267.13623046875</v>
      </c>
      <c r="AK422" s="8">
        <f>(data_cloud__263[[#This Row],[timestamp]]-BD420)*86400</f>
        <v>24.07600034493953</v>
      </c>
      <c r="AL422" s="8">
        <v>1.0029999999999999</v>
      </c>
      <c r="AM422" s="8">
        <v>423.40199999999999</v>
      </c>
      <c r="AN422" s="8">
        <v>2055.8429999999998</v>
      </c>
      <c r="AO422" s="8">
        <v>8.3450000000000006</v>
      </c>
      <c r="AP422" s="6">
        <v>30.02</v>
      </c>
      <c r="AQ422" s="6">
        <v>1</v>
      </c>
      <c r="AR422" s="6">
        <v>1</v>
      </c>
      <c r="AS422" s="6">
        <f>_xlfn.XLOOKUP(data_cloud__263[[#This Row],[product_id]], manual_check_maarten!A:A,manual_check_maarten!F:F,  "")</f>
        <v>1</v>
      </c>
      <c r="AT422" s="6" t="str">
        <f>_xlfn.XLOOKUP(data_cloud__263[[#This Row],[product_id]], manual_check_maarten!A:A,manual_check_maarten!H:H,  "")</f>
        <v/>
      </c>
      <c r="AU422" s="6">
        <f>IF(data_cloud__263[[#This Row],[ground_truth]]=0,1,0)</f>
        <v>0</v>
      </c>
      <c r="AV422" s="6"/>
      <c r="AW422" s="6"/>
      <c r="AX422" s="6">
        <f>_xlfn.XLOOKUP(data_cloud__263[[#This Row],[product_id]], manual_check_maarten!A:A,manual_check_maarten!G:G,  "")</f>
        <v>0</v>
      </c>
      <c r="AY422" s="6"/>
      <c r="AZ422" s="6"/>
      <c r="BA422" s="6" t="s">
        <v>847</v>
      </c>
      <c r="BB422" s="6">
        <v>230</v>
      </c>
      <c r="BC422" s="6" t="s">
        <v>78</v>
      </c>
      <c r="BD422" s="6">
        <v>45566.772974363426</v>
      </c>
      <c r="BE422" s="6" t="s">
        <v>79</v>
      </c>
      <c r="BF422" s="6" t="s">
        <v>80</v>
      </c>
      <c r="BG422" s="6">
        <v>230</v>
      </c>
      <c r="BH422" s="6">
        <v>230</v>
      </c>
      <c r="BI422" s="6">
        <v>0</v>
      </c>
      <c r="BJ422" s="6" t="s">
        <v>848</v>
      </c>
      <c r="BK422" s="6" t="s">
        <v>82</v>
      </c>
      <c r="BL422" s="6">
        <v>16.319999694824219</v>
      </c>
      <c r="BM422" s="6">
        <v>110</v>
      </c>
      <c r="BN422" s="6" t="s">
        <v>82</v>
      </c>
      <c r="BO422" s="6" t="s">
        <v>82</v>
      </c>
      <c r="BP422" s="6">
        <v>0</v>
      </c>
      <c r="BQ422" s="6">
        <v>60</v>
      </c>
      <c r="BR422" s="6">
        <v>1.3916611671447754E-2</v>
      </c>
      <c r="BS422" s="6">
        <v>0.13671672344207764</v>
      </c>
      <c r="BT422" s="6" t="s">
        <v>849</v>
      </c>
      <c r="BU422" s="6" t="s">
        <v>847</v>
      </c>
      <c r="BV422" s="6">
        <v>40</v>
      </c>
      <c r="BW422" s="6">
        <v>20</v>
      </c>
      <c r="BX422" s="6">
        <v>45</v>
      </c>
      <c r="BY422" s="6">
        <v>861.18499999999995</v>
      </c>
      <c r="BZ422" s="6">
        <v>1228.0170000000001</v>
      </c>
      <c r="CA422" s="6">
        <v>2.4550000000000001</v>
      </c>
      <c r="CB422" s="6">
        <v>4.1399999999999997</v>
      </c>
      <c r="CC422" s="6">
        <v>94.763999999999996</v>
      </c>
      <c r="CD422" s="6">
        <v>2055.8429999999998</v>
      </c>
      <c r="CE422" s="6">
        <v>840.36199999999997</v>
      </c>
      <c r="CF422" s="6">
        <v>1334.8430000000001</v>
      </c>
      <c r="CG422" s="6">
        <v>5.3689999999999998</v>
      </c>
      <c r="CH422" s="6">
        <v>96.063000000000002</v>
      </c>
      <c r="CS422" s="6"/>
      <c r="CT422" s="6"/>
      <c r="CU422" s="6"/>
      <c r="CV422" s="6"/>
      <c r="CW422" s="6"/>
      <c r="CZ422" s="6"/>
      <c r="DA422" s="6"/>
      <c r="DB422" s="6"/>
      <c r="DC422" s="6"/>
      <c r="DD422" s="6"/>
      <c r="DE422" s="6"/>
    </row>
    <row r="423" spans="1:109" x14ac:dyDescent="0.35">
      <c r="A423" s="8">
        <v>800.6754150390625</v>
      </c>
      <c r="B423" s="8">
        <v>119.90861511230469</v>
      </c>
      <c r="C423" s="8">
        <v>214.60000610351563</v>
      </c>
      <c r="D423" s="8">
        <v>215</v>
      </c>
      <c r="E423" s="8">
        <v>220</v>
      </c>
      <c r="F423" s="8">
        <v>224.80000305175781</v>
      </c>
      <c r="G423" s="8">
        <v>2186.698974609375</v>
      </c>
      <c r="H423" s="8">
        <v>1815.2222900390625</v>
      </c>
      <c r="I423" s="8">
        <v>3.8040001392364502</v>
      </c>
      <c r="J423" s="8">
        <v>0.14800000190734863</v>
      </c>
      <c r="K423" s="8">
        <v>24.338001251220703</v>
      </c>
      <c r="L423" s="8">
        <v>2.0360000133514404</v>
      </c>
      <c r="M423" s="8">
        <v>0.45200002193450928</v>
      </c>
      <c r="N423" s="8">
        <v>0.65800005197525024</v>
      </c>
      <c r="O423" s="8">
        <v>40.200000762939453</v>
      </c>
      <c r="P423" s="8">
        <v>26.487905502319336</v>
      </c>
      <c r="Q423" s="8">
        <v>44.978981018066406</v>
      </c>
      <c r="R423" s="8">
        <v>230</v>
      </c>
      <c r="S423" s="8">
        <v>60</v>
      </c>
      <c r="T423" s="8">
        <v>60</v>
      </c>
      <c r="U423" s="8">
        <v>60.900002000000001</v>
      </c>
      <c r="V423" s="8">
        <v>91.864166259765625</v>
      </c>
      <c r="W423" s="8">
        <v>52.49993896484375</v>
      </c>
      <c r="X423" s="8">
        <v>67.399284362792969</v>
      </c>
      <c r="Y423" s="8">
        <v>82.877883911132813</v>
      </c>
      <c r="Z423" s="8">
        <v>2.2950625419616699</v>
      </c>
      <c r="AA423" s="8">
        <v>539.31121826171875</v>
      </c>
      <c r="AB423" s="8">
        <v>489.40280151367188</v>
      </c>
      <c r="AC423" s="8">
        <v>4.966437816619873</v>
      </c>
      <c r="AD423" s="8">
        <v>3.9881877899169922</v>
      </c>
      <c r="AE423" s="8">
        <v>7753.65625</v>
      </c>
      <c r="AF423" s="8">
        <v>5834.97216796875</v>
      </c>
      <c r="AG423" s="8">
        <v>1798.97216796875</v>
      </c>
      <c r="AH423" s="8">
        <v>1130.09375</v>
      </c>
      <c r="AI423" s="8">
        <v>5954.68408203125</v>
      </c>
      <c r="AJ423" s="8">
        <v>4704.87841796875</v>
      </c>
      <c r="AK423" s="8">
        <f>(data_cloud__263[[#This Row],[timestamp]]-BD421)*86400</f>
        <v>24.07600034493953</v>
      </c>
      <c r="AL423" s="8">
        <v>1.0049999999999999</v>
      </c>
      <c r="AM423" s="8">
        <v>424.74700000000001</v>
      </c>
      <c r="AN423" s="8">
        <v>2056.0250000000001</v>
      </c>
      <c r="AO423" s="8">
        <v>8.9220000000000006</v>
      </c>
      <c r="AP423" s="6">
        <v>25.898</v>
      </c>
      <c r="AQ423" s="6">
        <v>1</v>
      </c>
      <c r="AR423" s="6">
        <v>1</v>
      </c>
      <c r="AS423" s="6">
        <f>_xlfn.XLOOKUP(data_cloud__263[[#This Row],[product_id]], manual_check_maarten!A:A,manual_check_maarten!F:F,  "")</f>
        <v>1</v>
      </c>
      <c r="AT423" s="6" t="str">
        <f>_xlfn.XLOOKUP(data_cloud__263[[#This Row],[product_id]], manual_check_maarten!A:A,manual_check_maarten!H:H,  "")</f>
        <v/>
      </c>
      <c r="AU423" s="6">
        <f>IF(data_cloud__263[[#This Row],[ground_truth]]=0,1,0)</f>
        <v>0</v>
      </c>
      <c r="AV423" s="6"/>
      <c r="AW423" s="6"/>
      <c r="AX423" s="6">
        <f>_xlfn.XLOOKUP(data_cloud__263[[#This Row],[product_id]], manual_check_maarten!A:A,manual_check_maarten!G:G,  "")</f>
        <v>0</v>
      </c>
      <c r="AY423" s="6"/>
      <c r="AZ423" s="6"/>
      <c r="BA423" s="6" t="s">
        <v>850</v>
      </c>
      <c r="BB423" s="6">
        <v>230</v>
      </c>
      <c r="BC423" s="6" t="s">
        <v>85</v>
      </c>
      <c r="BD423" s="6">
        <v>45566.772974363426</v>
      </c>
      <c r="BE423" s="6" t="s">
        <v>79</v>
      </c>
      <c r="BF423" s="6" t="s">
        <v>80</v>
      </c>
      <c r="BG423" s="6">
        <v>230</v>
      </c>
      <c r="BH423" s="6">
        <v>230</v>
      </c>
      <c r="BI423" s="6">
        <v>0</v>
      </c>
      <c r="BJ423" s="6" t="s">
        <v>848</v>
      </c>
      <c r="BK423" s="6" t="s">
        <v>82</v>
      </c>
      <c r="BL423" s="6">
        <v>16.319999694824219</v>
      </c>
      <c r="BM423" s="6">
        <v>110</v>
      </c>
      <c r="BN423" s="6" t="s">
        <v>82</v>
      </c>
      <c r="BO423" s="6" t="s">
        <v>82</v>
      </c>
      <c r="BP423" s="6">
        <v>0</v>
      </c>
      <c r="BQ423" s="6">
        <v>60</v>
      </c>
      <c r="BR423" s="6"/>
      <c r="BS423" s="6"/>
      <c r="BT423" s="6" t="s">
        <v>851</v>
      </c>
      <c r="BU423" s="6" t="s">
        <v>850</v>
      </c>
      <c r="BV423" s="6">
        <v>40</v>
      </c>
      <c r="BW423" s="6">
        <v>20</v>
      </c>
      <c r="BX423" s="6">
        <v>45</v>
      </c>
      <c r="BY423" s="6">
        <v>1199.9970000000001</v>
      </c>
      <c r="BZ423" s="6">
        <v>937.774</v>
      </c>
      <c r="CA423" s="6">
        <v>-3.706</v>
      </c>
      <c r="CB423" s="6">
        <v>3.9809999999999999</v>
      </c>
      <c r="CC423" s="6">
        <v>88.602999999999994</v>
      </c>
      <c r="CD423" s="6">
        <v>2056.0250000000001</v>
      </c>
      <c r="CE423" s="6">
        <v>1202.838</v>
      </c>
      <c r="CF423" s="6">
        <v>1247.1189999999999</v>
      </c>
      <c r="CG423" s="6">
        <v>179.999</v>
      </c>
      <c r="CH423" s="6">
        <v>99.998999999999995</v>
      </c>
      <c r="CS423" s="6"/>
      <c r="CT423" s="6"/>
      <c r="CU423" s="6"/>
      <c r="CV423" s="6"/>
      <c r="CW423" s="6"/>
      <c r="CZ423" s="6"/>
      <c r="DA423" s="6"/>
      <c r="DB423" s="6"/>
      <c r="DC423" s="6"/>
      <c r="DD423" s="6"/>
      <c r="DE423" s="6"/>
    </row>
    <row r="424" spans="1:109" x14ac:dyDescent="0.35">
      <c r="A424" s="8">
        <v>800.490966796875</v>
      </c>
      <c r="B424" s="8">
        <v>119.90861511230469</v>
      </c>
      <c r="C424" s="8">
        <v>214.80000305175781</v>
      </c>
      <c r="D424" s="8">
        <v>214.80000305175781</v>
      </c>
      <c r="E424" s="8">
        <v>220.10000610351563</v>
      </c>
      <c r="F424" s="8">
        <v>224.80000305175781</v>
      </c>
      <c r="G424" s="8">
        <v>2183.78466796875</v>
      </c>
      <c r="H424" s="8">
        <v>1820.3709716796875</v>
      </c>
      <c r="I424" s="8">
        <v>3.2620000839233398</v>
      </c>
      <c r="J424" s="8">
        <v>0.14800000190734863</v>
      </c>
      <c r="K424" s="8">
        <v>24.338001251220703</v>
      </c>
      <c r="L424" s="8">
        <v>2.0580000877380371</v>
      </c>
      <c r="M424" s="8">
        <v>0.45200002193450928</v>
      </c>
      <c r="N424" s="8">
        <v>0.65200001001358032</v>
      </c>
      <c r="O424" s="8">
        <v>40.5</v>
      </c>
      <c r="P424" s="8">
        <v>26.686679840087891</v>
      </c>
      <c r="Q424" s="8">
        <v>44.943305969238281</v>
      </c>
      <c r="R424" s="8">
        <v>230</v>
      </c>
      <c r="S424" s="8">
        <v>60</v>
      </c>
      <c r="T424" s="8">
        <v>60</v>
      </c>
      <c r="U424" s="8">
        <v>61</v>
      </c>
      <c r="V424" s="8">
        <v>141.87911987304688</v>
      </c>
      <c r="W424" s="8">
        <v>52.499603271484375</v>
      </c>
      <c r="X424" s="8">
        <v>66.599479675292969</v>
      </c>
      <c r="Y424" s="8">
        <v>80.54266357421875</v>
      </c>
      <c r="Z424" s="8">
        <v>2.7841875553131104</v>
      </c>
      <c r="AA424" s="8">
        <v>538.77142333984375</v>
      </c>
      <c r="AB424" s="8">
        <v>492.43182373046875</v>
      </c>
      <c r="AC424" s="8">
        <v>4.6654376983642578</v>
      </c>
      <c r="AD424" s="8">
        <v>3.687187671661377</v>
      </c>
      <c r="AE424" s="8">
        <v>7585.6376953125</v>
      </c>
      <c r="AF424" s="8">
        <v>5277.48681640625</v>
      </c>
      <c r="AG424" s="8">
        <v>1637.5048828125</v>
      </c>
      <c r="AH424" s="8">
        <v>975.8779296875</v>
      </c>
      <c r="AI424" s="8">
        <v>5948.1328125</v>
      </c>
      <c r="AJ424" s="8">
        <v>4301.60888671875</v>
      </c>
      <c r="AK424" s="8">
        <f>(data_cloud__263[[#This Row],[timestamp]]-BD422)*86400</f>
        <v>24.985000141896307</v>
      </c>
      <c r="AL424" s="8">
        <v>1.0029999999999999</v>
      </c>
      <c r="AM424" s="8">
        <v>423.38900000000001</v>
      </c>
      <c r="AN424" s="8">
        <v>2055.3339999999998</v>
      </c>
      <c r="AO424" s="8">
        <v>16.981000000000002</v>
      </c>
      <c r="AP424" s="6">
        <v>25.5</v>
      </c>
      <c r="AQ424" s="6">
        <v>1</v>
      </c>
      <c r="AR424" s="6">
        <v>1</v>
      </c>
      <c r="AS424" s="6">
        <f>_xlfn.XLOOKUP(data_cloud__263[[#This Row],[product_id]], manual_check_maarten!A:A,manual_check_maarten!F:F,  "")</f>
        <v>0</v>
      </c>
      <c r="AT424" s="6" t="str">
        <f>_xlfn.XLOOKUP(data_cloud__263[[#This Row],[product_id]], manual_check_maarten!A:A,manual_check_maarten!H:H,  "")</f>
        <v>Circ section</v>
      </c>
      <c r="AU424" s="6">
        <f>IF(data_cloud__263[[#This Row],[ground_truth]]=0,1,0)</f>
        <v>1</v>
      </c>
      <c r="AV424" s="6"/>
      <c r="AW424" s="6"/>
      <c r="AX424" s="6">
        <f>_xlfn.XLOOKUP(data_cloud__263[[#This Row],[product_id]], manual_check_maarten!A:A,manual_check_maarten!G:G,  "")</f>
        <v>0</v>
      </c>
      <c r="AY424" s="6"/>
      <c r="AZ424" s="6"/>
      <c r="BA424" s="6" t="s">
        <v>852</v>
      </c>
      <c r="BB424" s="6">
        <v>231</v>
      </c>
      <c r="BC424" s="6" t="s">
        <v>78</v>
      </c>
      <c r="BD424" s="6">
        <v>45566.773263541669</v>
      </c>
      <c r="BE424" s="6" t="s">
        <v>79</v>
      </c>
      <c r="BF424" s="6" t="s">
        <v>80</v>
      </c>
      <c r="BG424" s="6">
        <v>231</v>
      </c>
      <c r="BH424" s="6">
        <v>231</v>
      </c>
      <c r="BI424" s="6">
        <v>0</v>
      </c>
      <c r="BJ424" s="6" t="s">
        <v>853</v>
      </c>
      <c r="BK424" s="6" t="s">
        <v>82</v>
      </c>
      <c r="BL424" s="6">
        <v>16.319999694824219</v>
      </c>
      <c r="BM424" s="6">
        <v>110</v>
      </c>
      <c r="BN424" s="6" t="s">
        <v>82</v>
      </c>
      <c r="BO424" s="6" t="s">
        <v>82</v>
      </c>
      <c r="BP424" s="6">
        <v>0</v>
      </c>
      <c r="BQ424" s="6">
        <v>60</v>
      </c>
      <c r="BR424" s="6">
        <v>1.8520116806030273E-2</v>
      </c>
      <c r="BS424" s="6">
        <v>0.12545263767242432</v>
      </c>
      <c r="BT424" s="6" t="s">
        <v>854</v>
      </c>
      <c r="BU424" s="6" t="s">
        <v>852</v>
      </c>
      <c r="BV424" s="6">
        <v>40</v>
      </c>
      <c r="BW424" s="6">
        <v>20</v>
      </c>
      <c r="BX424" s="6">
        <v>45</v>
      </c>
      <c r="BY424" s="6">
        <v>861.71500000000003</v>
      </c>
      <c r="BZ424" s="6">
        <v>1305.1010000000001</v>
      </c>
      <c r="CA424" s="6">
        <v>1.8759999999999999</v>
      </c>
      <c r="CB424" s="6">
        <v>4.0620000000000003</v>
      </c>
      <c r="CC424" s="6">
        <v>94.185000000000002</v>
      </c>
      <c r="CD424" s="6">
        <v>2055.3339999999998</v>
      </c>
      <c r="CE424" s="6">
        <v>840.44600000000003</v>
      </c>
      <c r="CF424" s="6">
        <v>1409.6590000000001</v>
      </c>
      <c r="CG424" s="6">
        <v>5.4729999999999999</v>
      </c>
      <c r="CH424" s="6">
        <v>93.307000000000002</v>
      </c>
      <c r="CS424" s="6"/>
      <c r="CT424" s="6"/>
      <c r="CU424" s="6"/>
      <c r="CV424" s="6"/>
      <c r="CW424" s="6"/>
      <c r="CZ424" s="6"/>
      <c r="DA424" s="6"/>
      <c r="DB424" s="6"/>
      <c r="DC424" s="6"/>
      <c r="DD424" s="6"/>
      <c r="DE424" s="6"/>
    </row>
    <row r="425" spans="1:109" x14ac:dyDescent="0.35">
      <c r="A425" s="8">
        <v>800.490966796875</v>
      </c>
      <c r="B425" s="8">
        <v>119.90861511230469</v>
      </c>
      <c r="C425" s="8">
        <v>214.80000305175781</v>
      </c>
      <c r="D425" s="8">
        <v>214.80000305175781</v>
      </c>
      <c r="E425" s="8">
        <v>220.10000610351563</v>
      </c>
      <c r="F425" s="8">
        <v>224.80000305175781</v>
      </c>
      <c r="G425" s="8">
        <v>2183.78466796875</v>
      </c>
      <c r="H425" s="8">
        <v>1820.3709716796875</v>
      </c>
      <c r="I425" s="8">
        <v>3.2620000839233398</v>
      </c>
      <c r="J425" s="8">
        <v>0.14800000190734863</v>
      </c>
      <c r="K425" s="8">
        <v>24.338001251220703</v>
      </c>
      <c r="L425" s="8">
        <v>2.0580000877380371</v>
      </c>
      <c r="M425" s="8">
        <v>0.45200002193450928</v>
      </c>
      <c r="N425" s="8">
        <v>0.65200001001358032</v>
      </c>
      <c r="O425" s="8">
        <v>40.5</v>
      </c>
      <c r="P425" s="8">
        <v>26.686679840087891</v>
      </c>
      <c r="Q425" s="8">
        <v>44.943305969238281</v>
      </c>
      <c r="R425" s="8">
        <v>230</v>
      </c>
      <c r="S425" s="8">
        <v>60</v>
      </c>
      <c r="T425" s="8">
        <v>60</v>
      </c>
      <c r="U425" s="8">
        <v>61</v>
      </c>
      <c r="V425" s="8">
        <v>91.864166259765625</v>
      </c>
      <c r="W425" s="8">
        <v>52.49993896484375</v>
      </c>
      <c r="X425" s="8">
        <v>67.278007507324219</v>
      </c>
      <c r="Y425" s="8">
        <v>82.972526550292969</v>
      </c>
      <c r="Z425" s="8">
        <v>2.2198126316070557</v>
      </c>
      <c r="AA425" s="8">
        <v>538.58843994140625</v>
      </c>
      <c r="AB425" s="8">
        <v>489.7919921875</v>
      </c>
      <c r="AC425" s="8">
        <v>4.8911876678466797</v>
      </c>
      <c r="AD425" s="8">
        <v>3.9505627155303955</v>
      </c>
      <c r="AE425" s="8">
        <v>7739.31396484375</v>
      </c>
      <c r="AF425" s="8">
        <v>5839.57421875</v>
      </c>
      <c r="AG425" s="8">
        <v>1765.005859375</v>
      </c>
      <c r="AH425" s="8">
        <v>1121.7001953125</v>
      </c>
      <c r="AI425" s="8">
        <v>5974.30810546875</v>
      </c>
      <c r="AJ425" s="8">
        <v>4717.8740234375</v>
      </c>
      <c r="AK425" s="8">
        <f>(data_cloud__263[[#This Row],[timestamp]]-BD423)*86400</f>
        <v>24.985000141896307</v>
      </c>
      <c r="AL425" s="8">
        <v>1.0049999999999999</v>
      </c>
      <c r="AM425" s="8">
        <v>424.67899999999997</v>
      </c>
      <c r="AN425" s="8">
        <v>2053.77</v>
      </c>
      <c r="AO425" s="8">
        <v>10.243</v>
      </c>
      <c r="AP425" s="6">
        <v>32.024999999999999</v>
      </c>
      <c r="AQ425" s="6">
        <v>1</v>
      </c>
      <c r="AR425" s="6">
        <v>1</v>
      </c>
      <c r="AS425" s="6">
        <f>_xlfn.XLOOKUP(data_cloud__263[[#This Row],[product_id]], manual_check_maarten!A:A,manual_check_maarten!F:F,  "")</f>
        <v>1</v>
      </c>
      <c r="AT425" s="6" t="str">
        <f>_xlfn.XLOOKUP(data_cloud__263[[#This Row],[product_id]], manual_check_maarten!A:A,manual_check_maarten!H:H,  "")</f>
        <v/>
      </c>
      <c r="AU425" s="6">
        <f>IF(data_cloud__263[[#This Row],[ground_truth]]=0,1,0)</f>
        <v>0</v>
      </c>
      <c r="AV425" s="6"/>
      <c r="AW425" s="6"/>
      <c r="AX425" s="6">
        <f>_xlfn.XLOOKUP(data_cloud__263[[#This Row],[product_id]], manual_check_maarten!A:A,manual_check_maarten!G:G,  "")</f>
        <v>0</v>
      </c>
      <c r="AY425" s="6"/>
      <c r="AZ425" s="6"/>
      <c r="BA425" s="6" t="s">
        <v>855</v>
      </c>
      <c r="BB425" s="6">
        <v>231</v>
      </c>
      <c r="BC425" s="6" t="s">
        <v>85</v>
      </c>
      <c r="BD425" s="6">
        <v>45566.773263541669</v>
      </c>
      <c r="BE425" s="6" t="s">
        <v>79</v>
      </c>
      <c r="BF425" s="6" t="s">
        <v>80</v>
      </c>
      <c r="BG425" s="6">
        <v>231</v>
      </c>
      <c r="BH425" s="6">
        <v>231</v>
      </c>
      <c r="BI425" s="6">
        <v>0</v>
      </c>
      <c r="BJ425" s="6" t="s">
        <v>853</v>
      </c>
      <c r="BK425" s="6" t="s">
        <v>82</v>
      </c>
      <c r="BL425" s="6">
        <v>16.319999694824219</v>
      </c>
      <c r="BM425" s="6">
        <v>110</v>
      </c>
      <c r="BN425" s="6" t="s">
        <v>82</v>
      </c>
      <c r="BO425" s="6" t="s">
        <v>82</v>
      </c>
      <c r="BP425" s="6">
        <v>0</v>
      </c>
      <c r="BQ425" s="6">
        <v>60</v>
      </c>
      <c r="BR425" s="6"/>
      <c r="BS425" s="6"/>
      <c r="BT425" s="6" t="s">
        <v>856</v>
      </c>
      <c r="BU425" s="6" t="s">
        <v>855</v>
      </c>
      <c r="BV425" s="6">
        <v>40</v>
      </c>
      <c r="BW425" s="6">
        <v>20</v>
      </c>
      <c r="BX425" s="6">
        <v>45</v>
      </c>
      <c r="BY425" s="6">
        <v>1203.5319999999999</v>
      </c>
      <c r="BZ425" s="6">
        <v>1103.845</v>
      </c>
      <c r="CA425" s="6">
        <v>-2.7639999999999998</v>
      </c>
      <c r="CB425" s="6">
        <v>4.0789999999999997</v>
      </c>
      <c r="CC425" s="6">
        <v>89.545000000000002</v>
      </c>
      <c r="CD425" s="6">
        <v>2053.77</v>
      </c>
      <c r="CE425" s="6">
        <v>1204.2909999999999</v>
      </c>
      <c r="CF425" s="6">
        <v>1409.2619999999999</v>
      </c>
      <c r="CG425" s="6">
        <v>-179.548</v>
      </c>
      <c r="CH425" s="6">
        <v>99.998999999999995</v>
      </c>
      <c r="CS425" s="6"/>
      <c r="CT425" s="6"/>
      <c r="CU425" s="6"/>
      <c r="CV425" s="6"/>
      <c r="CW425" s="6"/>
      <c r="CZ425" s="6"/>
      <c r="DA425" s="6"/>
      <c r="DB425" s="6"/>
      <c r="DC425" s="6"/>
      <c r="DD425" s="6"/>
      <c r="DE425" s="6"/>
    </row>
    <row r="426" spans="1:109" x14ac:dyDescent="0.35">
      <c r="A426" s="8">
        <v>800.6754150390625</v>
      </c>
      <c r="B426" s="8">
        <v>119.90861511230469</v>
      </c>
      <c r="C426" s="8">
        <v>214.60000610351563</v>
      </c>
      <c r="D426" s="8">
        <v>214.80000305175781</v>
      </c>
      <c r="E426" s="8">
        <v>220.10000610351563</v>
      </c>
      <c r="F426" s="8">
        <v>224.80000305175781</v>
      </c>
      <c r="G426" s="8">
        <v>2186.310302734375</v>
      </c>
      <c r="H426" s="8">
        <v>1815.3194580078125</v>
      </c>
      <c r="I426" s="8">
        <v>3.2180001735687256</v>
      </c>
      <c r="J426" s="8">
        <v>0.14800000190734863</v>
      </c>
      <c r="K426" s="8">
        <v>24.338001251220703</v>
      </c>
      <c r="L426" s="8">
        <v>2.0340001583099365</v>
      </c>
      <c r="M426" s="8">
        <v>0.45200002193450928</v>
      </c>
      <c r="N426" s="8">
        <v>0.65600001811981201</v>
      </c>
      <c r="O426" s="8">
        <v>40.5</v>
      </c>
      <c r="P426" s="8">
        <v>26.482809066772461</v>
      </c>
      <c r="Q426" s="8">
        <v>44.958595275878906</v>
      </c>
      <c r="R426" s="8">
        <v>229.80000305175781</v>
      </c>
      <c r="S426" s="8">
        <v>60.099997999999999</v>
      </c>
      <c r="T426" s="8">
        <v>60.099997999999999</v>
      </c>
      <c r="U426" s="8">
        <v>60.900002000000001</v>
      </c>
      <c r="V426" s="8">
        <v>141.87911987304688</v>
      </c>
      <c r="W426" s="8">
        <v>52.499603271484375</v>
      </c>
      <c r="X426" s="8">
        <v>66.60003662109375</v>
      </c>
      <c r="Y426" s="8">
        <v>80.442543029785156</v>
      </c>
      <c r="Z426" s="8">
        <v>3.0475625991821289</v>
      </c>
      <c r="AA426" s="8">
        <v>538.4766845703125</v>
      </c>
      <c r="AB426" s="8">
        <v>491.1617431640625</v>
      </c>
      <c r="AC426" s="8">
        <v>4.6654376983642578</v>
      </c>
      <c r="AD426" s="8">
        <v>3.7248127460479736</v>
      </c>
      <c r="AE426" s="8">
        <v>7590.1650390625</v>
      </c>
      <c r="AF426" s="8">
        <v>5245.77490234375</v>
      </c>
      <c r="AG426" s="8">
        <v>1628.7275390625</v>
      </c>
      <c r="AH426" s="8">
        <v>983.9306640625</v>
      </c>
      <c r="AI426" s="8">
        <v>5961.4375</v>
      </c>
      <c r="AJ426" s="8">
        <v>4261.84423828125</v>
      </c>
      <c r="AK426" s="8">
        <f>(data_cloud__263[[#This Row],[timestamp]]-BD424)*86400</f>
        <v>23.982000024989247</v>
      </c>
      <c r="AL426" s="8">
        <v>1.0029999999999999</v>
      </c>
      <c r="AM426" s="8">
        <v>423.28199999999998</v>
      </c>
      <c r="AN426" s="8">
        <v>2055.5479999999998</v>
      </c>
      <c r="AO426" s="8">
        <v>4.7839999999999998</v>
      </c>
      <c r="AP426" s="6">
        <v>23.587</v>
      </c>
      <c r="AQ426" s="6">
        <v>1</v>
      </c>
      <c r="AR426" s="6">
        <v>1</v>
      </c>
      <c r="AS426" s="6">
        <f>_xlfn.XLOOKUP(data_cloud__263[[#This Row],[product_id]], manual_check_maarten!A:A,manual_check_maarten!F:F,  "")</f>
        <v>1</v>
      </c>
      <c r="AT426" s="6" t="str">
        <f>_xlfn.XLOOKUP(data_cloud__263[[#This Row],[product_id]], manual_check_maarten!A:A,manual_check_maarten!H:H,  "")</f>
        <v/>
      </c>
      <c r="AU426" s="6">
        <f>IF(data_cloud__263[[#This Row],[ground_truth]]=0,1,0)</f>
        <v>0</v>
      </c>
      <c r="AV426" s="6"/>
      <c r="AW426" s="6"/>
      <c r="AX426" s="6">
        <f>_xlfn.XLOOKUP(data_cloud__263[[#This Row],[product_id]], manual_check_maarten!A:A,manual_check_maarten!G:G,  "")</f>
        <v>0</v>
      </c>
      <c r="AY426" s="6"/>
      <c r="AZ426" s="6"/>
      <c r="BA426" s="6" t="s">
        <v>857</v>
      </c>
      <c r="BB426" s="6">
        <v>232</v>
      </c>
      <c r="BC426" s="6" t="s">
        <v>78</v>
      </c>
      <c r="BD426" s="6">
        <v>45566.773541111113</v>
      </c>
      <c r="BE426" s="6" t="s">
        <v>79</v>
      </c>
      <c r="BF426" s="6" t="s">
        <v>80</v>
      </c>
      <c r="BG426" s="6">
        <v>232</v>
      </c>
      <c r="BH426" s="6">
        <v>232</v>
      </c>
      <c r="BI426" s="6">
        <v>0</v>
      </c>
      <c r="BJ426" s="6" t="s">
        <v>858</v>
      </c>
      <c r="BK426" s="6" t="s">
        <v>82</v>
      </c>
      <c r="BL426" s="6">
        <v>16.329999923706055</v>
      </c>
      <c r="BM426" s="6">
        <v>110</v>
      </c>
      <c r="BN426" s="6" t="s">
        <v>82</v>
      </c>
      <c r="BO426" s="6" t="s">
        <v>82</v>
      </c>
      <c r="BP426" s="6">
        <v>0</v>
      </c>
      <c r="BQ426" s="6">
        <v>60</v>
      </c>
      <c r="BR426" s="6">
        <v>1.9012451171875E-2</v>
      </c>
      <c r="BS426" s="6">
        <v>0.13018631935119629</v>
      </c>
      <c r="BT426" s="6" t="s">
        <v>859</v>
      </c>
      <c r="BU426" s="6" t="s">
        <v>857</v>
      </c>
      <c r="BV426" s="6">
        <v>40</v>
      </c>
      <c r="BW426" s="6">
        <v>20</v>
      </c>
      <c r="BX426" s="6">
        <v>45</v>
      </c>
      <c r="BY426" s="6">
        <v>832.18799999999999</v>
      </c>
      <c r="BZ426" s="6">
        <v>1245.4870000000001</v>
      </c>
      <c r="CA426" s="6">
        <v>-0.95599999999999996</v>
      </c>
      <c r="CB426" s="6">
        <v>4.1639999999999997</v>
      </c>
      <c r="CC426" s="6">
        <v>91.352999999999994</v>
      </c>
      <c r="CD426" s="6">
        <v>2055.5479999999998</v>
      </c>
      <c r="CE426" s="6">
        <v>817.24800000000005</v>
      </c>
      <c r="CF426" s="6">
        <v>1353.1679999999999</v>
      </c>
      <c r="CG426" s="6">
        <v>2.194</v>
      </c>
      <c r="CH426" s="6">
        <v>97.244</v>
      </c>
      <c r="CS426" s="6"/>
      <c r="CT426" s="6"/>
      <c r="CU426" s="6"/>
      <c r="CV426" s="6"/>
      <c r="CW426" s="6"/>
      <c r="CZ426" s="6"/>
      <c r="DA426" s="6"/>
      <c r="DB426" s="6"/>
      <c r="DC426" s="6"/>
      <c r="DD426" s="6"/>
      <c r="DE426" s="6"/>
    </row>
    <row r="427" spans="1:109" x14ac:dyDescent="0.35">
      <c r="A427" s="8">
        <v>800.6754150390625</v>
      </c>
      <c r="B427" s="8">
        <v>119.90861511230469</v>
      </c>
      <c r="C427" s="8">
        <v>214.60000610351563</v>
      </c>
      <c r="D427" s="8">
        <v>214.80000305175781</v>
      </c>
      <c r="E427" s="8">
        <v>220.10000610351563</v>
      </c>
      <c r="F427" s="8">
        <v>224.80000305175781</v>
      </c>
      <c r="G427" s="8">
        <v>2186.310302734375</v>
      </c>
      <c r="H427" s="8">
        <v>1815.3194580078125</v>
      </c>
      <c r="I427" s="8">
        <v>3.2180001735687256</v>
      </c>
      <c r="J427" s="8">
        <v>0.14800000190734863</v>
      </c>
      <c r="K427" s="8">
        <v>24.338001251220703</v>
      </c>
      <c r="L427" s="8">
        <v>2.0340001583099365</v>
      </c>
      <c r="M427" s="8">
        <v>0.45200002193450928</v>
      </c>
      <c r="N427" s="8">
        <v>0.65600001811981201</v>
      </c>
      <c r="O427" s="8">
        <v>40.5</v>
      </c>
      <c r="P427" s="8">
        <v>26.482809066772461</v>
      </c>
      <c r="Q427" s="8">
        <v>44.958595275878906</v>
      </c>
      <c r="R427" s="8">
        <v>229.80000305175781</v>
      </c>
      <c r="S427" s="8">
        <v>60.099997999999999</v>
      </c>
      <c r="T427" s="8">
        <v>60.099997999999999</v>
      </c>
      <c r="U427" s="8">
        <v>60.900002000000001</v>
      </c>
      <c r="V427" s="8">
        <v>91.864166259765625</v>
      </c>
      <c r="W427" s="8">
        <v>52.49993896484375</v>
      </c>
      <c r="X427" s="8">
        <v>67.354316711425781</v>
      </c>
      <c r="Y427" s="8">
        <v>82.859649658203125</v>
      </c>
      <c r="Z427" s="8">
        <v>2.5628750324249268</v>
      </c>
      <c r="AA427" s="8">
        <v>538.5001220703125</v>
      </c>
      <c r="AB427" s="8">
        <v>488.77243041992188</v>
      </c>
      <c r="AC427" s="8">
        <v>4.9288125038146973</v>
      </c>
      <c r="AD427" s="8">
        <v>3.9505627155303955</v>
      </c>
      <c r="AE427" s="8">
        <v>7741.26025390625</v>
      </c>
      <c r="AF427" s="8">
        <v>5819.4619140625</v>
      </c>
      <c r="AG427" s="8">
        <v>1778.26171875</v>
      </c>
      <c r="AH427" s="8">
        <v>1112.421875</v>
      </c>
      <c r="AI427" s="8">
        <v>5962.99853515625</v>
      </c>
      <c r="AJ427" s="8">
        <v>4707.0400390625</v>
      </c>
      <c r="AK427" s="8">
        <f>(data_cloud__263[[#This Row],[timestamp]]-BD425)*86400</f>
        <v>23.982000024989247</v>
      </c>
      <c r="AL427" s="8">
        <v>1.0049999999999999</v>
      </c>
      <c r="AM427" s="8">
        <v>424.61</v>
      </c>
      <c r="AN427" s="8">
        <v>2056.5590000000002</v>
      </c>
      <c r="AO427" s="8">
        <v>5.2910000000000004</v>
      </c>
      <c r="AP427" s="6">
        <v>26.972000000000001</v>
      </c>
      <c r="AQ427" s="6">
        <v>1</v>
      </c>
      <c r="AR427" s="6">
        <v>1</v>
      </c>
      <c r="AS427" s="6">
        <f>_xlfn.XLOOKUP(data_cloud__263[[#This Row],[product_id]], manual_check_maarten!A:A,manual_check_maarten!F:F,  "")</f>
        <v>1</v>
      </c>
      <c r="AT427" s="6" t="str">
        <f>_xlfn.XLOOKUP(data_cloud__263[[#This Row],[product_id]], manual_check_maarten!A:A,manual_check_maarten!H:H,  "")</f>
        <v/>
      </c>
      <c r="AU427" s="6">
        <f>IF(data_cloud__263[[#This Row],[ground_truth]]=0,1,0)</f>
        <v>0</v>
      </c>
      <c r="AV427" s="6"/>
      <c r="AW427" s="6"/>
      <c r="AX427" s="6">
        <f>_xlfn.XLOOKUP(data_cloud__263[[#This Row],[product_id]], manual_check_maarten!A:A,manual_check_maarten!G:G,  "")</f>
        <v>0</v>
      </c>
      <c r="AY427" s="6"/>
      <c r="AZ427" s="6"/>
      <c r="BA427" s="6" t="s">
        <v>860</v>
      </c>
      <c r="BB427" s="6">
        <v>232</v>
      </c>
      <c r="BC427" s="6" t="s">
        <v>85</v>
      </c>
      <c r="BD427" s="6">
        <v>45566.773541111113</v>
      </c>
      <c r="BE427" s="6" t="s">
        <v>79</v>
      </c>
      <c r="BF427" s="6" t="s">
        <v>80</v>
      </c>
      <c r="BG427" s="6">
        <v>232</v>
      </c>
      <c r="BH427" s="6">
        <v>232</v>
      </c>
      <c r="BI427" s="6">
        <v>0</v>
      </c>
      <c r="BJ427" s="6" t="s">
        <v>858</v>
      </c>
      <c r="BK427" s="6" t="s">
        <v>82</v>
      </c>
      <c r="BL427" s="6">
        <v>16.329999923706055</v>
      </c>
      <c r="BM427" s="6">
        <v>110</v>
      </c>
      <c r="BN427" s="6" t="s">
        <v>82</v>
      </c>
      <c r="BO427" s="6" t="s">
        <v>82</v>
      </c>
      <c r="BP427" s="6">
        <v>0</v>
      </c>
      <c r="BQ427" s="6">
        <v>60</v>
      </c>
      <c r="BR427" s="6"/>
      <c r="BS427" s="6"/>
      <c r="BT427" s="6" t="s">
        <v>861</v>
      </c>
      <c r="BU427" s="6" t="s">
        <v>860</v>
      </c>
      <c r="BV427" s="6">
        <v>40</v>
      </c>
      <c r="BW427" s="6">
        <v>20</v>
      </c>
      <c r="BX427" s="6">
        <v>45</v>
      </c>
      <c r="BY427" s="6">
        <v>1238.702</v>
      </c>
      <c r="BZ427" s="6">
        <v>878.28399999999999</v>
      </c>
      <c r="CA427" s="6">
        <v>-1.619</v>
      </c>
      <c r="CB427" s="6">
        <v>4.0529999999999999</v>
      </c>
      <c r="CC427" s="6">
        <v>90.69</v>
      </c>
      <c r="CD427" s="6">
        <v>2056.5590000000002</v>
      </c>
      <c r="CE427" s="6">
        <v>1232.4190000000001</v>
      </c>
      <c r="CF427" s="6">
        <v>1187</v>
      </c>
      <c r="CG427" s="6">
        <v>-178.26400000000001</v>
      </c>
      <c r="CH427" s="6">
        <v>99.998999999999995</v>
      </c>
      <c r="CS427" s="6"/>
      <c r="CT427" s="6"/>
      <c r="CU427" s="6"/>
      <c r="CV427" s="6"/>
      <c r="CW427" s="6"/>
      <c r="CZ427" s="6"/>
      <c r="DA427" s="6"/>
      <c r="DB427" s="6"/>
      <c r="DC427" s="6"/>
      <c r="DD427" s="6"/>
      <c r="DE427" s="6"/>
    </row>
    <row r="428" spans="1:109" hidden="1" x14ac:dyDescent="0.35">
      <c r="A428" s="8">
        <v>800.6754150390625</v>
      </c>
      <c r="B428" s="8">
        <v>119.90861511230469</v>
      </c>
      <c r="C428" s="8">
        <v>214.60000610351563</v>
      </c>
      <c r="D428" s="8">
        <v>214.80000305175781</v>
      </c>
      <c r="E428" s="8">
        <v>220.10000610351563</v>
      </c>
      <c r="F428" s="8">
        <v>225</v>
      </c>
      <c r="G428" s="8">
        <v>2185.43603515625</v>
      </c>
      <c r="H428" s="8">
        <v>1836.6910400390625</v>
      </c>
      <c r="I428" s="8">
        <v>3.814000129699707</v>
      </c>
      <c r="J428" s="8">
        <v>0.14800000190734863</v>
      </c>
      <c r="K428" s="8">
        <v>24.338001251220703</v>
      </c>
      <c r="L428" s="8">
        <v>2.0060000419616699</v>
      </c>
      <c r="M428" s="8">
        <v>0.45200002193450928</v>
      </c>
      <c r="N428" s="8">
        <v>0.65600001811981201</v>
      </c>
      <c r="O428" s="8">
        <v>40.700000762939453</v>
      </c>
      <c r="P428" s="8">
        <v>25.901777267456055</v>
      </c>
      <c r="Q428" s="8">
        <v>44.943305969238281</v>
      </c>
      <c r="R428" s="8">
        <v>229.80000305175781</v>
      </c>
      <c r="S428" s="8">
        <v>59.900002000000001</v>
      </c>
      <c r="T428" s="8">
        <v>59.900002000000001</v>
      </c>
      <c r="U428" s="8">
        <v>61</v>
      </c>
      <c r="V428" s="8">
        <v>141.87911987304688</v>
      </c>
      <c r="W428" s="8">
        <v>52.499603271484375</v>
      </c>
      <c r="X428" s="8">
        <v>66.765708923339844</v>
      </c>
      <c r="Y428" s="8">
        <v>80.42816162109375</v>
      </c>
      <c r="Z428" s="8">
        <v>3.4990627765655518</v>
      </c>
      <c r="AA428" s="8">
        <v>537.1861572265625</v>
      </c>
      <c r="AB428" s="8">
        <v>489.0941162109375</v>
      </c>
      <c r="AC428" s="8">
        <v>4.7406878471374512</v>
      </c>
      <c r="AD428" s="8">
        <v>3.8000626564025879</v>
      </c>
      <c r="AE428" s="8">
        <v>7574.69287109375</v>
      </c>
      <c r="AF428" s="8">
        <v>5188.4970703125</v>
      </c>
      <c r="AG428" s="8">
        <v>1644.6162109375</v>
      </c>
      <c r="AH428" s="8">
        <v>994.439453125</v>
      </c>
      <c r="AI428" s="8">
        <v>5930.07666015625</v>
      </c>
      <c r="AJ428" s="8">
        <v>4194.0576171875</v>
      </c>
      <c r="AK428" s="8">
        <f>(data_cloud__263[[#This Row],[timestamp]]-BD426)*86400</f>
        <v>23.975000088103116</v>
      </c>
      <c r="AL428" s="8"/>
      <c r="AM428" s="8"/>
      <c r="AN428" s="8"/>
      <c r="AO428" s="8"/>
      <c r="AP428" s="6"/>
      <c r="AQ428" s="6"/>
      <c r="AR428" s="6"/>
      <c r="AS428" s="6" t="str">
        <f>_xlfn.XLOOKUP(data_cloud__263[[#This Row],[product_id]], manual_check_maarten!A:A,manual_check_maarten!F:F,  "")</f>
        <v/>
      </c>
      <c r="AT428" s="6" t="str">
        <f>_xlfn.XLOOKUP(data_cloud__263[[#This Row],[product_id]], manual_check_maarten!A:A,manual_check_maarten!H:H,  "")</f>
        <v/>
      </c>
      <c r="AU428" s="6">
        <f>IF(data_cloud__263[[#This Row],[ground_truth]]=0,1,0)</f>
        <v>0</v>
      </c>
      <c r="AV428" s="6"/>
      <c r="AW428" s="6"/>
      <c r="AX428" s="6" t="str">
        <f>_xlfn.XLOOKUP(data_cloud__263[[#This Row],[product_id]], manual_check_maarten!A:A,manual_check_maarten!G:G,  "")</f>
        <v/>
      </c>
      <c r="AY428" s="6"/>
      <c r="AZ428" s="6"/>
      <c r="BA428" s="6" t="s">
        <v>862</v>
      </c>
      <c r="BB428" s="6">
        <v>233</v>
      </c>
      <c r="BC428" s="6" t="s">
        <v>78</v>
      </c>
      <c r="BD428" s="6">
        <v>45566.77381859954</v>
      </c>
      <c r="BE428" s="6" t="s">
        <v>79</v>
      </c>
      <c r="BF428" s="6" t="s">
        <v>80</v>
      </c>
      <c r="BG428" s="6">
        <v>233</v>
      </c>
      <c r="BH428" s="6">
        <v>233</v>
      </c>
      <c r="BI428" s="6">
        <v>0</v>
      </c>
      <c r="BJ428" s="6" t="s">
        <v>863</v>
      </c>
      <c r="BK428" s="6" t="s">
        <v>82</v>
      </c>
      <c r="BL428" s="6">
        <v>16.329999923706055</v>
      </c>
      <c r="BM428" s="6">
        <v>110</v>
      </c>
      <c r="BN428" s="6" t="s">
        <v>82</v>
      </c>
      <c r="BO428" s="6" t="s">
        <v>82</v>
      </c>
      <c r="BP428" s="6">
        <v>0</v>
      </c>
      <c r="BQ428" s="6">
        <v>60</v>
      </c>
      <c r="BR428" s="6">
        <v>1.5993237495422363E-2</v>
      </c>
      <c r="BS428" s="6">
        <v>0.14135491847991943</v>
      </c>
      <c r="BT428" s="6"/>
      <c r="BU428" s="6"/>
      <c r="BY428" s="6"/>
      <c r="BZ428" s="6"/>
      <c r="CA428" s="6"/>
      <c r="CB428" s="6"/>
      <c r="CC428" s="6"/>
      <c r="CD428" s="6"/>
      <c r="CE428" s="6"/>
      <c r="CS428" s="6"/>
      <c r="CT428" s="6"/>
      <c r="CU428" s="6"/>
      <c r="CV428" s="6"/>
      <c r="CW428" s="6"/>
      <c r="CZ428" s="6"/>
      <c r="DA428" s="6"/>
      <c r="DB428" s="6"/>
      <c r="DC428" s="6"/>
      <c r="DD428" s="6"/>
      <c r="DE428" s="6"/>
    </row>
    <row r="429" spans="1:109" x14ac:dyDescent="0.35">
      <c r="A429" s="8">
        <v>800.6754150390625</v>
      </c>
      <c r="B429" s="8">
        <v>119.90861511230469</v>
      </c>
      <c r="C429" s="8">
        <v>214.60000610351563</v>
      </c>
      <c r="D429" s="8">
        <v>214.80000305175781</v>
      </c>
      <c r="E429" s="8">
        <v>220.10000610351563</v>
      </c>
      <c r="F429" s="8">
        <v>225</v>
      </c>
      <c r="G429" s="8">
        <v>2185.43603515625</v>
      </c>
      <c r="H429" s="8">
        <v>1836.6910400390625</v>
      </c>
      <c r="I429" s="8">
        <v>3.814000129699707</v>
      </c>
      <c r="J429" s="8">
        <v>0.14800000190734863</v>
      </c>
      <c r="K429" s="8">
        <v>24.338001251220703</v>
      </c>
      <c r="L429" s="8">
        <v>2.0060000419616699</v>
      </c>
      <c r="M429" s="8">
        <v>0.45200002193450928</v>
      </c>
      <c r="N429" s="8">
        <v>0.65600001811981201</v>
      </c>
      <c r="O429" s="8">
        <v>40.700000762939453</v>
      </c>
      <c r="P429" s="8">
        <v>25.901777267456055</v>
      </c>
      <c r="Q429" s="8">
        <v>44.943305969238281</v>
      </c>
      <c r="R429" s="8">
        <v>229.80000305175781</v>
      </c>
      <c r="S429" s="8">
        <v>59.900002000000001</v>
      </c>
      <c r="T429" s="8">
        <v>59.900002000000001</v>
      </c>
      <c r="U429" s="8">
        <v>61</v>
      </c>
      <c r="V429" s="8">
        <v>91.864166259765625</v>
      </c>
      <c r="W429" s="8">
        <v>52.49993896484375</v>
      </c>
      <c r="X429" s="8">
        <v>67.408958435058594</v>
      </c>
      <c r="Y429" s="8">
        <v>83.214927673339844</v>
      </c>
      <c r="Z429" s="8">
        <v>1.5425626039505005</v>
      </c>
      <c r="AA429" s="8">
        <v>538.8094482421875</v>
      </c>
      <c r="AB429" s="8">
        <v>488.70663452148438</v>
      </c>
      <c r="AC429" s="8">
        <v>5.0416879653930664</v>
      </c>
      <c r="AD429" s="8">
        <v>3.9881877899169922</v>
      </c>
      <c r="AE429" s="8">
        <v>7726.05712890625</v>
      </c>
      <c r="AF429" s="8">
        <v>5790.66015625</v>
      </c>
      <c r="AG429" s="8">
        <v>1821.92138671875</v>
      </c>
      <c r="AH429" s="8">
        <v>1112.1591796875</v>
      </c>
      <c r="AI429" s="8">
        <v>5904.1357421875</v>
      </c>
      <c r="AJ429" s="8">
        <v>4678.5009765625</v>
      </c>
      <c r="AK429" s="8">
        <f>(data_cloud__263[[#This Row],[timestamp]]-BD427)*86400</f>
        <v>23.975000088103116</v>
      </c>
      <c r="AL429" s="8">
        <v>1.0049999999999999</v>
      </c>
      <c r="AM429" s="8">
        <v>424.53899999999999</v>
      </c>
      <c r="AN429" s="8">
        <v>2053.6019999999999</v>
      </c>
      <c r="AO429" s="8">
        <v>8.9060000000000006</v>
      </c>
      <c r="AP429" s="6">
        <v>45.951999999999998</v>
      </c>
      <c r="AQ429" s="6">
        <v>1</v>
      </c>
      <c r="AR429" s="6">
        <v>0</v>
      </c>
      <c r="AS429" s="6">
        <f>_xlfn.XLOOKUP(data_cloud__263[[#This Row],[product_id]], manual_check_maarten!A:A,manual_check_maarten!F:F,  "")</f>
        <v>1</v>
      </c>
      <c r="AT429" s="6" t="str">
        <f>_xlfn.XLOOKUP(data_cloud__263[[#This Row],[product_id]], manual_check_maarten!A:A,manual_check_maarten!H:H,  "")</f>
        <v/>
      </c>
      <c r="AU429" s="6">
        <f>IF(data_cloud__263[[#This Row],[ground_truth]]=0,1,0)</f>
        <v>0</v>
      </c>
      <c r="AV429" s="6"/>
      <c r="AW429" s="6"/>
      <c r="AX429" s="6">
        <f>_xlfn.XLOOKUP(data_cloud__263[[#This Row],[product_id]], manual_check_maarten!A:A,manual_check_maarten!G:G,  "")</f>
        <v>0</v>
      </c>
      <c r="AY429" s="6"/>
      <c r="AZ429" s="6"/>
      <c r="BA429" s="6" t="s">
        <v>864</v>
      </c>
      <c r="BB429" s="6">
        <v>233</v>
      </c>
      <c r="BC429" s="6" t="s">
        <v>85</v>
      </c>
      <c r="BD429" s="6">
        <v>45566.77381859954</v>
      </c>
      <c r="BE429" s="6" t="s">
        <v>79</v>
      </c>
      <c r="BF429" s="6" t="s">
        <v>80</v>
      </c>
      <c r="BG429" s="6">
        <v>233</v>
      </c>
      <c r="BH429" s="6">
        <v>233</v>
      </c>
      <c r="BI429" s="6">
        <v>0</v>
      </c>
      <c r="BJ429" s="6" t="s">
        <v>863</v>
      </c>
      <c r="BK429" s="6" t="s">
        <v>82</v>
      </c>
      <c r="BL429" s="6">
        <v>16.329999923706055</v>
      </c>
      <c r="BM429" s="6">
        <v>110</v>
      </c>
      <c r="BN429" s="6" t="s">
        <v>82</v>
      </c>
      <c r="BO429" s="6" t="s">
        <v>82</v>
      </c>
      <c r="BP429" s="6">
        <v>0</v>
      </c>
      <c r="BQ429" s="6">
        <v>60</v>
      </c>
      <c r="BR429" s="6"/>
      <c r="BS429" s="6"/>
      <c r="BT429" s="6" t="s">
        <v>865</v>
      </c>
      <c r="BU429" s="6" t="s">
        <v>864</v>
      </c>
      <c r="BV429" s="6">
        <v>40</v>
      </c>
      <c r="BW429" s="6">
        <v>20</v>
      </c>
      <c r="BX429" s="6">
        <v>45</v>
      </c>
      <c r="BY429" s="6">
        <v>1212.607</v>
      </c>
      <c r="BZ429" s="6">
        <v>1121.8130000000001</v>
      </c>
      <c r="CA429" s="6">
        <v>-2.3090000000000002</v>
      </c>
      <c r="CB429" s="6">
        <v>4.0620000000000003</v>
      </c>
      <c r="CC429" s="6">
        <v>90</v>
      </c>
      <c r="CD429" s="6">
        <v>2053.6019999999999</v>
      </c>
      <c r="CE429" s="6">
        <v>1210.806</v>
      </c>
      <c r="CF429" s="6">
        <v>1427.011</v>
      </c>
      <c r="CG429" s="6">
        <v>-179.07900000000001</v>
      </c>
      <c r="CH429" s="6">
        <v>99.998999999999995</v>
      </c>
      <c r="CS429" s="6"/>
      <c r="CT429" s="6"/>
      <c r="CU429" s="6"/>
      <c r="CV429" s="6"/>
      <c r="CW429" s="6"/>
      <c r="CZ429" s="6"/>
      <c r="DA429" s="6"/>
      <c r="DB429" s="6"/>
      <c r="DC429" s="6"/>
      <c r="DD429" s="6"/>
      <c r="DE429" s="6"/>
    </row>
    <row r="430" spans="1:109" x14ac:dyDescent="0.35">
      <c r="A430" s="8">
        <v>800.490966796875</v>
      </c>
      <c r="B430" s="8">
        <v>119.90861511230469</v>
      </c>
      <c r="C430" s="8">
        <v>214.80000305175781</v>
      </c>
      <c r="D430" s="8">
        <v>214.80000305175781</v>
      </c>
      <c r="E430" s="8">
        <v>220.10000610351563</v>
      </c>
      <c r="F430" s="8">
        <v>225</v>
      </c>
      <c r="G430" s="8">
        <v>2180.773193359375</v>
      </c>
      <c r="H430" s="8">
        <v>1822.9937744140625</v>
      </c>
      <c r="I430" s="8">
        <v>3.0060000419616699</v>
      </c>
      <c r="J430" s="8">
        <v>0.14800000190734863</v>
      </c>
      <c r="K430" s="8">
        <v>24.338001251220703</v>
      </c>
      <c r="L430" s="8">
        <v>2.0500001907348633</v>
      </c>
      <c r="M430" s="8">
        <v>0.45200002193450928</v>
      </c>
      <c r="N430" s="8">
        <v>0.65400004386901855</v>
      </c>
      <c r="O430" s="8">
        <v>41</v>
      </c>
      <c r="P430" s="8">
        <v>26.212680816650391</v>
      </c>
      <c r="Q430" s="8">
        <v>44.989173889160156</v>
      </c>
      <c r="R430" s="8">
        <v>229.80000305175781</v>
      </c>
      <c r="S430" s="8">
        <v>60</v>
      </c>
      <c r="T430" s="8">
        <v>60</v>
      </c>
      <c r="U430" s="8">
        <v>61</v>
      </c>
      <c r="V430" s="8">
        <v>141.87911987304688</v>
      </c>
      <c r="W430" s="8">
        <v>52.499603271484375</v>
      </c>
      <c r="X430" s="8">
        <v>66.773956298828125</v>
      </c>
      <c r="Y430" s="8">
        <v>80.316093444824219</v>
      </c>
      <c r="Z430" s="8">
        <v>3.1980626583099365</v>
      </c>
      <c r="AA430" s="8">
        <v>536.46600341796875</v>
      </c>
      <c r="AB430" s="8">
        <v>487.73971557617188</v>
      </c>
      <c r="AC430" s="8">
        <v>4.7030625343322754</v>
      </c>
      <c r="AD430" s="8">
        <v>3.7624375820159912</v>
      </c>
      <c r="AE430" s="8">
        <v>7561.55908203125</v>
      </c>
      <c r="AF430" s="8">
        <v>5159.005859375</v>
      </c>
      <c r="AG430" s="8">
        <v>1626.11474609375</v>
      </c>
      <c r="AH430" s="8">
        <v>977.25634765625</v>
      </c>
      <c r="AI430" s="8">
        <v>5935.4443359375</v>
      </c>
      <c r="AJ430" s="8">
        <v>4181.74951171875</v>
      </c>
      <c r="AK430" s="8">
        <f>(data_cloud__263[[#This Row],[timestamp]]-BD428)*86400</f>
        <v>24.98499951325357</v>
      </c>
      <c r="AL430" s="8">
        <v>1.004</v>
      </c>
      <c r="AM430" s="8">
        <v>423.51100000000002</v>
      </c>
      <c r="AN430" s="8">
        <v>2052.3270000000002</v>
      </c>
      <c r="AO430" s="8">
        <v>148.965</v>
      </c>
      <c r="AP430" s="6">
        <v>415.41300000000001</v>
      </c>
      <c r="AQ430" s="6">
        <v>0</v>
      </c>
      <c r="AR430" s="6">
        <v>0</v>
      </c>
      <c r="AS430" s="6">
        <f>_xlfn.XLOOKUP(data_cloud__263[[#This Row],[product_id]], manual_check_maarten!A:A,manual_check_maarten!F:F,  "")</f>
        <v>1</v>
      </c>
      <c r="AT430" s="6" t="str">
        <f>_xlfn.XLOOKUP(data_cloud__263[[#This Row],[product_id]], manual_check_maarten!A:A,manual_check_maarten!H:H,  "")</f>
        <v/>
      </c>
      <c r="AU430" s="6">
        <f>IF(data_cloud__263[[#This Row],[ground_truth]]=0,1,0)</f>
        <v>0</v>
      </c>
      <c r="AV430" s="6"/>
      <c r="AW430" s="6"/>
      <c r="AX430" s="6" t="str">
        <f>_xlfn.XLOOKUP(data_cloud__263[[#This Row],[product_id]], manual_check_maarten!A:A,manual_check_maarten!G:G,  "")</f>
        <v>anomaly due to position against the edge of the FOV</v>
      </c>
      <c r="AY430" s="6"/>
      <c r="AZ430" s="6"/>
      <c r="BA430" s="6" t="s">
        <v>866</v>
      </c>
      <c r="BB430" s="6">
        <v>234</v>
      </c>
      <c r="BC430" s="6" t="s">
        <v>78</v>
      </c>
      <c r="BD430" s="6">
        <v>45566.774107777775</v>
      </c>
      <c r="BE430" s="6" t="s">
        <v>79</v>
      </c>
      <c r="BF430" s="6" t="s">
        <v>80</v>
      </c>
      <c r="BG430" s="6">
        <v>234</v>
      </c>
      <c r="BH430" s="6">
        <v>234</v>
      </c>
      <c r="BI430" s="6">
        <v>0</v>
      </c>
      <c r="BJ430" s="6" t="s">
        <v>867</v>
      </c>
      <c r="BK430" s="6" t="s">
        <v>82</v>
      </c>
      <c r="BL430" s="6">
        <v>16.329999923706055</v>
      </c>
      <c r="BM430" s="6">
        <v>110</v>
      </c>
      <c r="BN430" s="6" t="s">
        <v>82</v>
      </c>
      <c r="BO430" s="6" t="s">
        <v>82</v>
      </c>
      <c r="BP430" s="6">
        <v>0</v>
      </c>
      <c r="BQ430" s="6">
        <v>60</v>
      </c>
      <c r="BR430" s="6">
        <v>1.2716531753540039E-2</v>
      </c>
      <c r="BS430" s="6">
        <v>0.14633321762084961</v>
      </c>
      <c r="BT430" s="6" t="s">
        <v>868</v>
      </c>
      <c r="BU430" s="6" t="s">
        <v>866</v>
      </c>
      <c r="BV430" s="6">
        <v>40</v>
      </c>
      <c r="BW430" s="6">
        <v>20</v>
      </c>
      <c r="BX430" s="6">
        <v>45</v>
      </c>
      <c r="BY430" s="6">
        <v>893.95699999999999</v>
      </c>
      <c r="BZ430" s="6">
        <v>914.44100000000003</v>
      </c>
      <c r="CA430" s="6">
        <v>3.2629999999999999</v>
      </c>
      <c r="CB430" s="6">
        <v>4.0960000000000001</v>
      </c>
      <c r="CC430" s="6">
        <v>95.572000000000003</v>
      </c>
      <c r="CD430" s="6">
        <v>2052.3270000000002</v>
      </c>
      <c r="CE430" s="6">
        <v>870.11199999999997</v>
      </c>
      <c r="CF430" s="6">
        <v>1026.972</v>
      </c>
      <c r="CG430" s="6">
        <v>6.6349999999999998</v>
      </c>
      <c r="CH430" s="6">
        <v>94.882000000000005</v>
      </c>
      <c r="CS430" s="6"/>
      <c r="CT430" s="6"/>
      <c r="CU430" s="6"/>
      <c r="CV430" s="6"/>
      <c r="CW430" s="6"/>
      <c r="CZ430" s="6"/>
      <c r="DA430" s="6"/>
      <c r="DB430" s="6"/>
      <c r="DC430" s="6"/>
      <c r="DD430" s="6"/>
      <c r="DE430" s="6"/>
    </row>
    <row r="431" spans="1:109" x14ac:dyDescent="0.35">
      <c r="A431" s="8">
        <v>800.490966796875</v>
      </c>
      <c r="B431" s="8">
        <v>119.90861511230469</v>
      </c>
      <c r="C431" s="8">
        <v>214.80000305175781</v>
      </c>
      <c r="D431" s="8">
        <v>214.80000305175781</v>
      </c>
      <c r="E431" s="8">
        <v>220.10000610351563</v>
      </c>
      <c r="F431" s="8">
        <v>225</v>
      </c>
      <c r="G431" s="8">
        <v>2180.773193359375</v>
      </c>
      <c r="H431" s="8">
        <v>1822.9937744140625</v>
      </c>
      <c r="I431" s="8">
        <v>3.0060000419616699</v>
      </c>
      <c r="J431" s="8">
        <v>0.14800000190734863</v>
      </c>
      <c r="K431" s="8">
        <v>24.338001251220703</v>
      </c>
      <c r="L431" s="8">
        <v>2.0500001907348633</v>
      </c>
      <c r="M431" s="8">
        <v>0.45200002193450928</v>
      </c>
      <c r="N431" s="8">
        <v>0.65400004386901855</v>
      </c>
      <c r="O431" s="8">
        <v>41</v>
      </c>
      <c r="P431" s="8">
        <v>26.212680816650391</v>
      </c>
      <c r="Q431" s="8">
        <v>44.989173889160156</v>
      </c>
      <c r="R431" s="8">
        <v>229.80000305175781</v>
      </c>
      <c r="S431" s="8">
        <v>60</v>
      </c>
      <c r="T431" s="8">
        <v>60</v>
      </c>
      <c r="U431" s="8">
        <v>61</v>
      </c>
      <c r="V431" s="8">
        <v>91.864166259765625</v>
      </c>
      <c r="W431" s="8">
        <v>52.49993896484375</v>
      </c>
      <c r="X431" s="8">
        <v>67.39569091796875</v>
      </c>
      <c r="Y431" s="8">
        <v>82.923149108886719</v>
      </c>
      <c r="Z431" s="8">
        <v>2.4079375267028809</v>
      </c>
      <c r="AA431" s="8">
        <v>537.82781982421875</v>
      </c>
      <c r="AB431" s="8">
        <v>487.48037719726563</v>
      </c>
      <c r="AC431" s="8">
        <v>4.8911876678466797</v>
      </c>
      <c r="AD431" s="8">
        <v>3.9505627155303955</v>
      </c>
      <c r="AE431" s="8">
        <v>7720.2080078125</v>
      </c>
      <c r="AF431" s="8">
        <v>5772.01171875</v>
      </c>
      <c r="AG431" s="8">
        <v>1743.212890625</v>
      </c>
      <c r="AH431" s="8">
        <v>1096.962890625</v>
      </c>
      <c r="AI431" s="8">
        <v>5976.9951171875</v>
      </c>
      <c r="AJ431" s="8">
        <v>4675.048828125</v>
      </c>
      <c r="AK431" s="8">
        <f>(data_cloud__263[[#This Row],[timestamp]]-BD429)*86400</f>
        <v>24.98499951325357</v>
      </c>
      <c r="AL431" s="8">
        <v>1.0049999999999999</v>
      </c>
      <c r="AM431" s="8">
        <v>424.68599999999998</v>
      </c>
      <c r="AN431" s="8">
        <v>2055.4589999999998</v>
      </c>
      <c r="AO431" s="8">
        <v>4.8529999999999998</v>
      </c>
      <c r="AP431" s="6">
        <v>29.14</v>
      </c>
      <c r="AQ431" s="6">
        <v>1</v>
      </c>
      <c r="AR431" s="6">
        <v>1</v>
      </c>
      <c r="AS431" s="6">
        <f>_xlfn.XLOOKUP(data_cloud__263[[#This Row],[product_id]], manual_check_maarten!A:A,manual_check_maarten!F:F,  "")</f>
        <v>1</v>
      </c>
      <c r="AT431" s="6" t="str">
        <f>_xlfn.XLOOKUP(data_cloud__263[[#This Row],[product_id]], manual_check_maarten!A:A,manual_check_maarten!H:H,  "")</f>
        <v/>
      </c>
      <c r="AU431" s="6">
        <f>IF(data_cloud__263[[#This Row],[ground_truth]]=0,1,0)</f>
        <v>0</v>
      </c>
      <c r="AV431" s="6"/>
      <c r="AW431" s="6"/>
      <c r="AX431" s="6">
        <f>_xlfn.XLOOKUP(data_cloud__263[[#This Row],[product_id]], manual_check_maarten!A:A,manual_check_maarten!G:G,  "")</f>
        <v>0</v>
      </c>
      <c r="AY431" s="6"/>
      <c r="AZ431" s="6"/>
      <c r="BA431" s="6" t="s">
        <v>869</v>
      </c>
      <c r="BB431" s="6">
        <v>234</v>
      </c>
      <c r="BC431" s="6" t="s">
        <v>85</v>
      </c>
      <c r="BD431" s="6">
        <v>45566.774107777775</v>
      </c>
      <c r="BE431" s="6" t="s">
        <v>79</v>
      </c>
      <c r="BF431" s="6" t="s">
        <v>80</v>
      </c>
      <c r="BG431" s="6">
        <v>234</v>
      </c>
      <c r="BH431" s="6">
        <v>234</v>
      </c>
      <c r="BI431" s="6">
        <v>0</v>
      </c>
      <c r="BJ431" s="6" t="s">
        <v>867</v>
      </c>
      <c r="BK431" s="6" t="s">
        <v>82</v>
      </c>
      <c r="BL431" s="6">
        <v>16.329999923706055</v>
      </c>
      <c r="BM431" s="6">
        <v>110</v>
      </c>
      <c r="BN431" s="6" t="s">
        <v>82</v>
      </c>
      <c r="BO431" s="6" t="s">
        <v>82</v>
      </c>
      <c r="BP431" s="6">
        <v>0</v>
      </c>
      <c r="BQ431" s="6">
        <v>60</v>
      </c>
      <c r="BR431" s="6"/>
      <c r="BS431" s="6"/>
      <c r="BT431" s="6" t="s">
        <v>870</v>
      </c>
      <c r="BU431" s="6" t="s">
        <v>869</v>
      </c>
      <c r="BV431" s="6">
        <v>40</v>
      </c>
      <c r="BW431" s="6">
        <v>20</v>
      </c>
      <c r="BX431" s="6">
        <v>45</v>
      </c>
      <c r="BY431" s="6">
        <v>1188.8900000000001</v>
      </c>
      <c r="BZ431" s="6">
        <v>985.98699999999997</v>
      </c>
      <c r="CA431" s="6">
        <v>-3.6949999999999998</v>
      </c>
      <c r="CB431" s="6">
        <v>4.0659999999999998</v>
      </c>
      <c r="CC431" s="6">
        <v>88.614000000000004</v>
      </c>
      <c r="CD431" s="6">
        <v>2055.4589999999998</v>
      </c>
      <c r="CE431" s="6">
        <v>1194.08</v>
      </c>
      <c r="CF431" s="6">
        <v>1293.364</v>
      </c>
      <c r="CG431" s="6">
        <v>179.54499999999999</v>
      </c>
      <c r="CH431" s="6">
        <v>99.998999999999995</v>
      </c>
      <c r="CS431" s="6"/>
      <c r="CT431" s="6"/>
      <c r="CU431" s="6"/>
      <c r="CV431" s="6"/>
      <c r="CW431" s="6"/>
      <c r="CZ431" s="6"/>
      <c r="DA431" s="6"/>
      <c r="DB431" s="6"/>
      <c r="DC431" s="6"/>
      <c r="DD431" s="6"/>
      <c r="DE431" s="6"/>
    </row>
    <row r="432" spans="1:109" x14ac:dyDescent="0.35">
      <c r="A432" s="8">
        <v>800.6754150390625</v>
      </c>
      <c r="B432" s="8">
        <v>119.90861511230469</v>
      </c>
      <c r="C432" s="8">
        <v>214.80000305175781</v>
      </c>
      <c r="D432" s="8">
        <v>214.80000305175781</v>
      </c>
      <c r="E432" s="8">
        <v>220.10000610351563</v>
      </c>
      <c r="F432" s="8">
        <v>225</v>
      </c>
      <c r="G432" s="8">
        <v>2190.390380859375</v>
      </c>
      <c r="H432" s="8">
        <v>1855.0511474609375</v>
      </c>
      <c r="I432" s="8">
        <v>3.3400001525878906</v>
      </c>
      <c r="J432" s="8">
        <v>0.14800000190734863</v>
      </c>
      <c r="K432" s="8">
        <v>24.368001937866211</v>
      </c>
      <c r="L432" s="8">
        <v>2.0540001392364502</v>
      </c>
      <c r="M432" s="8">
        <v>0.45200002193450928</v>
      </c>
      <c r="N432" s="8">
        <v>0.65400004386901855</v>
      </c>
      <c r="O432" s="8">
        <v>41.200000762939453</v>
      </c>
      <c r="P432" s="8">
        <v>26.42674446105957</v>
      </c>
      <c r="Q432" s="8">
        <v>44.989173889160156</v>
      </c>
      <c r="R432" s="8">
        <v>229.80000305175781</v>
      </c>
      <c r="S432" s="8">
        <v>60</v>
      </c>
      <c r="T432" s="8">
        <v>60</v>
      </c>
      <c r="U432" s="8">
        <v>60.900002000000001</v>
      </c>
      <c r="V432" s="8">
        <v>141.87911987304688</v>
      </c>
      <c r="W432" s="8">
        <v>52.499603271484375</v>
      </c>
      <c r="X432" s="8">
        <v>66.762725830078125</v>
      </c>
      <c r="Y432" s="8">
        <v>80.444160461425781</v>
      </c>
      <c r="Z432" s="8">
        <v>3.2733125686645508</v>
      </c>
      <c r="AA432" s="8">
        <v>537.21685791015625</v>
      </c>
      <c r="AB432" s="8">
        <v>490.84841918945313</v>
      </c>
      <c r="AC432" s="8">
        <v>4.6654376983642578</v>
      </c>
      <c r="AD432" s="8">
        <v>3.7624375820159912</v>
      </c>
      <c r="AE432" s="8">
        <v>7569.59716796875</v>
      </c>
      <c r="AF432" s="8">
        <v>5240.958984375</v>
      </c>
      <c r="AG432" s="8">
        <v>1620.16796875</v>
      </c>
      <c r="AH432" s="8">
        <v>995.59912109375</v>
      </c>
      <c r="AI432" s="8">
        <v>5949.42919921875</v>
      </c>
      <c r="AJ432" s="8">
        <v>4245.35986328125</v>
      </c>
      <c r="AK432" s="8">
        <f>(data_cloud__263[[#This Row],[timestamp]]-BD430)*86400</f>
        <v>24.082000111229718</v>
      </c>
      <c r="AL432" s="8">
        <v>1.0029999999999999</v>
      </c>
      <c r="AM432" s="8">
        <v>423.392</v>
      </c>
      <c r="AN432" s="8">
        <v>2055.7510000000002</v>
      </c>
      <c r="AO432" s="8">
        <v>50.347000000000001</v>
      </c>
      <c r="AP432" s="6">
        <v>32.348999999999997</v>
      </c>
      <c r="AQ432" s="6">
        <v>0</v>
      </c>
      <c r="AR432" s="6">
        <v>1</v>
      </c>
      <c r="AS432" s="6">
        <f>_xlfn.XLOOKUP(data_cloud__263[[#This Row],[product_id]], manual_check_maarten!A:A,manual_check_maarten!F:F,  "")</f>
        <v>1</v>
      </c>
      <c r="AT432" s="6" t="str">
        <f>_xlfn.XLOOKUP(data_cloud__263[[#This Row],[product_id]], manual_check_maarten!A:A,manual_check_maarten!H:H,  "")</f>
        <v/>
      </c>
      <c r="AU432" s="6">
        <f>IF(data_cloud__263[[#This Row],[ground_truth]]=0,1,0)</f>
        <v>0</v>
      </c>
      <c r="AV432" s="6"/>
      <c r="AW432" s="6"/>
      <c r="AX432" s="6" t="str">
        <f>_xlfn.XLOOKUP(data_cloud__263[[#This Row],[product_id]], manual_check_maarten!A:A,manual_check_maarten!G:G,  "")</f>
        <v>anomaly due to conveyor belt error in detection ROI</v>
      </c>
      <c r="AY432" s="6"/>
      <c r="AZ432" s="6"/>
      <c r="BA432" s="6" t="s">
        <v>871</v>
      </c>
      <c r="BB432" s="6">
        <v>235</v>
      </c>
      <c r="BC432" s="6" t="s">
        <v>78</v>
      </c>
      <c r="BD432" s="6">
        <v>45566.774386504629</v>
      </c>
      <c r="BE432" s="6" t="s">
        <v>79</v>
      </c>
      <c r="BF432" s="6" t="s">
        <v>80</v>
      </c>
      <c r="BG432" s="6">
        <v>235</v>
      </c>
      <c r="BH432" s="6">
        <v>235</v>
      </c>
      <c r="BI432" s="6">
        <v>0</v>
      </c>
      <c r="BJ432" s="6" t="s">
        <v>872</v>
      </c>
      <c r="BK432" s="6" t="s">
        <v>82</v>
      </c>
      <c r="BL432" s="6">
        <v>16.340000152587891</v>
      </c>
      <c r="BM432" s="6">
        <v>110</v>
      </c>
      <c r="BN432" s="6" t="s">
        <v>82</v>
      </c>
      <c r="BO432" s="6" t="s">
        <v>82</v>
      </c>
      <c r="BP432" s="6">
        <v>0</v>
      </c>
      <c r="BQ432" s="6">
        <v>60</v>
      </c>
      <c r="BR432" s="6">
        <v>1.6813993453979492E-2</v>
      </c>
      <c r="BS432" s="6">
        <v>0.14410126209259033</v>
      </c>
      <c r="BT432" s="6" t="s">
        <v>873</v>
      </c>
      <c r="BU432" s="6" t="s">
        <v>871</v>
      </c>
      <c r="BV432" s="6">
        <v>40</v>
      </c>
      <c r="BW432" s="6">
        <v>20</v>
      </c>
      <c r="BX432" s="6">
        <v>45</v>
      </c>
      <c r="BY432" s="6">
        <v>847.02499999999998</v>
      </c>
      <c r="BZ432" s="6">
        <v>1252.4179999999999</v>
      </c>
      <c r="CA432" s="6">
        <v>1.353</v>
      </c>
      <c r="CB432" s="6">
        <v>4.1020000000000003</v>
      </c>
      <c r="CC432" s="6">
        <v>93.662000000000006</v>
      </c>
      <c r="CD432" s="6">
        <v>2055.7510000000002</v>
      </c>
      <c r="CE432" s="6">
        <v>827.64200000000005</v>
      </c>
      <c r="CF432" s="6">
        <v>1359.6559999999999</v>
      </c>
      <c r="CG432" s="6">
        <v>4.5670000000000002</v>
      </c>
      <c r="CH432" s="6">
        <v>96.063000000000002</v>
      </c>
      <c r="CS432" s="6"/>
      <c r="CT432" s="6"/>
      <c r="CU432" s="6"/>
      <c r="CV432" s="6"/>
      <c r="CW432" s="6"/>
      <c r="CZ432" s="6"/>
      <c r="DA432" s="6"/>
      <c r="DB432" s="6"/>
      <c r="DC432" s="6"/>
      <c r="DD432" s="6"/>
      <c r="DE432" s="6"/>
    </row>
    <row r="433" spans="1:109" x14ac:dyDescent="0.35">
      <c r="A433" s="8">
        <v>800.6754150390625</v>
      </c>
      <c r="B433" s="8">
        <v>119.90861511230469</v>
      </c>
      <c r="C433" s="8">
        <v>214.80000305175781</v>
      </c>
      <c r="D433" s="8">
        <v>214.80000305175781</v>
      </c>
      <c r="E433" s="8">
        <v>220.10000610351563</v>
      </c>
      <c r="F433" s="8">
        <v>225</v>
      </c>
      <c r="G433" s="8">
        <v>2190.390380859375</v>
      </c>
      <c r="H433" s="8">
        <v>1855.0511474609375</v>
      </c>
      <c r="I433" s="8">
        <v>3.3400001525878906</v>
      </c>
      <c r="J433" s="8">
        <v>0.14800000190734863</v>
      </c>
      <c r="K433" s="8">
        <v>24.368001937866211</v>
      </c>
      <c r="L433" s="8">
        <v>2.0540001392364502</v>
      </c>
      <c r="M433" s="8">
        <v>0.45200002193450928</v>
      </c>
      <c r="N433" s="8">
        <v>0.65400004386901855</v>
      </c>
      <c r="O433" s="8">
        <v>41.200000762939453</v>
      </c>
      <c r="P433" s="8">
        <v>26.42674446105957</v>
      </c>
      <c r="Q433" s="8">
        <v>44.989173889160156</v>
      </c>
      <c r="R433" s="8">
        <v>229.80000305175781</v>
      </c>
      <c r="S433" s="8">
        <v>60</v>
      </c>
      <c r="T433" s="8">
        <v>60</v>
      </c>
      <c r="U433" s="8">
        <v>60.900002000000001</v>
      </c>
      <c r="V433" s="8">
        <v>91.864166259765625</v>
      </c>
      <c r="W433" s="8">
        <v>52.49993896484375</v>
      </c>
      <c r="X433" s="8">
        <v>67.407691955566406</v>
      </c>
      <c r="Y433" s="8">
        <v>82.99835205078125</v>
      </c>
      <c r="Z433" s="8">
        <v>2.4079375267028809</v>
      </c>
      <c r="AA433" s="8">
        <v>539.18536376953125</v>
      </c>
      <c r="AB433" s="8">
        <v>490.364990234375</v>
      </c>
      <c r="AC433" s="8">
        <v>4.9288125038146973</v>
      </c>
      <c r="AD433" s="8">
        <v>3.9505627155303955</v>
      </c>
      <c r="AE433" s="8">
        <v>7731.01513671875</v>
      </c>
      <c r="AF433" s="8">
        <v>5852.0068359375</v>
      </c>
      <c r="AG433" s="8">
        <v>1779.16748046875</v>
      </c>
      <c r="AH433" s="8">
        <v>1114.42431640625</v>
      </c>
      <c r="AI433" s="8">
        <v>5951.84765625</v>
      </c>
      <c r="AJ433" s="8">
        <v>4737.58251953125</v>
      </c>
      <c r="AK433" s="8">
        <f>(data_cloud__263[[#This Row],[timestamp]]-BD431)*86400</f>
        <v>24.082000111229718</v>
      </c>
      <c r="AL433" s="8">
        <v>1.0049999999999999</v>
      </c>
      <c r="AM433" s="8">
        <v>424.762</v>
      </c>
      <c r="AN433" s="8">
        <v>2055.7959999999998</v>
      </c>
      <c r="AO433" s="8">
        <v>12.053000000000001</v>
      </c>
      <c r="AP433" s="6">
        <v>32.256</v>
      </c>
      <c r="AQ433" s="6">
        <v>1</v>
      </c>
      <c r="AR433" s="6">
        <v>1</v>
      </c>
      <c r="AS433" s="6">
        <f>_xlfn.XLOOKUP(data_cloud__263[[#This Row],[product_id]], manual_check_maarten!A:A,manual_check_maarten!F:F,  "")</f>
        <v>1</v>
      </c>
      <c r="AT433" s="6" t="str">
        <f>_xlfn.XLOOKUP(data_cloud__263[[#This Row],[product_id]], manual_check_maarten!A:A,manual_check_maarten!H:H,  "")</f>
        <v/>
      </c>
      <c r="AU433" s="6">
        <f>IF(data_cloud__263[[#This Row],[ground_truth]]=0,1,0)</f>
        <v>0</v>
      </c>
      <c r="AV433" s="6"/>
      <c r="AW433" s="6"/>
      <c r="AX433" s="6">
        <f>_xlfn.XLOOKUP(data_cloud__263[[#This Row],[product_id]], manual_check_maarten!A:A,manual_check_maarten!G:G,  "")</f>
        <v>0</v>
      </c>
      <c r="AY433" s="6"/>
      <c r="AZ433" s="6"/>
      <c r="BA433" s="6" t="s">
        <v>874</v>
      </c>
      <c r="BB433" s="6">
        <v>235</v>
      </c>
      <c r="BC433" s="6" t="s">
        <v>85</v>
      </c>
      <c r="BD433" s="6">
        <v>45566.774386504629</v>
      </c>
      <c r="BE433" s="6" t="s">
        <v>79</v>
      </c>
      <c r="BF433" s="6" t="s">
        <v>80</v>
      </c>
      <c r="BG433" s="6">
        <v>235</v>
      </c>
      <c r="BH433" s="6">
        <v>235</v>
      </c>
      <c r="BI433" s="6">
        <v>0</v>
      </c>
      <c r="BJ433" s="6" t="s">
        <v>872</v>
      </c>
      <c r="BK433" s="6" t="s">
        <v>82</v>
      </c>
      <c r="BL433" s="6">
        <v>16.340000152587891</v>
      </c>
      <c r="BM433" s="6">
        <v>110</v>
      </c>
      <c r="BN433" s="6" t="s">
        <v>82</v>
      </c>
      <c r="BO433" s="6" t="s">
        <v>82</v>
      </c>
      <c r="BP433" s="6">
        <v>0</v>
      </c>
      <c r="BQ433" s="6">
        <v>60</v>
      </c>
      <c r="BR433" s="6"/>
      <c r="BS433" s="6"/>
      <c r="BT433" s="6" t="s">
        <v>875</v>
      </c>
      <c r="BU433" s="6" t="s">
        <v>874</v>
      </c>
      <c r="BV433" s="6">
        <v>40</v>
      </c>
      <c r="BW433" s="6">
        <v>20</v>
      </c>
      <c r="BX433" s="6">
        <v>45</v>
      </c>
      <c r="BY433" s="6">
        <v>1195.982</v>
      </c>
      <c r="BZ433" s="6">
        <v>997.57299999999998</v>
      </c>
      <c r="CA433" s="6">
        <v>-3.218</v>
      </c>
      <c r="CB433" s="6">
        <v>4.0640000000000001</v>
      </c>
      <c r="CC433" s="6">
        <v>89.090999999999994</v>
      </c>
      <c r="CD433" s="6">
        <v>2055.7959999999998</v>
      </c>
      <c r="CE433" s="6">
        <v>1199.9469999999999</v>
      </c>
      <c r="CF433" s="6">
        <v>1305.2550000000001</v>
      </c>
      <c r="CG433" s="6">
        <v>179.94200000000001</v>
      </c>
      <c r="CH433" s="6">
        <v>99.998999999999995</v>
      </c>
      <c r="CS433" s="6"/>
      <c r="CT433" s="6"/>
      <c r="CU433" s="6"/>
      <c r="CV433" s="6"/>
      <c r="CW433" s="6"/>
      <c r="CZ433" s="6"/>
      <c r="DA433" s="6"/>
      <c r="DB433" s="6"/>
      <c r="DC433" s="6"/>
      <c r="DD433" s="6"/>
      <c r="DE433" s="6"/>
    </row>
    <row r="434" spans="1:109" hidden="1" x14ac:dyDescent="0.35">
      <c r="A434" s="8">
        <v>800.490966796875</v>
      </c>
      <c r="B434" s="8">
        <v>119.90861511230469</v>
      </c>
      <c r="C434" s="8">
        <v>214.80000305175781</v>
      </c>
      <c r="D434" s="8">
        <v>215.10000610351563</v>
      </c>
      <c r="E434" s="8">
        <v>220.10000610351563</v>
      </c>
      <c r="F434" s="8">
        <v>225</v>
      </c>
      <c r="G434" s="8">
        <v>2185.24169921875</v>
      </c>
      <c r="H434" s="8">
        <v>1840.5767822265625</v>
      </c>
      <c r="I434" s="8">
        <v>3.9260001182556152</v>
      </c>
      <c r="J434" s="8">
        <v>0.14800000190734863</v>
      </c>
      <c r="K434" s="8">
        <v>24.338001251220703</v>
      </c>
      <c r="L434" s="8">
        <v>2.0220000743865967</v>
      </c>
      <c r="M434" s="8">
        <v>0.45200002193450928</v>
      </c>
      <c r="N434" s="8">
        <v>0.65400004386901855</v>
      </c>
      <c r="O434" s="8">
        <v>41.400001525878906</v>
      </c>
      <c r="P434" s="8">
        <v>26.019002914428711</v>
      </c>
      <c r="Q434" s="8">
        <v>44.948402404785156</v>
      </c>
      <c r="R434" s="8">
        <v>229.80000305175781</v>
      </c>
      <c r="S434" s="8">
        <v>59.900002000000001</v>
      </c>
      <c r="T434" s="8">
        <v>59.900002000000001</v>
      </c>
      <c r="U434" s="8">
        <v>61</v>
      </c>
      <c r="V434" s="8">
        <v>141.87911987304688</v>
      </c>
      <c r="W434" s="8">
        <v>52.499603271484375</v>
      </c>
      <c r="X434" s="8">
        <v>66.707298278808594</v>
      </c>
      <c r="Y434" s="8">
        <v>80.397491455078125</v>
      </c>
      <c r="Z434" s="8">
        <v>3.0475625991821289</v>
      </c>
      <c r="AA434" s="8">
        <v>537.2451171875</v>
      </c>
      <c r="AB434" s="8">
        <v>489.96432495117188</v>
      </c>
      <c r="AC434" s="8">
        <v>4.6654376983642578</v>
      </c>
      <c r="AD434" s="8">
        <v>3.7248127460479736</v>
      </c>
      <c r="AE434" s="8">
        <v>7573.98486328125</v>
      </c>
      <c r="AF434" s="8">
        <v>5200.01513671875</v>
      </c>
      <c r="AG434" s="8">
        <v>1611.671875</v>
      </c>
      <c r="AH434" s="8">
        <v>967.12548828125</v>
      </c>
      <c r="AI434" s="8">
        <v>5962.31298828125</v>
      </c>
      <c r="AJ434" s="8">
        <v>4232.8896484375</v>
      </c>
      <c r="AK434" s="8">
        <f>(data_cloud__263[[#This Row],[timestamp]]-BD432)*86400</f>
        <v>23.980000312440097</v>
      </c>
      <c r="AL434" s="8"/>
      <c r="AM434" s="8"/>
      <c r="AN434" s="8"/>
      <c r="AO434" s="8"/>
      <c r="AP434" s="6"/>
      <c r="AQ434" s="6"/>
      <c r="AR434" s="6"/>
      <c r="AS434" s="6" t="str">
        <f>_xlfn.XLOOKUP(data_cloud__263[[#This Row],[product_id]], manual_check_maarten!A:A,manual_check_maarten!F:F,  "")</f>
        <v/>
      </c>
      <c r="AT434" s="6" t="str">
        <f>_xlfn.XLOOKUP(data_cloud__263[[#This Row],[product_id]], manual_check_maarten!A:A,manual_check_maarten!H:H,  "")</f>
        <v/>
      </c>
      <c r="AU434" s="6">
        <f>IF(data_cloud__263[[#This Row],[ground_truth]]=0,1,0)</f>
        <v>0</v>
      </c>
      <c r="AV434" s="6"/>
      <c r="AW434" s="6"/>
      <c r="AX434" s="6" t="str">
        <f>_xlfn.XLOOKUP(data_cloud__263[[#This Row],[product_id]], manual_check_maarten!A:A,manual_check_maarten!G:G,  "")</f>
        <v/>
      </c>
      <c r="AY434" s="6"/>
      <c r="AZ434" s="6"/>
      <c r="BA434" s="6" t="s">
        <v>876</v>
      </c>
      <c r="BB434" s="6">
        <v>236</v>
      </c>
      <c r="BC434" s="6" t="s">
        <v>78</v>
      </c>
      <c r="BD434" s="6">
        <v>45566.774664050929</v>
      </c>
      <c r="BE434" s="6" t="s">
        <v>79</v>
      </c>
      <c r="BF434" s="6" t="s">
        <v>80</v>
      </c>
      <c r="BG434" s="6">
        <v>236</v>
      </c>
      <c r="BH434" s="6">
        <v>236</v>
      </c>
      <c r="BI434" s="6">
        <v>0</v>
      </c>
      <c r="BJ434" s="6" t="s">
        <v>877</v>
      </c>
      <c r="BK434" s="6" t="s">
        <v>82</v>
      </c>
      <c r="BL434" s="6">
        <v>16.340000152587891</v>
      </c>
      <c r="BM434" s="6">
        <v>110</v>
      </c>
      <c r="BN434" s="6" t="s">
        <v>82</v>
      </c>
      <c r="BO434" s="6" t="s">
        <v>82</v>
      </c>
      <c r="BP434" s="6">
        <v>0</v>
      </c>
      <c r="BQ434" s="6">
        <v>60</v>
      </c>
      <c r="BR434" s="6">
        <v>2.1257162094116211E-2</v>
      </c>
      <c r="BS434" s="6">
        <v>0.12334358692169189</v>
      </c>
      <c r="BT434" s="6"/>
      <c r="BU434" s="6"/>
      <c r="BY434" s="6"/>
      <c r="BZ434" s="6"/>
      <c r="CA434" s="6"/>
      <c r="CB434" s="6"/>
      <c r="CC434" s="6"/>
      <c r="CD434" s="6"/>
      <c r="CE434" s="6"/>
      <c r="CS434" s="6"/>
      <c r="CT434" s="6"/>
      <c r="CU434" s="6"/>
      <c r="CV434" s="6"/>
      <c r="CW434" s="6"/>
      <c r="CZ434" s="6"/>
      <c r="DA434" s="6"/>
      <c r="DB434" s="6"/>
      <c r="DC434" s="6"/>
      <c r="DD434" s="6"/>
      <c r="DE434" s="6"/>
    </row>
    <row r="435" spans="1:109" x14ac:dyDescent="0.35">
      <c r="A435" s="8">
        <v>800.490966796875</v>
      </c>
      <c r="B435" s="8">
        <v>119.90861511230469</v>
      </c>
      <c r="C435" s="8">
        <v>214.80000305175781</v>
      </c>
      <c r="D435" s="8">
        <v>215.10000610351563</v>
      </c>
      <c r="E435" s="8">
        <v>220.10000610351563</v>
      </c>
      <c r="F435" s="8">
        <v>225</v>
      </c>
      <c r="G435" s="8">
        <v>2185.24169921875</v>
      </c>
      <c r="H435" s="8">
        <v>1840.5767822265625</v>
      </c>
      <c r="I435" s="8">
        <v>3.9260001182556152</v>
      </c>
      <c r="J435" s="8">
        <v>0.14800000190734863</v>
      </c>
      <c r="K435" s="8">
        <v>24.338001251220703</v>
      </c>
      <c r="L435" s="8">
        <v>2.0220000743865967</v>
      </c>
      <c r="M435" s="8">
        <v>0.45200002193450928</v>
      </c>
      <c r="N435" s="8">
        <v>0.65400004386901855</v>
      </c>
      <c r="O435" s="8">
        <v>41.400001525878906</v>
      </c>
      <c r="P435" s="8">
        <v>26.019002914428711</v>
      </c>
      <c r="Q435" s="8">
        <v>44.948402404785156</v>
      </c>
      <c r="R435" s="8">
        <v>229.80000305175781</v>
      </c>
      <c r="S435" s="8">
        <v>59.900002000000001</v>
      </c>
      <c r="T435" s="8">
        <v>59.900002000000001</v>
      </c>
      <c r="U435" s="8">
        <v>61</v>
      </c>
      <c r="V435" s="8">
        <v>91.864166259765625</v>
      </c>
      <c r="W435" s="8">
        <v>52.49993896484375</v>
      </c>
      <c r="X435" s="8">
        <v>67.350112915039063</v>
      </c>
      <c r="Y435" s="8">
        <v>83.352714538574219</v>
      </c>
      <c r="Z435" s="8">
        <v>1.5049375295639038</v>
      </c>
      <c r="AA435" s="8">
        <v>538.11578369140625</v>
      </c>
      <c r="AB435" s="8">
        <v>488.214599609375</v>
      </c>
      <c r="AC435" s="8">
        <v>4.966437816619873</v>
      </c>
      <c r="AD435" s="8">
        <v>3.9881877899169922</v>
      </c>
      <c r="AE435" s="8">
        <v>7723.115234375</v>
      </c>
      <c r="AF435" s="8">
        <v>5784.06005859375</v>
      </c>
      <c r="AG435" s="8">
        <v>1783.06787109375</v>
      </c>
      <c r="AH435" s="8">
        <v>1114.42626953125</v>
      </c>
      <c r="AI435" s="8">
        <v>5940.04736328125</v>
      </c>
      <c r="AJ435" s="8">
        <v>4669.6337890625</v>
      </c>
      <c r="AK435" s="8">
        <f>(data_cloud__263[[#This Row],[timestamp]]-BD433)*86400</f>
        <v>23.980000312440097</v>
      </c>
      <c r="AL435" s="8">
        <v>1.0049999999999999</v>
      </c>
      <c r="AM435" s="8">
        <v>424.57600000000002</v>
      </c>
      <c r="AN435" s="8">
        <v>2055.4929999999999</v>
      </c>
      <c r="AO435" s="8">
        <v>5.16</v>
      </c>
      <c r="AP435" s="6">
        <v>23.524999999999999</v>
      </c>
      <c r="AQ435" s="6">
        <v>1</v>
      </c>
      <c r="AR435" s="6">
        <v>1</v>
      </c>
      <c r="AS435" s="6">
        <f>_xlfn.XLOOKUP(data_cloud__263[[#This Row],[product_id]], manual_check_maarten!A:A,manual_check_maarten!F:F,  "")</f>
        <v>1</v>
      </c>
      <c r="AT435" s="6" t="str">
        <f>_xlfn.XLOOKUP(data_cloud__263[[#This Row],[product_id]], manual_check_maarten!A:A,manual_check_maarten!H:H,  "")</f>
        <v/>
      </c>
      <c r="AU435" s="6">
        <f>IF(data_cloud__263[[#This Row],[ground_truth]]=0,1,0)</f>
        <v>0</v>
      </c>
      <c r="AV435" s="6"/>
      <c r="AW435" s="6"/>
      <c r="AX435" s="6">
        <f>_xlfn.XLOOKUP(data_cloud__263[[#This Row],[product_id]], manual_check_maarten!A:A,manual_check_maarten!G:G,  "")</f>
        <v>0</v>
      </c>
      <c r="AY435" s="6"/>
      <c r="AZ435" s="6"/>
      <c r="BA435" s="6" t="s">
        <v>878</v>
      </c>
      <c r="BB435" s="6">
        <v>236</v>
      </c>
      <c r="BC435" s="6" t="s">
        <v>85</v>
      </c>
      <c r="BD435" s="6">
        <v>45566.774664050929</v>
      </c>
      <c r="BE435" s="6" t="s">
        <v>79</v>
      </c>
      <c r="BF435" s="6" t="s">
        <v>80</v>
      </c>
      <c r="BG435" s="6">
        <v>236</v>
      </c>
      <c r="BH435" s="6">
        <v>236</v>
      </c>
      <c r="BI435" s="6">
        <v>0</v>
      </c>
      <c r="BJ435" s="6" t="s">
        <v>877</v>
      </c>
      <c r="BK435" s="6" t="s">
        <v>82</v>
      </c>
      <c r="BL435" s="6">
        <v>16.340000152587891</v>
      </c>
      <c r="BM435" s="6">
        <v>110</v>
      </c>
      <c r="BN435" s="6" t="s">
        <v>82</v>
      </c>
      <c r="BO435" s="6" t="s">
        <v>82</v>
      </c>
      <c r="BP435" s="6">
        <v>0</v>
      </c>
      <c r="BQ435" s="6">
        <v>60</v>
      </c>
      <c r="BR435" s="6"/>
      <c r="BS435" s="6"/>
      <c r="BT435" s="6" t="s">
        <v>879</v>
      </c>
      <c r="BU435" s="6" t="s">
        <v>878</v>
      </c>
      <c r="BV435" s="6">
        <v>40</v>
      </c>
      <c r="BW435" s="6">
        <v>20</v>
      </c>
      <c r="BX435" s="6">
        <v>45</v>
      </c>
      <c r="BY435" s="6">
        <v>1208.021</v>
      </c>
      <c r="BZ435" s="6">
        <v>982.04700000000003</v>
      </c>
      <c r="CA435" s="6">
        <v>-3.008</v>
      </c>
      <c r="CB435" s="6">
        <v>3.9820000000000002</v>
      </c>
      <c r="CC435" s="6">
        <v>89.301000000000002</v>
      </c>
      <c r="CD435" s="6">
        <v>2055.4929999999999</v>
      </c>
      <c r="CE435" s="6">
        <v>1208.76</v>
      </c>
      <c r="CF435" s="6">
        <v>1289.4549999999999</v>
      </c>
      <c r="CG435" s="6">
        <v>-179.53</v>
      </c>
      <c r="CH435" s="6">
        <v>99.998999999999995</v>
      </c>
      <c r="CS435" s="6"/>
      <c r="CT435" s="6"/>
      <c r="CU435" s="6"/>
      <c r="CV435" s="6"/>
      <c r="CW435" s="6"/>
      <c r="CZ435" s="6"/>
      <c r="DA435" s="6"/>
      <c r="DB435" s="6"/>
      <c r="DC435" s="6"/>
      <c r="DD435" s="6"/>
      <c r="DE435" s="6"/>
    </row>
    <row r="436" spans="1:109" x14ac:dyDescent="0.35">
      <c r="A436" s="8">
        <v>800.6754150390625</v>
      </c>
      <c r="B436" s="8">
        <v>119.90861511230469</v>
      </c>
      <c r="C436" s="8">
        <v>215</v>
      </c>
      <c r="D436" s="8">
        <v>215</v>
      </c>
      <c r="E436" s="8">
        <v>220.10000610351563</v>
      </c>
      <c r="F436" s="8">
        <v>225</v>
      </c>
      <c r="G436" s="8">
        <v>2191.36181640625</v>
      </c>
      <c r="H436" s="8">
        <v>1831.2509765625</v>
      </c>
      <c r="I436" s="8">
        <v>3.1520001888275146</v>
      </c>
      <c r="J436" s="8">
        <v>0.14800000190734863</v>
      </c>
      <c r="K436" s="8">
        <v>24.338001251220703</v>
      </c>
      <c r="L436" s="8">
        <v>2.0740001201629639</v>
      </c>
      <c r="M436" s="8">
        <v>0.45200002193450928</v>
      </c>
      <c r="N436" s="8">
        <v>0.65600001811981201</v>
      </c>
      <c r="O436" s="8">
        <v>41.5</v>
      </c>
      <c r="P436" s="8">
        <v>26.605131149291992</v>
      </c>
      <c r="Q436" s="8">
        <v>44.963691711425781</v>
      </c>
      <c r="R436" s="8">
        <v>229.80000305175781</v>
      </c>
      <c r="S436" s="8">
        <v>60.099997999999999</v>
      </c>
      <c r="T436" s="8">
        <v>60.099997999999999</v>
      </c>
      <c r="U436" s="8">
        <v>61</v>
      </c>
      <c r="V436" s="8">
        <v>141.87911987304688</v>
      </c>
      <c r="W436" s="8">
        <v>52.499603271484375</v>
      </c>
      <c r="X436" s="8">
        <v>66.816482543945313</v>
      </c>
      <c r="Y436" s="8">
        <v>80.532485961914063</v>
      </c>
      <c r="Z436" s="8">
        <v>3.3861875534057617</v>
      </c>
      <c r="AA436" s="8">
        <v>536.419921875</v>
      </c>
      <c r="AB436" s="8">
        <v>488.94650268554688</v>
      </c>
      <c r="AC436" s="8">
        <v>4.7030625343322754</v>
      </c>
      <c r="AD436" s="8">
        <v>3.7248127460479736</v>
      </c>
      <c r="AE436" s="8">
        <v>7555.9462890625</v>
      </c>
      <c r="AF436" s="8">
        <v>5202.560546875</v>
      </c>
      <c r="AG436" s="8">
        <v>1640.3759765625</v>
      </c>
      <c r="AH436" s="8">
        <v>975.94873046875</v>
      </c>
      <c r="AI436" s="8">
        <v>5915.5703125</v>
      </c>
      <c r="AJ436" s="8">
        <v>4226.61181640625</v>
      </c>
      <c r="AK436" s="8">
        <f>(data_cloud__263[[#This Row],[timestamp]]-BD434)*86400</f>
        <v>24.990999908186495</v>
      </c>
      <c r="AL436" s="8">
        <v>1.0029999999999999</v>
      </c>
      <c r="AM436" s="8">
        <v>423.31700000000001</v>
      </c>
      <c r="AN436" s="8">
        <v>2054.5369999999998</v>
      </c>
      <c r="AO436" s="8">
        <v>4.7270000000000003</v>
      </c>
      <c r="AP436" s="6">
        <v>34.311</v>
      </c>
      <c r="AQ436" s="6">
        <v>1</v>
      </c>
      <c r="AR436" s="6">
        <v>1</v>
      </c>
      <c r="AS436" s="6">
        <f>_xlfn.XLOOKUP(data_cloud__263[[#This Row],[product_id]], manual_check_maarten!A:A,manual_check_maarten!F:F,  "")</f>
        <v>1</v>
      </c>
      <c r="AT436" s="6" t="str">
        <f>_xlfn.XLOOKUP(data_cloud__263[[#This Row],[product_id]], manual_check_maarten!A:A,manual_check_maarten!H:H,  "")</f>
        <v/>
      </c>
      <c r="AU436" s="6">
        <f>IF(data_cloud__263[[#This Row],[ground_truth]]=0,1,0)</f>
        <v>0</v>
      </c>
      <c r="AV436" s="6"/>
      <c r="AW436" s="6"/>
      <c r="AX436" s="6">
        <f>_xlfn.XLOOKUP(data_cloud__263[[#This Row],[product_id]], manual_check_maarten!A:A,manual_check_maarten!G:G,  "")</f>
        <v>0</v>
      </c>
      <c r="AY436" s="6"/>
      <c r="AZ436" s="6"/>
      <c r="BA436" s="6" t="s">
        <v>880</v>
      </c>
      <c r="BB436" s="6">
        <v>237</v>
      </c>
      <c r="BC436" s="6" t="s">
        <v>78</v>
      </c>
      <c r="BD436" s="6">
        <v>45566.774953298613</v>
      </c>
      <c r="BE436" s="6" t="s">
        <v>79</v>
      </c>
      <c r="BF436" s="6" t="s">
        <v>80</v>
      </c>
      <c r="BG436" s="6">
        <v>237</v>
      </c>
      <c r="BH436" s="6">
        <v>237</v>
      </c>
      <c r="BI436" s="6">
        <v>0</v>
      </c>
      <c r="BJ436" s="6" t="s">
        <v>881</v>
      </c>
      <c r="BK436" s="6" t="s">
        <v>82</v>
      </c>
      <c r="BL436" s="6">
        <v>16.350000381469727</v>
      </c>
      <c r="BM436" s="6">
        <v>110</v>
      </c>
      <c r="BN436" s="6" t="s">
        <v>82</v>
      </c>
      <c r="BO436" s="6" t="s">
        <v>82</v>
      </c>
      <c r="BP436" s="6">
        <v>0</v>
      </c>
      <c r="BQ436" s="6">
        <v>60</v>
      </c>
      <c r="BR436" s="6">
        <v>1.1739373207092285E-2</v>
      </c>
      <c r="BS436" s="6">
        <v>0.14558660984039307</v>
      </c>
      <c r="BT436" s="6" t="s">
        <v>882</v>
      </c>
      <c r="BU436" s="6" t="s">
        <v>880</v>
      </c>
      <c r="BV436" s="6">
        <v>40</v>
      </c>
      <c r="BW436" s="6">
        <v>20</v>
      </c>
      <c r="BX436" s="6">
        <v>45</v>
      </c>
      <c r="BY436" s="6">
        <v>827.14499999999998</v>
      </c>
      <c r="BZ436" s="6">
        <v>1091.8879999999999</v>
      </c>
      <c r="CA436" s="6">
        <v>0.41699999999999998</v>
      </c>
      <c r="CB436" s="6">
        <v>4.16</v>
      </c>
      <c r="CC436" s="6">
        <v>92.725999999999999</v>
      </c>
      <c r="CD436" s="6">
        <v>2054.5369999999998</v>
      </c>
      <c r="CE436" s="6">
        <v>810.36400000000003</v>
      </c>
      <c r="CF436" s="6">
        <v>1202.144</v>
      </c>
      <c r="CG436" s="6">
        <v>3.2189999999999999</v>
      </c>
      <c r="CH436" s="6">
        <v>99.998999999999995</v>
      </c>
      <c r="CS436" s="6"/>
      <c r="CT436" s="6"/>
      <c r="CU436" s="6"/>
      <c r="CV436" s="6"/>
      <c r="CW436" s="6"/>
      <c r="CZ436" s="6"/>
      <c r="DA436" s="6"/>
      <c r="DB436" s="6"/>
      <c r="DC436" s="6"/>
      <c r="DD436" s="6"/>
      <c r="DE436" s="6"/>
    </row>
    <row r="437" spans="1:109" x14ac:dyDescent="0.35">
      <c r="A437" s="8">
        <v>800.6754150390625</v>
      </c>
      <c r="B437" s="8">
        <v>119.90861511230469</v>
      </c>
      <c r="C437" s="8">
        <v>215</v>
      </c>
      <c r="D437" s="8">
        <v>215</v>
      </c>
      <c r="E437" s="8">
        <v>220.10000610351563</v>
      </c>
      <c r="F437" s="8">
        <v>225</v>
      </c>
      <c r="G437" s="8">
        <v>2191.36181640625</v>
      </c>
      <c r="H437" s="8">
        <v>1831.2509765625</v>
      </c>
      <c r="I437" s="8">
        <v>3.1520001888275146</v>
      </c>
      <c r="J437" s="8">
        <v>0.14800000190734863</v>
      </c>
      <c r="K437" s="8">
        <v>24.338001251220703</v>
      </c>
      <c r="L437" s="8">
        <v>2.0740001201629639</v>
      </c>
      <c r="M437" s="8">
        <v>0.45200002193450928</v>
      </c>
      <c r="N437" s="8">
        <v>0.65600001811981201</v>
      </c>
      <c r="O437" s="8">
        <v>41.5</v>
      </c>
      <c r="P437" s="8">
        <v>26.605131149291992</v>
      </c>
      <c r="Q437" s="8">
        <v>44.963691711425781</v>
      </c>
      <c r="R437" s="8">
        <v>229.80000305175781</v>
      </c>
      <c r="S437" s="8">
        <v>60.099997999999999</v>
      </c>
      <c r="T437" s="8">
        <v>60.099997999999999</v>
      </c>
      <c r="U437" s="8">
        <v>61</v>
      </c>
      <c r="V437" s="8">
        <v>91.864166259765625</v>
      </c>
      <c r="W437" s="8">
        <v>52.49993896484375</v>
      </c>
      <c r="X437" s="8">
        <v>67.333808898925781</v>
      </c>
      <c r="Y437" s="8">
        <v>82.920059204101563</v>
      </c>
      <c r="Z437" s="8">
        <v>2.4455626010894775</v>
      </c>
      <c r="AA437" s="8">
        <v>538.681640625</v>
      </c>
      <c r="AB437" s="8">
        <v>489.0474853515625</v>
      </c>
      <c r="AC437" s="8">
        <v>4.8535628318786621</v>
      </c>
      <c r="AD437" s="8">
        <v>3.9129376411437988</v>
      </c>
      <c r="AE437" s="8">
        <v>7732.78271484375</v>
      </c>
      <c r="AF437" s="8">
        <v>5823.03466796875</v>
      </c>
      <c r="AG437" s="8">
        <v>1739.4248046875</v>
      </c>
      <c r="AH437" s="8">
        <v>1096.005859375</v>
      </c>
      <c r="AI437" s="8">
        <v>5993.35791015625</v>
      </c>
      <c r="AJ437" s="8">
        <v>4727.02880859375</v>
      </c>
      <c r="AK437" s="8">
        <f>(data_cloud__263[[#This Row],[timestamp]]-BD435)*86400</f>
        <v>24.990999908186495</v>
      </c>
      <c r="AL437" s="8">
        <v>1.0049999999999999</v>
      </c>
      <c r="AM437" s="8">
        <v>424.71199999999999</v>
      </c>
      <c r="AN437" s="8">
        <v>2053.6280000000002</v>
      </c>
      <c r="AO437" s="8">
        <v>8.7119999999999997</v>
      </c>
      <c r="AP437" s="6">
        <v>30.024000000000001</v>
      </c>
      <c r="AQ437" s="6">
        <v>1</v>
      </c>
      <c r="AR437" s="6">
        <v>1</v>
      </c>
      <c r="AS437" s="6">
        <f>_xlfn.XLOOKUP(data_cloud__263[[#This Row],[product_id]], manual_check_maarten!A:A,manual_check_maarten!F:F,  "")</f>
        <v>1</v>
      </c>
      <c r="AT437" s="6" t="str">
        <f>_xlfn.XLOOKUP(data_cloud__263[[#This Row],[product_id]], manual_check_maarten!A:A,manual_check_maarten!H:H,  "")</f>
        <v/>
      </c>
      <c r="AU437" s="6">
        <f>IF(data_cloud__263[[#This Row],[ground_truth]]=0,1,0)</f>
        <v>0</v>
      </c>
      <c r="AV437" s="6"/>
      <c r="AW437" s="6"/>
      <c r="AX437" s="6">
        <f>_xlfn.XLOOKUP(data_cloud__263[[#This Row],[product_id]], manual_check_maarten!A:A,manual_check_maarten!G:G,  "")</f>
        <v>0</v>
      </c>
      <c r="AY437" s="6"/>
      <c r="AZ437" s="6"/>
      <c r="BA437" s="6" t="s">
        <v>883</v>
      </c>
      <c r="BB437" s="6">
        <v>237</v>
      </c>
      <c r="BC437" s="6" t="s">
        <v>85</v>
      </c>
      <c r="BD437" s="6">
        <v>45566.774953298613</v>
      </c>
      <c r="BE437" s="6" t="s">
        <v>79</v>
      </c>
      <c r="BF437" s="6" t="s">
        <v>80</v>
      </c>
      <c r="BG437" s="6">
        <v>237</v>
      </c>
      <c r="BH437" s="6">
        <v>237</v>
      </c>
      <c r="BI437" s="6">
        <v>0</v>
      </c>
      <c r="BJ437" s="6" t="s">
        <v>881</v>
      </c>
      <c r="BK437" s="6" t="s">
        <v>82</v>
      </c>
      <c r="BL437" s="6">
        <v>16.350000381469727</v>
      </c>
      <c r="BM437" s="6">
        <v>110</v>
      </c>
      <c r="BN437" s="6" t="s">
        <v>82</v>
      </c>
      <c r="BO437" s="6" t="s">
        <v>82</v>
      </c>
      <c r="BP437" s="6">
        <v>0</v>
      </c>
      <c r="BQ437" s="6">
        <v>60</v>
      </c>
      <c r="BR437" s="6"/>
      <c r="BS437" s="6"/>
      <c r="BT437" s="6" t="s">
        <v>884</v>
      </c>
      <c r="BU437" s="6" t="s">
        <v>883</v>
      </c>
      <c r="BV437" s="6">
        <v>40</v>
      </c>
      <c r="BW437" s="6">
        <v>20</v>
      </c>
      <c r="BX437" s="6">
        <v>45</v>
      </c>
      <c r="BY437" s="6">
        <v>1190.1369999999999</v>
      </c>
      <c r="BZ437" s="6">
        <v>1123.2349999999999</v>
      </c>
      <c r="CA437" s="6">
        <v>-3.226</v>
      </c>
      <c r="CB437" s="6">
        <v>4.0640000000000001</v>
      </c>
      <c r="CC437" s="6">
        <v>89.082999999999998</v>
      </c>
      <c r="CD437" s="6">
        <v>2053.6280000000002</v>
      </c>
      <c r="CE437" s="6">
        <v>1194.0909999999999</v>
      </c>
      <c r="CF437" s="6">
        <v>1427.912</v>
      </c>
      <c r="CG437" s="6">
        <v>179.88800000000001</v>
      </c>
      <c r="CH437" s="6">
        <v>98.424999999999997</v>
      </c>
      <c r="CS437" s="6"/>
      <c r="CT437" s="6"/>
      <c r="CU437" s="6"/>
      <c r="CV437" s="6"/>
      <c r="CW437" s="6"/>
      <c r="CZ437" s="6"/>
      <c r="DA437" s="6"/>
      <c r="DB437" s="6"/>
      <c r="DC437" s="6"/>
      <c r="DD437" s="6"/>
      <c r="DE437" s="6"/>
    </row>
    <row r="438" spans="1:109" x14ac:dyDescent="0.35">
      <c r="A438" s="8">
        <v>800.6754150390625</v>
      </c>
      <c r="B438" s="8">
        <v>119.90861511230469</v>
      </c>
      <c r="C438" s="8">
        <v>215</v>
      </c>
      <c r="D438" s="8">
        <v>215.10000610351563</v>
      </c>
      <c r="E438" s="8">
        <v>220.30000305175781</v>
      </c>
      <c r="F438" s="8">
        <v>225</v>
      </c>
      <c r="G438" s="8">
        <v>2187.47607421875</v>
      </c>
      <c r="H438" s="8">
        <v>1805.9937744140625</v>
      </c>
      <c r="I438" s="8">
        <v>3.9680001735687256</v>
      </c>
      <c r="J438" s="8">
        <v>0.15800000727176666</v>
      </c>
      <c r="K438" s="8">
        <v>24.338001251220703</v>
      </c>
      <c r="L438" s="8">
        <v>2.0320000648498535</v>
      </c>
      <c r="M438" s="8">
        <v>0.45200002193450928</v>
      </c>
      <c r="N438" s="8">
        <v>0.65800005197525024</v>
      </c>
      <c r="O438" s="8">
        <v>41.900001525878906</v>
      </c>
      <c r="P438" s="8">
        <v>26.319711685180664</v>
      </c>
      <c r="Q438" s="8">
        <v>44.984077453613281</v>
      </c>
      <c r="R438" s="8">
        <v>229.80000305175781</v>
      </c>
      <c r="S438" s="8">
        <v>60</v>
      </c>
      <c r="T438" s="8">
        <v>59.900002000000001</v>
      </c>
      <c r="U438" s="8">
        <v>61</v>
      </c>
      <c r="V438" s="8">
        <v>141.87911987304688</v>
      </c>
      <c r="W438" s="8">
        <v>52.499603271484375</v>
      </c>
      <c r="X438" s="8">
        <v>66.861930847167969</v>
      </c>
      <c r="Y438" s="8">
        <v>80.423408508300781</v>
      </c>
      <c r="Z438" s="8">
        <v>2.934687614440918</v>
      </c>
      <c r="AA438" s="8">
        <v>535.86614990234375</v>
      </c>
      <c r="AB438" s="8">
        <v>487.44223022460938</v>
      </c>
      <c r="AC438" s="8">
        <v>4.6654376983642578</v>
      </c>
      <c r="AD438" s="8">
        <v>3.7248127460479736</v>
      </c>
      <c r="AE438" s="8">
        <v>7544.98779296875</v>
      </c>
      <c r="AF438" s="8">
        <v>5147.31103515625</v>
      </c>
      <c r="AG438" s="8">
        <v>1610.03125</v>
      </c>
      <c r="AH438" s="8">
        <v>964.51806640625</v>
      </c>
      <c r="AI438" s="8">
        <v>5934.95654296875</v>
      </c>
      <c r="AJ438" s="8">
        <v>4182.79296875</v>
      </c>
      <c r="AK438" s="8">
        <f>(data_cloud__263[[#This Row],[timestamp]]-BD436)*86400</f>
        <v>23.979000141844153</v>
      </c>
      <c r="AL438" s="8">
        <v>1.0029999999999999</v>
      </c>
      <c r="AM438" s="8">
        <v>423.32299999999998</v>
      </c>
      <c r="AN438" s="8">
        <v>2055.6790000000001</v>
      </c>
      <c r="AO438" s="8">
        <v>4.9059999999999997</v>
      </c>
      <c r="AP438" s="6">
        <v>33.814</v>
      </c>
      <c r="AQ438" s="6">
        <v>1</v>
      </c>
      <c r="AR438" s="6">
        <v>1</v>
      </c>
      <c r="AS438" s="6">
        <f>_xlfn.XLOOKUP(data_cloud__263[[#This Row],[product_id]], manual_check_maarten!A:A,manual_check_maarten!F:F,  "")</f>
        <v>0</v>
      </c>
      <c r="AT438" s="6" t="str">
        <f>_xlfn.XLOOKUP(data_cloud__263[[#This Row],[product_id]], manual_check_maarten!A:A,manual_check_maarten!H:H,  "")</f>
        <v>Circ section</v>
      </c>
      <c r="AU438" s="6">
        <f>IF(data_cloud__263[[#This Row],[ground_truth]]=0,1,0)</f>
        <v>1</v>
      </c>
      <c r="AV438" s="6"/>
      <c r="AW438" s="6"/>
      <c r="AX438" s="6">
        <f>_xlfn.XLOOKUP(data_cloud__263[[#This Row],[product_id]], manual_check_maarten!A:A,manual_check_maarten!G:G,  "")</f>
        <v>0</v>
      </c>
      <c r="AY438" s="6"/>
      <c r="AZ438" s="6"/>
      <c r="BA438" s="6" t="s">
        <v>885</v>
      </c>
      <c r="BB438" s="6">
        <v>238</v>
      </c>
      <c r="BC438" s="6" t="s">
        <v>78</v>
      </c>
      <c r="BD438" s="6">
        <v>45566.775230833337</v>
      </c>
      <c r="BE438" s="6" t="s">
        <v>79</v>
      </c>
      <c r="BF438" s="6" t="s">
        <v>80</v>
      </c>
      <c r="BG438" s="6">
        <v>238</v>
      </c>
      <c r="BH438" s="6">
        <v>238</v>
      </c>
      <c r="BI438" s="6">
        <v>0</v>
      </c>
      <c r="BJ438" s="6" t="s">
        <v>886</v>
      </c>
      <c r="BK438" s="6" t="s">
        <v>82</v>
      </c>
      <c r="BL438" s="6">
        <v>16.350000381469727</v>
      </c>
      <c r="BM438" s="6">
        <v>110</v>
      </c>
      <c r="BN438" s="6" t="s">
        <v>82</v>
      </c>
      <c r="BO438" s="6" t="s">
        <v>82</v>
      </c>
      <c r="BP438" s="6">
        <v>0</v>
      </c>
      <c r="BQ438" s="6">
        <v>60</v>
      </c>
      <c r="BR438" s="6">
        <v>9.3566179275512695E-3</v>
      </c>
      <c r="BS438" s="6">
        <v>0.14507913589477539</v>
      </c>
      <c r="BT438" s="6" t="s">
        <v>887</v>
      </c>
      <c r="BU438" s="6" t="s">
        <v>885</v>
      </c>
      <c r="BV438" s="6">
        <v>40</v>
      </c>
      <c r="BW438" s="6">
        <v>20</v>
      </c>
      <c r="BX438" s="6">
        <v>45</v>
      </c>
      <c r="BY438" s="6">
        <v>856.39200000000005</v>
      </c>
      <c r="BZ438" s="6">
        <v>1292.383</v>
      </c>
      <c r="CA438" s="6">
        <v>1.7769999999999999</v>
      </c>
      <c r="CB438" s="6">
        <v>4.1609999999999996</v>
      </c>
      <c r="CC438" s="6">
        <v>94.085999999999999</v>
      </c>
      <c r="CD438" s="6">
        <v>2055.6790000000001</v>
      </c>
      <c r="CE438" s="6">
        <v>835.90300000000002</v>
      </c>
      <c r="CF438" s="6">
        <v>1397.771</v>
      </c>
      <c r="CG438" s="6">
        <v>5.181</v>
      </c>
      <c r="CH438" s="6">
        <v>93.307000000000002</v>
      </c>
      <c r="CS438" s="6"/>
      <c r="CT438" s="6"/>
      <c r="CU438" s="6"/>
      <c r="CV438" s="6"/>
      <c r="CW438" s="6"/>
      <c r="CZ438" s="6"/>
      <c r="DA438" s="6"/>
      <c r="DB438" s="6"/>
      <c r="DC438" s="6"/>
      <c r="DD438" s="6"/>
      <c r="DE438" s="6"/>
    </row>
    <row r="439" spans="1:109" x14ac:dyDescent="0.35">
      <c r="A439" s="8">
        <v>800.6754150390625</v>
      </c>
      <c r="B439" s="8">
        <v>119.90861511230469</v>
      </c>
      <c r="C439" s="8">
        <v>215</v>
      </c>
      <c r="D439" s="8">
        <v>215.10000610351563</v>
      </c>
      <c r="E439" s="8">
        <v>220.30000305175781</v>
      </c>
      <c r="F439" s="8">
        <v>225</v>
      </c>
      <c r="G439" s="8">
        <v>2187.47607421875</v>
      </c>
      <c r="H439" s="8">
        <v>1805.9937744140625</v>
      </c>
      <c r="I439" s="8">
        <v>3.9680001735687256</v>
      </c>
      <c r="J439" s="8">
        <v>0.15800000727176666</v>
      </c>
      <c r="K439" s="8">
        <v>24.338001251220703</v>
      </c>
      <c r="L439" s="8">
        <v>2.0320000648498535</v>
      </c>
      <c r="M439" s="8">
        <v>0.45200002193450928</v>
      </c>
      <c r="N439" s="8">
        <v>0.65800005197525024</v>
      </c>
      <c r="O439" s="8">
        <v>41.900001525878906</v>
      </c>
      <c r="P439" s="8">
        <v>26.319711685180664</v>
      </c>
      <c r="Q439" s="8">
        <v>44.984077453613281</v>
      </c>
      <c r="R439" s="8">
        <v>229.80000305175781</v>
      </c>
      <c r="S439" s="8">
        <v>60</v>
      </c>
      <c r="T439" s="8">
        <v>59.900002000000001</v>
      </c>
      <c r="U439" s="8">
        <v>61</v>
      </c>
      <c r="V439" s="8">
        <v>91.864166259765625</v>
      </c>
      <c r="W439" s="8">
        <v>52.49993896484375</v>
      </c>
      <c r="X439" s="8">
        <v>67.367790222167969</v>
      </c>
      <c r="Y439" s="8">
        <v>83.278526306152344</v>
      </c>
      <c r="Z439" s="8">
        <v>1.5049375295639038</v>
      </c>
      <c r="AA439" s="8">
        <v>536.78472900390625</v>
      </c>
      <c r="AB439" s="8">
        <v>486.68911743164063</v>
      </c>
      <c r="AC439" s="8">
        <v>5.0040626525878906</v>
      </c>
      <c r="AD439" s="8">
        <v>3.9505627155303955</v>
      </c>
      <c r="AE439" s="8">
        <v>7694.50244140625</v>
      </c>
      <c r="AF439" s="8">
        <v>5750.65771484375</v>
      </c>
      <c r="AG439" s="8">
        <v>1806.69189453125</v>
      </c>
      <c r="AH439" s="8">
        <v>1101.00830078125</v>
      </c>
      <c r="AI439" s="8">
        <v>5887.810546875</v>
      </c>
      <c r="AJ439" s="8">
        <v>4649.6494140625</v>
      </c>
      <c r="AK439" s="8">
        <f>(data_cloud__263[[#This Row],[timestamp]]-BD437)*86400</f>
        <v>23.979000141844153</v>
      </c>
      <c r="AL439" s="8">
        <v>1.0049999999999999</v>
      </c>
      <c r="AM439" s="8">
        <v>424.51600000000002</v>
      </c>
      <c r="AN439" s="8">
        <v>2056.1280000000002</v>
      </c>
      <c r="AO439" s="8">
        <v>17.504999999999999</v>
      </c>
      <c r="AP439" s="6">
        <v>24.125</v>
      </c>
      <c r="AQ439" s="6">
        <v>1</v>
      </c>
      <c r="AR439" s="6">
        <v>1</v>
      </c>
      <c r="AS439" s="6">
        <f>_xlfn.XLOOKUP(data_cloud__263[[#This Row],[product_id]], manual_check_maarten!A:A,manual_check_maarten!F:F,  "")</f>
        <v>1</v>
      </c>
      <c r="AT439" s="6" t="str">
        <f>_xlfn.XLOOKUP(data_cloud__263[[#This Row],[product_id]], manual_check_maarten!A:A,manual_check_maarten!H:H,  "")</f>
        <v/>
      </c>
      <c r="AU439" s="6">
        <f>IF(data_cloud__263[[#This Row],[ground_truth]]=0,1,0)</f>
        <v>0</v>
      </c>
      <c r="AV439" s="6"/>
      <c r="AW439" s="6"/>
      <c r="AX439" s="6">
        <f>_xlfn.XLOOKUP(data_cloud__263[[#This Row],[product_id]], manual_check_maarten!A:A,manual_check_maarten!G:G,  "")</f>
        <v>0</v>
      </c>
      <c r="AY439" s="6"/>
      <c r="AZ439" s="6"/>
      <c r="BA439" s="6" t="s">
        <v>888</v>
      </c>
      <c r="BB439" s="6">
        <v>238</v>
      </c>
      <c r="BC439" s="6" t="s">
        <v>85</v>
      </c>
      <c r="BD439" s="6">
        <v>45566.775230833337</v>
      </c>
      <c r="BE439" s="6" t="s">
        <v>79</v>
      </c>
      <c r="BF439" s="6" t="s">
        <v>80</v>
      </c>
      <c r="BG439" s="6">
        <v>238</v>
      </c>
      <c r="BH439" s="6">
        <v>238</v>
      </c>
      <c r="BI439" s="6">
        <v>0</v>
      </c>
      <c r="BJ439" s="6" t="s">
        <v>886</v>
      </c>
      <c r="BK439" s="6" t="s">
        <v>82</v>
      </c>
      <c r="BL439" s="6">
        <v>16.350000381469727</v>
      </c>
      <c r="BM439" s="6">
        <v>110</v>
      </c>
      <c r="BN439" s="6" t="s">
        <v>82</v>
      </c>
      <c r="BO439" s="6" t="s">
        <v>82</v>
      </c>
      <c r="BP439" s="6">
        <v>0</v>
      </c>
      <c r="BQ439" s="6">
        <v>60</v>
      </c>
      <c r="BR439" s="6"/>
      <c r="BS439" s="6"/>
      <c r="BT439" s="6" t="s">
        <v>889</v>
      </c>
      <c r="BU439" s="6" t="s">
        <v>888</v>
      </c>
      <c r="BV439" s="6">
        <v>40</v>
      </c>
      <c r="BW439" s="6">
        <v>20</v>
      </c>
      <c r="BX439" s="6">
        <v>45</v>
      </c>
      <c r="BY439" s="6">
        <v>1205.8989999999999</v>
      </c>
      <c r="BZ439" s="6">
        <v>848.88900000000001</v>
      </c>
      <c r="CA439" s="6">
        <v>-3.2410000000000001</v>
      </c>
      <c r="CB439" s="6">
        <v>4.0129999999999999</v>
      </c>
      <c r="CC439" s="6">
        <v>89.067999999999998</v>
      </c>
      <c r="CD439" s="6">
        <v>2056.1280000000002</v>
      </c>
      <c r="CE439" s="6">
        <v>1208.171</v>
      </c>
      <c r="CF439" s="6">
        <v>1159.1780000000001</v>
      </c>
      <c r="CG439" s="6">
        <v>-179.84899999999999</v>
      </c>
      <c r="CH439" s="6">
        <v>98.424999999999997</v>
      </c>
      <c r="CS439" s="6"/>
      <c r="CT439" s="6"/>
      <c r="CU439" s="6"/>
      <c r="CV439" s="6"/>
      <c r="CW439" s="6"/>
      <c r="CZ439" s="6"/>
      <c r="DA439" s="6"/>
      <c r="DB439" s="6"/>
      <c r="DC439" s="6"/>
      <c r="DD439" s="6"/>
      <c r="DE439" s="6"/>
    </row>
    <row r="440" spans="1:109" hidden="1" x14ac:dyDescent="0.35">
      <c r="A440" s="8">
        <v>800.6754150390625</v>
      </c>
      <c r="B440" s="8">
        <v>119.90861511230469</v>
      </c>
      <c r="C440" s="8">
        <v>214.60000610351563</v>
      </c>
      <c r="D440" s="8">
        <v>215</v>
      </c>
      <c r="E440" s="8">
        <v>220.30000305175781</v>
      </c>
      <c r="F440" s="8">
        <v>225</v>
      </c>
      <c r="G440" s="8">
        <v>2189.51611328125</v>
      </c>
      <c r="H440" s="8">
        <v>1827.2681884765625</v>
      </c>
      <c r="I440" s="8">
        <v>3.2180001735687256</v>
      </c>
      <c r="J440" s="8">
        <v>0.15800000727176666</v>
      </c>
      <c r="K440" s="8">
        <v>24.338001251220703</v>
      </c>
      <c r="L440" s="8">
        <v>2.0580000877380371</v>
      </c>
      <c r="M440" s="8">
        <v>0.45200002193450928</v>
      </c>
      <c r="N440" s="8">
        <v>0.65400004386901855</v>
      </c>
      <c r="O440" s="8">
        <v>42</v>
      </c>
      <c r="P440" s="8">
        <v>26.498100280761719</v>
      </c>
      <c r="Q440" s="8">
        <v>44.953498840332031</v>
      </c>
      <c r="R440" s="8">
        <v>229.80000305175781</v>
      </c>
      <c r="S440" s="8">
        <v>60</v>
      </c>
      <c r="T440" s="8">
        <v>60</v>
      </c>
      <c r="U440" s="8">
        <v>61</v>
      </c>
      <c r="V440" s="8">
        <v>141.87911987304688</v>
      </c>
      <c r="W440" s="8">
        <v>52.499603271484375</v>
      </c>
      <c r="X440" s="8">
        <v>66.825035095214844</v>
      </c>
      <c r="Y440" s="8">
        <v>80.449470520019531</v>
      </c>
      <c r="Z440" s="8">
        <v>3.2733125686645508</v>
      </c>
      <c r="AA440" s="8">
        <v>537.05230712890625</v>
      </c>
      <c r="AB440" s="8">
        <v>490.07803344726563</v>
      </c>
      <c r="AC440" s="8">
        <v>4.6654376983642578</v>
      </c>
      <c r="AD440" s="8">
        <v>3.7248127460479736</v>
      </c>
      <c r="AE440" s="8">
        <v>7573.34912109375</v>
      </c>
      <c r="AF440" s="8">
        <v>5216.09912109375</v>
      </c>
      <c r="AG440" s="8">
        <v>1623.962890625</v>
      </c>
      <c r="AH440" s="8">
        <v>980.38916015625</v>
      </c>
      <c r="AI440" s="8">
        <v>5949.38623046875</v>
      </c>
      <c r="AJ440" s="8">
        <v>4235.7099609375</v>
      </c>
      <c r="AK440" s="8">
        <f>(data_cloud__263[[#This Row],[timestamp]]-BD438)*86400</f>
        <v>23.980999854393303</v>
      </c>
      <c r="AL440" s="8"/>
      <c r="AM440" s="8"/>
      <c r="AN440" s="8"/>
      <c r="AO440" s="8"/>
      <c r="AP440" s="6"/>
      <c r="AQ440" s="6"/>
      <c r="AR440" s="6"/>
      <c r="AS440" s="6" t="str">
        <f>_xlfn.XLOOKUP(data_cloud__263[[#This Row],[product_id]], manual_check_maarten!A:A,manual_check_maarten!F:F,  "")</f>
        <v/>
      </c>
      <c r="AT440" s="6" t="str">
        <f>_xlfn.XLOOKUP(data_cloud__263[[#This Row],[product_id]], manual_check_maarten!A:A,manual_check_maarten!H:H,  "")</f>
        <v/>
      </c>
      <c r="AU440" s="6">
        <f>IF(data_cloud__263[[#This Row],[ground_truth]]=0,1,0)</f>
        <v>0</v>
      </c>
      <c r="AV440" s="6"/>
      <c r="AW440" s="6"/>
      <c r="AX440" s="6" t="str">
        <f>_xlfn.XLOOKUP(data_cloud__263[[#This Row],[product_id]], manual_check_maarten!A:A,manual_check_maarten!G:G,  "")</f>
        <v/>
      </c>
      <c r="AY440" s="6"/>
      <c r="AZ440" s="6"/>
      <c r="BA440" s="6" t="s">
        <v>890</v>
      </c>
      <c r="BB440" s="6">
        <v>239</v>
      </c>
      <c r="BC440" s="6" t="s">
        <v>78</v>
      </c>
      <c r="BD440" s="6">
        <v>45566.775508391205</v>
      </c>
      <c r="BE440" s="6" t="s">
        <v>79</v>
      </c>
      <c r="BF440" s="6" t="s">
        <v>80</v>
      </c>
      <c r="BG440" s="6">
        <v>239</v>
      </c>
      <c r="BH440" s="6">
        <v>239</v>
      </c>
      <c r="BI440" s="6">
        <v>0</v>
      </c>
      <c r="BJ440" s="6" t="s">
        <v>891</v>
      </c>
      <c r="BK440" s="6" t="s">
        <v>82</v>
      </c>
      <c r="BL440" s="6">
        <v>16.350000381469727</v>
      </c>
      <c r="BM440" s="6">
        <v>110</v>
      </c>
      <c r="BN440" s="6" t="s">
        <v>82</v>
      </c>
      <c r="BO440" s="6" t="s">
        <v>82</v>
      </c>
      <c r="BP440" s="6">
        <v>0</v>
      </c>
      <c r="BQ440" s="6">
        <v>60</v>
      </c>
      <c r="BR440" s="6">
        <v>1.5838146209716797E-2</v>
      </c>
      <c r="BS440" s="6">
        <v>0.13396298885345459</v>
      </c>
      <c r="BT440" s="6"/>
      <c r="BU440" s="6"/>
      <c r="BY440" s="6"/>
      <c r="BZ440" s="6"/>
      <c r="CA440" s="6"/>
      <c r="CB440" s="6"/>
      <c r="CC440" s="6"/>
      <c r="CD440" s="6"/>
      <c r="CE440" s="6"/>
      <c r="CS440" s="6"/>
      <c r="CT440" s="6"/>
      <c r="CU440" s="6"/>
      <c r="CV440" s="6"/>
      <c r="CW440" s="6"/>
      <c r="CZ440" s="6"/>
      <c r="DA440" s="6"/>
      <c r="DB440" s="6"/>
      <c r="DC440" s="6"/>
      <c r="DD440" s="6"/>
      <c r="DE440" s="6"/>
    </row>
    <row r="441" spans="1:109" x14ac:dyDescent="0.35">
      <c r="A441" s="8">
        <v>800.6754150390625</v>
      </c>
      <c r="B441" s="8">
        <v>119.90861511230469</v>
      </c>
      <c r="C441" s="8">
        <v>214.60000610351563</v>
      </c>
      <c r="D441" s="8">
        <v>215</v>
      </c>
      <c r="E441" s="8">
        <v>220.30000305175781</v>
      </c>
      <c r="F441" s="8">
        <v>225</v>
      </c>
      <c r="G441" s="8">
        <v>2189.51611328125</v>
      </c>
      <c r="H441" s="8">
        <v>1827.2681884765625</v>
      </c>
      <c r="I441" s="8">
        <v>3.2180001735687256</v>
      </c>
      <c r="J441" s="8">
        <v>0.15800000727176666</v>
      </c>
      <c r="K441" s="8">
        <v>24.338001251220703</v>
      </c>
      <c r="L441" s="8">
        <v>2.0580000877380371</v>
      </c>
      <c r="M441" s="8">
        <v>0.45200002193450928</v>
      </c>
      <c r="N441" s="8">
        <v>0.65400004386901855</v>
      </c>
      <c r="O441" s="8">
        <v>42</v>
      </c>
      <c r="P441" s="8">
        <v>26.498100280761719</v>
      </c>
      <c r="Q441" s="8">
        <v>44.953498840332031</v>
      </c>
      <c r="R441" s="8">
        <v>229.80000305175781</v>
      </c>
      <c r="S441" s="8">
        <v>60</v>
      </c>
      <c r="T441" s="8">
        <v>60</v>
      </c>
      <c r="U441" s="8">
        <v>61</v>
      </c>
      <c r="V441" s="8">
        <v>91.864166259765625</v>
      </c>
      <c r="W441" s="8">
        <v>52.49993896484375</v>
      </c>
      <c r="X441" s="8">
        <v>67.466781616210938</v>
      </c>
      <c r="Y441" s="8">
        <v>83.270782470703125</v>
      </c>
      <c r="Z441" s="8">
        <v>1.4296876192092896</v>
      </c>
      <c r="AA441" s="8">
        <v>537.99700927734375</v>
      </c>
      <c r="AB441" s="8">
        <v>488.9404296875</v>
      </c>
      <c r="AC441" s="8">
        <v>4.9288125038146973</v>
      </c>
      <c r="AD441" s="8">
        <v>3.9129376411437988</v>
      </c>
      <c r="AE441" s="8">
        <v>7723.04736328125</v>
      </c>
      <c r="AF441" s="8">
        <v>5802.21728515625</v>
      </c>
      <c r="AG441" s="8">
        <v>1777.62158203125</v>
      </c>
      <c r="AH441" s="8">
        <v>1095.3095703125</v>
      </c>
      <c r="AI441" s="8">
        <v>5945.42578125</v>
      </c>
      <c r="AJ441" s="8">
        <v>4706.90771484375</v>
      </c>
      <c r="AK441" s="8">
        <f>(data_cloud__263[[#This Row],[timestamp]]-BD439)*86400</f>
        <v>23.980999854393303</v>
      </c>
      <c r="AL441" s="8">
        <v>1.0049999999999999</v>
      </c>
      <c r="AM441" s="8">
        <v>424.73399999999998</v>
      </c>
      <c r="AN441" s="8">
        <v>2055.6280000000002</v>
      </c>
      <c r="AO441" s="8">
        <v>7.359</v>
      </c>
      <c r="AP441" s="6">
        <v>23.753</v>
      </c>
      <c r="AQ441" s="6">
        <v>1</v>
      </c>
      <c r="AR441" s="6">
        <v>1</v>
      </c>
      <c r="AS441" s="6">
        <f>_xlfn.XLOOKUP(data_cloud__263[[#This Row],[product_id]], manual_check_maarten!A:A,manual_check_maarten!F:F,  "")</f>
        <v>1</v>
      </c>
      <c r="AT441" s="6" t="str">
        <f>_xlfn.XLOOKUP(data_cloud__263[[#This Row],[product_id]], manual_check_maarten!A:A,manual_check_maarten!H:H,  "")</f>
        <v/>
      </c>
      <c r="AU441" s="6">
        <f>IF(data_cloud__263[[#This Row],[ground_truth]]=0,1,0)</f>
        <v>0</v>
      </c>
      <c r="AV441" s="6"/>
      <c r="AW441" s="6"/>
      <c r="AX441" s="6">
        <f>_xlfn.XLOOKUP(data_cloud__263[[#This Row],[product_id]], manual_check_maarten!A:A,manual_check_maarten!G:G,  "")</f>
        <v>0</v>
      </c>
      <c r="AY441" s="6"/>
      <c r="AZ441" s="6"/>
      <c r="BA441" s="6" t="s">
        <v>892</v>
      </c>
      <c r="BB441" s="6">
        <v>239</v>
      </c>
      <c r="BC441" s="6" t="s">
        <v>85</v>
      </c>
      <c r="BD441" s="6">
        <v>45566.775508391205</v>
      </c>
      <c r="BE441" s="6" t="s">
        <v>79</v>
      </c>
      <c r="BF441" s="6" t="s">
        <v>80</v>
      </c>
      <c r="BG441" s="6">
        <v>239</v>
      </c>
      <c r="BH441" s="6">
        <v>239</v>
      </c>
      <c r="BI441" s="6">
        <v>0</v>
      </c>
      <c r="BJ441" s="6" t="s">
        <v>891</v>
      </c>
      <c r="BK441" s="6" t="s">
        <v>82</v>
      </c>
      <c r="BL441" s="6">
        <v>16.350000381469727</v>
      </c>
      <c r="BM441" s="6">
        <v>110</v>
      </c>
      <c r="BN441" s="6" t="s">
        <v>82</v>
      </c>
      <c r="BO441" s="6" t="s">
        <v>82</v>
      </c>
      <c r="BP441" s="6">
        <v>0</v>
      </c>
      <c r="BQ441" s="6">
        <v>60</v>
      </c>
      <c r="BR441" s="6"/>
      <c r="BS441" s="6"/>
      <c r="BT441" s="6" t="s">
        <v>893</v>
      </c>
      <c r="BU441" s="6" t="s">
        <v>892</v>
      </c>
      <c r="BV441" s="6">
        <v>40</v>
      </c>
      <c r="BW441" s="6">
        <v>20</v>
      </c>
      <c r="BX441" s="6">
        <v>45</v>
      </c>
      <c r="BY441" s="6">
        <v>1190.2539999999999</v>
      </c>
      <c r="BZ441" s="6">
        <v>1000.582</v>
      </c>
      <c r="CA441" s="6">
        <v>-3.2410000000000001</v>
      </c>
      <c r="CB441" s="6">
        <v>3.9969999999999999</v>
      </c>
      <c r="CC441" s="6">
        <v>89.067999999999998</v>
      </c>
      <c r="CD441" s="6">
        <v>2055.6280000000002</v>
      </c>
      <c r="CE441" s="6">
        <v>1195.5029999999999</v>
      </c>
      <c r="CF441" s="6">
        <v>1306.8530000000001</v>
      </c>
      <c r="CG441" s="6">
        <v>179.679</v>
      </c>
      <c r="CH441" s="6">
        <v>99.998999999999995</v>
      </c>
      <c r="CS441" s="6"/>
      <c r="CT441" s="6"/>
      <c r="CU441" s="6"/>
      <c r="CV441" s="6"/>
      <c r="CW441" s="6"/>
      <c r="CZ441" s="6"/>
      <c r="DA441" s="6"/>
      <c r="DB441" s="6"/>
      <c r="DC441" s="6"/>
      <c r="DD441" s="6"/>
      <c r="DE441" s="6"/>
    </row>
    <row r="442" spans="1:109" x14ac:dyDescent="0.35">
      <c r="A442" s="8">
        <v>800.6754150390625</v>
      </c>
      <c r="B442" s="8">
        <v>119.90861511230469</v>
      </c>
      <c r="C442" s="8">
        <v>214.80000305175781</v>
      </c>
      <c r="D442" s="8">
        <v>215.10000610351563</v>
      </c>
      <c r="E442" s="8">
        <v>220.30000305175781</v>
      </c>
      <c r="F442" s="8">
        <v>225</v>
      </c>
      <c r="G442" s="8">
        <v>2170.1845703125</v>
      </c>
      <c r="H442" s="8">
        <v>1809.4908447265625</v>
      </c>
      <c r="I442" s="8">
        <v>3.8340001106262207</v>
      </c>
      <c r="J442" s="8">
        <v>0.15800000727176666</v>
      </c>
      <c r="K442" s="8">
        <v>24.338001251220703</v>
      </c>
      <c r="L442" s="8">
        <v>2.0440001487731934</v>
      </c>
      <c r="M442" s="8">
        <v>0.45200002193450928</v>
      </c>
      <c r="N442" s="8">
        <v>0.65600001811981201</v>
      </c>
      <c r="O442" s="8">
        <v>42.200000762939453</v>
      </c>
      <c r="P442" s="8">
        <v>26.411455154418945</v>
      </c>
      <c r="Q442" s="8">
        <v>44.989173889160156</v>
      </c>
      <c r="R442" s="8">
        <v>229.80000305175781</v>
      </c>
      <c r="S442" s="8">
        <v>60.099997999999999</v>
      </c>
      <c r="T442" s="8">
        <v>60.099997999999999</v>
      </c>
      <c r="U442" s="8">
        <v>61</v>
      </c>
      <c r="V442" s="8">
        <v>141.87911987304688</v>
      </c>
      <c r="W442" s="8">
        <v>52.499603271484375</v>
      </c>
      <c r="X442" s="8">
        <v>66.784187316894531</v>
      </c>
      <c r="Y442" s="8">
        <v>80.555160522460938</v>
      </c>
      <c r="Z442" s="8">
        <v>3.7248127460479736</v>
      </c>
      <c r="AA442" s="8">
        <v>537.06707763671875</v>
      </c>
      <c r="AB442" s="8">
        <v>489.24755859375</v>
      </c>
      <c r="AC442" s="8">
        <v>4.5901875495910645</v>
      </c>
      <c r="AD442" s="8">
        <v>3.7248127460479736</v>
      </c>
      <c r="AE442" s="8">
        <v>7563.93603515625</v>
      </c>
      <c r="AF442" s="8">
        <v>5190.15625</v>
      </c>
      <c r="AG442" s="8">
        <v>1581.951171875</v>
      </c>
      <c r="AH442" s="8">
        <v>977.18896484375</v>
      </c>
      <c r="AI442" s="8">
        <v>5981.98486328125</v>
      </c>
      <c r="AJ442" s="8">
        <v>4212.96728515625</v>
      </c>
      <c r="AK442" s="8">
        <f>(data_cloud__263[[#This Row],[timestamp]]-BD440)*86400</f>
        <v>25.025000050663948</v>
      </c>
      <c r="AL442" s="8">
        <v>1.0029999999999999</v>
      </c>
      <c r="AM442" s="8">
        <v>423.63499999999999</v>
      </c>
      <c r="AN442" s="8">
        <v>2055.8380000000002</v>
      </c>
      <c r="AO442" s="8">
        <v>12.696</v>
      </c>
      <c r="AP442" s="6">
        <v>28.382000000000001</v>
      </c>
      <c r="AQ442" s="6">
        <v>1</v>
      </c>
      <c r="AR442" s="6">
        <v>1</v>
      </c>
      <c r="AS442" s="6">
        <f>_xlfn.XLOOKUP(data_cloud__263[[#This Row],[product_id]], manual_check_maarten!A:A,manual_check_maarten!F:F,  "")</f>
        <v>0</v>
      </c>
      <c r="AT442" s="6" t="str">
        <f>_xlfn.XLOOKUP(data_cloud__263[[#This Row],[product_id]], manual_check_maarten!A:A,manual_check_maarten!H:H,  "")</f>
        <v>Circ section</v>
      </c>
      <c r="AU442" s="6">
        <f>IF(data_cloud__263[[#This Row],[ground_truth]]=0,1,0)</f>
        <v>1</v>
      </c>
      <c r="AV442" s="6"/>
      <c r="AW442" s="6"/>
      <c r="AX442" s="6">
        <f>_xlfn.XLOOKUP(data_cloud__263[[#This Row],[product_id]], manual_check_maarten!A:A,manual_check_maarten!G:G,  "")</f>
        <v>0</v>
      </c>
      <c r="AY442" s="6"/>
      <c r="AZ442" s="6"/>
      <c r="BA442" s="6" t="s">
        <v>894</v>
      </c>
      <c r="BB442" s="6">
        <v>240</v>
      </c>
      <c r="BC442" s="6" t="s">
        <v>78</v>
      </c>
      <c r="BD442" s="6">
        <v>45566.77579803241</v>
      </c>
      <c r="BE442" s="6" t="s">
        <v>79</v>
      </c>
      <c r="BF442" s="6" t="s">
        <v>80</v>
      </c>
      <c r="BG442" s="6">
        <v>240</v>
      </c>
      <c r="BH442" s="6">
        <v>240</v>
      </c>
      <c r="BI442" s="6">
        <v>0</v>
      </c>
      <c r="BJ442" s="6" t="s">
        <v>895</v>
      </c>
      <c r="BK442" s="6" t="s">
        <v>82</v>
      </c>
      <c r="BL442" s="6">
        <v>16.35999870300293</v>
      </c>
      <c r="BM442" s="6">
        <v>110</v>
      </c>
      <c r="BN442" s="6" t="s">
        <v>82</v>
      </c>
      <c r="BO442" s="6" t="s">
        <v>82</v>
      </c>
      <c r="BP442" s="6">
        <v>0</v>
      </c>
      <c r="BQ442" s="6">
        <v>60</v>
      </c>
      <c r="BR442" s="6">
        <v>2.1494269371032715E-2</v>
      </c>
      <c r="BS442" s="6">
        <v>0.13255941867828369</v>
      </c>
      <c r="BT442" s="6" t="s">
        <v>896</v>
      </c>
      <c r="BU442" s="6" t="s">
        <v>894</v>
      </c>
      <c r="BV442" s="6">
        <v>40</v>
      </c>
      <c r="BW442" s="6">
        <v>20</v>
      </c>
      <c r="BX442" s="6">
        <v>45</v>
      </c>
      <c r="BY442" s="6">
        <v>862.50599999999997</v>
      </c>
      <c r="BZ442" s="6">
        <v>1266.673</v>
      </c>
      <c r="CA442" s="6">
        <v>2.4550000000000001</v>
      </c>
      <c r="CB442" s="6">
        <v>4.1890000000000001</v>
      </c>
      <c r="CC442" s="6">
        <v>94.763999999999996</v>
      </c>
      <c r="CD442" s="6">
        <v>2055.8380000000002</v>
      </c>
      <c r="CE442" s="6">
        <v>841.49</v>
      </c>
      <c r="CF442" s="6">
        <v>1371.4760000000001</v>
      </c>
      <c r="CG442" s="6">
        <v>5.5289999999999999</v>
      </c>
      <c r="CH442" s="6">
        <v>94.882000000000005</v>
      </c>
      <c r="CS442" s="6"/>
      <c r="CT442" s="6"/>
      <c r="CU442" s="6"/>
      <c r="CV442" s="6"/>
      <c r="CW442" s="6"/>
      <c r="CZ442" s="6"/>
      <c r="DA442" s="6"/>
      <c r="DB442" s="6"/>
      <c r="DC442" s="6"/>
      <c r="DD442" s="6"/>
      <c r="DE442" s="6"/>
    </row>
    <row r="443" spans="1:109" x14ac:dyDescent="0.35">
      <c r="A443" s="8">
        <v>800.6754150390625</v>
      </c>
      <c r="B443" s="8">
        <v>119.90861511230469</v>
      </c>
      <c r="C443" s="8">
        <v>214.80000305175781</v>
      </c>
      <c r="D443" s="8">
        <v>215.10000610351563</v>
      </c>
      <c r="E443" s="8">
        <v>220.30000305175781</v>
      </c>
      <c r="F443" s="8">
        <v>225</v>
      </c>
      <c r="G443" s="8">
        <v>2170.1845703125</v>
      </c>
      <c r="H443" s="8">
        <v>1809.4908447265625</v>
      </c>
      <c r="I443" s="8">
        <v>3.8340001106262207</v>
      </c>
      <c r="J443" s="8">
        <v>0.15800000727176666</v>
      </c>
      <c r="K443" s="8">
        <v>24.338001251220703</v>
      </c>
      <c r="L443" s="8">
        <v>2.0440001487731934</v>
      </c>
      <c r="M443" s="8">
        <v>0.45200002193450928</v>
      </c>
      <c r="N443" s="8">
        <v>0.65600001811981201</v>
      </c>
      <c r="O443" s="8">
        <v>42.200000762939453</v>
      </c>
      <c r="P443" s="8">
        <v>26.411455154418945</v>
      </c>
      <c r="Q443" s="8">
        <v>44.989173889160156</v>
      </c>
      <c r="R443" s="8">
        <v>229.80000305175781</v>
      </c>
      <c r="S443" s="8">
        <v>60.099997999999999</v>
      </c>
      <c r="T443" s="8">
        <v>60.099997999999999</v>
      </c>
      <c r="U443" s="8">
        <v>61</v>
      </c>
      <c r="V443" s="8">
        <v>91.864166259765625</v>
      </c>
      <c r="W443" s="8">
        <v>52.49993896484375</v>
      </c>
      <c r="X443" s="8">
        <v>67.532005310058594</v>
      </c>
      <c r="Y443" s="8">
        <v>83.423301696777344</v>
      </c>
      <c r="Z443" s="8">
        <v>1.5425626039505005</v>
      </c>
      <c r="AA443" s="8">
        <v>536.38677978515625</v>
      </c>
      <c r="AB443" s="8">
        <v>486.61624145507813</v>
      </c>
      <c r="AC443" s="8">
        <v>4.966437816619873</v>
      </c>
      <c r="AD443" s="8">
        <v>3.9129376411437988</v>
      </c>
      <c r="AE443" s="8">
        <v>7705.29443359375</v>
      </c>
      <c r="AF443" s="8">
        <v>5754.26611328125</v>
      </c>
      <c r="AG443" s="8">
        <v>1789.34716796875</v>
      </c>
      <c r="AH443" s="8">
        <v>1086.8232421875</v>
      </c>
      <c r="AI443" s="8">
        <v>5915.947265625</v>
      </c>
      <c r="AJ443" s="8">
        <v>4667.44287109375</v>
      </c>
      <c r="AK443" s="8">
        <f>(data_cloud__263[[#This Row],[timestamp]]-BD441)*86400</f>
        <v>25.025000050663948</v>
      </c>
      <c r="AL443" s="8">
        <v>1.0049999999999999</v>
      </c>
      <c r="AM443" s="8">
        <v>424.89800000000002</v>
      </c>
      <c r="AN443" s="8">
        <v>2055.1109999999999</v>
      </c>
      <c r="AO443" s="8">
        <v>6.8789999999999996</v>
      </c>
      <c r="AP443" s="6">
        <v>35.399000000000001</v>
      </c>
      <c r="AQ443" s="6">
        <v>1</v>
      </c>
      <c r="AR443" s="6">
        <v>1</v>
      </c>
      <c r="AS443" s="6">
        <f>_xlfn.XLOOKUP(data_cloud__263[[#This Row],[product_id]], manual_check_maarten!A:A,manual_check_maarten!F:F,  "")</f>
        <v>1</v>
      </c>
      <c r="AT443" s="6" t="str">
        <f>_xlfn.XLOOKUP(data_cloud__263[[#This Row],[product_id]], manual_check_maarten!A:A,manual_check_maarten!H:H,  "")</f>
        <v/>
      </c>
      <c r="AU443" s="6">
        <f>IF(data_cloud__263[[#This Row],[ground_truth]]=0,1,0)</f>
        <v>0</v>
      </c>
      <c r="AV443" s="6"/>
      <c r="AW443" s="6"/>
      <c r="AX443" s="6">
        <f>_xlfn.XLOOKUP(data_cloud__263[[#This Row],[product_id]], manual_check_maarten!A:A,manual_check_maarten!G:G,  "")</f>
        <v>0</v>
      </c>
      <c r="AY443" s="6"/>
      <c r="AZ443" s="6"/>
      <c r="BA443" s="6" t="s">
        <v>897</v>
      </c>
      <c r="BB443" s="6">
        <v>240</v>
      </c>
      <c r="BC443" s="6" t="s">
        <v>85</v>
      </c>
      <c r="BD443" s="6">
        <v>45566.77579803241</v>
      </c>
      <c r="BE443" s="6" t="s">
        <v>79</v>
      </c>
      <c r="BF443" s="6" t="s">
        <v>80</v>
      </c>
      <c r="BG443" s="6">
        <v>240</v>
      </c>
      <c r="BH443" s="6">
        <v>240</v>
      </c>
      <c r="BI443" s="6">
        <v>0</v>
      </c>
      <c r="BJ443" s="6" t="s">
        <v>895</v>
      </c>
      <c r="BK443" s="6" t="s">
        <v>82</v>
      </c>
      <c r="BL443" s="6">
        <v>16.35999870300293</v>
      </c>
      <c r="BM443" s="6">
        <v>110</v>
      </c>
      <c r="BN443" s="6" t="s">
        <v>82</v>
      </c>
      <c r="BO443" s="6" t="s">
        <v>82</v>
      </c>
      <c r="BP443" s="6">
        <v>0</v>
      </c>
      <c r="BQ443" s="6">
        <v>60</v>
      </c>
      <c r="BR443" s="6"/>
      <c r="BS443" s="6"/>
      <c r="BT443" s="6" t="s">
        <v>898</v>
      </c>
      <c r="BU443" s="6" t="s">
        <v>897</v>
      </c>
      <c r="BV443" s="6">
        <v>40</v>
      </c>
      <c r="BW443" s="6">
        <v>20</v>
      </c>
      <c r="BX443" s="6">
        <v>45</v>
      </c>
      <c r="BY443" s="6">
        <v>1186.9290000000001</v>
      </c>
      <c r="BZ443" s="6">
        <v>1028.6320000000001</v>
      </c>
      <c r="CA443" s="6">
        <v>-4.1269999999999998</v>
      </c>
      <c r="CB443" s="6">
        <v>4.0490000000000004</v>
      </c>
      <c r="CC443" s="6">
        <v>88.182000000000002</v>
      </c>
      <c r="CD443" s="6">
        <v>2055.1109999999999</v>
      </c>
      <c r="CE443" s="6">
        <v>1192.9090000000001</v>
      </c>
      <c r="CF443" s="6">
        <v>1335.5119999999999</v>
      </c>
      <c r="CG443" s="6">
        <v>179.54300000000001</v>
      </c>
      <c r="CH443" s="6">
        <v>99.998999999999995</v>
      </c>
      <c r="CS443" s="6"/>
      <c r="CT443" s="6"/>
      <c r="CU443" s="6"/>
      <c r="CV443" s="6"/>
      <c r="CW443" s="6"/>
      <c r="CZ443" s="6"/>
      <c r="DA443" s="6"/>
      <c r="DB443" s="6"/>
      <c r="DC443" s="6"/>
      <c r="DD443" s="6"/>
      <c r="DE443" s="6"/>
    </row>
    <row r="444" spans="1:109" x14ac:dyDescent="0.35">
      <c r="A444" s="8">
        <v>800.6754150390625</v>
      </c>
      <c r="B444" s="8">
        <v>119.90861511230469</v>
      </c>
      <c r="C444" s="8">
        <v>215</v>
      </c>
      <c r="D444" s="8">
        <v>215.10000610351563</v>
      </c>
      <c r="E444" s="8">
        <v>220.30000305175781</v>
      </c>
      <c r="F444" s="8">
        <v>225</v>
      </c>
      <c r="G444" s="8">
        <v>2201.270263671875</v>
      </c>
      <c r="H444" s="8">
        <v>1839.31396484375</v>
      </c>
      <c r="I444" s="8">
        <v>3.0980000495910645</v>
      </c>
      <c r="J444" s="8">
        <v>0.14800000190734863</v>
      </c>
      <c r="K444" s="8">
        <v>24.340002059936523</v>
      </c>
      <c r="L444" s="8">
        <v>2.0440001487731934</v>
      </c>
      <c r="M444" s="8">
        <v>0.45400002598762512</v>
      </c>
      <c r="N444" s="8">
        <v>0.65600001811981201</v>
      </c>
      <c r="O444" s="8">
        <v>42.400001525878906</v>
      </c>
      <c r="P444" s="8">
        <v>26.37067985534668</v>
      </c>
      <c r="Q444" s="8">
        <v>44.984077453613281</v>
      </c>
      <c r="R444" s="8">
        <v>229.80000305175781</v>
      </c>
      <c r="S444" s="8">
        <v>59.900002000000001</v>
      </c>
      <c r="T444" s="8">
        <v>59.900002000000001</v>
      </c>
      <c r="U444" s="8">
        <v>61</v>
      </c>
      <c r="V444" s="8">
        <v>141.87911987304688</v>
      </c>
      <c r="W444" s="8">
        <v>52.499603271484375</v>
      </c>
      <c r="X444" s="8">
        <v>66.828323364257813</v>
      </c>
      <c r="Y444" s="8">
        <v>80.547874450683594</v>
      </c>
      <c r="Z444" s="8">
        <v>3.4990627765655518</v>
      </c>
      <c r="AA444" s="8">
        <v>537.06829833984375</v>
      </c>
      <c r="AB444" s="8">
        <v>490.25857543945313</v>
      </c>
      <c r="AC444" s="8">
        <v>4.5525627136230469</v>
      </c>
      <c r="AD444" s="8">
        <v>3.7248127460479736</v>
      </c>
      <c r="AE444" s="8">
        <v>7564.529296875</v>
      </c>
      <c r="AF444" s="8">
        <v>5212.64208984375</v>
      </c>
      <c r="AG444" s="8">
        <v>1559.96923828125</v>
      </c>
      <c r="AH444" s="8">
        <v>977.220703125</v>
      </c>
      <c r="AI444" s="8">
        <v>6004.56005859375</v>
      </c>
      <c r="AJ444" s="8">
        <v>4235.42138671875</v>
      </c>
      <c r="AK444" s="8">
        <f>(data_cloud__263[[#This Row],[timestamp]]-BD442)*86400</f>
        <v>24.042999744415283</v>
      </c>
      <c r="AL444" s="8">
        <v>1.0029999999999999</v>
      </c>
      <c r="AM444" s="8">
        <v>423.28800000000001</v>
      </c>
      <c r="AN444" s="8">
        <v>2055.4169999999999</v>
      </c>
      <c r="AO444" s="8">
        <v>8.3070000000000004</v>
      </c>
      <c r="AP444" s="6">
        <v>17.547000000000001</v>
      </c>
      <c r="AQ444" s="6">
        <v>1</v>
      </c>
      <c r="AR444" s="6">
        <v>1</v>
      </c>
      <c r="AS444" s="6">
        <f>_xlfn.XLOOKUP(data_cloud__263[[#This Row],[product_id]], manual_check_maarten!A:A,manual_check_maarten!F:F,  "")</f>
        <v>1</v>
      </c>
      <c r="AT444" s="6" t="str">
        <f>_xlfn.XLOOKUP(data_cloud__263[[#This Row],[product_id]], manual_check_maarten!A:A,manual_check_maarten!H:H,  "")</f>
        <v/>
      </c>
      <c r="AU444" s="6">
        <f>IF(data_cloud__263[[#This Row],[ground_truth]]=0,1,0)</f>
        <v>0</v>
      </c>
      <c r="AV444" s="6"/>
      <c r="AW444" s="6"/>
      <c r="AX444" s="6">
        <f>_xlfn.XLOOKUP(data_cloud__263[[#This Row],[product_id]], manual_check_maarten!A:A,manual_check_maarten!G:G,  "")</f>
        <v>0</v>
      </c>
      <c r="AY444" s="6"/>
      <c r="AZ444" s="6"/>
      <c r="BA444" s="6" t="s">
        <v>899</v>
      </c>
      <c r="BB444" s="6">
        <v>241</v>
      </c>
      <c r="BC444" s="6" t="s">
        <v>78</v>
      </c>
      <c r="BD444" s="6">
        <v>45566.77607630787</v>
      </c>
      <c r="BE444" s="6" t="s">
        <v>79</v>
      </c>
      <c r="BF444" s="6" t="s">
        <v>80</v>
      </c>
      <c r="BG444" s="6">
        <v>241</v>
      </c>
      <c r="BH444" s="6">
        <v>241</v>
      </c>
      <c r="BI444" s="6">
        <v>0</v>
      </c>
      <c r="BJ444" s="6" t="s">
        <v>900</v>
      </c>
      <c r="BK444" s="6" t="s">
        <v>82</v>
      </c>
      <c r="BL444" s="6">
        <v>16.35999870300293</v>
      </c>
      <c r="BM444" s="6">
        <v>110</v>
      </c>
      <c r="BN444" s="6" t="s">
        <v>82</v>
      </c>
      <c r="BO444" s="6" t="s">
        <v>82</v>
      </c>
      <c r="BP444" s="6">
        <v>0</v>
      </c>
      <c r="BQ444" s="6">
        <v>60</v>
      </c>
      <c r="BR444" s="6">
        <v>1.4375567436218262E-2</v>
      </c>
      <c r="BS444" s="6">
        <v>0.13771963119506836</v>
      </c>
      <c r="BT444" s="6" t="s">
        <v>901</v>
      </c>
      <c r="BU444" s="6" t="s">
        <v>899</v>
      </c>
      <c r="BV444" s="6">
        <v>40</v>
      </c>
      <c r="BW444" s="6">
        <v>20</v>
      </c>
      <c r="BX444" s="6">
        <v>45</v>
      </c>
      <c r="BY444" s="6">
        <v>828.08199999999999</v>
      </c>
      <c r="BZ444" s="6">
        <v>1218.816</v>
      </c>
      <c r="CA444" s="6">
        <v>-1.7999999999999999E-2</v>
      </c>
      <c r="CB444" s="6">
        <v>4.101</v>
      </c>
      <c r="CC444" s="6">
        <v>92.290999999999997</v>
      </c>
      <c r="CD444" s="6">
        <v>2055.4169999999999</v>
      </c>
      <c r="CE444" s="6">
        <v>810.73599999999999</v>
      </c>
      <c r="CF444" s="6">
        <v>1326.742</v>
      </c>
      <c r="CG444" s="6">
        <v>3.4729999999999999</v>
      </c>
      <c r="CH444" s="6">
        <v>98.424999999999997</v>
      </c>
      <c r="CS444" s="6"/>
      <c r="CT444" s="6"/>
      <c r="CU444" s="6"/>
      <c r="CV444" s="6"/>
      <c r="CW444" s="6"/>
      <c r="CZ444" s="6"/>
      <c r="DA444" s="6"/>
      <c r="DB444" s="6"/>
      <c r="DC444" s="6"/>
      <c r="DD444" s="6"/>
      <c r="DE444" s="6"/>
    </row>
    <row r="445" spans="1:109" x14ac:dyDescent="0.35">
      <c r="A445" s="8">
        <v>800.6754150390625</v>
      </c>
      <c r="B445" s="8">
        <v>119.90861511230469</v>
      </c>
      <c r="C445" s="8">
        <v>215</v>
      </c>
      <c r="D445" s="8">
        <v>215.10000610351563</v>
      </c>
      <c r="E445" s="8">
        <v>220.30000305175781</v>
      </c>
      <c r="F445" s="8">
        <v>225</v>
      </c>
      <c r="G445" s="8">
        <v>2201.270263671875</v>
      </c>
      <c r="H445" s="8">
        <v>1839.31396484375</v>
      </c>
      <c r="I445" s="8">
        <v>3.0980000495910645</v>
      </c>
      <c r="J445" s="8">
        <v>0.14800000190734863</v>
      </c>
      <c r="K445" s="8">
        <v>24.340002059936523</v>
      </c>
      <c r="L445" s="8">
        <v>2.0440001487731934</v>
      </c>
      <c r="M445" s="8">
        <v>0.45400002598762512</v>
      </c>
      <c r="N445" s="8">
        <v>0.65600001811981201</v>
      </c>
      <c r="O445" s="8">
        <v>42.400001525878906</v>
      </c>
      <c r="P445" s="8">
        <v>26.37067985534668</v>
      </c>
      <c r="Q445" s="8">
        <v>44.984077453613281</v>
      </c>
      <c r="R445" s="8">
        <v>229.80000305175781</v>
      </c>
      <c r="S445" s="8">
        <v>59.900002000000001</v>
      </c>
      <c r="T445" s="8">
        <v>59.900002000000001</v>
      </c>
      <c r="U445" s="8">
        <v>61</v>
      </c>
      <c r="V445" s="8">
        <v>91.864166259765625</v>
      </c>
      <c r="W445" s="8">
        <v>52.49993896484375</v>
      </c>
      <c r="X445" s="8">
        <v>67.428352355957031</v>
      </c>
      <c r="Y445" s="8">
        <v>83.43798828125</v>
      </c>
      <c r="Z445" s="8">
        <v>1.4673125743865967</v>
      </c>
      <c r="AA445" s="8">
        <v>537.8837890625</v>
      </c>
      <c r="AB445" s="8">
        <v>488.72116088867188</v>
      </c>
      <c r="AC445" s="8">
        <v>4.966437816619873</v>
      </c>
      <c r="AD445" s="8">
        <v>3.9505627155303955</v>
      </c>
      <c r="AE445" s="8">
        <v>7705.07421875</v>
      </c>
      <c r="AF445" s="8">
        <v>5807.0966796875</v>
      </c>
      <c r="AG445" s="8">
        <v>1793.79833984375</v>
      </c>
      <c r="AH445" s="8">
        <v>1108.97998046875</v>
      </c>
      <c r="AI445" s="8">
        <v>5911.27587890625</v>
      </c>
      <c r="AJ445" s="8">
        <v>4698.11669921875</v>
      </c>
      <c r="AK445" s="8">
        <f>(data_cloud__263[[#This Row],[timestamp]]-BD443)*86400</f>
        <v>24.042999744415283</v>
      </c>
      <c r="AL445" s="8">
        <v>1.004</v>
      </c>
      <c r="AM445" s="8">
        <v>424.68099999999998</v>
      </c>
      <c r="AN445" s="8">
        <v>2055.1950000000002</v>
      </c>
      <c r="AO445" s="8">
        <v>9.8849999999999998</v>
      </c>
      <c r="AP445" s="6">
        <v>25.422999999999998</v>
      </c>
      <c r="AQ445" s="6">
        <v>1</v>
      </c>
      <c r="AR445" s="6">
        <v>1</v>
      </c>
      <c r="AS445" s="6">
        <f>_xlfn.XLOOKUP(data_cloud__263[[#This Row],[product_id]], manual_check_maarten!A:A,manual_check_maarten!F:F,  "")</f>
        <v>1</v>
      </c>
      <c r="AT445" s="6" t="str">
        <f>_xlfn.XLOOKUP(data_cloud__263[[#This Row],[product_id]], manual_check_maarten!A:A,manual_check_maarten!H:H,  "")</f>
        <v/>
      </c>
      <c r="AU445" s="6">
        <f>IF(data_cloud__263[[#This Row],[ground_truth]]=0,1,0)</f>
        <v>0</v>
      </c>
      <c r="AV445" s="6"/>
      <c r="AW445" s="6"/>
      <c r="AX445" s="6">
        <f>_xlfn.XLOOKUP(data_cloud__263[[#This Row],[product_id]], manual_check_maarten!A:A,manual_check_maarten!G:G,  "")</f>
        <v>0</v>
      </c>
      <c r="AY445" s="6"/>
      <c r="AZ445" s="6"/>
      <c r="BA445" s="6" t="s">
        <v>902</v>
      </c>
      <c r="BB445" s="6">
        <v>241</v>
      </c>
      <c r="BC445" s="6" t="s">
        <v>85</v>
      </c>
      <c r="BD445" s="6">
        <v>45566.77607630787</v>
      </c>
      <c r="BE445" s="6" t="s">
        <v>79</v>
      </c>
      <c r="BF445" s="6" t="s">
        <v>80</v>
      </c>
      <c r="BG445" s="6">
        <v>241</v>
      </c>
      <c r="BH445" s="6">
        <v>241</v>
      </c>
      <c r="BI445" s="6">
        <v>0</v>
      </c>
      <c r="BJ445" s="6" t="s">
        <v>900</v>
      </c>
      <c r="BK445" s="6" t="s">
        <v>82</v>
      </c>
      <c r="BL445" s="6">
        <v>16.35999870300293</v>
      </c>
      <c r="BM445" s="6">
        <v>110</v>
      </c>
      <c r="BN445" s="6" t="s">
        <v>82</v>
      </c>
      <c r="BO445" s="6" t="s">
        <v>82</v>
      </c>
      <c r="BP445" s="6">
        <v>0</v>
      </c>
      <c r="BQ445" s="6">
        <v>60</v>
      </c>
      <c r="BR445" s="6"/>
      <c r="BS445" s="6"/>
      <c r="BT445" s="6" t="s">
        <v>903</v>
      </c>
      <c r="BU445" s="6" t="s">
        <v>902</v>
      </c>
      <c r="BV445" s="6">
        <v>40</v>
      </c>
      <c r="BW445" s="6">
        <v>20</v>
      </c>
      <c r="BX445" s="6">
        <v>45</v>
      </c>
      <c r="BY445" s="6">
        <v>1182.2929999999999</v>
      </c>
      <c r="BZ445" s="6">
        <v>1024.4190000000001</v>
      </c>
      <c r="CA445" s="6">
        <v>-4.1420000000000003</v>
      </c>
      <c r="CB445" s="6">
        <v>4.0659999999999998</v>
      </c>
      <c r="CC445" s="6">
        <v>88.167000000000002</v>
      </c>
      <c r="CD445" s="6">
        <v>2055.1950000000002</v>
      </c>
      <c r="CE445" s="6">
        <v>1189.181</v>
      </c>
      <c r="CF445" s="6">
        <v>1332.299</v>
      </c>
      <c r="CG445" s="6">
        <v>179.34100000000001</v>
      </c>
      <c r="CH445" s="6">
        <v>99.998999999999995</v>
      </c>
      <c r="CS445" s="6"/>
      <c r="CT445" s="6"/>
      <c r="CU445" s="6"/>
      <c r="CV445" s="6"/>
      <c r="CW445" s="6"/>
      <c r="CZ445" s="6"/>
      <c r="DA445" s="6"/>
      <c r="DB445" s="6"/>
      <c r="DC445" s="6"/>
      <c r="DD445" s="6"/>
      <c r="DE445" s="6"/>
    </row>
    <row r="446" spans="1:109" x14ac:dyDescent="0.35">
      <c r="A446" s="8">
        <v>800.3065185546875</v>
      </c>
      <c r="B446" s="8">
        <v>119.90861511230469</v>
      </c>
      <c r="C446" s="8">
        <v>214.80000305175781</v>
      </c>
      <c r="D446" s="8">
        <v>215.10000610351563</v>
      </c>
      <c r="E446" s="8">
        <v>220.30000305175781</v>
      </c>
      <c r="F446" s="8">
        <v>225</v>
      </c>
      <c r="G446" s="8">
        <v>2180.190185546875</v>
      </c>
      <c r="H446" s="8">
        <v>1788.896484375</v>
      </c>
      <c r="I446" s="8">
        <v>2.9260001182556152</v>
      </c>
      <c r="J446" s="8">
        <v>0.14600001275539398</v>
      </c>
      <c r="K446" s="8">
        <v>24.338001251220703</v>
      </c>
      <c r="L446" s="8">
        <v>2.0300002098083496</v>
      </c>
      <c r="M446" s="8">
        <v>0.45200002193450928</v>
      </c>
      <c r="N446" s="8">
        <v>0.65400004386901855</v>
      </c>
      <c r="O446" s="8">
        <v>42.700000762939453</v>
      </c>
      <c r="P446" s="8">
        <v>26.105648040771484</v>
      </c>
      <c r="Q446" s="8">
        <v>44.994274139404297</v>
      </c>
      <c r="R446" s="8">
        <v>229.80000305175781</v>
      </c>
      <c r="S446" s="8">
        <v>60.099997999999999</v>
      </c>
      <c r="T446" s="8">
        <v>60.099997999999999</v>
      </c>
      <c r="U446" s="8">
        <v>61</v>
      </c>
      <c r="V446" s="8">
        <v>141.87911987304688</v>
      </c>
      <c r="W446" s="8">
        <v>52.499603271484375</v>
      </c>
      <c r="X446" s="8">
        <v>66.863655090332031</v>
      </c>
      <c r="Y446" s="8">
        <v>80.552734375</v>
      </c>
      <c r="Z446" s="8">
        <v>3.1228127479553223</v>
      </c>
      <c r="AA446" s="8">
        <v>534.68731689453125</v>
      </c>
      <c r="AB446" s="8">
        <v>485.17144775390625</v>
      </c>
      <c r="AC446" s="8">
        <v>4.6278128623962402</v>
      </c>
      <c r="AD446" s="8">
        <v>3.7248127460479736</v>
      </c>
      <c r="AE446" s="8">
        <v>7540.8017578125</v>
      </c>
      <c r="AF446" s="8">
        <v>5089.31298828125</v>
      </c>
      <c r="AG446" s="8">
        <v>1578.8994140625</v>
      </c>
      <c r="AH446" s="8">
        <v>952.01123046875</v>
      </c>
      <c r="AI446" s="8">
        <v>5961.90234375</v>
      </c>
      <c r="AJ446" s="8">
        <v>4137.3017578125</v>
      </c>
      <c r="AK446" s="8">
        <f>(data_cloud__263[[#This Row],[timestamp]]-BD444)*86400</f>
        <v>23.976999800652266</v>
      </c>
      <c r="AL446" s="8">
        <v>1.0029999999999999</v>
      </c>
      <c r="AM446" s="8">
        <v>423.36200000000002</v>
      </c>
      <c r="AN446" s="8">
        <v>2055.7269999999999</v>
      </c>
      <c r="AO446" s="8">
        <v>15.868</v>
      </c>
      <c r="AP446" s="6">
        <v>19.704000000000001</v>
      </c>
      <c r="AQ446" s="6">
        <v>1</v>
      </c>
      <c r="AR446" s="6">
        <v>1</v>
      </c>
      <c r="AS446" s="6">
        <f>_xlfn.XLOOKUP(data_cloud__263[[#This Row],[product_id]], manual_check_maarten!A:A,manual_check_maarten!F:F,  "")</f>
        <v>1</v>
      </c>
      <c r="AT446" s="6" t="str">
        <f>_xlfn.XLOOKUP(data_cloud__263[[#This Row],[product_id]], manual_check_maarten!A:A,manual_check_maarten!H:H,  "")</f>
        <v/>
      </c>
      <c r="AU446" s="6">
        <f>IF(data_cloud__263[[#This Row],[ground_truth]]=0,1,0)</f>
        <v>0</v>
      </c>
      <c r="AV446" s="6"/>
      <c r="AW446" s="6"/>
      <c r="AX446" s="6">
        <f>_xlfn.XLOOKUP(data_cloud__263[[#This Row],[product_id]], manual_check_maarten!A:A,manual_check_maarten!G:G,  "")</f>
        <v>0</v>
      </c>
      <c r="AY446" s="6"/>
      <c r="AZ446" s="6"/>
      <c r="BA446" s="6" t="s">
        <v>904</v>
      </c>
      <c r="BB446" s="6">
        <v>242</v>
      </c>
      <c r="BC446" s="6" t="s">
        <v>78</v>
      </c>
      <c r="BD446" s="6">
        <v>45566.776353819441</v>
      </c>
      <c r="BE446" s="6" t="s">
        <v>79</v>
      </c>
      <c r="BF446" s="6" t="s">
        <v>80</v>
      </c>
      <c r="BG446" s="6">
        <v>242</v>
      </c>
      <c r="BH446" s="6">
        <v>242</v>
      </c>
      <c r="BI446" s="6">
        <v>0</v>
      </c>
      <c r="BJ446" s="6" t="s">
        <v>905</v>
      </c>
      <c r="BK446" s="6" t="s">
        <v>82</v>
      </c>
      <c r="BL446" s="6">
        <v>16.369998931884766</v>
      </c>
      <c r="BM446" s="6">
        <v>110</v>
      </c>
      <c r="BN446" s="6" t="s">
        <v>82</v>
      </c>
      <c r="BO446" s="6" t="s">
        <v>82</v>
      </c>
      <c r="BP446" s="6">
        <v>0</v>
      </c>
      <c r="BQ446" s="6">
        <v>60</v>
      </c>
      <c r="BR446" s="6">
        <v>7.8307390213012695E-3</v>
      </c>
      <c r="BS446" s="6">
        <v>0.15073859691619873</v>
      </c>
      <c r="BT446" s="6" t="s">
        <v>906</v>
      </c>
      <c r="BU446" s="6" t="s">
        <v>904</v>
      </c>
      <c r="BV446" s="6">
        <v>40</v>
      </c>
      <c r="BW446" s="6">
        <v>20</v>
      </c>
      <c r="BX446" s="6">
        <v>45</v>
      </c>
      <c r="BY446" s="6">
        <v>825.35699999999997</v>
      </c>
      <c r="BZ446" s="6">
        <v>1225.509</v>
      </c>
      <c r="CA446" s="6">
        <v>-0.94499999999999995</v>
      </c>
      <c r="CB446" s="6">
        <v>4.0739999999999998</v>
      </c>
      <c r="CC446" s="6">
        <v>91.364000000000004</v>
      </c>
      <c r="CD446" s="6">
        <v>2055.7269999999999</v>
      </c>
      <c r="CE446" s="6">
        <v>809.31299999999999</v>
      </c>
      <c r="CF446" s="6">
        <v>1333.1079999999999</v>
      </c>
      <c r="CG446" s="6">
        <v>3.31</v>
      </c>
      <c r="CH446" s="6">
        <v>96.063000000000002</v>
      </c>
      <c r="CS446" s="6"/>
      <c r="CT446" s="6"/>
      <c r="CU446" s="6"/>
      <c r="CV446" s="6"/>
      <c r="CW446" s="6"/>
      <c r="CZ446" s="6"/>
      <c r="DA446" s="6"/>
      <c r="DB446" s="6"/>
      <c r="DC446" s="6"/>
      <c r="DD446" s="6"/>
      <c r="DE446" s="6"/>
    </row>
    <row r="447" spans="1:109" x14ac:dyDescent="0.35">
      <c r="A447" s="8">
        <v>800.3065185546875</v>
      </c>
      <c r="B447" s="8">
        <v>119.90861511230469</v>
      </c>
      <c r="C447" s="8">
        <v>214.80000305175781</v>
      </c>
      <c r="D447" s="8">
        <v>215.10000610351563</v>
      </c>
      <c r="E447" s="8">
        <v>220.30000305175781</v>
      </c>
      <c r="F447" s="8">
        <v>225</v>
      </c>
      <c r="G447" s="8">
        <v>2180.190185546875</v>
      </c>
      <c r="H447" s="8">
        <v>1788.896484375</v>
      </c>
      <c r="I447" s="8">
        <v>2.9260001182556152</v>
      </c>
      <c r="J447" s="8">
        <v>0.14600001275539398</v>
      </c>
      <c r="K447" s="8">
        <v>24.338001251220703</v>
      </c>
      <c r="L447" s="8">
        <v>2.0300002098083496</v>
      </c>
      <c r="M447" s="8">
        <v>0.45200002193450928</v>
      </c>
      <c r="N447" s="8">
        <v>0.65400004386901855</v>
      </c>
      <c r="O447" s="8">
        <v>42.700000762939453</v>
      </c>
      <c r="P447" s="8">
        <v>26.105648040771484</v>
      </c>
      <c r="Q447" s="8">
        <v>44.994274139404297</v>
      </c>
      <c r="R447" s="8">
        <v>229.80000305175781</v>
      </c>
      <c r="S447" s="8">
        <v>60.099997999999999</v>
      </c>
      <c r="T447" s="8">
        <v>60.099997999999999</v>
      </c>
      <c r="U447" s="8">
        <v>61</v>
      </c>
      <c r="V447" s="8">
        <v>91.864166259765625</v>
      </c>
      <c r="W447" s="8">
        <v>52.49993896484375</v>
      </c>
      <c r="X447" s="8">
        <v>67.421920776367188</v>
      </c>
      <c r="Y447" s="8">
        <v>82.878997802734375</v>
      </c>
      <c r="Z447" s="8">
        <v>2.7841875553131104</v>
      </c>
      <c r="AA447" s="8">
        <v>536.10235595703125</v>
      </c>
      <c r="AB447" s="8">
        <v>485.23519897460938</v>
      </c>
      <c r="AC447" s="8">
        <v>5.0040626525878906</v>
      </c>
      <c r="AD447" s="8">
        <v>3.9505627155303955</v>
      </c>
      <c r="AE447" s="8">
        <v>7696.1201171875</v>
      </c>
      <c r="AF447" s="8">
        <v>5718.81787109375</v>
      </c>
      <c r="AG447" s="8">
        <v>1797.458984375</v>
      </c>
      <c r="AH447" s="8">
        <v>1090.986328125</v>
      </c>
      <c r="AI447" s="8">
        <v>5898.6611328125</v>
      </c>
      <c r="AJ447" s="8">
        <v>4627.83154296875</v>
      </c>
      <c r="AK447" s="8">
        <f>(data_cloud__263[[#This Row],[timestamp]]-BD445)*86400</f>
        <v>23.976999800652266</v>
      </c>
      <c r="AL447" s="8">
        <v>1.0049999999999999</v>
      </c>
      <c r="AM447" s="8">
        <v>424.53800000000001</v>
      </c>
      <c r="AN447" s="8">
        <v>2055.6439999999998</v>
      </c>
      <c r="AO447" s="8">
        <v>7.8179999999999996</v>
      </c>
      <c r="AP447" s="6">
        <v>26.335999999999999</v>
      </c>
      <c r="AQ447" s="6">
        <v>1</v>
      </c>
      <c r="AR447" s="6">
        <v>1</v>
      </c>
      <c r="AS447" s="6">
        <f>_xlfn.XLOOKUP(data_cloud__263[[#This Row],[product_id]], manual_check_maarten!A:A,manual_check_maarten!F:F,  "")</f>
        <v>1</v>
      </c>
      <c r="AT447" s="6" t="str">
        <f>_xlfn.XLOOKUP(data_cloud__263[[#This Row],[product_id]], manual_check_maarten!A:A,manual_check_maarten!H:H,  "")</f>
        <v/>
      </c>
      <c r="AU447" s="6">
        <f>IF(data_cloud__263[[#This Row],[ground_truth]]=0,1,0)</f>
        <v>0</v>
      </c>
      <c r="AV447" s="6"/>
      <c r="AW447" s="6"/>
      <c r="AX447" s="6">
        <f>_xlfn.XLOOKUP(data_cloud__263[[#This Row],[product_id]], manual_check_maarten!A:A,manual_check_maarten!G:G,  "")</f>
        <v>0</v>
      </c>
      <c r="AY447" s="6"/>
      <c r="AZ447" s="6"/>
      <c r="BA447" s="6" t="s">
        <v>907</v>
      </c>
      <c r="BB447" s="6">
        <v>242</v>
      </c>
      <c r="BC447" s="6" t="s">
        <v>85</v>
      </c>
      <c r="BD447" s="6">
        <v>45566.776353819441</v>
      </c>
      <c r="BE447" s="6" t="s">
        <v>79</v>
      </c>
      <c r="BF447" s="6" t="s">
        <v>80</v>
      </c>
      <c r="BG447" s="6">
        <v>242</v>
      </c>
      <c r="BH447" s="6">
        <v>242</v>
      </c>
      <c r="BI447" s="6">
        <v>0</v>
      </c>
      <c r="BJ447" s="6" t="s">
        <v>905</v>
      </c>
      <c r="BK447" s="6" t="s">
        <v>82</v>
      </c>
      <c r="BL447" s="6">
        <v>16.369998931884766</v>
      </c>
      <c r="BM447" s="6">
        <v>110</v>
      </c>
      <c r="BN447" s="6" t="s">
        <v>82</v>
      </c>
      <c r="BO447" s="6" t="s">
        <v>82</v>
      </c>
      <c r="BP447" s="6">
        <v>0</v>
      </c>
      <c r="BQ447" s="6">
        <v>60</v>
      </c>
      <c r="BR447" s="6"/>
      <c r="BS447" s="6"/>
      <c r="BT447" s="6" t="s">
        <v>908</v>
      </c>
      <c r="BU447" s="6" t="s">
        <v>907</v>
      </c>
      <c r="BV447" s="6">
        <v>40</v>
      </c>
      <c r="BW447" s="6">
        <v>20</v>
      </c>
      <c r="BX447" s="6">
        <v>45</v>
      </c>
      <c r="BY447" s="6">
        <v>1235.7940000000001</v>
      </c>
      <c r="BZ447" s="6">
        <v>989.52700000000004</v>
      </c>
      <c r="CA447" s="6">
        <v>-1.627</v>
      </c>
      <c r="CB447" s="6">
        <v>4.077</v>
      </c>
      <c r="CC447" s="6">
        <v>90.682000000000002</v>
      </c>
      <c r="CD447" s="6">
        <v>2055.6439999999998</v>
      </c>
      <c r="CE447" s="6">
        <v>1229.4090000000001</v>
      </c>
      <c r="CF447" s="6">
        <v>1297.7470000000001</v>
      </c>
      <c r="CG447" s="6">
        <v>-178.233</v>
      </c>
      <c r="CH447" s="6">
        <v>98.424999999999997</v>
      </c>
      <c r="CS447" s="6"/>
      <c r="CT447" s="6"/>
      <c r="CU447" s="6"/>
      <c r="CV447" s="6"/>
      <c r="CW447" s="6"/>
      <c r="CZ447" s="6"/>
      <c r="DA447" s="6"/>
      <c r="DB447" s="6"/>
      <c r="DC447" s="6"/>
      <c r="DD447" s="6"/>
      <c r="DE447" s="6"/>
    </row>
    <row r="448" spans="1:109" hidden="1" x14ac:dyDescent="0.35">
      <c r="A448" s="8">
        <v>800.6754150390625</v>
      </c>
      <c r="B448" s="8">
        <v>119.90861511230469</v>
      </c>
      <c r="C448" s="8">
        <v>214.60000610351563</v>
      </c>
      <c r="D448" s="8">
        <v>215.30000305175781</v>
      </c>
      <c r="E448" s="8">
        <v>220.30000305175781</v>
      </c>
      <c r="F448" s="8">
        <v>224.80000305175781</v>
      </c>
      <c r="G448" s="8">
        <v>2183.00732421875</v>
      </c>
      <c r="H448" s="8">
        <v>1834.359619140625</v>
      </c>
      <c r="I448" s="8">
        <v>3.2100000381469727</v>
      </c>
      <c r="J448" s="8">
        <v>0.14600001275539398</v>
      </c>
      <c r="K448" s="8">
        <v>24.338001251220703</v>
      </c>
      <c r="L448" s="8">
        <v>2.0520000457763672</v>
      </c>
      <c r="M448" s="8">
        <v>0.45200002193450928</v>
      </c>
      <c r="N448" s="8">
        <v>0.65400004386901855</v>
      </c>
      <c r="O448" s="8">
        <v>42.700000762939453</v>
      </c>
      <c r="P448" s="8">
        <v>26.207584381103516</v>
      </c>
      <c r="Q448" s="8">
        <v>44.978981018066406</v>
      </c>
      <c r="R448" s="8">
        <v>230</v>
      </c>
      <c r="S448" s="8">
        <v>60</v>
      </c>
      <c r="T448" s="8">
        <v>60</v>
      </c>
      <c r="U448" s="8">
        <v>61</v>
      </c>
      <c r="V448" s="8">
        <v>141.87911987304688</v>
      </c>
      <c r="W448" s="8">
        <v>52.499603271484375</v>
      </c>
      <c r="X448" s="8">
        <v>66.819717407226563</v>
      </c>
      <c r="Y448" s="8">
        <v>80.590240478515625</v>
      </c>
      <c r="Z448" s="8">
        <v>3.3861875534057617</v>
      </c>
      <c r="AA448" s="8">
        <v>536.69744873046875</v>
      </c>
      <c r="AB448" s="8">
        <v>488.71005249023438</v>
      </c>
      <c r="AC448" s="8">
        <v>4.6278128623962402</v>
      </c>
      <c r="AD448" s="8">
        <v>3.7624375820159912</v>
      </c>
      <c r="AE448" s="8">
        <v>7557.3642578125</v>
      </c>
      <c r="AF448" s="8">
        <v>5166.35791015625</v>
      </c>
      <c r="AG448" s="8">
        <v>1588.8486328125</v>
      </c>
      <c r="AH448" s="8">
        <v>982.25390625</v>
      </c>
      <c r="AI448" s="8">
        <v>5968.515625</v>
      </c>
      <c r="AJ448" s="8">
        <v>4184.10400390625</v>
      </c>
      <c r="AK448" s="8">
        <f>(data_cloud__263[[#This Row],[timestamp]]-BD446)*86400</f>
        <v>24.98100008815527</v>
      </c>
      <c r="AL448" s="8"/>
      <c r="AM448" s="8"/>
      <c r="AN448" s="8"/>
      <c r="AO448" s="8"/>
      <c r="AP448" s="6"/>
      <c r="AQ448" s="6"/>
      <c r="AR448" s="6"/>
      <c r="AS448" s="6" t="str">
        <f>_xlfn.XLOOKUP(data_cloud__263[[#This Row],[product_id]], manual_check_maarten!A:A,manual_check_maarten!F:F,  "")</f>
        <v/>
      </c>
      <c r="AT448" s="6" t="str">
        <f>_xlfn.XLOOKUP(data_cloud__263[[#This Row],[product_id]], manual_check_maarten!A:A,manual_check_maarten!H:H,  "")</f>
        <v/>
      </c>
      <c r="AU448" s="6">
        <f>IF(data_cloud__263[[#This Row],[ground_truth]]=0,1,0)</f>
        <v>0</v>
      </c>
      <c r="AV448" s="6"/>
      <c r="AW448" s="6"/>
      <c r="AX448" s="6" t="str">
        <f>_xlfn.XLOOKUP(data_cloud__263[[#This Row],[product_id]], manual_check_maarten!A:A,manual_check_maarten!G:G,  "")</f>
        <v/>
      </c>
      <c r="AY448" s="6"/>
      <c r="AZ448" s="6"/>
      <c r="BA448" s="6" t="s">
        <v>909</v>
      </c>
      <c r="BB448" s="6">
        <v>243</v>
      </c>
      <c r="BC448" s="6" t="s">
        <v>78</v>
      </c>
      <c r="BD448" s="6">
        <v>45566.776642951387</v>
      </c>
      <c r="BE448" s="6" t="s">
        <v>79</v>
      </c>
      <c r="BF448" s="6" t="s">
        <v>80</v>
      </c>
      <c r="BG448" s="6">
        <v>243</v>
      </c>
      <c r="BH448" s="6">
        <v>243</v>
      </c>
      <c r="BI448" s="6">
        <v>0</v>
      </c>
      <c r="BJ448" s="6" t="s">
        <v>910</v>
      </c>
      <c r="BK448" s="6" t="s">
        <v>82</v>
      </c>
      <c r="BL448" s="6">
        <v>16.369998931884766</v>
      </c>
      <c r="BM448" s="6">
        <v>110</v>
      </c>
      <c r="BN448" s="6" t="s">
        <v>82</v>
      </c>
      <c r="BO448" s="6" t="s">
        <v>82</v>
      </c>
      <c r="BP448" s="6">
        <v>0</v>
      </c>
      <c r="BQ448" s="6">
        <v>60</v>
      </c>
      <c r="BR448" s="6">
        <v>6.9856643676757813E-4</v>
      </c>
      <c r="BS448" s="6">
        <v>0.15400946140289307</v>
      </c>
      <c r="BT448" s="6"/>
      <c r="BU448" s="6"/>
      <c r="BY448" s="6"/>
      <c r="BZ448" s="6"/>
      <c r="CA448" s="6"/>
      <c r="CB448" s="6"/>
      <c r="CC448" s="6"/>
      <c r="CD448" s="6"/>
      <c r="CE448" s="6"/>
      <c r="CS448" s="6"/>
      <c r="CT448" s="6"/>
      <c r="CU448" s="6"/>
      <c r="CV448" s="6"/>
      <c r="CW448" s="6"/>
      <c r="CZ448" s="6"/>
      <c r="DA448" s="6"/>
      <c r="DB448" s="6"/>
      <c r="DC448" s="6"/>
      <c r="DD448" s="6"/>
      <c r="DE448" s="6"/>
    </row>
    <row r="449" spans="1:109" x14ac:dyDescent="0.35">
      <c r="A449" s="8">
        <v>800.6754150390625</v>
      </c>
      <c r="B449" s="8">
        <v>119.90861511230469</v>
      </c>
      <c r="C449" s="8">
        <v>214.60000610351563</v>
      </c>
      <c r="D449" s="8">
        <v>215.30000305175781</v>
      </c>
      <c r="E449" s="8">
        <v>220.30000305175781</v>
      </c>
      <c r="F449" s="8">
        <v>224.80000305175781</v>
      </c>
      <c r="G449" s="8">
        <v>2183.00732421875</v>
      </c>
      <c r="H449" s="8">
        <v>1834.359619140625</v>
      </c>
      <c r="I449" s="8">
        <v>3.2100000381469727</v>
      </c>
      <c r="J449" s="8">
        <v>0.14600001275539398</v>
      </c>
      <c r="K449" s="8">
        <v>24.338001251220703</v>
      </c>
      <c r="L449" s="8">
        <v>2.0520000457763672</v>
      </c>
      <c r="M449" s="8">
        <v>0.45200002193450928</v>
      </c>
      <c r="N449" s="8">
        <v>0.65400004386901855</v>
      </c>
      <c r="O449" s="8">
        <v>42.700000762939453</v>
      </c>
      <c r="P449" s="8">
        <v>26.207584381103516</v>
      </c>
      <c r="Q449" s="8">
        <v>44.978981018066406</v>
      </c>
      <c r="R449" s="8">
        <v>230</v>
      </c>
      <c r="S449" s="8">
        <v>60</v>
      </c>
      <c r="T449" s="8">
        <v>60</v>
      </c>
      <c r="U449" s="8">
        <v>61</v>
      </c>
      <c r="V449" s="8">
        <v>91.864166259765625</v>
      </c>
      <c r="W449" s="8">
        <v>52.49993896484375</v>
      </c>
      <c r="X449" s="8">
        <v>67.543754577636719</v>
      </c>
      <c r="Y449" s="8">
        <v>83.276756286621094</v>
      </c>
      <c r="Z449" s="8">
        <v>1.5049375295639038</v>
      </c>
      <c r="AA449" s="8">
        <v>538.2335205078125</v>
      </c>
      <c r="AB449" s="8">
        <v>488.14654541015625</v>
      </c>
      <c r="AC449" s="8">
        <v>4.9288125038146973</v>
      </c>
      <c r="AD449" s="8">
        <v>3.9505627155303955</v>
      </c>
      <c r="AE449" s="8">
        <v>7725.5625</v>
      </c>
      <c r="AF449" s="8">
        <v>5802.609375</v>
      </c>
      <c r="AG449" s="8">
        <v>1768.6259765625</v>
      </c>
      <c r="AH449" s="8">
        <v>1102.31591796875</v>
      </c>
      <c r="AI449" s="8">
        <v>5956.9365234375</v>
      </c>
      <c r="AJ449" s="8">
        <v>4700.29345703125</v>
      </c>
      <c r="AK449" s="8">
        <f>(data_cloud__263[[#This Row],[timestamp]]-BD447)*86400</f>
        <v>24.98100008815527</v>
      </c>
      <c r="AL449" s="8">
        <v>1.004</v>
      </c>
      <c r="AM449" s="8">
        <v>424.51299999999998</v>
      </c>
      <c r="AN449" s="8">
        <v>2055.5790000000002</v>
      </c>
      <c r="AO449" s="8">
        <v>8.2070000000000007</v>
      </c>
      <c r="AP449" s="6">
        <v>38.21</v>
      </c>
      <c r="AQ449" s="6">
        <v>1</v>
      </c>
      <c r="AR449" s="6">
        <v>1</v>
      </c>
      <c r="AS449" s="6">
        <f>_xlfn.XLOOKUP(data_cloud__263[[#This Row],[product_id]], manual_check_maarten!A:A,manual_check_maarten!F:F,  "")</f>
        <v>1</v>
      </c>
      <c r="AT449" s="6" t="str">
        <f>_xlfn.XLOOKUP(data_cloud__263[[#This Row],[product_id]], manual_check_maarten!A:A,manual_check_maarten!H:H,  "")</f>
        <v/>
      </c>
      <c r="AU449" s="6">
        <f>IF(data_cloud__263[[#This Row],[ground_truth]]=0,1,0)</f>
        <v>0</v>
      </c>
      <c r="AV449" s="6"/>
      <c r="AW449" s="6"/>
      <c r="AX449" s="6">
        <f>_xlfn.XLOOKUP(data_cloud__263[[#This Row],[product_id]], manual_check_maarten!A:A,manual_check_maarten!G:G,  "")</f>
        <v>0</v>
      </c>
      <c r="AY449" s="6"/>
      <c r="AZ449" s="6"/>
      <c r="BA449" s="6" t="s">
        <v>911</v>
      </c>
      <c r="BB449" s="6">
        <v>243</v>
      </c>
      <c r="BC449" s="6" t="s">
        <v>85</v>
      </c>
      <c r="BD449" s="6">
        <v>45566.776642951387</v>
      </c>
      <c r="BE449" s="6" t="s">
        <v>79</v>
      </c>
      <c r="BF449" s="6" t="s">
        <v>80</v>
      </c>
      <c r="BG449" s="6">
        <v>243</v>
      </c>
      <c r="BH449" s="6">
        <v>243</v>
      </c>
      <c r="BI449" s="6">
        <v>0</v>
      </c>
      <c r="BJ449" s="6" t="s">
        <v>910</v>
      </c>
      <c r="BK449" s="6" t="s">
        <v>82</v>
      </c>
      <c r="BL449" s="6">
        <v>16.369998931884766</v>
      </c>
      <c r="BM449" s="6">
        <v>110</v>
      </c>
      <c r="BN449" s="6" t="s">
        <v>82</v>
      </c>
      <c r="BO449" s="6" t="s">
        <v>82</v>
      </c>
      <c r="BP449" s="6">
        <v>0</v>
      </c>
      <c r="BQ449" s="6">
        <v>60</v>
      </c>
      <c r="BR449" s="6"/>
      <c r="BS449" s="6"/>
      <c r="BT449" s="6" t="s">
        <v>912</v>
      </c>
      <c r="BU449" s="6" t="s">
        <v>911</v>
      </c>
      <c r="BV449" s="6">
        <v>40</v>
      </c>
      <c r="BW449" s="6">
        <v>20</v>
      </c>
      <c r="BX449" s="6">
        <v>45</v>
      </c>
      <c r="BY449" s="6">
        <v>1196.972</v>
      </c>
      <c r="BZ449" s="6">
        <v>771.09900000000005</v>
      </c>
      <c r="CA449" s="6">
        <v>-3.706</v>
      </c>
      <c r="CB449" s="6">
        <v>4.0149999999999997</v>
      </c>
      <c r="CC449" s="6">
        <v>88.602999999999994</v>
      </c>
      <c r="CD449" s="6">
        <v>2055.5790000000002</v>
      </c>
      <c r="CE449" s="6">
        <v>1201.5840000000001</v>
      </c>
      <c r="CF449" s="6">
        <v>1082.5150000000001</v>
      </c>
      <c r="CG449" s="6">
        <v>179.596</v>
      </c>
      <c r="CH449" s="6">
        <v>99.998999999999995</v>
      </c>
      <c r="CS449" s="6"/>
      <c r="CT449" s="6"/>
      <c r="CU449" s="6"/>
      <c r="CV449" s="6"/>
      <c r="CW449" s="6"/>
      <c r="CZ449" s="6"/>
      <c r="DA449" s="6"/>
      <c r="DB449" s="6"/>
      <c r="DC449" s="6"/>
      <c r="DD449" s="6"/>
      <c r="DE449" s="6"/>
    </row>
    <row r="450" spans="1:109" x14ac:dyDescent="0.35">
      <c r="A450" s="8">
        <v>800.6754150390625</v>
      </c>
      <c r="B450" s="8">
        <v>119.90861511230469</v>
      </c>
      <c r="C450" s="8">
        <v>215.10000610351563</v>
      </c>
      <c r="D450" s="8">
        <v>215.30000305175781</v>
      </c>
      <c r="E450" s="8">
        <v>220.30000305175781</v>
      </c>
      <c r="F450" s="8">
        <v>224.80000305175781</v>
      </c>
      <c r="G450" s="8">
        <v>2196.89892578125</v>
      </c>
      <c r="H450" s="8">
        <v>1832.222412109375</v>
      </c>
      <c r="I450" s="8">
        <v>3.4580001831054688</v>
      </c>
      <c r="J450" s="8">
        <v>0.14600001275539398</v>
      </c>
      <c r="K450" s="8">
        <v>24.340002059936523</v>
      </c>
      <c r="L450" s="8">
        <v>2.0240001678466797</v>
      </c>
      <c r="M450" s="8">
        <v>0.45400002598762512</v>
      </c>
      <c r="N450" s="8">
        <v>0.65600001811981201</v>
      </c>
      <c r="O450" s="8">
        <v>43</v>
      </c>
      <c r="P450" s="8">
        <v>26.090358734130859</v>
      </c>
      <c r="Q450" s="8">
        <v>44.943305969238281</v>
      </c>
      <c r="R450" s="8">
        <v>230</v>
      </c>
      <c r="S450" s="8">
        <v>60</v>
      </c>
      <c r="T450" s="8">
        <v>60</v>
      </c>
      <c r="U450" s="8">
        <v>61</v>
      </c>
      <c r="V450" s="8">
        <v>141.87911987304688</v>
      </c>
      <c r="W450" s="8">
        <v>52.499603271484375</v>
      </c>
      <c r="X450" s="8">
        <v>66.74090576171875</v>
      </c>
      <c r="Y450" s="8">
        <v>80.496597290039063</v>
      </c>
      <c r="Z450" s="8">
        <v>3.1604375839233398</v>
      </c>
      <c r="AA450" s="8">
        <v>536.683349609375</v>
      </c>
      <c r="AB450" s="8">
        <v>489.27566528320313</v>
      </c>
      <c r="AC450" s="8">
        <v>4.7406878471374512</v>
      </c>
      <c r="AD450" s="8">
        <v>3.8000626564025879</v>
      </c>
      <c r="AE450" s="8">
        <v>7561.0048828125</v>
      </c>
      <c r="AF450" s="8">
        <v>5195.85693359375</v>
      </c>
      <c r="AG450" s="8">
        <v>1651.7568359375</v>
      </c>
      <c r="AH450" s="8">
        <v>1003.4931640625</v>
      </c>
      <c r="AI450" s="8">
        <v>5909.248046875</v>
      </c>
      <c r="AJ450" s="8">
        <v>4192.36376953125</v>
      </c>
      <c r="AK450" s="8">
        <f>(data_cloud__263[[#This Row],[timestamp]]-BD448)*86400</f>
        <v>24.00300046429038</v>
      </c>
      <c r="AL450" s="8">
        <v>1.0029999999999999</v>
      </c>
      <c r="AM450" s="8">
        <v>423.21</v>
      </c>
      <c r="AN450" s="8">
        <v>2055.1309999999999</v>
      </c>
      <c r="AO450" s="8">
        <v>7.383</v>
      </c>
      <c r="AP450" s="6">
        <v>27.702000000000002</v>
      </c>
      <c r="AQ450" s="6">
        <v>1</v>
      </c>
      <c r="AR450" s="6">
        <v>1</v>
      </c>
      <c r="AS450" s="6">
        <f>_xlfn.XLOOKUP(data_cloud__263[[#This Row],[product_id]], manual_check_maarten!A:A,manual_check_maarten!F:F,  "")</f>
        <v>1</v>
      </c>
      <c r="AT450" s="6" t="str">
        <f>_xlfn.XLOOKUP(data_cloud__263[[#This Row],[product_id]], manual_check_maarten!A:A,manual_check_maarten!H:H,  "")</f>
        <v/>
      </c>
      <c r="AU450" s="6">
        <f>IF(data_cloud__263[[#This Row],[ground_truth]]=0,1,0)</f>
        <v>0</v>
      </c>
      <c r="AV450" s="6"/>
      <c r="AW450" s="6"/>
      <c r="AX450" s="6">
        <f>_xlfn.XLOOKUP(data_cloud__263[[#This Row],[product_id]], manual_check_maarten!A:A,manual_check_maarten!G:G,  "")</f>
        <v>0</v>
      </c>
      <c r="AY450" s="6"/>
      <c r="AZ450" s="6"/>
      <c r="BA450" s="6" t="s">
        <v>913</v>
      </c>
      <c r="BB450" s="6">
        <v>244</v>
      </c>
      <c r="BC450" s="6" t="s">
        <v>78</v>
      </c>
      <c r="BD450" s="6">
        <v>45566.776920763892</v>
      </c>
      <c r="BE450" s="6" t="s">
        <v>79</v>
      </c>
      <c r="BF450" s="6" t="s">
        <v>80</v>
      </c>
      <c r="BG450" s="6">
        <v>244</v>
      </c>
      <c r="BH450" s="6">
        <v>244</v>
      </c>
      <c r="BI450" s="6">
        <v>0</v>
      </c>
      <c r="BJ450" s="6" t="s">
        <v>914</v>
      </c>
      <c r="BK450" s="6" t="s">
        <v>82</v>
      </c>
      <c r="BL450" s="6">
        <v>16.369998931884766</v>
      </c>
      <c r="BM450" s="6">
        <v>110</v>
      </c>
      <c r="BN450" s="6" t="s">
        <v>82</v>
      </c>
      <c r="BO450" s="6" t="s">
        <v>82</v>
      </c>
      <c r="BP450" s="6">
        <v>0</v>
      </c>
      <c r="BQ450" s="6">
        <v>60</v>
      </c>
      <c r="BR450" s="6">
        <v>2.4874567985534668E-2</v>
      </c>
      <c r="BS450" s="6">
        <v>0.12167870998382568</v>
      </c>
      <c r="BT450" s="6" t="s">
        <v>915</v>
      </c>
      <c r="BU450" s="6" t="s">
        <v>913</v>
      </c>
      <c r="BV450" s="6">
        <v>40</v>
      </c>
      <c r="BW450" s="6">
        <v>20</v>
      </c>
      <c r="BX450" s="6">
        <v>45</v>
      </c>
      <c r="BY450" s="6">
        <v>828.38</v>
      </c>
      <c r="BZ450" s="6">
        <v>1148.915</v>
      </c>
      <c r="CA450" s="6">
        <v>-0.26400000000000001</v>
      </c>
      <c r="CB450" s="6">
        <v>4.16</v>
      </c>
      <c r="CC450" s="6">
        <v>92.045000000000002</v>
      </c>
      <c r="CD450" s="6">
        <v>2055.1309999999999</v>
      </c>
      <c r="CE450" s="6">
        <v>811.84799999999996</v>
      </c>
      <c r="CF450" s="6">
        <v>1257.933</v>
      </c>
      <c r="CG450" s="6">
        <v>2.7709999999999999</v>
      </c>
      <c r="CH450" s="6">
        <v>99.998999999999995</v>
      </c>
      <c r="CS450" s="6"/>
      <c r="CT450" s="6"/>
      <c r="CU450" s="6"/>
      <c r="CV450" s="6"/>
      <c r="CW450" s="6"/>
      <c r="CZ450" s="6"/>
      <c r="DA450" s="6"/>
      <c r="DB450" s="6"/>
      <c r="DC450" s="6"/>
      <c r="DD450" s="6"/>
      <c r="DE450" s="6"/>
    </row>
    <row r="451" spans="1:109" x14ac:dyDescent="0.35">
      <c r="A451" s="8">
        <v>800.6754150390625</v>
      </c>
      <c r="B451" s="8">
        <v>119.90861511230469</v>
      </c>
      <c r="C451" s="8">
        <v>215.10000610351563</v>
      </c>
      <c r="D451" s="8">
        <v>215.30000305175781</v>
      </c>
      <c r="E451" s="8">
        <v>220.30000305175781</v>
      </c>
      <c r="F451" s="8">
        <v>224.80000305175781</v>
      </c>
      <c r="G451" s="8">
        <v>2196.89892578125</v>
      </c>
      <c r="H451" s="8">
        <v>1832.222412109375</v>
      </c>
      <c r="I451" s="8">
        <v>3.4580001831054688</v>
      </c>
      <c r="J451" s="8">
        <v>0.14600001275539398</v>
      </c>
      <c r="K451" s="8">
        <v>24.340002059936523</v>
      </c>
      <c r="L451" s="8">
        <v>2.0240001678466797</v>
      </c>
      <c r="M451" s="8">
        <v>0.45400002598762512</v>
      </c>
      <c r="N451" s="8">
        <v>0.65600001811981201</v>
      </c>
      <c r="O451" s="8">
        <v>43</v>
      </c>
      <c r="P451" s="8">
        <v>26.090358734130859</v>
      </c>
      <c r="Q451" s="8">
        <v>44.943305969238281</v>
      </c>
      <c r="R451" s="8">
        <v>230</v>
      </c>
      <c r="S451" s="8">
        <v>60</v>
      </c>
      <c r="T451" s="8">
        <v>60</v>
      </c>
      <c r="U451" s="8">
        <v>61</v>
      </c>
      <c r="V451" s="8">
        <v>91.864166259765625</v>
      </c>
      <c r="W451" s="8">
        <v>52.49993896484375</v>
      </c>
      <c r="X451" s="8">
        <v>67.405464172363281</v>
      </c>
      <c r="Y451" s="8">
        <v>83.276504516601563</v>
      </c>
      <c r="Z451" s="8">
        <v>1.5049375295639038</v>
      </c>
      <c r="AA451" s="8">
        <v>536.34698486328125</v>
      </c>
      <c r="AB451" s="8">
        <v>487.03250122070313</v>
      </c>
      <c r="AC451" s="8">
        <v>4.966437816619873</v>
      </c>
      <c r="AD451" s="8">
        <v>3.9129376411437988</v>
      </c>
      <c r="AE451" s="8">
        <v>7672.64501953125</v>
      </c>
      <c r="AF451" s="8">
        <v>5749.5986328125</v>
      </c>
      <c r="AG451" s="8">
        <v>1778.181640625</v>
      </c>
      <c r="AH451" s="8">
        <v>1075.724609375</v>
      </c>
      <c r="AI451" s="8">
        <v>5894.46337890625</v>
      </c>
      <c r="AJ451" s="8">
        <v>4673.8740234375</v>
      </c>
      <c r="AK451" s="8">
        <f>(data_cloud__263[[#This Row],[timestamp]]-BD449)*86400</f>
        <v>24.00300046429038</v>
      </c>
      <c r="AL451" s="8">
        <v>1.0049999999999999</v>
      </c>
      <c r="AM451" s="8">
        <v>424.6</v>
      </c>
      <c r="AN451" s="8">
        <v>2056.1779999999999</v>
      </c>
      <c r="AO451" s="8">
        <v>9.7240000000000002</v>
      </c>
      <c r="AP451" s="6">
        <v>26.722999999999999</v>
      </c>
      <c r="AQ451" s="6">
        <v>1</v>
      </c>
      <c r="AR451" s="6">
        <v>1</v>
      </c>
      <c r="AS451" s="6">
        <f>_xlfn.XLOOKUP(data_cloud__263[[#This Row],[product_id]], manual_check_maarten!A:A,manual_check_maarten!F:F,  "")</f>
        <v>1</v>
      </c>
      <c r="AT451" s="6" t="str">
        <f>_xlfn.XLOOKUP(data_cloud__263[[#This Row],[product_id]], manual_check_maarten!A:A,manual_check_maarten!H:H,  "")</f>
        <v/>
      </c>
      <c r="AU451" s="6">
        <f>IF(data_cloud__263[[#This Row],[ground_truth]]=0,1,0)</f>
        <v>0</v>
      </c>
      <c r="AV451" s="6"/>
      <c r="AW451" s="6"/>
      <c r="AX451" s="6">
        <f>_xlfn.XLOOKUP(data_cloud__263[[#This Row],[product_id]], manual_check_maarten!A:A,manual_check_maarten!G:G,  "")</f>
        <v>0</v>
      </c>
      <c r="AY451" s="6"/>
      <c r="AZ451" s="6"/>
      <c r="BA451" s="6" t="s">
        <v>916</v>
      </c>
      <c r="BB451" s="6">
        <v>244</v>
      </c>
      <c r="BC451" s="6" t="s">
        <v>85</v>
      </c>
      <c r="BD451" s="6">
        <v>45566.776920763892</v>
      </c>
      <c r="BE451" s="6" t="s">
        <v>79</v>
      </c>
      <c r="BF451" s="6" t="s">
        <v>80</v>
      </c>
      <c r="BG451" s="6">
        <v>244</v>
      </c>
      <c r="BH451" s="6">
        <v>244</v>
      </c>
      <c r="BI451" s="6">
        <v>0</v>
      </c>
      <c r="BJ451" s="6" t="s">
        <v>914</v>
      </c>
      <c r="BK451" s="6" t="s">
        <v>82</v>
      </c>
      <c r="BL451" s="6">
        <v>16.369998931884766</v>
      </c>
      <c r="BM451" s="6">
        <v>110</v>
      </c>
      <c r="BN451" s="6" t="s">
        <v>82</v>
      </c>
      <c r="BO451" s="6" t="s">
        <v>82</v>
      </c>
      <c r="BP451" s="6">
        <v>0</v>
      </c>
      <c r="BQ451" s="6">
        <v>60</v>
      </c>
      <c r="BR451" s="6"/>
      <c r="BS451" s="6"/>
      <c r="BT451" s="6" t="s">
        <v>917</v>
      </c>
      <c r="BU451" s="6" t="s">
        <v>916</v>
      </c>
      <c r="BV451" s="6">
        <v>40</v>
      </c>
      <c r="BW451" s="6">
        <v>20</v>
      </c>
      <c r="BX451" s="6">
        <v>45</v>
      </c>
      <c r="BY451" s="6">
        <v>1216.8989999999999</v>
      </c>
      <c r="BZ451" s="6">
        <v>888.34100000000001</v>
      </c>
      <c r="CA451" s="6">
        <v>-2.9910000000000001</v>
      </c>
      <c r="CB451" s="6">
        <v>4.1040000000000001</v>
      </c>
      <c r="CC451" s="6">
        <v>89.317999999999998</v>
      </c>
      <c r="CD451" s="6">
        <v>2056.1779999999999</v>
      </c>
      <c r="CE451" s="6">
        <v>1215.723</v>
      </c>
      <c r="CF451" s="6">
        <v>1197.3320000000001</v>
      </c>
      <c r="CG451" s="6">
        <v>-179.24700000000001</v>
      </c>
      <c r="CH451" s="6">
        <v>99.998999999999995</v>
      </c>
      <c r="CS451" s="6"/>
      <c r="CT451" s="6"/>
      <c r="CU451" s="6"/>
      <c r="CV451" s="6"/>
      <c r="CW451" s="6"/>
      <c r="CZ451" s="6"/>
      <c r="DA451" s="6"/>
      <c r="DB451" s="6"/>
      <c r="DC451" s="6"/>
      <c r="DD451" s="6"/>
      <c r="DE451" s="6"/>
    </row>
    <row r="452" spans="1:109" x14ac:dyDescent="0.35">
      <c r="A452" s="8">
        <v>800.85986328125</v>
      </c>
      <c r="B452" s="8">
        <v>119.90861511230469</v>
      </c>
      <c r="C452" s="8">
        <v>215.10000610351563</v>
      </c>
      <c r="D452" s="8">
        <v>215.10000610351563</v>
      </c>
      <c r="E452" s="8">
        <v>220.30000305175781</v>
      </c>
      <c r="F452" s="8">
        <v>225</v>
      </c>
      <c r="G452" s="8">
        <v>2190.196044921875</v>
      </c>
      <c r="H452" s="8">
        <v>1850.77685546875</v>
      </c>
      <c r="I452" s="8">
        <v>3.2840001583099365</v>
      </c>
      <c r="J452" s="8">
        <v>0.14400000870227814</v>
      </c>
      <c r="K452" s="8">
        <v>24.338001251220703</v>
      </c>
      <c r="L452" s="8">
        <v>2.0540001392364502</v>
      </c>
      <c r="M452" s="8">
        <v>0.45200002193450928</v>
      </c>
      <c r="N452" s="8">
        <v>0.65600001811981201</v>
      </c>
      <c r="O452" s="8">
        <v>43.200000762939453</v>
      </c>
      <c r="P452" s="8">
        <v>26.340099334716797</v>
      </c>
      <c r="Q452" s="8">
        <v>44.948402404785156</v>
      </c>
      <c r="R452" s="8">
        <v>229.80000305175781</v>
      </c>
      <c r="S452" s="8">
        <v>60.099997999999999</v>
      </c>
      <c r="T452" s="8">
        <v>60.099997999999999</v>
      </c>
      <c r="U452" s="8">
        <v>61</v>
      </c>
      <c r="V452" s="8">
        <v>141.87911987304688</v>
      </c>
      <c r="W452" s="8">
        <v>52.499603271484375</v>
      </c>
      <c r="X452" s="8">
        <v>66.758720397949219</v>
      </c>
      <c r="Y452" s="8">
        <v>80.57379150390625</v>
      </c>
      <c r="Z452" s="8">
        <v>2.8594377040863037</v>
      </c>
      <c r="AA452" s="8">
        <v>539.407470703125</v>
      </c>
      <c r="AB452" s="8">
        <v>492.6585693359375</v>
      </c>
      <c r="AC452" s="8">
        <v>4.7030625343322754</v>
      </c>
      <c r="AD452" s="8">
        <v>3.7248127460479736</v>
      </c>
      <c r="AE452" s="8">
        <v>7611.45654296875</v>
      </c>
      <c r="AF452" s="8">
        <v>5275.93603515625</v>
      </c>
      <c r="AG452" s="8">
        <v>1651.56640625</v>
      </c>
      <c r="AH452" s="8">
        <v>986.70458984375</v>
      </c>
      <c r="AI452" s="8">
        <v>5959.89013671875</v>
      </c>
      <c r="AJ452" s="8">
        <v>4289.2314453125</v>
      </c>
      <c r="AK452" s="8">
        <f>(data_cloud__263[[#This Row],[timestamp]]-BD450)*86400</f>
        <v>24.990999908186495</v>
      </c>
      <c r="AL452" s="8">
        <v>1.0029999999999999</v>
      </c>
      <c r="AM452" s="8">
        <v>423.529</v>
      </c>
      <c r="AN452" s="8">
        <v>2055.194</v>
      </c>
      <c r="AO452" s="8">
        <v>6.1319999999999997</v>
      </c>
      <c r="AP452" s="6">
        <v>26.140999999999998</v>
      </c>
      <c r="AQ452" s="6">
        <v>1</v>
      </c>
      <c r="AR452" s="6">
        <v>1</v>
      </c>
      <c r="AS452" s="6">
        <f>_xlfn.XLOOKUP(data_cloud__263[[#This Row],[product_id]], manual_check_maarten!A:A,manual_check_maarten!F:F,  "")</f>
        <v>1</v>
      </c>
      <c r="AT452" s="6" t="str">
        <f>_xlfn.XLOOKUP(data_cloud__263[[#This Row],[product_id]], manual_check_maarten!A:A,manual_check_maarten!H:H,  "")</f>
        <v/>
      </c>
      <c r="AU452" s="6">
        <f>IF(data_cloud__263[[#This Row],[ground_truth]]=0,1,0)</f>
        <v>0</v>
      </c>
      <c r="AV452" s="6"/>
      <c r="AW452" s="6"/>
      <c r="AX452" s="6">
        <f>_xlfn.XLOOKUP(data_cloud__263[[#This Row],[product_id]], manual_check_maarten!A:A,manual_check_maarten!G:G,  "")</f>
        <v>0</v>
      </c>
      <c r="AY452" s="6"/>
      <c r="AZ452" s="6"/>
      <c r="BA452" s="6" t="s">
        <v>918</v>
      </c>
      <c r="BB452" s="6">
        <v>245</v>
      </c>
      <c r="BC452" s="6" t="s">
        <v>78</v>
      </c>
      <c r="BD452" s="6">
        <v>45566.777210011576</v>
      </c>
      <c r="BE452" s="6" t="s">
        <v>79</v>
      </c>
      <c r="BF452" s="6" t="s">
        <v>80</v>
      </c>
      <c r="BG452" s="6">
        <v>245</v>
      </c>
      <c r="BH452" s="6">
        <v>245</v>
      </c>
      <c r="BI452" s="6">
        <v>0</v>
      </c>
      <c r="BJ452" s="6" t="s">
        <v>919</v>
      </c>
      <c r="BK452" s="6" t="s">
        <v>82</v>
      </c>
      <c r="BL452" s="6">
        <v>16.379999160766602</v>
      </c>
      <c r="BM452" s="6">
        <v>110</v>
      </c>
      <c r="BN452" s="6" t="s">
        <v>82</v>
      </c>
      <c r="BO452" s="6" t="s">
        <v>82</v>
      </c>
      <c r="BP452" s="6">
        <v>0</v>
      </c>
      <c r="BQ452" s="6">
        <v>60</v>
      </c>
      <c r="BR452" s="6">
        <v>2.012944221496582E-2</v>
      </c>
      <c r="BS452" s="6">
        <v>0.12723147869110107</v>
      </c>
      <c r="BT452" s="6" t="s">
        <v>920</v>
      </c>
      <c r="BU452" s="6" t="s">
        <v>918</v>
      </c>
      <c r="BV452" s="6">
        <v>40</v>
      </c>
      <c r="BW452" s="6">
        <v>20</v>
      </c>
      <c r="BX452" s="6">
        <v>45</v>
      </c>
      <c r="BY452" s="6">
        <v>851.39499999999998</v>
      </c>
      <c r="BZ452" s="6">
        <v>1171.6389999999999</v>
      </c>
      <c r="CA452" s="6">
        <v>1.18</v>
      </c>
      <c r="CB452" s="6">
        <v>4.0609999999999999</v>
      </c>
      <c r="CC452" s="6">
        <v>93.489000000000004</v>
      </c>
      <c r="CD452" s="6">
        <v>2055.194</v>
      </c>
      <c r="CE452" s="6">
        <v>831.85699999999997</v>
      </c>
      <c r="CF452" s="6">
        <v>1279.1120000000001</v>
      </c>
      <c r="CG452" s="6">
        <v>4.6760000000000002</v>
      </c>
      <c r="CH452" s="6">
        <v>98.424999999999997</v>
      </c>
      <c r="CS452" s="6"/>
      <c r="CT452" s="6"/>
      <c r="CU452" s="6"/>
      <c r="CV452" s="6"/>
      <c r="CW452" s="6"/>
      <c r="CZ452" s="6"/>
      <c r="DA452" s="6"/>
      <c r="DB452" s="6"/>
      <c r="DC452" s="6"/>
      <c r="DD452" s="6"/>
      <c r="DE452" s="6"/>
    </row>
    <row r="453" spans="1:109" x14ac:dyDescent="0.35">
      <c r="A453" s="8">
        <v>800.85986328125</v>
      </c>
      <c r="B453" s="8">
        <v>119.90861511230469</v>
      </c>
      <c r="C453" s="8">
        <v>215.10000610351563</v>
      </c>
      <c r="D453" s="8">
        <v>215.10000610351563</v>
      </c>
      <c r="E453" s="8">
        <v>220.30000305175781</v>
      </c>
      <c r="F453" s="8">
        <v>225</v>
      </c>
      <c r="G453" s="8">
        <v>2190.196044921875</v>
      </c>
      <c r="H453" s="8">
        <v>1850.77685546875</v>
      </c>
      <c r="I453" s="8">
        <v>3.2840001583099365</v>
      </c>
      <c r="J453" s="8">
        <v>0.14400000870227814</v>
      </c>
      <c r="K453" s="8">
        <v>24.338001251220703</v>
      </c>
      <c r="L453" s="8">
        <v>2.0540001392364502</v>
      </c>
      <c r="M453" s="8">
        <v>0.45200002193450928</v>
      </c>
      <c r="N453" s="8">
        <v>0.65600001811981201</v>
      </c>
      <c r="O453" s="8">
        <v>43.200000762939453</v>
      </c>
      <c r="P453" s="8">
        <v>26.340099334716797</v>
      </c>
      <c r="Q453" s="8">
        <v>44.948402404785156</v>
      </c>
      <c r="R453" s="8">
        <v>229.80000305175781</v>
      </c>
      <c r="S453" s="8">
        <v>60.099997999999999</v>
      </c>
      <c r="T453" s="8">
        <v>60.099997999999999</v>
      </c>
      <c r="U453" s="8">
        <v>61</v>
      </c>
      <c r="V453" s="8">
        <v>91.864166259765625</v>
      </c>
      <c r="W453" s="8">
        <v>52.49993896484375</v>
      </c>
      <c r="X453" s="8">
        <v>67.600112915039063</v>
      </c>
      <c r="Y453" s="8">
        <v>83.006301879882813</v>
      </c>
      <c r="Z453" s="8">
        <v>2.6336877346038818</v>
      </c>
      <c r="AA453" s="8">
        <v>539.16790771484375</v>
      </c>
      <c r="AB453" s="8">
        <v>489.97128295898438</v>
      </c>
      <c r="AC453" s="8">
        <v>4.9288125038146973</v>
      </c>
      <c r="AD453" s="8">
        <v>3.8753125667572021</v>
      </c>
      <c r="AE453" s="8">
        <v>7736.982421875</v>
      </c>
      <c r="AF453" s="8">
        <v>5835.3994140625</v>
      </c>
      <c r="AG453" s="8">
        <v>1779.4169921875</v>
      </c>
      <c r="AH453" s="8">
        <v>1076.7275390625</v>
      </c>
      <c r="AI453" s="8">
        <v>5957.5654296875</v>
      </c>
      <c r="AJ453" s="8">
        <v>4758.671875</v>
      </c>
      <c r="AK453" s="8">
        <f>(data_cloud__263[[#This Row],[timestamp]]-BD451)*86400</f>
        <v>24.990999908186495</v>
      </c>
      <c r="AL453" s="8">
        <v>1.0049999999999999</v>
      </c>
      <c r="AM453" s="8">
        <v>424.57900000000001</v>
      </c>
      <c r="AN453" s="8">
        <v>2056.4780000000001</v>
      </c>
      <c r="AO453" s="8">
        <v>8.5470000000000006</v>
      </c>
      <c r="AP453" s="6">
        <v>37.966000000000001</v>
      </c>
      <c r="AQ453" s="6">
        <v>1</v>
      </c>
      <c r="AR453" s="6">
        <v>1</v>
      </c>
      <c r="AS453" s="6">
        <f>_xlfn.XLOOKUP(data_cloud__263[[#This Row],[product_id]], manual_check_maarten!A:A,manual_check_maarten!F:F,  "")</f>
        <v>1</v>
      </c>
      <c r="AT453" s="6" t="str">
        <f>_xlfn.XLOOKUP(data_cloud__263[[#This Row],[product_id]], manual_check_maarten!A:A,manual_check_maarten!H:H,  "")</f>
        <v/>
      </c>
      <c r="AU453" s="6">
        <f>IF(data_cloud__263[[#This Row],[ground_truth]]=0,1,0)</f>
        <v>0</v>
      </c>
      <c r="AV453" s="6"/>
      <c r="AW453" s="6"/>
      <c r="AX453" s="6">
        <f>_xlfn.XLOOKUP(data_cloud__263[[#This Row],[product_id]], manual_check_maarten!A:A,manual_check_maarten!G:G,  "")</f>
        <v>0</v>
      </c>
      <c r="AY453" s="6"/>
      <c r="AZ453" s="6"/>
      <c r="BA453" s="6" t="s">
        <v>921</v>
      </c>
      <c r="BB453" s="6">
        <v>245</v>
      </c>
      <c r="BC453" s="6" t="s">
        <v>85</v>
      </c>
      <c r="BD453" s="6">
        <v>45566.777210011576</v>
      </c>
      <c r="BE453" s="6" t="s">
        <v>79</v>
      </c>
      <c r="BF453" s="6" t="s">
        <v>80</v>
      </c>
      <c r="BG453" s="6">
        <v>245</v>
      </c>
      <c r="BH453" s="6">
        <v>245</v>
      </c>
      <c r="BI453" s="6">
        <v>0</v>
      </c>
      <c r="BJ453" s="6" t="s">
        <v>919</v>
      </c>
      <c r="BK453" s="6" t="s">
        <v>82</v>
      </c>
      <c r="BL453" s="6">
        <v>16.379999160766602</v>
      </c>
      <c r="BM453" s="6">
        <v>110</v>
      </c>
      <c r="BN453" s="6" t="s">
        <v>82</v>
      </c>
      <c r="BO453" s="6" t="s">
        <v>82</v>
      </c>
      <c r="BP453" s="6">
        <v>0</v>
      </c>
      <c r="BQ453" s="6">
        <v>60</v>
      </c>
      <c r="BR453" s="6"/>
      <c r="BS453" s="6"/>
      <c r="BT453" s="6" t="s">
        <v>922</v>
      </c>
      <c r="BU453" s="6" t="s">
        <v>921</v>
      </c>
      <c r="BV453" s="6">
        <v>40</v>
      </c>
      <c r="BW453" s="6">
        <v>20</v>
      </c>
      <c r="BX453" s="6">
        <v>45</v>
      </c>
      <c r="BY453" s="6">
        <v>1199.924</v>
      </c>
      <c r="BZ453" s="6">
        <v>799.36500000000001</v>
      </c>
      <c r="CA453" s="6">
        <v>-4.1269999999999998</v>
      </c>
      <c r="CB453" s="6">
        <v>4.0449999999999999</v>
      </c>
      <c r="CC453" s="6">
        <v>88.182000000000002</v>
      </c>
      <c r="CD453" s="6">
        <v>2056.4780000000001</v>
      </c>
      <c r="CE453" s="6">
        <v>1204.037</v>
      </c>
      <c r="CF453" s="6">
        <v>1110.5</v>
      </c>
      <c r="CG453" s="6">
        <v>179.78200000000001</v>
      </c>
      <c r="CH453" s="6">
        <v>99.998999999999995</v>
      </c>
      <c r="CS453" s="6"/>
      <c r="CT453" s="6"/>
      <c r="CU453" s="6"/>
      <c r="CV453" s="6"/>
      <c r="CW453" s="6"/>
      <c r="CZ453" s="6"/>
      <c r="DA453" s="6"/>
      <c r="DB453" s="6"/>
      <c r="DC453" s="6"/>
      <c r="DD453" s="6"/>
      <c r="DE453" s="6"/>
    </row>
    <row r="454" spans="1:109" hidden="1" x14ac:dyDescent="0.35">
      <c r="A454" s="8">
        <v>800.85986328125</v>
      </c>
      <c r="B454" s="8">
        <v>119.90861511230469</v>
      </c>
      <c r="C454" s="8">
        <v>214.80000305175781</v>
      </c>
      <c r="D454" s="8">
        <v>215.30000305175781</v>
      </c>
      <c r="E454" s="8">
        <v>220.30000305175781</v>
      </c>
      <c r="F454" s="8">
        <v>225</v>
      </c>
      <c r="G454" s="8">
        <v>2181.841796875</v>
      </c>
      <c r="H454" s="8">
        <v>1832.0281982421875</v>
      </c>
      <c r="I454" s="8">
        <v>3.2380001544952393</v>
      </c>
      <c r="J454" s="8">
        <v>0.14600001275539398</v>
      </c>
      <c r="K454" s="8">
        <v>24.338001251220703</v>
      </c>
      <c r="L454" s="8">
        <v>2.0600001811981201</v>
      </c>
      <c r="M454" s="8">
        <v>0.45200002193450928</v>
      </c>
      <c r="N454" s="8">
        <v>0.65400004386901855</v>
      </c>
      <c r="O454" s="8">
        <v>43.400001525878906</v>
      </c>
      <c r="P454" s="8">
        <v>26.579647064208984</v>
      </c>
      <c r="Q454" s="8">
        <v>44.968788146972656</v>
      </c>
      <c r="R454" s="8">
        <v>229.80000305175781</v>
      </c>
      <c r="S454" s="8">
        <v>59.900002000000001</v>
      </c>
      <c r="T454" s="8">
        <v>59.900002000000001</v>
      </c>
      <c r="U454" s="8">
        <v>61</v>
      </c>
      <c r="V454" s="8">
        <v>141.87911987304688</v>
      </c>
      <c r="W454" s="8">
        <v>52.499603271484375</v>
      </c>
      <c r="X454" s="8">
        <v>66.841537475585938</v>
      </c>
      <c r="Y454" s="8">
        <v>80.5672607421875</v>
      </c>
      <c r="Z454" s="8">
        <v>3.3109376430511475</v>
      </c>
      <c r="AA454" s="8">
        <v>539.17108154296875</v>
      </c>
      <c r="AB454" s="8">
        <v>492.98321533203125</v>
      </c>
      <c r="AC454" s="8">
        <v>4.6278128623962402</v>
      </c>
      <c r="AD454" s="8">
        <v>3.7248127460479736</v>
      </c>
      <c r="AE454" s="8">
        <v>7607.89892578125</v>
      </c>
      <c r="AF454" s="8">
        <v>5268.1982421875</v>
      </c>
      <c r="AG454" s="8">
        <v>1616.31884765625</v>
      </c>
      <c r="AH454" s="8">
        <v>992.419921875</v>
      </c>
      <c r="AI454" s="8">
        <v>5991.580078125</v>
      </c>
      <c r="AJ454" s="8">
        <v>4275.7783203125</v>
      </c>
      <c r="AK454" s="8">
        <f>(data_cloud__263[[#This Row],[timestamp]]-BD452)*86400</f>
        <v>24.082000111229718</v>
      </c>
      <c r="AL454" s="8"/>
      <c r="AM454" s="8"/>
      <c r="AN454" s="8"/>
      <c r="AO454" s="8"/>
      <c r="AP454" s="6"/>
      <c r="AQ454" s="6"/>
      <c r="AR454" s="6"/>
      <c r="AS454" s="6" t="str">
        <f>_xlfn.XLOOKUP(data_cloud__263[[#This Row],[product_id]], manual_check_maarten!A:A,manual_check_maarten!F:F,  "")</f>
        <v/>
      </c>
      <c r="AT454" s="6" t="str">
        <f>_xlfn.XLOOKUP(data_cloud__263[[#This Row],[product_id]], manual_check_maarten!A:A,manual_check_maarten!H:H,  "")</f>
        <v/>
      </c>
      <c r="AU454" s="6">
        <f>IF(data_cloud__263[[#This Row],[ground_truth]]=0,1,0)</f>
        <v>0</v>
      </c>
      <c r="AV454" s="6"/>
      <c r="AW454" s="6"/>
      <c r="AX454" s="6" t="str">
        <f>_xlfn.XLOOKUP(data_cloud__263[[#This Row],[product_id]], manual_check_maarten!A:A,manual_check_maarten!G:G,  "")</f>
        <v/>
      </c>
      <c r="AY454" s="6"/>
      <c r="AZ454" s="6"/>
      <c r="BA454" s="6" t="s">
        <v>923</v>
      </c>
      <c r="BB454" s="6">
        <v>246</v>
      </c>
      <c r="BC454" s="6" t="s">
        <v>78</v>
      </c>
      <c r="BD454" s="6">
        <v>45566.777488738429</v>
      </c>
      <c r="BE454" s="6" t="s">
        <v>79</v>
      </c>
      <c r="BF454" s="6" t="s">
        <v>80</v>
      </c>
      <c r="BG454" s="6">
        <v>246</v>
      </c>
      <c r="BH454" s="6">
        <v>246</v>
      </c>
      <c r="BI454" s="6">
        <v>0</v>
      </c>
      <c r="BJ454" s="6" t="s">
        <v>924</v>
      </c>
      <c r="BK454" s="6" t="s">
        <v>82</v>
      </c>
      <c r="BL454" s="6">
        <v>16.379999160766602</v>
      </c>
      <c r="BM454" s="6">
        <v>110</v>
      </c>
      <c r="BN454" s="6" t="s">
        <v>82</v>
      </c>
      <c r="BO454" s="6" t="s">
        <v>82</v>
      </c>
      <c r="BP454" s="6">
        <v>0</v>
      </c>
      <c r="BQ454" s="6">
        <v>60</v>
      </c>
      <c r="BR454" s="6">
        <v>7.3915719985961914E-3</v>
      </c>
      <c r="BS454" s="6">
        <v>0.14138329029083252</v>
      </c>
      <c r="BT454" s="6"/>
      <c r="BU454" s="6"/>
      <c r="BY454" s="6"/>
      <c r="BZ454" s="6"/>
      <c r="CA454" s="6"/>
      <c r="CB454" s="6"/>
      <c r="CC454" s="6"/>
      <c r="CD454" s="6"/>
      <c r="CE454" s="6"/>
      <c r="CS454" s="6"/>
      <c r="CT454" s="6"/>
      <c r="CU454" s="6"/>
      <c r="CV454" s="6"/>
      <c r="CW454" s="6"/>
      <c r="CZ454" s="6"/>
      <c r="DA454" s="6"/>
      <c r="DB454" s="6"/>
      <c r="DC454" s="6"/>
      <c r="DD454" s="6"/>
      <c r="DE454" s="6"/>
    </row>
    <row r="455" spans="1:109" x14ac:dyDescent="0.35">
      <c r="A455" s="8">
        <v>800.85986328125</v>
      </c>
      <c r="B455" s="8">
        <v>119.90861511230469</v>
      </c>
      <c r="C455" s="8">
        <v>214.80000305175781</v>
      </c>
      <c r="D455" s="8">
        <v>215.30000305175781</v>
      </c>
      <c r="E455" s="8">
        <v>220.30000305175781</v>
      </c>
      <c r="F455" s="8">
        <v>225</v>
      </c>
      <c r="G455" s="8">
        <v>2181.841796875</v>
      </c>
      <c r="H455" s="8">
        <v>1832.0281982421875</v>
      </c>
      <c r="I455" s="8">
        <v>3.2380001544952393</v>
      </c>
      <c r="J455" s="8">
        <v>0.14600001275539398</v>
      </c>
      <c r="K455" s="8">
        <v>24.338001251220703</v>
      </c>
      <c r="L455" s="8">
        <v>2.0600001811981201</v>
      </c>
      <c r="M455" s="8">
        <v>0.45200002193450928</v>
      </c>
      <c r="N455" s="8">
        <v>0.65400004386901855</v>
      </c>
      <c r="O455" s="8">
        <v>43.400001525878906</v>
      </c>
      <c r="P455" s="8">
        <v>26.579647064208984</v>
      </c>
      <c r="Q455" s="8">
        <v>44.968788146972656</v>
      </c>
      <c r="R455" s="8">
        <v>229.80000305175781</v>
      </c>
      <c r="S455" s="8">
        <v>59.900002000000001</v>
      </c>
      <c r="T455" s="8">
        <v>59.900002000000001</v>
      </c>
      <c r="U455" s="8">
        <v>61</v>
      </c>
      <c r="V455" s="8">
        <v>91.864166259765625</v>
      </c>
      <c r="W455" s="8">
        <v>52.49993896484375</v>
      </c>
      <c r="X455" s="8">
        <v>67.513778686523438</v>
      </c>
      <c r="Y455" s="8">
        <v>83.054046630859375</v>
      </c>
      <c r="Z455" s="8">
        <v>2.4831876754760742</v>
      </c>
      <c r="AA455" s="8">
        <v>540.22198486328125</v>
      </c>
      <c r="AB455" s="8">
        <v>492.68402099609375</v>
      </c>
      <c r="AC455" s="8">
        <v>4.8911876678466797</v>
      </c>
      <c r="AD455" s="8">
        <v>3.9129376411437988</v>
      </c>
      <c r="AE455" s="8">
        <v>7754.552734375</v>
      </c>
      <c r="AF455" s="8">
        <v>5901.62646484375</v>
      </c>
      <c r="AG455" s="8">
        <v>1774.19775390625</v>
      </c>
      <c r="AH455" s="8">
        <v>1112.25</v>
      </c>
      <c r="AI455" s="8">
        <v>5980.35498046875</v>
      </c>
      <c r="AJ455" s="8">
        <v>4789.37646484375</v>
      </c>
      <c r="AK455" s="8">
        <f>(data_cloud__263[[#This Row],[timestamp]]-BD453)*86400</f>
        <v>24.081997596658766</v>
      </c>
      <c r="AL455" s="8">
        <v>1.004</v>
      </c>
      <c r="AM455" s="8">
        <v>424.63099999999997</v>
      </c>
      <c r="AN455" s="8">
        <v>2054.4119999999998</v>
      </c>
      <c r="AO455" s="8">
        <v>6.6420000000000003</v>
      </c>
      <c r="AP455" s="6">
        <v>28.433</v>
      </c>
      <c r="AQ455" s="6">
        <v>1</v>
      </c>
      <c r="AR455" s="6">
        <v>1</v>
      </c>
      <c r="AS455" s="6">
        <f>_xlfn.XLOOKUP(data_cloud__263[[#This Row],[product_id]], manual_check_maarten!A:A,manual_check_maarten!F:F,  "")</f>
        <v>1</v>
      </c>
      <c r="AT455" s="6" t="str">
        <f>_xlfn.XLOOKUP(data_cloud__263[[#This Row],[product_id]], manual_check_maarten!A:A,manual_check_maarten!H:H,  "")</f>
        <v/>
      </c>
      <c r="AU455" s="6">
        <f>IF(data_cloud__263[[#This Row],[ground_truth]]=0,1,0)</f>
        <v>0</v>
      </c>
      <c r="AV455" s="6"/>
      <c r="AW455" s="6"/>
      <c r="AX455" s="6">
        <f>_xlfn.XLOOKUP(data_cloud__263[[#This Row],[product_id]], manual_check_maarten!A:A,manual_check_maarten!G:G,  "")</f>
        <v>0</v>
      </c>
      <c r="AY455" s="6"/>
      <c r="AZ455" s="6"/>
      <c r="BA455" s="6" t="s">
        <v>925</v>
      </c>
      <c r="BB455" s="6">
        <v>246</v>
      </c>
      <c r="BC455" s="6" t="s">
        <v>85</v>
      </c>
      <c r="BD455" s="6">
        <v>45566.7774887384</v>
      </c>
      <c r="BE455" s="6" t="s">
        <v>79</v>
      </c>
      <c r="BF455" s="6" t="s">
        <v>80</v>
      </c>
      <c r="BG455" s="6">
        <v>246</v>
      </c>
      <c r="BH455" s="6">
        <v>246</v>
      </c>
      <c r="BI455" s="6">
        <v>0</v>
      </c>
      <c r="BJ455" s="6" t="s">
        <v>924</v>
      </c>
      <c r="BK455" s="6" t="s">
        <v>82</v>
      </c>
      <c r="BL455" s="6">
        <v>16.379999160766602</v>
      </c>
      <c r="BM455" s="6">
        <v>110</v>
      </c>
      <c r="BN455" s="6" t="s">
        <v>82</v>
      </c>
      <c r="BO455" s="6" t="s">
        <v>82</v>
      </c>
      <c r="BP455" s="6">
        <v>0</v>
      </c>
      <c r="BQ455" s="6">
        <v>60</v>
      </c>
      <c r="BR455" s="6"/>
      <c r="BS455" s="6"/>
      <c r="BT455" s="6" t="s">
        <v>926</v>
      </c>
      <c r="BU455" s="6" t="s">
        <v>925</v>
      </c>
      <c r="BV455" s="6">
        <v>40</v>
      </c>
      <c r="BW455" s="6">
        <v>20</v>
      </c>
      <c r="BX455" s="6">
        <v>45</v>
      </c>
      <c r="BY455" s="6">
        <v>1212.7929999999999</v>
      </c>
      <c r="BZ455" s="6">
        <v>1075.3109999999999</v>
      </c>
      <c r="CA455" s="6">
        <v>-2.3090000000000002</v>
      </c>
      <c r="CB455" s="6">
        <v>4.0279999999999996</v>
      </c>
      <c r="CC455" s="6">
        <v>90</v>
      </c>
      <c r="CD455" s="6">
        <v>2054.4119999999998</v>
      </c>
      <c r="CE455" s="6">
        <v>1211.5419999999999</v>
      </c>
      <c r="CF455" s="6">
        <v>1382.4870000000001</v>
      </c>
      <c r="CG455" s="6">
        <v>-179.11199999999999</v>
      </c>
      <c r="CH455" s="6">
        <v>98.424999999999997</v>
      </c>
      <c r="CS455" s="6"/>
      <c r="CT455" s="6"/>
      <c r="CU455" s="6"/>
      <c r="CV455" s="6"/>
      <c r="CW455" s="6"/>
      <c r="CZ455" s="6"/>
      <c r="DA455" s="6"/>
      <c r="DB455" s="6"/>
      <c r="DC455" s="6"/>
      <c r="DD455" s="6"/>
      <c r="DE455" s="6"/>
    </row>
    <row r="456" spans="1:109" x14ac:dyDescent="0.35">
      <c r="A456" s="8">
        <v>800.490966796875</v>
      </c>
      <c r="B456" s="8">
        <v>119.90861511230469</v>
      </c>
      <c r="C456" s="8">
        <v>215.10000610351563</v>
      </c>
      <c r="D456" s="8">
        <v>215.5</v>
      </c>
      <c r="E456" s="8">
        <v>220.30000305175781</v>
      </c>
      <c r="F456" s="8">
        <v>225</v>
      </c>
      <c r="G456" s="8">
        <v>2183.298828125</v>
      </c>
      <c r="H456" s="8">
        <v>1791.616455078125</v>
      </c>
      <c r="I456" s="8">
        <v>3.0420000553131104</v>
      </c>
      <c r="J456" s="8">
        <v>0.14400000870227814</v>
      </c>
      <c r="K456" s="8">
        <v>24.338001251220703</v>
      </c>
      <c r="L456" s="8">
        <v>2.0540001392364502</v>
      </c>
      <c r="M456" s="8">
        <v>0.45200002193450928</v>
      </c>
      <c r="N456" s="8">
        <v>0.65600001811981201</v>
      </c>
      <c r="O456" s="8">
        <v>43.400001525878906</v>
      </c>
      <c r="P456" s="8">
        <v>26.90074348449707</v>
      </c>
      <c r="Q456" s="8">
        <v>44.984077453613281</v>
      </c>
      <c r="R456" s="8">
        <v>229.80000305175781</v>
      </c>
      <c r="S456" s="8">
        <v>60</v>
      </c>
      <c r="T456" s="8">
        <v>60</v>
      </c>
      <c r="U456" s="8">
        <v>61</v>
      </c>
      <c r="V456" s="8">
        <v>141.87911987304688</v>
      </c>
      <c r="W456" s="8">
        <v>52.499603271484375</v>
      </c>
      <c r="X456" s="8">
        <v>66.768440246582031</v>
      </c>
      <c r="Y456" s="8">
        <v>80.5595703125</v>
      </c>
      <c r="Z456" s="8">
        <v>3.9881877899169922</v>
      </c>
      <c r="AA456" s="8">
        <v>538.33551025390625</v>
      </c>
      <c r="AB456" s="8">
        <v>490.42816162109375</v>
      </c>
      <c r="AC456" s="8">
        <v>4.6654376983642578</v>
      </c>
      <c r="AD456" s="8">
        <v>3.7248127460479736</v>
      </c>
      <c r="AE456" s="8">
        <v>7615.06103515625</v>
      </c>
      <c r="AF456" s="8">
        <v>5239.28466796875</v>
      </c>
      <c r="AG456" s="8">
        <v>1634.9345703125</v>
      </c>
      <c r="AH456" s="8">
        <v>990.1728515625</v>
      </c>
      <c r="AI456" s="8">
        <v>5980.12646484375</v>
      </c>
      <c r="AJ456" s="8">
        <v>4249.11181640625</v>
      </c>
      <c r="AK456" s="8">
        <f>(data_cloud__263[[#This Row],[timestamp]]-BD454)*86400</f>
        <v>23.944999999366701</v>
      </c>
      <c r="AL456" s="8">
        <v>1.0029999999999999</v>
      </c>
      <c r="AM456" s="8">
        <v>423.14699999999999</v>
      </c>
      <c r="AN456" s="8">
        <v>2055.433</v>
      </c>
      <c r="AO456" s="8">
        <v>6.7789999999999999</v>
      </c>
      <c r="AP456" s="6">
        <v>30.562000000000001</v>
      </c>
      <c r="AQ456" s="6">
        <v>1</v>
      </c>
      <c r="AR456" s="6">
        <v>1</v>
      </c>
      <c r="AS456" s="6">
        <f>_xlfn.XLOOKUP(data_cloud__263[[#This Row],[product_id]], manual_check_maarten!A:A,manual_check_maarten!F:F,  "")</f>
        <v>1</v>
      </c>
      <c r="AT456" s="6" t="str">
        <f>_xlfn.XLOOKUP(data_cloud__263[[#This Row],[product_id]], manual_check_maarten!A:A,manual_check_maarten!H:H,  "")</f>
        <v/>
      </c>
      <c r="AU456" s="6">
        <f>IF(data_cloud__263[[#This Row],[ground_truth]]=0,1,0)</f>
        <v>0</v>
      </c>
      <c r="AV456" s="6"/>
      <c r="AW456" s="6"/>
      <c r="AX456" s="6">
        <f>_xlfn.XLOOKUP(data_cloud__263[[#This Row],[product_id]], manual_check_maarten!A:A,manual_check_maarten!G:G,  "")</f>
        <v>0</v>
      </c>
      <c r="AY456" s="6"/>
      <c r="AZ456" s="6"/>
      <c r="BA456" s="6" t="s">
        <v>927</v>
      </c>
      <c r="BB456" s="6">
        <v>247</v>
      </c>
      <c r="BC456" s="6" t="s">
        <v>78</v>
      </c>
      <c r="BD456" s="6">
        <v>45566.777765879633</v>
      </c>
      <c r="BE456" s="6" t="s">
        <v>79</v>
      </c>
      <c r="BF456" s="6" t="s">
        <v>80</v>
      </c>
      <c r="BG456" s="6">
        <v>247</v>
      </c>
      <c r="BH456" s="6">
        <v>247</v>
      </c>
      <c r="BI456" s="6">
        <v>0</v>
      </c>
      <c r="BJ456" s="6" t="s">
        <v>928</v>
      </c>
      <c r="BK456" s="6" t="s">
        <v>82</v>
      </c>
      <c r="BL456" s="6">
        <v>16.389999389648438</v>
      </c>
      <c r="BM456" s="6">
        <v>110</v>
      </c>
      <c r="BN456" s="6" t="s">
        <v>82</v>
      </c>
      <c r="BO456" s="6" t="s">
        <v>82</v>
      </c>
      <c r="BP456" s="6">
        <v>0</v>
      </c>
      <c r="BQ456" s="6">
        <v>60</v>
      </c>
      <c r="BR456" s="6">
        <v>2.634882926940918E-3</v>
      </c>
      <c r="BS456" s="6">
        <v>0.1577155590057373</v>
      </c>
      <c r="BT456" s="6" t="s">
        <v>929</v>
      </c>
      <c r="BU456" s="6" t="s">
        <v>927</v>
      </c>
      <c r="BV456" s="6">
        <v>40</v>
      </c>
      <c r="BW456" s="6">
        <v>20</v>
      </c>
      <c r="BX456" s="6">
        <v>45</v>
      </c>
      <c r="BY456" s="6">
        <v>830.85500000000002</v>
      </c>
      <c r="BZ456" s="6">
        <v>1226.528</v>
      </c>
      <c r="CA456" s="6">
        <v>-0.92900000000000005</v>
      </c>
      <c r="CB456" s="6">
        <v>4.1070000000000002</v>
      </c>
      <c r="CC456" s="6">
        <v>91.38</v>
      </c>
      <c r="CD456" s="6">
        <v>2055.433</v>
      </c>
      <c r="CE456" s="6">
        <v>816.04100000000005</v>
      </c>
      <c r="CF456" s="6">
        <v>1334.9290000000001</v>
      </c>
      <c r="CG456" s="6">
        <v>2.3439999999999999</v>
      </c>
      <c r="CH456" s="6">
        <v>98.424999999999997</v>
      </c>
      <c r="CS456" s="6"/>
      <c r="CT456" s="6"/>
      <c r="CU456" s="6"/>
      <c r="CV456" s="6"/>
      <c r="CW456" s="6"/>
      <c r="CZ456" s="6"/>
      <c r="DA456" s="6"/>
      <c r="DB456" s="6"/>
      <c r="DC456" s="6"/>
      <c r="DD456" s="6"/>
      <c r="DE456" s="6"/>
    </row>
    <row r="457" spans="1:109" x14ac:dyDescent="0.35">
      <c r="A457" s="8">
        <v>800.490966796875</v>
      </c>
      <c r="B457" s="8">
        <v>119.90861511230469</v>
      </c>
      <c r="C457" s="8">
        <v>215.10000610351563</v>
      </c>
      <c r="D457" s="8">
        <v>215.5</v>
      </c>
      <c r="E457" s="8">
        <v>220.30000305175781</v>
      </c>
      <c r="F457" s="8">
        <v>225</v>
      </c>
      <c r="G457" s="8">
        <v>2183.298828125</v>
      </c>
      <c r="H457" s="8">
        <v>1791.616455078125</v>
      </c>
      <c r="I457" s="8">
        <v>3.0420000553131104</v>
      </c>
      <c r="J457" s="8">
        <v>0.14400000870227814</v>
      </c>
      <c r="K457" s="8">
        <v>24.338001251220703</v>
      </c>
      <c r="L457" s="8">
        <v>2.0540001392364502</v>
      </c>
      <c r="M457" s="8">
        <v>0.45200002193450928</v>
      </c>
      <c r="N457" s="8">
        <v>0.65600001811981201</v>
      </c>
      <c r="O457" s="8">
        <v>43.400001525878906</v>
      </c>
      <c r="P457" s="8">
        <v>26.90074348449707</v>
      </c>
      <c r="Q457" s="8">
        <v>44.984077453613281</v>
      </c>
      <c r="R457" s="8">
        <v>229.80000305175781</v>
      </c>
      <c r="S457" s="8">
        <v>60</v>
      </c>
      <c r="T457" s="8">
        <v>60</v>
      </c>
      <c r="U457" s="8">
        <v>61</v>
      </c>
      <c r="V457" s="8">
        <v>91.864166259765625</v>
      </c>
      <c r="W457" s="8">
        <v>52.49993896484375</v>
      </c>
      <c r="X457" s="8">
        <v>67.440101623535156</v>
      </c>
      <c r="Y457" s="8">
        <v>83.438743591308594</v>
      </c>
      <c r="Z457" s="8">
        <v>1.5049375295639038</v>
      </c>
      <c r="AA457" s="8">
        <v>541.404541015625</v>
      </c>
      <c r="AB457" s="8">
        <v>492.00234985351563</v>
      </c>
      <c r="AC457" s="8">
        <v>4.8911876678466797</v>
      </c>
      <c r="AD457" s="8">
        <v>3.9505627155303955</v>
      </c>
      <c r="AE457" s="8">
        <v>7805.66015625</v>
      </c>
      <c r="AF457" s="8">
        <v>5914.8037109375</v>
      </c>
      <c r="AG457" s="8">
        <v>1782.1220703125</v>
      </c>
      <c r="AH457" s="8">
        <v>1136.86474609375</v>
      </c>
      <c r="AI457" s="8">
        <v>6023.5380859375</v>
      </c>
      <c r="AJ457" s="8">
        <v>4777.93896484375</v>
      </c>
      <c r="AK457" s="8">
        <f>(data_cloud__263[[#This Row],[timestamp]]-BD455)*86400</f>
        <v>23.945002513937652</v>
      </c>
      <c r="AL457" s="8">
        <v>1.0049999999999999</v>
      </c>
      <c r="AM457" s="8">
        <v>424.92399999999998</v>
      </c>
      <c r="AN457" s="8">
        <v>2056.6060000000002</v>
      </c>
      <c r="AO457" s="8">
        <v>7.2539999999999996</v>
      </c>
      <c r="AP457" s="6">
        <v>23.52</v>
      </c>
      <c r="AQ457" s="6">
        <v>1</v>
      </c>
      <c r="AR457" s="6">
        <v>1</v>
      </c>
      <c r="AS457" s="6">
        <f>_xlfn.XLOOKUP(data_cloud__263[[#This Row],[product_id]], manual_check_maarten!A:A,manual_check_maarten!F:F,  "")</f>
        <v>1</v>
      </c>
      <c r="AT457" s="6" t="str">
        <f>_xlfn.XLOOKUP(data_cloud__263[[#This Row],[product_id]], manual_check_maarten!A:A,manual_check_maarten!H:H,  "")</f>
        <v/>
      </c>
      <c r="AU457" s="6">
        <f>IF(data_cloud__263[[#This Row],[ground_truth]]=0,1,0)</f>
        <v>0</v>
      </c>
      <c r="AV457" s="6"/>
      <c r="AW457" s="6"/>
      <c r="AX457" s="6">
        <f>_xlfn.XLOOKUP(data_cloud__263[[#This Row],[product_id]], manual_check_maarten!A:A,manual_check_maarten!G:G,  "")</f>
        <v>0</v>
      </c>
      <c r="AY457" s="6"/>
      <c r="AZ457" s="6"/>
      <c r="BA457" s="6" t="s">
        <v>930</v>
      </c>
      <c r="BB457" s="6">
        <v>247</v>
      </c>
      <c r="BC457" s="6" t="s">
        <v>85</v>
      </c>
      <c r="BD457" s="6">
        <v>45566.777765879633</v>
      </c>
      <c r="BE457" s="6" t="s">
        <v>79</v>
      </c>
      <c r="BF457" s="6" t="s">
        <v>80</v>
      </c>
      <c r="BG457" s="6">
        <v>247</v>
      </c>
      <c r="BH457" s="6">
        <v>247</v>
      </c>
      <c r="BI457" s="6">
        <v>0</v>
      </c>
      <c r="BJ457" s="6" t="s">
        <v>928</v>
      </c>
      <c r="BK457" s="6" t="s">
        <v>82</v>
      </c>
      <c r="BL457" s="6">
        <v>16.389999389648438</v>
      </c>
      <c r="BM457" s="6">
        <v>110</v>
      </c>
      <c r="BN457" s="6" t="s">
        <v>82</v>
      </c>
      <c r="BO457" s="6" t="s">
        <v>82</v>
      </c>
      <c r="BP457" s="6">
        <v>0</v>
      </c>
      <c r="BQ457" s="6">
        <v>60</v>
      </c>
      <c r="BR457" s="6"/>
      <c r="BS457" s="6"/>
      <c r="BT457" s="6" t="s">
        <v>931</v>
      </c>
      <c r="BU457" s="6" t="s">
        <v>930</v>
      </c>
      <c r="BV457" s="6">
        <v>40</v>
      </c>
      <c r="BW457" s="6">
        <v>20</v>
      </c>
      <c r="BX457" s="6">
        <v>45</v>
      </c>
      <c r="BY457" s="6">
        <v>1205.3389999999999</v>
      </c>
      <c r="BZ457" s="6">
        <v>844.85599999999999</v>
      </c>
      <c r="CA457" s="6">
        <v>-2.7709999999999999</v>
      </c>
      <c r="CB457" s="6">
        <v>4.03</v>
      </c>
      <c r="CC457" s="6">
        <v>89.537999999999997</v>
      </c>
      <c r="CD457" s="6">
        <v>2056.6060000000002</v>
      </c>
      <c r="CE457" s="6">
        <v>1207.5519999999999</v>
      </c>
      <c r="CF457" s="6">
        <v>1154.981</v>
      </c>
      <c r="CG457" s="6">
        <v>-179.88200000000001</v>
      </c>
      <c r="CH457" s="6">
        <v>99.998999999999995</v>
      </c>
      <c r="CS457" s="6"/>
      <c r="CT457" s="6"/>
      <c r="CU457" s="6"/>
      <c r="CV457" s="6"/>
      <c r="CW457" s="6"/>
      <c r="CZ457" s="6"/>
      <c r="DA457" s="6"/>
      <c r="DB457" s="6"/>
      <c r="DC457" s="6"/>
      <c r="DD457" s="6"/>
      <c r="DE457" s="6"/>
    </row>
    <row r="458" spans="1:109" x14ac:dyDescent="0.35">
      <c r="A458" s="8">
        <v>801.22869873046875</v>
      </c>
      <c r="B458" s="8">
        <v>119.90861511230469</v>
      </c>
      <c r="C458" s="8">
        <v>215.5</v>
      </c>
      <c r="D458" s="8">
        <v>215.5</v>
      </c>
      <c r="E458" s="8">
        <v>220.30000305175781</v>
      </c>
      <c r="F458" s="8">
        <v>225</v>
      </c>
      <c r="G458" s="8">
        <v>2190.8759765625</v>
      </c>
      <c r="H458" s="8">
        <v>1804.7308349609375</v>
      </c>
      <c r="I458" s="8">
        <v>3.2580001354217529</v>
      </c>
      <c r="J458" s="8">
        <v>0.14600001275539398</v>
      </c>
      <c r="K458" s="8">
        <v>24.338001251220703</v>
      </c>
      <c r="L458" s="8">
        <v>2.070000171661377</v>
      </c>
      <c r="M458" s="8">
        <v>0.45200002193450928</v>
      </c>
      <c r="N458" s="8">
        <v>0.65600001811981201</v>
      </c>
      <c r="O458" s="8">
        <v>43.5</v>
      </c>
      <c r="P458" s="8">
        <v>27.425710678100586</v>
      </c>
      <c r="Q458" s="8">
        <v>44.963691711425781</v>
      </c>
      <c r="R458" s="8">
        <v>229.80000305175781</v>
      </c>
      <c r="S458" s="8">
        <v>60</v>
      </c>
      <c r="T458" s="8">
        <v>60</v>
      </c>
      <c r="U458" s="8">
        <v>61</v>
      </c>
      <c r="V458" s="8">
        <v>141.87911987304688</v>
      </c>
      <c r="W458" s="8">
        <v>52.499603271484375</v>
      </c>
      <c r="X458" s="8">
        <v>66.785194396972656</v>
      </c>
      <c r="Y458" s="8">
        <v>80.651390075683594</v>
      </c>
      <c r="Z458" s="8">
        <v>2.6713125705718994</v>
      </c>
      <c r="AA458" s="8">
        <v>540.7796630859375</v>
      </c>
      <c r="AB458" s="8">
        <v>495.97787475585938</v>
      </c>
      <c r="AC458" s="8">
        <v>4.5901875495910645</v>
      </c>
      <c r="AD458" s="8">
        <v>3.687187671661377</v>
      </c>
      <c r="AE458" s="8">
        <v>7655.5859375</v>
      </c>
      <c r="AF458" s="8">
        <v>5377.625</v>
      </c>
      <c r="AG458" s="8">
        <v>1625.04296875</v>
      </c>
      <c r="AH458" s="8">
        <v>1006.1259765625</v>
      </c>
      <c r="AI458" s="8">
        <v>6030.54296875</v>
      </c>
      <c r="AJ458" s="8">
        <v>4371.4990234375</v>
      </c>
      <c r="AK458" s="8">
        <f>(data_cloud__263[[#This Row],[timestamp]]-BD456)*86400</f>
        <v>23.982999566942453</v>
      </c>
      <c r="AL458" s="8">
        <v>1.0029999999999999</v>
      </c>
      <c r="AM458" s="8">
        <v>423.34699999999998</v>
      </c>
      <c r="AN458" s="8">
        <v>2055.3470000000002</v>
      </c>
      <c r="AO458" s="8">
        <v>5.1180000000000003</v>
      </c>
      <c r="AP458" s="6">
        <v>26.736999999999998</v>
      </c>
      <c r="AQ458" s="6">
        <v>1</v>
      </c>
      <c r="AR458" s="6">
        <v>1</v>
      </c>
      <c r="AS458" s="6">
        <f>_xlfn.XLOOKUP(data_cloud__263[[#This Row],[product_id]], manual_check_maarten!A:A,manual_check_maarten!F:F,  "")</f>
        <v>1</v>
      </c>
      <c r="AT458" s="6" t="str">
        <f>_xlfn.XLOOKUP(data_cloud__263[[#This Row],[product_id]], manual_check_maarten!A:A,manual_check_maarten!H:H,  "")</f>
        <v/>
      </c>
      <c r="AU458" s="6">
        <f>IF(data_cloud__263[[#This Row],[ground_truth]]=0,1,0)</f>
        <v>0</v>
      </c>
      <c r="AV458" s="6"/>
      <c r="AW458" s="6"/>
      <c r="AX458" s="6">
        <f>_xlfn.XLOOKUP(data_cloud__263[[#This Row],[product_id]], manual_check_maarten!A:A,manual_check_maarten!G:G,  "")</f>
        <v>0</v>
      </c>
      <c r="AY458" s="6"/>
      <c r="AZ458" s="6"/>
      <c r="BA458" s="6" t="s">
        <v>932</v>
      </c>
      <c r="BB458" s="6">
        <v>248</v>
      </c>
      <c r="BC458" s="6" t="s">
        <v>78</v>
      </c>
      <c r="BD458" s="6">
        <v>45566.778043460647</v>
      </c>
      <c r="BE458" s="6" t="s">
        <v>79</v>
      </c>
      <c r="BF458" s="6" t="s">
        <v>80</v>
      </c>
      <c r="BG458" s="6">
        <v>248</v>
      </c>
      <c r="BH458" s="6">
        <v>248</v>
      </c>
      <c r="BI458" s="6">
        <v>0</v>
      </c>
      <c r="BJ458" s="6" t="s">
        <v>933</v>
      </c>
      <c r="BK458" s="6" t="s">
        <v>82</v>
      </c>
      <c r="BL458" s="6">
        <v>16.389999389648438</v>
      </c>
      <c r="BM458" s="6">
        <v>110</v>
      </c>
      <c r="BN458" s="6" t="s">
        <v>82</v>
      </c>
      <c r="BO458" s="6" t="s">
        <v>82</v>
      </c>
      <c r="BP458" s="6">
        <v>0</v>
      </c>
      <c r="BQ458" s="6">
        <v>60</v>
      </c>
      <c r="BR458" s="6">
        <v>1.1196494102478027E-2</v>
      </c>
      <c r="BS458" s="6">
        <v>0.13889968395233154</v>
      </c>
      <c r="BT458" s="6" t="s">
        <v>934</v>
      </c>
      <c r="BU458" s="6" t="s">
        <v>932</v>
      </c>
      <c r="BV458" s="6">
        <v>40</v>
      </c>
      <c r="BW458" s="6">
        <v>20</v>
      </c>
      <c r="BX458" s="6">
        <v>45</v>
      </c>
      <c r="BY458" s="6">
        <v>835.44799999999998</v>
      </c>
      <c r="BZ458" s="6">
        <v>1207.492</v>
      </c>
      <c r="CA458" s="6">
        <v>-0.94499999999999995</v>
      </c>
      <c r="CB458" s="6">
        <v>4.1310000000000002</v>
      </c>
      <c r="CC458" s="6">
        <v>91.364000000000004</v>
      </c>
      <c r="CD458" s="6">
        <v>2055.3470000000002</v>
      </c>
      <c r="CE458" s="6">
        <v>820.33900000000006</v>
      </c>
      <c r="CF458" s="6">
        <v>1316.9659999999999</v>
      </c>
      <c r="CG458" s="6">
        <v>2.1179999999999999</v>
      </c>
      <c r="CH458" s="6">
        <v>98.424999999999997</v>
      </c>
      <c r="CS458" s="6"/>
      <c r="CT458" s="6"/>
      <c r="CU458" s="6"/>
      <c r="CV458" s="6"/>
      <c r="CW458" s="6"/>
      <c r="CZ458" s="6"/>
      <c r="DA458" s="6"/>
      <c r="DB458" s="6"/>
      <c r="DC458" s="6"/>
      <c r="DD458" s="6"/>
      <c r="DE458" s="6"/>
    </row>
    <row r="459" spans="1:109" x14ac:dyDescent="0.35">
      <c r="A459" s="8">
        <v>801.22869873046875</v>
      </c>
      <c r="B459" s="8">
        <v>119.90861511230469</v>
      </c>
      <c r="C459" s="8">
        <v>215.5</v>
      </c>
      <c r="D459" s="8">
        <v>215.5</v>
      </c>
      <c r="E459" s="8">
        <v>220.30000305175781</v>
      </c>
      <c r="F459" s="8">
        <v>225</v>
      </c>
      <c r="G459" s="8">
        <v>2190.8759765625</v>
      </c>
      <c r="H459" s="8">
        <v>1804.7308349609375</v>
      </c>
      <c r="I459" s="8">
        <v>3.2580001354217529</v>
      </c>
      <c r="J459" s="8">
        <v>0.14600001275539398</v>
      </c>
      <c r="K459" s="8">
        <v>24.338001251220703</v>
      </c>
      <c r="L459" s="8">
        <v>2.070000171661377</v>
      </c>
      <c r="M459" s="8">
        <v>0.45200002193450928</v>
      </c>
      <c r="N459" s="8">
        <v>0.65600001811981201</v>
      </c>
      <c r="O459" s="8">
        <v>43.5</v>
      </c>
      <c r="P459" s="8">
        <v>27.425710678100586</v>
      </c>
      <c r="Q459" s="8">
        <v>44.963691711425781</v>
      </c>
      <c r="R459" s="8">
        <v>229.80000305175781</v>
      </c>
      <c r="S459" s="8">
        <v>60</v>
      </c>
      <c r="T459" s="8">
        <v>60</v>
      </c>
      <c r="U459" s="8">
        <v>61</v>
      </c>
      <c r="V459" s="8">
        <v>91.864166259765625</v>
      </c>
      <c r="W459" s="8">
        <v>52.49993896484375</v>
      </c>
      <c r="X459" s="8">
        <v>67.496658325195313</v>
      </c>
      <c r="Y459" s="8">
        <v>83.05718994140625</v>
      </c>
      <c r="Z459" s="8">
        <v>2.2574377059936523</v>
      </c>
      <c r="AA459" s="8">
        <v>543.7567138671875</v>
      </c>
      <c r="AB459" s="8">
        <v>495.59762573242188</v>
      </c>
      <c r="AC459" s="8">
        <v>4.8911876678466797</v>
      </c>
      <c r="AD459" s="8">
        <v>3.8376877307891846</v>
      </c>
      <c r="AE459" s="8">
        <v>7842.234375</v>
      </c>
      <c r="AF459" s="8">
        <v>5993.77880859375</v>
      </c>
      <c r="AG459" s="8">
        <v>1807.083984375</v>
      </c>
      <c r="AH459" s="8">
        <v>1105.1962890625</v>
      </c>
      <c r="AI459" s="8">
        <v>6035.150390625</v>
      </c>
      <c r="AJ459" s="8">
        <v>4888.58251953125</v>
      </c>
      <c r="AK459" s="8">
        <f>(data_cloud__263[[#This Row],[timestamp]]-BD457)*86400</f>
        <v>23.982999566942453</v>
      </c>
      <c r="AL459" s="8">
        <v>1.0049999999999999</v>
      </c>
      <c r="AM459" s="8">
        <v>424.77100000000002</v>
      </c>
      <c r="AN459" s="8">
        <v>2054.0929999999998</v>
      </c>
      <c r="AO459" s="8">
        <v>6.4249999999999998</v>
      </c>
      <c r="AP459" s="6">
        <v>23.012</v>
      </c>
      <c r="AQ459" s="6">
        <v>1</v>
      </c>
      <c r="AR459" s="6">
        <v>1</v>
      </c>
      <c r="AS459" s="6">
        <f>_xlfn.XLOOKUP(data_cloud__263[[#This Row],[product_id]], manual_check_maarten!A:A,manual_check_maarten!F:F,  "")</f>
        <v>1</v>
      </c>
      <c r="AT459" s="6" t="str">
        <f>_xlfn.XLOOKUP(data_cloud__263[[#This Row],[product_id]], manual_check_maarten!A:A,manual_check_maarten!H:H,  "")</f>
        <v/>
      </c>
      <c r="AU459" s="6">
        <f>IF(data_cloud__263[[#This Row],[ground_truth]]=0,1,0)</f>
        <v>0</v>
      </c>
      <c r="AV459" s="6"/>
      <c r="AW459" s="6"/>
      <c r="AX459" s="6">
        <f>_xlfn.XLOOKUP(data_cloud__263[[#This Row],[product_id]], manual_check_maarten!A:A,manual_check_maarten!G:G,  "")</f>
        <v>0</v>
      </c>
      <c r="AY459" s="6"/>
      <c r="AZ459" s="6"/>
      <c r="BA459" s="6" t="s">
        <v>935</v>
      </c>
      <c r="BB459" s="6">
        <v>248</v>
      </c>
      <c r="BC459" s="6" t="s">
        <v>85</v>
      </c>
      <c r="BD459" s="6">
        <v>45566.778043460647</v>
      </c>
      <c r="BE459" s="6" t="s">
        <v>79</v>
      </c>
      <c r="BF459" s="6" t="s">
        <v>80</v>
      </c>
      <c r="BG459" s="6">
        <v>248</v>
      </c>
      <c r="BH459" s="6">
        <v>248</v>
      </c>
      <c r="BI459" s="6">
        <v>0</v>
      </c>
      <c r="BJ459" s="6" t="s">
        <v>933</v>
      </c>
      <c r="BK459" s="6" t="s">
        <v>82</v>
      </c>
      <c r="BL459" s="6">
        <v>16.389999389648438</v>
      </c>
      <c r="BM459" s="6">
        <v>110</v>
      </c>
      <c r="BN459" s="6" t="s">
        <v>82</v>
      </c>
      <c r="BO459" s="6" t="s">
        <v>82</v>
      </c>
      <c r="BP459" s="6">
        <v>0</v>
      </c>
      <c r="BQ459" s="6">
        <v>60</v>
      </c>
      <c r="BR459" s="6"/>
      <c r="BS459" s="6"/>
      <c r="BT459" s="6" t="s">
        <v>936</v>
      </c>
      <c r="BU459" s="6" t="s">
        <v>935</v>
      </c>
      <c r="BV459" s="6">
        <v>40</v>
      </c>
      <c r="BW459" s="6">
        <v>20</v>
      </c>
      <c r="BX459" s="6">
        <v>45</v>
      </c>
      <c r="BY459" s="6">
        <v>1204.018</v>
      </c>
      <c r="BZ459" s="6">
        <v>1097.1279999999999</v>
      </c>
      <c r="CA459" s="6">
        <v>-2.9990000000000001</v>
      </c>
      <c r="CB459" s="6">
        <v>4.0549999999999997</v>
      </c>
      <c r="CC459" s="6">
        <v>89.31</v>
      </c>
      <c r="CD459" s="6">
        <v>2054.0929999999998</v>
      </c>
      <c r="CE459" s="6">
        <v>1204.6110000000001</v>
      </c>
      <c r="CF459" s="6">
        <v>1402.347</v>
      </c>
      <c r="CG459" s="6">
        <v>-179.5</v>
      </c>
      <c r="CH459" s="6">
        <v>98.424999999999997</v>
      </c>
      <c r="CS459" s="6"/>
      <c r="CT459" s="6"/>
      <c r="CU459" s="6"/>
      <c r="CV459" s="6"/>
      <c r="CW459" s="6"/>
      <c r="CZ459" s="6"/>
      <c r="DA459" s="6"/>
      <c r="DB459" s="6"/>
      <c r="DC459" s="6"/>
      <c r="DD459" s="6"/>
      <c r="DE459" s="6"/>
    </row>
    <row r="460" spans="1:109" hidden="1" x14ac:dyDescent="0.35">
      <c r="A460" s="8">
        <v>801.0443115234375</v>
      </c>
      <c r="B460" s="8">
        <v>119.90861511230469</v>
      </c>
      <c r="C460" s="8">
        <v>215.30000305175781</v>
      </c>
      <c r="D460" s="8">
        <v>215.60000610351563</v>
      </c>
      <c r="E460" s="8">
        <v>220.30000305175781</v>
      </c>
      <c r="F460" s="8">
        <v>225</v>
      </c>
      <c r="G460" s="8">
        <v>2182.521728515625</v>
      </c>
      <c r="H460" s="8">
        <v>1774.519287109375</v>
      </c>
      <c r="I460" s="8">
        <v>3.2500002384185791</v>
      </c>
      <c r="J460" s="8">
        <v>0.14600001275539398</v>
      </c>
      <c r="K460" s="8">
        <v>24.338001251220703</v>
      </c>
      <c r="L460" s="8">
        <v>2.0480000972747803</v>
      </c>
      <c r="M460" s="8">
        <v>0.45200002193450928</v>
      </c>
      <c r="N460" s="8">
        <v>0.65400004386901855</v>
      </c>
      <c r="O460" s="8">
        <v>43.700000762939453</v>
      </c>
      <c r="P460" s="8">
        <v>27.405324935913086</v>
      </c>
      <c r="Q460" s="8">
        <v>44.943305969238281</v>
      </c>
      <c r="R460" s="8">
        <v>229.80000305175781</v>
      </c>
      <c r="S460" s="8">
        <v>60</v>
      </c>
      <c r="T460" s="8">
        <v>60</v>
      </c>
      <c r="U460" s="8">
        <v>61</v>
      </c>
      <c r="V460" s="8">
        <v>141.87911987304688</v>
      </c>
      <c r="W460" s="8">
        <v>52.499603271484375</v>
      </c>
      <c r="X460" s="8">
        <v>66.889923095703125</v>
      </c>
      <c r="Y460" s="8">
        <v>80.548027038574219</v>
      </c>
      <c r="Z460" s="8">
        <v>3.4238126277923584</v>
      </c>
      <c r="AA460" s="8">
        <v>540.5654296875</v>
      </c>
      <c r="AB460" s="8">
        <v>495.05923461914063</v>
      </c>
      <c r="AC460" s="8">
        <v>4.5525627136230469</v>
      </c>
      <c r="AD460" s="8">
        <v>3.687187671661377</v>
      </c>
      <c r="AE460" s="8">
        <v>7653.3388671875</v>
      </c>
      <c r="AF460" s="8">
        <v>5359.07177734375</v>
      </c>
      <c r="AG460" s="8">
        <v>1605.357421875</v>
      </c>
      <c r="AH460" s="8">
        <v>1005.8642578125</v>
      </c>
      <c r="AI460" s="8">
        <v>6047.9814453125</v>
      </c>
      <c r="AJ460" s="8">
        <v>4353.20751953125</v>
      </c>
      <c r="AK460" s="8">
        <f>(data_cloud__263[[#This Row],[timestamp]]-BD458)*86400</f>
        <v>25.03199998755008</v>
      </c>
      <c r="AL460" s="8"/>
      <c r="AM460" s="8"/>
      <c r="AN460" s="8"/>
      <c r="AO460" s="8"/>
      <c r="AP460" s="6"/>
      <c r="AQ460" s="6"/>
      <c r="AR460" s="6"/>
      <c r="AS460" s="6" t="str">
        <f>_xlfn.XLOOKUP(data_cloud__263[[#This Row],[product_id]], manual_check_maarten!A:A,manual_check_maarten!F:F,  "")</f>
        <v/>
      </c>
      <c r="AT460" s="6" t="str">
        <f>_xlfn.XLOOKUP(data_cloud__263[[#This Row],[product_id]], manual_check_maarten!A:A,manual_check_maarten!H:H,  "")</f>
        <v/>
      </c>
      <c r="AU460" s="6">
        <f>IF(data_cloud__263[[#This Row],[ground_truth]]=0,1,0)</f>
        <v>0</v>
      </c>
      <c r="AV460" s="6"/>
      <c r="AW460" s="6"/>
      <c r="AX460" s="6" t="str">
        <f>_xlfn.XLOOKUP(data_cloud__263[[#This Row],[product_id]], manual_check_maarten!A:A,manual_check_maarten!G:G,  "")</f>
        <v/>
      </c>
      <c r="AY460" s="6"/>
      <c r="AZ460" s="6"/>
      <c r="BA460" s="6" t="s">
        <v>937</v>
      </c>
      <c r="BB460" s="6">
        <v>249</v>
      </c>
      <c r="BC460" s="6" t="s">
        <v>78</v>
      </c>
      <c r="BD460" s="6">
        <v>45566.778333182869</v>
      </c>
      <c r="BE460" s="6" t="s">
        <v>79</v>
      </c>
      <c r="BF460" s="6" t="s">
        <v>80</v>
      </c>
      <c r="BG460" s="6">
        <v>249</v>
      </c>
      <c r="BH460" s="6">
        <v>249</v>
      </c>
      <c r="BI460" s="6">
        <v>0</v>
      </c>
      <c r="BJ460" s="6" t="s">
        <v>938</v>
      </c>
      <c r="BK460" s="6" t="s">
        <v>82</v>
      </c>
      <c r="BL460" s="6">
        <v>16.389999389648438</v>
      </c>
      <c r="BM460" s="6">
        <v>110</v>
      </c>
      <c r="BN460" s="6" t="s">
        <v>82</v>
      </c>
      <c r="BO460" s="6" t="s">
        <v>82</v>
      </c>
      <c r="BP460" s="6">
        <v>0</v>
      </c>
      <c r="BQ460" s="6">
        <v>60</v>
      </c>
      <c r="BR460" s="6">
        <v>1.2923359870910645E-2</v>
      </c>
      <c r="BS460" s="6">
        <v>0.13566672801971436</v>
      </c>
      <c r="BT460" s="6"/>
      <c r="BU460" s="6"/>
      <c r="BY460" s="6"/>
      <c r="BZ460" s="6"/>
      <c r="CA460" s="6"/>
      <c r="CB460" s="6"/>
      <c r="CC460" s="6"/>
      <c r="CD460" s="6"/>
      <c r="CE460" s="6"/>
      <c r="CS460" s="6"/>
      <c r="CT460" s="6"/>
      <c r="CU460" s="6"/>
      <c r="CV460" s="6"/>
      <c r="CW460" s="6"/>
      <c r="CZ460" s="6"/>
      <c r="DA460" s="6"/>
      <c r="DB460" s="6"/>
      <c r="DC460" s="6"/>
      <c r="DD460" s="6"/>
      <c r="DE460" s="6"/>
    </row>
    <row r="461" spans="1:109" x14ac:dyDescent="0.35">
      <c r="A461" s="8">
        <v>801.0443115234375</v>
      </c>
      <c r="B461" s="8">
        <v>119.90861511230469</v>
      </c>
      <c r="C461" s="8">
        <v>215.30000305175781</v>
      </c>
      <c r="D461" s="8">
        <v>215.60000610351563</v>
      </c>
      <c r="E461" s="8">
        <v>220.30000305175781</v>
      </c>
      <c r="F461" s="8">
        <v>225</v>
      </c>
      <c r="G461" s="8">
        <v>2182.521728515625</v>
      </c>
      <c r="H461" s="8">
        <v>1774.519287109375</v>
      </c>
      <c r="I461" s="8">
        <v>3.2500002384185791</v>
      </c>
      <c r="J461" s="8">
        <v>0.14600001275539398</v>
      </c>
      <c r="K461" s="8">
        <v>24.338001251220703</v>
      </c>
      <c r="L461" s="8">
        <v>2.0480000972747803</v>
      </c>
      <c r="M461" s="8">
        <v>0.45200002193450928</v>
      </c>
      <c r="N461" s="8">
        <v>0.65400004386901855</v>
      </c>
      <c r="O461" s="8">
        <v>43.700000762939453</v>
      </c>
      <c r="P461" s="8">
        <v>27.405324935913086</v>
      </c>
      <c r="Q461" s="8">
        <v>44.943305969238281</v>
      </c>
      <c r="R461" s="8">
        <v>229.80000305175781</v>
      </c>
      <c r="S461" s="8">
        <v>60</v>
      </c>
      <c r="T461" s="8">
        <v>60</v>
      </c>
      <c r="U461" s="8">
        <v>61</v>
      </c>
      <c r="V461" s="8">
        <v>91.864166259765625</v>
      </c>
      <c r="W461" s="8">
        <v>52.49993896484375</v>
      </c>
      <c r="X461" s="8">
        <v>67.421058654785156</v>
      </c>
      <c r="Y461" s="8">
        <v>83.366134643554688</v>
      </c>
      <c r="Z461" s="8">
        <v>1.4296876192092896</v>
      </c>
      <c r="AA461" s="8">
        <v>541.37188720703125</v>
      </c>
      <c r="AB461" s="8">
        <v>492.94937133789063</v>
      </c>
      <c r="AC461" s="8">
        <v>4.8911876678466797</v>
      </c>
      <c r="AD461" s="8">
        <v>3.8753125667572021</v>
      </c>
      <c r="AE461" s="8">
        <v>7815.79833984375</v>
      </c>
      <c r="AF461" s="8">
        <v>5943.79296875</v>
      </c>
      <c r="AG461" s="8">
        <v>1800.4638671875</v>
      </c>
      <c r="AH461" s="8">
        <v>1118.6181640625</v>
      </c>
      <c r="AI461" s="8">
        <v>6015.33447265625</v>
      </c>
      <c r="AJ461" s="8">
        <v>4825.1748046875</v>
      </c>
      <c r="AK461" s="8">
        <f>(data_cloud__263[[#This Row],[timestamp]]-BD459)*86400</f>
        <v>25.03199998755008</v>
      </c>
      <c r="AL461" s="8">
        <v>1.0049999999999999</v>
      </c>
      <c r="AM461" s="8">
        <v>424.74799999999999</v>
      </c>
      <c r="AN461" s="8">
        <v>2055.1370000000002</v>
      </c>
      <c r="AO461" s="8">
        <v>11.222</v>
      </c>
      <c r="AP461" s="6">
        <v>24.228000000000002</v>
      </c>
      <c r="AQ461" s="6">
        <v>1</v>
      </c>
      <c r="AR461" s="6">
        <v>1</v>
      </c>
      <c r="AS461" s="6">
        <f>_xlfn.XLOOKUP(data_cloud__263[[#This Row],[product_id]], manual_check_maarten!A:A,manual_check_maarten!F:F,  "")</f>
        <v>1</v>
      </c>
      <c r="AT461" s="6" t="str">
        <f>_xlfn.XLOOKUP(data_cloud__263[[#This Row],[product_id]], manual_check_maarten!A:A,manual_check_maarten!H:H,  "")</f>
        <v/>
      </c>
      <c r="AU461" s="6">
        <f>IF(data_cloud__263[[#This Row],[ground_truth]]=0,1,0)</f>
        <v>0</v>
      </c>
      <c r="AV461" s="6"/>
      <c r="AW461" s="6"/>
      <c r="AX461" s="6">
        <f>_xlfn.XLOOKUP(data_cloud__263[[#This Row],[product_id]], manual_check_maarten!A:A,manual_check_maarten!G:G,  "")</f>
        <v>0</v>
      </c>
      <c r="AY461" s="6"/>
      <c r="AZ461" s="6"/>
      <c r="BA461" s="6" t="s">
        <v>939</v>
      </c>
      <c r="BB461" s="6">
        <v>249</v>
      </c>
      <c r="BC461" s="6" t="s">
        <v>85</v>
      </c>
      <c r="BD461" s="6">
        <v>45566.778333182869</v>
      </c>
      <c r="BE461" s="6" t="s">
        <v>79</v>
      </c>
      <c r="BF461" s="6" t="s">
        <v>80</v>
      </c>
      <c r="BG461" s="6">
        <v>249</v>
      </c>
      <c r="BH461" s="6">
        <v>249</v>
      </c>
      <c r="BI461" s="6">
        <v>0</v>
      </c>
      <c r="BJ461" s="6" t="s">
        <v>938</v>
      </c>
      <c r="BK461" s="6" t="s">
        <v>82</v>
      </c>
      <c r="BL461" s="6">
        <v>16.389999389648438</v>
      </c>
      <c r="BM461" s="6">
        <v>110</v>
      </c>
      <c r="BN461" s="6" t="s">
        <v>82</v>
      </c>
      <c r="BO461" s="6" t="s">
        <v>82</v>
      </c>
      <c r="BP461" s="6">
        <v>0</v>
      </c>
      <c r="BQ461" s="6">
        <v>60</v>
      </c>
      <c r="BR461" s="6"/>
      <c r="BS461" s="6"/>
      <c r="BT461" s="6" t="s">
        <v>940</v>
      </c>
      <c r="BU461" s="6" t="s">
        <v>939</v>
      </c>
      <c r="BV461" s="6">
        <v>40</v>
      </c>
      <c r="BW461" s="6">
        <v>20</v>
      </c>
      <c r="BX461" s="6">
        <v>45</v>
      </c>
      <c r="BY461" s="6">
        <v>1216.5340000000001</v>
      </c>
      <c r="BZ461" s="6">
        <v>1020.617</v>
      </c>
      <c r="CA461" s="6">
        <v>-2.7639999999999998</v>
      </c>
      <c r="CB461" s="6">
        <v>4.0960000000000001</v>
      </c>
      <c r="CC461" s="6">
        <v>89.545000000000002</v>
      </c>
      <c r="CD461" s="6">
        <v>2055.1370000000002</v>
      </c>
      <c r="CE461" s="6">
        <v>1214.3420000000001</v>
      </c>
      <c r="CF461" s="6">
        <v>1328.9380000000001</v>
      </c>
      <c r="CG461" s="6">
        <v>-179.08500000000001</v>
      </c>
      <c r="CH461" s="6">
        <v>98.424999999999997</v>
      </c>
      <c r="CS461" s="6"/>
      <c r="CT461" s="6"/>
      <c r="CU461" s="6"/>
      <c r="CV461" s="6"/>
      <c r="CW461" s="6"/>
      <c r="CZ461" s="6"/>
      <c r="DA461" s="6"/>
      <c r="DB461" s="6"/>
      <c r="DC461" s="6"/>
      <c r="DD461" s="6"/>
      <c r="DE461" s="6"/>
    </row>
    <row r="462" spans="1:109" x14ac:dyDescent="0.35">
      <c r="A462" s="8">
        <v>801.0443115234375</v>
      </c>
      <c r="B462" s="8">
        <v>119.90861511230469</v>
      </c>
      <c r="C462" s="8">
        <v>215.10000610351563</v>
      </c>
      <c r="D462" s="8">
        <v>215.60000610351563</v>
      </c>
      <c r="E462" s="8">
        <v>220.30000305175781</v>
      </c>
      <c r="F462" s="8">
        <v>225</v>
      </c>
      <c r="G462" s="8">
        <v>2191.653076171875</v>
      </c>
      <c r="H462" s="8">
        <v>1790.64501953125</v>
      </c>
      <c r="I462" s="8">
        <v>3.0820002555847168</v>
      </c>
      <c r="J462" s="8">
        <v>0.14600001275539398</v>
      </c>
      <c r="K462" s="8">
        <v>24.338001251220703</v>
      </c>
      <c r="L462" s="8">
        <v>2.0500001907348633</v>
      </c>
      <c r="M462" s="8">
        <v>0.45200002193450928</v>
      </c>
      <c r="N462" s="8">
        <v>0.65800005197525024</v>
      </c>
      <c r="O462" s="8">
        <v>44</v>
      </c>
      <c r="P462" s="8">
        <v>27.405324935913086</v>
      </c>
      <c r="Q462" s="8">
        <v>44.968788146972656</v>
      </c>
      <c r="R462" s="8">
        <v>229.80000305175781</v>
      </c>
      <c r="S462" s="8">
        <v>60.099997999999999</v>
      </c>
      <c r="T462" s="8">
        <v>60.099997999999999</v>
      </c>
      <c r="U462" s="8">
        <v>61</v>
      </c>
      <c r="V462" s="8">
        <v>141.87911987304688</v>
      </c>
      <c r="W462" s="8">
        <v>52.499603271484375</v>
      </c>
      <c r="X462" s="8">
        <v>66.9310302734375</v>
      </c>
      <c r="Y462" s="8">
        <v>80.581382751464844</v>
      </c>
      <c r="Z462" s="8">
        <v>3.4238126277923584</v>
      </c>
      <c r="AA462" s="8">
        <v>538.98138427734375</v>
      </c>
      <c r="AB462" s="8">
        <v>493.32431030273438</v>
      </c>
      <c r="AC462" s="8">
        <v>4.5901875495910645</v>
      </c>
      <c r="AD462" s="8">
        <v>3.687187671661377</v>
      </c>
      <c r="AE462" s="8">
        <v>7622.1240234375</v>
      </c>
      <c r="AF462" s="8">
        <v>5322.0869140625</v>
      </c>
      <c r="AG462" s="8">
        <v>1620.12255859375</v>
      </c>
      <c r="AH462" s="8">
        <v>1001.14404296875</v>
      </c>
      <c r="AI462" s="8">
        <v>6002.00146484375</v>
      </c>
      <c r="AJ462" s="8">
        <v>4320.94287109375</v>
      </c>
      <c r="AK462" s="8">
        <f>(data_cloud__263[[#This Row],[timestamp]]-BD460)*86400</f>
        <v>24.087999877519906</v>
      </c>
      <c r="AL462" s="8">
        <v>1.004</v>
      </c>
      <c r="AM462" s="8">
        <v>423.53199999999998</v>
      </c>
      <c r="AN462" s="8">
        <v>2052.701</v>
      </c>
      <c r="AO462" s="8">
        <v>10.052</v>
      </c>
      <c r="AP462" s="6">
        <v>237.90100000000001</v>
      </c>
      <c r="AQ462" s="6">
        <v>1</v>
      </c>
      <c r="AR462" s="6">
        <v>0</v>
      </c>
      <c r="AS462" s="6">
        <f>_xlfn.XLOOKUP(data_cloud__263[[#This Row],[product_id]], manual_check_maarten!A:A,manual_check_maarten!F:F,  "")</f>
        <v>1</v>
      </c>
      <c r="AT462" s="6" t="str">
        <f>_xlfn.XLOOKUP(data_cloud__263[[#This Row],[product_id]], manual_check_maarten!A:A,manual_check_maarten!H:H,  "")</f>
        <v/>
      </c>
      <c r="AU462" s="6">
        <f>IF(data_cloud__263[[#This Row],[ground_truth]]=0,1,0)</f>
        <v>0</v>
      </c>
      <c r="AV462" s="6"/>
      <c r="AW462" s="6"/>
      <c r="AX462" s="6" t="str">
        <f>_xlfn.XLOOKUP(data_cloud__263[[#This Row],[product_id]], manual_check_maarten!A:A,manual_check_maarten!G:G,  "")</f>
        <v>anomaly due to position against the edge of the FOV</v>
      </c>
      <c r="AY462" s="6"/>
      <c r="AZ462" s="6"/>
      <c r="BA462" s="6" t="s">
        <v>941</v>
      </c>
      <c r="BB462" s="6">
        <v>250</v>
      </c>
      <c r="BC462" s="6" t="s">
        <v>78</v>
      </c>
      <c r="BD462" s="6">
        <v>45566.778611979164</v>
      </c>
      <c r="BE462" s="6" t="s">
        <v>79</v>
      </c>
      <c r="BF462" s="6" t="s">
        <v>80</v>
      </c>
      <c r="BG462" s="6">
        <v>250</v>
      </c>
      <c r="BH462" s="6">
        <v>250</v>
      </c>
      <c r="BI462" s="6">
        <v>0</v>
      </c>
      <c r="BJ462" s="6" t="s">
        <v>942</v>
      </c>
      <c r="BK462" s="6" t="s">
        <v>82</v>
      </c>
      <c r="BL462" s="6">
        <v>16.399999618530273</v>
      </c>
      <c r="BM462" s="6">
        <v>110</v>
      </c>
      <c r="BN462" s="6" t="s">
        <v>82</v>
      </c>
      <c r="BO462" s="6" t="s">
        <v>82</v>
      </c>
      <c r="BP462" s="6">
        <v>0</v>
      </c>
      <c r="BQ462" s="6">
        <v>60</v>
      </c>
      <c r="BR462" s="6">
        <v>1.0760068893432617E-2</v>
      </c>
      <c r="BS462" s="6">
        <v>0.13972616195678711</v>
      </c>
      <c r="BT462" s="6" t="s">
        <v>943</v>
      </c>
      <c r="BU462" s="6" t="s">
        <v>941</v>
      </c>
      <c r="BV462" s="6">
        <v>40</v>
      </c>
      <c r="BW462" s="6">
        <v>20</v>
      </c>
      <c r="BX462" s="6">
        <v>45</v>
      </c>
      <c r="BY462" s="6">
        <v>880.04200000000003</v>
      </c>
      <c r="BZ462" s="6">
        <v>927.25400000000002</v>
      </c>
      <c r="CA462" s="6">
        <v>2.512</v>
      </c>
      <c r="CB462" s="6">
        <v>4.117</v>
      </c>
      <c r="CC462" s="6">
        <v>94.820999999999998</v>
      </c>
      <c r="CD462" s="6">
        <v>2052.701</v>
      </c>
      <c r="CE462" s="6">
        <v>857.87800000000004</v>
      </c>
      <c r="CF462" s="6">
        <v>1036.9839999999999</v>
      </c>
      <c r="CG462" s="6">
        <v>5.8540000000000001</v>
      </c>
      <c r="CH462" s="6">
        <v>94.882000000000005</v>
      </c>
      <c r="CS462" s="6"/>
      <c r="CT462" s="6"/>
      <c r="CU462" s="6"/>
      <c r="CV462" s="6"/>
      <c r="CW462" s="6"/>
      <c r="CZ462" s="6"/>
      <c r="DA462" s="6"/>
      <c r="DB462" s="6"/>
      <c r="DC462" s="6"/>
      <c r="DD462" s="6"/>
      <c r="DE462" s="6"/>
    </row>
    <row r="463" spans="1:109" x14ac:dyDescent="0.35">
      <c r="A463" s="8">
        <v>801.0443115234375</v>
      </c>
      <c r="B463" s="8">
        <v>119.90861511230469</v>
      </c>
      <c r="C463" s="8">
        <v>215.10000610351563</v>
      </c>
      <c r="D463" s="8">
        <v>215.60000610351563</v>
      </c>
      <c r="E463" s="8">
        <v>220.30000305175781</v>
      </c>
      <c r="F463" s="8">
        <v>225</v>
      </c>
      <c r="G463" s="8">
        <v>2191.653076171875</v>
      </c>
      <c r="H463" s="8">
        <v>1790.64501953125</v>
      </c>
      <c r="I463" s="8">
        <v>3.0820002555847168</v>
      </c>
      <c r="J463" s="8">
        <v>0.14600001275539398</v>
      </c>
      <c r="K463" s="8">
        <v>24.338001251220703</v>
      </c>
      <c r="L463" s="8">
        <v>2.0500001907348633</v>
      </c>
      <c r="M463" s="8">
        <v>0.45200002193450928</v>
      </c>
      <c r="N463" s="8">
        <v>0.65800005197525024</v>
      </c>
      <c r="O463" s="8">
        <v>44</v>
      </c>
      <c r="P463" s="8">
        <v>27.405324935913086</v>
      </c>
      <c r="Q463" s="8">
        <v>44.968788146972656</v>
      </c>
      <c r="R463" s="8">
        <v>229.80000305175781</v>
      </c>
      <c r="S463" s="8">
        <v>60.099997999999999</v>
      </c>
      <c r="T463" s="8">
        <v>60.099997999999999</v>
      </c>
      <c r="U463" s="8">
        <v>61</v>
      </c>
      <c r="V463" s="8">
        <v>91.864166259765625</v>
      </c>
      <c r="W463" s="8">
        <v>52.49993896484375</v>
      </c>
      <c r="X463" s="8">
        <v>67.452049255371094</v>
      </c>
      <c r="Y463" s="8">
        <v>83.484626770019531</v>
      </c>
      <c r="Z463" s="8">
        <v>1.3920625448226929</v>
      </c>
      <c r="AA463" s="8">
        <v>541.6148681640625</v>
      </c>
      <c r="AB463" s="8">
        <v>493.48239135742188</v>
      </c>
      <c r="AC463" s="8">
        <v>4.8911876678466797</v>
      </c>
      <c r="AD463" s="8">
        <v>3.8753125667572021</v>
      </c>
      <c r="AE463" s="8">
        <v>7802.73583984375</v>
      </c>
      <c r="AF463" s="8">
        <v>5944.166015625</v>
      </c>
      <c r="AG463" s="8">
        <v>1801.4169921875</v>
      </c>
      <c r="AH463" s="8">
        <v>1120.244140625</v>
      </c>
      <c r="AI463" s="8">
        <v>6001.31884765625</v>
      </c>
      <c r="AJ463" s="8">
        <v>4823.921875</v>
      </c>
      <c r="AK463" s="8">
        <f>(data_cloud__263[[#This Row],[timestamp]]-BD461)*86400</f>
        <v>24.087999877519906</v>
      </c>
      <c r="AL463" s="8">
        <v>1.0049999999999999</v>
      </c>
      <c r="AM463" s="8">
        <v>424.733</v>
      </c>
      <c r="AN463" s="8">
        <v>2054.8580000000002</v>
      </c>
      <c r="AO463" s="8">
        <v>7.8209999999999997</v>
      </c>
      <c r="AP463" s="6">
        <v>26.806999999999999</v>
      </c>
      <c r="AQ463" s="6">
        <v>1</v>
      </c>
      <c r="AR463" s="6">
        <v>1</v>
      </c>
      <c r="AS463" s="6">
        <f>_xlfn.XLOOKUP(data_cloud__263[[#This Row],[product_id]], manual_check_maarten!A:A,manual_check_maarten!F:F,  "")</f>
        <v>1</v>
      </c>
      <c r="AT463" s="6" t="str">
        <f>_xlfn.XLOOKUP(data_cloud__263[[#This Row],[product_id]], manual_check_maarten!A:A,manual_check_maarten!H:H,  "")</f>
        <v/>
      </c>
      <c r="AU463" s="6">
        <f>IF(data_cloud__263[[#This Row],[ground_truth]]=0,1,0)</f>
        <v>0</v>
      </c>
      <c r="AV463" s="6"/>
      <c r="AW463" s="6"/>
      <c r="AX463" s="6">
        <f>_xlfn.XLOOKUP(data_cloud__263[[#This Row],[product_id]], manual_check_maarten!A:A,manual_check_maarten!G:G,  "")</f>
        <v>0</v>
      </c>
      <c r="AY463" s="6"/>
      <c r="AZ463" s="6"/>
      <c r="BA463" s="6" t="s">
        <v>944</v>
      </c>
      <c r="BB463" s="6">
        <v>250</v>
      </c>
      <c r="BC463" s="6" t="s">
        <v>85</v>
      </c>
      <c r="BD463" s="6">
        <v>45566.778611979164</v>
      </c>
      <c r="BE463" s="6" t="s">
        <v>79</v>
      </c>
      <c r="BF463" s="6" t="s">
        <v>80</v>
      </c>
      <c r="BG463" s="6">
        <v>250</v>
      </c>
      <c r="BH463" s="6">
        <v>250</v>
      </c>
      <c r="BI463" s="6">
        <v>0</v>
      </c>
      <c r="BJ463" s="6" t="s">
        <v>942</v>
      </c>
      <c r="BK463" s="6" t="s">
        <v>82</v>
      </c>
      <c r="BL463" s="6">
        <v>16.399999618530273</v>
      </c>
      <c r="BM463" s="6">
        <v>110</v>
      </c>
      <c r="BN463" s="6" t="s">
        <v>82</v>
      </c>
      <c r="BO463" s="6" t="s">
        <v>82</v>
      </c>
      <c r="BP463" s="6">
        <v>0</v>
      </c>
      <c r="BQ463" s="6">
        <v>60</v>
      </c>
      <c r="BR463" s="6"/>
      <c r="BS463" s="6"/>
      <c r="BT463" s="6" t="s">
        <v>945</v>
      </c>
      <c r="BU463" s="6" t="s">
        <v>944</v>
      </c>
      <c r="BV463" s="6">
        <v>40</v>
      </c>
      <c r="BW463" s="6">
        <v>20</v>
      </c>
      <c r="BX463" s="6">
        <v>45</v>
      </c>
      <c r="BY463" s="6">
        <v>1186.287</v>
      </c>
      <c r="BZ463" s="6">
        <v>1039.394</v>
      </c>
      <c r="CA463" s="6">
        <v>-3.673</v>
      </c>
      <c r="CB463" s="6">
        <v>4.117</v>
      </c>
      <c r="CC463" s="6">
        <v>88.635999999999996</v>
      </c>
      <c r="CD463" s="6">
        <v>2054.8580000000002</v>
      </c>
      <c r="CE463" s="6">
        <v>1191.614</v>
      </c>
      <c r="CF463" s="6">
        <v>1343.078</v>
      </c>
      <c r="CG463" s="6">
        <v>179.583</v>
      </c>
      <c r="CH463" s="6">
        <v>99.998999999999995</v>
      </c>
      <c r="CS463" s="6"/>
      <c r="CT463" s="6"/>
      <c r="CU463" s="6"/>
      <c r="CV463" s="6"/>
      <c r="CW463" s="6"/>
      <c r="CZ463" s="6"/>
      <c r="DA463" s="6"/>
      <c r="DB463" s="6"/>
      <c r="DC463" s="6"/>
      <c r="DD463" s="6"/>
      <c r="DE463" s="6"/>
    </row>
  </sheetData>
  <conditionalFormatting sqref="AS2:AT463">
    <cfRule type="cellIs" dxfId="4" priority="2" operator="equal">
      <formula>0</formula>
    </cfRule>
  </conditionalFormatting>
  <conditionalFormatting sqref="AU1:AU1048576">
    <cfRule type="cellIs" dxfId="3" priority="1" operator="equal">
      <formula>1</formula>
    </cfRule>
  </conditionalFormatting>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D590E-8C85-4C52-8E15-5AFF4DAF1E48}">
  <dimension ref="A1:E463"/>
  <sheetViews>
    <sheetView zoomScaleNormal="100" workbookViewId="0">
      <selection activeCell="J6" sqref="J6"/>
    </sheetView>
  </sheetViews>
  <sheetFormatPr defaultRowHeight="14.5" x14ac:dyDescent="0.35"/>
  <cols>
    <col min="1" max="1" width="28.1796875" customWidth="1"/>
    <col min="2" max="2" width="24.90625" customWidth="1"/>
    <col min="3" max="3" width="30.81640625" customWidth="1"/>
    <col min="4" max="4" width="19.08984375" customWidth="1"/>
  </cols>
  <sheetData>
    <row r="1" spans="1:5" x14ac:dyDescent="0.35">
      <c r="A1" s="9" t="s">
        <v>5</v>
      </c>
      <c r="B1" s="9" t="s">
        <v>1202</v>
      </c>
      <c r="C1" s="9" t="s">
        <v>1235</v>
      </c>
      <c r="D1" s="9" t="s">
        <v>37</v>
      </c>
      <c r="E1" s="9" t="s">
        <v>1170</v>
      </c>
    </row>
    <row r="2" spans="1:5" x14ac:dyDescent="0.35">
      <c r="A2" s="6">
        <v>2</v>
      </c>
      <c r="B2" s="8">
        <v>23.976000258699059</v>
      </c>
      <c r="C2" s="6">
        <v>1</v>
      </c>
      <c r="D2" s="8">
        <v>58</v>
      </c>
    </row>
    <row r="3" spans="1:5" x14ac:dyDescent="0.35">
      <c r="A3" s="6">
        <v>4</v>
      </c>
      <c r="B3" s="8">
        <v>28.347999905236065</v>
      </c>
      <c r="C3" s="6">
        <v>0</v>
      </c>
      <c r="D3" s="8">
        <v>58.900002000000001</v>
      </c>
    </row>
    <row r="4" spans="1:5" x14ac:dyDescent="0.35">
      <c r="A4" s="6">
        <v>5</v>
      </c>
      <c r="B4" s="8">
        <v>20.929999882355332</v>
      </c>
      <c r="C4" s="6">
        <v>0</v>
      </c>
      <c r="D4" s="8">
        <v>59.200001</v>
      </c>
    </row>
    <row r="5" spans="1:5" x14ac:dyDescent="0.35">
      <c r="A5" s="6">
        <v>6</v>
      </c>
      <c r="B5" s="8">
        <v>24.680000287480652</v>
      </c>
      <c r="C5" s="6">
        <v>0</v>
      </c>
      <c r="D5" s="8">
        <v>59.5</v>
      </c>
    </row>
    <row r="6" spans="1:5" x14ac:dyDescent="0.35">
      <c r="A6" s="6">
        <v>7</v>
      </c>
      <c r="B6" s="8">
        <v>23.964000097475946</v>
      </c>
      <c r="C6" s="6">
        <v>0</v>
      </c>
      <c r="D6" s="8">
        <v>59.700001</v>
      </c>
    </row>
    <row r="7" spans="1:5" x14ac:dyDescent="0.35">
      <c r="A7" s="6">
        <v>8</v>
      </c>
      <c r="B7" s="8">
        <v>23.990000132471323</v>
      </c>
      <c r="C7" s="6">
        <v>0</v>
      </c>
      <c r="D7" s="8">
        <v>59.900002000000001</v>
      </c>
    </row>
    <row r="8" spans="1:5" x14ac:dyDescent="0.35">
      <c r="A8" s="6">
        <v>9</v>
      </c>
      <c r="B8" s="8">
        <v>24.06700006686151</v>
      </c>
      <c r="C8" s="6">
        <v>0</v>
      </c>
      <c r="D8" s="8">
        <v>60</v>
      </c>
    </row>
    <row r="9" spans="1:5" x14ac:dyDescent="0.35">
      <c r="A9" s="6">
        <v>10</v>
      </c>
      <c r="B9" s="8">
        <v>24.98299980070442</v>
      </c>
      <c r="C9" s="6">
        <v>0</v>
      </c>
      <c r="D9" s="8">
        <v>60.099997999999999</v>
      </c>
    </row>
    <row r="10" spans="1:5" x14ac:dyDescent="0.35">
      <c r="A10" s="6">
        <v>11</v>
      </c>
      <c r="B10" s="8">
        <v>24.268999951891601</v>
      </c>
      <c r="C10" s="6">
        <v>0</v>
      </c>
      <c r="D10" s="8">
        <v>60.200001</v>
      </c>
    </row>
    <row r="11" spans="1:5" x14ac:dyDescent="0.35">
      <c r="A11" s="6">
        <v>12</v>
      </c>
      <c r="B11" s="8">
        <v>23.691000044345856</v>
      </c>
      <c r="C11" s="6">
        <v>0</v>
      </c>
      <c r="D11" s="8">
        <v>60.200001</v>
      </c>
    </row>
    <row r="12" spans="1:5" x14ac:dyDescent="0.35">
      <c r="A12" s="6">
        <v>13</v>
      </c>
      <c r="B12" s="8">
        <v>25.003999611362815</v>
      </c>
      <c r="C12" s="6">
        <v>0</v>
      </c>
      <c r="D12" s="8">
        <v>60.200001</v>
      </c>
    </row>
    <row r="13" spans="1:5" x14ac:dyDescent="0.35">
      <c r="A13" s="6">
        <v>14</v>
      </c>
      <c r="B13" s="8">
        <v>24.059000588022172</v>
      </c>
      <c r="C13" s="6">
        <v>0</v>
      </c>
      <c r="D13" s="8">
        <v>60.299999</v>
      </c>
    </row>
    <row r="14" spans="1:5" x14ac:dyDescent="0.35">
      <c r="A14" s="6">
        <v>15</v>
      </c>
      <c r="B14" s="8">
        <v>25.004999781958759</v>
      </c>
      <c r="C14" s="6">
        <v>0</v>
      </c>
      <c r="D14" s="8">
        <v>60.299999</v>
      </c>
    </row>
    <row r="15" spans="1:5" x14ac:dyDescent="0.35">
      <c r="A15" s="6">
        <v>16</v>
      </c>
      <c r="B15" s="8">
        <v>23.977999971248209</v>
      </c>
      <c r="C15" s="6">
        <v>0</v>
      </c>
      <c r="D15" s="8">
        <v>60.400002000000001</v>
      </c>
    </row>
    <row r="16" spans="1:5" x14ac:dyDescent="0.35">
      <c r="A16" s="6">
        <v>17</v>
      </c>
      <c r="B16" s="8">
        <v>24.024999816901982</v>
      </c>
      <c r="C16" s="6">
        <v>0</v>
      </c>
      <c r="D16" s="8">
        <v>60.400002000000001</v>
      </c>
    </row>
    <row r="17" spans="1:4" x14ac:dyDescent="0.35">
      <c r="A17" s="6">
        <v>18</v>
      </c>
      <c r="B17" s="8">
        <v>25.023999880068004</v>
      </c>
      <c r="C17" s="6">
        <v>0</v>
      </c>
      <c r="D17" s="8">
        <v>60.400002000000001</v>
      </c>
    </row>
    <row r="18" spans="1:4" x14ac:dyDescent="0.35">
      <c r="A18" s="6">
        <v>19</v>
      </c>
      <c r="B18" s="8">
        <v>23.971000034362078</v>
      </c>
      <c r="C18" s="6">
        <v>0</v>
      </c>
      <c r="D18" s="8">
        <v>60.400002000000001</v>
      </c>
    </row>
    <row r="19" spans="1:4" x14ac:dyDescent="0.35">
      <c r="A19" s="6">
        <v>20</v>
      </c>
      <c r="B19" s="8">
        <v>24.023000104352832</v>
      </c>
      <c r="C19" s="6">
        <v>0</v>
      </c>
      <c r="D19" s="8">
        <v>60.400002000000001</v>
      </c>
    </row>
    <row r="20" spans="1:4" x14ac:dyDescent="0.35">
      <c r="A20" s="6">
        <v>21</v>
      </c>
      <c r="B20" s="8">
        <v>24.999000015668571</v>
      </c>
      <c r="C20" s="6">
        <v>0</v>
      </c>
      <c r="D20" s="8">
        <v>60.5</v>
      </c>
    </row>
    <row r="21" spans="1:4" x14ac:dyDescent="0.35">
      <c r="A21" s="6">
        <v>22</v>
      </c>
      <c r="B21" s="8">
        <v>24.001000123098493</v>
      </c>
      <c r="C21" s="6">
        <v>0</v>
      </c>
      <c r="D21" s="8">
        <v>60.5</v>
      </c>
    </row>
    <row r="22" spans="1:4" x14ac:dyDescent="0.35">
      <c r="A22" s="6">
        <v>23</v>
      </c>
      <c r="B22" s="8">
        <v>24.024999816901982</v>
      </c>
      <c r="C22" s="6">
        <v>0</v>
      </c>
      <c r="D22" s="8">
        <v>60.5</v>
      </c>
    </row>
    <row r="23" spans="1:4" x14ac:dyDescent="0.35">
      <c r="A23" s="6">
        <v>24</v>
      </c>
      <c r="B23" s="8">
        <v>25.042999978177249</v>
      </c>
      <c r="C23" s="6">
        <v>0</v>
      </c>
      <c r="D23" s="8">
        <v>60.599997999999999</v>
      </c>
    </row>
    <row r="24" spans="1:4" x14ac:dyDescent="0.35">
      <c r="A24" s="6">
        <v>25</v>
      </c>
      <c r="B24" s="8">
        <v>23.988000419922173</v>
      </c>
      <c r="C24" s="6">
        <v>0</v>
      </c>
      <c r="D24" s="8">
        <v>60.599997999999999</v>
      </c>
    </row>
    <row r="25" spans="1:4" x14ac:dyDescent="0.35">
      <c r="A25" s="6">
        <v>26</v>
      </c>
      <c r="B25" s="8">
        <v>24.03099958319217</v>
      </c>
      <c r="C25" s="6">
        <v>0</v>
      </c>
      <c r="D25" s="8">
        <v>60.599997999999999</v>
      </c>
    </row>
    <row r="26" spans="1:4" x14ac:dyDescent="0.35">
      <c r="A26" s="6">
        <v>27</v>
      </c>
      <c r="B26" s="8">
        <v>25.008000293746591</v>
      </c>
      <c r="C26" s="6">
        <v>1</v>
      </c>
      <c r="D26" s="8">
        <v>60.599997999999999</v>
      </c>
    </row>
    <row r="27" spans="1:4" x14ac:dyDescent="0.35">
      <c r="A27" s="6">
        <v>28</v>
      </c>
      <c r="B27" s="8">
        <v>23.969999863766134</v>
      </c>
      <c r="C27" s="6">
        <v>0</v>
      </c>
      <c r="D27" s="8">
        <v>60.599997999999999</v>
      </c>
    </row>
    <row r="28" spans="1:4" x14ac:dyDescent="0.35">
      <c r="A28" s="6">
        <v>29</v>
      </c>
      <c r="B28" s="8">
        <v>24.827000219374895</v>
      </c>
      <c r="C28" s="6">
        <v>0</v>
      </c>
      <c r="D28" s="8">
        <v>60.599997999999999</v>
      </c>
    </row>
    <row r="29" spans="1:4" x14ac:dyDescent="0.35">
      <c r="A29" s="6">
        <v>30</v>
      </c>
      <c r="B29" s="8">
        <v>24.293999816291034</v>
      </c>
      <c r="C29" s="6">
        <v>0</v>
      </c>
      <c r="D29" s="8">
        <v>60.599997999999999</v>
      </c>
    </row>
    <row r="30" spans="1:4" x14ac:dyDescent="0.35">
      <c r="A30" s="6">
        <v>31</v>
      </c>
      <c r="B30" s="8">
        <v>23.995999898761511</v>
      </c>
      <c r="C30" s="6">
        <v>0</v>
      </c>
      <c r="D30" s="8">
        <v>60.599997999999999</v>
      </c>
    </row>
    <row r="31" spans="1:4" x14ac:dyDescent="0.35">
      <c r="A31" s="6">
        <v>32</v>
      </c>
      <c r="B31" s="8">
        <v>24.772000266239047</v>
      </c>
      <c r="C31" s="6">
        <v>1</v>
      </c>
      <c r="D31" s="8">
        <v>60.599997999999999</v>
      </c>
    </row>
    <row r="32" spans="1:4" x14ac:dyDescent="0.35">
      <c r="A32" s="6">
        <v>33</v>
      </c>
      <c r="B32" s="8">
        <v>24.181000026874244</v>
      </c>
      <c r="C32" s="6">
        <v>0</v>
      </c>
      <c r="D32" s="8">
        <v>60.599997999999999</v>
      </c>
    </row>
    <row r="33" spans="1:4" x14ac:dyDescent="0.35">
      <c r="A33" s="6">
        <v>34</v>
      </c>
      <c r="B33" s="8">
        <v>24.024999816901982</v>
      </c>
      <c r="C33" s="6">
        <v>0</v>
      </c>
      <c r="D33" s="8">
        <v>60.599997999999999</v>
      </c>
    </row>
    <row r="34" spans="1:4" x14ac:dyDescent="0.35">
      <c r="A34" s="6">
        <v>35</v>
      </c>
      <c r="B34" s="8">
        <v>24.735999782569706</v>
      </c>
      <c r="C34" s="6">
        <v>0</v>
      </c>
      <c r="D34" s="8">
        <v>60.599997999999999</v>
      </c>
    </row>
    <row r="35" spans="1:4" x14ac:dyDescent="0.35">
      <c r="A35" s="6">
        <v>36</v>
      </c>
      <c r="B35" s="8">
        <v>24.282000283710659</v>
      </c>
      <c r="C35" s="6">
        <v>1</v>
      </c>
      <c r="D35" s="8">
        <v>60.599997999999999</v>
      </c>
    </row>
    <row r="36" spans="1:4" x14ac:dyDescent="0.35">
      <c r="A36" s="6">
        <v>37</v>
      </c>
      <c r="B36" s="8">
        <v>24.035999807529151</v>
      </c>
      <c r="C36" s="6">
        <v>0</v>
      </c>
      <c r="D36" s="8">
        <v>60.599997999999999</v>
      </c>
    </row>
    <row r="37" spans="1:4" x14ac:dyDescent="0.35">
      <c r="A37" s="6">
        <v>38</v>
      </c>
      <c r="B37" s="8">
        <v>24.717999855056405</v>
      </c>
      <c r="C37" s="6">
        <v>1</v>
      </c>
      <c r="D37" s="8">
        <v>60.700001</v>
      </c>
    </row>
    <row r="38" spans="1:4" x14ac:dyDescent="0.35">
      <c r="A38" s="6">
        <v>39</v>
      </c>
      <c r="B38" s="8">
        <v>24.29099993314594</v>
      </c>
      <c r="C38" s="6">
        <v>0</v>
      </c>
      <c r="D38" s="8">
        <v>60.700001</v>
      </c>
    </row>
    <row r="39" spans="1:4" x14ac:dyDescent="0.35">
      <c r="A39" s="6">
        <v>40</v>
      </c>
      <c r="B39" s="8">
        <v>24.046000256203115</v>
      </c>
      <c r="C39" s="6">
        <v>0</v>
      </c>
      <c r="D39" s="8">
        <v>60.700001</v>
      </c>
    </row>
    <row r="40" spans="1:4" x14ac:dyDescent="0.35">
      <c r="A40" s="6">
        <v>41</v>
      </c>
      <c r="B40" s="8">
        <v>24.701000098139048</v>
      </c>
      <c r="C40" s="6">
        <v>1</v>
      </c>
      <c r="D40" s="8">
        <v>60.700001</v>
      </c>
    </row>
    <row r="41" spans="1:4" x14ac:dyDescent="0.35">
      <c r="A41" s="6">
        <v>42</v>
      </c>
      <c r="B41" s="8">
        <v>24.30399963632226</v>
      </c>
      <c r="C41" s="6">
        <v>1</v>
      </c>
      <c r="D41" s="8">
        <v>60.700001</v>
      </c>
    </row>
    <row r="42" spans="1:4" x14ac:dyDescent="0.35">
      <c r="A42" s="6">
        <v>43</v>
      </c>
      <c r="B42" s="8">
        <v>24.031000211834908</v>
      </c>
      <c r="C42" s="6">
        <v>0</v>
      </c>
      <c r="D42" s="8">
        <v>60.700001</v>
      </c>
    </row>
    <row r="43" spans="1:4" x14ac:dyDescent="0.35">
      <c r="A43" s="6">
        <v>44</v>
      </c>
      <c r="B43" s="8">
        <v>24.628000217489898</v>
      </c>
      <c r="C43" s="6">
        <v>0</v>
      </c>
      <c r="D43" s="8">
        <v>60.700001</v>
      </c>
    </row>
    <row r="44" spans="1:4" x14ac:dyDescent="0.35">
      <c r="A44" s="6">
        <v>45</v>
      </c>
      <c r="B44" s="8">
        <v>23.976999800652266</v>
      </c>
      <c r="C44" s="6">
        <v>0</v>
      </c>
      <c r="D44" s="8">
        <v>60.700001</v>
      </c>
    </row>
    <row r="45" spans="1:4" x14ac:dyDescent="0.35">
      <c r="A45" s="6">
        <v>46</v>
      </c>
      <c r="B45" s="8">
        <v>24.986999854445457</v>
      </c>
      <c r="C45" s="6">
        <v>0</v>
      </c>
      <c r="D45" s="8">
        <v>60.700001</v>
      </c>
    </row>
    <row r="46" spans="1:4" x14ac:dyDescent="0.35">
      <c r="A46" s="6">
        <v>47</v>
      </c>
      <c r="B46" s="8">
        <v>23.995000356808305</v>
      </c>
      <c r="C46" s="6">
        <v>1</v>
      </c>
      <c r="D46" s="8">
        <v>60.700001</v>
      </c>
    </row>
    <row r="47" spans="1:4" x14ac:dyDescent="0.35">
      <c r="A47" s="6">
        <v>48</v>
      </c>
      <c r="B47" s="8">
        <v>24.071000120602548</v>
      </c>
      <c r="C47" s="6">
        <v>0</v>
      </c>
      <c r="D47" s="8">
        <v>60.700001</v>
      </c>
    </row>
    <row r="48" spans="1:4" x14ac:dyDescent="0.35">
      <c r="A48" s="6">
        <v>49</v>
      </c>
      <c r="B48" s="8">
        <v>24.98299980070442</v>
      </c>
      <c r="C48" s="6">
        <v>0</v>
      </c>
      <c r="D48" s="8">
        <v>60.700001</v>
      </c>
    </row>
    <row r="49" spans="1:4" x14ac:dyDescent="0.35">
      <c r="A49" s="6">
        <v>50</v>
      </c>
      <c r="B49" s="8">
        <v>23.990999674424529</v>
      </c>
      <c r="C49" s="6">
        <v>0</v>
      </c>
      <c r="D49" s="8">
        <v>60.700001</v>
      </c>
    </row>
    <row r="50" spans="1:4" x14ac:dyDescent="0.35">
      <c r="A50" s="6">
        <v>51</v>
      </c>
      <c r="B50" s="8">
        <v>23.969000321812928</v>
      </c>
      <c r="C50" s="6">
        <v>1</v>
      </c>
      <c r="D50" s="8">
        <v>60.799999</v>
      </c>
    </row>
    <row r="51" spans="1:4" x14ac:dyDescent="0.35">
      <c r="A51" s="6">
        <v>52</v>
      </c>
      <c r="B51" s="8">
        <v>24.985000141896307</v>
      </c>
      <c r="C51" s="6">
        <v>0</v>
      </c>
      <c r="D51" s="8">
        <v>60.799999</v>
      </c>
    </row>
    <row r="52" spans="1:4" x14ac:dyDescent="0.35">
      <c r="A52" s="6">
        <v>53</v>
      </c>
      <c r="B52" s="8">
        <v>23.979999683797359</v>
      </c>
      <c r="C52" s="6">
        <v>0</v>
      </c>
      <c r="D52" s="8">
        <v>60.799999</v>
      </c>
    </row>
    <row r="53" spans="1:4" x14ac:dyDescent="0.35">
      <c r="A53" s="6">
        <v>54</v>
      </c>
      <c r="B53" s="8">
        <v>24.076999886892736</v>
      </c>
      <c r="C53" s="6">
        <v>1</v>
      </c>
      <c r="D53" s="8">
        <v>60.799999</v>
      </c>
    </row>
    <row r="54" spans="1:4" x14ac:dyDescent="0.35">
      <c r="A54" s="6">
        <v>55</v>
      </c>
      <c r="B54" s="8">
        <v>24.989000195637345</v>
      </c>
      <c r="C54" s="6">
        <v>0</v>
      </c>
      <c r="D54" s="8">
        <v>60.799999</v>
      </c>
    </row>
    <row r="55" spans="1:4" x14ac:dyDescent="0.35">
      <c r="A55" s="6">
        <v>56</v>
      </c>
      <c r="B55" s="8">
        <v>23.979000141844153</v>
      </c>
      <c r="C55" s="6">
        <v>0</v>
      </c>
      <c r="D55" s="8">
        <v>60.799999</v>
      </c>
    </row>
    <row r="56" spans="1:4" x14ac:dyDescent="0.35">
      <c r="A56" s="6">
        <v>57</v>
      </c>
      <c r="B56" s="8">
        <v>23.982000024989247</v>
      </c>
      <c r="C56" s="6">
        <v>0</v>
      </c>
      <c r="D56" s="8">
        <v>60.799999</v>
      </c>
    </row>
    <row r="57" spans="1:4" x14ac:dyDescent="0.35">
      <c r="A57" s="6">
        <v>58</v>
      </c>
      <c r="B57" s="8">
        <v>24.98299980070442</v>
      </c>
      <c r="C57" s="6">
        <v>0</v>
      </c>
      <c r="D57" s="8">
        <v>60.799999</v>
      </c>
    </row>
    <row r="58" spans="1:4" x14ac:dyDescent="0.35">
      <c r="A58" s="6">
        <v>59</v>
      </c>
      <c r="B58" s="8">
        <v>24.080999940633774</v>
      </c>
      <c r="C58" s="6">
        <v>0</v>
      </c>
      <c r="D58" s="8">
        <v>60.799999</v>
      </c>
    </row>
    <row r="59" spans="1:4" x14ac:dyDescent="0.35">
      <c r="A59" s="6">
        <v>60</v>
      </c>
      <c r="B59" s="8">
        <v>23.979000141844153</v>
      </c>
      <c r="C59" s="6">
        <v>0</v>
      </c>
      <c r="D59" s="8">
        <v>60.799999</v>
      </c>
    </row>
    <row r="60" spans="1:4" x14ac:dyDescent="0.35">
      <c r="A60" s="6">
        <v>61</v>
      </c>
      <c r="B60" s="8">
        <v>24.985000141896307</v>
      </c>
      <c r="C60" s="6">
        <v>0</v>
      </c>
      <c r="D60" s="8">
        <v>60.799999</v>
      </c>
    </row>
    <row r="61" spans="1:4" x14ac:dyDescent="0.35">
      <c r="A61" s="6">
        <v>62</v>
      </c>
      <c r="B61" s="8">
        <v>23.999999952502549</v>
      </c>
      <c r="C61" s="6">
        <v>0</v>
      </c>
      <c r="D61" s="8">
        <v>60.799999</v>
      </c>
    </row>
    <row r="62" spans="1:4" x14ac:dyDescent="0.35">
      <c r="A62" s="6">
        <v>63</v>
      </c>
      <c r="B62" s="8">
        <v>23.962999926880002</v>
      </c>
      <c r="C62" s="6">
        <v>1</v>
      </c>
      <c r="D62" s="8">
        <v>60.799999</v>
      </c>
    </row>
    <row r="63" spans="1:4" x14ac:dyDescent="0.35">
      <c r="A63" s="6">
        <v>64</v>
      </c>
      <c r="B63" s="8">
        <v>25.067999842576683</v>
      </c>
      <c r="C63" s="6">
        <v>0</v>
      </c>
      <c r="D63" s="8">
        <v>60.799999</v>
      </c>
    </row>
    <row r="64" spans="1:4" x14ac:dyDescent="0.35">
      <c r="A64" s="6">
        <v>65</v>
      </c>
      <c r="B64" s="8">
        <v>23.993000015616417</v>
      </c>
      <c r="C64" s="6">
        <v>1</v>
      </c>
      <c r="D64" s="8">
        <v>60.799999</v>
      </c>
    </row>
    <row r="65" spans="1:4" x14ac:dyDescent="0.35">
      <c r="A65" s="6">
        <v>66</v>
      </c>
      <c r="B65" s="8">
        <v>25.030999816954136</v>
      </c>
      <c r="C65" s="6">
        <v>0</v>
      </c>
      <c r="D65" s="8">
        <v>60.799999</v>
      </c>
    </row>
    <row r="66" spans="1:4" x14ac:dyDescent="0.35">
      <c r="A66" s="6">
        <v>67</v>
      </c>
      <c r="B66" s="8">
        <v>23.970000492408872</v>
      </c>
      <c r="C66" s="6">
        <v>0</v>
      </c>
      <c r="D66" s="8">
        <v>60.799999</v>
      </c>
    </row>
    <row r="67" spans="1:4" x14ac:dyDescent="0.35">
      <c r="A67" s="6">
        <v>68</v>
      </c>
      <c r="B67" s="8">
        <v>24.023000104352832</v>
      </c>
      <c r="C67" s="6">
        <v>0</v>
      </c>
      <c r="D67" s="8">
        <v>60.799999</v>
      </c>
    </row>
    <row r="68" spans="1:4" x14ac:dyDescent="0.35">
      <c r="A68" s="6">
        <v>69</v>
      </c>
      <c r="B68" s="8">
        <v>25.023999880068004</v>
      </c>
      <c r="C68" s="6">
        <v>0</v>
      </c>
      <c r="D68" s="8">
        <v>60.799999</v>
      </c>
    </row>
    <row r="69" spans="1:4" x14ac:dyDescent="0.35">
      <c r="A69" s="6">
        <v>70</v>
      </c>
      <c r="B69" s="8">
        <v>23.961999756284058</v>
      </c>
      <c r="C69" s="6">
        <v>1</v>
      </c>
      <c r="D69" s="8">
        <v>60.900002000000001</v>
      </c>
    </row>
    <row r="70" spans="1:4" x14ac:dyDescent="0.35">
      <c r="A70" s="6">
        <v>71</v>
      </c>
      <c r="B70" s="8">
        <v>24.032999924384058</v>
      </c>
      <c r="C70" s="6">
        <v>0</v>
      </c>
      <c r="D70" s="8">
        <v>60.799999</v>
      </c>
    </row>
    <row r="71" spans="1:4" x14ac:dyDescent="0.35">
      <c r="A71" s="6">
        <v>72</v>
      </c>
      <c r="B71" s="8">
        <v>25.112999975681305</v>
      </c>
      <c r="C71" s="6">
        <v>0</v>
      </c>
      <c r="D71" s="8">
        <v>60.900002000000001</v>
      </c>
    </row>
    <row r="72" spans="1:4" x14ac:dyDescent="0.35">
      <c r="A72" s="6">
        <v>73</v>
      </c>
      <c r="B72" s="8">
        <v>23.958000331185758</v>
      </c>
      <c r="C72" s="6">
        <v>0</v>
      </c>
      <c r="D72" s="8">
        <v>60.900002000000001</v>
      </c>
    </row>
    <row r="73" spans="1:4" x14ac:dyDescent="0.35">
      <c r="A73" s="6">
        <v>74</v>
      </c>
      <c r="B73" s="8">
        <v>23.973999917507172</v>
      </c>
      <c r="C73" s="6">
        <v>1</v>
      </c>
      <c r="D73" s="8">
        <v>60.799999</v>
      </c>
    </row>
    <row r="74" spans="1:4" x14ac:dyDescent="0.35">
      <c r="A74" s="6">
        <v>75</v>
      </c>
      <c r="B74" s="8">
        <v>25.053999968804419</v>
      </c>
      <c r="C74" s="6">
        <v>0</v>
      </c>
      <c r="D74" s="8">
        <v>60.900002000000001</v>
      </c>
    </row>
    <row r="75" spans="1:4" x14ac:dyDescent="0.35">
      <c r="A75" s="6">
        <v>76</v>
      </c>
      <c r="B75" s="8">
        <v>24.071000120602548</v>
      </c>
      <c r="C75" s="6">
        <v>0</v>
      </c>
      <c r="D75" s="8">
        <v>60.900002000000001</v>
      </c>
    </row>
    <row r="76" spans="1:4" x14ac:dyDescent="0.35">
      <c r="A76" s="6">
        <v>77</v>
      </c>
      <c r="B76" s="8">
        <v>23.931999667547643</v>
      </c>
      <c r="C76" s="6">
        <v>0</v>
      </c>
      <c r="D76" s="8">
        <v>60.900002000000001</v>
      </c>
    </row>
    <row r="77" spans="1:4" x14ac:dyDescent="0.35">
      <c r="A77" s="6">
        <v>78</v>
      </c>
      <c r="B77" s="8">
        <v>25.038999924436212</v>
      </c>
      <c r="C77" s="6">
        <v>1</v>
      </c>
      <c r="D77" s="8">
        <v>60.900002000000001</v>
      </c>
    </row>
    <row r="78" spans="1:4" x14ac:dyDescent="0.35">
      <c r="A78" s="6">
        <v>79</v>
      </c>
      <c r="B78" s="8">
        <v>23.972000204958022</v>
      </c>
      <c r="C78" s="6">
        <v>1</v>
      </c>
      <c r="D78" s="8">
        <v>60.900002000000001</v>
      </c>
    </row>
    <row r="79" spans="1:4" x14ac:dyDescent="0.35">
      <c r="A79" s="6">
        <v>80</v>
      </c>
      <c r="B79" s="8">
        <v>24.056000076234341</v>
      </c>
      <c r="C79" s="6">
        <v>0</v>
      </c>
      <c r="D79" s="8">
        <v>60.900002000000001</v>
      </c>
    </row>
    <row r="80" spans="1:4" x14ac:dyDescent="0.35">
      <c r="A80" s="6">
        <v>81</v>
      </c>
      <c r="B80" s="8">
        <v>24.935999955050647</v>
      </c>
      <c r="C80" s="6">
        <v>0</v>
      </c>
      <c r="D80" s="8">
        <v>60.900002000000001</v>
      </c>
    </row>
    <row r="81" spans="1:4" x14ac:dyDescent="0.35">
      <c r="A81" s="6">
        <v>82</v>
      </c>
      <c r="B81" s="8">
        <v>24.126000073738396</v>
      </c>
      <c r="C81" s="6">
        <v>0</v>
      </c>
      <c r="D81" s="8">
        <v>60.900002000000001</v>
      </c>
    </row>
    <row r="82" spans="1:4" x14ac:dyDescent="0.35">
      <c r="A82" s="6">
        <v>83</v>
      </c>
      <c r="B82" s="8">
        <v>23.991999845020473</v>
      </c>
      <c r="C82" s="6">
        <v>0</v>
      </c>
      <c r="D82" s="8">
        <v>60.900002000000001</v>
      </c>
    </row>
    <row r="83" spans="1:4" x14ac:dyDescent="0.35">
      <c r="A83" s="6">
        <v>84</v>
      </c>
      <c r="B83" s="8">
        <v>24.978000205010176</v>
      </c>
      <c r="C83" s="6">
        <v>0</v>
      </c>
      <c r="D83" s="8">
        <v>60.900002000000001</v>
      </c>
    </row>
    <row r="84" spans="1:4" x14ac:dyDescent="0.35">
      <c r="A84" s="6">
        <v>85</v>
      </c>
      <c r="B84" s="8">
        <v>23.700999864377081</v>
      </c>
      <c r="C84" s="6">
        <v>0</v>
      </c>
      <c r="D84" s="8">
        <v>60.900002000000001</v>
      </c>
    </row>
    <row r="85" spans="1:4" x14ac:dyDescent="0.35">
      <c r="A85" s="6">
        <v>86</v>
      </c>
      <c r="B85" s="8">
        <v>23.977999971248209</v>
      </c>
      <c r="C85" s="6">
        <v>0</v>
      </c>
      <c r="D85" s="8">
        <v>60.900002000000001</v>
      </c>
    </row>
    <row r="86" spans="1:4" x14ac:dyDescent="0.35">
      <c r="A86" s="6">
        <v>87</v>
      </c>
      <c r="B86" s="8">
        <v>24.990999908186495</v>
      </c>
      <c r="C86" s="6">
        <v>0</v>
      </c>
      <c r="D86" s="8">
        <v>60.900002000000001</v>
      </c>
    </row>
    <row r="87" spans="1:4" x14ac:dyDescent="0.35">
      <c r="A87" s="6">
        <v>88</v>
      </c>
      <c r="B87" s="8">
        <v>24.419000395573676</v>
      </c>
      <c r="C87" s="6">
        <v>0</v>
      </c>
      <c r="D87" s="8">
        <v>60.900002000000001</v>
      </c>
    </row>
    <row r="88" spans="1:4" x14ac:dyDescent="0.35">
      <c r="A88" s="6">
        <v>89</v>
      </c>
      <c r="B88" s="8">
        <v>24.651999911293387</v>
      </c>
      <c r="C88" s="6">
        <v>0</v>
      </c>
      <c r="D88" s="8">
        <v>60.900002000000001</v>
      </c>
    </row>
    <row r="89" spans="1:4" x14ac:dyDescent="0.35">
      <c r="A89" s="6">
        <v>90</v>
      </c>
      <c r="B89" s="8">
        <v>24.014999996870756</v>
      </c>
      <c r="C89" s="6">
        <v>1</v>
      </c>
      <c r="D89" s="8">
        <v>60.900002000000001</v>
      </c>
    </row>
    <row r="90" spans="1:4" x14ac:dyDescent="0.35">
      <c r="A90" s="6">
        <v>91</v>
      </c>
      <c r="B90" s="8">
        <v>23.949999595060945</v>
      </c>
      <c r="C90" s="6">
        <v>1</v>
      </c>
      <c r="D90" s="8">
        <v>60.900002000000001</v>
      </c>
    </row>
    <row r="91" spans="1:4" x14ac:dyDescent="0.35">
      <c r="A91" s="6">
        <v>92</v>
      </c>
      <c r="B91" s="8">
        <v>24.0870003355667</v>
      </c>
      <c r="C91" s="6">
        <v>0</v>
      </c>
      <c r="D91" s="8">
        <v>60.900002000000001</v>
      </c>
    </row>
    <row r="92" spans="1:4" x14ac:dyDescent="0.35">
      <c r="A92" s="6">
        <v>93</v>
      </c>
      <c r="B92" s="8">
        <v>24.986999854445457</v>
      </c>
      <c r="C92" s="6">
        <v>0</v>
      </c>
      <c r="D92" s="8">
        <v>60.900002000000001</v>
      </c>
    </row>
    <row r="93" spans="1:4" x14ac:dyDescent="0.35">
      <c r="A93" s="6">
        <v>94</v>
      </c>
      <c r="B93" s="8">
        <v>24.0160001674667</v>
      </c>
      <c r="C93" s="6">
        <v>0</v>
      </c>
      <c r="D93" s="8">
        <v>60.900002000000001</v>
      </c>
    </row>
    <row r="94" spans="1:4" x14ac:dyDescent="0.35">
      <c r="A94" s="6">
        <v>95</v>
      </c>
      <c r="B94" s="8">
        <v>24.867000128142536</v>
      </c>
      <c r="C94" s="6">
        <v>0</v>
      </c>
      <c r="D94" s="8">
        <v>60.900002000000001</v>
      </c>
    </row>
    <row r="95" spans="1:4" x14ac:dyDescent="0.35">
      <c r="A95" s="6">
        <v>96</v>
      </c>
      <c r="B95" s="8">
        <v>24.07999977003783</v>
      </c>
      <c r="C95" s="6">
        <v>0</v>
      </c>
      <c r="D95" s="8">
        <v>60.900002000000001</v>
      </c>
    </row>
    <row r="96" spans="1:4" x14ac:dyDescent="0.35">
      <c r="A96" s="6">
        <v>97</v>
      </c>
      <c r="B96" s="8">
        <v>24.116999795660377</v>
      </c>
      <c r="C96" s="6">
        <v>0</v>
      </c>
      <c r="D96" s="8">
        <v>60.900002000000001</v>
      </c>
    </row>
    <row r="97" spans="1:4" x14ac:dyDescent="0.35">
      <c r="A97" s="6">
        <v>98</v>
      </c>
      <c r="B97" s="8">
        <v>23.977000429295003</v>
      </c>
      <c r="C97" s="6">
        <v>0</v>
      </c>
      <c r="D97" s="8">
        <v>60.900002000000001</v>
      </c>
    </row>
    <row r="98" spans="1:4" x14ac:dyDescent="0.35">
      <c r="A98" s="6">
        <v>99</v>
      </c>
      <c r="B98" s="8">
        <v>24.961999990046024</v>
      </c>
      <c r="C98" s="6">
        <v>0</v>
      </c>
      <c r="D98" s="8">
        <v>60.900002000000001</v>
      </c>
    </row>
    <row r="99" spans="1:4" x14ac:dyDescent="0.35">
      <c r="A99" s="6">
        <v>100</v>
      </c>
      <c r="B99" s="8">
        <v>23.997999611310661</v>
      </c>
      <c r="C99" s="6">
        <v>0</v>
      </c>
      <c r="D99" s="8">
        <v>60.900002000000001</v>
      </c>
    </row>
    <row r="100" spans="1:4" x14ac:dyDescent="0.35">
      <c r="A100" s="6">
        <v>101</v>
      </c>
      <c r="B100" s="8">
        <v>24.854999966919422</v>
      </c>
      <c r="C100" s="6">
        <v>0</v>
      </c>
      <c r="D100" s="8">
        <v>60.900002000000001</v>
      </c>
    </row>
    <row r="101" spans="1:4" x14ac:dyDescent="0.35">
      <c r="A101" s="6">
        <v>102</v>
      </c>
      <c r="B101" s="8">
        <v>24.152000108733773</v>
      </c>
      <c r="C101" s="6">
        <v>0</v>
      </c>
      <c r="D101" s="8">
        <v>60.900002000000001</v>
      </c>
    </row>
    <row r="102" spans="1:4" x14ac:dyDescent="0.35">
      <c r="A102" s="6">
        <v>103</v>
      </c>
      <c r="B102" s="8">
        <v>24.032999924384058</v>
      </c>
      <c r="C102" s="6">
        <v>0</v>
      </c>
      <c r="D102" s="8">
        <v>60.900002000000001</v>
      </c>
    </row>
    <row r="103" spans="1:4" x14ac:dyDescent="0.35">
      <c r="A103" s="6">
        <v>104</v>
      </c>
      <c r="B103" s="8">
        <v>24.854999966919422</v>
      </c>
      <c r="C103" s="6">
        <v>1</v>
      </c>
      <c r="D103" s="8">
        <v>60.900002000000001</v>
      </c>
    </row>
    <row r="104" spans="1:4" x14ac:dyDescent="0.35">
      <c r="A104" s="6">
        <v>105</v>
      </c>
      <c r="B104" s="8">
        <v>24.22900004312396</v>
      </c>
      <c r="C104" s="6">
        <v>0</v>
      </c>
      <c r="D104" s="8">
        <v>60.900002000000001</v>
      </c>
    </row>
    <row r="105" spans="1:4" x14ac:dyDescent="0.35">
      <c r="A105" s="6">
        <v>106</v>
      </c>
      <c r="B105" s="8">
        <v>24.023000104352832</v>
      </c>
      <c r="C105" s="6">
        <v>0</v>
      </c>
      <c r="D105" s="8">
        <v>60.900002000000001</v>
      </c>
    </row>
    <row r="106" spans="1:4" x14ac:dyDescent="0.35">
      <c r="A106" s="6">
        <v>107</v>
      </c>
      <c r="B106" s="8">
        <v>23.976999800652266</v>
      </c>
      <c r="C106" s="6">
        <v>0</v>
      </c>
      <c r="D106" s="8">
        <v>60.900002000000001</v>
      </c>
    </row>
    <row r="107" spans="1:4" x14ac:dyDescent="0.35">
      <c r="A107" s="6">
        <v>108</v>
      </c>
      <c r="B107" s="8">
        <v>25.038999924436212</v>
      </c>
      <c r="C107" s="6">
        <v>0</v>
      </c>
      <c r="D107" s="8">
        <v>60.900002000000001</v>
      </c>
    </row>
    <row r="108" spans="1:4" x14ac:dyDescent="0.35">
      <c r="A108" s="6">
        <v>109</v>
      </c>
      <c r="B108" s="8">
        <v>24.723000079393387</v>
      </c>
      <c r="C108" s="6">
        <v>1</v>
      </c>
      <c r="D108" s="8">
        <v>60.900002000000001</v>
      </c>
    </row>
    <row r="109" spans="1:4" x14ac:dyDescent="0.35">
      <c r="A109" s="6">
        <v>110</v>
      </c>
      <c r="B109" s="8">
        <v>23.977999971248209</v>
      </c>
      <c r="C109" s="6">
        <v>1</v>
      </c>
      <c r="D109" s="8">
        <v>60.900002000000001</v>
      </c>
    </row>
    <row r="110" spans="1:4" x14ac:dyDescent="0.35">
      <c r="A110" s="6">
        <v>111</v>
      </c>
      <c r="B110" s="8">
        <v>24.343000003136694</v>
      </c>
      <c r="C110" s="6">
        <v>0</v>
      </c>
      <c r="D110" s="8">
        <v>60.900002000000001</v>
      </c>
    </row>
    <row r="111" spans="1:4" x14ac:dyDescent="0.35">
      <c r="A111" s="6">
        <v>112</v>
      </c>
      <c r="B111" s="8">
        <v>23.988999961875379</v>
      </c>
      <c r="C111" s="6">
        <v>0</v>
      </c>
      <c r="D111" s="8">
        <v>60.900002000000001</v>
      </c>
    </row>
    <row r="112" spans="1:4" x14ac:dyDescent="0.35">
      <c r="A112" s="6">
        <v>113</v>
      </c>
      <c r="B112" s="8">
        <v>24.714000429958105</v>
      </c>
      <c r="C112" s="6">
        <v>0</v>
      </c>
      <c r="D112" s="8">
        <v>60.900002000000001</v>
      </c>
    </row>
    <row r="113" spans="1:4" x14ac:dyDescent="0.35">
      <c r="A113" s="6">
        <v>114</v>
      </c>
      <c r="B113" s="8">
        <v>24.281000113114715</v>
      </c>
      <c r="C113" s="6">
        <v>0</v>
      </c>
      <c r="D113" s="8">
        <v>60.900002000000001</v>
      </c>
    </row>
    <row r="114" spans="1:4" x14ac:dyDescent="0.35">
      <c r="A114" s="6">
        <v>115</v>
      </c>
      <c r="B114" s="8">
        <v>24.01799988001585</v>
      </c>
      <c r="C114" s="6">
        <v>0</v>
      </c>
      <c r="D114" s="8">
        <v>60.900002000000001</v>
      </c>
    </row>
    <row r="115" spans="1:4" x14ac:dyDescent="0.35">
      <c r="A115" s="6">
        <v>116</v>
      </c>
      <c r="B115" s="8">
        <v>24.6460001450032</v>
      </c>
      <c r="C115" s="6">
        <v>0</v>
      </c>
      <c r="D115" s="8">
        <v>60.900002000000001</v>
      </c>
    </row>
    <row r="116" spans="1:4" x14ac:dyDescent="0.35">
      <c r="A116" s="6">
        <v>117</v>
      </c>
      <c r="B116" s="8">
        <v>24.435999523848295</v>
      </c>
      <c r="C116" s="6">
        <v>0</v>
      </c>
      <c r="D116" s="8">
        <v>60.900002000000001</v>
      </c>
    </row>
    <row r="117" spans="1:4" x14ac:dyDescent="0.35">
      <c r="A117" s="6">
        <v>118</v>
      </c>
      <c r="B117" s="8">
        <v>23.968000151216984</v>
      </c>
      <c r="C117" s="6">
        <v>0</v>
      </c>
      <c r="D117" s="8">
        <v>60.900002000000001</v>
      </c>
    </row>
    <row r="118" spans="1:4" x14ac:dyDescent="0.35">
      <c r="A118" s="6">
        <v>119</v>
      </c>
      <c r="B118" s="8">
        <v>24.640999920666218</v>
      </c>
      <c r="C118" s="6">
        <v>0</v>
      </c>
      <c r="D118" s="8">
        <v>60.900002000000001</v>
      </c>
    </row>
    <row r="119" spans="1:4" x14ac:dyDescent="0.35">
      <c r="A119" s="6">
        <v>120</v>
      </c>
      <c r="B119" s="8">
        <v>23.979000141844153</v>
      </c>
      <c r="C119" s="6">
        <v>1</v>
      </c>
      <c r="D119" s="8">
        <v>61</v>
      </c>
    </row>
    <row r="120" spans="1:4" x14ac:dyDescent="0.35">
      <c r="A120" s="6">
        <v>121</v>
      </c>
      <c r="B120" s="8">
        <v>24.993999791331589</v>
      </c>
      <c r="C120" s="6">
        <v>0</v>
      </c>
      <c r="D120" s="8">
        <v>60.900002000000001</v>
      </c>
    </row>
    <row r="121" spans="1:4" x14ac:dyDescent="0.35">
      <c r="A121" s="6">
        <v>122</v>
      </c>
      <c r="B121" s="8">
        <v>23.979000141844153</v>
      </c>
      <c r="C121" s="6">
        <v>0</v>
      </c>
      <c r="D121" s="8">
        <v>60.900002000000001</v>
      </c>
    </row>
    <row r="122" spans="1:4" x14ac:dyDescent="0.35">
      <c r="A122" s="6">
        <v>123</v>
      </c>
      <c r="B122" s="8">
        <v>24.07600034493953</v>
      </c>
      <c r="C122" s="6">
        <v>1</v>
      </c>
      <c r="D122" s="8">
        <v>61</v>
      </c>
    </row>
    <row r="123" spans="1:4" x14ac:dyDescent="0.35">
      <c r="A123" s="6">
        <v>124</v>
      </c>
      <c r="B123" s="8">
        <v>24.980999459512532</v>
      </c>
      <c r="C123" s="6">
        <v>0</v>
      </c>
      <c r="D123" s="8">
        <v>60.900002000000001</v>
      </c>
    </row>
    <row r="124" spans="1:4" x14ac:dyDescent="0.35">
      <c r="A124" s="6">
        <v>125</v>
      </c>
      <c r="B124" s="8">
        <v>23.990000132471323</v>
      </c>
      <c r="C124" s="6">
        <v>0</v>
      </c>
      <c r="D124" s="8">
        <v>61</v>
      </c>
    </row>
    <row r="125" spans="1:4" x14ac:dyDescent="0.35">
      <c r="A125" s="6">
        <v>126</v>
      </c>
      <c r="B125" s="8">
        <v>23.969999863766134</v>
      </c>
      <c r="C125" s="6">
        <v>0</v>
      </c>
      <c r="D125" s="8">
        <v>60.900002000000001</v>
      </c>
    </row>
    <row r="126" spans="1:4" x14ac:dyDescent="0.35">
      <c r="A126" s="6">
        <v>127</v>
      </c>
      <c r="B126" s="8">
        <v>23.977000429295003</v>
      </c>
      <c r="C126" s="6">
        <v>0</v>
      </c>
      <c r="D126" s="8">
        <v>60.900002000000001</v>
      </c>
    </row>
    <row r="127" spans="1:4" x14ac:dyDescent="0.35">
      <c r="A127" s="6">
        <v>128</v>
      </c>
      <c r="B127" s="8">
        <v>24.990999908186495</v>
      </c>
      <c r="C127" s="6">
        <v>0</v>
      </c>
      <c r="D127" s="8">
        <v>61</v>
      </c>
    </row>
    <row r="128" spans="1:4" x14ac:dyDescent="0.35">
      <c r="A128" s="6">
        <v>129</v>
      </c>
      <c r="B128" s="8">
        <v>24.082999653182924</v>
      </c>
      <c r="C128" s="6">
        <v>0</v>
      </c>
      <c r="D128" s="8">
        <v>60.900002000000001</v>
      </c>
    </row>
    <row r="129" spans="1:4" x14ac:dyDescent="0.35">
      <c r="A129" s="6">
        <v>130</v>
      </c>
      <c r="B129" s="8">
        <v>24.986000312492251</v>
      </c>
      <c r="C129" s="6">
        <v>1</v>
      </c>
      <c r="D129" s="8">
        <v>61</v>
      </c>
    </row>
    <row r="130" spans="1:4" x14ac:dyDescent="0.35">
      <c r="A130" s="6">
        <v>131</v>
      </c>
      <c r="B130" s="8">
        <v>23.990999674424529</v>
      </c>
      <c r="C130" s="6">
        <v>0</v>
      </c>
      <c r="D130" s="8">
        <v>61</v>
      </c>
    </row>
    <row r="131" spans="1:4" x14ac:dyDescent="0.35">
      <c r="A131" s="6">
        <v>132</v>
      </c>
      <c r="B131" s="8">
        <v>23.979000141844153</v>
      </c>
      <c r="C131" s="6">
        <v>0</v>
      </c>
      <c r="D131" s="8">
        <v>61</v>
      </c>
    </row>
    <row r="132" spans="1:4" x14ac:dyDescent="0.35">
      <c r="A132" s="6">
        <v>133</v>
      </c>
      <c r="B132" s="8">
        <v>24.986000312492251</v>
      </c>
      <c r="C132" s="6">
        <v>0</v>
      </c>
      <c r="D132" s="8">
        <v>61</v>
      </c>
    </row>
    <row r="133" spans="1:4" x14ac:dyDescent="0.35">
      <c r="A133" s="6">
        <v>134</v>
      </c>
      <c r="B133" s="8">
        <v>23.982999566942453</v>
      </c>
      <c r="C133" s="6">
        <v>0</v>
      </c>
      <c r="D133" s="8">
        <v>61</v>
      </c>
    </row>
    <row r="134" spans="1:4" x14ac:dyDescent="0.35">
      <c r="A134" s="6">
        <v>154</v>
      </c>
      <c r="B134" s="8">
        <v>2131.2290003523231</v>
      </c>
      <c r="C134" s="6">
        <v>1</v>
      </c>
      <c r="D134" s="8">
        <v>58.099997999999999</v>
      </c>
    </row>
    <row r="135" spans="1:4" x14ac:dyDescent="0.35">
      <c r="A135" s="6">
        <v>155</v>
      </c>
      <c r="B135" s="8">
        <v>134.90400009322912</v>
      </c>
      <c r="C135" s="6">
        <v>1</v>
      </c>
      <c r="D135" s="8">
        <v>58.299999</v>
      </c>
    </row>
    <row r="136" spans="1:4" x14ac:dyDescent="0.35">
      <c r="A136" s="6">
        <v>156</v>
      </c>
      <c r="B136" s="8">
        <v>24.072999833151698</v>
      </c>
      <c r="C136" s="6">
        <v>1</v>
      </c>
      <c r="D136" s="8">
        <v>58.400002000000001</v>
      </c>
    </row>
    <row r="137" spans="1:4" x14ac:dyDescent="0.35">
      <c r="A137" s="6">
        <v>157</v>
      </c>
      <c r="B137" s="8">
        <v>23.980999854393303</v>
      </c>
      <c r="C137" s="6">
        <v>1</v>
      </c>
      <c r="D137" s="8">
        <v>58.700001</v>
      </c>
    </row>
    <row r="138" spans="1:4" x14ac:dyDescent="0.35">
      <c r="A138" s="6">
        <v>158</v>
      </c>
      <c r="B138" s="8">
        <v>24.983999971300364</v>
      </c>
      <c r="C138" s="6">
        <v>0</v>
      </c>
      <c r="D138" s="8">
        <v>59.099997999999999</v>
      </c>
    </row>
    <row r="139" spans="1:4" x14ac:dyDescent="0.35">
      <c r="A139" s="6">
        <v>159</v>
      </c>
      <c r="B139" s="8">
        <v>23.982000024989247</v>
      </c>
      <c r="C139" s="6">
        <v>0</v>
      </c>
      <c r="D139" s="8">
        <v>59.400002000000001</v>
      </c>
    </row>
    <row r="140" spans="1:4" x14ac:dyDescent="0.35">
      <c r="A140" s="6">
        <v>160</v>
      </c>
      <c r="B140" s="8">
        <v>24.071000120602548</v>
      </c>
      <c r="C140" s="6">
        <v>0</v>
      </c>
      <c r="D140" s="8">
        <v>59.599997999999999</v>
      </c>
    </row>
    <row r="141" spans="1:4" x14ac:dyDescent="0.35">
      <c r="A141" s="6">
        <v>161</v>
      </c>
      <c r="B141" s="8">
        <v>24.975999863818288</v>
      </c>
      <c r="C141" s="6">
        <v>0</v>
      </c>
      <c r="D141" s="8">
        <v>59.900002000000001</v>
      </c>
    </row>
    <row r="142" spans="1:4" x14ac:dyDescent="0.35">
      <c r="A142" s="6">
        <v>162</v>
      </c>
      <c r="B142" s="8">
        <v>23.982000024989247</v>
      </c>
      <c r="C142" s="6">
        <v>0</v>
      </c>
      <c r="D142" s="8">
        <v>60</v>
      </c>
    </row>
    <row r="143" spans="1:4" x14ac:dyDescent="0.35">
      <c r="A143" s="6">
        <v>163</v>
      </c>
      <c r="B143" s="8">
        <v>23.983000195585191</v>
      </c>
      <c r="C143" s="6">
        <v>0</v>
      </c>
      <c r="D143" s="8">
        <v>60.099997999999999</v>
      </c>
    </row>
    <row r="144" spans="1:4" x14ac:dyDescent="0.35">
      <c r="A144" s="6">
        <v>164</v>
      </c>
      <c r="B144" s="8">
        <v>24.986999854445457</v>
      </c>
      <c r="C144" s="6">
        <v>0</v>
      </c>
      <c r="D144" s="8">
        <v>60.200001</v>
      </c>
    </row>
    <row r="145" spans="1:4" x14ac:dyDescent="0.35">
      <c r="A145" s="6">
        <v>165</v>
      </c>
      <c r="B145" s="8">
        <v>23.975000088103116</v>
      </c>
      <c r="C145" s="6">
        <v>0</v>
      </c>
      <c r="D145" s="8">
        <v>60.299999</v>
      </c>
    </row>
    <row r="146" spans="1:4" x14ac:dyDescent="0.35">
      <c r="A146" s="6">
        <v>166</v>
      </c>
      <c r="B146" s="8">
        <v>24.07800005748868</v>
      </c>
      <c r="C146" s="6">
        <v>0</v>
      </c>
      <c r="D146" s="8">
        <v>60.400002000000001</v>
      </c>
    </row>
    <row r="147" spans="1:4" x14ac:dyDescent="0.35">
      <c r="A147" s="6">
        <v>167</v>
      </c>
      <c r="B147" s="8">
        <v>25.141999893821776</v>
      </c>
      <c r="C147" s="6">
        <v>0</v>
      </c>
      <c r="D147" s="8">
        <v>60.400002000000001</v>
      </c>
    </row>
    <row r="148" spans="1:4" x14ac:dyDescent="0.35">
      <c r="A148" s="6">
        <v>168</v>
      </c>
      <c r="B148" s="8">
        <v>23.818999878130853</v>
      </c>
      <c r="C148" s="6">
        <v>0</v>
      </c>
      <c r="D148" s="8">
        <v>60.400002000000001</v>
      </c>
    </row>
    <row r="149" spans="1:4" x14ac:dyDescent="0.35">
      <c r="A149" s="6">
        <v>169</v>
      </c>
      <c r="B149" s="8">
        <v>24.990999908186495</v>
      </c>
      <c r="C149" s="6">
        <v>0</v>
      </c>
      <c r="D149" s="8">
        <v>60.5</v>
      </c>
    </row>
    <row r="150" spans="1:4" x14ac:dyDescent="0.35">
      <c r="A150" s="6">
        <v>170</v>
      </c>
      <c r="B150" s="8">
        <v>23.980000312440097</v>
      </c>
      <c r="C150" s="6">
        <v>0</v>
      </c>
      <c r="D150" s="8">
        <v>60.5</v>
      </c>
    </row>
    <row r="151" spans="1:4" x14ac:dyDescent="0.35">
      <c r="A151" s="6">
        <v>172</v>
      </c>
      <c r="B151" s="8">
        <v>23.975000088103116</v>
      </c>
      <c r="C151" s="6">
        <v>0</v>
      </c>
      <c r="D151" s="8">
        <v>60.599997999999999</v>
      </c>
    </row>
    <row r="152" spans="1:4" x14ac:dyDescent="0.35">
      <c r="A152" s="6">
        <v>173</v>
      </c>
      <c r="B152" s="8">
        <v>24.98499951325357</v>
      </c>
      <c r="C152" s="6">
        <v>0</v>
      </c>
      <c r="D152" s="8">
        <v>60.599997999999999</v>
      </c>
    </row>
    <row r="153" spans="1:4" x14ac:dyDescent="0.35">
      <c r="A153" s="6">
        <v>174</v>
      </c>
      <c r="B153" s="8">
        <v>24.004000006243587</v>
      </c>
      <c r="C153" s="6">
        <v>0</v>
      </c>
      <c r="D153" s="8">
        <v>60.599997999999999</v>
      </c>
    </row>
    <row r="154" spans="1:4" x14ac:dyDescent="0.35">
      <c r="A154" s="6">
        <v>175</v>
      </c>
      <c r="B154" s="8">
        <v>23.972000204958022</v>
      </c>
      <c r="C154" s="6">
        <v>0</v>
      </c>
      <c r="D154" s="8">
        <v>60.599997999999999</v>
      </c>
    </row>
    <row r="155" spans="1:4" x14ac:dyDescent="0.35">
      <c r="A155" s="6">
        <v>176</v>
      </c>
      <c r="B155" s="8">
        <v>25.189999910071492</v>
      </c>
      <c r="C155" s="6">
        <v>0</v>
      </c>
      <c r="D155" s="8">
        <v>60.599997999999999</v>
      </c>
    </row>
    <row r="156" spans="1:4" x14ac:dyDescent="0.35">
      <c r="A156" s="6">
        <v>177</v>
      </c>
      <c r="B156" s="8">
        <v>23.865000181831419</v>
      </c>
      <c r="C156" s="6">
        <v>0</v>
      </c>
      <c r="D156" s="8">
        <v>60.700001</v>
      </c>
    </row>
    <row r="157" spans="1:4" x14ac:dyDescent="0.35">
      <c r="A157" s="6">
        <v>178</v>
      </c>
      <c r="B157" s="8">
        <v>24.994999961927533</v>
      </c>
      <c r="C157" s="6">
        <v>0</v>
      </c>
      <c r="D157" s="8">
        <v>60.700001</v>
      </c>
    </row>
    <row r="158" spans="1:4" x14ac:dyDescent="0.35">
      <c r="A158" s="6">
        <v>179</v>
      </c>
      <c r="B158" s="8">
        <v>23.979000141844153</v>
      </c>
      <c r="C158" s="6">
        <v>0</v>
      </c>
      <c r="D158" s="8">
        <v>60.700001</v>
      </c>
    </row>
    <row r="159" spans="1:4" x14ac:dyDescent="0.35">
      <c r="A159" s="6">
        <v>180</v>
      </c>
      <c r="B159" s="8">
        <v>24.034000094980001</v>
      </c>
      <c r="C159" s="6">
        <v>0</v>
      </c>
      <c r="D159" s="8">
        <v>60.700001</v>
      </c>
    </row>
    <row r="160" spans="1:4" x14ac:dyDescent="0.35">
      <c r="A160" s="6">
        <v>181</v>
      </c>
      <c r="B160" s="8">
        <v>25.006999494507909</v>
      </c>
      <c r="C160" s="6">
        <v>0</v>
      </c>
      <c r="D160" s="8">
        <v>60.700001</v>
      </c>
    </row>
    <row r="161" spans="1:4" x14ac:dyDescent="0.35">
      <c r="A161" s="6">
        <v>182</v>
      </c>
      <c r="B161" s="8">
        <v>24.132000468671322</v>
      </c>
      <c r="C161" s="6">
        <v>0</v>
      </c>
      <c r="D161" s="8">
        <v>60.700001</v>
      </c>
    </row>
    <row r="162" spans="1:4" x14ac:dyDescent="0.35">
      <c r="A162" s="6">
        <v>184</v>
      </c>
      <c r="B162" s="8">
        <v>25.333999958820641</v>
      </c>
      <c r="C162" s="6">
        <v>0</v>
      </c>
      <c r="D162" s="8">
        <v>60.700001</v>
      </c>
    </row>
    <row r="163" spans="1:4" x14ac:dyDescent="0.35">
      <c r="A163" s="6">
        <v>185</v>
      </c>
      <c r="B163" s="8">
        <v>23.722000303678215</v>
      </c>
      <c r="C163" s="6">
        <v>0</v>
      </c>
      <c r="D163" s="8">
        <v>60.700001</v>
      </c>
    </row>
    <row r="164" spans="1:4" x14ac:dyDescent="0.35">
      <c r="A164" s="6">
        <v>186</v>
      </c>
      <c r="B164" s="8">
        <v>23.961999756284058</v>
      </c>
      <c r="C164" s="6">
        <v>0</v>
      </c>
      <c r="D164" s="8">
        <v>60.700001</v>
      </c>
    </row>
    <row r="165" spans="1:4" x14ac:dyDescent="0.35">
      <c r="A165" s="6">
        <v>187</v>
      </c>
      <c r="B165" s="8">
        <v>25.20300024189055</v>
      </c>
      <c r="C165" s="6">
        <v>1</v>
      </c>
      <c r="D165" s="8">
        <v>60.700001</v>
      </c>
    </row>
    <row r="166" spans="1:4" x14ac:dyDescent="0.35">
      <c r="A166" s="6">
        <v>188</v>
      </c>
      <c r="B166" s="8">
        <v>23.993000015616417</v>
      </c>
      <c r="C166" s="6">
        <v>1</v>
      </c>
      <c r="D166" s="8">
        <v>60.799999</v>
      </c>
    </row>
    <row r="167" spans="1:4" x14ac:dyDescent="0.35">
      <c r="A167" s="6">
        <v>189</v>
      </c>
      <c r="B167" s="8">
        <v>24.712999630719423</v>
      </c>
      <c r="C167" s="6">
        <v>0</v>
      </c>
      <c r="D167" s="8">
        <v>60.799999</v>
      </c>
    </row>
    <row r="168" spans="1:4" x14ac:dyDescent="0.35">
      <c r="A168" s="6">
        <v>190</v>
      </c>
      <c r="B168" s="8">
        <v>24.186000251211226</v>
      </c>
      <c r="C168" s="6">
        <v>1</v>
      </c>
      <c r="D168" s="8">
        <v>60.799999</v>
      </c>
    </row>
    <row r="169" spans="1:4" x14ac:dyDescent="0.35">
      <c r="A169" s="6">
        <v>191</v>
      </c>
      <c r="B169" s="8">
        <v>23.91600008122623</v>
      </c>
      <c r="C169" s="6">
        <v>0</v>
      </c>
      <c r="D169" s="8">
        <v>60.799999</v>
      </c>
    </row>
    <row r="170" spans="1:4" x14ac:dyDescent="0.35">
      <c r="A170" s="6">
        <v>192</v>
      </c>
      <c r="B170" s="8">
        <v>24.941000179387629</v>
      </c>
      <c r="C170" s="6">
        <v>0</v>
      </c>
      <c r="D170" s="8">
        <v>60.799999</v>
      </c>
    </row>
    <row r="171" spans="1:4" x14ac:dyDescent="0.35">
      <c r="A171" s="6">
        <v>193</v>
      </c>
      <c r="B171" s="8">
        <v>24.225999531336129</v>
      </c>
      <c r="C171" s="6">
        <v>0</v>
      </c>
      <c r="D171" s="8">
        <v>60.799999</v>
      </c>
    </row>
    <row r="172" spans="1:4" x14ac:dyDescent="0.35">
      <c r="A172" s="6">
        <v>194</v>
      </c>
      <c r="B172" s="8">
        <v>24.001000123098493</v>
      </c>
      <c r="C172" s="6">
        <v>1</v>
      </c>
      <c r="D172" s="8">
        <v>60.799999</v>
      </c>
    </row>
    <row r="173" spans="1:4" x14ac:dyDescent="0.35">
      <c r="A173" s="6">
        <v>195</v>
      </c>
      <c r="B173" s="8">
        <v>23.708000429905951</v>
      </c>
      <c r="C173" s="6">
        <v>1</v>
      </c>
      <c r="D173" s="8">
        <v>60.799999</v>
      </c>
    </row>
    <row r="174" spans="1:4" x14ac:dyDescent="0.35">
      <c r="A174" s="6">
        <v>196</v>
      </c>
      <c r="B174" s="8">
        <v>25.381999975070357</v>
      </c>
      <c r="C174" s="6">
        <v>1</v>
      </c>
      <c r="D174" s="8">
        <v>60.799999</v>
      </c>
    </row>
    <row r="175" spans="1:4" x14ac:dyDescent="0.35">
      <c r="A175" s="6">
        <v>197</v>
      </c>
      <c r="B175" s="8">
        <v>23.909999686293304</v>
      </c>
      <c r="C175" s="6">
        <v>0</v>
      </c>
      <c r="D175" s="8">
        <v>60.900002000000001</v>
      </c>
    </row>
    <row r="176" spans="1:4" x14ac:dyDescent="0.35">
      <c r="A176" s="6">
        <v>198</v>
      </c>
      <c r="B176" s="8">
        <v>23.831000039353967</v>
      </c>
      <c r="C176" s="6">
        <v>0</v>
      </c>
      <c r="D176" s="8">
        <v>60.799999</v>
      </c>
    </row>
    <row r="177" spans="1:4" x14ac:dyDescent="0.35">
      <c r="A177" s="6">
        <v>199</v>
      </c>
      <c r="B177" s="8">
        <v>90.922999964095652</v>
      </c>
      <c r="C177" s="6">
        <v>1</v>
      </c>
      <c r="D177" s="8">
        <v>60.099997999999999</v>
      </c>
    </row>
    <row r="178" spans="1:4" x14ac:dyDescent="0.35">
      <c r="A178" s="6">
        <v>200</v>
      </c>
      <c r="B178" s="8">
        <v>24.134000181220472</v>
      </c>
      <c r="C178" s="6">
        <v>1</v>
      </c>
      <c r="D178" s="8">
        <v>59.799999</v>
      </c>
    </row>
    <row r="179" spans="1:4" x14ac:dyDescent="0.35">
      <c r="A179" s="6">
        <v>201</v>
      </c>
      <c r="B179" s="8">
        <v>24.010999943129718</v>
      </c>
      <c r="C179" s="6">
        <v>1</v>
      </c>
      <c r="D179" s="8">
        <v>59.900002000000001</v>
      </c>
    </row>
    <row r="180" spans="1:4" x14ac:dyDescent="0.35">
      <c r="A180" s="6">
        <v>202</v>
      </c>
      <c r="B180" s="8">
        <v>24.952999711968005</v>
      </c>
      <c r="C180" s="6">
        <v>0</v>
      </c>
      <c r="D180" s="8">
        <v>60.099997999999999</v>
      </c>
    </row>
    <row r="181" spans="1:4" x14ac:dyDescent="0.35">
      <c r="A181" s="6">
        <v>203</v>
      </c>
      <c r="B181" s="8">
        <v>24.061000300571322</v>
      </c>
      <c r="C181" s="6">
        <v>0</v>
      </c>
      <c r="D181" s="8">
        <v>60.299999</v>
      </c>
    </row>
    <row r="182" spans="1:4" x14ac:dyDescent="0.35">
      <c r="A182" s="6">
        <v>204</v>
      </c>
      <c r="B182" s="8">
        <v>24.078999599441886</v>
      </c>
      <c r="C182" s="6">
        <v>0</v>
      </c>
      <c r="D182" s="8">
        <v>60.400002000000001</v>
      </c>
    </row>
    <row r="183" spans="1:4" x14ac:dyDescent="0.35">
      <c r="A183" s="6">
        <v>205</v>
      </c>
      <c r="B183" s="8">
        <v>24.954000511206686</v>
      </c>
      <c r="C183" s="6">
        <v>0</v>
      </c>
      <c r="D183" s="8">
        <v>60.5</v>
      </c>
    </row>
    <row r="184" spans="1:4" x14ac:dyDescent="0.35">
      <c r="A184" s="6">
        <v>206</v>
      </c>
      <c r="B184" s="8">
        <v>23.976999800652266</v>
      </c>
      <c r="C184" s="6">
        <v>0</v>
      </c>
      <c r="D184" s="8">
        <v>60.599997999999999</v>
      </c>
    </row>
    <row r="185" spans="1:4" x14ac:dyDescent="0.35">
      <c r="A185" s="6">
        <v>207</v>
      </c>
      <c r="B185" s="8">
        <v>24.776999861933291</v>
      </c>
      <c r="C185" s="6">
        <v>0</v>
      </c>
      <c r="D185" s="8">
        <v>60.700001</v>
      </c>
    </row>
    <row r="186" spans="1:4" x14ac:dyDescent="0.35">
      <c r="A186" s="6">
        <v>208</v>
      </c>
      <c r="B186" s="8">
        <v>24.227000330574811</v>
      </c>
      <c r="C186" s="6">
        <v>0</v>
      </c>
      <c r="D186" s="8">
        <v>60.700001</v>
      </c>
    </row>
    <row r="187" spans="1:4" x14ac:dyDescent="0.35">
      <c r="A187" s="6">
        <v>209</v>
      </c>
      <c r="B187" s="8">
        <v>24.104000092484057</v>
      </c>
      <c r="C187" s="6">
        <v>1</v>
      </c>
      <c r="D187" s="8">
        <v>60.799999</v>
      </c>
    </row>
    <row r="188" spans="1:4" x14ac:dyDescent="0.35">
      <c r="A188" s="6">
        <v>210</v>
      </c>
      <c r="B188" s="8">
        <v>24.713999801315367</v>
      </c>
      <c r="C188" s="6">
        <v>1</v>
      </c>
      <c r="D188" s="8">
        <v>60.900002000000001</v>
      </c>
    </row>
    <row r="189" spans="1:4" x14ac:dyDescent="0.35">
      <c r="A189" s="6">
        <v>211</v>
      </c>
      <c r="B189" s="8">
        <v>24.223999818786979</v>
      </c>
      <c r="C189" s="6">
        <v>0</v>
      </c>
      <c r="D189" s="8">
        <v>60.900002000000001</v>
      </c>
    </row>
    <row r="190" spans="1:4" x14ac:dyDescent="0.35">
      <c r="A190" s="6">
        <v>212</v>
      </c>
      <c r="B190" s="8">
        <v>24.006000347435474</v>
      </c>
      <c r="C190" s="6">
        <v>0</v>
      </c>
      <c r="D190" s="8">
        <v>60.900002000000001</v>
      </c>
    </row>
    <row r="191" spans="1:4" x14ac:dyDescent="0.35">
      <c r="A191" s="6">
        <v>213</v>
      </c>
      <c r="B191" s="8">
        <v>24.067999608814716</v>
      </c>
      <c r="C191" s="6">
        <v>0</v>
      </c>
      <c r="D191" s="8">
        <v>60.900002000000001</v>
      </c>
    </row>
    <row r="192" spans="1:4" x14ac:dyDescent="0.35">
      <c r="A192" s="6">
        <v>214</v>
      </c>
      <c r="B192" s="8">
        <v>24.98299980070442</v>
      </c>
      <c r="C192" s="6">
        <v>0</v>
      </c>
      <c r="D192" s="8">
        <v>60.900002000000001</v>
      </c>
    </row>
    <row r="193" spans="1:4" x14ac:dyDescent="0.35">
      <c r="A193" s="6">
        <v>215</v>
      </c>
      <c r="B193" s="8">
        <v>23.989000590518117</v>
      </c>
      <c r="C193" s="6">
        <v>0</v>
      </c>
      <c r="D193" s="8">
        <v>60.900002000000001</v>
      </c>
    </row>
    <row r="194" spans="1:4" x14ac:dyDescent="0.35">
      <c r="A194" s="6">
        <v>216</v>
      </c>
      <c r="B194" s="8">
        <v>24.731999728828669</v>
      </c>
      <c r="C194" s="6">
        <v>0</v>
      </c>
      <c r="D194" s="8">
        <v>60.900002000000001</v>
      </c>
    </row>
    <row r="195" spans="1:4" x14ac:dyDescent="0.35">
      <c r="A195" s="6">
        <v>217</v>
      </c>
      <c r="B195" s="8">
        <v>23.972000204958022</v>
      </c>
      <c r="C195" s="6">
        <v>0</v>
      </c>
      <c r="D195" s="8">
        <v>60.900002000000001</v>
      </c>
    </row>
    <row r="196" spans="1:4" x14ac:dyDescent="0.35">
      <c r="A196" s="6">
        <v>218</v>
      </c>
      <c r="B196" s="8">
        <v>24.400999839417636</v>
      </c>
      <c r="C196" s="6">
        <v>0</v>
      </c>
      <c r="D196" s="8">
        <v>60.900002000000001</v>
      </c>
    </row>
    <row r="197" spans="1:4" x14ac:dyDescent="0.35">
      <c r="A197" s="6">
        <v>219</v>
      </c>
      <c r="B197" s="8">
        <v>23.953999648801982</v>
      </c>
      <c r="C197" s="6">
        <v>1</v>
      </c>
      <c r="D197" s="8">
        <v>60.900002000000001</v>
      </c>
    </row>
    <row r="198" spans="1:4" x14ac:dyDescent="0.35">
      <c r="A198" s="6">
        <v>220</v>
      </c>
      <c r="B198" s="8">
        <v>24.687000224366784</v>
      </c>
      <c r="C198" s="6">
        <v>0</v>
      </c>
      <c r="D198" s="8">
        <v>60.900002000000001</v>
      </c>
    </row>
    <row r="199" spans="1:4" x14ac:dyDescent="0.35">
      <c r="A199" s="6">
        <v>221</v>
      </c>
      <c r="B199" s="8">
        <v>24.375999975018203</v>
      </c>
      <c r="C199" s="6">
        <v>0</v>
      </c>
      <c r="D199" s="8">
        <v>60.900002000000001</v>
      </c>
    </row>
    <row r="200" spans="1:4" x14ac:dyDescent="0.35">
      <c r="A200" s="6">
        <v>222</v>
      </c>
      <c r="B200" s="8">
        <v>24.592000362463295</v>
      </c>
      <c r="C200" s="6">
        <v>0</v>
      </c>
      <c r="D200" s="8">
        <v>60.900002000000001</v>
      </c>
    </row>
    <row r="201" spans="1:4" x14ac:dyDescent="0.35">
      <c r="A201" s="6">
        <v>223</v>
      </c>
      <c r="B201" s="8">
        <v>23.975999630056322</v>
      </c>
      <c r="C201" s="6">
        <v>0</v>
      </c>
      <c r="D201" s="8">
        <v>60.900002000000001</v>
      </c>
    </row>
    <row r="202" spans="1:4" x14ac:dyDescent="0.35">
      <c r="A202" s="6">
        <v>224</v>
      </c>
      <c r="B202" s="8">
        <v>23.983000195585191</v>
      </c>
      <c r="C202" s="6">
        <v>1</v>
      </c>
      <c r="D202" s="8">
        <v>60.900002000000001</v>
      </c>
    </row>
    <row r="203" spans="1:4" x14ac:dyDescent="0.35">
      <c r="A203" s="6">
        <v>225</v>
      </c>
      <c r="B203" s="8">
        <v>25.086999940685928</v>
      </c>
      <c r="C203" s="6">
        <v>0</v>
      </c>
      <c r="D203" s="8">
        <v>60.900002000000001</v>
      </c>
    </row>
    <row r="204" spans="1:4" x14ac:dyDescent="0.35">
      <c r="A204" s="6">
        <v>226</v>
      </c>
      <c r="B204" s="8">
        <v>23.972000204958022</v>
      </c>
      <c r="C204" s="6">
        <v>1</v>
      </c>
      <c r="D204" s="8">
        <v>61</v>
      </c>
    </row>
    <row r="205" spans="1:4" x14ac:dyDescent="0.35">
      <c r="A205" s="6">
        <v>227</v>
      </c>
      <c r="B205" s="8">
        <v>23.978999513201416</v>
      </c>
      <c r="C205" s="6">
        <v>0</v>
      </c>
      <c r="D205" s="8">
        <v>60.900002000000001</v>
      </c>
    </row>
    <row r="206" spans="1:4" x14ac:dyDescent="0.35">
      <c r="A206" s="6">
        <v>228</v>
      </c>
      <c r="B206" s="8">
        <v>24.982000258751214</v>
      </c>
      <c r="C206" s="6">
        <v>0</v>
      </c>
      <c r="D206" s="8">
        <v>61</v>
      </c>
    </row>
    <row r="207" spans="1:4" x14ac:dyDescent="0.35">
      <c r="A207" s="6">
        <v>229</v>
      </c>
      <c r="B207" s="8">
        <v>23.979999683797359</v>
      </c>
      <c r="C207" s="6">
        <v>0</v>
      </c>
      <c r="D207" s="8">
        <v>60.900002000000001</v>
      </c>
    </row>
    <row r="208" spans="1:4" x14ac:dyDescent="0.35">
      <c r="A208" s="6">
        <v>230</v>
      </c>
      <c r="B208" s="8">
        <v>24.07600034493953</v>
      </c>
      <c r="C208" s="6">
        <v>0</v>
      </c>
      <c r="D208" s="8">
        <v>60.900002000000001</v>
      </c>
    </row>
    <row r="209" spans="1:4" x14ac:dyDescent="0.35">
      <c r="A209" s="6">
        <v>231</v>
      </c>
      <c r="B209" s="8">
        <v>24.985000141896307</v>
      </c>
      <c r="C209" s="6">
        <v>0</v>
      </c>
      <c r="D209" s="8">
        <v>61</v>
      </c>
    </row>
    <row r="210" spans="1:4" x14ac:dyDescent="0.35">
      <c r="A210" s="6">
        <v>232</v>
      </c>
      <c r="B210" s="8">
        <v>23.982000024989247</v>
      </c>
      <c r="C210" s="6">
        <v>0</v>
      </c>
      <c r="D210" s="8">
        <v>60.900002000000001</v>
      </c>
    </row>
    <row r="211" spans="1:4" x14ac:dyDescent="0.35">
      <c r="A211" s="6">
        <v>233</v>
      </c>
      <c r="B211" s="8">
        <v>23.975000088103116</v>
      </c>
      <c r="C211" s="6">
        <v>0</v>
      </c>
      <c r="D211" s="8">
        <v>61</v>
      </c>
    </row>
    <row r="212" spans="1:4" x14ac:dyDescent="0.35">
      <c r="A212" s="6">
        <v>234</v>
      </c>
      <c r="B212" s="8">
        <v>24.98499951325357</v>
      </c>
      <c r="C212" s="6">
        <v>0</v>
      </c>
      <c r="D212" s="8">
        <v>61</v>
      </c>
    </row>
    <row r="213" spans="1:4" x14ac:dyDescent="0.35">
      <c r="A213" s="6">
        <v>235</v>
      </c>
      <c r="B213" s="8">
        <v>24.082000111229718</v>
      </c>
      <c r="C213" s="6">
        <v>0</v>
      </c>
      <c r="D213" s="8">
        <v>60.900002000000001</v>
      </c>
    </row>
    <row r="214" spans="1:4" x14ac:dyDescent="0.35">
      <c r="A214" s="6">
        <v>236</v>
      </c>
      <c r="B214" s="8">
        <v>23.980000312440097</v>
      </c>
      <c r="C214" s="6">
        <v>0</v>
      </c>
      <c r="D214" s="8">
        <v>61</v>
      </c>
    </row>
    <row r="215" spans="1:4" x14ac:dyDescent="0.35">
      <c r="A215" s="6">
        <v>237</v>
      </c>
      <c r="B215" s="8">
        <v>24.990999908186495</v>
      </c>
      <c r="C215" s="6">
        <v>0</v>
      </c>
      <c r="D215" s="8">
        <v>61</v>
      </c>
    </row>
    <row r="216" spans="1:4" x14ac:dyDescent="0.35">
      <c r="A216" s="6">
        <v>238</v>
      </c>
      <c r="B216" s="8">
        <v>23.979000141844153</v>
      </c>
      <c r="C216" s="6">
        <v>0</v>
      </c>
      <c r="D216" s="8">
        <v>61</v>
      </c>
    </row>
    <row r="217" spans="1:4" x14ac:dyDescent="0.35">
      <c r="A217" s="6">
        <v>239</v>
      </c>
      <c r="B217" s="8">
        <v>23.980999854393303</v>
      </c>
      <c r="C217" s="6">
        <v>0</v>
      </c>
      <c r="D217" s="8">
        <v>61</v>
      </c>
    </row>
    <row r="218" spans="1:4" x14ac:dyDescent="0.35">
      <c r="A218" s="6">
        <v>240</v>
      </c>
      <c r="B218" s="8">
        <v>25.025000050663948</v>
      </c>
      <c r="C218" s="6">
        <v>0</v>
      </c>
      <c r="D218" s="8">
        <v>61</v>
      </c>
    </row>
    <row r="219" spans="1:4" x14ac:dyDescent="0.35">
      <c r="A219" s="6">
        <v>241</v>
      </c>
      <c r="B219" s="8">
        <v>24.042999744415283</v>
      </c>
      <c r="C219" s="6">
        <v>0</v>
      </c>
      <c r="D219" s="8">
        <v>61</v>
      </c>
    </row>
    <row r="220" spans="1:4" x14ac:dyDescent="0.35">
      <c r="A220" s="6">
        <v>242</v>
      </c>
      <c r="B220" s="8">
        <v>23.976999800652266</v>
      </c>
      <c r="C220" s="6">
        <v>0</v>
      </c>
      <c r="D220" s="8">
        <v>61</v>
      </c>
    </row>
    <row r="221" spans="1:4" x14ac:dyDescent="0.35">
      <c r="A221" s="6">
        <v>243</v>
      </c>
      <c r="B221" s="8">
        <v>24.98100008815527</v>
      </c>
      <c r="C221" s="6">
        <v>0</v>
      </c>
      <c r="D221" s="8">
        <v>61</v>
      </c>
    </row>
    <row r="222" spans="1:4" x14ac:dyDescent="0.35">
      <c r="A222" s="6">
        <v>244</v>
      </c>
      <c r="B222" s="8">
        <v>24.00300046429038</v>
      </c>
      <c r="C222" s="6">
        <v>0</v>
      </c>
      <c r="D222" s="8">
        <v>61</v>
      </c>
    </row>
    <row r="223" spans="1:4" x14ac:dyDescent="0.35">
      <c r="A223" s="6">
        <v>245</v>
      </c>
      <c r="B223" s="8">
        <v>24.990999908186495</v>
      </c>
      <c r="C223" s="6">
        <v>0</v>
      </c>
      <c r="D223" s="8">
        <v>61</v>
      </c>
    </row>
    <row r="224" spans="1:4" x14ac:dyDescent="0.35">
      <c r="A224" s="6">
        <v>246</v>
      </c>
      <c r="B224" s="8">
        <v>24.081997596658766</v>
      </c>
      <c r="C224" s="6">
        <v>0</v>
      </c>
      <c r="D224" s="8">
        <v>61</v>
      </c>
    </row>
    <row r="225" spans="1:4" x14ac:dyDescent="0.35">
      <c r="A225" s="6">
        <v>247</v>
      </c>
      <c r="B225" s="8">
        <v>23.945002513937652</v>
      </c>
      <c r="C225" s="6">
        <v>0</v>
      </c>
      <c r="D225" s="8">
        <v>61</v>
      </c>
    </row>
    <row r="226" spans="1:4" x14ac:dyDescent="0.35">
      <c r="A226" s="6">
        <v>248</v>
      </c>
      <c r="B226" s="8">
        <v>23.982999566942453</v>
      </c>
      <c r="C226" s="6">
        <v>0</v>
      </c>
      <c r="D226" s="8">
        <v>61</v>
      </c>
    </row>
    <row r="227" spans="1:4" x14ac:dyDescent="0.35">
      <c r="A227" s="6">
        <v>249</v>
      </c>
      <c r="B227" s="8">
        <v>25.03199998755008</v>
      </c>
      <c r="C227" s="6">
        <v>0</v>
      </c>
      <c r="D227" s="8">
        <v>61</v>
      </c>
    </row>
    <row r="228" spans="1:4" x14ac:dyDescent="0.35">
      <c r="A228" s="6">
        <v>250</v>
      </c>
      <c r="B228" s="8">
        <v>24.087999877519906</v>
      </c>
      <c r="C228" s="6">
        <v>0</v>
      </c>
      <c r="D228" s="8">
        <v>61</v>
      </c>
    </row>
    <row r="229" spans="1:4" x14ac:dyDescent="0.35">
      <c r="A229" s="7"/>
      <c r="C229" s="7"/>
      <c r="D229" s="6"/>
    </row>
    <row r="230" spans="1:4" x14ac:dyDescent="0.35">
      <c r="A230" s="7"/>
      <c r="C230" s="7"/>
      <c r="D230" s="6"/>
    </row>
    <row r="231" spans="1:4" x14ac:dyDescent="0.35">
      <c r="A231" s="7"/>
      <c r="C231" s="7"/>
      <c r="D231" s="6"/>
    </row>
    <row r="232" spans="1:4" x14ac:dyDescent="0.35">
      <c r="A232" s="7"/>
      <c r="C232" s="7"/>
      <c r="D232" s="6"/>
    </row>
    <row r="233" spans="1:4" x14ac:dyDescent="0.35">
      <c r="A233" s="7"/>
      <c r="C233" s="7"/>
      <c r="D233" s="6"/>
    </row>
    <row r="234" spans="1:4" x14ac:dyDescent="0.35">
      <c r="A234" s="7"/>
      <c r="C234" s="7"/>
      <c r="D234" s="6"/>
    </row>
    <row r="235" spans="1:4" x14ac:dyDescent="0.35">
      <c r="A235" s="7"/>
      <c r="C235" s="7"/>
      <c r="D235" s="6"/>
    </row>
    <row r="236" spans="1:4" x14ac:dyDescent="0.35">
      <c r="A236" s="7"/>
      <c r="C236" s="7"/>
      <c r="D236" s="6"/>
    </row>
    <row r="237" spans="1:4" x14ac:dyDescent="0.35">
      <c r="A237" s="7"/>
      <c r="C237" s="7"/>
      <c r="D237" s="6"/>
    </row>
    <row r="238" spans="1:4" x14ac:dyDescent="0.35">
      <c r="A238" s="7"/>
      <c r="C238" s="7"/>
      <c r="D238" s="6"/>
    </row>
    <row r="239" spans="1:4" x14ac:dyDescent="0.35">
      <c r="A239" s="7"/>
      <c r="C239" s="7"/>
      <c r="D239" s="6"/>
    </row>
    <row r="240" spans="1:4" x14ac:dyDescent="0.35">
      <c r="A240" s="7"/>
      <c r="C240" s="7"/>
      <c r="D240" s="6"/>
    </row>
    <row r="241" spans="1:4" x14ac:dyDescent="0.35">
      <c r="A241" s="7"/>
      <c r="C241" s="7"/>
      <c r="D241" s="6"/>
    </row>
    <row r="242" spans="1:4" x14ac:dyDescent="0.35">
      <c r="A242" s="7"/>
      <c r="C242" s="7"/>
      <c r="D242" s="6"/>
    </row>
    <row r="243" spans="1:4" x14ac:dyDescent="0.35">
      <c r="A243" s="7"/>
      <c r="C243" s="7"/>
      <c r="D243" s="6"/>
    </row>
    <row r="244" spans="1:4" x14ac:dyDescent="0.35">
      <c r="A244" s="7"/>
      <c r="C244" s="7"/>
      <c r="D244" s="6"/>
    </row>
    <row r="245" spans="1:4" x14ac:dyDescent="0.35">
      <c r="A245" s="7"/>
      <c r="C245" s="7"/>
      <c r="D245" s="6"/>
    </row>
    <row r="246" spans="1:4" x14ac:dyDescent="0.35">
      <c r="A246" s="7"/>
      <c r="C246" s="7"/>
      <c r="D246" s="6"/>
    </row>
    <row r="247" spans="1:4" x14ac:dyDescent="0.35">
      <c r="A247" s="7"/>
      <c r="C247" s="7"/>
      <c r="D247" s="6"/>
    </row>
    <row r="248" spans="1:4" x14ac:dyDescent="0.35">
      <c r="A248" s="7"/>
      <c r="C248" s="7"/>
      <c r="D248" s="6"/>
    </row>
    <row r="249" spans="1:4" x14ac:dyDescent="0.35">
      <c r="A249" s="7"/>
      <c r="C249" s="7"/>
      <c r="D249" s="6"/>
    </row>
    <row r="250" spans="1:4" x14ac:dyDescent="0.35">
      <c r="A250" s="7"/>
      <c r="C250" s="7"/>
      <c r="D250" s="6"/>
    </row>
    <row r="251" spans="1:4" x14ac:dyDescent="0.35">
      <c r="A251" s="7"/>
      <c r="C251" s="7"/>
      <c r="D251" s="6"/>
    </row>
    <row r="252" spans="1:4" x14ac:dyDescent="0.35">
      <c r="A252" s="7"/>
      <c r="C252" s="7"/>
      <c r="D252" s="6"/>
    </row>
    <row r="253" spans="1:4" x14ac:dyDescent="0.35">
      <c r="A253" s="7"/>
      <c r="C253" s="7"/>
      <c r="D253" s="6"/>
    </row>
    <row r="254" spans="1:4" x14ac:dyDescent="0.35">
      <c r="A254" s="7"/>
      <c r="C254" s="7"/>
      <c r="D254" s="6"/>
    </row>
    <row r="255" spans="1:4" x14ac:dyDescent="0.35">
      <c r="A255" s="7"/>
      <c r="C255" s="7"/>
      <c r="D255" s="6"/>
    </row>
    <row r="256" spans="1:4" x14ac:dyDescent="0.35">
      <c r="A256" s="7"/>
      <c r="C256" s="7"/>
      <c r="D256" s="6"/>
    </row>
    <row r="257" spans="1:4" x14ac:dyDescent="0.35">
      <c r="A257" s="7"/>
      <c r="C257" s="7"/>
      <c r="D257" s="6"/>
    </row>
    <row r="258" spans="1:4" x14ac:dyDescent="0.35">
      <c r="A258" s="7"/>
      <c r="C258" s="7"/>
      <c r="D258" s="6"/>
    </row>
    <row r="259" spans="1:4" x14ac:dyDescent="0.35">
      <c r="A259" s="7"/>
      <c r="C259" s="7"/>
      <c r="D259" s="6"/>
    </row>
    <row r="260" spans="1:4" x14ac:dyDescent="0.35">
      <c r="A260" s="7"/>
      <c r="C260" s="7"/>
      <c r="D260" s="6"/>
    </row>
    <row r="261" spans="1:4" x14ac:dyDescent="0.35">
      <c r="A261" s="7"/>
      <c r="C261" s="7"/>
      <c r="D261" s="6"/>
    </row>
    <row r="262" spans="1:4" x14ac:dyDescent="0.35">
      <c r="A262" s="7"/>
      <c r="C262" s="7"/>
      <c r="D262" s="6"/>
    </row>
    <row r="263" spans="1:4" x14ac:dyDescent="0.35">
      <c r="A263" s="7"/>
      <c r="C263" s="7"/>
      <c r="D263" s="6"/>
    </row>
    <row r="264" spans="1:4" x14ac:dyDescent="0.35">
      <c r="A264" s="7"/>
      <c r="C264" s="7"/>
      <c r="D264" s="6"/>
    </row>
    <row r="265" spans="1:4" x14ac:dyDescent="0.35">
      <c r="A265" s="7"/>
      <c r="C265" s="7"/>
      <c r="D265" s="6"/>
    </row>
    <row r="266" spans="1:4" x14ac:dyDescent="0.35">
      <c r="A266" s="7"/>
      <c r="C266" s="7"/>
      <c r="D266" s="6"/>
    </row>
    <row r="267" spans="1:4" x14ac:dyDescent="0.35">
      <c r="A267" s="7"/>
      <c r="C267" s="7"/>
      <c r="D267" s="6"/>
    </row>
    <row r="268" spans="1:4" x14ac:dyDescent="0.35">
      <c r="A268" s="7"/>
      <c r="C268" s="7"/>
      <c r="D268" s="6"/>
    </row>
    <row r="269" spans="1:4" x14ac:dyDescent="0.35">
      <c r="A269" s="7"/>
      <c r="C269" s="7"/>
      <c r="D269" s="6"/>
    </row>
    <row r="270" spans="1:4" x14ac:dyDescent="0.35">
      <c r="A270" s="7"/>
      <c r="C270" s="7"/>
      <c r="D270" s="6"/>
    </row>
    <row r="271" spans="1:4" x14ac:dyDescent="0.35">
      <c r="A271" s="7"/>
      <c r="C271" s="7"/>
      <c r="D271" s="6"/>
    </row>
    <row r="272" spans="1:4" x14ac:dyDescent="0.35">
      <c r="A272" s="7"/>
      <c r="C272" s="7"/>
      <c r="D272" s="6"/>
    </row>
    <row r="273" spans="1:4" x14ac:dyDescent="0.35">
      <c r="A273" s="7"/>
      <c r="C273" s="7"/>
      <c r="D273" s="6"/>
    </row>
    <row r="274" spans="1:4" x14ac:dyDescent="0.35">
      <c r="A274" s="7"/>
      <c r="C274" s="7"/>
      <c r="D274" s="6"/>
    </row>
    <row r="275" spans="1:4" x14ac:dyDescent="0.35">
      <c r="A275" s="7"/>
      <c r="C275" s="7"/>
      <c r="D275" s="6"/>
    </row>
    <row r="276" spans="1:4" x14ac:dyDescent="0.35">
      <c r="A276" s="7"/>
      <c r="C276" s="7"/>
      <c r="D276" s="6"/>
    </row>
    <row r="277" spans="1:4" x14ac:dyDescent="0.35">
      <c r="A277" s="7"/>
      <c r="C277" s="7"/>
      <c r="D277" s="6"/>
    </row>
    <row r="278" spans="1:4" x14ac:dyDescent="0.35">
      <c r="A278" s="7"/>
      <c r="C278" s="7"/>
      <c r="D278" s="6"/>
    </row>
    <row r="279" spans="1:4" x14ac:dyDescent="0.35">
      <c r="A279" s="7"/>
      <c r="C279" s="7"/>
      <c r="D279" s="6"/>
    </row>
    <row r="280" spans="1:4" x14ac:dyDescent="0.35">
      <c r="A280" s="7"/>
      <c r="C280" s="7"/>
      <c r="D280" s="6"/>
    </row>
    <row r="281" spans="1:4" x14ac:dyDescent="0.35">
      <c r="A281" s="7"/>
      <c r="C281" s="7"/>
      <c r="D281" s="6"/>
    </row>
    <row r="282" spans="1:4" x14ac:dyDescent="0.35">
      <c r="A282" s="7"/>
      <c r="C282" s="7"/>
      <c r="D282" s="6"/>
    </row>
    <row r="283" spans="1:4" x14ac:dyDescent="0.35">
      <c r="A283" s="7"/>
      <c r="C283" s="7"/>
      <c r="D283" s="6"/>
    </row>
    <row r="284" spans="1:4" x14ac:dyDescent="0.35">
      <c r="A284" s="7"/>
      <c r="C284" s="7"/>
      <c r="D284" s="6"/>
    </row>
    <row r="285" spans="1:4" x14ac:dyDescent="0.35">
      <c r="A285" s="7"/>
      <c r="C285" s="7"/>
      <c r="D285" s="6"/>
    </row>
    <row r="286" spans="1:4" x14ac:dyDescent="0.35">
      <c r="A286" s="7"/>
      <c r="C286" s="7"/>
      <c r="D286" s="6"/>
    </row>
    <row r="287" spans="1:4" x14ac:dyDescent="0.35">
      <c r="A287" s="7"/>
      <c r="C287" s="7"/>
      <c r="D287" s="6"/>
    </row>
    <row r="288" spans="1:4" x14ac:dyDescent="0.35">
      <c r="A288" s="7"/>
      <c r="C288" s="7"/>
      <c r="D288" s="6"/>
    </row>
    <row r="289" spans="1:4" x14ac:dyDescent="0.35">
      <c r="A289" s="7"/>
      <c r="C289" s="7"/>
      <c r="D289" s="6"/>
    </row>
    <row r="290" spans="1:4" x14ac:dyDescent="0.35">
      <c r="A290" s="7"/>
      <c r="C290" s="7"/>
      <c r="D290" s="6"/>
    </row>
    <row r="291" spans="1:4" x14ac:dyDescent="0.35">
      <c r="A291" s="7"/>
      <c r="C291" s="7"/>
      <c r="D291" s="6"/>
    </row>
    <row r="292" spans="1:4" x14ac:dyDescent="0.35">
      <c r="A292" s="7"/>
      <c r="C292" s="7"/>
      <c r="D292" s="6"/>
    </row>
    <row r="293" spans="1:4" x14ac:dyDescent="0.35">
      <c r="A293" s="7"/>
      <c r="C293" s="7"/>
      <c r="D293" s="6"/>
    </row>
    <row r="294" spans="1:4" x14ac:dyDescent="0.35">
      <c r="A294" s="7"/>
      <c r="C294" s="7"/>
      <c r="D294" s="6"/>
    </row>
    <row r="295" spans="1:4" x14ac:dyDescent="0.35">
      <c r="A295" s="7"/>
      <c r="C295" s="7"/>
      <c r="D295" s="6"/>
    </row>
    <row r="296" spans="1:4" x14ac:dyDescent="0.35">
      <c r="A296" s="7"/>
      <c r="C296" s="7"/>
      <c r="D296" s="6"/>
    </row>
    <row r="297" spans="1:4" x14ac:dyDescent="0.35">
      <c r="A297" s="7"/>
      <c r="C297" s="7"/>
      <c r="D297" s="6"/>
    </row>
    <row r="298" spans="1:4" x14ac:dyDescent="0.35">
      <c r="A298" s="7"/>
      <c r="C298" s="7"/>
      <c r="D298" s="6"/>
    </row>
    <row r="299" spans="1:4" x14ac:dyDescent="0.35">
      <c r="A299" s="7"/>
      <c r="C299" s="7"/>
      <c r="D299" s="6"/>
    </row>
    <row r="300" spans="1:4" x14ac:dyDescent="0.35">
      <c r="A300" s="7"/>
      <c r="C300" s="7"/>
      <c r="D300" s="6"/>
    </row>
    <row r="301" spans="1:4" x14ac:dyDescent="0.35">
      <c r="A301" s="7"/>
      <c r="C301" s="7"/>
      <c r="D301" s="6"/>
    </row>
    <row r="302" spans="1:4" x14ac:dyDescent="0.35">
      <c r="A302" s="7"/>
      <c r="C302" s="7"/>
      <c r="D302" s="6"/>
    </row>
    <row r="303" spans="1:4" x14ac:dyDescent="0.35">
      <c r="A303" s="7"/>
      <c r="C303" s="7"/>
      <c r="D303" s="6"/>
    </row>
    <row r="304" spans="1:4" x14ac:dyDescent="0.35">
      <c r="A304" s="7"/>
      <c r="C304" s="7"/>
      <c r="D304" s="6"/>
    </row>
    <row r="305" spans="1:4" x14ac:dyDescent="0.35">
      <c r="A305" s="7"/>
      <c r="C305" s="7"/>
      <c r="D305" s="6"/>
    </row>
    <row r="306" spans="1:4" x14ac:dyDescent="0.35">
      <c r="A306" s="7"/>
      <c r="C306" s="7"/>
      <c r="D306" s="6"/>
    </row>
    <row r="307" spans="1:4" x14ac:dyDescent="0.35">
      <c r="A307" s="7"/>
      <c r="C307" s="7"/>
      <c r="D307" s="6"/>
    </row>
    <row r="308" spans="1:4" x14ac:dyDescent="0.35">
      <c r="A308" s="7"/>
      <c r="C308" s="7"/>
      <c r="D308" s="6"/>
    </row>
    <row r="309" spans="1:4" x14ac:dyDescent="0.35">
      <c r="A309" s="7"/>
      <c r="C309" s="7"/>
      <c r="D309" s="6"/>
    </row>
    <row r="310" spans="1:4" x14ac:dyDescent="0.35">
      <c r="A310" s="7"/>
      <c r="C310" s="7"/>
      <c r="D310" s="6"/>
    </row>
    <row r="311" spans="1:4" x14ac:dyDescent="0.35">
      <c r="A311" s="7"/>
      <c r="C311" s="7"/>
      <c r="D311" s="6"/>
    </row>
    <row r="312" spans="1:4" x14ac:dyDescent="0.35">
      <c r="A312" s="7"/>
      <c r="C312" s="7"/>
      <c r="D312" s="6"/>
    </row>
    <row r="313" spans="1:4" x14ac:dyDescent="0.35">
      <c r="A313" s="7"/>
      <c r="C313" s="7"/>
      <c r="D313" s="6"/>
    </row>
    <row r="314" spans="1:4" x14ac:dyDescent="0.35">
      <c r="A314" s="7"/>
      <c r="C314" s="7"/>
      <c r="D314" s="6"/>
    </row>
    <row r="315" spans="1:4" x14ac:dyDescent="0.35">
      <c r="A315" s="7"/>
      <c r="C315" s="7"/>
      <c r="D315" s="6"/>
    </row>
    <row r="316" spans="1:4" x14ac:dyDescent="0.35">
      <c r="A316" s="7"/>
      <c r="C316" s="7"/>
      <c r="D316" s="6"/>
    </row>
    <row r="317" spans="1:4" x14ac:dyDescent="0.35">
      <c r="A317" s="7"/>
      <c r="C317" s="7"/>
      <c r="D317" s="6"/>
    </row>
    <row r="318" spans="1:4" x14ac:dyDescent="0.35">
      <c r="A318" s="7"/>
      <c r="C318" s="7"/>
      <c r="D318" s="6"/>
    </row>
    <row r="319" spans="1:4" x14ac:dyDescent="0.35">
      <c r="A319" s="7"/>
      <c r="C319" s="7"/>
      <c r="D319" s="6"/>
    </row>
    <row r="320" spans="1:4" x14ac:dyDescent="0.35">
      <c r="A320" s="7"/>
      <c r="C320" s="7"/>
      <c r="D320" s="6"/>
    </row>
    <row r="321" spans="1:4" x14ac:dyDescent="0.35">
      <c r="A321" s="7"/>
      <c r="C321" s="7"/>
      <c r="D321" s="6"/>
    </row>
    <row r="322" spans="1:4" x14ac:dyDescent="0.35">
      <c r="A322" s="7"/>
      <c r="C322" s="7"/>
      <c r="D322" s="6"/>
    </row>
    <row r="323" spans="1:4" x14ac:dyDescent="0.35">
      <c r="A323" s="7"/>
      <c r="C323" s="7"/>
      <c r="D323" s="6"/>
    </row>
    <row r="324" spans="1:4" x14ac:dyDescent="0.35">
      <c r="A324" s="7"/>
      <c r="C324" s="7"/>
      <c r="D324" s="6"/>
    </row>
    <row r="325" spans="1:4" x14ac:dyDescent="0.35">
      <c r="A325" s="7"/>
      <c r="C325" s="7"/>
      <c r="D325" s="6"/>
    </row>
    <row r="326" spans="1:4" x14ac:dyDescent="0.35">
      <c r="A326" s="7"/>
      <c r="C326" s="7"/>
      <c r="D326" s="6"/>
    </row>
    <row r="327" spans="1:4" x14ac:dyDescent="0.35">
      <c r="A327" s="7"/>
      <c r="C327" s="7"/>
      <c r="D327" s="6"/>
    </row>
    <row r="328" spans="1:4" x14ac:dyDescent="0.35">
      <c r="A328" s="7"/>
      <c r="C328" s="7"/>
      <c r="D328" s="6"/>
    </row>
    <row r="329" spans="1:4" x14ac:dyDescent="0.35">
      <c r="A329" s="7"/>
      <c r="C329" s="7"/>
      <c r="D329" s="6"/>
    </row>
    <row r="330" spans="1:4" x14ac:dyDescent="0.35">
      <c r="A330" s="7"/>
      <c r="C330" s="7"/>
      <c r="D330" s="6"/>
    </row>
    <row r="331" spans="1:4" x14ac:dyDescent="0.35">
      <c r="A331" s="7"/>
      <c r="C331" s="7"/>
      <c r="D331" s="6"/>
    </row>
    <row r="332" spans="1:4" x14ac:dyDescent="0.35">
      <c r="A332" s="7"/>
      <c r="C332" s="7"/>
      <c r="D332" s="6"/>
    </row>
    <row r="333" spans="1:4" x14ac:dyDescent="0.35">
      <c r="A333" s="7"/>
      <c r="C333" s="7"/>
      <c r="D333" s="6"/>
    </row>
    <row r="334" spans="1:4" x14ac:dyDescent="0.35">
      <c r="A334" s="7"/>
      <c r="C334" s="7"/>
      <c r="D334" s="6"/>
    </row>
    <row r="335" spans="1:4" x14ac:dyDescent="0.35">
      <c r="A335" s="7"/>
      <c r="C335" s="7"/>
      <c r="D335" s="6"/>
    </row>
    <row r="336" spans="1:4" x14ac:dyDescent="0.35">
      <c r="A336" s="7"/>
      <c r="C336" s="7"/>
      <c r="D336" s="6"/>
    </row>
    <row r="337" spans="1:4" x14ac:dyDescent="0.35">
      <c r="A337" s="7"/>
      <c r="C337" s="7"/>
      <c r="D337" s="6"/>
    </row>
    <row r="338" spans="1:4" x14ac:dyDescent="0.35">
      <c r="A338" s="7"/>
      <c r="C338" s="7"/>
      <c r="D338" s="6"/>
    </row>
    <row r="339" spans="1:4" x14ac:dyDescent="0.35">
      <c r="A339" s="7"/>
      <c r="C339" s="7"/>
      <c r="D339" s="6"/>
    </row>
    <row r="340" spans="1:4" x14ac:dyDescent="0.35">
      <c r="A340" s="7"/>
      <c r="C340" s="7"/>
      <c r="D340" s="6"/>
    </row>
    <row r="341" spans="1:4" x14ac:dyDescent="0.35">
      <c r="A341" s="7"/>
      <c r="C341" s="7"/>
      <c r="D341" s="6"/>
    </row>
    <row r="342" spans="1:4" x14ac:dyDescent="0.35">
      <c r="A342" s="7"/>
      <c r="C342" s="7"/>
      <c r="D342" s="6"/>
    </row>
    <row r="343" spans="1:4" x14ac:dyDescent="0.35">
      <c r="A343" s="7"/>
      <c r="C343" s="7"/>
      <c r="D343" s="6"/>
    </row>
    <row r="344" spans="1:4" x14ac:dyDescent="0.35">
      <c r="A344" s="7"/>
      <c r="C344" s="7"/>
      <c r="D344" s="6"/>
    </row>
    <row r="345" spans="1:4" x14ac:dyDescent="0.35">
      <c r="A345" s="7"/>
      <c r="C345" s="7"/>
      <c r="D345" s="6"/>
    </row>
    <row r="346" spans="1:4" x14ac:dyDescent="0.35">
      <c r="A346" s="7"/>
      <c r="C346" s="7"/>
      <c r="D346" s="6"/>
    </row>
    <row r="347" spans="1:4" x14ac:dyDescent="0.35">
      <c r="A347" s="7"/>
      <c r="C347" s="7"/>
      <c r="D347" s="6"/>
    </row>
    <row r="348" spans="1:4" x14ac:dyDescent="0.35">
      <c r="A348" s="7"/>
      <c r="C348" s="7"/>
      <c r="D348" s="6"/>
    </row>
    <row r="349" spans="1:4" x14ac:dyDescent="0.35">
      <c r="A349" s="7"/>
      <c r="C349" s="7"/>
      <c r="D349" s="6"/>
    </row>
    <row r="350" spans="1:4" x14ac:dyDescent="0.35">
      <c r="A350" s="7"/>
      <c r="C350" s="7"/>
      <c r="D350" s="6"/>
    </row>
    <row r="351" spans="1:4" x14ac:dyDescent="0.35">
      <c r="A351" s="7"/>
      <c r="C351" s="7"/>
      <c r="D351" s="6"/>
    </row>
    <row r="352" spans="1:4" x14ac:dyDescent="0.35">
      <c r="A352" s="7"/>
      <c r="C352" s="7"/>
      <c r="D352" s="6"/>
    </row>
    <row r="353" spans="1:4" x14ac:dyDescent="0.35">
      <c r="A353" s="7"/>
      <c r="C353" s="7"/>
      <c r="D353" s="6"/>
    </row>
    <row r="354" spans="1:4" x14ac:dyDescent="0.35">
      <c r="A354" s="7"/>
      <c r="C354" s="7"/>
      <c r="D354" s="6"/>
    </row>
    <row r="355" spans="1:4" x14ac:dyDescent="0.35">
      <c r="A355" s="7"/>
      <c r="C355" s="7"/>
      <c r="D355" s="6"/>
    </row>
    <row r="356" spans="1:4" x14ac:dyDescent="0.35">
      <c r="A356" s="7"/>
      <c r="C356" s="7"/>
      <c r="D356" s="6"/>
    </row>
    <row r="357" spans="1:4" x14ac:dyDescent="0.35">
      <c r="A357" s="7"/>
      <c r="C357" s="7"/>
      <c r="D357" s="6"/>
    </row>
    <row r="358" spans="1:4" x14ac:dyDescent="0.35">
      <c r="A358" s="7"/>
      <c r="C358" s="7"/>
      <c r="D358" s="6"/>
    </row>
    <row r="359" spans="1:4" x14ac:dyDescent="0.35">
      <c r="A359" s="7"/>
      <c r="C359" s="7"/>
      <c r="D359" s="6"/>
    </row>
    <row r="360" spans="1:4" x14ac:dyDescent="0.35">
      <c r="A360" s="7"/>
      <c r="C360" s="7"/>
      <c r="D360" s="6"/>
    </row>
    <row r="361" spans="1:4" x14ac:dyDescent="0.35">
      <c r="A361" s="7"/>
      <c r="C361" s="7"/>
      <c r="D361" s="6"/>
    </row>
    <row r="362" spans="1:4" x14ac:dyDescent="0.35">
      <c r="A362" s="7"/>
      <c r="C362" s="7"/>
      <c r="D362" s="6"/>
    </row>
    <row r="363" spans="1:4" x14ac:dyDescent="0.35">
      <c r="A363" s="7"/>
      <c r="C363" s="7"/>
      <c r="D363" s="6"/>
    </row>
    <row r="364" spans="1:4" x14ac:dyDescent="0.35">
      <c r="A364" s="7"/>
      <c r="C364" s="7"/>
      <c r="D364" s="6"/>
    </row>
    <row r="365" spans="1:4" x14ac:dyDescent="0.35">
      <c r="A365" s="7"/>
      <c r="C365" s="7"/>
      <c r="D365" s="6"/>
    </row>
    <row r="366" spans="1:4" x14ac:dyDescent="0.35">
      <c r="A366" s="7"/>
      <c r="C366" s="7"/>
      <c r="D366" s="6"/>
    </row>
    <row r="367" spans="1:4" x14ac:dyDescent="0.35">
      <c r="A367" s="7"/>
      <c r="C367" s="7"/>
      <c r="D367" s="6"/>
    </row>
    <row r="368" spans="1:4" x14ac:dyDescent="0.35">
      <c r="A368" s="7"/>
      <c r="C368" s="7"/>
      <c r="D368" s="6"/>
    </row>
    <row r="369" spans="1:4" x14ac:dyDescent="0.35">
      <c r="A369" s="7"/>
      <c r="C369" s="7"/>
      <c r="D369" s="6"/>
    </row>
    <row r="370" spans="1:4" x14ac:dyDescent="0.35">
      <c r="A370" s="7"/>
      <c r="C370" s="7"/>
      <c r="D370" s="6"/>
    </row>
    <row r="371" spans="1:4" x14ac:dyDescent="0.35">
      <c r="A371" s="7"/>
      <c r="C371" s="7"/>
      <c r="D371" s="6"/>
    </row>
    <row r="372" spans="1:4" x14ac:dyDescent="0.35">
      <c r="A372" s="7"/>
      <c r="C372" s="7"/>
      <c r="D372" s="6"/>
    </row>
    <row r="373" spans="1:4" x14ac:dyDescent="0.35">
      <c r="A373" s="7"/>
      <c r="C373" s="7"/>
      <c r="D373" s="6"/>
    </row>
    <row r="374" spans="1:4" x14ac:dyDescent="0.35">
      <c r="A374" s="7"/>
      <c r="C374" s="7"/>
      <c r="D374" s="6"/>
    </row>
    <row r="375" spans="1:4" x14ac:dyDescent="0.35">
      <c r="A375" s="7"/>
      <c r="C375" s="7"/>
      <c r="D375" s="6"/>
    </row>
    <row r="376" spans="1:4" x14ac:dyDescent="0.35">
      <c r="A376" s="7"/>
      <c r="C376" s="7"/>
      <c r="D376" s="6"/>
    </row>
    <row r="377" spans="1:4" x14ac:dyDescent="0.35">
      <c r="A377" s="7"/>
      <c r="C377" s="7"/>
      <c r="D377" s="6"/>
    </row>
    <row r="378" spans="1:4" x14ac:dyDescent="0.35">
      <c r="A378" s="7"/>
      <c r="C378" s="7"/>
      <c r="D378" s="6"/>
    </row>
    <row r="379" spans="1:4" x14ac:dyDescent="0.35">
      <c r="A379" s="7"/>
      <c r="C379" s="7"/>
      <c r="D379" s="6"/>
    </row>
    <row r="380" spans="1:4" x14ac:dyDescent="0.35">
      <c r="A380" s="7"/>
      <c r="C380" s="7"/>
      <c r="D380" s="6"/>
    </row>
    <row r="381" spans="1:4" x14ac:dyDescent="0.35">
      <c r="A381" s="7"/>
      <c r="C381" s="7"/>
      <c r="D381" s="6"/>
    </row>
    <row r="382" spans="1:4" x14ac:dyDescent="0.35">
      <c r="A382" s="7"/>
      <c r="C382" s="7"/>
      <c r="D382" s="6"/>
    </row>
    <row r="383" spans="1:4" x14ac:dyDescent="0.35">
      <c r="A383" s="7"/>
      <c r="C383" s="7"/>
      <c r="D383" s="6"/>
    </row>
    <row r="384" spans="1:4" x14ac:dyDescent="0.35">
      <c r="A384" s="7"/>
      <c r="C384" s="7"/>
      <c r="D384" s="6"/>
    </row>
    <row r="385" spans="1:4" x14ac:dyDescent="0.35">
      <c r="A385" s="7"/>
      <c r="C385" s="7"/>
      <c r="D385" s="6"/>
    </row>
    <row r="386" spans="1:4" x14ac:dyDescent="0.35">
      <c r="A386" s="7"/>
      <c r="C386" s="7"/>
      <c r="D386" s="6"/>
    </row>
    <row r="387" spans="1:4" x14ac:dyDescent="0.35">
      <c r="A387" s="7"/>
      <c r="C387" s="7"/>
      <c r="D387" s="6"/>
    </row>
    <row r="388" spans="1:4" x14ac:dyDescent="0.35">
      <c r="A388" s="7"/>
      <c r="C388" s="7"/>
      <c r="D388" s="6"/>
    </row>
    <row r="389" spans="1:4" x14ac:dyDescent="0.35">
      <c r="A389" s="7"/>
      <c r="C389" s="7"/>
      <c r="D389" s="6"/>
    </row>
    <row r="390" spans="1:4" x14ac:dyDescent="0.35">
      <c r="A390" s="7"/>
      <c r="C390" s="7"/>
      <c r="D390" s="6"/>
    </row>
    <row r="391" spans="1:4" x14ac:dyDescent="0.35">
      <c r="A391" s="7"/>
      <c r="C391" s="7"/>
      <c r="D391" s="6"/>
    </row>
    <row r="392" spans="1:4" x14ac:dyDescent="0.35">
      <c r="A392" s="7"/>
      <c r="C392" s="7"/>
      <c r="D392" s="6"/>
    </row>
    <row r="393" spans="1:4" x14ac:dyDescent="0.35">
      <c r="A393" s="7"/>
      <c r="C393" s="7"/>
      <c r="D393" s="6"/>
    </row>
    <row r="394" spans="1:4" x14ac:dyDescent="0.35">
      <c r="A394" s="7"/>
      <c r="C394" s="7"/>
      <c r="D394" s="6"/>
    </row>
    <row r="395" spans="1:4" x14ac:dyDescent="0.35">
      <c r="A395" s="7"/>
      <c r="C395" s="7"/>
      <c r="D395" s="6"/>
    </row>
    <row r="396" spans="1:4" x14ac:dyDescent="0.35">
      <c r="A396" s="7"/>
      <c r="C396" s="7"/>
      <c r="D396" s="6"/>
    </row>
    <row r="397" spans="1:4" x14ac:dyDescent="0.35">
      <c r="A397" s="7"/>
      <c r="C397" s="7"/>
      <c r="D397" s="6"/>
    </row>
    <row r="398" spans="1:4" x14ac:dyDescent="0.35">
      <c r="A398" s="7"/>
      <c r="C398" s="7"/>
      <c r="D398" s="6"/>
    </row>
    <row r="399" spans="1:4" x14ac:dyDescent="0.35">
      <c r="A399" s="7"/>
      <c r="C399" s="7"/>
      <c r="D399" s="6"/>
    </row>
    <row r="400" spans="1:4" x14ac:dyDescent="0.35">
      <c r="A400" s="7"/>
      <c r="C400" s="7"/>
      <c r="D400" s="6"/>
    </row>
    <row r="401" spans="1:4" x14ac:dyDescent="0.35">
      <c r="A401" s="7"/>
      <c r="C401" s="7"/>
      <c r="D401" s="6"/>
    </row>
    <row r="402" spans="1:4" x14ac:dyDescent="0.35">
      <c r="A402" s="7"/>
      <c r="C402" s="7"/>
      <c r="D402" s="6"/>
    </row>
    <row r="403" spans="1:4" x14ac:dyDescent="0.35">
      <c r="A403" s="7"/>
      <c r="C403" s="7"/>
      <c r="D403" s="6"/>
    </row>
    <row r="404" spans="1:4" x14ac:dyDescent="0.35">
      <c r="A404" s="7"/>
      <c r="C404" s="7"/>
      <c r="D404" s="6"/>
    </row>
    <row r="405" spans="1:4" x14ac:dyDescent="0.35">
      <c r="A405" s="7"/>
      <c r="C405" s="7"/>
      <c r="D405" s="6"/>
    </row>
    <row r="406" spans="1:4" x14ac:dyDescent="0.35">
      <c r="A406" s="7"/>
      <c r="C406" s="7"/>
      <c r="D406" s="6"/>
    </row>
    <row r="407" spans="1:4" x14ac:dyDescent="0.35">
      <c r="A407" s="7"/>
      <c r="C407" s="7"/>
      <c r="D407" s="6"/>
    </row>
    <row r="408" spans="1:4" x14ac:dyDescent="0.35">
      <c r="A408" s="7"/>
      <c r="C408" s="7"/>
      <c r="D408" s="6"/>
    </row>
    <row r="409" spans="1:4" x14ac:dyDescent="0.35">
      <c r="A409" s="7"/>
      <c r="C409" s="7"/>
      <c r="D409" s="6"/>
    </row>
    <row r="410" spans="1:4" x14ac:dyDescent="0.35">
      <c r="A410" s="7"/>
      <c r="C410" s="7"/>
      <c r="D410" s="6"/>
    </row>
    <row r="411" spans="1:4" x14ac:dyDescent="0.35">
      <c r="A411" s="7"/>
      <c r="C411" s="7"/>
      <c r="D411" s="6"/>
    </row>
    <row r="412" spans="1:4" x14ac:dyDescent="0.35">
      <c r="A412" s="7"/>
      <c r="C412" s="7"/>
      <c r="D412" s="6"/>
    </row>
    <row r="413" spans="1:4" x14ac:dyDescent="0.35">
      <c r="A413" s="7"/>
      <c r="C413" s="7"/>
      <c r="D413" s="6"/>
    </row>
    <row r="414" spans="1:4" x14ac:dyDescent="0.35">
      <c r="A414" s="7"/>
      <c r="C414" s="7"/>
      <c r="D414" s="6"/>
    </row>
    <row r="415" spans="1:4" x14ac:dyDescent="0.35">
      <c r="A415" s="7"/>
      <c r="C415" s="7"/>
      <c r="D415" s="6"/>
    </row>
    <row r="416" spans="1:4" x14ac:dyDescent="0.35">
      <c r="A416" s="7"/>
      <c r="C416" s="7"/>
      <c r="D416" s="6"/>
    </row>
    <row r="417" spans="1:4" x14ac:dyDescent="0.35">
      <c r="A417" s="7"/>
      <c r="C417" s="7"/>
      <c r="D417" s="6"/>
    </row>
    <row r="418" spans="1:4" x14ac:dyDescent="0.35">
      <c r="A418" s="7"/>
      <c r="C418" s="7"/>
      <c r="D418" s="6"/>
    </row>
    <row r="419" spans="1:4" x14ac:dyDescent="0.35">
      <c r="A419" s="7"/>
      <c r="C419" s="7"/>
      <c r="D419" s="6"/>
    </row>
    <row r="420" spans="1:4" x14ac:dyDescent="0.35">
      <c r="A420" s="7"/>
      <c r="C420" s="7"/>
      <c r="D420" s="6"/>
    </row>
    <row r="421" spans="1:4" x14ac:dyDescent="0.35">
      <c r="A421" s="7"/>
      <c r="C421" s="7"/>
      <c r="D421" s="6"/>
    </row>
    <row r="422" spans="1:4" x14ac:dyDescent="0.35">
      <c r="A422" s="7"/>
      <c r="C422" s="7"/>
      <c r="D422" s="6"/>
    </row>
    <row r="423" spans="1:4" x14ac:dyDescent="0.35">
      <c r="A423" s="7"/>
      <c r="C423" s="7"/>
      <c r="D423" s="6"/>
    </row>
    <row r="424" spans="1:4" x14ac:dyDescent="0.35">
      <c r="A424" s="7"/>
      <c r="C424" s="7"/>
      <c r="D424" s="6"/>
    </row>
    <row r="425" spans="1:4" x14ac:dyDescent="0.35">
      <c r="A425" s="7"/>
      <c r="C425" s="7"/>
      <c r="D425" s="6"/>
    </row>
    <row r="426" spans="1:4" x14ac:dyDescent="0.35">
      <c r="A426" s="7"/>
      <c r="C426" s="7"/>
      <c r="D426" s="6"/>
    </row>
    <row r="427" spans="1:4" x14ac:dyDescent="0.35">
      <c r="A427" s="7"/>
      <c r="C427" s="7"/>
      <c r="D427" s="6"/>
    </row>
    <row r="428" spans="1:4" x14ac:dyDescent="0.35">
      <c r="A428" s="7"/>
      <c r="C428" s="7"/>
      <c r="D428" s="6"/>
    </row>
    <row r="429" spans="1:4" x14ac:dyDescent="0.35">
      <c r="A429" s="7"/>
      <c r="C429" s="7"/>
      <c r="D429" s="6"/>
    </row>
    <row r="430" spans="1:4" x14ac:dyDescent="0.35">
      <c r="A430" s="7"/>
      <c r="C430" s="7"/>
      <c r="D430" s="6"/>
    </row>
    <row r="431" spans="1:4" x14ac:dyDescent="0.35">
      <c r="A431" s="7"/>
      <c r="C431" s="7"/>
      <c r="D431" s="6"/>
    </row>
    <row r="432" spans="1:4" x14ac:dyDescent="0.35">
      <c r="A432" s="7"/>
      <c r="C432" s="7"/>
      <c r="D432" s="6"/>
    </row>
    <row r="433" spans="1:4" x14ac:dyDescent="0.35">
      <c r="A433" s="7"/>
      <c r="C433" s="7"/>
      <c r="D433" s="6"/>
    </row>
    <row r="434" spans="1:4" x14ac:dyDescent="0.35">
      <c r="A434" s="7"/>
      <c r="C434" s="7"/>
      <c r="D434" s="6"/>
    </row>
    <row r="435" spans="1:4" x14ac:dyDescent="0.35">
      <c r="A435" s="7"/>
      <c r="C435" s="7"/>
      <c r="D435" s="6"/>
    </row>
    <row r="436" spans="1:4" x14ac:dyDescent="0.35">
      <c r="A436" s="7"/>
      <c r="C436" s="7"/>
      <c r="D436" s="6"/>
    </row>
    <row r="437" spans="1:4" x14ac:dyDescent="0.35">
      <c r="A437" s="7"/>
      <c r="C437" s="7"/>
      <c r="D437" s="6"/>
    </row>
    <row r="438" spans="1:4" x14ac:dyDescent="0.35">
      <c r="A438" s="7"/>
      <c r="C438" s="7"/>
      <c r="D438" s="6"/>
    </row>
    <row r="439" spans="1:4" x14ac:dyDescent="0.35">
      <c r="A439" s="7"/>
      <c r="C439" s="7"/>
      <c r="D439" s="6"/>
    </row>
    <row r="440" spans="1:4" x14ac:dyDescent="0.35">
      <c r="A440" s="7"/>
      <c r="C440" s="7"/>
      <c r="D440" s="6"/>
    </row>
    <row r="441" spans="1:4" x14ac:dyDescent="0.35">
      <c r="A441" s="7"/>
      <c r="C441" s="7"/>
      <c r="D441" s="6"/>
    </row>
    <row r="442" spans="1:4" x14ac:dyDescent="0.35">
      <c r="A442" s="7"/>
      <c r="C442" s="7"/>
      <c r="D442" s="6"/>
    </row>
    <row r="443" spans="1:4" x14ac:dyDescent="0.35">
      <c r="A443" s="7"/>
      <c r="C443" s="7"/>
      <c r="D443" s="6"/>
    </row>
    <row r="444" spans="1:4" x14ac:dyDescent="0.35">
      <c r="A444" s="7"/>
      <c r="C444" s="7"/>
      <c r="D444" s="6"/>
    </row>
    <row r="445" spans="1:4" x14ac:dyDescent="0.35">
      <c r="A445" s="7"/>
      <c r="C445" s="7"/>
      <c r="D445" s="6"/>
    </row>
    <row r="446" spans="1:4" x14ac:dyDescent="0.35">
      <c r="A446" s="7"/>
      <c r="C446" s="7"/>
      <c r="D446" s="6"/>
    </row>
    <row r="447" spans="1:4" x14ac:dyDescent="0.35">
      <c r="A447" s="7"/>
      <c r="C447" s="7"/>
      <c r="D447" s="6"/>
    </row>
    <row r="448" spans="1:4" x14ac:dyDescent="0.35">
      <c r="A448" s="7"/>
      <c r="C448" s="7"/>
      <c r="D448" s="6"/>
    </row>
    <row r="449" spans="1:4" x14ac:dyDescent="0.35">
      <c r="A449" s="7"/>
      <c r="C449" s="7"/>
      <c r="D449" s="6"/>
    </row>
    <row r="450" spans="1:4" x14ac:dyDescent="0.35">
      <c r="A450" s="7"/>
      <c r="C450" s="7"/>
      <c r="D450" s="6"/>
    </row>
    <row r="451" spans="1:4" x14ac:dyDescent="0.35">
      <c r="A451" s="7"/>
      <c r="C451" s="7"/>
      <c r="D451" s="6"/>
    </row>
    <row r="452" spans="1:4" x14ac:dyDescent="0.35">
      <c r="A452" s="7"/>
      <c r="C452" s="7"/>
      <c r="D452" s="6"/>
    </row>
    <row r="453" spans="1:4" x14ac:dyDescent="0.35">
      <c r="A453" s="7"/>
      <c r="C453" s="7"/>
      <c r="D453" s="6"/>
    </row>
    <row r="454" spans="1:4" x14ac:dyDescent="0.35">
      <c r="A454" s="7"/>
      <c r="C454" s="7"/>
      <c r="D454" s="6"/>
    </row>
    <row r="455" spans="1:4" x14ac:dyDescent="0.35">
      <c r="A455" s="7"/>
      <c r="C455" s="7"/>
      <c r="D455" s="6"/>
    </row>
    <row r="456" spans="1:4" x14ac:dyDescent="0.35">
      <c r="A456" s="7"/>
      <c r="C456" s="7"/>
      <c r="D456" s="6"/>
    </row>
    <row r="457" spans="1:4" x14ac:dyDescent="0.35">
      <c r="A457" s="7"/>
      <c r="C457" s="7"/>
      <c r="D457" s="6"/>
    </row>
    <row r="458" spans="1:4" x14ac:dyDescent="0.35">
      <c r="A458" s="7"/>
      <c r="C458" s="7"/>
      <c r="D458" s="6"/>
    </row>
    <row r="459" spans="1:4" x14ac:dyDescent="0.35">
      <c r="A459" s="7"/>
      <c r="C459" s="7"/>
      <c r="D459" s="6"/>
    </row>
    <row r="460" spans="1:4" x14ac:dyDescent="0.35">
      <c r="A460" s="7"/>
      <c r="C460" s="7"/>
      <c r="D460" s="6"/>
    </row>
    <row r="461" spans="1:4" x14ac:dyDescent="0.35">
      <c r="A461" s="7"/>
      <c r="C461" s="7"/>
      <c r="D461" s="6"/>
    </row>
    <row r="462" spans="1:4" x14ac:dyDescent="0.35">
      <c r="A462" s="7"/>
      <c r="C462" s="7"/>
      <c r="D462" s="6"/>
    </row>
    <row r="463" spans="1:4" x14ac:dyDescent="0.35">
      <c r="A463" s="7"/>
      <c r="C463" s="7"/>
      <c r="D463" s="6"/>
    </row>
  </sheetData>
  <conditionalFormatting sqref="C1:C1048341">
    <cfRule type="cellIs" dxfId="2" priority="1" operator="equal">
      <formula>1</formula>
    </cfRule>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40A0A-0CAC-4792-B884-B8B92A53937D}">
  <dimension ref="A1:L404"/>
  <sheetViews>
    <sheetView workbookViewId="0">
      <pane ySplit="1" topLeftCell="A2" activePane="bottomLeft" state="frozen"/>
      <selection pane="bottomLeft" activeCell="Q10" sqref="Q10"/>
    </sheetView>
  </sheetViews>
  <sheetFormatPr defaultColWidth="9.08984375" defaultRowHeight="14.5" x14ac:dyDescent="0.35"/>
  <cols>
    <col min="1" max="1" width="14.81640625" style="1" bestFit="1" customWidth="1"/>
    <col min="2" max="2" width="28.6328125" style="1" customWidth="1"/>
    <col min="3" max="3" width="30.81640625" style="1" customWidth="1"/>
    <col min="4" max="4" width="27.81640625" style="1" customWidth="1"/>
    <col min="5" max="5" width="25.1796875" style="1" customWidth="1"/>
    <col min="6" max="6" width="53.81640625" style="1" customWidth="1"/>
    <col min="7" max="7" width="60.6328125" style="1" bestFit="1" customWidth="1"/>
    <col min="8" max="8" width="31.1796875" customWidth="1"/>
    <col min="9" max="9" width="32" style="1" customWidth="1"/>
    <col min="10" max="10" width="8.08984375" style="1" customWidth="1"/>
    <col min="11" max="11" width="19.36328125" style="1" customWidth="1"/>
    <col min="12" max="12" width="22" style="1" customWidth="1"/>
    <col min="13" max="16384" width="9.08984375" style="1"/>
  </cols>
  <sheetData>
    <row r="1" spans="1:11" x14ac:dyDescent="0.35">
      <c r="A1" s="1" t="s">
        <v>0</v>
      </c>
      <c r="B1" s="1" t="s">
        <v>75</v>
      </c>
      <c r="C1" s="1" t="s">
        <v>72</v>
      </c>
      <c r="D1" s="1" t="s">
        <v>71</v>
      </c>
      <c r="E1" s="1" t="s">
        <v>74</v>
      </c>
      <c r="F1" s="1" t="s">
        <v>1168</v>
      </c>
      <c r="G1" s="1" t="s">
        <v>1169</v>
      </c>
      <c r="H1" s="1" t="s">
        <v>1170</v>
      </c>
      <c r="J1" s="1" t="s">
        <v>1171</v>
      </c>
      <c r="K1" s="1" t="s">
        <v>1172</v>
      </c>
    </row>
    <row r="2" spans="1:11" x14ac:dyDescent="0.35">
      <c r="A2" s="1" t="s">
        <v>502</v>
      </c>
      <c r="B2" s="1">
        <v>1</v>
      </c>
      <c r="C2" s="1">
        <v>0</v>
      </c>
      <c r="D2" s="1">
        <v>49.177999999999997</v>
      </c>
      <c r="E2" s="1">
        <v>33.356000000000002</v>
      </c>
      <c r="F2" s="1">
        <v>0</v>
      </c>
      <c r="H2" s="1" t="s">
        <v>1179</v>
      </c>
      <c r="J2" s="2">
        <f>AND(merged_files[[#This Row],[Anomaly_Shape_Judgment]],merged_files[[#This Row],[Anomaly_Texture_Judgment]])*1</f>
        <v>0</v>
      </c>
      <c r="K2" s="1">
        <f>IF(J2=merged_files[[#This Row],[Ground truth (1 = ok; 0 = NOK)_ground_truth]],1,0)</f>
        <v>1</v>
      </c>
    </row>
    <row r="3" spans="1:11" x14ac:dyDescent="0.35">
      <c r="A3" s="1" t="s">
        <v>831</v>
      </c>
      <c r="B3" s="1">
        <v>1</v>
      </c>
      <c r="C3" s="1">
        <v>1</v>
      </c>
      <c r="D3" s="1">
        <v>13.593</v>
      </c>
      <c r="E3" s="1">
        <v>30.413</v>
      </c>
      <c r="F3" s="1">
        <v>0</v>
      </c>
      <c r="H3" s="1" t="s">
        <v>1184</v>
      </c>
      <c r="J3" s="2">
        <f>AND(merged_files[[#This Row],[Anomaly_Shape_Judgment]],merged_files[[#This Row],[Anomaly_Texture_Judgment]])*1</f>
        <v>1</v>
      </c>
      <c r="K3" s="1">
        <f>IF(J3=merged_files[[#This Row],[Ground truth (1 = ok; 0 = NOK)_ground_truth]],1,0)</f>
        <v>0</v>
      </c>
    </row>
    <row r="4" spans="1:11" x14ac:dyDescent="0.35">
      <c r="A4" s="1" t="s">
        <v>445</v>
      </c>
      <c r="B4" s="1">
        <v>0</v>
      </c>
      <c r="C4" s="1">
        <v>0</v>
      </c>
      <c r="D4" s="1">
        <v>22.091999999999999</v>
      </c>
      <c r="E4" s="1">
        <v>378.68200000000002</v>
      </c>
      <c r="F4" s="1">
        <v>0</v>
      </c>
      <c r="G4" s="1" t="s">
        <v>1173</v>
      </c>
      <c r="H4" s="1" t="s">
        <v>1174</v>
      </c>
      <c r="J4" s="2">
        <f>AND(merged_files[[#This Row],[Anomaly_Shape_Judgment]],merged_files[[#This Row],[Anomaly_Texture_Judgment]])*1</f>
        <v>0</v>
      </c>
      <c r="K4" s="1">
        <f>IF(J4=merged_files[[#This Row],[Ground truth (1 = ok; 0 = NOK)_ground_truth]],1,0)</f>
        <v>1</v>
      </c>
    </row>
    <row r="5" spans="1:11" x14ac:dyDescent="0.35">
      <c r="A5" s="1" t="s">
        <v>591</v>
      </c>
      <c r="B5" s="1">
        <v>1</v>
      </c>
      <c r="C5" s="1">
        <v>0</v>
      </c>
      <c r="D5" s="1">
        <v>23.962</v>
      </c>
      <c r="E5" s="1">
        <v>20.992000000000001</v>
      </c>
      <c r="F5" s="1">
        <v>0</v>
      </c>
      <c r="H5" s="1" t="s">
        <v>1174</v>
      </c>
      <c r="J5" s="2">
        <f>AND(merged_files[[#This Row],[Anomaly_Shape_Judgment]],merged_files[[#This Row],[Anomaly_Texture_Judgment]])*1</f>
        <v>0</v>
      </c>
      <c r="K5" s="1">
        <f>IF(J5=merged_files[[#This Row],[Ground truth (1 = ok; 0 = NOK)_ground_truth]],1,0)</f>
        <v>1</v>
      </c>
    </row>
    <row r="6" spans="1:11" x14ac:dyDescent="0.35">
      <c r="A6" s="1" t="s">
        <v>450</v>
      </c>
      <c r="B6" s="1">
        <v>1</v>
      </c>
      <c r="C6" s="1">
        <v>1</v>
      </c>
      <c r="D6" s="1">
        <v>15.576000000000001</v>
      </c>
      <c r="E6" s="1">
        <v>31.753</v>
      </c>
      <c r="F6" s="1">
        <v>0</v>
      </c>
      <c r="H6" s="1" t="s">
        <v>1174</v>
      </c>
      <c r="J6" s="2">
        <f>AND(merged_files[[#This Row],[Anomaly_Shape_Judgment]],merged_files[[#This Row],[Anomaly_Texture_Judgment]])*1</f>
        <v>1</v>
      </c>
      <c r="K6" s="1">
        <f>IF(J6=merged_files[[#This Row],[Ground truth (1 = ok; 0 = NOK)_ground_truth]],1,0)</f>
        <v>0</v>
      </c>
    </row>
    <row r="7" spans="1:11" x14ac:dyDescent="0.35">
      <c r="A7" s="1" t="s">
        <v>690</v>
      </c>
      <c r="B7" s="1">
        <v>1</v>
      </c>
      <c r="C7" s="1">
        <v>0</v>
      </c>
      <c r="D7" s="1">
        <v>75.275000000000006</v>
      </c>
      <c r="E7" s="1">
        <v>15.499000000000001</v>
      </c>
      <c r="F7" s="1">
        <v>0</v>
      </c>
      <c r="H7" s="1" t="s">
        <v>1174</v>
      </c>
      <c r="J7" s="2">
        <f>AND(merged_files[[#This Row],[Anomaly_Shape_Judgment]],merged_files[[#This Row],[Anomaly_Texture_Judgment]])*1</f>
        <v>0</v>
      </c>
      <c r="K7" s="1">
        <f>IF(J7=merged_files[[#This Row],[Ground truth (1 = ok; 0 = NOK)_ground_truth]],1,0)</f>
        <v>1</v>
      </c>
    </row>
    <row r="8" spans="1:11" x14ac:dyDescent="0.35">
      <c r="A8" s="1" t="s">
        <v>229</v>
      </c>
      <c r="B8" s="1">
        <v>1</v>
      </c>
      <c r="C8" s="1">
        <v>0</v>
      </c>
      <c r="D8" s="1">
        <v>175.71899999999999</v>
      </c>
      <c r="E8" s="1">
        <v>22.134</v>
      </c>
      <c r="F8" s="1">
        <v>0</v>
      </c>
      <c r="H8" s="1" t="s">
        <v>1174</v>
      </c>
      <c r="J8" s="2">
        <f>AND(merged_files[[#This Row],[Anomaly_Shape_Judgment]],merged_files[[#This Row],[Anomaly_Texture_Judgment]])*1</f>
        <v>0</v>
      </c>
      <c r="K8" s="1">
        <f>IF(J8=merged_files[[#This Row],[Ground truth (1 = ok; 0 = NOK)_ground_truth]],1,0)</f>
        <v>1</v>
      </c>
    </row>
    <row r="9" spans="1:11" x14ac:dyDescent="0.35">
      <c r="A9" s="1" t="s">
        <v>276</v>
      </c>
      <c r="B9" s="1">
        <v>1</v>
      </c>
      <c r="C9" s="1">
        <v>0</v>
      </c>
      <c r="D9" s="1">
        <v>24.66</v>
      </c>
      <c r="E9" s="1">
        <v>24.672999999999998</v>
      </c>
      <c r="F9" s="1">
        <v>0</v>
      </c>
      <c r="H9" s="1" t="s">
        <v>1174</v>
      </c>
      <c r="J9" s="2">
        <f>AND(merged_files[[#This Row],[Anomaly_Shape_Judgment]],merged_files[[#This Row],[Anomaly_Texture_Judgment]])*1</f>
        <v>0</v>
      </c>
      <c r="K9" s="1">
        <f>IF(J9=merged_files[[#This Row],[Ground truth (1 = ok; 0 = NOK)_ground_truth]],1,0)</f>
        <v>1</v>
      </c>
    </row>
    <row r="10" spans="1:11" x14ac:dyDescent="0.35">
      <c r="A10" s="1" t="s">
        <v>756</v>
      </c>
      <c r="B10" s="1">
        <v>1</v>
      </c>
      <c r="C10" s="1">
        <v>0</v>
      </c>
      <c r="D10" s="1">
        <v>25.727</v>
      </c>
      <c r="E10" s="1">
        <v>17.98</v>
      </c>
      <c r="F10" s="1">
        <v>0</v>
      </c>
      <c r="H10" s="1" t="s">
        <v>1174</v>
      </c>
      <c r="J10" s="2">
        <f>AND(merged_files[[#This Row],[Anomaly_Shape_Judgment]],merged_files[[#This Row],[Anomaly_Texture_Judgment]])*1</f>
        <v>0</v>
      </c>
      <c r="K10" s="1">
        <f>IF(J10=merged_files[[#This Row],[Ground truth (1 = ok; 0 = NOK)_ground_truth]],1,0)</f>
        <v>1</v>
      </c>
    </row>
    <row r="11" spans="1:11" x14ac:dyDescent="0.35">
      <c r="A11" s="1" t="s">
        <v>407</v>
      </c>
      <c r="B11" s="1">
        <v>0</v>
      </c>
      <c r="C11" s="1">
        <v>0</v>
      </c>
      <c r="D11" s="1">
        <v>62.576000000000001</v>
      </c>
      <c r="E11" s="1">
        <v>41.625999999999998</v>
      </c>
      <c r="F11" s="1">
        <v>0</v>
      </c>
      <c r="H11" s="1" t="s">
        <v>1174</v>
      </c>
      <c r="J11" s="2">
        <f>AND(merged_files[[#This Row],[Anomaly_Shape_Judgment]],merged_files[[#This Row],[Anomaly_Texture_Judgment]])*1</f>
        <v>0</v>
      </c>
      <c r="K11" s="1">
        <f>IF(J11=merged_files[[#This Row],[Ground truth (1 = ok; 0 = NOK)_ground_truth]],1,0)</f>
        <v>1</v>
      </c>
    </row>
    <row r="12" spans="1:11" x14ac:dyDescent="0.35">
      <c r="A12" s="1" t="s">
        <v>1119</v>
      </c>
      <c r="B12" s="1">
        <v>1</v>
      </c>
      <c r="C12" s="1">
        <v>1</v>
      </c>
      <c r="D12" s="1">
        <v>6.1710000000000003</v>
      </c>
      <c r="E12" s="1">
        <v>25.22</v>
      </c>
      <c r="F12" s="1">
        <v>0</v>
      </c>
      <c r="H12" s="1" t="s">
        <v>1174</v>
      </c>
      <c r="J12" s="2">
        <f>AND(merged_files[[#This Row],[Anomaly_Shape_Judgment]],merged_files[[#This Row],[Anomaly_Texture_Judgment]])*1</f>
        <v>1</v>
      </c>
      <c r="K12" s="1">
        <f>IF(J12=merged_files[[#This Row],[Ground truth (1 = ok; 0 = NOK)_ground_truth]],1,0)</f>
        <v>0</v>
      </c>
    </row>
    <row r="13" spans="1:11" x14ac:dyDescent="0.35">
      <c r="A13" s="1" t="s">
        <v>374</v>
      </c>
      <c r="B13" s="1">
        <v>1</v>
      </c>
      <c r="C13" s="1">
        <v>0</v>
      </c>
      <c r="D13" s="1">
        <v>30.321999999999999</v>
      </c>
      <c r="E13" s="1">
        <v>23.34</v>
      </c>
      <c r="F13" s="1">
        <v>0</v>
      </c>
      <c r="H13" s="1" t="s">
        <v>1174</v>
      </c>
      <c r="J13" s="2">
        <f>AND(merged_files[[#This Row],[Anomaly_Shape_Judgment]],merged_files[[#This Row],[Anomaly_Texture_Judgment]])*1</f>
        <v>0</v>
      </c>
      <c r="K13" s="1">
        <f>IF(J13=merged_files[[#This Row],[Ground truth (1 = ok; 0 = NOK)_ground_truth]],1,0)</f>
        <v>1</v>
      </c>
    </row>
    <row r="14" spans="1:11" x14ac:dyDescent="0.35">
      <c r="A14" s="1" t="s">
        <v>205</v>
      </c>
      <c r="B14" s="1">
        <v>1</v>
      </c>
      <c r="C14" s="1">
        <v>1</v>
      </c>
      <c r="D14" s="1">
        <v>8.0440000000000005</v>
      </c>
      <c r="E14" s="1">
        <v>36.173999999999999</v>
      </c>
      <c r="F14" s="1">
        <v>0</v>
      </c>
      <c r="H14" s="1" t="s">
        <v>1174</v>
      </c>
      <c r="J14" s="2">
        <f>AND(merged_files[[#This Row],[Anomaly_Shape_Judgment]],merged_files[[#This Row],[Anomaly_Texture_Judgment]])*1</f>
        <v>1</v>
      </c>
      <c r="K14" s="1">
        <f>IF(J14=merged_files[[#This Row],[Ground truth (1 = ok; 0 = NOK)_ground_truth]],1,0)</f>
        <v>0</v>
      </c>
    </row>
    <row r="15" spans="1:11" x14ac:dyDescent="0.35">
      <c r="A15" s="1" t="s">
        <v>247</v>
      </c>
      <c r="B15" s="1">
        <v>1</v>
      </c>
      <c r="C15" s="1">
        <v>0</v>
      </c>
      <c r="D15" s="1">
        <v>37.820999999999998</v>
      </c>
      <c r="E15" s="1">
        <v>19.216999999999999</v>
      </c>
      <c r="F15" s="1">
        <v>0</v>
      </c>
      <c r="H15" s="1" t="s">
        <v>1174</v>
      </c>
      <c r="J15" s="2">
        <f>AND(merged_files[[#This Row],[Anomaly_Shape_Judgment]],merged_files[[#This Row],[Anomaly_Texture_Judgment]])*1</f>
        <v>0</v>
      </c>
      <c r="K15" s="1">
        <f>IF(J15=merged_files[[#This Row],[Ground truth (1 = ok; 0 = NOK)_ground_truth]],1,0)</f>
        <v>1</v>
      </c>
    </row>
    <row r="16" spans="1:11" x14ac:dyDescent="0.35">
      <c r="A16" s="1" t="s">
        <v>1105</v>
      </c>
      <c r="B16" s="1">
        <v>1</v>
      </c>
      <c r="C16" s="1">
        <v>1</v>
      </c>
      <c r="D16" s="1">
        <v>10.166</v>
      </c>
      <c r="E16" s="1">
        <v>32.292999999999999</v>
      </c>
      <c r="F16" s="1">
        <v>0</v>
      </c>
      <c r="H16" s="1" t="s">
        <v>1174</v>
      </c>
      <c r="J16" s="2">
        <f>AND(merged_files[[#This Row],[Anomaly_Shape_Judgment]],merged_files[[#This Row],[Anomaly_Texture_Judgment]])*1</f>
        <v>1</v>
      </c>
      <c r="K16" s="1">
        <f>IF(J16=merged_files[[#This Row],[Ground truth (1 = ok; 0 = NOK)_ground_truth]],1,0)</f>
        <v>0</v>
      </c>
    </row>
    <row r="17" spans="1:11" x14ac:dyDescent="0.35">
      <c r="A17" s="1" t="s">
        <v>657</v>
      </c>
      <c r="B17" s="1">
        <v>1</v>
      </c>
      <c r="C17" s="1">
        <v>0</v>
      </c>
      <c r="D17" s="1">
        <v>41.383000000000003</v>
      </c>
      <c r="E17" s="1">
        <v>17.960999999999999</v>
      </c>
      <c r="F17" s="1">
        <v>0</v>
      </c>
      <c r="H17" s="1" t="s">
        <v>1174</v>
      </c>
      <c r="J17" s="2">
        <f>AND(merged_files[[#This Row],[Anomaly_Shape_Judgment]],merged_files[[#This Row],[Anomaly_Texture_Judgment]])*1</f>
        <v>0</v>
      </c>
      <c r="K17" s="1">
        <f>IF(J17=merged_files[[#This Row],[Ground truth (1 = ok; 0 = NOK)_ground_truth]],1,0)</f>
        <v>1</v>
      </c>
    </row>
    <row r="18" spans="1:11" x14ac:dyDescent="0.35">
      <c r="A18" s="1" t="s">
        <v>299</v>
      </c>
      <c r="B18" s="1">
        <v>1</v>
      </c>
      <c r="C18" s="1">
        <v>0</v>
      </c>
      <c r="D18" s="1">
        <v>32.307000000000002</v>
      </c>
      <c r="E18" s="1">
        <v>19.696999999999999</v>
      </c>
      <c r="F18" s="1">
        <v>0</v>
      </c>
      <c r="H18" s="1" t="s">
        <v>1174</v>
      </c>
      <c r="J18" s="2">
        <f>AND(merged_files[[#This Row],[Anomaly_Shape_Judgment]],merged_files[[#This Row],[Anomaly_Texture_Judgment]])*1</f>
        <v>0</v>
      </c>
      <c r="K18" s="1">
        <f>IF(J18=merged_files[[#This Row],[Ground truth (1 = ok; 0 = NOK)_ground_truth]],1,0)</f>
        <v>1</v>
      </c>
    </row>
    <row r="19" spans="1:11" x14ac:dyDescent="0.35">
      <c r="A19" s="1" t="s">
        <v>822</v>
      </c>
      <c r="B19" s="1">
        <v>1</v>
      </c>
      <c r="C19" s="1">
        <v>1</v>
      </c>
      <c r="D19" s="1">
        <v>11.021000000000001</v>
      </c>
      <c r="E19" s="1">
        <v>34.668999999999997</v>
      </c>
      <c r="F19" s="1">
        <v>0</v>
      </c>
      <c r="H19" s="1" t="s">
        <v>1174</v>
      </c>
      <c r="J19" s="2">
        <f>AND(merged_files[[#This Row],[Anomaly_Shape_Judgment]],merged_files[[#This Row],[Anomaly_Texture_Judgment]])*1</f>
        <v>1</v>
      </c>
      <c r="K19" s="1">
        <f>IF(J19=merged_files[[#This Row],[Ground truth (1 = ok; 0 = NOK)_ground_truth]],1,0)</f>
        <v>0</v>
      </c>
    </row>
    <row r="20" spans="1:11" x14ac:dyDescent="0.35">
      <c r="A20" s="1" t="s">
        <v>752</v>
      </c>
      <c r="B20" s="1">
        <v>1</v>
      </c>
      <c r="C20" s="1">
        <v>0</v>
      </c>
      <c r="D20" s="1">
        <v>186.14400000000001</v>
      </c>
      <c r="E20" s="1">
        <v>26.334</v>
      </c>
      <c r="F20" s="1">
        <v>0</v>
      </c>
      <c r="H20" s="1" t="s">
        <v>1174</v>
      </c>
      <c r="J20" s="2">
        <f>AND(merged_files[[#This Row],[Anomaly_Shape_Judgment]],merged_files[[#This Row],[Anomaly_Texture_Judgment]])*1</f>
        <v>0</v>
      </c>
      <c r="K20" s="1">
        <f>IF(J20=merged_files[[#This Row],[Ground truth (1 = ok; 0 = NOK)_ground_truth]],1,0)</f>
        <v>1</v>
      </c>
    </row>
    <row r="21" spans="1:11" x14ac:dyDescent="0.35">
      <c r="A21" s="1" t="s">
        <v>1161</v>
      </c>
      <c r="B21" s="1">
        <v>1</v>
      </c>
      <c r="C21" s="1">
        <v>1</v>
      </c>
      <c r="D21" s="1">
        <v>15.247</v>
      </c>
      <c r="E21" s="1">
        <v>22.045000000000002</v>
      </c>
      <c r="F21" s="1">
        <v>0</v>
      </c>
      <c r="H21" s="1" t="s">
        <v>1174</v>
      </c>
      <c r="J21" s="2">
        <f>AND(merged_files[[#This Row],[Anomaly_Shape_Judgment]],merged_files[[#This Row],[Anomaly_Texture_Judgment]])*1</f>
        <v>1</v>
      </c>
      <c r="K21" s="1">
        <f>IF(J21=merged_files[[#This Row],[Ground truth (1 = ok; 0 = NOK)_ground_truth]],1,0)</f>
        <v>0</v>
      </c>
    </row>
    <row r="22" spans="1:11" x14ac:dyDescent="0.35">
      <c r="A22" s="1" t="s">
        <v>643</v>
      </c>
      <c r="B22" s="1">
        <v>1</v>
      </c>
      <c r="C22" s="1">
        <v>1</v>
      </c>
      <c r="D22" s="1">
        <v>11.445</v>
      </c>
      <c r="E22" s="1">
        <v>28.856999999999999</v>
      </c>
      <c r="F22" s="1">
        <v>0</v>
      </c>
      <c r="H22" s="1" t="s">
        <v>1174</v>
      </c>
      <c r="J22" s="2">
        <f>AND(merged_files[[#This Row],[Anomaly_Shape_Judgment]],merged_files[[#This Row],[Anomaly_Texture_Judgment]])*1</f>
        <v>1</v>
      </c>
      <c r="K22" s="1">
        <f>IF(J22=merged_files[[#This Row],[Ground truth (1 = ok; 0 = NOK)_ground_truth]],1,0)</f>
        <v>0</v>
      </c>
    </row>
    <row r="23" spans="1:11" x14ac:dyDescent="0.35">
      <c r="A23" s="1" t="s">
        <v>596</v>
      </c>
      <c r="B23" s="1">
        <v>1</v>
      </c>
      <c r="C23" s="1">
        <v>0</v>
      </c>
      <c r="D23" s="1">
        <v>21.847999999999999</v>
      </c>
      <c r="E23" s="1">
        <v>27.475999999999999</v>
      </c>
      <c r="F23" s="1">
        <v>0</v>
      </c>
      <c r="H23" s="1" t="s">
        <v>1174</v>
      </c>
      <c r="J23" s="2">
        <f>AND(merged_files[[#This Row],[Anomaly_Shape_Judgment]],merged_files[[#This Row],[Anomaly_Texture_Judgment]])*1</f>
        <v>0</v>
      </c>
      <c r="K23" s="1">
        <f>IF(J23=merged_files[[#This Row],[Ground truth (1 = ok; 0 = NOK)_ground_truth]],1,0)</f>
        <v>1</v>
      </c>
    </row>
    <row r="24" spans="1:11" x14ac:dyDescent="0.35">
      <c r="A24" s="1" t="s">
        <v>332</v>
      </c>
      <c r="B24" s="1">
        <v>1</v>
      </c>
      <c r="C24" s="1">
        <v>0</v>
      </c>
      <c r="D24" s="1">
        <v>23.599</v>
      </c>
      <c r="E24" s="1">
        <v>29.349</v>
      </c>
      <c r="F24" s="1">
        <v>0</v>
      </c>
      <c r="H24" s="1" t="s">
        <v>1174</v>
      </c>
      <c r="J24" s="2">
        <f>AND(merged_files[[#This Row],[Anomaly_Shape_Judgment]],merged_files[[#This Row],[Anomaly_Texture_Judgment]])*1</f>
        <v>0</v>
      </c>
      <c r="K24" s="1">
        <f>IF(J24=merged_files[[#This Row],[Ground truth (1 = ok; 0 = NOK)_ground_truth]],1,0)</f>
        <v>1</v>
      </c>
    </row>
    <row r="25" spans="1:11" x14ac:dyDescent="0.35">
      <c r="A25" s="1" t="s">
        <v>567</v>
      </c>
      <c r="B25" s="1">
        <v>1</v>
      </c>
      <c r="C25" s="1">
        <v>1</v>
      </c>
      <c r="D25" s="1">
        <v>19.640999999999998</v>
      </c>
      <c r="E25" s="1">
        <v>24.423999999999999</v>
      </c>
      <c r="F25" s="1">
        <v>0</v>
      </c>
      <c r="H25" s="1" t="s">
        <v>1174</v>
      </c>
      <c r="J25" s="2">
        <f>AND(merged_files[[#This Row],[Anomaly_Shape_Judgment]],merged_files[[#This Row],[Anomaly_Texture_Judgment]])*1</f>
        <v>1</v>
      </c>
      <c r="K25" s="1">
        <f>IF(J25=merged_files[[#This Row],[Ground truth (1 = ok; 0 = NOK)_ground_truth]],1,0)</f>
        <v>0</v>
      </c>
    </row>
    <row r="26" spans="1:11" x14ac:dyDescent="0.35">
      <c r="A26" s="1" t="s">
        <v>384</v>
      </c>
      <c r="B26" s="1">
        <v>1</v>
      </c>
      <c r="C26" s="1">
        <v>0</v>
      </c>
      <c r="D26" s="1">
        <v>21.794</v>
      </c>
      <c r="E26" s="1">
        <v>24.869</v>
      </c>
      <c r="F26" s="1">
        <v>0</v>
      </c>
      <c r="H26" s="1" t="s">
        <v>1174</v>
      </c>
      <c r="J26" s="2">
        <f>AND(merged_files[[#This Row],[Anomaly_Shape_Judgment]],merged_files[[#This Row],[Anomaly_Texture_Judgment]])*1</f>
        <v>0</v>
      </c>
      <c r="K26" s="1">
        <f>IF(J26=merged_files[[#This Row],[Ground truth (1 = ok; 0 = NOK)_ground_truth]],1,0)</f>
        <v>1</v>
      </c>
    </row>
    <row r="27" spans="1:11" x14ac:dyDescent="0.35">
      <c r="A27" s="1" t="s">
        <v>271</v>
      </c>
      <c r="B27" s="1">
        <v>1</v>
      </c>
      <c r="C27" s="1">
        <v>1</v>
      </c>
      <c r="D27" s="1">
        <v>10.827999999999999</v>
      </c>
      <c r="E27" s="1">
        <v>20.623999999999999</v>
      </c>
      <c r="F27" s="1">
        <v>0</v>
      </c>
      <c r="H27" s="1" t="s">
        <v>1174</v>
      </c>
      <c r="J27" s="2">
        <f>AND(merged_files[[#This Row],[Anomaly_Shape_Judgment]],merged_files[[#This Row],[Anomaly_Texture_Judgment]])*1</f>
        <v>1</v>
      </c>
      <c r="K27" s="1">
        <f>IF(J27=merged_files[[#This Row],[Ground truth (1 = ok; 0 = NOK)_ground_truth]],1,0)</f>
        <v>0</v>
      </c>
    </row>
    <row r="28" spans="1:11" x14ac:dyDescent="0.35">
      <c r="A28" s="1" t="s">
        <v>1147</v>
      </c>
      <c r="B28" s="1">
        <v>1</v>
      </c>
      <c r="C28" s="1">
        <v>0</v>
      </c>
      <c r="D28" s="1">
        <v>72.433000000000007</v>
      </c>
      <c r="E28" s="1">
        <v>23.774000000000001</v>
      </c>
      <c r="F28" s="1">
        <v>0</v>
      </c>
      <c r="H28" s="1" t="s">
        <v>1174</v>
      </c>
      <c r="J28" s="2">
        <f>AND(merged_files[[#This Row],[Anomaly_Shape_Judgment]],merged_files[[#This Row],[Anomaly_Texture_Judgment]])*1</f>
        <v>0</v>
      </c>
      <c r="K28" s="1">
        <f>IF(J28=merged_files[[#This Row],[Ground truth (1 = ok; 0 = NOK)_ground_truth]],1,0)</f>
        <v>1</v>
      </c>
    </row>
    <row r="29" spans="1:11" x14ac:dyDescent="0.35">
      <c r="A29" s="1" t="s">
        <v>257</v>
      </c>
      <c r="B29" s="1">
        <v>0</v>
      </c>
      <c r="C29" s="1">
        <v>0</v>
      </c>
      <c r="D29" s="1">
        <v>312.33699999999999</v>
      </c>
      <c r="E29" s="1">
        <v>774.10799999999995</v>
      </c>
      <c r="F29" s="1">
        <v>0</v>
      </c>
      <c r="G29" s="1" t="s">
        <v>1189</v>
      </c>
      <c r="H29" s="1" t="s">
        <v>1174</v>
      </c>
      <c r="J29" s="2">
        <f>AND(merged_files[[#This Row],[Anomaly_Shape_Judgment]],merged_files[[#This Row],[Anomaly_Texture_Judgment]])*1</f>
        <v>0</v>
      </c>
      <c r="K29" s="1">
        <f>IF(J29=merged_files[[#This Row],[Ground truth (1 = ok; 0 = NOK)_ground_truth]],1,0)</f>
        <v>1</v>
      </c>
    </row>
    <row r="30" spans="1:11" x14ac:dyDescent="0.35">
      <c r="A30" s="1" t="s">
        <v>426</v>
      </c>
      <c r="B30" s="1">
        <v>1</v>
      </c>
      <c r="C30" s="1">
        <v>0</v>
      </c>
      <c r="D30" s="1">
        <v>105.651</v>
      </c>
      <c r="E30" s="1">
        <v>37.963999999999999</v>
      </c>
      <c r="F30" s="1">
        <v>0</v>
      </c>
      <c r="H30" s="1" t="s">
        <v>1174</v>
      </c>
      <c r="J30" s="2">
        <f>AND(merged_files[[#This Row],[Anomaly_Shape_Judgment]],merged_files[[#This Row],[Anomaly_Texture_Judgment]])*1</f>
        <v>0</v>
      </c>
      <c r="K30" s="1">
        <f>IF(J30=merged_files[[#This Row],[Ground truth (1 = ok; 0 = NOK)_ground_truth]],1,0)</f>
        <v>1</v>
      </c>
    </row>
    <row r="31" spans="1:11" x14ac:dyDescent="0.35">
      <c r="A31" s="1" t="s">
        <v>318</v>
      </c>
      <c r="B31" s="1">
        <v>1</v>
      </c>
      <c r="C31" s="1">
        <v>1</v>
      </c>
      <c r="D31" s="1">
        <v>14.747</v>
      </c>
      <c r="E31" s="1">
        <v>27.981000000000002</v>
      </c>
      <c r="F31" s="1">
        <v>0</v>
      </c>
      <c r="H31" s="1" t="s">
        <v>1174</v>
      </c>
      <c r="J31" s="2">
        <f>AND(merged_files[[#This Row],[Anomaly_Shape_Judgment]],merged_files[[#This Row],[Anomaly_Texture_Judgment]])*1</f>
        <v>1</v>
      </c>
      <c r="K31" s="1">
        <f>IF(J31=merged_files[[#This Row],[Ground truth (1 = ok; 0 = NOK)_ground_truth]],1,0)</f>
        <v>0</v>
      </c>
    </row>
    <row r="32" spans="1:11" x14ac:dyDescent="0.35">
      <c r="A32" s="1" t="s">
        <v>1137</v>
      </c>
      <c r="B32" s="1">
        <v>1</v>
      </c>
      <c r="C32" s="1">
        <v>0</v>
      </c>
      <c r="D32" s="1">
        <v>23.035</v>
      </c>
      <c r="E32" s="1">
        <v>31.986000000000001</v>
      </c>
      <c r="F32" s="1">
        <v>0</v>
      </c>
      <c r="H32" s="1" t="s">
        <v>1174</v>
      </c>
      <c r="J32" s="2">
        <f>AND(merged_files[[#This Row],[Anomaly_Shape_Judgment]],merged_files[[#This Row],[Anomaly_Texture_Judgment]])*1</f>
        <v>0</v>
      </c>
      <c r="K32" s="1">
        <f>IF(J32=merged_files[[#This Row],[Ground truth (1 = ok; 0 = NOK)_ground_truth]],1,0)</f>
        <v>1</v>
      </c>
    </row>
    <row r="33" spans="1:11" x14ac:dyDescent="0.35">
      <c r="A33" s="1" t="s">
        <v>1142</v>
      </c>
      <c r="B33" s="1">
        <v>0</v>
      </c>
      <c r="C33" s="1">
        <v>1</v>
      </c>
      <c r="D33" s="1">
        <v>8.5289999999999999</v>
      </c>
      <c r="E33" s="1">
        <v>45.436999999999998</v>
      </c>
      <c r="F33" s="1">
        <v>0</v>
      </c>
      <c r="H33" s="1" t="s">
        <v>1174</v>
      </c>
      <c r="J33" s="2">
        <f>AND(merged_files[[#This Row],[Anomaly_Shape_Judgment]],merged_files[[#This Row],[Anomaly_Texture_Judgment]])*1</f>
        <v>0</v>
      </c>
      <c r="K33" s="1">
        <f>IF(J33=merged_files[[#This Row],[Ground truth (1 = ok; 0 = NOK)_ground_truth]],1,0)</f>
        <v>1</v>
      </c>
    </row>
    <row r="34" spans="1:11" x14ac:dyDescent="0.35">
      <c r="A34" s="1" t="s">
        <v>1109</v>
      </c>
      <c r="B34" s="1">
        <v>0</v>
      </c>
      <c r="C34" s="1">
        <v>0</v>
      </c>
      <c r="D34" s="1">
        <v>38.356999999999999</v>
      </c>
      <c r="E34" s="1">
        <v>81.275999999999996</v>
      </c>
      <c r="F34" s="1">
        <v>0</v>
      </c>
      <c r="H34" s="1" t="s">
        <v>1174</v>
      </c>
      <c r="J34" s="2">
        <f>AND(merged_files[[#This Row],[Anomaly_Shape_Judgment]],merged_files[[#This Row],[Anomaly_Texture_Judgment]])*1</f>
        <v>0</v>
      </c>
      <c r="K34" s="1">
        <f>IF(J34=merged_files[[#This Row],[Ground truth (1 = ok; 0 = NOK)_ground_truth]],1,0)</f>
        <v>1</v>
      </c>
    </row>
    <row r="35" spans="1:11" x14ac:dyDescent="0.35">
      <c r="A35" s="1" t="s">
        <v>949</v>
      </c>
      <c r="B35" s="1">
        <v>0</v>
      </c>
      <c r="C35" s="1">
        <v>0</v>
      </c>
      <c r="D35" s="1">
        <v>29.841999999999999</v>
      </c>
      <c r="E35" s="1">
        <v>86.873999999999995</v>
      </c>
      <c r="F35" s="1">
        <v>0</v>
      </c>
      <c r="H35" s="1" t="s">
        <v>1183</v>
      </c>
      <c r="J35" s="2">
        <f>AND(merged_files[[#This Row],[Anomaly_Shape_Judgment]],merged_files[[#This Row],[Anomaly_Texture_Judgment]])*1</f>
        <v>0</v>
      </c>
      <c r="K35" s="1">
        <f>IF(J35=merged_files[[#This Row],[Ground truth (1 = ok; 0 = NOK)_ground_truth]],1,0)</f>
        <v>1</v>
      </c>
    </row>
    <row r="36" spans="1:11" x14ac:dyDescent="0.35">
      <c r="A36" s="1" t="s">
        <v>946</v>
      </c>
      <c r="B36" s="1">
        <v>1</v>
      </c>
      <c r="C36" s="1">
        <v>0</v>
      </c>
      <c r="D36" s="1">
        <v>35.14</v>
      </c>
      <c r="E36" s="1">
        <v>38.414999999999999</v>
      </c>
      <c r="F36" s="1">
        <v>0</v>
      </c>
      <c r="H36" s="1" t="s">
        <v>1183</v>
      </c>
      <c r="J36" s="2">
        <f>AND(merged_files[[#This Row],[Anomaly_Shape_Judgment]],merged_files[[#This Row],[Anomaly_Texture_Judgment]])*1</f>
        <v>0</v>
      </c>
      <c r="K36" s="1">
        <f>IF(J36=merged_files[[#This Row],[Ground truth (1 = ok; 0 = NOK)_ground_truth]],1,0)</f>
        <v>1</v>
      </c>
    </row>
    <row r="37" spans="1:11" x14ac:dyDescent="0.35">
      <c r="A37" s="1" t="s">
        <v>976</v>
      </c>
      <c r="B37" s="1">
        <v>1</v>
      </c>
      <c r="C37" s="1">
        <v>1</v>
      </c>
      <c r="D37" s="1">
        <v>6.9279999999999999</v>
      </c>
      <c r="E37" s="1">
        <v>24.571000000000002</v>
      </c>
      <c r="F37" s="1">
        <v>0</v>
      </c>
      <c r="H37" s="1" t="s">
        <v>1175</v>
      </c>
      <c r="J37" s="2">
        <f>AND(merged_files[[#This Row],[Anomaly_Shape_Judgment]],merged_files[[#This Row],[Anomaly_Texture_Judgment]])*1</f>
        <v>1</v>
      </c>
      <c r="K37" s="1">
        <f>IF(J37=merged_files[[#This Row],[Ground truth (1 = ok; 0 = NOK)_ground_truth]],1,0)</f>
        <v>0</v>
      </c>
    </row>
    <row r="38" spans="1:11" x14ac:dyDescent="0.35">
      <c r="A38" s="1" t="s">
        <v>1032</v>
      </c>
      <c r="B38" s="1">
        <v>1</v>
      </c>
      <c r="C38" s="1">
        <v>1</v>
      </c>
      <c r="D38" s="1">
        <v>6.4669999999999996</v>
      </c>
      <c r="E38" s="1">
        <v>29.733000000000001</v>
      </c>
      <c r="F38" s="1">
        <v>0</v>
      </c>
      <c r="H38" s="1" t="s">
        <v>1175</v>
      </c>
      <c r="J38" s="2">
        <f>AND(merged_files[[#This Row],[Anomaly_Shape_Judgment]],merged_files[[#This Row],[Anomaly_Texture_Judgment]])*1</f>
        <v>1</v>
      </c>
      <c r="K38" s="1">
        <f>IF(J38=merged_files[[#This Row],[Ground truth (1 = ok; 0 = NOK)_ground_truth]],1,0)</f>
        <v>0</v>
      </c>
    </row>
    <row r="39" spans="1:11" x14ac:dyDescent="0.35">
      <c r="A39" s="1" t="s">
        <v>715</v>
      </c>
      <c r="B39" s="1">
        <v>1</v>
      </c>
      <c r="C39" s="1">
        <v>1</v>
      </c>
      <c r="D39" s="1">
        <v>12.869</v>
      </c>
      <c r="E39" s="1">
        <v>37.744999999999997</v>
      </c>
      <c r="F39" s="1">
        <v>0</v>
      </c>
      <c r="H39" s="1" t="s">
        <v>1175</v>
      </c>
      <c r="J39" s="2">
        <f>AND(merged_files[[#This Row],[Anomaly_Shape_Judgment]],merged_files[[#This Row],[Anomaly_Texture_Judgment]])*1</f>
        <v>1</v>
      </c>
      <c r="K39" s="1">
        <f>IF(J39=merged_files[[#This Row],[Ground truth (1 = ok; 0 = NOK)_ground_truth]],1,0)</f>
        <v>0</v>
      </c>
    </row>
    <row r="40" spans="1:11" x14ac:dyDescent="0.35">
      <c r="A40" s="1" t="s">
        <v>117</v>
      </c>
      <c r="B40" s="1">
        <v>0</v>
      </c>
      <c r="C40" s="1">
        <v>1</v>
      </c>
      <c r="D40" s="1">
        <v>8.4589999999999996</v>
      </c>
      <c r="E40" s="1">
        <v>55.668999999999997</v>
      </c>
      <c r="F40" s="1">
        <v>0</v>
      </c>
      <c r="H40" s="1" t="s">
        <v>1175</v>
      </c>
      <c r="J40" s="2">
        <f>AND(merged_files[[#This Row],[Anomaly_Shape_Judgment]],merged_files[[#This Row],[Anomaly_Texture_Judgment]])*1</f>
        <v>0</v>
      </c>
      <c r="K40" s="1">
        <f>IF(J40=merged_files[[#This Row],[Ground truth (1 = ok; 0 = NOK)_ground_truth]],1,0)</f>
        <v>1</v>
      </c>
    </row>
    <row r="41" spans="1:11" x14ac:dyDescent="0.35">
      <c r="A41" s="1" t="s">
        <v>1144</v>
      </c>
      <c r="B41" s="1">
        <v>1</v>
      </c>
      <c r="C41" s="1">
        <v>1</v>
      </c>
      <c r="D41" s="1">
        <v>7.7880000000000003</v>
      </c>
      <c r="E41" s="1">
        <v>25.914999999999999</v>
      </c>
      <c r="F41" s="1">
        <v>0</v>
      </c>
      <c r="H41" s="1" t="s">
        <v>1175</v>
      </c>
      <c r="J41" s="2">
        <f>AND(merged_files[[#This Row],[Anomaly_Shape_Judgment]],merged_files[[#This Row],[Anomaly_Texture_Judgment]])*1</f>
        <v>1</v>
      </c>
      <c r="K41" s="1">
        <f>IF(J41=merged_files[[#This Row],[Ground truth (1 = ok; 0 = NOK)_ground_truth]],1,0)</f>
        <v>0</v>
      </c>
    </row>
    <row r="42" spans="1:11" x14ac:dyDescent="0.35">
      <c r="A42" s="1" t="s">
        <v>362</v>
      </c>
      <c r="B42" s="1">
        <v>1</v>
      </c>
      <c r="C42" s="1">
        <v>1</v>
      </c>
      <c r="D42" s="1">
        <v>10.576000000000001</v>
      </c>
      <c r="E42" s="1">
        <v>27.11</v>
      </c>
      <c r="F42" s="1">
        <v>0</v>
      </c>
      <c r="H42" s="1" t="s">
        <v>1175</v>
      </c>
      <c r="J42" s="2">
        <f>AND(merged_files[[#This Row],[Anomaly_Shape_Judgment]],merged_files[[#This Row],[Anomaly_Texture_Judgment]])*1</f>
        <v>1</v>
      </c>
      <c r="K42" s="1">
        <f>IF(J42=merged_files[[#This Row],[Ground truth (1 = ok; 0 = NOK)_ground_truth]],1,0)</f>
        <v>0</v>
      </c>
    </row>
    <row r="43" spans="1:11" x14ac:dyDescent="0.35">
      <c r="A43" s="1" t="s">
        <v>555</v>
      </c>
      <c r="B43" s="1">
        <v>1</v>
      </c>
      <c r="C43" s="1">
        <v>1</v>
      </c>
      <c r="D43" s="1">
        <v>8.1419999999999995</v>
      </c>
      <c r="E43" s="1">
        <v>39.710999999999999</v>
      </c>
      <c r="F43" s="1">
        <v>0</v>
      </c>
      <c r="H43" s="1" t="s">
        <v>1175</v>
      </c>
      <c r="J43" s="2">
        <f>AND(merged_files[[#This Row],[Anomaly_Shape_Judgment]],merged_files[[#This Row],[Anomaly_Texture_Judgment]])*1</f>
        <v>1</v>
      </c>
      <c r="K43" s="1">
        <f>IF(J43=merged_files[[#This Row],[Ground truth (1 = ok; 0 = NOK)_ground_truth]],1,0)</f>
        <v>0</v>
      </c>
    </row>
    <row r="44" spans="1:11" x14ac:dyDescent="0.35">
      <c r="A44" s="1" t="s">
        <v>1111</v>
      </c>
      <c r="B44" s="1">
        <v>1</v>
      </c>
      <c r="C44" s="1">
        <v>1</v>
      </c>
      <c r="D44" s="1">
        <v>6.5860000000000003</v>
      </c>
      <c r="E44" s="1">
        <v>27.48</v>
      </c>
      <c r="F44" s="1">
        <v>0</v>
      </c>
      <c r="H44" s="1" t="s">
        <v>1175</v>
      </c>
      <c r="J44" s="2">
        <f>AND(merged_files[[#This Row],[Anomaly_Shape_Judgment]],merged_files[[#This Row],[Anomaly_Texture_Judgment]])*1</f>
        <v>1</v>
      </c>
      <c r="K44" s="1">
        <f>IF(J44=merged_files[[#This Row],[Ground truth (1 = ok; 0 = NOK)_ground_truth]],1,0)</f>
        <v>0</v>
      </c>
    </row>
    <row r="45" spans="1:11" x14ac:dyDescent="0.35">
      <c r="A45" s="1" t="s">
        <v>819</v>
      </c>
      <c r="B45" s="1">
        <v>1</v>
      </c>
      <c r="C45" s="1">
        <v>1</v>
      </c>
      <c r="D45" s="1">
        <v>6.7960000000000003</v>
      </c>
      <c r="E45" s="1">
        <v>26.091999999999999</v>
      </c>
      <c r="F45" s="1">
        <v>0</v>
      </c>
      <c r="H45" s="1" t="s">
        <v>1175</v>
      </c>
      <c r="J45" s="2">
        <f>AND(merged_files[[#This Row],[Anomaly_Shape_Judgment]],merged_files[[#This Row],[Anomaly_Texture_Judgment]])*1</f>
        <v>1</v>
      </c>
      <c r="K45" s="1">
        <f>IF(J45=merged_files[[#This Row],[Ground truth (1 = ok; 0 = NOK)_ground_truth]],1,0)</f>
        <v>0</v>
      </c>
    </row>
    <row r="46" spans="1:11" x14ac:dyDescent="0.35">
      <c r="A46" s="1" t="s">
        <v>649</v>
      </c>
      <c r="B46" s="1">
        <v>1</v>
      </c>
      <c r="C46" s="1">
        <v>1</v>
      </c>
      <c r="D46" s="1">
        <v>12.151</v>
      </c>
      <c r="E46" s="1">
        <v>34.433999999999997</v>
      </c>
      <c r="F46" s="1">
        <v>0</v>
      </c>
      <c r="H46" s="1" t="s">
        <v>1175</v>
      </c>
      <c r="J46" s="2">
        <f>AND(merged_files[[#This Row],[Anomaly_Shape_Judgment]],merged_files[[#This Row],[Anomaly_Texture_Judgment]])*1</f>
        <v>1</v>
      </c>
      <c r="K46" s="1">
        <f>IF(J46=merged_files[[#This Row],[Ground truth (1 = ok; 0 = NOK)_ground_truth]],1,0)</f>
        <v>0</v>
      </c>
    </row>
    <row r="47" spans="1:11" x14ac:dyDescent="0.35">
      <c r="A47" s="1" t="s">
        <v>885</v>
      </c>
      <c r="B47" s="1">
        <v>1</v>
      </c>
      <c r="C47" s="1">
        <v>1</v>
      </c>
      <c r="D47" s="1">
        <v>4.9059999999999997</v>
      </c>
      <c r="E47" s="1">
        <v>33.814</v>
      </c>
      <c r="F47" s="1">
        <v>0</v>
      </c>
      <c r="H47" s="1" t="s">
        <v>1175</v>
      </c>
      <c r="J47" s="2">
        <f>AND(merged_files[[#This Row],[Anomaly_Shape_Judgment]],merged_files[[#This Row],[Anomaly_Texture_Judgment]])*1</f>
        <v>1</v>
      </c>
      <c r="K47" s="1">
        <f>IF(J47=merged_files[[#This Row],[Ground truth (1 = ok; 0 = NOK)_ground_truth]],1,0)</f>
        <v>0</v>
      </c>
    </row>
    <row r="48" spans="1:11" x14ac:dyDescent="0.35">
      <c r="A48" s="1" t="s">
        <v>583</v>
      </c>
      <c r="B48" s="1">
        <v>1</v>
      </c>
      <c r="C48" s="1">
        <v>1</v>
      </c>
      <c r="D48" s="1">
        <v>7.5060000000000002</v>
      </c>
      <c r="E48" s="1">
        <v>39.247</v>
      </c>
      <c r="F48" s="1">
        <v>0</v>
      </c>
      <c r="H48" s="1" t="s">
        <v>1175</v>
      </c>
      <c r="J48" s="2">
        <f>AND(merged_files[[#This Row],[Anomaly_Shape_Judgment]],merged_files[[#This Row],[Anomaly_Texture_Judgment]])*1</f>
        <v>1</v>
      </c>
      <c r="K48" s="1">
        <f>IF(J48=merged_files[[#This Row],[Ground truth (1 = ok; 0 = NOK)_ground_truth]],1,0)</f>
        <v>0</v>
      </c>
    </row>
    <row r="49" spans="1:11" x14ac:dyDescent="0.35">
      <c r="A49" s="1" t="s">
        <v>77</v>
      </c>
      <c r="B49" s="1">
        <v>1</v>
      </c>
      <c r="C49" s="1">
        <v>1</v>
      </c>
      <c r="D49" s="1">
        <v>4.4329999999999998</v>
      </c>
      <c r="E49" s="1">
        <v>27.41</v>
      </c>
      <c r="F49" s="1">
        <v>0</v>
      </c>
      <c r="H49" s="1" t="s">
        <v>1175</v>
      </c>
      <c r="J49" s="2">
        <f>AND(merged_files[[#This Row],[Anomaly_Shape_Judgment]],merged_files[[#This Row],[Anomaly_Texture_Judgment]])*1</f>
        <v>1</v>
      </c>
      <c r="K49" s="1">
        <f>IF(J49=merged_files[[#This Row],[Ground truth (1 = ok; 0 = NOK)_ground_truth]],1,0)</f>
        <v>0</v>
      </c>
    </row>
    <row r="50" spans="1:11" x14ac:dyDescent="0.35">
      <c r="A50" s="1" t="s">
        <v>506</v>
      </c>
      <c r="B50" s="1">
        <v>0</v>
      </c>
      <c r="C50" s="1">
        <v>0</v>
      </c>
      <c r="D50" s="1">
        <v>639.94899999999996</v>
      </c>
      <c r="E50" s="1">
        <v>767.48199999999997</v>
      </c>
      <c r="F50" s="1">
        <v>0</v>
      </c>
      <c r="G50" s="1" t="s">
        <v>1185</v>
      </c>
      <c r="H50" s="1" t="s">
        <v>1175</v>
      </c>
      <c r="J50" s="2">
        <f>AND(merged_files[[#This Row],[Anomaly_Shape_Judgment]],merged_files[[#This Row],[Anomaly_Texture_Judgment]])*1</f>
        <v>0</v>
      </c>
      <c r="K50" s="1">
        <f>IF(J50=merged_files[[#This Row],[Ground truth (1 = ok; 0 = NOK)_ground_truth]],1,0)</f>
        <v>1</v>
      </c>
    </row>
    <row r="51" spans="1:11" x14ac:dyDescent="0.35">
      <c r="A51" s="1" t="s">
        <v>692</v>
      </c>
      <c r="B51" s="1">
        <v>1</v>
      </c>
      <c r="C51" s="1">
        <v>1</v>
      </c>
      <c r="D51" s="1">
        <v>9.92</v>
      </c>
      <c r="E51" s="1">
        <v>31.855</v>
      </c>
      <c r="F51" s="1">
        <v>0</v>
      </c>
      <c r="H51" s="1" t="s">
        <v>1175</v>
      </c>
      <c r="J51" s="2">
        <f>AND(merged_files[[#This Row],[Anomaly_Shape_Judgment]],merged_files[[#This Row],[Anomaly_Texture_Judgment]])*1</f>
        <v>1</v>
      </c>
      <c r="K51" s="1">
        <f>IF(J51=merged_files[[#This Row],[Ground truth (1 = ok; 0 = NOK)_ground_truth]],1,0)</f>
        <v>0</v>
      </c>
    </row>
    <row r="52" spans="1:11" x14ac:dyDescent="0.35">
      <c r="A52" s="1" t="s">
        <v>1005</v>
      </c>
      <c r="B52" s="1">
        <v>1</v>
      </c>
      <c r="C52" s="1">
        <v>1</v>
      </c>
      <c r="D52" s="1">
        <v>8.452</v>
      </c>
      <c r="E52" s="1">
        <v>35.627000000000002</v>
      </c>
      <c r="F52" s="1">
        <v>0</v>
      </c>
      <c r="H52" s="1" t="s">
        <v>1175</v>
      </c>
      <c r="J52" s="2">
        <f>AND(merged_files[[#This Row],[Anomaly_Shape_Judgment]],merged_files[[#This Row],[Anomaly_Texture_Judgment]])*1</f>
        <v>1</v>
      </c>
      <c r="K52" s="1">
        <f>IF(J52=merged_files[[#This Row],[Ground truth (1 = ok; 0 = NOK)_ground_truth]],1,0)</f>
        <v>0</v>
      </c>
    </row>
    <row r="53" spans="1:11" x14ac:dyDescent="0.35">
      <c r="A53" s="1" t="s">
        <v>981</v>
      </c>
      <c r="B53" s="1">
        <v>1</v>
      </c>
      <c r="C53" s="1">
        <v>1</v>
      </c>
      <c r="D53" s="1">
        <v>8.8780000000000001</v>
      </c>
      <c r="E53" s="1">
        <v>25.306999999999999</v>
      </c>
      <c r="F53" s="1">
        <v>0</v>
      </c>
      <c r="H53" s="1" t="s">
        <v>1175</v>
      </c>
      <c r="J53" s="2">
        <f>AND(merged_files[[#This Row],[Anomaly_Shape_Judgment]],merged_files[[#This Row],[Anomaly_Texture_Judgment]])*1</f>
        <v>1</v>
      </c>
      <c r="K53" s="1">
        <f>IF(J53=merged_files[[#This Row],[Ground truth (1 = ok; 0 = NOK)_ground_truth]],1,0)</f>
        <v>0</v>
      </c>
    </row>
    <row r="54" spans="1:11" x14ac:dyDescent="0.35">
      <c r="A54" s="1" t="s">
        <v>894</v>
      </c>
      <c r="B54" s="1">
        <v>1</v>
      </c>
      <c r="C54" s="1">
        <v>1</v>
      </c>
      <c r="D54" s="1">
        <v>12.696</v>
      </c>
      <c r="E54" s="1">
        <v>28.382000000000001</v>
      </c>
      <c r="F54" s="1">
        <v>0</v>
      </c>
      <c r="H54" s="1" t="s">
        <v>1175</v>
      </c>
      <c r="J54" s="2">
        <f>AND(merged_files[[#This Row],[Anomaly_Shape_Judgment]],merged_files[[#This Row],[Anomaly_Texture_Judgment]])*1</f>
        <v>1</v>
      </c>
      <c r="K54" s="1">
        <f>IF(J54=merged_files[[#This Row],[Ground truth (1 = ok; 0 = NOK)_ground_truth]],1,0)</f>
        <v>0</v>
      </c>
    </row>
    <row r="55" spans="1:11" x14ac:dyDescent="0.35">
      <c r="A55" s="1" t="s">
        <v>852</v>
      </c>
      <c r="B55" s="1">
        <v>1</v>
      </c>
      <c r="C55" s="1">
        <v>1</v>
      </c>
      <c r="D55" s="1">
        <v>16.981000000000002</v>
      </c>
      <c r="E55" s="1">
        <v>25.5</v>
      </c>
      <c r="F55" s="1">
        <v>0</v>
      </c>
      <c r="H55" s="1" t="s">
        <v>1175</v>
      </c>
      <c r="J55" s="2">
        <f>AND(merged_files[[#This Row],[Anomaly_Shape_Judgment]],merged_files[[#This Row],[Anomaly_Texture_Judgment]])*1</f>
        <v>1</v>
      </c>
      <c r="K55" s="1">
        <f>IF(J55=merged_files[[#This Row],[Ground truth (1 = ok; 0 = NOK)_ground_truth]],1,0)</f>
        <v>0</v>
      </c>
    </row>
    <row r="56" spans="1:11" x14ac:dyDescent="0.35">
      <c r="A56" s="1" t="s">
        <v>1028</v>
      </c>
      <c r="B56" s="1">
        <v>1</v>
      </c>
      <c r="C56" s="1">
        <v>1</v>
      </c>
      <c r="D56" s="1">
        <v>5.3440000000000003</v>
      </c>
      <c r="E56" s="1">
        <v>29.832999999999998</v>
      </c>
      <c r="F56" s="1">
        <v>0</v>
      </c>
      <c r="H56" s="1" t="s">
        <v>1175</v>
      </c>
      <c r="J56" s="2">
        <f>AND(merged_files[[#This Row],[Anomaly_Shape_Judgment]],merged_files[[#This Row],[Anomaly_Texture_Judgment]])*1</f>
        <v>1</v>
      </c>
      <c r="K56" s="1">
        <f>IF(J56=merged_files[[#This Row],[Ground truth (1 = ok; 0 = NOK)_ground_truth]],1,0)</f>
        <v>0</v>
      </c>
    </row>
    <row r="57" spans="1:11" x14ac:dyDescent="0.35">
      <c r="A57" s="1" t="s">
        <v>348</v>
      </c>
      <c r="B57" s="1">
        <v>1</v>
      </c>
      <c r="C57" s="1">
        <v>1</v>
      </c>
      <c r="D57" s="1">
        <v>8.6340000000000003</v>
      </c>
      <c r="E57" s="1">
        <v>28.152999999999999</v>
      </c>
      <c r="F57" s="1">
        <v>0</v>
      </c>
      <c r="H57" s="1" t="s">
        <v>1175</v>
      </c>
      <c r="J57" s="2">
        <f>AND(merged_files[[#This Row],[Anomaly_Shape_Judgment]],merged_files[[#This Row],[Anomaly_Texture_Judgment]])*1</f>
        <v>1</v>
      </c>
      <c r="K57" s="1">
        <f>IF(J57=merged_files[[#This Row],[Ground truth (1 = ok; 0 = NOK)_ground_truth]],1,0)</f>
        <v>0</v>
      </c>
    </row>
    <row r="58" spans="1:11" x14ac:dyDescent="0.35">
      <c r="A58" s="1" t="s">
        <v>249</v>
      </c>
      <c r="B58" s="1">
        <v>0</v>
      </c>
      <c r="C58" s="1">
        <v>1</v>
      </c>
      <c r="D58" s="1">
        <v>11.170999999999999</v>
      </c>
      <c r="E58" s="1">
        <v>63.978000000000002</v>
      </c>
      <c r="F58" s="1">
        <v>0</v>
      </c>
      <c r="H58" s="1" t="s">
        <v>1175</v>
      </c>
      <c r="J58" s="2">
        <f>AND(merged_files[[#This Row],[Anomaly_Shape_Judgment]],merged_files[[#This Row],[Anomaly_Texture_Judgment]])*1</f>
        <v>0</v>
      </c>
      <c r="K58" s="1">
        <f>IF(J58=merged_files[[#This Row],[Ground truth (1 = ok; 0 = NOK)_ground_truth]],1,0)</f>
        <v>1</v>
      </c>
    </row>
    <row r="59" spans="1:11" x14ac:dyDescent="0.35">
      <c r="A59" s="1" t="s">
        <v>475</v>
      </c>
      <c r="B59" s="1">
        <v>1</v>
      </c>
      <c r="C59" s="1">
        <v>1</v>
      </c>
      <c r="D59" s="1">
        <v>4.6429999999999998</v>
      </c>
      <c r="E59" s="1">
        <v>30.103000000000002</v>
      </c>
      <c r="F59" s="1">
        <v>0</v>
      </c>
      <c r="H59" s="1" t="s">
        <v>1175</v>
      </c>
      <c r="J59" s="2">
        <f>AND(merged_files[[#This Row],[Anomaly_Shape_Judgment]],merged_files[[#This Row],[Anomaly_Texture_Judgment]])*1</f>
        <v>1</v>
      </c>
      <c r="K59" s="1">
        <f>IF(J59=merged_files[[#This Row],[Ground truth (1 = ok; 0 = NOK)_ground_truth]],1,0)</f>
        <v>0</v>
      </c>
    </row>
    <row r="60" spans="1:11" x14ac:dyDescent="0.35">
      <c r="A60" s="1" t="s">
        <v>1125</v>
      </c>
      <c r="B60" s="1">
        <v>1</v>
      </c>
      <c r="C60" s="1">
        <v>1</v>
      </c>
      <c r="D60" s="1">
        <v>7.3310000000000004</v>
      </c>
      <c r="E60" s="1">
        <v>27.053999999999998</v>
      </c>
      <c r="F60" s="1">
        <v>0</v>
      </c>
      <c r="H60" s="1" t="s">
        <v>1175</v>
      </c>
      <c r="J60" s="2">
        <f>AND(merged_files[[#This Row],[Anomaly_Shape_Judgment]],merged_files[[#This Row],[Anomaly_Texture_Judgment]])*1</f>
        <v>1</v>
      </c>
      <c r="K60" s="1">
        <f>IF(J60=merged_files[[#This Row],[Ground truth (1 = ok; 0 = NOK)_ground_truth]],1,0)</f>
        <v>0</v>
      </c>
    </row>
    <row r="61" spans="1:11" x14ac:dyDescent="0.35">
      <c r="A61" s="1" t="s">
        <v>1139</v>
      </c>
      <c r="B61" s="1">
        <v>1</v>
      </c>
      <c r="C61" s="1">
        <v>1</v>
      </c>
      <c r="D61" s="1">
        <v>7.2190000000000003</v>
      </c>
      <c r="E61" s="1">
        <v>30.515999999999998</v>
      </c>
      <c r="F61" s="1">
        <v>0</v>
      </c>
      <c r="H61" s="1" t="s">
        <v>1175</v>
      </c>
      <c r="J61" s="2">
        <f>AND(merged_files[[#This Row],[Anomaly_Shape_Judgment]],merged_files[[#This Row],[Anomaly_Texture_Judgment]])*1</f>
        <v>1</v>
      </c>
      <c r="K61" s="1">
        <f>IF(J61=merged_files[[#This Row],[Ground truth (1 = ok; 0 = NOK)_ground_truth]],1,0)</f>
        <v>0</v>
      </c>
    </row>
    <row r="62" spans="1:11" x14ac:dyDescent="0.35">
      <c r="A62" s="1" t="s">
        <v>961</v>
      </c>
      <c r="B62" s="1">
        <v>0</v>
      </c>
      <c r="C62" s="1">
        <v>1</v>
      </c>
      <c r="D62" s="1">
        <v>9.202</v>
      </c>
      <c r="E62" s="1">
        <v>103.233</v>
      </c>
      <c r="F62" s="1">
        <v>0</v>
      </c>
      <c r="G62" s="1" t="s">
        <v>1176</v>
      </c>
      <c r="H62" s="1" t="s">
        <v>1177</v>
      </c>
      <c r="J62" s="2">
        <f>AND(merged_files[[#This Row],[Anomaly_Shape_Judgment]],merged_files[[#This Row],[Anomaly_Texture_Judgment]])*1</f>
        <v>0</v>
      </c>
      <c r="K62" s="1">
        <f>IF(J62=merged_files[[#This Row],[Ground truth (1 = ok; 0 = NOK)_ground_truth]],1,0)</f>
        <v>1</v>
      </c>
    </row>
    <row r="63" spans="1:11" x14ac:dyDescent="0.35">
      <c r="A63" s="1" t="s">
        <v>956</v>
      </c>
      <c r="B63" s="1">
        <v>0</v>
      </c>
      <c r="C63" s="1">
        <v>0</v>
      </c>
      <c r="D63" s="1">
        <v>172.06800000000001</v>
      </c>
      <c r="E63" s="1">
        <v>117.11199999999999</v>
      </c>
      <c r="F63" s="1">
        <v>0</v>
      </c>
      <c r="H63" s="1" t="s">
        <v>1177</v>
      </c>
      <c r="J63" s="2">
        <f>AND(merged_files[[#This Row],[Anomaly_Shape_Judgment]],merged_files[[#This Row],[Anomaly_Texture_Judgment]])*1</f>
        <v>0</v>
      </c>
      <c r="K63" s="1">
        <f>IF(J63=merged_files[[#This Row],[Ground truth (1 = ok; 0 = NOK)_ground_truth]],1,0)</f>
        <v>1</v>
      </c>
    </row>
    <row r="64" spans="1:11" x14ac:dyDescent="0.35">
      <c r="A64" s="1" t="s">
        <v>964</v>
      </c>
      <c r="B64" s="1">
        <v>1</v>
      </c>
      <c r="C64" s="1">
        <v>0</v>
      </c>
      <c r="D64" s="1">
        <v>235.709</v>
      </c>
      <c r="E64" s="1">
        <v>31.331</v>
      </c>
      <c r="F64" s="1">
        <v>0</v>
      </c>
      <c r="H64" s="1" t="s">
        <v>1177</v>
      </c>
      <c r="J64" s="2">
        <f>AND(merged_files[[#This Row],[Anomaly_Shape_Judgment]],merged_files[[#This Row],[Anomaly_Texture_Judgment]])*1</f>
        <v>0</v>
      </c>
      <c r="K64" s="1">
        <f>IF(J64=merged_files[[#This Row],[Ground truth (1 = ok; 0 = NOK)_ground_truth]],1,0)</f>
        <v>1</v>
      </c>
    </row>
    <row r="65" spans="1:11" x14ac:dyDescent="0.35">
      <c r="A65" s="1" t="s">
        <v>1163</v>
      </c>
      <c r="B65" s="1">
        <v>1</v>
      </c>
      <c r="C65" s="1">
        <v>0</v>
      </c>
      <c r="D65" s="1">
        <v>630.89599999999996</v>
      </c>
      <c r="E65" s="1">
        <v>34.762999999999998</v>
      </c>
      <c r="F65" s="1">
        <v>0</v>
      </c>
      <c r="H65" s="1" t="s">
        <v>1177</v>
      </c>
      <c r="J65" s="2">
        <f>AND(merged_files[[#This Row],[Anomaly_Shape_Judgment]],merged_files[[#This Row],[Anomaly_Texture_Judgment]])*1</f>
        <v>0</v>
      </c>
      <c r="K65" s="1">
        <f>IF(J65=merged_files[[#This Row],[Ground truth (1 = ok; 0 = NOK)_ground_truth]],1,0)</f>
        <v>1</v>
      </c>
    </row>
    <row r="66" spans="1:11" x14ac:dyDescent="0.35">
      <c r="A66" s="1" t="s">
        <v>136</v>
      </c>
      <c r="B66" s="1">
        <v>1</v>
      </c>
      <c r="C66" s="1">
        <v>1</v>
      </c>
      <c r="D66" s="1">
        <v>7.8230000000000004</v>
      </c>
      <c r="E66" s="1">
        <v>22.695</v>
      </c>
      <c r="F66" s="1">
        <v>0</v>
      </c>
      <c r="H66" s="1" t="s">
        <v>1177</v>
      </c>
      <c r="J66" s="2">
        <f>AND(merged_files[[#This Row],[Anomaly_Shape_Judgment]],merged_files[[#This Row],[Anomaly_Texture_Judgment]])*1</f>
        <v>1</v>
      </c>
      <c r="K66" s="1">
        <f>IF(J66=merged_files[[#This Row],[Ground truth (1 = ok; 0 = NOK)_ground_truth]],1,0)</f>
        <v>0</v>
      </c>
    </row>
    <row r="67" spans="1:11" x14ac:dyDescent="0.35">
      <c r="A67" s="1" t="s">
        <v>959</v>
      </c>
      <c r="B67" s="1">
        <v>1</v>
      </c>
      <c r="C67" s="1">
        <v>0</v>
      </c>
      <c r="D67" s="1">
        <v>335.363</v>
      </c>
      <c r="E67" s="1">
        <v>26.303999999999998</v>
      </c>
      <c r="F67" s="1">
        <v>0</v>
      </c>
      <c r="H67" s="1" t="s">
        <v>1177</v>
      </c>
      <c r="J67" s="2">
        <f>AND(merged_files[[#This Row],[Anomaly_Shape_Judgment]],merged_files[[#This Row],[Anomaly_Texture_Judgment]])*1</f>
        <v>0</v>
      </c>
      <c r="K67" s="1">
        <f>IF(J67=merged_files[[#This Row],[Ground truth (1 = ok; 0 = NOK)_ground_truth]],1,0)</f>
        <v>1</v>
      </c>
    </row>
    <row r="68" spans="1:11" x14ac:dyDescent="0.35">
      <c r="A68" s="1" t="s">
        <v>951</v>
      </c>
      <c r="B68" s="1">
        <v>0</v>
      </c>
      <c r="C68" s="1">
        <v>0</v>
      </c>
      <c r="D68" s="1">
        <v>47.75</v>
      </c>
      <c r="E68" s="1">
        <v>67.882999999999996</v>
      </c>
      <c r="F68" s="1">
        <v>0</v>
      </c>
      <c r="H68" s="1" t="s">
        <v>1177</v>
      </c>
      <c r="J68" s="2">
        <f>AND(merged_files[[#This Row],[Anomaly_Shape_Judgment]],merged_files[[#This Row],[Anomaly_Texture_Judgment]])*1</f>
        <v>0</v>
      </c>
      <c r="K68" s="1">
        <f>IF(J68=merged_files[[#This Row],[Ground truth (1 = ok; 0 = NOK)_ground_truth]],1,0)</f>
        <v>1</v>
      </c>
    </row>
    <row r="69" spans="1:11" x14ac:dyDescent="0.35">
      <c r="A69" s="1" t="s">
        <v>86</v>
      </c>
      <c r="B69" s="1">
        <v>1</v>
      </c>
      <c r="C69" s="1">
        <v>0</v>
      </c>
      <c r="D69" s="1">
        <v>116.733</v>
      </c>
      <c r="E69" s="1">
        <v>23.827000000000002</v>
      </c>
      <c r="F69" s="1">
        <v>0</v>
      </c>
      <c r="H69" s="1" t="s">
        <v>1177</v>
      </c>
      <c r="J69" s="2">
        <f>AND(merged_files[[#This Row],[Anomaly_Shape_Judgment]],merged_files[[#This Row],[Anomaly_Texture_Judgment]])*1</f>
        <v>0</v>
      </c>
      <c r="K69" s="1">
        <f>IF(J69=merged_files[[#This Row],[Ground truth (1 = ok; 0 = NOK)_ground_truth]],1,0)</f>
        <v>1</v>
      </c>
    </row>
    <row r="70" spans="1:11" x14ac:dyDescent="0.35">
      <c r="A70" s="1" t="s">
        <v>954</v>
      </c>
      <c r="B70" s="1">
        <v>1</v>
      </c>
      <c r="C70" s="1">
        <v>0</v>
      </c>
      <c r="D70" s="1">
        <v>67.247</v>
      </c>
      <c r="E70" s="1">
        <v>29.472000000000001</v>
      </c>
      <c r="F70" s="1">
        <v>0</v>
      </c>
      <c r="H70" s="1" t="s">
        <v>1177</v>
      </c>
      <c r="J70" s="2">
        <f>AND(merged_files[[#This Row],[Anomaly_Shape_Judgment]],merged_files[[#This Row],[Anomaly_Texture_Judgment]])*1</f>
        <v>0</v>
      </c>
      <c r="K70" s="1">
        <f>IF(J70=merged_files[[#This Row],[Ground truth (1 = ok; 0 = NOK)_ground_truth]],1,0)</f>
        <v>1</v>
      </c>
    </row>
    <row r="71" spans="1:11" x14ac:dyDescent="0.35">
      <c r="A71" s="1" t="s">
        <v>713</v>
      </c>
      <c r="B71" s="1">
        <v>0</v>
      </c>
      <c r="C71" s="1">
        <v>0</v>
      </c>
      <c r="D71" s="1">
        <v>336.18299999999999</v>
      </c>
      <c r="E71" s="1">
        <v>92.144000000000005</v>
      </c>
      <c r="F71" s="1">
        <v>0</v>
      </c>
      <c r="H71" s="1" t="s">
        <v>1177</v>
      </c>
      <c r="J71" s="2">
        <f>AND(merged_files[[#This Row],[Anomaly_Shape_Judgment]],merged_files[[#This Row],[Anomaly_Texture_Judgment]])*1</f>
        <v>0</v>
      </c>
      <c r="K71" s="1">
        <f>IF(J71=merged_files[[#This Row],[Ground truth (1 = ok; 0 = NOK)_ground_truth]],1,0)</f>
        <v>1</v>
      </c>
    </row>
    <row r="72" spans="1:11" x14ac:dyDescent="0.35">
      <c r="A72" s="1" t="s">
        <v>89</v>
      </c>
      <c r="B72" s="1">
        <v>1</v>
      </c>
      <c r="C72" s="1">
        <v>0</v>
      </c>
      <c r="D72" s="1">
        <v>40.149000000000001</v>
      </c>
      <c r="E72" s="1">
        <v>31.271000000000001</v>
      </c>
      <c r="F72" s="1">
        <v>0</v>
      </c>
      <c r="H72" s="1" t="s">
        <v>1177</v>
      </c>
      <c r="J72" s="2">
        <f>AND(merged_files[[#This Row],[Anomaly_Shape_Judgment]],merged_files[[#This Row],[Anomaly_Texture_Judgment]])*1</f>
        <v>0</v>
      </c>
      <c r="K72" s="1">
        <f>IF(J72=merged_files[[#This Row],[Ground truth (1 = ok; 0 = NOK)_ground_truth]],1,0)</f>
        <v>1</v>
      </c>
    </row>
    <row r="73" spans="1:11" x14ac:dyDescent="0.35">
      <c r="A73" s="1" t="s">
        <v>1166</v>
      </c>
      <c r="B73" s="1">
        <v>1</v>
      </c>
      <c r="C73" s="1">
        <v>0</v>
      </c>
      <c r="D73" s="1">
        <v>283.73200000000003</v>
      </c>
      <c r="E73" s="1">
        <v>31.692</v>
      </c>
      <c r="F73" s="1">
        <v>0</v>
      </c>
      <c r="H73" s="1" t="s">
        <v>1177</v>
      </c>
      <c r="J73" s="2">
        <f>AND(merged_files[[#This Row],[Anomaly_Shape_Judgment]],merged_files[[#This Row],[Anomaly_Texture_Judgment]])*1</f>
        <v>0</v>
      </c>
      <c r="K73" s="1">
        <f>IF(J73=merged_files[[#This Row],[Ground truth (1 = ok; 0 = NOK)_ground_truth]],1,0)</f>
        <v>1</v>
      </c>
    </row>
    <row r="74" spans="1:11" x14ac:dyDescent="0.35">
      <c r="A74" s="1" t="s">
        <v>710</v>
      </c>
      <c r="B74" s="1">
        <v>0</v>
      </c>
      <c r="C74" s="1">
        <v>1</v>
      </c>
      <c r="D74" s="1">
        <v>16.939</v>
      </c>
      <c r="E74" s="1">
        <v>45.579000000000001</v>
      </c>
      <c r="F74" s="1">
        <v>0</v>
      </c>
      <c r="H74" s="1" t="s">
        <v>1177</v>
      </c>
      <c r="J74" s="2">
        <f>AND(merged_files[[#This Row],[Anomaly_Shape_Judgment]],merged_files[[#This Row],[Anomaly_Texture_Judgment]])*1</f>
        <v>0</v>
      </c>
      <c r="K74" s="1">
        <f>IF(J74=merged_files[[#This Row],[Ground truth (1 = ok; 0 = NOK)_ground_truth]],1,0)</f>
        <v>1</v>
      </c>
    </row>
    <row r="75" spans="1:11" x14ac:dyDescent="0.35">
      <c r="A75" s="1" t="s">
        <v>673</v>
      </c>
      <c r="B75" s="1">
        <v>1</v>
      </c>
      <c r="C75" s="1">
        <v>1</v>
      </c>
      <c r="D75" s="1">
        <v>7.8479999999999999</v>
      </c>
      <c r="E75" s="1">
        <v>27.992999999999999</v>
      </c>
      <c r="F75" s="1">
        <v>0</v>
      </c>
      <c r="H75" s="1" t="s">
        <v>1191</v>
      </c>
      <c r="J75" s="2">
        <f>AND(merged_files[[#This Row],[Anomaly_Shape_Judgment]],merged_files[[#This Row],[Anomaly_Texture_Judgment]])*1</f>
        <v>1</v>
      </c>
      <c r="K75" s="1">
        <f>IF(J75=merged_files[[#This Row],[Ground truth (1 = ok; 0 = NOK)_ground_truth]],1,0)</f>
        <v>0</v>
      </c>
    </row>
    <row r="76" spans="1:11" x14ac:dyDescent="0.35">
      <c r="A76" s="1" t="s">
        <v>791</v>
      </c>
      <c r="B76" s="1">
        <v>1</v>
      </c>
      <c r="C76" s="1">
        <v>1</v>
      </c>
      <c r="D76" s="1">
        <v>7.9859999999999998</v>
      </c>
      <c r="E76" s="1">
        <v>23.091000000000001</v>
      </c>
      <c r="F76" s="1">
        <v>1</v>
      </c>
      <c r="H76" s="1" t="s">
        <v>79</v>
      </c>
      <c r="J76" s="2">
        <f>AND(merged_files[[#This Row],[Anomaly_Shape_Judgment]],merged_files[[#This Row],[Anomaly_Texture_Judgment]])*1</f>
        <v>1</v>
      </c>
      <c r="K76" s="1">
        <f>IF(J76=merged_files[[#This Row],[Ground truth (1 = ok; 0 = NOK)_ground_truth]],1,0)</f>
        <v>1</v>
      </c>
    </row>
    <row r="77" spans="1:11" x14ac:dyDescent="0.35">
      <c r="A77" s="1" t="s">
        <v>770</v>
      </c>
      <c r="B77" s="1">
        <v>1</v>
      </c>
      <c r="C77" s="1">
        <v>1</v>
      </c>
      <c r="D77" s="1">
        <v>9.9290000000000003</v>
      </c>
      <c r="E77" s="1">
        <v>35.360999999999997</v>
      </c>
      <c r="F77" s="1">
        <v>1</v>
      </c>
      <c r="H77" s="1" t="s">
        <v>79</v>
      </c>
      <c r="J77" s="2">
        <f>AND(merged_files[[#This Row],[Anomaly_Shape_Judgment]],merged_files[[#This Row],[Anomaly_Texture_Judgment]])*1</f>
        <v>1</v>
      </c>
      <c r="K77" s="1">
        <f>IF(J77=merged_files[[#This Row],[Ground truth (1 = ok; 0 = NOK)_ground_truth]],1,0)</f>
        <v>1</v>
      </c>
    </row>
    <row r="78" spans="1:11" x14ac:dyDescent="0.35">
      <c r="A78" s="1" t="s">
        <v>989</v>
      </c>
      <c r="B78" s="1">
        <v>1</v>
      </c>
      <c r="C78" s="1">
        <v>1</v>
      </c>
      <c r="D78" s="1">
        <v>5.694</v>
      </c>
      <c r="E78" s="1">
        <v>24.913</v>
      </c>
      <c r="F78" s="1">
        <v>1</v>
      </c>
      <c r="H78" s="1" t="s">
        <v>79</v>
      </c>
      <c r="J78" s="2">
        <f>AND(merged_files[[#This Row],[Anomaly_Shape_Judgment]],merged_files[[#This Row],[Anomaly_Texture_Judgment]])*1</f>
        <v>1</v>
      </c>
      <c r="K78" s="1">
        <f>IF(J78=merged_files[[#This Row],[Ground truth (1 = ok; 0 = NOK)_ground_truth]],1,0)</f>
        <v>1</v>
      </c>
    </row>
    <row r="79" spans="1:11" x14ac:dyDescent="0.35">
      <c r="A79" s="1" t="s">
        <v>1114</v>
      </c>
      <c r="B79" s="1">
        <v>1</v>
      </c>
      <c r="C79" s="1">
        <v>1</v>
      </c>
      <c r="D79" s="1">
        <v>14.802</v>
      </c>
      <c r="E79" s="1">
        <v>25.16</v>
      </c>
      <c r="F79" s="1">
        <v>1</v>
      </c>
      <c r="H79" s="1" t="s">
        <v>79</v>
      </c>
      <c r="J79" s="2">
        <f>AND(merged_files[[#This Row],[Anomaly_Shape_Judgment]],merged_files[[#This Row],[Anomaly_Texture_Judgment]])*1</f>
        <v>1</v>
      </c>
      <c r="K79" s="1">
        <f>IF(J79=merged_files[[#This Row],[Ground truth (1 = ok; 0 = NOK)_ground_truth]],1,0)</f>
        <v>1</v>
      </c>
    </row>
    <row r="80" spans="1:11" x14ac:dyDescent="0.35">
      <c r="A80" s="1" t="s">
        <v>1012</v>
      </c>
      <c r="B80" s="1">
        <v>1</v>
      </c>
      <c r="C80" s="1">
        <v>1</v>
      </c>
      <c r="D80" s="1">
        <v>4.7850000000000001</v>
      </c>
      <c r="E80" s="1">
        <v>27.257999999999999</v>
      </c>
      <c r="F80" s="1">
        <v>1</v>
      </c>
      <c r="H80" s="1" t="s">
        <v>79</v>
      </c>
      <c r="J80" s="2">
        <f>AND(merged_files[[#This Row],[Anomaly_Shape_Judgment]],merged_files[[#This Row],[Anomaly_Texture_Judgment]])*1</f>
        <v>1</v>
      </c>
      <c r="K80" s="1">
        <f>IF(J80=merged_files[[#This Row],[Ground truth (1 = ok; 0 = NOK)_ground_truth]],1,0)</f>
        <v>1</v>
      </c>
    </row>
    <row r="81" spans="1:11" x14ac:dyDescent="0.35">
      <c r="A81" s="1" t="s">
        <v>944</v>
      </c>
      <c r="B81" s="1">
        <v>1</v>
      </c>
      <c r="C81" s="1">
        <v>1</v>
      </c>
      <c r="D81" s="1">
        <v>7.8209999999999997</v>
      </c>
      <c r="E81" s="1">
        <v>26.806999999999999</v>
      </c>
      <c r="F81" s="1">
        <v>1</v>
      </c>
      <c r="H81" s="1" t="s">
        <v>79</v>
      </c>
      <c r="J81" s="2">
        <f>AND(merged_files[[#This Row],[Anomaly_Shape_Judgment]],merged_files[[#This Row],[Anomaly_Texture_Judgment]])*1</f>
        <v>1</v>
      </c>
      <c r="K81" s="1">
        <f>IF(J81=merged_files[[#This Row],[Ground truth (1 = ok; 0 = NOK)_ground_truth]],1,0)</f>
        <v>1</v>
      </c>
    </row>
    <row r="82" spans="1:11" x14ac:dyDescent="0.35">
      <c r="A82" s="1" t="s">
        <v>323</v>
      </c>
      <c r="B82" s="1">
        <v>1</v>
      </c>
      <c r="C82" s="1">
        <v>1</v>
      </c>
      <c r="D82" s="1">
        <v>7.0209999999999999</v>
      </c>
      <c r="E82" s="1">
        <v>26.311</v>
      </c>
      <c r="F82" s="1">
        <v>1</v>
      </c>
      <c r="H82" s="1" t="s">
        <v>79</v>
      </c>
      <c r="J82" s="2">
        <f>AND(merged_files[[#This Row],[Anomaly_Shape_Judgment]],merged_files[[#This Row],[Anomaly_Texture_Judgment]])*1</f>
        <v>1</v>
      </c>
      <c r="K82" s="1">
        <f>IF(J82=merged_files[[#This Row],[Ground truth (1 = ok; 0 = NOK)_ground_truth]],1,0)</f>
        <v>1</v>
      </c>
    </row>
    <row r="83" spans="1:11" x14ac:dyDescent="0.35">
      <c r="A83" s="1" t="s">
        <v>1049</v>
      </c>
      <c r="B83" s="1">
        <v>1</v>
      </c>
      <c r="C83" s="1">
        <v>1</v>
      </c>
      <c r="D83" s="1">
        <v>6.4530000000000003</v>
      </c>
      <c r="E83" s="1">
        <v>26.850999999999999</v>
      </c>
      <c r="F83" s="1">
        <v>1</v>
      </c>
      <c r="H83" s="1" t="s">
        <v>79</v>
      </c>
      <c r="J83" s="2">
        <f>AND(merged_files[[#This Row],[Anomaly_Shape_Judgment]],merged_files[[#This Row],[Anomaly_Texture_Judgment]])*1</f>
        <v>1</v>
      </c>
      <c r="K83" s="1">
        <f>IF(J83=merged_files[[#This Row],[Ground truth (1 = ok; 0 = NOK)_ground_truth]],1,0)</f>
        <v>1</v>
      </c>
    </row>
    <row r="84" spans="1:11" x14ac:dyDescent="0.35">
      <c r="A84" s="1" t="s">
        <v>836</v>
      </c>
      <c r="B84" s="1">
        <v>1</v>
      </c>
      <c r="C84" s="1">
        <v>1</v>
      </c>
      <c r="D84" s="1">
        <v>6.556</v>
      </c>
      <c r="E84" s="1">
        <v>25.670999999999999</v>
      </c>
      <c r="F84" s="1">
        <v>1</v>
      </c>
      <c r="H84" s="1" t="s">
        <v>79</v>
      </c>
      <c r="J84" s="2">
        <f>AND(merged_files[[#This Row],[Anomaly_Shape_Judgment]],merged_files[[#This Row],[Anomaly_Texture_Judgment]])*1</f>
        <v>1</v>
      </c>
      <c r="K84" s="1">
        <f>IF(J84=merged_files[[#This Row],[Ground truth (1 = ok; 0 = NOK)_ground_truth]],1,0)</f>
        <v>1</v>
      </c>
    </row>
    <row r="85" spans="1:11" x14ac:dyDescent="0.35">
      <c r="A85" s="1" t="s">
        <v>478</v>
      </c>
      <c r="B85" s="1">
        <v>1</v>
      </c>
      <c r="C85" s="1">
        <v>1</v>
      </c>
      <c r="D85" s="1">
        <v>5.68</v>
      </c>
      <c r="E85" s="1">
        <v>27.448</v>
      </c>
      <c r="F85" s="1">
        <v>1</v>
      </c>
      <c r="H85" s="1" t="s">
        <v>79</v>
      </c>
      <c r="J85" s="2">
        <f>AND(merged_files[[#This Row],[Anomaly_Shape_Judgment]],merged_files[[#This Row],[Anomaly_Texture_Judgment]])*1</f>
        <v>1</v>
      </c>
      <c r="K85" s="1">
        <f>IF(J85=merged_files[[#This Row],[Ground truth (1 = ok; 0 = NOK)_ground_truth]],1,0)</f>
        <v>1</v>
      </c>
    </row>
    <row r="86" spans="1:11" x14ac:dyDescent="0.35">
      <c r="A86" s="1" t="s">
        <v>704</v>
      </c>
      <c r="B86" s="1">
        <v>1</v>
      </c>
      <c r="C86" s="1">
        <v>1</v>
      </c>
      <c r="D86" s="1">
        <v>11.315</v>
      </c>
      <c r="E86" s="1">
        <v>23.366</v>
      </c>
      <c r="F86" s="1">
        <v>1</v>
      </c>
      <c r="H86" s="1" t="s">
        <v>79</v>
      </c>
      <c r="J86" s="2">
        <f>AND(merged_files[[#This Row],[Anomaly_Shape_Judgment]],merged_files[[#This Row],[Anomaly_Texture_Judgment]])*1</f>
        <v>1</v>
      </c>
      <c r="K86" s="1">
        <f>IF(J86=merged_files[[#This Row],[Ground truth (1 = ok; 0 = NOK)_ground_truth]],1,0)</f>
        <v>1</v>
      </c>
    </row>
    <row r="87" spans="1:11" x14ac:dyDescent="0.35">
      <c r="A87" s="1" t="s">
        <v>295</v>
      </c>
      <c r="B87" s="1">
        <v>1</v>
      </c>
      <c r="C87" s="1">
        <v>1</v>
      </c>
      <c r="D87" s="1">
        <v>5.032</v>
      </c>
      <c r="E87" s="1">
        <v>23.315000000000001</v>
      </c>
      <c r="F87" s="1">
        <v>1</v>
      </c>
      <c r="H87" s="1" t="s">
        <v>79</v>
      </c>
      <c r="J87" s="2">
        <f>AND(merged_files[[#This Row],[Anomaly_Shape_Judgment]],merged_files[[#This Row],[Anomaly_Texture_Judgment]])*1</f>
        <v>1</v>
      </c>
      <c r="K87" s="1">
        <f>IF(J87=merged_files[[#This Row],[Ground truth (1 = ok; 0 = NOK)_ground_truth]],1,0)</f>
        <v>1</v>
      </c>
    </row>
    <row r="88" spans="1:11" x14ac:dyDescent="0.35">
      <c r="A88" s="1" t="s">
        <v>149</v>
      </c>
      <c r="B88" s="1">
        <v>1</v>
      </c>
      <c r="C88" s="1">
        <v>1</v>
      </c>
      <c r="D88" s="1">
        <v>6.4809999999999999</v>
      </c>
      <c r="E88" s="1">
        <v>18.178000000000001</v>
      </c>
      <c r="F88" s="1">
        <v>1</v>
      </c>
      <c r="H88" s="1" t="s">
        <v>79</v>
      </c>
      <c r="J88" s="2">
        <f>AND(merged_files[[#This Row],[Anomaly_Shape_Judgment]],merged_files[[#This Row],[Anomaly_Texture_Judgment]])*1</f>
        <v>1</v>
      </c>
      <c r="K88" s="1">
        <f>IF(J88=merged_files[[#This Row],[Ground truth (1 = ok; 0 = NOK)_ground_truth]],1,0)</f>
        <v>1</v>
      </c>
    </row>
    <row r="89" spans="1:11" x14ac:dyDescent="0.35">
      <c r="A89" s="1" t="s">
        <v>125</v>
      </c>
      <c r="B89" s="1">
        <v>1</v>
      </c>
      <c r="C89" s="1">
        <v>1</v>
      </c>
      <c r="D89" s="1">
        <v>7.5670000000000002</v>
      </c>
      <c r="E89" s="1">
        <v>23.594000000000001</v>
      </c>
      <c r="F89" s="1">
        <v>1</v>
      </c>
      <c r="H89" s="1" t="s">
        <v>79</v>
      </c>
      <c r="J89" s="2">
        <f>AND(merged_files[[#This Row],[Anomaly_Shape_Judgment]],merged_files[[#This Row],[Anomaly_Texture_Judgment]])*1</f>
        <v>1</v>
      </c>
      <c r="K89" s="1">
        <f>IF(J89=merged_files[[#This Row],[Ground truth (1 = ok; 0 = NOK)_ground_truth]],1,0)</f>
        <v>1</v>
      </c>
    </row>
    <row r="90" spans="1:11" x14ac:dyDescent="0.35">
      <c r="A90" s="1" t="s">
        <v>287</v>
      </c>
      <c r="B90" s="1">
        <v>1</v>
      </c>
      <c r="C90" s="1">
        <v>1</v>
      </c>
      <c r="D90" s="1">
        <v>8.23</v>
      </c>
      <c r="E90" s="1">
        <v>25.684000000000001</v>
      </c>
      <c r="F90" s="1">
        <v>1</v>
      </c>
      <c r="H90" s="1" t="s">
        <v>79</v>
      </c>
      <c r="J90" s="2">
        <f>AND(merged_files[[#This Row],[Anomaly_Shape_Judgment]],merged_files[[#This Row],[Anomaly_Texture_Judgment]])*1</f>
        <v>1</v>
      </c>
      <c r="K90" s="1">
        <f>IF(J90=merged_files[[#This Row],[Ground truth (1 = ok; 0 = NOK)_ground_truth]],1,0)</f>
        <v>1</v>
      </c>
    </row>
    <row r="91" spans="1:11" x14ac:dyDescent="0.35">
      <c r="A91" s="1" t="s">
        <v>240</v>
      </c>
      <c r="B91" s="1">
        <v>1</v>
      </c>
      <c r="C91" s="1">
        <v>1</v>
      </c>
      <c r="D91" s="1">
        <v>7.7549999999999999</v>
      </c>
      <c r="E91" s="1">
        <v>22.547999999999998</v>
      </c>
      <c r="F91" s="1">
        <v>1</v>
      </c>
      <c r="H91" s="1" t="s">
        <v>79</v>
      </c>
      <c r="J91" s="2">
        <f>AND(merged_files[[#This Row],[Anomaly_Shape_Judgment]],merged_files[[#This Row],[Anomaly_Texture_Judgment]])*1</f>
        <v>1</v>
      </c>
      <c r="K91" s="1">
        <f>IF(J91=merged_files[[#This Row],[Ground truth (1 = ok; 0 = NOK)_ground_truth]],1,0)</f>
        <v>1</v>
      </c>
    </row>
    <row r="92" spans="1:11" x14ac:dyDescent="0.35">
      <c r="A92" s="1" t="s">
        <v>409</v>
      </c>
      <c r="B92" s="1">
        <v>1</v>
      </c>
      <c r="C92" s="1">
        <v>1</v>
      </c>
      <c r="D92" s="1">
        <v>9.7149999999999999</v>
      </c>
      <c r="E92" s="1">
        <v>25.878</v>
      </c>
      <c r="F92" s="1">
        <v>1</v>
      </c>
      <c r="H92" s="1" t="s">
        <v>79</v>
      </c>
      <c r="J92" s="2">
        <f>AND(merged_files[[#This Row],[Anomaly_Shape_Judgment]],merged_files[[#This Row],[Anomaly_Texture_Judgment]])*1</f>
        <v>1</v>
      </c>
      <c r="K92" s="1">
        <f>IF(J92=merged_files[[#This Row],[Ground truth (1 = ok; 0 = NOK)_ground_truth]],1,0)</f>
        <v>1</v>
      </c>
    </row>
    <row r="93" spans="1:11" x14ac:dyDescent="0.35">
      <c r="A93" s="1" t="s">
        <v>301</v>
      </c>
      <c r="B93" s="1">
        <v>1</v>
      </c>
      <c r="C93" s="1">
        <v>1</v>
      </c>
      <c r="D93" s="1">
        <v>5.2249999999999996</v>
      </c>
      <c r="E93" s="1">
        <v>22.788</v>
      </c>
      <c r="F93" s="1">
        <v>1</v>
      </c>
      <c r="H93" s="1" t="s">
        <v>79</v>
      </c>
      <c r="J93" s="2">
        <f>AND(merged_files[[#This Row],[Anomaly_Shape_Judgment]],merged_files[[#This Row],[Anomaly_Texture_Judgment]])*1</f>
        <v>1</v>
      </c>
      <c r="K93" s="1">
        <f>IF(J93=merged_files[[#This Row],[Ground truth (1 = ok; 0 = NOK)_ground_truth]],1,0)</f>
        <v>1</v>
      </c>
    </row>
    <row r="94" spans="1:11" x14ac:dyDescent="0.35">
      <c r="A94" s="1" t="s">
        <v>805</v>
      </c>
      <c r="B94" s="1">
        <v>1</v>
      </c>
      <c r="C94" s="1">
        <v>0</v>
      </c>
      <c r="D94" s="1">
        <v>31.41</v>
      </c>
      <c r="E94" s="1">
        <v>26.207999999999998</v>
      </c>
      <c r="F94" s="1">
        <v>1</v>
      </c>
      <c r="G94" s="1" t="s">
        <v>1178</v>
      </c>
      <c r="H94" s="1" t="s">
        <v>79</v>
      </c>
      <c r="J94" s="2">
        <f>AND(merged_files[[#This Row],[Anomaly_Shape_Judgment]],merged_files[[#This Row],[Anomaly_Texture_Judgment]])*1</f>
        <v>0</v>
      </c>
      <c r="K94" s="1">
        <f>IF(J94=merged_files[[#This Row],[Ground truth (1 = ok; 0 = NOK)_ground_truth]],1,0)</f>
        <v>0</v>
      </c>
    </row>
    <row r="95" spans="1:11" x14ac:dyDescent="0.35">
      <c r="A95" s="1" t="s">
        <v>508</v>
      </c>
      <c r="B95" s="1">
        <v>1</v>
      </c>
      <c r="C95" s="1">
        <v>1</v>
      </c>
      <c r="D95" s="1">
        <v>6.1150000000000002</v>
      </c>
      <c r="E95" s="1">
        <v>26.155000000000001</v>
      </c>
      <c r="F95" s="1">
        <v>1</v>
      </c>
      <c r="H95" s="1" t="s">
        <v>79</v>
      </c>
      <c r="J95" s="2">
        <f>AND(merged_files[[#This Row],[Anomaly_Shape_Judgment]],merged_files[[#This Row],[Anomaly_Texture_Judgment]])*1</f>
        <v>1</v>
      </c>
      <c r="K95" s="1">
        <f>IF(J95=merged_files[[#This Row],[Ground truth (1 = ok; 0 = NOK)_ground_truth]],1,0)</f>
        <v>1</v>
      </c>
    </row>
    <row r="96" spans="1:11" x14ac:dyDescent="0.35">
      <c r="A96" s="1" t="s">
        <v>541</v>
      </c>
      <c r="B96" s="1">
        <v>1</v>
      </c>
      <c r="C96" s="1">
        <v>1</v>
      </c>
      <c r="D96" s="1">
        <v>8.3379999999999992</v>
      </c>
      <c r="E96" s="1">
        <v>25.064</v>
      </c>
      <c r="F96" s="1">
        <v>1</v>
      </c>
      <c r="H96" s="1" t="s">
        <v>79</v>
      </c>
      <c r="J96" s="2">
        <f>AND(merged_files[[#This Row],[Anomaly_Shape_Judgment]],merged_files[[#This Row],[Anomaly_Texture_Judgment]])*1</f>
        <v>1</v>
      </c>
      <c r="K96" s="1">
        <f>IF(J96=merged_files[[#This Row],[Ground truth (1 = ok; 0 = NOK)_ground_truth]],1,0)</f>
        <v>1</v>
      </c>
    </row>
    <row r="97" spans="1:11" x14ac:dyDescent="0.35">
      <c r="A97" s="1" t="s">
        <v>974</v>
      </c>
      <c r="B97" s="1">
        <v>1</v>
      </c>
      <c r="C97" s="1">
        <v>1</v>
      </c>
      <c r="D97" s="1">
        <v>15.597</v>
      </c>
      <c r="E97" s="1">
        <v>22.015999999999998</v>
      </c>
      <c r="F97" s="1">
        <v>1</v>
      </c>
      <c r="H97" s="1" t="s">
        <v>79</v>
      </c>
      <c r="J97" s="2">
        <f>AND(merged_files[[#This Row],[Anomaly_Shape_Judgment]],merged_files[[#This Row],[Anomaly_Texture_Judgment]])*1</f>
        <v>1</v>
      </c>
      <c r="K97" s="1">
        <f>IF(J97=merged_files[[#This Row],[Ground truth (1 = ok; 0 = NOK)_ground_truth]],1,0)</f>
        <v>1</v>
      </c>
    </row>
    <row r="98" spans="1:11" x14ac:dyDescent="0.35">
      <c r="A98" s="1" t="s">
        <v>1133</v>
      </c>
      <c r="B98" s="1">
        <v>1</v>
      </c>
      <c r="C98" s="1">
        <v>1</v>
      </c>
      <c r="D98" s="1">
        <v>11.112</v>
      </c>
      <c r="E98" s="1">
        <v>24.388999999999999</v>
      </c>
      <c r="F98" s="1">
        <v>1</v>
      </c>
      <c r="H98" s="1" t="s">
        <v>79</v>
      </c>
      <c r="J98" s="2">
        <f>AND(merged_files[[#This Row],[Anomaly_Shape_Judgment]],merged_files[[#This Row],[Anomaly_Texture_Judgment]])*1</f>
        <v>1</v>
      </c>
      <c r="K98" s="1">
        <f>IF(J98=merged_files[[#This Row],[Ground truth (1 = ok; 0 = NOK)_ground_truth]],1,0)</f>
        <v>1</v>
      </c>
    </row>
    <row r="99" spans="1:11" x14ac:dyDescent="0.35">
      <c r="A99" s="1" t="s">
        <v>1123</v>
      </c>
      <c r="B99" s="1">
        <v>0</v>
      </c>
      <c r="C99" s="1">
        <v>0</v>
      </c>
      <c r="D99" s="1">
        <v>23.576000000000001</v>
      </c>
      <c r="E99" s="1">
        <v>40.584000000000003</v>
      </c>
      <c r="F99" s="1">
        <v>1</v>
      </c>
      <c r="G99" s="1" t="s">
        <v>1178</v>
      </c>
      <c r="H99" s="1" t="s">
        <v>79</v>
      </c>
      <c r="J99" s="2">
        <f>AND(merged_files[[#This Row],[Anomaly_Shape_Judgment]],merged_files[[#This Row],[Anomaly_Texture_Judgment]])*1</f>
        <v>0</v>
      </c>
      <c r="K99" s="1">
        <f>IF(J99=merged_files[[#This Row],[Ground truth (1 = ok; 0 = NOK)_ground_truth]],1,0)</f>
        <v>0</v>
      </c>
    </row>
    <row r="100" spans="1:11" x14ac:dyDescent="0.35">
      <c r="A100" s="1" t="s">
        <v>621</v>
      </c>
      <c r="B100" s="1">
        <v>1</v>
      </c>
      <c r="C100" s="1">
        <v>1</v>
      </c>
      <c r="D100" s="1">
        <v>5.0880000000000001</v>
      </c>
      <c r="E100" s="1">
        <v>26.658000000000001</v>
      </c>
      <c r="F100" s="1">
        <v>1</v>
      </c>
      <c r="H100" s="1" t="s">
        <v>79</v>
      </c>
      <c r="J100" s="2">
        <f>AND(merged_files[[#This Row],[Anomaly_Shape_Judgment]],merged_files[[#This Row],[Anomaly_Texture_Judgment]])*1</f>
        <v>1</v>
      </c>
      <c r="K100" s="1">
        <f>IF(J100=merged_files[[#This Row],[Ground truth (1 = ok; 0 = NOK)_ground_truth]],1,0)</f>
        <v>1</v>
      </c>
    </row>
    <row r="101" spans="1:11" x14ac:dyDescent="0.35">
      <c r="A101" s="1" t="s">
        <v>309</v>
      </c>
      <c r="B101" s="1">
        <v>1</v>
      </c>
      <c r="C101" s="1">
        <v>1</v>
      </c>
      <c r="D101" s="1">
        <v>6.4530000000000003</v>
      </c>
      <c r="E101" s="1">
        <v>26.193999999999999</v>
      </c>
      <c r="F101" s="1">
        <v>1</v>
      </c>
      <c r="H101" s="1" t="s">
        <v>79</v>
      </c>
      <c r="J101" s="2">
        <f>AND(merged_files[[#This Row],[Anomaly_Shape_Judgment]],merged_files[[#This Row],[Anomaly_Texture_Judgment]])*1</f>
        <v>1</v>
      </c>
      <c r="K101" s="1">
        <f>IF(J101=merged_files[[#This Row],[Ground truth (1 = ok; 0 = NOK)_ground_truth]],1,0)</f>
        <v>1</v>
      </c>
    </row>
    <row r="102" spans="1:11" x14ac:dyDescent="0.35">
      <c r="A102" s="1" t="s">
        <v>167</v>
      </c>
      <c r="B102" s="1">
        <v>1</v>
      </c>
      <c r="C102" s="1">
        <v>1</v>
      </c>
      <c r="D102" s="1">
        <v>8.5289999999999999</v>
      </c>
      <c r="E102" s="1">
        <v>33.033999999999999</v>
      </c>
      <c r="F102" s="1">
        <v>1</v>
      </c>
      <c r="H102" s="1" t="s">
        <v>79</v>
      </c>
      <c r="J102" s="2">
        <f>AND(merged_files[[#This Row],[Anomaly_Shape_Judgment]],merged_files[[#This Row],[Anomaly_Texture_Judgment]])*1</f>
        <v>1</v>
      </c>
      <c r="K102" s="1">
        <f>IF(J102=merged_files[[#This Row],[Ground truth (1 = ok; 0 = NOK)_ground_truth]],1,0)</f>
        <v>1</v>
      </c>
    </row>
    <row r="103" spans="1:11" x14ac:dyDescent="0.35">
      <c r="A103" s="1" t="s">
        <v>569</v>
      </c>
      <c r="B103" s="1">
        <v>1</v>
      </c>
      <c r="C103" s="1">
        <v>1</v>
      </c>
      <c r="D103" s="1">
        <v>6.758</v>
      </c>
      <c r="E103" s="1">
        <v>25.155000000000001</v>
      </c>
      <c r="F103" s="1">
        <v>1</v>
      </c>
      <c r="H103" s="1" t="s">
        <v>79</v>
      </c>
      <c r="J103" s="2">
        <f>AND(merged_files[[#This Row],[Anomaly_Shape_Judgment]],merged_files[[#This Row],[Anomaly_Texture_Judgment]])*1</f>
        <v>1</v>
      </c>
      <c r="K103" s="1">
        <f>IF(J103=merged_files[[#This Row],[Ground truth (1 = ok; 0 = NOK)_ground_truth]],1,0)</f>
        <v>1</v>
      </c>
    </row>
    <row r="104" spans="1:11" x14ac:dyDescent="0.35">
      <c r="A104" s="1" t="s">
        <v>525</v>
      </c>
      <c r="B104" s="1">
        <v>1</v>
      </c>
      <c r="C104" s="1">
        <v>1</v>
      </c>
      <c r="D104" s="1">
        <v>9.0269999999999992</v>
      </c>
      <c r="E104" s="1">
        <v>23.219000000000001</v>
      </c>
      <c r="F104" s="1">
        <v>1</v>
      </c>
      <c r="H104" s="1" t="s">
        <v>79</v>
      </c>
      <c r="J104" s="2">
        <f>AND(merged_files[[#This Row],[Anomaly_Shape_Judgment]],merged_files[[#This Row],[Anomaly_Texture_Judgment]])*1</f>
        <v>1</v>
      </c>
      <c r="K104" s="1">
        <f>IF(J104=merged_files[[#This Row],[Ground truth (1 = ok; 0 = NOK)_ground_truth]],1,0)</f>
        <v>1</v>
      </c>
    </row>
    <row r="105" spans="1:11" x14ac:dyDescent="0.35">
      <c r="A105" s="1" t="s">
        <v>398</v>
      </c>
      <c r="B105" s="1">
        <v>0</v>
      </c>
      <c r="C105" s="1">
        <v>0</v>
      </c>
      <c r="D105" s="1">
        <v>30.416</v>
      </c>
      <c r="E105" s="1">
        <v>705.77499999999998</v>
      </c>
      <c r="F105" s="1">
        <v>1</v>
      </c>
      <c r="G105" s="1" t="s">
        <v>1180</v>
      </c>
      <c r="H105" s="1" t="s">
        <v>79</v>
      </c>
      <c r="J105" s="2">
        <f>AND(merged_files[[#This Row],[Anomaly_Shape_Judgment]],merged_files[[#This Row],[Anomaly_Texture_Judgment]])*1</f>
        <v>0</v>
      </c>
      <c r="K105" s="1">
        <f>IF(J105=merged_files[[#This Row],[Ground truth (1 = ok; 0 = NOK)_ground_truth]],1,0)</f>
        <v>0</v>
      </c>
    </row>
    <row r="106" spans="1:11" x14ac:dyDescent="0.35">
      <c r="A106" s="1" t="s">
        <v>925</v>
      </c>
      <c r="B106" s="1">
        <v>1</v>
      </c>
      <c r="C106" s="1">
        <v>1</v>
      </c>
      <c r="D106" s="1">
        <v>6.6420000000000003</v>
      </c>
      <c r="E106" s="1">
        <v>28.433</v>
      </c>
      <c r="F106" s="1">
        <v>1</v>
      </c>
      <c r="H106" s="1" t="s">
        <v>79</v>
      </c>
      <c r="J106" s="2">
        <f>AND(merged_files[[#This Row],[Anomaly_Shape_Judgment]],merged_files[[#This Row],[Anomaly_Texture_Judgment]])*1</f>
        <v>1</v>
      </c>
      <c r="K106" s="1">
        <f>IF(J106=merged_files[[#This Row],[Ground truth (1 = ok; 0 = NOK)_ground_truth]],1,0)</f>
        <v>1</v>
      </c>
    </row>
    <row r="107" spans="1:11" x14ac:dyDescent="0.35">
      <c r="A107" s="1" t="s">
        <v>744</v>
      </c>
      <c r="B107" s="1">
        <v>1</v>
      </c>
      <c r="C107" s="1">
        <v>1</v>
      </c>
      <c r="D107" s="1">
        <v>5.5570000000000004</v>
      </c>
      <c r="E107" s="1">
        <v>23.736999999999998</v>
      </c>
      <c r="F107" s="1">
        <v>1</v>
      </c>
      <c r="H107" s="1" t="s">
        <v>79</v>
      </c>
      <c r="J107" s="2">
        <f>AND(merged_files[[#This Row],[Anomaly_Shape_Judgment]],merged_files[[#This Row],[Anomaly_Texture_Judgment]])*1</f>
        <v>1</v>
      </c>
      <c r="K107" s="1">
        <f>IF(J107=merged_files[[#This Row],[Ground truth (1 = ok; 0 = NOK)_ground_truth]],1,0)</f>
        <v>1</v>
      </c>
    </row>
    <row r="108" spans="1:11" x14ac:dyDescent="0.35">
      <c r="A108" s="1" t="s">
        <v>624</v>
      </c>
      <c r="B108" s="1">
        <v>1</v>
      </c>
      <c r="C108" s="1">
        <v>1</v>
      </c>
      <c r="D108" s="1">
        <v>10.183</v>
      </c>
      <c r="E108" s="1">
        <v>22.27</v>
      </c>
      <c r="F108" s="1">
        <v>1</v>
      </c>
      <c r="H108" s="1" t="s">
        <v>79</v>
      </c>
      <c r="J108" s="2">
        <f>AND(merged_files[[#This Row],[Anomaly_Shape_Judgment]],merged_files[[#This Row],[Anomaly_Texture_Judgment]])*1</f>
        <v>1</v>
      </c>
      <c r="K108" s="1">
        <f>IF(J108=merged_files[[#This Row],[Ground truth (1 = ok; 0 = NOK)_ground_truth]],1,0)</f>
        <v>1</v>
      </c>
    </row>
    <row r="109" spans="1:11" x14ac:dyDescent="0.35">
      <c r="A109" s="1" t="s">
        <v>1046</v>
      </c>
      <c r="B109" s="1">
        <v>1</v>
      </c>
      <c r="C109" s="1">
        <v>1</v>
      </c>
      <c r="D109" s="1">
        <v>12.438000000000001</v>
      </c>
      <c r="E109" s="1">
        <v>30.138000000000002</v>
      </c>
      <c r="F109" s="1">
        <v>1</v>
      </c>
      <c r="H109" s="1" t="s">
        <v>79</v>
      </c>
      <c r="J109" s="2">
        <f>AND(merged_files[[#This Row],[Anomaly_Shape_Judgment]],merged_files[[#This Row],[Anomaly_Texture_Judgment]])*1</f>
        <v>1</v>
      </c>
      <c r="K109" s="1">
        <f>IF(J109=merged_files[[#This Row],[Ground truth (1 = ok; 0 = NOK)_ground_truth]],1,0)</f>
        <v>1</v>
      </c>
    </row>
    <row r="110" spans="1:11" x14ac:dyDescent="0.35">
      <c r="A110" s="1" t="s">
        <v>647</v>
      </c>
      <c r="B110" s="1">
        <v>0</v>
      </c>
      <c r="C110" s="1">
        <v>1</v>
      </c>
      <c r="D110" s="1">
        <v>9.2330000000000005</v>
      </c>
      <c r="E110" s="1">
        <v>554.25699999999995</v>
      </c>
      <c r="F110" s="1">
        <v>1</v>
      </c>
      <c r="G110" s="1" t="s">
        <v>1181</v>
      </c>
      <c r="H110" s="1" t="s">
        <v>79</v>
      </c>
      <c r="J110" s="2">
        <f>AND(merged_files[[#This Row],[Anomaly_Shape_Judgment]],merged_files[[#This Row],[Anomaly_Texture_Judgment]])*1</f>
        <v>0</v>
      </c>
      <c r="K110" s="1">
        <f>IF(J110=merged_files[[#This Row],[Ground truth (1 = ok; 0 = NOK)_ground_truth]],1,0)</f>
        <v>0</v>
      </c>
    </row>
    <row r="111" spans="1:11" x14ac:dyDescent="0.35">
      <c r="A111" s="1" t="s">
        <v>725</v>
      </c>
      <c r="B111" s="1">
        <v>1</v>
      </c>
      <c r="C111" s="1">
        <v>1</v>
      </c>
      <c r="D111" s="1">
        <v>6.8840000000000003</v>
      </c>
      <c r="E111" s="1">
        <v>24.693999999999999</v>
      </c>
      <c r="F111" s="1">
        <v>1</v>
      </c>
      <c r="H111" s="1" t="s">
        <v>79</v>
      </c>
      <c r="J111" s="2">
        <f>AND(merged_files[[#This Row],[Anomaly_Shape_Judgment]],merged_files[[#This Row],[Anomaly_Texture_Judgment]])*1</f>
        <v>1</v>
      </c>
      <c r="K111" s="1">
        <f>IF(J111=merged_files[[#This Row],[Ground truth (1 = ok; 0 = NOK)_ground_truth]],1,0)</f>
        <v>1</v>
      </c>
    </row>
    <row r="112" spans="1:11" x14ac:dyDescent="0.35">
      <c r="A112" s="1" t="s">
        <v>1019</v>
      </c>
      <c r="B112" s="1">
        <v>1</v>
      </c>
      <c r="C112" s="1">
        <v>1</v>
      </c>
      <c r="D112" s="1">
        <v>5.2530000000000001</v>
      </c>
      <c r="E112" s="1">
        <v>22.323</v>
      </c>
      <c r="F112" s="1">
        <v>1</v>
      </c>
      <c r="H112" s="1" t="s">
        <v>79</v>
      </c>
      <c r="J112" s="2">
        <f>AND(merged_files[[#This Row],[Anomaly_Shape_Judgment]],merged_files[[#This Row],[Anomaly_Texture_Judgment]])*1</f>
        <v>1</v>
      </c>
      <c r="K112" s="1">
        <f>IF(J112=merged_files[[#This Row],[Ground truth (1 = ok; 0 = NOK)_ground_truth]],1,0)</f>
        <v>1</v>
      </c>
    </row>
    <row r="113" spans="1:11" x14ac:dyDescent="0.35">
      <c r="A113" s="1" t="s">
        <v>306</v>
      </c>
      <c r="B113" s="1">
        <v>1</v>
      </c>
      <c r="C113" s="1">
        <v>1</v>
      </c>
      <c r="D113" s="1">
        <v>17.663</v>
      </c>
      <c r="E113" s="1">
        <v>24.202000000000002</v>
      </c>
      <c r="F113" s="1">
        <v>1</v>
      </c>
      <c r="H113" s="1" t="s">
        <v>79</v>
      </c>
      <c r="J113" s="2">
        <f>AND(merged_files[[#This Row],[Anomaly_Shape_Judgment]],merged_files[[#This Row],[Anomaly_Texture_Judgment]])*1</f>
        <v>1</v>
      </c>
      <c r="K113" s="1">
        <f>IF(J113=merged_files[[#This Row],[Ground truth (1 = ok; 0 = NOK)_ground_truth]],1,0)</f>
        <v>1</v>
      </c>
    </row>
    <row r="114" spans="1:11" x14ac:dyDescent="0.35">
      <c r="A114" s="1" t="s">
        <v>103</v>
      </c>
      <c r="B114" s="1">
        <v>1</v>
      </c>
      <c r="C114" s="1">
        <v>1</v>
      </c>
      <c r="D114" s="1">
        <v>4.0949999999999998</v>
      </c>
      <c r="E114" s="1">
        <v>21.081</v>
      </c>
      <c r="F114" s="1">
        <v>1</v>
      </c>
      <c r="H114" s="1" t="s">
        <v>79</v>
      </c>
      <c r="J114" s="2">
        <f>AND(merged_files[[#This Row],[Anomaly_Shape_Judgment]],merged_files[[#This Row],[Anomaly_Texture_Judgment]])*1</f>
        <v>1</v>
      </c>
      <c r="K114" s="1">
        <f>IF(J114=merged_files[[#This Row],[Ground truth (1 = ok; 0 = NOK)_ground_truth]],1,0)</f>
        <v>1</v>
      </c>
    </row>
    <row r="115" spans="1:11" x14ac:dyDescent="0.35">
      <c r="A115" s="1" t="s">
        <v>393</v>
      </c>
      <c r="B115" s="1">
        <v>1</v>
      </c>
      <c r="C115" s="1">
        <v>1</v>
      </c>
      <c r="D115" s="1">
        <v>13.151</v>
      </c>
      <c r="E115" s="1">
        <v>24.530999999999999</v>
      </c>
      <c r="F115" s="1">
        <v>1</v>
      </c>
      <c r="H115" s="1" t="s">
        <v>79</v>
      </c>
      <c r="J115" s="2">
        <f>AND(merged_files[[#This Row],[Anomaly_Shape_Judgment]],merged_files[[#This Row],[Anomaly_Texture_Judgment]])*1</f>
        <v>1</v>
      </c>
      <c r="K115" s="1">
        <f>IF(J115=merged_files[[#This Row],[Ground truth (1 = ok; 0 = NOK)_ground_truth]],1,0)</f>
        <v>1</v>
      </c>
    </row>
    <row r="116" spans="1:11" x14ac:dyDescent="0.35">
      <c r="A116" s="1" t="s">
        <v>614</v>
      </c>
      <c r="B116" s="1">
        <v>1</v>
      </c>
      <c r="C116" s="1">
        <v>1</v>
      </c>
      <c r="D116" s="1">
        <v>8.1419999999999995</v>
      </c>
      <c r="E116" s="1">
        <v>19.131</v>
      </c>
      <c r="F116" s="1">
        <v>1</v>
      </c>
      <c r="H116" s="1" t="s">
        <v>79</v>
      </c>
      <c r="J116" s="2">
        <f>AND(merged_files[[#This Row],[Anomaly_Shape_Judgment]],merged_files[[#This Row],[Anomaly_Texture_Judgment]])*1</f>
        <v>1</v>
      </c>
      <c r="K116" s="1">
        <f>IF(J116=merged_files[[#This Row],[Ground truth (1 = ok; 0 = NOK)_ground_truth]],1,0)</f>
        <v>1</v>
      </c>
    </row>
    <row r="117" spans="1:11" x14ac:dyDescent="0.35">
      <c r="A117" s="1" t="s">
        <v>226</v>
      </c>
      <c r="B117" s="1">
        <v>1</v>
      </c>
      <c r="C117" s="1">
        <v>1</v>
      </c>
      <c r="D117" s="1">
        <v>8.5990000000000002</v>
      </c>
      <c r="E117" s="1">
        <v>23.117000000000001</v>
      </c>
      <c r="F117" s="1">
        <v>1</v>
      </c>
      <c r="H117" s="1" t="s">
        <v>79</v>
      </c>
      <c r="J117" s="2">
        <f>AND(merged_files[[#This Row],[Anomaly_Shape_Judgment]],merged_files[[#This Row],[Anomaly_Texture_Judgment]])*1</f>
        <v>1</v>
      </c>
      <c r="K117" s="1">
        <f>IF(J117=merged_files[[#This Row],[Ground truth (1 = ok; 0 = NOK)_ground_truth]],1,0)</f>
        <v>1</v>
      </c>
    </row>
    <row r="118" spans="1:11" x14ac:dyDescent="0.35">
      <c r="A118" s="1" t="s">
        <v>177</v>
      </c>
      <c r="B118" s="1">
        <v>1</v>
      </c>
      <c r="C118" s="1">
        <v>1</v>
      </c>
      <c r="D118" s="1">
        <v>4.641</v>
      </c>
      <c r="E118" s="1">
        <v>29.390999999999998</v>
      </c>
      <c r="F118" s="1">
        <v>1</v>
      </c>
      <c r="H118" s="1" t="s">
        <v>79</v>
      </c>
      <c r="J118" s="2">
        <f>AND(merged_files[[#This Row],[Anomaly_Shape_Judgment]],merged_files[[#This Row],[Anomaly_Texture_Judgment]])*1</f>
        <v>1</v>
      </c>
      <c r="K118" s="1">
        <f>IF(J118=merged_files[[#This Row],[Ground truth (1 = ok; 0 = NOK)_ground_truth]],1,0)</f>
        <v>1</v>
      </c>
    </row>
    <row r="119" spans="1:11" x14ac:dyDescent="0.35">
      <c r="A119" s="1" t="s">
        <v>546</v>
      </c>
      <c r="B119" s="1">
        <v>1</v>
      </c>
      <c r="C119" s="1">
        <v>1</v>
      </c>
      <c r="D119" s="1">
        <v>7.23</v>
      </c>
      <c r="E119" s="1">
        <v>19.798999999999999</v>
      </c>
      <c r="F119" s="1">
        <v>1</v>
      </c>
      <c r="H119" s="1" t="s">
        <v>79</v>
      </c>
      <c r="J119" s="2">
        <f>AND(merged_files[[#This Row],[Anomaly_Shape_Judgment]],merged_files[[#This Row],[Anomaly_Texture_Judgment]])*1</f>
        <v>1</v>
      </c>
      <c r="K119" s="1">
        <f>IF(J119=merged_files[[#This Row],[Ground truth (1 = ok; 0 = NOK)_ground_truth]],1,0)</f>
        <v>1</v>
      </c>
    </row>
    <row r="120" spans="1:11" x14ac:dyDescent="0.35">
      <c r="A120" s="1" t="s">
        <v>412</v>
      </c>
      <c r="B120" s="1">
        <v>1</v>
      </c>
      <c r="C120" s="1">
        <v>1</v>
      </c>
      <c r="D120" s="1">
        <v>15.798999999999999</v>
      </c>
      <c r="E120" s="1">
        <v>29.276</v>
      </c>
      <c r="F120" s="1">
        <v>1</v>
      </c>
      <c r="H120" s="1" t="s">
        <v>79</v>
      </c>
      <c r="J120" s="2">
        <f>AND(merged_files[[#This Row],[Anomaly_Shape_Judgment]],merged_files[[#This Row],[Anomaly_Texture_Judgment]])*1</f>
        <v>1</v>
      </c>
      <c r="K120" s="1">
        <f>IF(J120=merged_files[[#This Row],[Ground truth (1 = ok; 0 = NOK)_ground_truth]],1,0)</f>
        <v>1</v>
      </c>
    </row>
    <row r="121" spans="1:11" x14ac:dyDescent="0.35">
      <c r="A121" s="1" t="s">
        <v>97</v>
      </c>
      <c r="B121" s="1">
        <v>1</v>
      </c>
      <c r="C121" s="1">
        <v>1</v>
      </c>
      <c r="D121" s="1">
        <v>7.609</v>
      </c>
      <c r="E121" s="1">
        <v>26.532</v>
      </c>
      <c r="F121" s="1">
        <v>1</v>
      </c>
      <c r="H121" s="1" t="s">
        <v>79</v>
      </c>
      <c r="J121" s="2">
        <f>AND(merged_files[[#This Row],[Anomaly_Shape_Judgment]],merged_files[[#This Row],[Anomaly_Texture_Judgment]])*1</f>
        <v>1</v>
      </c>
      <c r="K121" s="1">
        <f>IF(J121=merged_files[[#This Row],[Ground truth (1 = ok; 0 = NOK)_ground_truth]],1,0)</f>
        <v>1</v>
      </c>
    </row>
    <row r="122" spans="1:11" x14ac:dyDescent="0.35">
      <c r="A122" s="1" t="s">
        <v>1079</v>
      </c>
      <c r="B122" s="1">
        <v>1</v>
      </c>
      <c r="C122" s="1">
        <v>1</v>
      </c>
      <c r="D122" s="1">
        <v>4.92</v>
      </c>
      <c r="E122" s="1">
        <v>30.376000000000001</v>
      </c>
      <c r="F122" s="1">
        <v>1</v>
      </c>
      <c r="H122" s="1" t="s">
        <v>79</v>
      </c>
      <c r="J122" s="2">
        <f>AND(merged_files[[#This Row],[Anomaly_Shape_Judgment]],merged_files[[#This Row],[Anomaly_Texture_Judgment]])*1</f>
        <v>1</v>
      </c>
      <c r="K122" s="1">
        <f>IF(J122=merged_files[[#This Row],[Ground truth (1 = ok; 0 = NOK)_ground_truth]],1,0)</f>
        <v>1</v>
      </c>
    </row>
    <row r="123" spans="1:11" x14ac:dyDescent="0.35">
      <c r="A123" s="1" t="s">
        <v>761</v>
      </c>
      <c r="B123" s="1">
        <v>1</v>
      </c>
      <c r="C123" s="1">
        <v>1</v>
      </c>
      <c r="D123" s="1">
        <v>11.178000000000001</v>
      </c>
      <c r="E123" s="1">
        <v>26.611000000000001</v>
      </c>
      <c r="F123" s="1">
        <v>1</v>
      </c>
      <c r="H123" s="1" t="s">
        <v>79</v>
      </c>
      <c r="J123" s="2">
        <f>AND(merged_files[[#This Row],[Anomaly_Shape_Judgment]],merged_files[[#This Row],[Anomaly_Texture_Judgment]])*1</f>
        <v>1</v>
      </c>
      <c r="K123" s="1">
        <f>IF(J123=merged_files[[#This Row],[Ground truth (1 = ok; 0 = NOK)_ground_truth]],1,0)</f>
        <v>1</v>
      </c>
    </row>
    <row r="124" spans="1:11" x14ac:dyDescent="0.35">
      <c r="A124" s="1" t="s">
        <v>127</v>
      </c>
      <c r="B124" s="1">
        <v>1</v>
      </c>
      <c r="C124" s="1">
        <v>0</v>
      </c>
      <c r="D124" s="1">
        <v>26.417000000000002</v>
      </c>
      <c r="E124" s="1">
        <v>35.04</v>
      </c>
      <c r="F124" s="1">
        <v>1</v>
      </c>
      <c r="G124" s="1" t="s">
        <v>1178</v>
      </c>
      <c r="H124" s="1" t="s">
        <v>79</v>
      </c>
      <c r="J124" s="2">
        <f>AND(merged_files[[#This Row],[Anomaly_Shape_Judgment]],merged_files[[#This Row],[Anomaly_Texture_Judgment]])*1</f>
        <v>0</v>
      </c>
      <c r="K124" s="1">
        <f>IF(J124=merged_files[[#This Row],[Ground truth (1 = ok; 0 = NOK)_ground_truth]],1,0)</f>
        <v>0</v>
      </c>
    </row>
    <row r="125" spans="1:11" x14ac:dyDescent="0.35">
      <c r="A125" s="1" t="s">
        <v>334</v>
      </c>
      <c r="B125" s="1">
        <v>1</v>
      </c>
      <c r="C125" s="1">
        <v>1</v>
      </c>
      <c r="D125" s="1">
        <v>6.2530000000000001</v>
      </c>
      <c r="E125" s="1">
        <v>21.009</v>
      </c>
      <c r="F125" s="1">
        <v>1</v>
      </c>
      <c r="H125" s="1" t="s">
        <v>79</v>
      </c>
      <c r="J125" s="2">
        <f>AND(merged_files[[#This Row],[Anomaly_Shape_Judgment]],merged_files[[#This Row],[Anomaly_Texture_Judgment]])*1</f>
        <v>1</v>
      </c>
      <c r="K125" s="1">
        <f>IF(J125=merged_files[[#This Row],[Ground truth (1 = ok; 0 = NOK)_ground_truth]],1,0)</f>
        <v>1</v>
      </c>
    </row>
    <row r="126" spans="1:11" x14ac:dyDescent="0.35">
      <c r="A126" s="1" t="s">
        <v>456</v>
      </c>
      <c r="B126" s="1">
        <v>1</v>
      </c>
      <c r="C126" s="1">
        <v>1</v>
      </c>
      <c r="D126" s="1">
        <v>4.45</v>
      </c>
      <c r="E126" s="1">
        <v>23.344999999999999</v>
      </c>
      <c r="F126" s="1">
        <v>1</v>
      </c>
      <c r="H126" s="1" t="s">
        <v>79</v>
      </c>
      <c r="J126" s="2">
        <f>AND(merged_files[[#This Row],[Anomaly_Shape_Judgment]],merged_files[[#This Row],[Anomaly_Texture_Judgment]])*1</f>
        <v>1</v>
      </c>
      <c r="K126" s="1">
        <f>IF(J126=merged_files[[#This Row],[Ground truth (1 = ok; 0 = NOK)_ground_truth]],1,0)</f>
        <v>1</v>
      </c>
    </row>
    <row r="127" spans="1:11" x14ac:dyDescent="0.35">
      <c r="A127" s="1" t="s">
        <v>971</v>
      </c>
      <c r="B127" s="1">
        <v>1</v>
      </c>
      <c r="C127" s="1">
        <v>1</v>
      </c>
      <c r="D127" s="1">
        <v>8.7899999999999991</v>
      </c>
      <c r="E127" s="1">
        <v>22.786000000000001</v>
      </c>
      <c r="F127" s="1">
        <v>1</v>
      </c>
      <c r="H127" s="1" t="s">
        <v>79</v>
      </c>
      <c r="J127" s="2">
        <f>AND(merged_files[[#This Row],[Anomaly_Shape_Judgment]],merged_files[[#This Row],[Anomaly_Texture_Judgment]])*1</f>
        <v>1</v>
      </c>
      <c r="K127" s="1">
        <f>IF(J127=merged_files[[#This Row],[Ground truth (1 = ok; 0 = NOK)_ground_truth]],1,0)</f>
        <v>1</v>
      </c>
    </row>
    <row r="128" spans="1:11" x14ac:dyDescent="0.35">
      <c r="A128" s="1" t="s">
        <v>139</v>
      </c>
      <c r="B128" s="1">
        <v>1</v>
      </c>
      <c r="C128" s="1">
        <v>1</v>
      </c>
      <c r="D128" s="1">
        <v>13.223000000000001</v>
      </c>
      <c r="E128" s="1">
        <v>36.999000000000002</v>
      </c>
      <c r="F128" s="1">
        <v>1</v>
      </c>
      <c r="H128" s="1" t="s">
        <v>79</v>
      </c>
      <c r="J128" s="2">
        <f>AND(merged_files[[#This Row],[Anomaly_Shape_Judgment]],merged_files[[#This Row],[Anomaly_Texture_Judgment]])*1</f>
        <v>1</v>
      </c>
      <c r="K128" s="1">
        <f>IF(J128=merged_files[[#This Row],[Ground truth (1 = ok; 0 = NOK)_ground_truth]],1,0)</f>
        <v>1</v>
      </c>
    </row>
    <row r="129" spans="1:11" x14ac:dyDescent="0.35">
      <c r="A129" s="1" t="s">
        <v>800</v>
      </c>
      <c r="B129" s="1">
        <v>1</v>
      </c>
      <c r="C129" s="1">
        <v>1</v>
      </c>
      <c r="D129" s="1">
        <v>7.6360000000000001</v>
      </c>
      <c r="E129" s="1">
        <v>32.551000000000002</v>
      </c>
      <c r="F129" s="1">
        <v>1</v>
      </c>
      <c r="H129" s="1" t="s">
        <v>79</v>
      </c>
      <c r="J129" s="2">
        <f>AND(merged_files[[#This Row],[Anomaly_Shape_Judgment]],merged_files[[#This Row],[Anomaly_Texture_Judgment]])*1</f>
        <v>1</v>
      </c>
      <c r="K129" s="1">
        <f>IF(J129=merged_files[[#This Row],[Ground truth (1 = ok; 0 = NOK)_ground_truth]],1,0)</f>
        <v>1</v>
      </c>
    </row>
    <row r="130" spans="1:11" x14ac:dyDescent="0.35">
      <c r="A130" s="1" t="s">
        <v>315</v>
      </c>
      <c r="B130" s="1">
        <v>1</v>
      </c>
      <c r="C130" s="1">
        <v>1</v>
      </c>
      <c r="D130" s="1">
        <v>5.593</v>
      </c>
      <c r="E130" s="1">
        <v>23.873999999999999</v>
      </c>
      <c r="F130" s="1">
        <v>1</v>
      </c>
      <c r="H130" s="1" t="s">
        <v>79</v>
      </c>
      <c r="J130" s="2">
        <f>AND(merged_files[[#This Row],[Anomaly_Shape_Judgment]],merged_files[[#This Row],[Anomaly_Texture_Judgment]])*1</f>
        <v>1</v>
      </c>
      <c r="K130" s="1">
        <f>IF(J130=merged_files[[#This Row],[Ground truth (1 = ok; 0 = NOK)_ground_truth]],1,0)</f>
        <v>1</v>
      </c>
    </row>
    <row r="131" spans="1:11" x14ac:dyDescent="0.35">
      <c r="A131" s="1" t="s">
        <v>497</v>
      </c>
      <c r="B131" s="1">
        <v>1</v>
      </c>
      <c r="C131" s="1">
        <v>1</v>
      </c>
      <c r="D131" s="1">
        <v>6.2709999999999999</v>
      </c>
      <c r="E131" s="1">
        <v>29.266999999999999</v>
      </c>
      <c r="F131" s="1">
        <v>1</v>
      </c>
      <c r="H131" s="1" t="s">
        <v>79</v>
      </c>
      <c r="J131" s="2">
        <f>AND(merged_files[[#This Row],[Anomaly_Shape_Judgment]],merged_files[[#This Row],[Anomaly_Texture_Judgment]])*1</f>
        <v>1</v>
      </c>
      <c r="K131" s="1">
        <f>IF(J131=merged_files[[#This Row],[Ground truth (1 = ok; 0 = NOK)_ground_truth]],1,0)</f>
        <v>1</v>
      </c>
    </row>
    <row r="132" spans="1:11" x14ac:dyDescent="0.35">
      <c r="A132" s="1" t="s">
        <v>141</v>
      </c>
      <c r="B132" s="1">
        <v>1</v>
      </c>
      <c r="C132" s="1">
        <v>1</v>
      </c>
      <c r="D132" s="1">
        <v>6.4340000000000002</v>
      </c>
      <c r="E132" s="1">
        <v>31.469000000000001</v>
      </c>
      <c r="F132" s="1">
        <v>1</v>
      </c>
      <c r="H132" s="1" t="s">
        <v>79</v>
      </c>
      <c r="J132" s="2">
        <f>AND(merged_files[[#This Row],[Anomaly_Shape_Judgment]],merged_files[[#This Row],[Anomaly_Texture_Judgment]])*1</f>
        <v>1</v>
      </c>
      <c r="K132" s="1">
        <f>IF(J132=merged_files[[#This Row],[Ground truth (1 = ok; 0 = NOK)_ground_truth]],1,0)</f>
        <v>1</v>
      </c>
    </row>
    <row r="133" spans="1:11" x14ac:dyDescent="0.35">
      <c r="A133" s="1" t="s">
        <v>268</v>
      </c>
      <c r="B133" s="1">
        <v>1</v>
      </c>
      <c r="C133" s="1">
        <v>1</v>
      </c>
      <c r="D133" s="1">
        <v>7.01</v>
      </c>
      <c r="E133" s="1">
        <v>27.370999999999999</v>
      </c>
      <c r="F133" s="1">
        <v>1</v>
      </c>
      <c r="H133" s="1" t="s">
        <v>79</v>
      </c>
      <c r="J133" s="2">
        <f>AND(merged_files[[#This Row],[Anomaly_Shape_Judgment]],merged_files[[#This Row],[Anomaly_Texture_Judgment]])*1</f>
        <v>1</v>
      </c>
      <c r="K133" s="1">
        <f>IF(J133=merged_files[[#This Row],[Ground truth (1 = ok; 0 = NOK)_ground_truth]],1,0)</f>
        <v>1</v>
      </c>
    </row>
    <row r="134" spans="1:11" x14ac:dyDescent="0.35">
      <c r="A134" s="1" t="s">
        <v>902</v>
      </c>
      <c r="B134" s="1">
        <v>1</v>
      </c>
      <c r="C134" s="1">
        <v>1</v>
      </c>
      <c r="D134" s="1">
        <v>9.8849999999999998</v>
      </c>
      <c r="E134" s="1">
        <v>25.422999999999998</v>
      </c>
      <c r="F134" s="1">
        <v>1</v>
      </c>
      <c r="H134" s="1" t="s">
        <v>79</v>
      </c>
      <c r="J134" s="2">
        <f>AND(merged_files[[#This Row],[Anomaly_Shape_Judgment]],merged_files[[#This Row],[Anomaly_Texture_Judgment]])*1</f>
        <v>1</v>
      </c>
      <c r="K134" s="1">
        <f>IF(J134=merged_files[[#This Row],[Ground truth (1 = ok; 0 = NOK)_ground_truth]],1,0)</f>
        <v>1</v>
      </c>
    </row>
    <row r="135" spans="1:11" x14ac:dyDescent="0.35">
      <c r="A135" s="1" t="s">
        <v>367</v>
      </c>
      <c r="B135" s="1">
        <v>1</v>
      </c>
      <c r="C135" s="1">
        <v>1</v>
      </c>
      <c r="D135" s="1">
        <v>7.1310000000000002</v>
      </c>
      <c r="E135" s="1">
        <v>22.995999999999999</v>
      </c>
      <c r="F135" s="1">
        <v>1</v>
      </c>
      <c r="H135" s="1" t="s">
        <v>79</v>
      </c>
      <c r="J135" s="2">
        <f>AND(merged_files[[#This Row],[Anomaly_Shape_Judgment]],merged_files[[#This Row],[Anomaly_Texture_Judgment]])*1</f>
        <v>1</v>
      </c>
      <c r="K135" s="1">
        <f>IF(J135=merged_files[[#This Row],[Ground truth (1 = ok; 0 = NOK)_ground_truth]],1,0)</f>
        <v>1</v>
      </c>
    </row>
    <row r="136" spans="1:11" x14ac:dyDescent="0.35">
      <c r="A136" s="1" t="s">
        <v>730</v>
      </c>
      <c r="B136" s="1">
        <v>1</v>
      </c>
      <c r="C136" s="1">
        <v>1</v>
      </c>
      <c r="D136" s="1">
        <v>6.6630000000000003</v>
      </c>
      <c r="E136" s="1">
        <v>21.478999999999999</v>
      </c>
      <c r="F136" s="1">
        <v>1</v>
      </c>
      <c r="H136" s="1" t="s">
        <v>79</v>
      </c>
      <c r="J136" s="2">
        <f>AND(merged_files[[#This Row],[Anomaly_Shape_Judgment]],merged_files[[#This Row],[Anomaly_Texture_Judgment]])*1</f>
        <v>1</v>
      </c>
      <c r="K136" s="1">
        <f>IF(J136=merged_files[[#This Row],[Ground truth (1 = ok; 0 = NOK)_ground_truth]],1,0)</f>
        <v>1</v>
      </c>
    </row>
    <row r="137" spans="1:11" x14ac:dyDescent="0.35">
      <c r="A137" s="1" t="s">
        <v>1044</v>
      </c>
      <c r="B137" s="1">
        <v>1</v>
      </c>
      <c r="C137" s="1">
        <v>1</v>
      </c>
      <c r="D137" s="1">
        <v>8.8849999999999998</v>
      </c>
      <c r="E137" s="1">
        <v>15.154</v>
      </c>
      <c r="F137" s="1">
        <v>1</v>
      </c>
      <c r="H137" s="1" t="s">
        <v>79</v>
      </c>
      <c r="J137" s="2">
        <f>AND(merged_files[[#This Row],[Anomaly_Shape_Judgment]],merged_files[[#This Row],[Anomaly_Texture_Judgment]])*1</f>
        <v>1</v>
      </c>
      <c r="K137" s="1">
        <f>IF(J137=merged_files[[#This Row],[Ground truth (1 = ok; 0 = NOK)_ground_truth]],1,0)</f>
        <v>1</v>
      </c>
    </row>
    <row r="138" spans="1:11" x14ac:dyDescent="0.35">
      <c r="A138" s="1" t="s">
        <v>864</v>
      </c>
      <c r="B138" s="1">
        <v>0</v>
      </c>
      <c r="C138" s="1">
        <v>1</v>
      </c>
      <c r="D138" s="1">
        <v>8.9060000000000006</v>
      </c>
      <c r="E138" s="1">
        <v>45.951999999999998</v>
      </c>
      <c r="F138" s="1">
        <v>1</v>
      </c>
      <c r="H138" s="1" t="s">
        <v>79</v>
      </c>
      <c r="J138" s="2">
        <f>AND(merged_files[[#This Row],[Anomaly_Shape_Judgment]],merged_files[[#This Row],[Anomaly_Texture_Judgment]])*1</f>
        <v>0</v>
      </c>
      <c r="K138" s="1">
        <f>IF(J138=merged_files[[#This Row],[Ground truth (1 = ok; 0 = NOK)_ground_truth]],1,0)</f>
        <v>0</v>
      </c>
    </row>
    <row r="139" spans="1:11" x14ac:dyDescent="0.35">
      <c r="A139" s="1" t="s">
        <v>254</v>
      </c>
      <c r="B139" s="1">
        <v>1</v>
      </c>
      <c r="C139" s="1">
        <v>1</v>
      </c>
      <c r="D139" s="1">
        <v>5.8890000000000002</v>
      </c>
      <c r="E139" s="1">
        <v>23.302</v>
      </c>
      <c r="F139" s="1">
        <v>1</v>
      </c>
      <c r="H139" s="1" t="s">
        <v>79</v>
      </c>
      <c r="J139" s="2">
        <f>AND(merged_files[[#This Row],[Anomaly_Shape_Judgment]],merged_files[[#This Row],[Anomaly_Texture_Judgment]])*1</f>
        <v>1</v>
      </c>
      <c r="K139" s="1">
        <f>IF(J139=merged_files[[#This Row],[Ground truth (1 = ok; 0 = NOK)_ground_truth]],1,0)</f>
        <v>1</v>
      </c>
    </row>
    <row r="140" spans="1:11" x14ac:dyDescent="0.35">
      <c r="A140" s="1" t="s">
        <v>313</v>
      </c>
      <c r="B140" s="1">
        <v>1</v>
      </c>
      <c r="C140" s="1">
        <v>1</v>
      </c>
      <c r="D140" s="1">
        <v>9.0039999999999996</v>
      </c>
      <c r="E140" s="1">
        <v>30.492000000000001</v>
      </c>
      <c r="F140" s="1">
        <v>1</v>
      </c>
      <c r="H140" s="1" t="s">
        <v>79</v>
      </c>
      <c r="J140" s="2">
        <f>AND(merged_files[[#This Row],[Anomaly_Shape_Judgment]],merged_files[[#This Row],[Anomaly_Texture_Judgment]])*1</f>
        <v>1</v>
      </c>
      <c r="K140" s="1">
        <f>IF(J140=merged_files[[#This Row],[Ground truth (1 = ok; 0 = NOK)_ground_truth]],1,0)</f>
        <v>1</v>
      </c>
    </row>
    <row r="141" spans="1:11" x14ac:dyDescent="0.35">
      <c r="A141" s="1" t="s">
        <v>850</v>
      </c>
      <c r="B141" s="1">
        <v>1</v>
      </c>
      <c r="C141" s="1">
        <v>1</v>
      </c>
      <c r="D141" s="1">
        <v>8.9220000000000006</v>
      </c>
      <c r="E141" s="1">
        <v>25.898</v>
      </c>
      <c r="F141" s="1">
        <v>1</v>
      </c>
      <c r="H141" s="1" t="s">
        <v>79</v>
      </c>
      <c r="J141" s="2">
        <f>AND(merged_files[[#This Row],[Anomaly_Shape_Judgment]],merged_files[[#This Row],[Anomaly_Texture_Judgment]])*1</f>
        <v>1</v>
      </c>
      <c r="K141" s="1">
        <f>IF(J141=merged_files[[#This Row],[Ground truth (1 = ok; 0 = NOK)_ground_truth]],1,0)</f>
        <v>1</v>
      </c>
    </row>
    <row r="142" spans="1:11" x14ac:dyDescent="0.35">
      <c r="A142" s="1" t="s">
        <v>602</v>
      </c>
      <c r="B142" s="1">
        <v>0</v>
      </c>
      <c r="C142" s="1">
        <v>0</v>
      </c>
      <c r="D142" s="1">
        <v>41.994</v>
      </c>
      <c r="E142" s="1">
        <v>200.429</v>
      </c>
      <c r="F142" s="1">
        <v>1</v>
      </c>
      <c r="G142" s="1" t="s">
        <v>1180</v>
      </c>
      <c r="H142" s="1" t="s">
        <v>79</v>
      </c>
      <c r="J142" s="2">
        <f>AND(merged_files[[#This Row],[Anomaly_Shape_Judgment]],merged_files[[#This Row],[Anomaly_Texture_Judgment]])*1</f>
        <v>0</v>
      </c>
      <c r="K142" s="1">
        <f>IF(J142=merged_files[[#This Row],[Ground truth (1 = ok; 0 = NOK)_ground_truth]],1,0)</f>
        <v>0</v>
      </c>
    </row>
    <row r="143" spans="1:11" x14ac:dyDescent="0.35">
      <c r="A143" s="1" t="s">
        <v>353</v>
      </c>
      <c r="B143" s="1">
        <v>1</v>
      </c>
      <c r="C143" s="1">
        <v>1</v>
      </c>
      <c r="D143" s="1">
        <v>11.066000000000001</v>
      </c>
      <c r="E143" s="1">
        <v>24.765999999999998</v>
      </c>
      <c r="F143" s="1">
        <v>1</v>
      </c>
      <c r="H143" s="1" t="s">
        <v>79</v>
      </c>
      <c r="J143" s="2">
        <f>AND(merged_files[[#This Row],[Anomaly_Shape_Judgment]],merged_files[[#This Row],[Anomaly_Texture_Judgment]])*1</f>
        <v>1</v>
      </c>
      <c r="K143" s="1">
        <f>IF(J143=merged_files[[#This Row],[Ground truth (1 = ok; 0 = NOK)_ground_truth]],1,0)</f>
        <v>1</v>
      </c>
    </row>
    <row r="144" spans="1:11" x14ac:dyDescent="0.35">
      <c r="A144" s="1" t="s">
        <v>610</v>
      </c>
      <c r="B144" s="1">
        <v>1</v>
      </c>
      <c r="C144" s="1">
        <v>1</v>
      </c>
      <c r="D144" s="1">
        <v>4.6340000000000003</v>
      </c>
      <c r="E144" s="1">
        <v>25.216000000000001</v>
      </c>
      <c r="F144" s="1">
        <v>1</v>
      </c>
      <c r="H144" s="1" t="s">
        <v>79</v>
      </c>
      <c r="J144" s="2">
        <f>AND(merged_files[[#This Row],[Anomaly_Shape_Judgment]],merged_files[[#This Row],[Anomaly_Texture_Judgment]])*1</f>
        <v>1</v>
      </c>
      <c r="K144" s="1">
        <f>IF(J144=merged_files[[#This Row],[Ground truth (1 = ok; 0 = NOK)_ground_truth]],1,0)</f>
        <v>1</v>
      </c>
    </row>
    <row r="145" spans="1:11" x14ac:dyDescent="0.35">
      <c r="A145" s="1" t="s">
        <v>417</v>
      </c>
      <c r="B145" s="1">
        <v>1</v>
      </c>
      <c r="C145" s="1">
        <v>1</v>
      </c>
      <c r="D145" s="1">
        <v>6.6719999999999997</v>
      </c>
      <c r="E145" s="1">
        <v>21.826000000000001</v>
      </c>
      <c r="F145" s="1">
        <v>1</v>
      </c>
      <c r="H145" s="1" t="s">
        <v>79</v>
      </c>
      <c r="J145" s="2">
        <f>AND(merged_files[[#This Row],[Anomaly_Shape_Judgment]],merged_files[[#This Row],[Anomaly_Texture_Judgment]])*1</f>
        <v>1</v>
      </c>
      <c r="K145" s="1">
        <f>IF(J145=merged_files[[#This Row],[Ground truth (1 = ok; 0 = NOK)_ground_truth]],1,0)</f>
        <v>1</v>
      </c>
    </row>
    <row r="146" spans="1:11" x14ac:dyDescent="0.35">
      <c r="A146" s="1" t="s">
        <v>682</v>
      </c>
      <c r="B146" s="1">
        <v>0</v>
      </c>
      <c r="C146" s="1">
        <v>0</v>
      </c>
      <c r="D146" s="1">
        <v>310.83199999999999</v>
      </c>
      <c r="E146" s="1">
        <v>498.65800000000002</v>
      </c>
      <c r="F146" s="1">
        <v>1</v>
      </c>
      <c r="G146" s="1" t="s">
        <v>1180</v>
      </c>
      <c r="H146" s="1" t="s">
        <v>79</v>
      </c>
      <c r="J146" s="2">
        <f>AND(merged_files[[#This Row],[Anomaly_Shape_Judgment]],merged_files[[#This Row],[Anomaly_Texture_Judgment]])*1</f>
        <v>0</v>
      </c>
      <c r="K146" s="1">
        <f>IF(J146=merged_files[[#This Row],[Ground truth (1 = ok; 0 = NOK)_ground_truth]],1,0)</f>
        <v>0</v>
      </c>
    </row>
    <row r="147" spans="1:11" x14ac:dyDescent="0.35">
      <c r="A147" s="1" t="s">
        <v>1082</v>
      </c>
      <c r="B147" s="1">
        <v>0</v>
      </c>
      <c r="C147" s="1">
        <v>0</v>
      </c>
      <c r="D147" s="1">
        <v>31.541</v>
      </c>
      <c r="E147" s="1">
        <v>488.41500000000002</v>
      </c>
      <c r="F147" s="1">
        <v>1</v>
      </c>
      <c r="G147" s="1" t="s">
        <v>1180</v>
      </c>
      <c r="H147" s="1" t="s">
        <v>79</v>
      </c>
      <c r="J147" s="2">
        <f>AND(merged_files[[#This Row],[Anomaly_Shape_Judgment]],merged_files[[#This Row],[Anomaly_Texture_Judgment]])*1</f>
        <v>0</v>
      </c>
      <c r="K147" s="1">
        <f>IF(J147=merged_files[[#This Row],[Ground truth (1 = ok; 0 = NOK)_ground_truth]],1,0)</f>
        <v>0</v>
      </c>
    </row>
    <row r="148" spans="1:11" x14ac:dyDescent="0.35">
      <c r="A148" s="1" t="s">
        <v>817</v>
      </c>
      <c r="B148" s="1">
        <v>1</v>
      </c>
      <c r="C148" s="1">
        <v>1</v>
      </c>
      <c r="D148" s="1">
        <v>7.6319999999999997</v>
      </c>
      <c r="E148" s="1">
        <v>24.498000000000001</v>
      </c>
      <c r="F148" s="1">
        <v>1</v>
      </c>
      <c r="H148" s="1" t="s">
        <v>79</v>
      </c>
      <c r="J148" s="2">
        <f>AND(merged_files[[#This Row],[Anomaly_Shape_Judgment]],merged_files[[#This Row],[Anomaly_Texture_Judgment]])*1</f>
        <v>1</v>
      </c>
      <c r="K148" s="1">
        <f>IF(J148=merged_files[[#This Row],[Ground truth (1 = ok; 0 = NOK)_ground_truth]],1,0)</f>
        <v>1</v>
      </c>
    </row>
    <row r="149" spans="1:11" x14ac:dyDescent="0.35">
      <c r="A149" s="1" t="s">
        <v>520</v>
      </c>
      <c r="B149" s="1">
        <v>1</v>
      </c>
      <c r="C149" s="1">
        <v>1</v>
      </c>
      <c r="D149" s="1">
        <v>6.99</v>
      </c>
      <c r="E149" s="1">
        <v>20.209</v>
      </c>
      <c r="F149" s="1">
        <v>1</v>
      </c>
      <c r="H149" s="1" t="s">
        <v>79</v>
      </c>
      <c r="J149" s="2">
        <f>AND(merged_files[[#This Row],[Anomaly_Shape_Judgment]],merged_files[[#This Row],[Anomaly_Texture_Judgment]])*1</f>
        <v>1</v>
      </c>
      <c r="K149" s="1">
        <f>IF(J149=merged_files[[#This Row],[Ground truth (1 = ok; 0 = NOK)_ground_truth]],1,0)</f>
        <v>1</v>
      </c>
    </row>
    <row r="150" spans="1:11" x14ac:dyDescent="0.35">
      <c r="A150" s="1" t="s">
        <v>860</v>
      </c>
      <c r="B150" s="1">
        <v>1</v>
      </c>
      <c r="C150" s="1">
        <v>1</v>
      </c>
      <c r="D150" s="1">
        <v>5.2910000000000004</v>
      </c>
      <c r="E150" s="1">
        <v>26.972000000000001</v>
      </c>
      <c r="F150" s="1">
        <v>1</v>
      </c>
      <c r="H150" s="1" t="s">
        <v>79</v>
      </c>
      <c r="J150" s="2">
        <f>AND(merged_files[[#This Row],[Anomaly_Shape_Judgment]],merged_files[[#This Row],[Anomaly_Texture_Judgment]])*1</f>
        <v>1</v>
      </c>
      <c r="K150" s="1">
        <f>IF(J150=merged_files[[#This Row],[Ground truth (1 = ok; 0 = NOK)_ground_truth]],1,0)</f>
        <v>1</v>
      </c>
    </row>
    <row r="151" spans="1:11" x14ac:dyDescent="0.35">
      <c r="A151" s="1" t="s">
        <v>1060</v>
      </c>
      <c r="B151" s="1">
        <v>1</v>
      </c>
      <c r="C151" s="1">
        <v>1</v>
      </c>
      <c r="D151" s="1">
        <v>8.1839999999999993</v>
      </c>
      <c r="E151" s="1">
        <v>28.178999999999998</v>
      </c>
      <c r="F151" s="1">
        <v>1</v>
      </c>
      <c r="H151" s="1" t="s">
        <v>79</v>
      </c>
      <c r="J151" s="2">
        <f>AND(merged_files[[#This Row],[Anomaly_Shape_Judgment]],merged_files[[#This Row],[Anomaly_Texture_Judgment]])*1</f>
        <v>1</v>
      </c>
      <c r="K151" s="1">
        <f>IF(J151=merged_files[[#This Row],[Ground truth (1 = ok; 0 = NOK)_ground_truth]],1,0)</f>
        <v>1</v>
      </c>
    </row>
    <row r="152" spans="1:11" x14ac:dyDescent="0.35">
      <c r="A152" s="1" t="s">
        <v>454</v>
      </c>
      <c r="B152" s="1">
        <v>1</v>
      </c>
      <c r="C152" s="1">
        <v>1</v>
      </c>
      <c r="D152" s="1">
        <v>11.762</v>
      </c>
      <c r="E152" s="1">
        <v>23.367999999999999</v>
      </c>
      <c r="F152" s="1">
        <v>1</v>
      </c>
      <c r="H152" s="1" t="s">
        <v>79</v>
      </c>
      <c r="J152" s="2">
        <f>AND(merged_files[[#This Row],[Anomaly_Shape_Judgment]],merged_files[[#This Row],[Anomaly_Texture_Judgment]])*1</f>
        <v>1</v>
      </c>
      <c r="K152" s="1">
        <f>IF(J152=merged_files[[#This Row],[Ground truth (1 = ok; 0 = NOK)_ground_truth]],1,0)</f>
        <v>1</v>
      </c>
    </row>
    <row r="153" spans="1:11" x14ac:dyDescent="0.35">
      <c r="A153" s="1" t="s">
        <v>984</v>
      </c>
      <c r="B153" s="1">
        <v>1</v>
      </c>
      <c r="C153" s="1">
        <v>1</v>
      </c>
      <c r="D153" s="1">
        <v>5.4980000000000002</v>
      </c>
      <c r="E153" s="1">
        <v>24.321000000000002</v>
      </c>
      <c r="F153" s="1">
        <v>1</v>
      </c>
      <c r="H153" s="1" t="s">
        <v>79</v>
      </c>
      <c r="J153" s="2">
        <f>AND(merged_files[[#This Row],[Anomaly_Shape_Judgment]],merged_files[[#This Row],[Anomaly_Texture_Judgment]])*1</f>
        <v>1</v>
      </c>
      <c r="K153" s="1">
        <f>IF(J153=merged_files[[#This Row],[Ground truth (1 = ok; 0 = NOK)_ground_truth]],1,0)</f>
        <v>1</v>
      </c>
    </row>
    <row r="154" spans="1:11" x14ac:dyDescent="0.35">
      <c r="A154" s="1" t="s">
        <v>1151</v>
      </c>
      <c r="B154" s="1">
        <v>1</v>
      </c>
      <c r="C154" s="1">
        <v>1</v>
      </c>
      <c r="D154" s="1">
        <v>6.2249999999999996</v>
      </c>
      <c r="E154" s="1">
        <v>20.632999999999999</v>
      </c>
      <c r="F154" s="1">
        <v>1</v>
      </c>
      <c r="H154" s="1" t="s">
        <v>79</v>
      </c>
      <c r="J154" s="2">
        <f>AND(merged_files[[#This Row],[Anomaly_Shape_Judgment]],merged_files[[#This Row],[Anomaly_Texture_Judgment]])*1</f>
        <v>1</v>
      </c>
      <c r="K154" s="1">
        <f>IF(J154=merged_files[[#This Row],[Ground truth (1 = ok; 0 = NOK)_ground_truth]],1,0)</f>
        <v>1</v>
      </c>
    </row>
    <row r="155" spans="1:11" x14ac:dyDescent="0.35">
      <c r="A155" s="1" t="s">
        <v>1058</v>
      </c>
      <c r="B155" s="1">
        <v>1</v>
      </c>
      <c r="C155" s="1">
        <v>1</v>
      </c>
      <c r="D155" s="1">
        <v>9.7609999999999992</v>
      </c>
      <c r="E155" s="1">
        <v>39.137999999999998</v>
      </c>
      <c r="F155" s="1">
        <v>1</v>
      </c>
      <c r="H155" s="1" t="s">
        <v>79</v>
      </c>
      <c r="J155" s="2">
        <f>AND(merged_files[[#This Row],[Anomaly_Shape_Judgment]],merged_files[[#This Row],[Anomaly_Texture_Judgment]])*1</f>
        <v>1</v>
      </c>
      <c r="K155" s="1">
        <f>IF(J155=merged_files[[#This Row],[Ground truth (1 = ok; 0 = NOK)_ground_truth]],1,0)</f>
        <v>1</v>
      </c>
    </row>
    <row r="156" spans="1:11" x14ac:dyDescent="0.35">
      <c r="A156" s="1" t="s">
        <v>464</v>
      </c>
      <c r="B156" s="1">
        <v>1</v>
      </c>
      <c r="C156" s="1">
        <v>1</v>
      </c>
      <c r="D156" s="1">
        <v>6.2850000000000001</v>
      </c>
      <c r="E156" s="1">
        <v>27.710999999999999</v>
      </c>
      <c r="F156" s="1">
        <v>1</v>
      </c>
      <c r="H156" s="1" t="s">
        <v>79</v>
      </c>
      <c r="J156" s="2">
        <f>AND(merged_files[[#This Row],[Anomaly_Shape_Judgment]],merged_files[[#This Row],[Anomaly_Texture_Judgment]])*1</f>
        <v>1</v>
      </c>
      <c r="K156" s="1">
        <f>IF(J156=merged_files[[#This Row],[Ground truth (1 = ok; 0 = NOK)_ground_truth]],1,0)</f>
        <v>1</v>
      </c>
    </row>
    <row r="157" spans="1:11" x14ac:dyDescent="0.35">
      <c r="A157" s="1" t="s">
        <v>186</v>
      </c>
      <c r="B157" s="1">
        <v>1</v>
      </c>
      <c r="C157" s="1">
        <v>1</v>
      </c>
      <c r="D157" s="1">
        <v>5.875</v>
      </c>
      <c r="E157" s="1">
        <v>22.452999999999999</v>
      </c>
      <c r="F157" s="1">
        <v>1</v>
      </c>
      <c r="H157" s="1" t="s">
        <v>79</v>
      </c>
      <c r="J157" s="2">
        <f>AND(merged_files[[#This Row],[Anomaly_Shape_Judgment]],merged_files[[#This Row],[Anomaly_Texture_Judgment]])*1</f>
        <v>1</v>
      </c>
      <c r="K157" s="1">
        <f>IF(J157=merged_files[[#This Row],[Ground truth (1 = ok; 0 = NOK)_ground_truth]],1,0)</f>
        <v>1</v>
      </c>
    </row>
    <row r="158" spans="1:11" x14ac:dyDescent="0.35">
      <c r="A158" s="1" t="s">
        <v>619</v>
      </c>
      <c r="B158" s="1">
        <v>1</v>
      </c>
      <c r="C158" s="1">
        <v>1</v>
      </c>
      <c r="D158" s="1">
        <v>8.8360000000000003</v>
      </c>
      <c r="E158" s="1">
        <v>32.298000000000002</v>
      </c>
      <c r="F158" s="1">
        <v>1</v>
      </c>
      <c r="H158" s="1" t="s">
        <v>79</v>
      </c>
      <c r="J158" s="2">
        <f>AND(merged_files[[#This Row],[Anomaly_Shape_Judgment]],merged_files[[#This Row],[Anomaly_Texture_Judgment]])*1</f>
        <v>1</v>
      </c>
      <c r="K158" s="1">
        <f>IF(J158=merged_files[[#This Row],[Ground truth (1 = ok; 0 = NOK)_ground_truth]],1,0)</f>
        <v>1</v>
      </c>
    </row>
    <row r="159" spans="1:11" x14ac:dyDescent="0.35">
      <c r="A159" s="1" t="s">
        <v>813</v>
      </c>
      <c r="B159" s="1">
        <v>1</v>
      </c>
      <c r="C159" s="1">
        <v>1</v>
      </c>
      <c r="D159" s="1">
        <v>5.4160000000000004</v>
      </c>
      <c r="E159" s="1">
        <v>23.087</v>
      </c>
      <c r="F159" s="1">
        <v>1</v>
      </c>
      <c r="H159" s="1" t="s">
        <v>79</v>
      </c>
      <c r="J159" s="2">
        <f>AND(merged_files[[#This Row],[Anomaly_Shape_Judgment]],merged_files[[#This Row],[Anomaly_Texture_Judgment]])*1</f>
        <v>1</v>
      </c>
      <c r="K159" s="1">
        <f>IF(J159=merged_files[[#This Row],[Ground truth (1 = ok; 0 = NOK)_ground_truth]],1,0)</f>
        <v>1</v>
      </c>
    </row>
    <row r="160" spans="1:11" x14ac:dyDescent="0.35">
      <c r="A160" s="1" t="s">
        <v>273</v>
      </c>
      <c r="B160" s="1">
        <v>1</v>
      </c>
      <c r="C160" s="1">
        <v>1</v>
      </c>
      <c r="D160" s="1">
        <v>5.7119999999999997</v>
      </c>
      <c r="E160" s="1">
        <v>29.26</v>
      </c>
      <c r="F160" s="1">
        <v>1</v>
      </c>
      <c r="H160" s="1" t="s">
        <v>79</v>
      </c>
      <c r="J160" s="2">
        <f>AND(merged_files[[#This Row],[Anomaly_Shape_Judgment]],merged_files[[#This Row],[Anomaly_Texture_Judgment]])*1</f>
        <v>1</v>
      </c>
      <c r="K160" s="1">
        <f>IF(J160=merged_files[[#This Row],[Ground truth (1 = ok; 0 = NOK)_ground_truth]],1,0)</f>
        <v>1</v>
      </c>
    </row>
    <row r="161" spans="1:11" x14ac:dyDescent="0.35">
      <c r="A161" s="1" t="s">
        <v>101</v>
      </c>
      <c r="B161" s="1">
        <v>1</v>
      </c>
      <c r="C161" s="1">
        <v>1</v>
      </c>
      <c r="D161" s="1">
        <v>7.14</v>
      </c>
      <c r="E161" s="1">
        <v>27.103000000000002</v>
      </c>
      <c r="F161" s="1">
        <v>1</v>
      </c>
      <c r="H161" s="1" t="s">
        <v>79</v>
      </c>
      <c r="J161" s="2">
        <f>AND(merged_files[[#This Row],[Anomaly_Shape_Judgment]],merged_files[[#This Row],[Anomaly_Texture_Judgment]])*1</f>
        <v>1</v>
      </c>
      <c r="K161" s="1">
        <f>IF(J161=merged_files[[#This Row],[Ground truth (1 = ok; 0 = NOK)_ground_truth]],1,0)</f>
        <v>1</v>
      </c>
    </row>
    <row r="162" spans="1:11" x14ac:dyDescent="0.35">
      <c r="A162" s="1" t="s">
        <v>395</v>
      </c>
      <c r="B162" s="1">
        <v>1</v>
      </c>
      <c r="C162" s="1">
        <v>1</v>
      </c>
      <c r="D162" s="1">
        <v>10.262</v>
      </c>
      <c r="E162" s="1">
        <v>26.696999999999999</v>
      </c>
      <c r="F162" s="1">
        <v>1</v>
      </c>
      <c r="H162" s="1" t="s">
        <v>79</v>
      </c>
      <c r="J162" s="2">
        <f>AND(merged_files[[#This Row],[Anomaly_Shape_Judgment]],merged_files[[#This Row],[Anomaly_Texture_Judgment]])*1</f>
        <v>1</v>
      </c>
      <c r="K162" s="1">
        <f>IF(J162=merged_files[[#This Row],[Ground truth (1 = ok; 0 = NOK)_ground_truth]],1,0)</f>
        <v>1</v>
      </c>
    </row>
    <row r="163" spans="1:11" x14ac:dyDescent="0.35">
      <c r="A163" s="1" t="s">
        <v>320</v>
      </c>
      <c r="B163" s="1">
        <v>0</v>
      </c>
      <c r="C163" s="1">
        <v>1</v>
      </c>
      <c r="D163" s="1">
        <v>18.574000000000002</v>
      </c>
      <c r="E163" s="1">
        <v>61.274000000000001</v>
      </c>
      <c r="F163" s="1">
        <v>1</v>
      </c>
      <c r="G163" s="1" t="s">
        <v>1180</v>
      </c>
      <c r="H163" s="1" t="s">
        <v>79</v>
      </c>
      <c r="J163" s="2">
        <f>AND(merged_files[[#This Row],[Anomaly_Shape_Judgment]],merged_files[[#This Row],[Anomaly_Texture_Judgment]])*1</f>
        <v>0</v>
      </c>
      <c r="K163" s="1">
        <f>IF(J163=merged_files[[#This Row],[Ground truth (1 = ok; 0 = NOK)_ground_truth]],1,0)</f>
        <v>0</v>
      </c>
    </row>
    <row r="164" spans="1:11" x14ac:dyDescent="0.35">
      <c r="A164" s="1" t="s">
        <v>389</v>
      </c>
      <c r="B164" s="1">
        <v>1</v>
      </c>
      <c r="C164" s="1">
        <v>1</v>
      </c>
      <c r="D164" s="1">
        <v>8</v>
      </c>
      <c r="E164" s="1">
        <v>22.972000000000001</v>
      </c>
      <c r="F164" s="1">
        <v>1</v>
      </c>
      <c r="H164" s="1" t="s">
        <v>79</v>
      </c>
      <c r="J164" s="2">
        <f>AND(merged_files[[#This Row],[Anomaly_Shape_Judgment]],merged_files[[#This Row],[Anomaly_Texture_Judgment]])*1</f>
        <v>1</v>
      </c>
      <c r="K164" s="1">
        <f>IF(J164=merged_files[[#This Row],[Ground truth (1 = ok; 0 = NOK)_ground_truth]],1,0)</f>
        <v>1</v>
      </c>
    </row>
    <row r="165" spans="1:11" x14ac:dyDescent="0.35">
      <c r="A165" s="1" t="s">
        <v>749</v>
      </c>
      <c r="B165" s="1">
        <v>1</v>
      </c>
      <c r="C165" s="1">
        <v>1</v>
      </c>
      <c r="D165" s="1">
        <v>6.4550000000000001</v>
      </c>
      <c r="E165" s="1">
        <v>24.619</v>
      </c>
      <c r="F165" s="1">
        <v>1</v>
      </c>
      <c r="H165" s="1" t="s">
        <v>79</v>
      </c>
      <c r="J165" s="2">
        <f>AND(merged_files[[#This Row],[Anomaly_Shape_Judgment]],merged_files[[#This Row],[Anomaly_Texture_Judgment]])*1</f>
        <v>1</v>
      </c>
      <c r="K165" s="1">
        <f>IF(J165=merged_files[[#This Row],[Ground truth (1 = ok; 0 = NOK)_ground_truth]],1,0)</f>
        <v>1</v>
      </c>
    </row>
    <row r="166" spans="1:11" x14ac:dyDescent="0.35">
      <c r="A166" s="1" t="s">
        <v>695</v>
      </c>
      <c r="B166" s="1">
        <v>1</v>
      </c>
      <c r="C166" s="1">
        <v>1</v>
      </c>
      <c r="D166" s="1">
        <v>7.1289999999999996</v>
      </c>
      <c r="E166" s="1">
        <v>30.53</v>
      </c>
      <c r="F166" s="1">
        <v>1</v>
      </c>
      <c r="H166" s="1" t="s">
        <v>79</v>
      </c>
      <c r="J166" s="2">
        <f>AND(merged_files[[#This Row],[Anomaly_Shape_Judgment]],merged_files[[#This Row],[Anomaly_Texture_Judgment]])*1</f>
        <v>1</v>
      </c>
      <c r="K166" s="1">
        <f>IF(J166=merged_files[[#This Row],[Ground truth (1 = ok; 0 = NOK)_ground_truth]],1,0)</f>
        <v>1</v>
      </c>
    </row>
    <row r="167" spans="1:11" x14ac:dyDescent="0.35">
      <c r="A167" s="1" t="s">
        <v>421</v>
      </c>
      <c r="B167" s="1">
        <v>1</v>
      </c>
      <c r="C167" s="1">
        <v>1</v>
      </c>
      <c r="D167" s="1">
        <v>7.3010000000000002</v>
      </c>
      <c r="E167" s="1">
        <v>17.742000000000001</v>
      </c>
      <c r="F167" s="1">
        <v>1</v>
      </c>
      <c r="H167" s="1" t="s">
        <v>79</v>
      </c>
      <c r="J167" s="2">
        <f>AND(merged_files[[#This Row],[Anomaly_Shape_Judgment]],merged_files[[#This Row],[Anomaly_Texture_Judgment]])*1</f>
        <v>1</v>
      </c>
      <c r="K167" s="1">
        <f>IF(J167=merged_files[[#This Row],[Ground truth (1 = ok; 0 = NOK)_ground_truth]],1,0)</f>
        <v>1</v>
      </c>
    </row>
    <row r="168" spans="1:11" x14ac:dyDescent="0.35">
      <c r="A168" s="1" t="s">
        <v>440</v>
      </c>
      <c r="B168" s="1">
        <v>1</v>
      </c>
      <c r="C168" s="1">
        <v>1</v>
      </c>
      <c r="D168" s="1">
        <v>7.62</v>
      </c>
      <c r="E168" s="1">
        <v>22.922000000000001</v>
      </c>
      <c r="F168" s="1">
        <v>1</v>
      </c>
      <c r="H168" s="1" t="s">
        <v>79</v>
      </c>
      <c r="J168" s="2">
        <f>AND(merged_files[[#This Row],[Anomaly_Shape_Judgment]],merged_files[[#This Row],[Anomaly_Texture_Judgment]])*1</f>
        <v>1</v>
      </c>
      <c r="K168" s="1">
        <f>IF(J168=merged_files[[#This Row],[Ground truth (1 = ok; 0 = NOK)_ground_truth]],1,0)</f>
        <v>1</v>
      </c>
    </row>
    <row r="169" spans="1:11" x14ac:dyDescent="0.35">
      <c r="A169" s="1" t="s">
        <v>993</v>
      </c>
      <c r="B169" s="1">
        <v>1</v>
      </c>
      <c r="C169" s="1">
        <v>1</v>
      </c>
      <c r="D169" s="1">
        <v>8.7989999999999995</v>
      </c>
      <c r="E169" s="1">
        <v>38.271000000000001</v>
      </c>
      <c r="F169" s="1">
        <v>1</v>
      </c>
      <c r="H169" s="1" t="s">
        <v>79</v>
      </c>
      <c r="J169" s="2">
        <f>AND(merged_files[[#This Row],[Anomaly_Shape_Judgment]],merged_files[[#This Row],[Anomaly_Texture_Judgment]])*1</f>
        <v>1</v>
      </c>
      <c r="K169" s="1">
        <f>IF(J169=merged_files[[#This Row],[Ground truth (1 = ok; 0 = NOK)_ground_truth]],1,0)</f>
        <v>1</v>
      </c>
    </row>
    <row r="170" spans="1:11" x14ac:dyDescent="0.35">
      <c r="A170" s="1" t="s">
        <v>216</v>
      </c>
      <c r="B170" s="1">
        <v>1</v>
      </c>
      <c r="C170" s="1">
        <v>1</v>
      </c>
      <c r="D170" s="1">
        <v>8.8810000000000002</v>
      </c>
      <c r="E170" s="1">
        <v>23.823</v>
      </c>
      <c r="F170" s="1">
        <v>1</v>
      </c>
      <c r="H170" s="1" t="s">
        <v>79</v>
      </c>
      <c r="J170" s="2">
        <f>AND(merged_files[[#This Row],[Anomaly_Shape_Judgment]],merged_files[[#This Row],[Anomaly_Texture_Judgment]])*1</f>
        <v>1</v>
      </c>
      <c r="K170" s="1">
        <f>IF(J170=merged_files[[#This Row],[Ground truth (1 = ok; 0 = NOK)_ground_truth]],1,0)</f>
        <v>1</v>
      </c>
    </row>
    <row r="171" spans="1:11" x14ac:dyDescent="0.35">
      <c r="A171" s="1" t="s">
        <v>1063</v>
      </c>
      <c r="B171" s="1">
        <v>1</v>
      </c>
      <c r="C171" s="1">
        <v>1</v>
      </c>
      <c r="D171" s="1">
        <v>6.33</v>
      </c>
      <c r="E171" s="1">
        <v>36.076999999999998</v>
      </c>
      <c r="F171" s="1">
        <v>1</v>
      </c>
      <c r="H171" s="1" t="s">
        <v>79</v>
      </c>
      <c r="J171" s="2">
        <f>AND(merged_files[[#This Row],[Anomaly_Shape_Judgment]],merged_files[[#This Row],[Anomaly_Texture_Judgment]])*1</f>
        <v>1</v>
      </c>
      <c r="K171" s="1">
        <f>IF(J171=merged_files[[#This Row],[Ground truth (1 = ok; 0 = NOK)_ground_truth]],1,0)</f>
        <v>1</v>
      </c>
    </row>
    <row r="172" spans="1:11" x14ac:dyDescent="0.35">
      <c r="A172" s="1" t="s">
        <v>341</v>
      </c>
      <c r="B172" s="1">
        <v>1</v>
      </c>
      <c r="C172" s="1">
        <v>1</v>
      </c>
      <c r="D172" s="1">
        <v>9.1790000000000003</v>
      </c>
      <c r="E172" s="1">
        <v>17.372</v>
      </c>
      <c r="F172" s="1">
        <v>1</v>
      </c>
      <c r="H172" s="1" t="s">
        <v>79</v>
      </c>
      <c r="J172" s="2">
        <f>AND(merged_files[[#This Row],[Anomaly_Shape_Judgment]],merged_files[[#This Row],[Anomaly_Texture_Judgment]])*1</f>
        <v>1</v>
      </c>
      <c r="K172" s="1">
        <f>IF(J172=merged_files[[#This Row],[Ground truth (1 = ok; 0 = NOK)_ground_truth]],1,0)</f>
        <v>1</v>
      </c>
    </row>
    <row r="173" spans="1:11" x14ac:dyDescent="0.35">
      <c r="A173" s="1" t="s">
        <v>1065</v>
      </c>
      <c r="B173" s="1">
        <v>1</v>
      </c>
      <c r="C173" s="1">
        <v>0</v>
      </c>
      <c r="D173" s="1">
        <v>30.504999999999999</v>
      </c>
      <c r="E173" s="1">
        <v>38.542999999999999</v>
      </c>
      <c r="F173" s="1">
        <v>1</v>
      </c>
      <c r="G173" s="1" t="s">
        <v>1178</v>
      </c>
      <c r="H173" s="1" t="s">
        <v>79</v>
      </c>
      <c r="J173" s="2">
        <f>AND(merged_files[[#This Row],[Anomaly_Shape_Judgment]],merged_files[[#This Row],[Anomaly_Texture_Judgment]])*1</f>
        <v>0</v>
      </c>
      <c r="K173" s="1">
        <f>IF(J173=merged_files[[#This Row],[Ground truth (1 = ok; 0 = NOK)_ground_truth]],1,0)</f>
        <v>0</v>
      </c>
    </row>
    <row r="174" spans="1:11" x14ac:dyDescent="0.35">
      <c r="A174" s="1" t="s">
        <v>1026</v>
      </c>
      <c r="B174" s="1">
        <v>1</v>
      </c>
      <c r="C174" s="1">
        <v>1</v>
      </c>
      <c r="D174" s="1">
        <v>9.3580000000000005</v>
      </c>
      <c r="E174" s="1">
        <v>20.975999999999999</v>
      </c>
      <c r="F174" s="1">
        <v>1</v>
      </c>
      <c r="H174" s="1" t="s">
        <v>79</v>
      </c>
      <c r="J174" s="2">
        <f>AND(merged_files[[#This Row],[Anomaly_Shape_Judgment]],merged_files[[#This Row],[Anomaly_Texture_Judgment]])*1</f>
        <v>1</v>
      </c>
      <c r="K174" s="1">
        <f>IF(J174=merged_files[[#This Row],[Ground truth (1 = ok; 0 = NOK)_ground_truth]],1,0)</f>
        <v>1</v>
      </c>
    </row>
    <row r="175" spans="1:11" x14ac:dyDescent="0.35">
      <c r="A175" s="1" t="s">
        <v>202</v>
      </c>
      <c r="B175" s="1">
        <v>1</v>
      </c>
      <c r="C175" s="1">
        <v>1</v>
      </c>
      <c r="D175" s="1">
        <v>6.0519999999999996</v>
      </c>
      <c r="E175" s="1">
        <v>31.4</v>
      </c>
      <c r="F175" s="1">
        <v>1</v>
      </c>
      <c r="H175" s="1" t="s">
        <v>79</v>
      </c>
      <c r="J175" s="2">
        <f>AND(merged_files[[#This Row],[Anomaly_Shape_Judgment]],merged_files[[#This Row],[Anomaly_Texture_Judgment]])*1</f>
        <v>1</v>
      </c>
      <c r="K175" s="1">
        <f>IF(J175=merged_files[[#This Row],[Ground truth (1 = ok; 0 = NOK)_ground_truth]],1,0)</f>
        <v>1</v>
      </c>
    </row>
    <row r="176" spans="1:11" x14ac:dyDescent="0.35">
      <c r="A176" s="1" t="s">
        <v>122</v>
      </c>
      <c r="B176" s="1">
        <v>1</v>
      </c>
      <c r="C176" s="1">
        <v>1</v>
      </c>
      <c r="D176" s="1">
        <v>4.9779999999999998</v>
      </c>
      <c r="E176" s="1">
        <v>23.885999999999999</v>
      </c>
      <c r="F176" s="1">
        <v>1</v>
      </c>
      <c r="H176" s="1" t="s">
        <v>79</v>
      </c>
      <c r="J176" s="2">
        <f>AND(merged_files[[#This Row],[Anomaly_Shape_Judgment]],merged_files[[#This Row],[Anomaly_Texture_Judgment]])*1</f>
        <v>1</v>
      </c>
      <c r="K176" s="1">
        <f>IF(J176=merged_files[[#This Row],[Ground truth (1 = ok; 0 = NOK)_ground_truth]],1,0)</f>
        <v>1</v>
      </c>
    </row>
    <row r="177" spans="1:11" x14ac:dyDescent="0.35">
      <c r="A177" s="1" t="s">
        <v>169</v>
      </c>
      <c r="B177" s="1">
        <v>1</v>
      </c>
      <c r="C177" s="1">
        <v>1</v>
      </c>
      <c r="D177" s="1">
        <v>5.0129999999999999</v>
      </c>
      <c r="E177" s="1">
        <v>22.199000000000002</v>
      </c>
      <c r="F177" s="1">
        <v>1</v>
      </c>
      <c r="H177" s="1" t="s">
        <v>79</v>
      </c>
      <c r="J177" s="2">
        <f>AND(merged_files[[#This Row],[Anomaly_Shape_Judgment]],merged_files[[#This Row],[Anomaly_Texture_Judgment]])*1</f>
        <v>1</v>
      </c>
      <c r="K177" s="1">
        <f>IF(J177=merged_files[[#This Row],[Ground truth (1 = ok; 0 = NOK)_ground_truth]],1,0)</f>
        <v>1</v>
      </c>
    </row>
    <row r="178" spans="1:11" x14ac:dyDescent="0.35">
      <c r="A178" s="1" t="s">
        <v>522</v>
      </c>
      <c r="B178" s="1">
        <v>1</v>
      </c>
      <c r="C178" s="1">
        <v>1</v>
      </c>
      <c r="D178" s="1">
        <v>10.388</v>
      </c>
      <c r="E178" s="1">
        <v>19.55</v>
      </c>
      <c r="F178" s="1">
        <v>1</v>
      </c>
      <c r="H178" s="1" t="s">
        <v>79</v>
      </c>
      <c r="J178" s="2">
        <f>AND(merged_files[[#This Row],[Anomaly_Shape_Judgment]],merged_files[[#This Row],[Anomaly_Texture_Judgment]])*1</f>
        <v>1</v>
      </c>
      <c r="K178" s="1">
        <f>IF(J178=merged_files[[#This Row],[Ground truth (1 = ok; 0 = NOK)_ground_truth]],1,0)</f>
        <v>1</v>
      </c>
    </row>
    <row r="179" spans="1:11" x14ac:dyDescent="0.35">
      <c r="A179" s="1" t="s">
        <v>499</v>
      </c>
      <c r="B179" s="1">
        <v>1</v>
      </c>
      <c r="C179" s="1">
        <v>1</v>
      </c>
      <c r="D179" s="1">
        <v>9.4420000000000002</v>
      </c>
      <c r="E179" s="1">
        <v>23.827000000000002</v>
      </c>
      <c r="F179" s="1">
        <v>1</v>
      </c>
      <c r="G179" s="1" t="s">
        <v>1182</v>
      </c>
      <c r="H179" s="1" t="s">
        <v>79</v>
      </c>
      <c r="J179" s="2">
        <f>AND(merged_files[[#This Row],[Anomaly_Shape_Judgment]],merged_files[[#This Row],[Anomaly_Texture_Judgment]])*1</f>
        <v>1</v>
      </c>
      <c r="K179" s="1">
        <f>IF(J179=merged_files[[#This Row],[Ground truth (1 = ok; 0 = NOK)_ground_truth]],1,0)</f>
        <v>1</v>
      </c>
    </row>
    <row r="180" spans="1:11" x14ac:dyDescent="0.35">
      <c r="A180" s="1" t="s">
        <v>1095</v>
      </c>
      <c r="B180" s="1">
        <v>1</v>
      </c>
      <c r="C180" s="1">
        <v>1</v>
      </c>
      <c r="D180" s="1">
        <v>8.14</v>
      </c>
      <c r="E180" s="1">
        <v>21.835999999999999</v>
      </c>
      <c r="F180" s="1">
        <v>1</v>
      </c>
      <c r="H180" s="1" t="s">
        <v>79</v>
      </c>
      <c r="J180" s="2">
        <f>AND(merged_files[[#This Row],[Anomaly_Shape_Judgment]],merged_files[[#This Row],[Anomaly_Texture_Judgment]])*1</f>
        <v>1</v>
      </c>
      <c r="K180" s="1">
        <f>IF(J180=merged_files[[#This Row],[Ground truth (1 = ok; 0 = NOK)_ground_truth]],1,0)</f>
        <v>1</v>
      </c>
    </row>
    <row r="181" spans="1:11" x14ac:dyDescent="0.35">
      <c r="A181" s="1" t="s">
        <v>442</v>
      </c>
      <c r="B181" s="1">
        <v>1</v>
      </c>
      <c r="C181" s="1">
        <v>1</v>
      </c>
      <c r="D181" s="1">
        <v>8.359</v>
      </c>
      <c r="E181" s="1">
        <v>23.748000000000001</v>
      </c>
      <c r="F181" s="1">
        <v>1</v>
      </c>
      <c r="H181" s="1" t="s">
        <v>79</v>
      </c>
      <c r="J181" s="2">
        <f>AND(merged_files[[#This Row],[Anomaly_Shape_Judgment]],merged_files[[#This Row],[Anomaly_Texture_Judgment]])*1</f>
        <v>1</v>
      </c>
      <c r="K181" s="1">
        <f>IF(J181=merged_files[[#This Row],[Ground truth (1 = ok; 0 = NOK)_ground_truth]],1,0)</f>
        <v>1</v>
      </c>
    </row>
    <row r="182" spans="1:11" x14ac:dyDescent="0.35">
      <c r="A182" s="1" t="s">
        <v>701</v>
      </c>
      <c r="B182" s="1">
        <v>1</v>
      </c>
      <c r="C182" s="1">
        <v>1</v>
      </c>
      <c r="D182" s="1">
        <v>6.3920000000000003</v>
      </c>
      <c r="E182" s="1">
        <v>21.731999999999999</v>
      </c>
      <c r="F182" s="1">
        <v>1</v>
      </c>
      <c r="H182" s="1" t="s">
        <v>79</v>
      </c>
      <c r="J182" s="2">
        <f>AND(merged_files[[#This Row],[Anomaly_Shape_Judgment]],merged_files[[#This Row],[Anomaly_Texture_Judgment]])*1</f>
        <v>1</v>
      </c>
      <c r="K182" s="1">
        <f>IF(J182=merged_files[[#This Row],[Ground truth (1 = ok; 0 = NOK)_ground_truth]],1,0)</f>
        <v>1</v>
      </c>
    </row>
    <row r="183" spans="1:11" x14ac:dyDescent="0.35">
      <c r="A183" s="1" t="s">
        <v>1040</v>
      </c>
      <c r="B183" s="1">
        <v>1</v>
      </c>
      <c r="C183" s="1">
        <v>1</v>
      </c>
      <c r="D183" s="1">
        <v>6.4459999999999997</v>
      </c>
      <c r="E183" s="1">
        <v>32.237000000000002</v>
      </c>
      <c r="F183" s="1">
        <v>1</v>
      </c>
      <c r="H183" s="1" t="s">
        <v>79</v>
      </c>
      <c r="J183" s="2">
        <f>AND(merged_files[[#This Row],[Anomaly_Shape_Judgment]],merged_files[[#This Row],[Anomaly_Texture_Judgment]])*1</f>
        <v>1</v>
      </c>
      <c r="K183" s="1">
        <f>IF(J183=merged_files[[#This Row],[Ground truth (1 = ok; 0 = NOK)_ground_truth]],1,0)</f>
        <v>1</v>
      </c>
    </row>
    <row r="184" spans="1:11" x14ac:dyDescent="0.35">
      <c r="A184" s="1" t="s">
        <v>927</v>
      </c>
      <c r="B184" s="1">
        <v>1</v>
      </c>
      <c r="C184" s="1">
        <v>1</v>
      </c>
      <c r="D184" s="1">
        <v>6.7789999999999999</v>
      </c>
      <c r="E184" s="1">
        <v>30.562000000000001</v>
      </c>
      <c r="F184" s="1">
        <v>1</v>
      </c>
      <c r="H184" s="1" t="s">
        <v>79</v>
      </c>
      <c r="J184" s="2">
        <f>AND(merged_files[[#This Row],[Anomaly_Shape_Judgment]],merged_files[[#This Row],[Anomaly_Texture_Judgment]])*1</f>
        <v>1</v>
      </c>
      <c r="K184" s="1">
        <f>IF(J184=merged_files[[#This Row],[Ground truth (1 = ok; 0 = NOK)_ground_truth]],1,0)</f>
        <v>1</v>
      </c>
    </row>
    <row r="185" spans="1:11" x14ac:dyDescent="0.35">
      <c r="A185" s="1" t="s">
        <v>869</v>
      </c>
      <c r="B185" s="1">
        <v>1</v>
      </c>
      <c r="C185" s="1">
        <v>1</v>
      </c>
      <c r="D185" s="1">
        <v>4.8529999999999998</v>
      </c>
      <c r="E185" s="1">
        <v>29.14</v>
      </c>
      <c r="F185" s="1">
        <v>1</v>
      </c>
      <c r="H185" s="1" t="s">
        <v>79</v>
      </c>
      <c r="J185" s="2">
        <f>AND(merged_files[[#This Row],[Anomaly_Shape_Judgment]],merged_files[[#This Row],[Anomaly_Texture_Judgment]])*1</f>
        <v>1</v>
      </c>
      <c r="K185" s="1">
        <f>IF(J185=merged_files[[#This Row],[Ground truth (1 = ok; 0 = NOK)_ground_truth]],1,0)</f>
        <v>1</v>
      </c>
    </row>
    <row r="186" spans="1:11" x14ac:dyDescent="0.35">
      <c r="A186" s="1" t="s">
        <v>878</v>
      </c>
      <c r="B186" s="1">
        <v>1</v>
      </c>
      <c r="C186" s="1">
        <v>1</v>
      </c>
      <c r="D186" s="1">
        <v>5.16</v>
      </c>
      <c r="E186" s="1">
        <v>23.524999999999999</v>
      </c>
      <c r="F186" s="1">
        <v>1</v>
      </c>
      <c r="H186" s="1" t="s">
        <v>79</v>
      </c>
      <c r="J186" s="2">
        <f>AND(merged_files[[#This Row],[Anomaly_Shape_Judgment]],merged_files[[#This Row],[Anomaly_Texture_Judgment]])*1</f>
        <v>1</v>
      </c>
      <c r="K186" s="1">
        <f>IF(J186=merged_files[[#This Row],[Ground truth (1 = ok; 0 = NOK)_ground_truth]],1,0)</f>
        <v>1</v>
      </c>
    </row>
    <row r="187" spans="1:11" x14ac:dyDescent="0.35">
      <c r="A187" s="1" t="s">
        <v>558</v>
      </c>
      <c r="B187" s="1">
        <v>1</v>
      </c>
      <c r="C187" s="1">
        <v>1</v>
      </c>
      <c r="D187" s="1">
        <v>6.9560000000000004</v>
      </c>
      <c r="E187" s="1">
        <v>33.773000000000003</v>
      </c>
      <c r="F187" s="1">
        <v>1</v>
      </c>
      <c r="H187" s="1" t="s">
        <v>79</v>
      </c>
      <c r="J187" s="2">
        <f>AND(merged_files[[#This Row],[Anomaly_Shape_Judgment]],merged_files[[#This Row],[Anomaly_Texture_Judgment]])*1</f>
        <v>1</v>
      </c>
      <c r="K187" s="1">
        <f>IF(J187=merged_files[[#This Row],[Ground truth (1 = ok; 0 = NOK)_ground_truth]],1,0)</f>
        <v>1</v>
      </c>
    </row>
    <row r="188" spans="1:11" x14ac:dyDescent="0.35">
      <c r="A188" s="1" t="s">
        <v>1153</v>
      </c>
      <c r="B188" s="1">
        <v>1</v>
      </c>
      <c r="C188" s="1">
        <v>1</v>
      </c>
      <c r="D188" s="1">
        <v>6.2460000000000004</v>
      </c>
      <c r="E188" s="1">
        <v>26.652999999999999</v>
      </c>
      <c r="F188" s="1">
        <v>1</v>
      </c>
      <c r="H188" s="1" t="s">
        <v>79</v>
      </c>
      <c r="J188" s="2">
        <f>AND(merged_files[[#This Row],[Anomaly_Shape_Judgment]],merged_files[[#This Row],[Anomaly_Texture_Judgment]])*1</f>
        <v>1</v>
      </c>
      <c r="K188" s="1">
        <f>IF(J188=merged_files[[#This Row],[Ground truth (1 = ok; 0 = NOK)_ground_truth]],1,0)</f>
        <v>1</v>
      </c>
    </row>
    <row r="189" spans="1:11" x14ac:dyDescent="0.35">
      <c r="A189" s="1" t="s">
        <v>662</v>
      </c>
      <c r="B189" s="1">
        <v>1</v>
      </c>
      <c r="C189" s="1">
        <v>1</v>
      </c>
      <c r="D189" s="1">
        <v>6.2919999999999998</v>
      </c>
      <c r="E189" s="1">
        <v>26.106000000000002</v>
      </c>
      <c r="F189" s="1">
        <v>1</v>
      </c>
      <c r="H189" s="1" t="s">
        <v>79</v>
      </c>
      <c r="J189" s="2">
        <f>AND(merged_files[[#This Row],[Anomaly_Shape_Judgment]],merged_files[[#This Row],[Anomaly_Texture_Judgment]])*1</f>
        <v>1</v>
      </c>
      <c r="K189" s="1">
        <f>IF(J189=merged_files[[#This Row],[Ground truth (1 = ok; 0 = NOK)_ground_truth]],1,0)</f>
        <v>1</v>
      </c>
    </row>
    <row r="190" spans="1:11" x14ac:dyDescent="0.35">
      <c r="A190" s="1" t="s">
        <v>735</v>
      </c>
      <c r="B190" s="1">
        <v>1</v>
      </c>
      <c r="C190" s="1">
        <v>1</v>
      </c>
      <c r="D190" s="1">
        <v>8.2490000000000006</v>
      </c>
      <c r="E190" s="1">
        <v>24.228000000000002</v>
      </c>
      <c r="F190" s="1">
        <v>1</v>
      </c>
      <c r="H190" s="1" t="s">
        <v>79</v>
      </c>
      <c r="J190" s="2">
        <f>AND(merged_files[[#This Row],[Anomaly_Shape_Judgment]],merged_files[[#This Row],[Anomaly_Texture_Judgment]])*1</f>
        <v>1</v>
      </c>
      <c r="K190" s="1">
        <f>IF(J190=merged_files[[#This Row],[Ground truth (1 = ok; 0 = NOK)_ground_truth]],1,0)</f>
        <v>1</v>
      </c>
    </row>
    <row r="191" spans="1:11" x14ac:dyDescent="0.35">
      <c r="A191" s="1" t="s">
        <v>356</v>
      </c>
      <c r="B191" s="1">
        <v>1</v>
      </c>
      <c r="C191" s="1">
        <v>1</v>
      </c>
      <c r="D191" s="1">
        <v>13.423</v>
      </c>
      <c r="E191" s="1">
        <v>21.457000000000001</v>
      </c>
      <c r="F191" s="1">
        <v>1</v>
      </c>
      <c r="H191" s="1" t="s">
        <v>79</v>
      </c>
      <c r="J191" s="2">
        <f>AND(merged_files[[#This Row],[Anomaly_Shape_Judgment]],merged_files[[#This Row],[Anomaly_Texture_Judgment]])*1</f>
        <v>1</v>
      </c>
      <c r="K191" s="1">
        <f>IF(J191=merged_files[[#This Row],[Ground truth (1 = ok; 0 = NOK)_ground_truth]],1,0)</f>
        <v>1</v>
      </c>
    </row>
    <row r="192" spans="1:11" x14ac:dyDescent="0.35">
      <c r="A192" s="1" t="s">
        <v>560</v>
      </c>
      <c r="B192" s="1">
        <v>1</v>
      </c>
      <c r="C192" s="1">
        <v>1</v>
      </c>
      <c r="D192" s="1">
        <v>14.481</v>
      </c>
      <c r="E192" s="1">
        <v>20.463000000000001</v>
      </c>
      <c r="F192" s="1">
        <v>1</v>
      </c>
      <c r="H192" s="1" t="s">
        <v>79</v>
      </c>
      <c r="J192" s="2">
        <f>AND(merged_files[[#This Row],[Anomaly_Shape_Judgment]],merged_files[[#This Row],[Anomaly_Texture_Judgment]])*1</f>
        <v>1</v>
      </c>
      <c r="K192" s="1">
        <f>IF(J192=merged_files[[#This Row],[Ground truth (1 = ok; 0 = NOK)_ground_truth]],1,0)</f>
        <v>1</v>
      </c>
    </row>
    <row r="193" spans="1:11" x14ac:dyDescent="0.35">
      <c r="A193" s="1" t="s">
        <v>447</v>
      </c>
      <c r="B193" s="1">
        <v>1</v>
      </c>
      <c r="C193" s="1">
        <v>1</v>
      </c>
      <c r="D193" s="1">
        <v>13.099</v>
      </c>
      <c r="E193" s="1">
        <v>23.138000000000002</v>
      </c>
      <c r="F193" s="1">
        <v>1</v>
      </c>
      <c r="H193" s="1" t="s">
        <v>79</v>
      </c>
      <c r="J193" s="2">
        <f>AND(merged_files[[#This Row],[Anomaly_Shape_Judgment]],merged_files[[#This Row],[Anomaly_Texture_Judgment]])*1</f>
        <v>1</v>
      </c>
      <c r="K193" s="1">
        <f>IF(J193=merged_files[[#This Row],[Ground truth (1 = ok; 0 = NOK)_ground_truth]],1,0)</f>
        <v>1</v>
      </c>
    </row>
    <row r="194" spans="1:11" x14ac:dyDescent="0.35">
      <c r="A194" s="1" t="s">
        <v>803</v>
      </c>
      <c r="B194" s="1">
        <v>1</v>
      </c>
      <c r="C194" s="1">
        <v>1</v>
      </c>
      <c r="D194" s="1">
        <v>7.2640000000000002</v>
      </c>
      <c r="E194" s="1">
        <v>25.550999999999998</v>
      </c>
      <c r="F194" s="1">
        <v>1</v>
      </c>
      <c r="H194" s="1" t="s">
        <v>79</v>
      </c>
      <c r="J194" s="2">
        <f>AND(merged_files[[#This Row],[Anomaly_Shape_Judgment]],merged_files[[#This Row],[Anomaly_Texture_Judgment]])*1</f>
        <v>1</v>
      </c>
      <c r="K194" s="1">
        <f>IF(J194=merged_files[[#This Row],[Ground truth (1 = ok; 0 = NOK)_ground_truth]],1,0)</f>
        <v>1</v>
      </c>
    </row>
    <row r="195" spans="1:11" x14ac:dyDescent="0.35">
      <c r="A195" s="1" t="s">
        <v>883</v>
      </c>
      <c r="B195" s="1">
        <v>1</v>
      </c>
      <c r="C195" s="1">
        <v>1</v>
      </c>
      <c r="D195" s="1">
        <v>8.7119999999999997</v>
      </c>
      <c r="E195" s="1">
        <v>30.024000000000001</v>
      </c>
      <c r="F195" s="1">
        <v>1</v>
      </c>
      <c r="H195" s="1" t="s">
        <v>79</v>
      </c>
      <c r="J195" s="2">
        <f>AND(merged_files[[#This Row],[Anomaly_Shape_Judgment]],merged_files[[#This Row],[Anomaly_Texture_Judgment]])*1</f>
        <v>1</v>
      </c>
      <c r="K195" s="1">
        <f>IF(J195=merged_files[[#This Row],[Ground truth (1 = ok; 0 = NOK)_ground_truth]],1,0)</f>
        <v>1</v>
      </c>
    </row>
    <row r="196" spans="1:11" x14ac:dyDescent="0.35">
      <c r="A196" s="1" t="s">
        <v>708</v>
      </c>
      <c r="B196" s="1">
        <v>0</v>
      </c>
      <c r="C196" s="1">
        <v>0</v>
      </c>
      <c r="D196" s="1">
        <v>467.17500000000001</v>
      </c>
      <c r="E196" s="1">
        <v>536.55100000000004</v>
      </c>
      <c r="F196" s="1">
        <v>1</v>
      </c>
      <c r="G196" s="1" t="s">
        <v>1180</v>
      </c>
      <c r="H196" s="1" t="s">
        <v>79</v>
      </c>
      <c r="J196" s="2">
        <f>AND(merged_files[[#This Row],[Anomaly_Shape_Judgment]],merged_files[[#This Row],[Anomaly_Texture_Judgment]])*1</f>
        <v>0</v>
      </c>
      <c r="K196" s="1">
        <f>IF(J196=merged_files[[#This Row],[Ground truth (1 = ok; 0 = NOK)_ground_truth]],1,0)</f>
        <v>0</v>
      </c>
    </row>
    <row r="197" spans="1:11" x14ac:dyDescent="0.35">
      <c r="A197" s="1" t="s">
        <v>489</v>
      </c>
      <c r="B197" s="1">
        <v>1</v>
      </c>
      <c r="C197" s="1">
        <v>1</v>
      </c>
      <c r="D197" s="1">
        <v>9.8469999999999995</v>
      </c>
      <c r="E197" s="1">
        <v>26.716000000000001</v>
      </c>
      <c r="F197" s="1">
        <v>1</v>
      </c>
      <c r="H197" s="1" t="s">
        <v>79</v>
      </c>
      <c r="J197" s="2">
        <f>AND(merged_files[[#This Row],[Anomaly_Shape_Judgment]],merged_files[[#This Row],[Anomaly_Texture_Judgment]])*1</f>
        <v>1</v>
      </c>
      <c r="K197" s="1">
        <f>IF(J197=merged_files[[#This Row],[Ground truth (1 = ok; 0 = NOK)_ground_truth]],1,0)</f>
        <v>1</v>
      </c>
    </row>
    <row r="198" spans="1:11" x14ac:dyDescent="0.35">
      <c r="A198" s="1" t="s">
        <v>266</v>
      </c>
      <c r="B198" s="1">
        <v>1</v>
      </c>
      <c r="C198" s="1">
        <v>1</v>
      </c>
      <c r="D198" s="1">
        <v>7.4569999999999999</v>
      </c>
      <c r="E198" s="1">
        <v>28.032</v>
      </c>
      <c r="F198" s="1">
        <v>1</v>
      </c>
      <c r="H198" s="1" t="s">
        <v>79</v>
      </c>
      <c r="J198" s="2">
        <f>AND(merged_files[[#This Row],[Anomaly_Shape_Judgment]],merged_files[[#This Row],[Anomaly_Texture_Judgment]])*1</f>
        <v>1</v>
      </c>
      <c r="K198" s="1">
        <f>IF(J198=merged_files[[#This Row],[Ground truth (1 = ok; 0 = NOK)_ground_truth]],1,0)</f>
        <v>1</v>
      </c>
    </row>
    <row r="199" spans="1:11" x14ac:dyDescent="0.35">
      <c r="A199" s="1" t="s">
        <v>163</v>
      </c>
      <c r="B199" s="1">
        <v>1</v>
      </c>
      <c r="C199" s="1">
        <v>1</v>
      </c>
      <c r="D199" s="1">
        <v>5.351</v>
      </c>
      <c r="E199" s="1">
        <v>23.934999999999999</v>
      </c>
      <c r="F199" s="1">
        <v>1</v>
      </c>
      <c r="H199" s="1" t="s">
        <v>79</v>
      </c>
      <c r="J199" s="2">
        <f>AND(merged_files[[#This Row],[Anomaly_Shape_Judgment]],merged_files[[#This Row],[Anomaly_Texture_Judgment]])*1</f>
        <v>1</v>
      </c>
      <c r="K199" s="1">
        <f>IF(J199=merged_files[[#This Row],[Ground truth (1 = ok; 0 = NOK)_ground_truth]],1,0)</f>
        <v>1</v>
      </c>
    </row>
    <row r="200" spans="1:11" x14ac:dyDescent="0.35">
      <c r="A200" s="1" t="s">
        <v>784</v>
      </c>
      <c r="B200" s="1">
        <v>1</v>
      </c>
      <c r="C200" s="1">
        <v>1</v>
      </c>
      <c r="D200" s="1">
        <v>8.8780000000000001</v>
      </c>
      <c r="E200" s="1">
        <v>24.233000000000001</v>
      </c>
      <c r="F200" s="1">
        <v>1</v>
      </c>
      <c r="H200" s="1" t="s">
        <v>79</v>
      </c>
      <c r="J200" s="2">
        <f>AND(merged_files[[#This Row],[Anomaly_Shape_Judgment]],merged_files[[#This Row],[Anomaly_Texture_Judgment]])*1</f>
        <v>1</v>
      </c>
      <c r="K200" s="1">
        <f>IF(J200=merged_files[[#This Row],[Ground truth (1 = ok; 0 = NOK)_ground_truth]],1,0)</f>
        <v>1</v>
      </c>
    </row>
    <row r="201" spans="1:11" x14ac:dyDescent="0.35">
      <c r="A201" s="1" t="s">
        <v>379</v>
      </c>
      <c r="B201" s="1">
        <v>1</v>
      </c>
      <c r="C201" s="1">
        <v>1</v>
      </c>
      <c r="D201" s="1">
        <v>5.9550000000000001</v>
      </c>
      <c r="E201" s="1">
        <v>26.763000000000002</v>
      </c>
      <c r="F201" s="1">
        <v>1</v>
      </c>
      <c r="H201" s="1" t="s">
        <v>79</v>
      </c>
      <c r="J201" s="2">
        <f>AND(merged_files[[#This Row],[Anomaly_Shape_Judgment]],merged_files[[#This Row],[Anomaly_Texture_Judgment]])*1</f>
        <v>1</v>
      </c>
      <c r="K201" s="1">
        <f>IF(J201=merged_files[[#This Row],[Ground truth (1 = ok; 0 = NOK)_ground_truth]],1,0)</f>
        <v>1</v>
      </c>
    </row>
    <row r="202" spans="1:11" x14ac:dyDescent="0.35">
      <c r="A202" s="1" t="s">
        <v>414</v>
      </c>
      <c r="B202" s="1">
        <v>1</v>
      </c>
      <c r="C202" s="1">
        <v>1</v>
      </c>
      <c r="D202" s="1">
        <v>7.9720000000000004</v>
      </c>
      <c r="E202" s="1">
        <v>26.099</v>
      </c>
      <c r="F202" s="1">
        <v>1</v>
      </c>
      <c r="H202" s="1" t="s">
        <v>79</v>
      </c>
      <c r="J202" s="2">
        <f>AND(merged_files[[#This Row],[Anomaly_Shape_Judgment]],merged_files[[#This Row],[Anomaly_Texture_Judgment]])*1</f>
        <v>1</v>
      </c>
      <c r="K202" s="1">
        <f>IF(J202=merged_files[[#This Row],[Ground truth (1 = ok; 0 = NOK)_ground_truth]],1,0)</f>
        <v>1</v>
      </c>
    </row>
    <row r="203" spans="1:11" x14ac:dyDescent="0.35">
      <c r="A203" s="1" t="s">
        <v>998</v>
      </c>
      <c r="B203" s="1">
        <v>1</v>
      </c>
      <c r="C203" s="1">
        <v>1</v>
      </c>
      <c r="D203" s="1">
        <v>7.1130000000000004</v>
      </c>
      <c r="E203" s="1">
        <v>33.494999999999997</v>
      </c>
      <c r="F203" s="1">
        <v>1</v>
      </c>
      <c r="H203" s="1" t="s">
        <v>79</v>
      </c>
      <c r="J203" s="2">
        <f>AND(merged_files[[#This Row],[Anomaly_Shape_Judgment]],merged_files[[#This Row],[Anomaly_Texture_Judgment]])*1</f>
        <v>1</v>
      </c>
      <c r="K203" s="1">
        <f>IF(J203=merged_files[[#This Row],[Ground truth (1 = ok; 0 = NOK)_ground_truth]],1,0)</f>
        <v>1</v>
      </c>
    </row>
    <row r="204" spans="1:11" x14ac:dyDescent="0.35">
      <c r="A204" s="1" t="s">
        <v>640</v>
      </c>
      <c r="B204" s="1">
        <v>1</v>
      </c>
      <c r="C204" s="1">
        <v>1</v>
      </c>
      <c r="D204" s="1">
        <v>5.43</v>
      </c>
      <c r="E204" s="1">
        <v>30.431999999999999</v>
      </c>
      <c r="F204" s="1">
        <v>1</v>
      </c>
      <c r="H204" s="1" t="s">
        <v>79</v>
      </c>
      <c r="J204" s="2">
        <f>AND(merged_files[[#This Row],[Anomaly_Shape_Judgment]],merged_files[[#This Row],[Anomaly_Texture_Judgment]])*1</f>
        <v>1</v>
      </c>
      <c r="K204" s="1">
        <f>IF(J204=merged_files[[#This Row],[Ground truth (1 = ok; 0 = NOK)_ground_truth]],1,0)</f>
        <v>1</v>
      </c>
    </row>
    <row r="205" spans="1:11" x14ac:dyDescent="0.35">
      <c r="A205" s="1" t="s">
        <v>718</v>
      </c>
      <c r="B205" s="1">
        <v>1</v>
      </c>
      <c r="C205" s="1">
        <v>1</v>
      </c>
      <c r="D205" s="1">
        <v>6.4390000000000001</v>
      </c>
      <c r="E205" s="1">
        <v>29.552</v>
      </c>
      <c r="F205" s="1">
        <v>1</v>
      </c>
      <c r="H205" s="1" t="s">
        <v>79</v>
      </c>
      <c r="J205" s="2">
        <f>AND(merged_files[[#This Row],[Anomaly_Shape_Judgment]],merged_files[[#This Row],[Anomaly_Texture_Judgment]])*1</f>
        <v>1</v>
      </c>
      <c r="K205" s="1">
        <f>IF(J205=merged_files[[#This Row],[Ground truth (1 = ok; 0 = NOK)_ground_truth]],1,0)</f>
        <v>1</v>
      </c>
    </row>
    <row r="206" spans="1:11" x14ac:dyDescent="0.35">
      <c r="A206" s="1" t="s">
        <v>913</v>
      </c>
      <c r="B206" s="1">
        <v>1</v>
      </c>
      <c r="C206" s="1">
        <v>1</v>
      </c>
      <c r="D206" s="1">
        <v>7.383</v>
      </c>
      <c r="E206" s="1">
        <v>27.702000000000002</v>
      </c>
      <c r="F206" s="1">
        <v>1</v>
      </c>
      <c r="H206" s="1" t="s">
        <v>79</v>
      </c>
      <c r="J206" s="2">
        <f>AND(merged_files[[#This Row],[Anomaly_Shape_Judgment]],merged_files[[#This Row],[Anomaly_Texture_Judgment]])*1</f>
        <v>1</v>
      </c>
      <c r="K206" s="1">
        <f>IF(J206=merged_files[[#This Row],[Ground truth (1 = ok; 0 = NOK)_ground_truth]],1,0)</f>
        <v>1</v>
      </c>
    </row>
    <row r="207" spans="1:11" x14ac:dyDescent="0.35">
      <c r="A207" s="1" t="s">
        <v>346</v>
      </c>
      <c r="B207" s="1">
        <v>1</v>
      </c>
      <c r="C207" s="1">
        <v>1</v>
      </c>
      <c r="D207" s="1">
        <v>8.85</v>
      </c>
      <c r="E207" s="1">
        <v>26.187000000000001</v>
      </c>
      <c r="F207" s="1">
        <v>1</v>
      </c>
      <c r="H207" s="1" t="s">
        <v>79</v>
      </c>
      <c r="J207" s="2">
        <f>AND(merged_files[[#This Row],[Anomaly_Shape_Judgment]],merged_files[[#This Row],[Anomaly_Texture_Judgment]])*1</f>
        <v>1</v>
      </c>
      <c r="K207" s="1">
        <f>IF(J207=merged_files[[#This Row],[Ground truth (1 = ok; 0 = NOK)_ground_truth]],1,0)</f>
        <v>1</v>
      </c>
    </row>
    <row r="208" spans="1:11" x14ac:dyDescent="0.35">
      <c r="A208" s="1" t="s">
        <v>549</v>
      </c>
      <c r="B208" s="1">
        <v>1</v>
      </c>
      <c r="C208" s="1">
        <v>1</v>
      </c>
      <c r="D208" s="1">
        <v>6.7889999999999997</v>
      </c>
      <c r="E208" s="1">
        <v>30.585999999999999</v>
      </c>
      <c r="F208" s="1">
        <v>1</v>
      </c>
      <c r="H208" s="1" t="s">
        <v>79</v>
      </c>
      <c r="J208" s="2">
        <f>AND(merged_files[[#This Row],[Anomaly_Shape_Judgment]],merged_files[[#This Row],[Anomaly_Texture_Judgment]])*1</f>
        <v>1</v>
      </c>
      <c r="K208" s="1">
        <f>IF(J208=merged_files[[#This Row],[Ground truth (1 = ok; 0 = NOK)_ground_truth]],1,0)</f>
        <v>1</v>
      </c>
    </row>
    <row r="209" spans="1:11" x14ac:dyDescent="0.35">
      <c r="A209" s="1" t="s">
        <v>874</v>
      </c>
      <c r="B209" s="1">
        <v>1</v>
      </c>
      <c r="C209" s="1">
        <v>1</v>
      </c>
      <c r="D209" s="1">
        <v>12.053000000000001</v>
      </c>
      <c r="E209" s="1">
        <v>32.256</v>
      </c>
      <c r="F209" s="1">
        <v>1</v>
      </c>
      <c r="H209" s="1" t="s">
        <v>79</v>
      </c>
      <c r="J209" s="2">
        <f>AND(merged_files[[#This Row],[Anomaly_Shape_Judgment]],merged_files[[#This Row],[Anomaly_Texture_Judgment]])*1</f>
        <v>1</v>
      </c>
      <c r="K209" s="1">
        <f>IF(J209=merged_files[[#This Row],[Ground truth (1 = ok; 0 = NOK)_ground_truth]],1,0)</f>
        <v>1</v>
      </c>
    </row>
    <row r="210" spans="1:11" x14ac:dyDescent="0.35">
      <c r="A210" s="1" t="s">
        <v>292</v>
      </c>
      <c r="B210" s="1">
        <v>1</v>
      </c>
      <c r="C210" s="1">
        <v>0</v>
      </c>
      <c r="D210" s="1">
        <v>54.259</v>
      </c>
      <c r="E210" s="1">
        <v>23.516999999999999</v>
      </c>
      <c r="F210" s="1">
        <v>1</v>
      </c>
      <c r="G210" s="1" t="s">
        <v>1178</v>
      </c>
      <c r="H210" s="1" t="s">
        <v>79</v>
      </c>
      <c r="J210" s="2">
        <f>AND(merged_files[[#This Row],[Anomaly_Shape_Judgment]],merged_files[[#This Row],[Anomaly_Texture_Judgment]])*1</f>
        <v>0</v>
      </c>
      <c r="K210" s="1">
        <f>IF(J210=merged_files[[#This Row],[Ground truth (1 = ok; 0 = NOK)_ground_truth]],1,0)</f>
        <v>0</v>
      </c>
    </row>
    <row r="211" spans="1:11" x14ac:dyDescent="0.35">
      <c r="A211" s="1" t="s">
        <v>1116</v>
      </c>
      <c r="B211" s="1">
        <v>1</v>
      </c>
      <c r="C211" s="1">
        <v>1</v>
      </c>
      <c r="D211" s="1">
        <v>9.6240000000000006</v>
      </c>
      <c r="E211" s="1">
        <v>21.302</v>
      </c>
      <c r="F211" s="1">
        <v>1</v>
      </c>
      <c r="H211" s="1" t="s">
        <v>79</v>
      </c>
      <c r="J211" s="2">
        <f>AND(merged_files[[#This Row],[Anomaly_Shape_Judgment]],merged_files[[#This Row],[Anomaly_Texture_Judgment]])*1</f>
        <v>1</v>
      </c>
      <c r="K211" s="1">
        <f>IF(J211=merged_files[[#This Row],[Ground truth (1 = ok; 0 = NOK)_ground_truth]],1,0)</f>
        <v>1</v>
      </c>
    </row>
    <row r="212" spans="1:11" x14ac:dyDescent="0.35">
      <c r="A212" s="1" t="s">
        <v>939</v>
      </c>
      <c r="B212" s="1">
        <v>1</v>
      </c>
      <c r="C212" s="1">
        <v>1</v>
      </c>
      <c r="D212" s="1">
        <v>11.222</v>
      </c>
      <c r="E212" s="1">
        <v>24.228000000000002</v>
      </c>
      <c r="F212" s="1">
        <v>1</v>
      </c>
      <c r="H212" s="1" t="s">
        <v>79</v>
      </c>
      <c r="J212" s="2">
        <f>AND(merged_files[[#This Row],[Anomaly_Shape_Judgment]],merged_files[[#This Row],[Anomaly_Texture_Judgment]])*1</f>
        <v>1</v>
      </c>
      <c r="K212" s="1">
        <f>IF(J212=merged_files[[#This Row],[Ground truth (1 = ok; 0 = NOK)_ground_truth]],1,0)</f>
        <v>1</v>
      </c>
    </row>
    <row r="213" spans="1:11" x14ac:dyDescent="0.35">
      <c r="A213" s="1" t="s">
        <v>214</v>
      </c>
      <c r="B213" s="1">
        <v>1</v>
      </c>
      <c r="C213" s="1">
        <v>1</v>
      </c>
      <c r="D213" s="1">
        <v>11.739000000000001</v>
      </c>
      <c r="E213" s="1">
        <v>26.821000000000002</v>
      </c>
      <c r="F213" s="1">
        <v>1</v>
      </c>
      <c r="H213" s="1" t="s">
        <v>79</v>
      </c>
      <c r="J213" s="2">
        <f>AND(merged_files[[#This Row],[Anomaly_Shape_Judgment]],merged_files[[#This Row],[Anomaly_Texture_Judgment]])*1</f>
        <v>1</v>
      </c>
      <c r="K213" s="1">
        <f>IF(J213=merged_files[[#This Row],[Ground truth (1 = ok; 0 = NOK)_ground_truth]],1,0)</f>
        <v>1</v>
      </c>
    </row>
    <row r="214" spans="1:11" x14ac:dyDescent="0.35">
      <c r="A214" s="1" t="s">
        <v>720</v>
      </c>
      <c r="B214" s="1">
        <v>1</v>
      </c>
      <c r="C214" s="1">
        <v>1</v>
      </c>
      <c r="D214" s="1">
        <v>16.529</v>
      </c>
      <c r="E214" s="1">
        <v>22.907</v>
      </c>
      <c r="F214" s="1">
        <v>1</v>
      </c>
      <c r="H214" s="1" t="s">
        <v>79</v>
      </c>
      <c r="J214" s="2">
        <f>AND(merged_files[[#This Row],[Anomaly_Shape_Judgment]],merged_files[[#This Row],[Anomaly_Texture_Judgment]])*1</f>
        <v>1</v>
      </c>
      <c r="K214" s="1">
        <f>IF(J214=merged_files[[#This Row],[Ground truth (1 = ok; 0 = NOK)_ground_truth]],1,0)</f>
        <v>1</v>
      </c>
    </row>
    <row r="215" spans="1:11" x14ac:dyDescent="0.35">
      <c r="A215" s="1" t="s">
        <v>191</v>
      </c>
      <c r="B215" s="1">
        <v>1</v>
      </c>
      <c r="C215" s="1">
        <v>1</v>
      </c>
      <c r="D215" s="1">
        <v>7.0140000000000002</v>
      </c>
      <c r="E215" s="1">
        <v>29.742000000000001</v>
      </c>
      <c r="F215" s="1">
        <v>1</v>
      </c>
      <c r="H215" s="1" t="s">
        <v>79</v>
      </c>
      <c r="J215" s="2">
        <f>AND(merged_files[[#This Row],[Anomaly_Shape_Judgment]],merged_files[[#This Row],[Anomaly_Texture_Judgment]])*1</f>
        <v>1</v>
      </c>
      <c r="K215" s="1">
        <f>IF(J215=merged_files[[#This Row],[Ground truth (1 = ok; 0 = NOK)_ground_truth]],1,0)</f>
        <v>1</v>
      </c>
    </row>
    <row r="216" spans="1:11" x14ac:dyDescent="0.35">
      <c r="A216" s="1" t="s">
        <v>376</v>
      </c>
      <c r="B216" s="1">
        <v>0</v>
      </c>
      <c r="C216" s="1">
        <v>0</v>
      </c>
      <c r="D216" s="1">
        <v>87.986999999999995</v>
      </c>
      <c r="E216" s="1">
        <v>305.63499999999999</v>
      </c>
      <c r="F216" s="1">
        <v>1</v>
      </c>
      <c r="G216" s="1" t="s">
        <v>1180</v>
      </c>
      <c r="H216" s="1" t="s">
        <v>79</v>
      </c>
      <c r="J216" s="2">
        <f>AND(merged_files[[#This Row],[Anomaly_Shape_Judgment]],merged_files[[#This Row],[Anomaly_Texture_Judgment]])*1</f>
        <v>0</v>
      </c>
      <c r="K216" s="1">
        <f>IF(J216=merged_files[[#This Row],[Ground truth (1 = ok; 0 = NOK)_ground_truth]],1,0)</f>
        <v>0</v>
      </c>
    </row>
    <row r="217" spans="1:11" x14ac:dyDescent="0.35">
      <c r="A217" s="1" t="s">
        <v>487</v>
      </c>
      <c r="B217" s="1">
        <v>0</v>
      </c>
      <c r="C217" s="1">
        <v>1</v>
      </c>
      <c r="D217" s="1">
        <v>10.066000000000001</v>
      </c>
      <c r="E217" s="1">
        <v>86.563999999999993</v>
      </c>
      <c r="F217" s="1">
        <v>1</v>
      </c>
      <c r="G217" s="1" t="s">
        <v>1181</v>
      </c>
      <c r="H217" s="1" t="s">
        <v>79</v>
      </c>
      <c r="J217" s="2">
        <f>AND(merged_files[[#This Row],[Anomaly_Shape_Judgment]],merged_files[[#This Row],[Anomaly_Texture_Judgment]])*1</f>
        <v>0</v>
      </c>
      <c r="K217" s="1">
        <f>IF(J217=merged_files[[#This Row],[Ground truth (1 = ok; 0 = NOK)_ground_truth]],1,0)</f>
        <v>0</v>
      </c>
    </row>
    <row r="218" spans="1:11" x14ac:dyDescent="0.35">
      <c r="A218" s="1" t="s">
        <v>221</v>
      </c>
      <c r="B218" s="1">
        <v>1</v>
      </c>
      <c r="C218" s="1">
        <v>1</v>
      </c>
      <c r="D218" s="1">
        <v>6.2809999999999997</v>
      </c>
      <c r="E218" s="1">
        <v>18.532</v>
      </c>
      <c r="F218" s="1">
        <v>1</v>
      </c>
      <c r="H218" s="1" t="s">
        <v>79</v>
      </c>
      <c r="J218" s="2">
        <f>AND(merged_files[[#This Row],[Anomaly_Shape_Judgment]],merged_files[[#This Row],[Anomaly_Texture_Judgment]])*1</f>
        <v>1</v>
      </c>
      <c r="K218" s="1">
        <f>IF(J218=merged_files[[#This Row],[Ground truth (1 = ok; 0 = NOK)_ground_truth]],1,0)</f>
        <v>1</v>
      </c>
    </row>
    <row r="219" spans="1:11" x14ac:dyDescent="0.35">
      <c r="A219" s="1" t="s">
        <v>671</v>
      </c>
      <c r="B219" s="1">
        <v>1</v>
      </c>
      <c r="C219" s="1">
        <v>1</v>
      </c>
      <c r="D219" s="1">
        <v>9.048</v>
      </c>
      <c r="E219" s="1">
        <v>33.311</v>
      </c>
      <c r="F219" s="1">
        <v>1</v>
      </c>
      <c r="H219" s="1" t="s">
        <v>79</v>
      </c>
      <c r="J219" s="2">
        <f>AND(merged_files[[#This Row],[Anomaly_Shape_Judgment]],merged_files[[#This Row],[Anomaly_Texture_Judgment]])*1</f>
        <v>1</v>
      </c>
      <c r="K219" s="1">
        <f>IF(J219=merged_files[[#This Row],[Ground truth (1 = ok; 0 = NOK)_ground_truth]],1,0)</f>
        <v>1</v>
      </c>
    </row>
    <row r="220" spans="1:11" x14ac:dyDescent="0.35">
      <c r="A220" s="1" t="s">
        <v>626</v>
      </c>
      <c r="B220" s="1">
        <v>1</v>
      </c>
      <c r="C220" s="1">
        <v>1</v>
      </c>
      <c r="D220" s="1">
        <v>8.4239999999999995</v>
      </c>
      <c r="E220" s="1">
        <v>27.155999999999999</v>
      </c>
      <c r="F220" s="1">
        <v>1</v>
      </c>
      <c r="H220" s="1" t="s">
        <v>79</v>
      </c>
      <c r="J220" s="2">
        <f>AND(merged_files[[#This Row],[Anomaly_Shape_Judgment]],merged_files[[#This Row],[Anomaly_Texture_Judgment]])*1</f>
        <v>1</v>
      </c>
      <c r="K220" s="1">
        <f>IF(J220=merged_files[[#This Row],[Ground truth (1 = ok; 0 = NOK)_ground_truth]],1,0)</f>
        <v>1</v>
      </c>
    </row>
    <row r="221" spans="1:11" x14ac:dyDescent="0.35">
      <c r="A221" s="1" t="s">
        <v>824</v>
      </c>
      <c r="B221" s="1">
        <v>1</v>
      </c>
      <c r="C221" s="1">
        <v>1</v>
      </c>
      <c r="D221" s="1">
        <v>6.577</v>
      </c>
      <c r="E221" s="1">
        <v>30.919</v>
      </c>
      <c r="F221" s="1">
        <v>1</v>
      </c>
      <c r="H221" s="1" t="s">
        <v>79</v>
      </c>
      <c r="J221" s="2">
        <f>AND(merged_files[[#This Row],[Anomaly_Shape_Judgment]],merged_files[[#This Row],[Anomaly_Texture_Judgment]])*1</f>
        <v>1</v>
      </c>
      <c r="K221" s="1">
        <f>IF(J221=merged_files[[#This Row],[Ground truth (1 = ok; 0 = NOK)_ground_truth]],1,0)</f>
        <v>1</v>
      </c>
    </row>
    <row r="222" spans="1:11" x14ac:dyDescent="0.35">
      <c r="A222" s="1" t="s">
        <v>403</v>
      </c>
      <c r="B222" s="1">
        <v>1</v>
      </c>
      <c r="C222" s="1">
        <v>1</v>
      </c>
      <c r="D222" s="1">
        <v>6.8070000000000004</v>
      </c>
      <c r="E222" s="1">
        <v>28.724</v>
      </c>
      <c r="F222" s="1">
        <v>1</v>
      </c>
      <c r="H222" s="1" t="s">
        <v>79</v>
      </c>
      <c r="J222" s="2">
        <f>AND(merged_files[[#This Row],[Anomaly_Shape_Judgment]],merged_files[[#This Row],[Anomaly_Texture_Judgment]])*1</f>
        <v>1</v>
      </c>
      <c r="K222" s="1">
        <f>IF(J222=merged_files[[#This Row],[Ground truth (1 = ok; 0 = NOK)_ground_truth]],1,0)</f>
        <v>1</v>
      </c>
    </row>
    <row r="223" spans="1:11" x14ac:dyDescent="0.35">
      <c r="A223" s="1" t="s">
        <v>469</v>
      </c>
      <c r="B223" s="1">
        <v>1</v>
      </c>
      <c r="C223" s="1">
        <v>1</v>
      </c>
      <c r="D223" s="1">
        <v>6.101</v>
      </c>
      <c r="E223" s="1">
        <v>28.145</v>
      </c>
      <c r="F223" s="1">
        <v>1</v>
      </c>
      <c r="H223" s="1" t="s">
        <v>79</v>
      </c>
      <c r="J223" s="2">
        <f>AND(merged_files[[#This Row],[Anomaly_Shape_Judgment]],merged_files[[#This Row],[Anomaly_Texture_Judgment]])*1</f>
        <v>1</v>
      </c>
      <c r="K223" s="1">
        <f>IF(J223=merged_files[[#This Row],[Ground truth (1 = ok; 0 = NOK)_ground_truth]],1,0)</f>
        <v>1</v>
      </c>
    </row>
    <row r="224" spans="1:11" x14ac:dyDescent="0.35">
      <c r="A224" s="1" t="s">
        <v>360</v>
      </c>
      <c r="B224" s="1">
        <v>1</v>
      </c>
      <c r="C224" s="1">
        <v>1</v>
      </c>
      <c r="D224" s="1">
        <v>13.551</v>
      </c>
      <c r="E224" s="1">
        <v>18.744</v>
      </c>
      <c r="F224" s="1">
        <v>1</v>
      </c>
      <c r="H224" s="1" t="s">
        <v>79</v>
      </c>
      <c r="J224" s="2">
        <f>AND(merged_files[[#This Row],[Anomaly_Shape_Judgment]],merged_files[[#This Row],[Anomaly_Texture_Judgment]])*1</f>
        <v>1</v>
      </c>
      <c r="K224" s="1">
        <f>IF(J224=merged_files[[#This Row],[Ground truth (1 = ok; 0 = NOK)_ground_truth]],1,0)</f>
        <v>1</v>
      </c>
    </row>
    <row r="225" spans="1:11" x14ac:dyDescent="0.35">
      <c r="A225" s="1" t="s">
        <v>381</v>
      </c>
      <c r="B225" s="1">
        <v>0</v>
      </c>
      <c r="C225" s="1">
        <v>1</v>
      </c>
      <c r="D225" s="1">
        <v>14.196999999999999</v>
      </c>
      <c r="E225" s="1">
        <v>128.56700000000001</v>
      </c>
      <c r="F225" s="1">
        <v>1</v>
      </c>
      <c r="G225" s="1" t="s">
        <v>1180</v>
      </c>
      <c r="H225" s="1" t="s">
        <v>79</v>
      </c>
      <c r="J225" s="2">
        <f>AND(merged_files[[#This Row],[Anomaly_Shape_Judgment]],merged_files[[#This Row],[Anomaly_Texture_Judgment]])*1</f>
        <v>0</v>
      </c>
      <c r="K225" s="1">
        <f>IF(J225=merged_files[[#This Row],[Ground truth (1 = ok; 0 = NOK)_ground_truth]],1,0)</f>
        <v>0</v>
      </c>
    </row>
    <row r="226" spans="1:11" x14ac:dyDescent="0.35">
      <c r="A226" s="1" t="s">
        <v>1054</v>
      </c>
      <c r="B226" s="1">
        <v>1</v>
      </c>
      <c r="C226" s="1">
        <v>1</v>
      </c>
      <c r="D226" s="1">
        <v>8.9809999999999999</v>
      </c>
      <c r="E226" s="1">
        <v>29.218</v>
      </c>
      <c r="F226" s="1">
        <v>1</v>
      </c>
      <c r="H226" s="1" t="s">
        <v>79</v>
      </c>
      <c r="J226" s="2">
        <f>AND(merged_files[[#This Row],[Anomaly_Shape_Judgment]],merged_files[[#This Row],[Anomaly_Texture_Judgment]])*1</f>
        <v>1</v>
      </c>
      <c r="K226" s="1">
        <f>IF(J226=merged_files[[#This Row],[Ground truth (1 = ok; 0 = NOK)_ground_truth]],1,0)</f>
        <v>1</v>
      </c>
    </row>
    <row r="227" spans="1:11" x14ac:dyDescent="0.35">
      <c r="A227" s="1" t="s">
        <v>108</v>
      </c>
      <c r="B227" s="1">
        <v>1</v>
      </c>
      <c r="C227" s="1">
        <v>1</v>
      </c>
      <c r="D227" s="1">
        <v>6.8680000000000003</v>
      </c>
      <c r="E227" s="1">
        <v>19.21</v>
      </c>
      <c r="F227" s="1">
        <v>1</v>
      </c>
      <c r="H227" s="1" t="s">
        <v>79</v>
      </c>
      <c r="J227" s="2">
        <f>AND(merged_files[[#This Row],[Anomaly_Shape_Judgment]],merged_files[[#This Row],[Anomaly_Texture_Judgment]])*1</f>
        <v>1</v>
      </c>
      <c r="K227" s="1">
        <f>IF(J227=merged_files[[#This Row],[Ground truth (1 = ok; 0 = NOK)_ground_truth]],1,0)</f>
        <v>1</v>
      </c>
    </row>
    <row r="228" spans="1:11" x14ac:dyDescent="0.35">
      <c r="A228" s="1" t="s">
        <v>480</v>
      </c>
      <c r="B228" s="1">
        <v>1</v>
      </c>
      <c r="C228" s="1">
        <v>1</v>
      </c>
      <c r="D228" s="1">
        <v>4.9969999999999999</v>
      </c>
      <c r="E228" s="1">
        <v>22.786000000000001</v>
      </c>
      <c r="F228" s="1">
        <v>1</v>
      </c>
      <c r="H228" s="1" t="s">
        <v>79</v>
      </c>
      <c r="J228" s="2">
        <f>AND(merged_files[[#This Row],[Anomaly_Shape_Judgment]],merged_files[[#This Row],[Anomaly_Texture_Judgment]])*1</f>
        <v>1</v>
      </c>
      <c r="K228" s="1">
        <f>IF(J228=merged_files[[#This Row],[Ground truth (1 = ok; 0 = NOK)_ground_truth]],1,0)</f>
        <v>1</v>
      </c>
    </row>
    <row r="229" spans="1:11" x14ac:dyDescent="0.35">
      <c r="A229" s="1" t="s">
        <v>600</v>
      </c>
      <c r="B229" s="1">
        <v>1</v>
      </c>
      <c r="C229" s="1">
        <v>1</v>
      </c>
      <c r="D229" s="1">
        <v>4.6760000000000002</v>
      </c>
      <c r="E229" s="1">
        <v>23.361000000000001</v>
      </c>
      <c r="F229" s="1">
        <v>1</v>
      </c>
      <c r="H229" s="1" t="s">
        <v>79</v>
      </c>
      <c r="J229" s="2">
        <f>AND(merged_files[[#This Row],[Anomaly_Shape_Judgment]],merged_files[[#This Row],[Anomaly_Texture_Judgment]])*1</f>
        <v>1</v>
      </c>
      <c r="K229" s="1">
        <f>IF(J229=merged_files[[#This Row],[Ground truth (1 = ok; 0 = NOK)_ground_truth]],1,0)</f>
        <v>1</v>
      </c>
    </row>
    <row r="230" spans="1:11" x14ac:dyDescent="0.35">
      <c r="A230" s="1" t="s">
        <v>892</v>
      </c>
      <c r="B230" s="1">
        <v>1</v>
      </c>
      <c r="C230" s="1">
        <v>1</v>
      </c>
      <c r="D230" s="1">
        <v>7.359</v>
      </c>
      <c r="E230" s="1">
        <v>23.753</v>
      </c>
      <c r="F230" s="1">
        <v>1</v>
      </c>
      <c r="H230" s="1" t="s">
        <v>79</v>
      </c>
      <c r="J230" s="2">
        <f>AND(merged_files[[#This Row],[Anomaly_Shape_Judgment]],merged_files[[#This Row],[Anomaly_Texture_Judgment]])*1</f>
        <v>1</v>
      </c>
      <c r="K230" s="1">
        <f>IF(J230=merged_files[[#This Row],[Ground truth (1 = ok; 0 = NOK)_ground_truth]],1,0)</f>
        <v>1</v>
      </c>
    </row>
    <row r="231" spans="1:11" x14ac:dyDescent="0.35">
      <c r="A231" s="1" t="s">
        <v>193</v>
      </c>
      <c r="B231" s="1">
        <v>1</v>
      </c>
      <c r="C231" s="1">
        <v>1</v>
      </c>
      <c r="D231" s="1">
        <v>11.808999999999999</v>
      </c>
      <c r="E231" s="1">
        <v>23.763999999999999</v>
      </c>
      <c r="F231" s="1">
        <v>1</v>
      </c>
      <c r="H231" s="1" t="s">
        <v>79</v>
      </c>
      <c r="J231" s="2">
        <f>AND(merged_files[[#This Row],[Anomaly_Shape_Judgment]],merged_files[[#This Row],[Anomaly_Texture_Judgment]])*1</f>
        <v>1</v>
      </c>
      <c r="K231" s="1">
        <f>IF(J231=merged_files[[#This Row],[Ground truth (1 = ok; 0 = NOK)_ground_truth]],1,0)</f>
        <v>1</v>
      </c>
    </row>
    <row r="232" spans="1:11" x14ac:dyDescent="0.35">
      <c r="A232" s="1" t="s">
        <v>433</v>
      </c>
      <c r="B232" s="1">
        <v>1</v>
      </c>
      <c r="C232" s="1">
        <v>1</v>
      </c>
      <c r="D232" s="1">
        <v>10.170999999999999</v>
      </c>
      <c r="E232" s="1">
        <v>27.552</v>
      </c>
      <c r="F232" s="1">
        <v>1</v>
      </c>
      <c r="H232" s="1" t="s">
        <v>79</v>
      </c>
      <c r="J232" s="2">
        <f>AND(merged_files[[#This Row],[Anomaly_Shape_Judgment]],merged_files[[#This Row],[Anomaly_Texture_Judgment]])*1</f>
        <v>1</v>
      </c>
      <c r="K232" s="1">
        <f>IF(J232=merged_files[[#This Row],[Ground truth (1 = ok; 0 = NOK)_ground_truth]],1,0)</f>
        <v>1</v>
      </c>
    </row>
    <row r="233" spans="1:11" x14ac:dyDescent="0.35">
      <c r="A233" s="1" t="s">
        <v>777</v>
      </c>
      <c r="B233" s="1">
        <v>1</v>
      </c>
      <c r="C233" s="1">
        <v>1</v>
      </c>
      <c r="D233" s="1">
        <v>9.0109999999999992</v>
      </c>
      <c r="E233" s="1">
        <v>20.443999999999999</v>
      </c>
      <c r="F233" s="1">
        <v>1</v>
      </c>
      <c r="H233" s="1" t="s">
        <v>79</v>
      </c>
      <c r="J233" s="2">
        <f>AND(merged_files[[#This Row],[Anomaly_Shape_Judgment]],merged_files[[#This Row],[Anomaly_Texture_Judgment]])*1</f>
        <v>1</v>
      </c>
      <c r="K233" s="1">
        <f>IF(J233=merged_files[[#This Row],[Ground truth (1 = ok; 0 = NOK)_ground_truth]],1,0)</f>
        <v>1</v>
      </c>
    </row>
    <row r="234" spans="1:11" x14ac:dyDescent="0.35">
      <c r="A234" s="1" t="s">
        <v>563</v>
      </c>
      <c r="B234" s="1">
        <v>1</v>
      </c>
      <c r="C234" s="1">
        <v>1</v>
      </c>
      <c r="D234" s="1">
        <v>12.071999999999999</v>
      </c>
      <c r="E234" s="1">
        <v>17.074000000000002</v>
      </c>
      <c r="F234" s="1">
        <v>1</v>
      </c>
      <c r="H234" s="1" t="s">
        <v>79</v>
      </c>
      <c r="J234" s="2">
        <f>AND(merged_files[[#This Row],[Anomaly_Shape_Judgment]],merged_files[[#This Row],[Anomaly_Texture_Judgment]])*1</f>
        <v>1</v>
      </c>
      <c r="K234" s="1">
        <f>IF(J234=merged_files[[#This Row],[Ground truth (1 = ok; 0 = NOK)_ground_truth]],1,0)</f>
        <v>1</v>
      </c>
    </row>
    <row r="235" spans="1:11" x14ac:dyDescent="0.35">
      <c r="A235" s="1" t="s">
        <v>808</v>
      </c>
      <c r="B235" s="1">
        <v>1</v>
      </c>
      <c r="C235" s="1">
        <v>1</v>
      </c>
      <c r="D235" s="1">
        <v>5.8310000000000004</v>
      </c>
      <c r="E235" s="1">
        <v>25.295000000000002</v>
      </c>
      <c r="F235" s="1">
        <v>1</v>
      </c>
      <c r="H235" s="1" t="s">
        <v>79</v>
      </c>
      <c r="J235" s="2">
        <f>AND(merged_files[[#This Row],[Anomaly_Shape_Judgment]],merged_files[[#This Row],[Anomaly_Texture_Judgment]])*1</f>
        <v>1</v>
      </c>
      <c r="K235" s="1">
        <f>IF(J235=merged_files[[#This Row],[Ground truth (1 = ok; 0 = NOK)_ground_truth]],1,0)</f>
        <v>1</v>
      </c>
    </row>
    <row r="236" spans="1:11" x14ac:dyDescent="0.35">
      <c r="A236" s="1" t="s">
        <v>907</v>
      </c>
      <c r="B236" s="1">
        <v>1</v>
      </c>
      <c r="C236" s="1">
        <v>1</v>
      </c>
      <c r="D236" s="1">
        <v>7.8179999999999996</v>
      </c>
      <c r="E236" s="1">
        <v>26.335999999999999</v>
      </c>
      <c r="F236" s="1">
        <v>1</v>
      </c>
      <c r="H236" s="1" t="s">
        <v>79</v>
      </c>
      <c r="J236" s="2">
        <f>AND(merged_files[[#This Row],[Anomaly_Shape_Judgment]],merged_files[[#This Row],[Anomaly_Texture_Judgment]])*1</f>
        <v>1</v>
      </c>
      <c r="K236" s="1">
        <f>IF(J236=merged_files[[#This Row],[Ground truth (1 = ok; 0 = NOK)_ground_truth]],1,0)</f>
        <v>1</v>
      </c>
    </row>
    <row r="237" spans="1:11" x14ac:dyDescent="0.35">
      <c r="A237" s="1" t="s">
        <v>280</v>
      </c>
      <c r="B237" s="1">
        <v>1</v>
      </c>
      <c r="C237" s="1">
        <v>1</v>
      </c>
      <c r="D237" s="1">
        <v>7.0960000000000001</v>
      </c>
      <c r="E237" s="1">
        <v>28.95</v>
      </c>
      <c r="F237" s="1">
        <v>1</v>
      </c>
      <c r="H237" s="1" t="s">
        <v>79</v>
      </c>
      <c r="J237" s="2">
        <f>AND(merged_files[[#This Row],[Anomaly_Shape_Judgment]],merged_files[[#This Row],[Anomaly_Texture_Judgment]])*1</f>
        <v>1</v>
      </c>
      <c r="K237" s="1">
        <f>IF(J237=merged_files[[#This Row],[Ground truth (1 = ok; 0 = NOK)_ground_truth]],1,0)</f>
        <v>1</v>
      </c>
    </row>
    <row r="238" spans="1:11" x14ac:dyDescent="0.35">
      <c r="A238" s="1" t="s">
        <v>733</v>
      </c>
      <c r="B238" s="1">
        <v>1</v>
      </c>
      <c r="C238" s="1">
        <v>1</v>
      </c>
      <c r="D238" s="1">
        <v>11.31</v>
      </c>
      <c r="E238" s="1">
        <v>30.471</v>
      </c>
      <c r="F238" s="1">
        <v>1</v>
      </c>
      <c r="H238" s="1" t="s">
        <v>79</v>
      </c>
      <c r="J238" s="2">
        <f>AND(merged_files[[#This Row],[Anomaly_Shape_Judgment]],merged_files[[#This Row],[Anomaly_Texture_Judgment]])*1</f>
        <v>1</v>
      </c>
      <c r="K238" s="1">
        <f>IF(J238=merged_files[[#This Row],[Ground truth (1 = ok; 0 = NOK)_ground_truth]],1,0)</f>
        <v>1</v>
      </c>
    </row>
    <row r="239" spans="1:11" x14ac:dyDescent="0.35">
      <c r="A239" s="1" t="s">
        <v>728</v>
      </c>
      <c r="B239" s="1">
        <v>0</v>
      </c>
      <c r="C239" s="1">
        <v>1</v>
      </c>
      <c r="D239" s="1">
        <v>14.641999999999999</v>
      </c>
      <c r="E239" s="1">
        <v>56.997</v>
      </c>
      <c r="F239" s="1">
        <v>1</v>
      </c>
      <c r="G239" s="1" t="s">
        <v>1181</v>
      </c>
      <c r="H239" s="1" t="s">
        <v>79</v>
      </c>
      <c r="J239" s="2">
        <f>AND(merged_files[[#This Row],[Anomaly_Shape_Judgment]],merged_files[[#This Row],[Anomaly_Texture_Judgment]])*1</f>
        <v>0</v>
      </c>
      <c r="K239" s="1">
        <f>IF(J239=merged_files[[#This Row],[Ground truth (1 = ok; 0 = NOK)_ground_truth]],1,0)</f>
        <v>0</v>
      </c>
    </row>
    <row r="240" spans="1:11" x14ac:dyDescent="0.35">
      <c r="A240" s="1" t="s">
        <v>188</v>
      </c>
      <c r="B240" s="1">
        <v>1</v>
      </c>
      <c r="C240" s="1">
        <v>1</v>
      </c>
      <c r="D240" s="1">
        <v>4.7169999999999996</v>
      </c>
      <c r="E240" s="1">
        <v>21.21</v>
      </c>
      <c r="F240" s="1">
        <v>1</v>
      </c>
      <c r="H240" s="1" t="s">
        <v>79</v>
      </c>
      <c r="J240" s="2">
        <f>AND(merged_files[[#This Row],[Anomaly_Shape_Judgment]],merged_files[[#This Row],[Anomaly_Texture_Judgment]])*1</f>
        <v>1</v>
      </c>
      <c r="K240" s="1">
        <f>IF(J240=merged_files[[#This Row],[Ground truth (1 = ok; 0 = NOK)_ground_truth]],1,0)</f>
        <v>1</v>
      </c>
    </row>
    <row r="241" spans="1:11" x14ac:dyDescent="0.35">
      <c r="A241" s="1" t="s">
        <v>238</v>
      </c>
      <c r="B241" s="1">
        <v>1</v>
      </c>
      <c r="C241" s="1">
        <v>1</v>
      </c>
      <c r="D241" s="1">
        <v>9.0229999999999997</v>
      </c>
      <c r="E241" s="1">
        <v>35.767000000000003</v>
      </c>
      <c r="F241" s="1">
        <v>1</v>
      </c>
      <c r="H241" s="1" t="s">
        <v>79</v>
      </c>
      <c r="J241" s="2">
        <f>AND(merged_files[[#This Row],[Anomaly_Shape_Judgment]],merged_files[[#This Row],[Anomaly_Texture_Judgment]])*1</f>
        <v>1</v>
      </c>
      <c r="K241" s="1">
        <f>IF(J241=merged_files[[#This Row],[Ground truth (1 = ok; 0 = NOK)_ground_truth]],1,0)</f>
        <v>1</v>
      </c>
    </row>
    <row r="242" spans="1:11" x14ac:dyDescent="0.35">
      <c r="A242" s="1" t="s">
        <v>838</v>
      </c>
      <c r="B242" s="1">
        <v>1</v>
      </c>
      <c r="C242" s="1">
        <v>0</v>
      </c>
      <c r="D242" s="1">
        <v>29.966000000000001</v>
      </c>
      <c r="E242" s="1">
        <v>36.994</v>
      </c>
      <c r="F242" s="1">
        <v>1</v>
      </c>
      <c r="G242" s="1" t="s">
        <v>1178</v>
      </c>
      <c r="H242" s="1" t="s">
        <v>79</v>
      </c>
      <c r="J242" s="2">
        <f>AND(merged_files[[#This Row],[Anomaly_Shape_Judgment]],merged_files[[#This Row],[Anomaly_Texture_Judgment]])*1</f>
        <v>0</v>
      </c>
      <c r="K242" s="1">
        <f>IF(J242=merged_files[[#This Row],[Ground truth (1 = ok; 0 = NOK)_ground_truth]],1,0)</f>
        <v>0</v>
      </c>
    </row>
    <row r="243" spans="1:11" x14ac:dyDescent="0.35">
      <c r="A243" s="1" t="s">
        <v>1003</v>
      </c>
      <c r="B243" s="1">
        <v>1</v>
      </c>
      <c r="C243" s="1">
        <v>1</v>
      </c>
      <c r="D243" s="1">
        <v>7.0309999999999997</v>
      </c>
      <c r="E243" s="1">
        <v>26.588000000000001</v>
      </c>
      <c r="F243" s="1">
        <v>1</v>
      </c>
      <c r="H243" s="1" t="s">
        <v>79</v>
      </c>
      <c r="J243" s="2">
        <f>AND(merged_files[[#This Row],[Anomaly_Shape_Judgment]],merged_files[[#This Row],[Anomaly_Texture_Judgment]])*1</f>
        <v>1</v>
      </c>
      <c r="K243" s="1">
        <f>IF(J243=merged_files[[#This Row],[Ground truth (1 = ok; 0 = NOK)_ground_truth]],1,0)</f>
        <v>1</v>
      </c>
    </row>
    <row r="244" spans="1:11" x14ac:dyDescent="0.35">
      <c r="A244" s="1" t="s">
        <v>544</v>
      </c>
      <c r="B244" s="1">
        <v>1</v>
      </c>
      <c r="C244" s="1">
        <v>1</v>
      </c>
      <c r="D244" s="1">
        <v>6.7190000000000003</v>
      </c>
      <c r="E244" s="1">
        <v>28.530999999999999</v>
      </c>
      <c r="F244" s="1">
        <v>1</v>
      </c>
      <c r="H244" s="1" t="s">
        <v>79</v>
      </c>
      <c r="J244" s="2">
        <f>AND(merged_files[[#This Row],[Anomaly_Shape_Judgment]],merged_files[[#This Row],[Anomaly_Texture_Judgment]])*1</f>
        <v>1</v>
      </c>
      <c r="K244" s="1">
        <f>IF(J244=merged_files[[#This Row],[Ground truth (1 = ok; 0 = NOK)_ground_truth]],1,0)</f>
        <v>1</v>
      </c>
    </row>
    <row r="245" spans="1:11" x14ac:dyDescent="0.35">
      <c r="A245" s="1" t="s">
        <v>789</v>
      </c>
      <c r="B245" s="1">
        <v>1</v>
      </c>
      <c r="C245" s="1">
        <v>1</v>
      </c>
      <c r="D245" s="1">
        <v>4.8390000000000004</v>
      </c>
      <c r="E245" s="1">
        <v>24.234999999999999</v>
      </c>
      <c r="F245" s="1">
        <v>1</v>
      </c>
      <c r="H245" s="1" t="s">
        <v>79</v>
      </c>
      <c r="J245" s="2">
        <f>AND(merged_files[[#This Row],[Anomaly_Shape_Judgment]],merged_files[[#This Row],[Anomaly_Texture_Judgment]])*1</f>
        <v>1</v>
      </c>
      <c r="K245" s="1">
        <f>IF(J245=merged_files[[#This Row],[Ground truth (1 = ok; 0 = NOK)_ground_truth]],1,0)</f>
        <v>1</v>
      </c>
    </row>
    <row r="246" spans="1:11" x14ac:dyDescent="0.35">
      <c r="A246" s="1" t="s">
        <v>1014</v>
      </c>
      <c r="B246" s="1">
        <v>1</v>
      </c>
      <c r="C246" s="1">
        <v>1</v>
      </c>
      <c r="D246" s="1">
        <v>8.4979999999999993</v>
      </c>
      <c r="E246" s="1">
        <v>29.655999999999999</v>
      </c>
      <c r="F246" s="1">
        <v>1</v>
      </c>
      <c r="H246" s="1" t="s">
        <v>79</v>
      </c>
      <c r="J246" s="2">
        <f>AND(merged_files[[#This Row],[Anomaly_Shape_Judgment]],merged_files[[#This Row],[Anomaly_Texture_Judgment]])*1</f>
        <v>1</v>
      </c>
      <c r="K246" s="1">
        <f>IF(J246=merged_files[[#This Row],[Ground truth (1 = ok; 0 = NOK)_ground_truth]],1,0)</f>
        <v>1</v>
      </c>
    </row>
    <row r="247" spans="1:11" x14ac:dyDescent="0.35">
      <c r="A247" s="1" t="s">
        <v>766</v>
      </c>
      <c r="B247" s="1">
        <v>1</v>
      </c>
      <c r="C247" s="1">
        <v>1</v>
      </c>
      <c r="D247" s="1">
        <v>14.59</v>
      </c>
      <c r="E247" s="1">
        <v>25.931000000000001</v>
      </c>
      <c r="F247" s="1">
        <v>1</v>
      </c>
      <c r="H247" s="1" t="s">
        <v>79</v>
      </c>
      <c r="J247" s="2">
        <f>AND(merged_files[[#This Row],[Anomaly_Shape_Judgment]],merged_files[[#This Row],[Anomaly_Texture_Judgment]])*1</f>
        <v>1</v>
      </c>
      <c r="K247" s="1">
        <f>IF(J247=merged_files[[#This Row],[Ground truth (1 = ok; 0 = NOK)_ground_truth]],1,0)</f>
        <v>1</v>
      </c>
    </row>
    <row r="248" spans="1:11" x14ac:dyDescent="0.35">
      <c r="A248" s="1" t="s">
        <v>327</v>
      </c>
      <c r="B248" s="1">
        <v>1</v>
      </c>
      <c r="C248" s="1">
        <v>1</v>
      </c>
      <c r="D248" s="1">
        <v>14.276</v>
      </c>
      <c r="E248" s="1">
        <v>25.138999999999999</v>
      </c>
      <c r="F248" s="1">
        <v>1</v>
      </c>
      <c r="H248" s="1" t="s">
        <v>79</v>
      </c>
      <c r="J248" s="2">
        <f>AND(merged_files[[#This Row],[Anomaly_Shape_Judgment]],merged_files[[#This Row],[Anomaly_Texture_Judgment]])*1</f>
        <v>1</v>
      </c>
      <c r="K248" s="1">
        <f>IF(J248=merged_files[[#This Row],[Ground truth (1 = ok; 0 = NOK)_ground_truth]],1,0)</f>
        <v>1</v>
      </c>
    </row>
    <row r="249" spans="1:11" x14ac:dyDescent="0.35">
      <c r="A249" s="1" t="s">
        <v>1084</v>
      </c>
      <c r="B249" s="1">
        <v>1</v>
      </c>
      <c r="C249" s="1">
        <v>1</v>
      </c>
      <c r="D249" s="1">
        <v>9.7759999999999998</v>
      </c>
      <c r="E249" s="1">
        <v>26.419</v>
      </c>
      <c r="F249" s="1">
        <v>1</v>
      </c>
      <c r="H249" s="1" t="s">
        <v>79</v>
      </c>
      <c r="J249" s="2">
        <f>AND(merged_files[[#This Row],[Anomaly_Shape_Judgment]],merged_files[[#This Row],[Anomaly_Texture_Judgment]])*1</f>
        <v>1</v>
      </c>
      <c r="K249" s="1">
        <f>IF(J249=merged_files[[#This Row],[Ground truth (1 = ok; 0 = NOK)_ground_truth]],1,0)</f>
        <v>1</v>
      </c>
    </row>
    <row r="250" spans="1:11" x14ac:dyDescent="0.35">
      <c r="A250" s="1" t="s">
        <v>638</v>
      </c>
      <c r="B250" s="1">
        <v>1</v>
      </c>
      <c r="C250" s="1">
        <v>0</v>
      </c>
      <c r="D250" s="1">
        <v>26.916</v>
      </c>
      <c r="E250" s="1">
        <v>32.128</v>
      </c>
      <c r="F250" s="1">
        <v>1</v>
      </c>
      <c r="H250" s="1" t="s">
        <v>79</v>
      </c>
      <c r="J250" s="2">
        <f>AND(merged_files[[#This Row],[Anomaly_Shape_Judgment]],merged_files[[#This Row],[Anomaly_Texture_Judgment]])*1</f>
        <v>0</v>
      </c>
      <c r="K250" s="1">
        <f>IF(J250=merged_files[[#This Row],[Ground truth (1 = ok; 0 = NOK)_ground_truth]],1,0)</f>
        <v>0</v>
      </c>
    </row>
    <row r="251" spans="1:11" x14ac:dyDescent="0.35">
      <c r="A251" s="1" t="s">
        <v>153</v>
      </c>
      <c r="B251" s="1">
        <v>1</v>
      </c>
      <c r="C251" s="1">
        <v>1</v>
      </c>
      <c r="D251" s="1">
        <v>12.55</v>
      </c>
      <c r="E251" s="1">
        <v>24.225999999999999</v>
      </c>
      <c r="F251" s="1">
        <v>1</v>
      </c>
      <c r="H251" s="1" t="s">
        <v>79</v>
      </c>
      <c r="J251" s="2">
        <f>AND(merged_files[[#This Row],[Anomaly_Shape_Judgment]],merged_files[[#This Row],[Anomaly_Texture_Judgment]])*1</f>
        <v>1</v>
      </c>
      <c r="K251" s="1">
        <f>IF(J251=merged_files[[#This Row],[Ground truth (1 = ok; 0 = NOK)_ground_truth]],1,0)</f>
        <v>1</v>
      </c>
    </row>
    <row r="252" spans="1:11" x14ac:dyDescent="0.35">
      <c r="A252" s="1" t="s">
        <v>155</v>
      </c>
      <c r="B252" s="1">
        <v>1</v>
      </c>
      <c r="C252" s="1">
        <v>1</v>
      </c>
      <c r="D252" s="1">
        <v>7.5149999999999997</v>
      </c>
      <c r="E252" s="1">
        <v>28.504999999999999</v>
      </c>
      <c r="F252" s="1">
        <v>1</v>
      </c>
      <c r="H252" s="1" t="s">
        <v>79</v>
      </c>
      <c r="J252" s="2">
        <f>AND(merged_files[[#This Row],[Anomaly_Shape_Judgment]],merged_files[[#This Row],[Anomaly_Texture_Judgment]])*1</f>
        <v>1</v>
      </c>
      <c r="K252" s="1">
        <f>IF(J252=merged_files[[#This Row],[Ground truth (1 = ok; 0 = NOK)_ground_truth]],1,0)</f>
        <v>1</v>
      </c>
    </row>
    <row r="253" spans="1:11" x14ac:dyDescent="0.35">
      <c r="A253" s="1" t="s">
        <v>668</v>
      </c>
      <c r="B253" s="1">
        <v>1</v>
      </c>
      <c r="C253" s="1">
        <v>1</v>
      </c>
      <c r="D253" s="1">
        <v>11.855</v>
      </c>
      <c r="E253" s="1">
        <v>27.832000000000001</v>
      </c>
      <c r="F253" s="1">
        <v>1</v>
      </c>
      <c r="H253" s="1" t="s">
        <v>79</v>
      </c>
      <c r="J253" s="2">
        <f>AND(merged_files[[#This Row],[Anomaly_Shape_Judgment]],merged_files[[#This Row],[Anomaly_Texture_Judgment]])*1</f>
        <v>1</v>
      </c>
      <c r="K253" s="1">
        <f>IF(J253=merged_files[[#This Row],[Ground truth (1 = ok; 0 = NOK)_ground_truth]],1,0)</f>
        <v>1</v>
      </c>
    </row>
    <row r="254" spans="1:11" x14ac:dyDescent="0.35">
      <c r="A254" s="1" t="s">
        <v>259</v>
      </c>
      <c r="B254" s="1">
        <v>1</v>
      </c>
      <c r="C254" s="1">
        <v>1</v>
      </c>
      <c r="D254" s="1">
        <v>5.57</v>
      </c>
      <c r="E254" s="1">
        <v>25.244</v>
      </c>
      <c r="F254" s="1">
        <v>1</v>
      </c>
      <c r="H254" s="1" t="s">
        <v>79</v>
      </c>
      <c r="J254" s="2">
        <f>AND(merged_files[[#This Row],[Anomaly_Shape_Judgment]],merged_files[[#This Row],[Anomaly_Texture_Judgment]])*1</f>
        <v>1</v>
      </c>
      <c r="K254" s="1">
        <f>IF(J254=merged_files[[#This Row],[Ground truth (1 = ok; 0 = NOK)_ground_truth]],1,0)</f>
        <v>1</v>
      </c>
    </row>
    <row r="255" spans="1:11" x14ac:dyDescent="0.35">
      <c r="A255" s="1" t="s">
        <v>252</v>
      </c>
      <c r="B255" s="1">
        <v>1</v>
      </c>
      <c r="C255" s="1">
        <v>1</v>
      </c>
      <c r="D255" s="1">
        <v>10.673999999999999</v>
      </c>
      <c r="E255" s="1">
        <v>14.29</v>
      </c>
      <c r="F255" s="1">
        <v>1</v>
      </c>
      <c r="H255" s="1" t="s">
        <v>79</v>
      </c>
      <c r="J255" s="2">
        <f>AND(merged_files[[#This Row],[Anomaly_Shape_Judgment]],merged_files[[#This Row],[Anomaly_Texture_Judgment]])*1</f>
        <v>1</v>
      </c>
      <c r="K255" s="1">
        <f>IF(J255=merged_files[[#This Row],[Ground truth (1 = ok; 0 = NOK)_ground_truth]],1,0)</f>
        <v>1</v>
      </c>
    </row>
    <row r="256" spans="1:11" x14ac:dyDescent="0.35">
      <c r="A256" s="1" t="s">
        <v>635</v>
      </c>
      <c r="B256" s="1">
        <v>1</v>
      </c>
      <c r="C256" s="1">
        <v>1</v>
      </c>
      <c r="D256" s="1">
        <v>11.224</v>
      </c>
      <c r="E256" s="1">
        <v>25.352</v>
      </c>
      <c r="F256" s="1">
        <v>1</v>
      </c>
      <c r="H256" s="1" t="s">
        <v>79</v>
      </c>
      <c r="J256" s="2">
        <f>AND(merged_files[[#This Row],[Anomaly_Shape_Judgment]],merged_files[[#This Row],[Anomaly_Texture_Judgment]])*1</f>
        <v>1</v>
      </c>
      <c r="K256" s="1">
        <f>IF(J256=merged_files[[#This Row],[Ground truth (1 = ok; 0 = NOK)_ground_truth]],1,0)</f>
        <v>1</v>
      </c>
    </row>
    <row r="257" spans="1:11" x14ac:dyDescent="0.35">
      <c r="A257" s="1" t="s">
        <v>758</v>
      </c>
      <c r="B257" s="1">
        <v>1</v>
      </c>
      <c r="C257" s="1">
        <v>1</v>
      </c>
      <c r="D257" s="1">
        <v>6.7889999999999997</v>
      </c>
      <c r="E257" s="1">
        <v>22.809000000000001</v>
      </c>
      <c r="F257" s="1">
        <v>1</v>
      </c>
      <c r="H257" s="1" t="s">
        <v>79</v>
      </c>
      <c r="J257" s="2">
        <f>AND(merged_files[[#This Row],[Anomaly_Shape_Judgment]],merged_files[[#This Row],[Anomaly_Texture_Judgment]])*1</f>
        <v>1</v>
      </c>
      <c r="K257" s="1">
        <f>IF(J257=merged_files[[#This Row],[Ground truth (1 = ok; 0 = NOK)_ground_truth]],1,0)</f>
        <v>1</v>
      </c>
    </row>
    <row r="258" spans="1:11" x14ac:dyDescent="0.35">
      <c r="A258" s="1" t="s">
        <v>930</v>
      </c>
      <c r="B258" s="1">
        <v>1</v>
      </c>
      <c r="C258" s="1">
        <v>1</v>
      </c>
      <c r="D258" s="1">
        <v>7.2539999999999996</v>
      </c>
      <c r="E258" s="1">
        <v>23.52</v>
      </c>
      <c r="F258" s="1">
        <v>1</v>
      </c>
      <c r="H258" s="1" t="s">
        <v>79</v>
      </c>
      <c r="J258" s="2">
        <f>AND(merged_files[[#This Row],[Anomaly_Shape_Judgment]],merged_files[[#This Row],[Anomaly_Texture_Judgment]])*1</f>
        <v>1</v>
      </c>
      <c r="K258" s="1">
        <f>IF(J258=merged_files[[#This Row],[Ground truth (1 = ok; 0 = NOK)_ground_truth]],1,0)</f>
        <v>1</v>
      </c>
    </row>
    <row r="259" spans="1:11" x14ac:dyDescent="0.35">
      <c r="A259" s="1" t="s">
        <v>855</v>
      </c>
      <c r="B259" s="1">
        <v>1</v>
      </c>
      <c r="C259" s="1">
        <v>1</v>
      </c>
      <c r="D259" s="1">
        <v>10.243</v>
      </c>
      <c r="E259" s="1">
        <v>32.024999999999999</v>
      </c>
      <c r="F259" s="1">
        <v>1</v>
      </c>
      <c r="H259" s="1" t="s">
        <v>79</v>
      </c>
      <c r="J259" s="2">
        <f>AND(merged_files[[#This Row],[Anomaly_Shape_Judgment]],merged_files[[#This Row],[Anomaly_Texture_Judgment]])*1</f>
        <v>1</v>
      </c>
      <c r="K259" s="1">
        <f>IF(J259=merged_files[[#This Row],[Ground truth (1 = ok; 0 = NOK)_ground_truth]],1,0)</f>
        <v>1</v>
      </c>
    </row>
    <row r="260" spans="1:11" x14ac:dyDescent="0.35">
      <c r="A260" s="1" t="s">
        <v>181</v>
      </c>
      <c r="B260" s="1">
        <v>1</v>
      </c>
      <c r="C260" s="1">
        <v>1</v>
      </c>
      <c r="D260" s="1">
        <v>11.766999999999999</v>
      </c>
      <c r="E260" s="1">
        <v>27.728999999999999</v>
      </c>
      <c r="F260" s="1">
        <v>1</v>
      </c>
      <c r="H260" s="1" t="s">
        <v>79</v>
      </c>
      <c r="J260" s="2">
        <f>AND(merged_files[[#This Row],[Anomaly_Shape_Judgment]],merged_files[[#This Row],[Anomaly_Texture_Judgment]])*1</f>
        <v>1</v>
      </c>
      <c r="K260" s="1">
        <f>IF(J260=merged_files[[#This Row],[Ground truth (1 = ok; 0 = NOK)_ground_truth]],1,0)</f>
        <v>1</v>
      </c>
    </row>
    <row r="261" spans="1:11" x14ac:dyDescent="0.35">
      <c r="A261" s="1" t="s">
        <v>134</v>
      </c>
      <c r="B261" s="1">
        <v>1</v>
      </c>
      <c r="C261" s="1">
        <v>1</v>
      </c>
      <c r="D261" s="1">
        <v>10.122</v>
      </c>
      <c r="E261" s="1">
        <v>22.986000000000001</v>
      </c>
      <c r="F261" s="1">
        <v>1</v>
      </c>
      <c r="H261" s="1" t="s">
        <v>79</v>
      </c>
      <c r="J261" s="2">
        <f>AND(merged_files[[#This Row],[Anomaly_Shape_Judgment]],merged_files[[#This Row],[Anomaly_Texture_Judgment]])*1</f>
        <v>1</v>
      </c>
      <c r="K261" s="1">
        <f>IF(J261=merged_files[[#This Row],[Ground truth (1 = ok; 0 = NOK)_ground_truth]],1,0)</f>
        <v>1</v>
      </c>
    </row>
    <row r="262" spans="1:11" x14ac:dyDescent="0.35">
      <c r="A262" s="1" t="s">
        <v>1035</v>
      </c>
      <c r="B262" s="1">
        <v>1</v>
      </c>
      <c r="C262" s="1">
        <v>1</v>
      </c>
      <c r="D262" s="1">
        <v>8.0980000000000008</v>
      </c>
      <c r="E262" s="1">
        <v>21.556000000000001</v>
      </c>
      <c r="F262" s="1">
        <v>1</v>
      </c>
      <c r="H262" s="1" t="s">
        <v>79</v>
      </c>
      <c r="J262" s="2">
        <f>AND(merged_files[[#This Row],[Anomaly_Shape_Judgment]],merged_files[[#This Row],[Anomaly_Texture_Judgment]])*1</f>
        <v>1</v>
      </c>
      <c r="K262" s="1">
        <f>IF(J262=merged_files[[#This Row],[Ground truth (1 = ok; 0 = NOK)_ground_truth]],1,0)</f>
        <v>1</v>
      </c>
    </row>
    <row r="263" spans="1:11" x14ac:dyDescent="0.35">
      <c r="A263" s="1" t="s">
        <v>1068</v>
      </c>
      <c r="B263" s="1">
        <v>1</v>
      </c>
      <c r="C263" s="1">
        <v>1</v>
      </c>
      <c r="D263" s="1">
        <v>7.8579999999999997</v>
      </c>
      <c r="E263" s="1">
        <v>22.475999999999999</v>
      </c>
      <c r="F263" s="1">
        <v>1</v>
      </c>
      <c r="H263" s="1" t="s">
        <v>79</v>
      </c>
      <c r="J263" s="2">
        <f>AND(merged_files[[#This Row],[Anomaly_Shape_Judgment]],merged_files[[#This Row],[Anomaly_Texture_Judgment]])*1</f>
        <v>1</v>
      </c>
      <c r="K263" s="1">
        <f>IF(J263=merged_files[[#This Row],[Ground truth (1 = ok; 0 = NOK)_ground_truth]],1,0)</f>
        <v>1</v>
      </c>
    </row>
    <row r="264" spans="1:11" x14ac:dyDescent="0.35">
      <c r="A264" s="1" t="s">
        <v>680</v>
      </c>
      <c r="B264" s="1">
        <v>1</v>
      </c>
      <c r="C264" s="1">
        <v>1</v>
      </c>
      <c r="D264" s="1">
        <v>6.8070000000000004</v>
      </c>
      <c r="E264" s="1">
        <v>23.788</v>
      </c>
      <c r="F264" s="1">
        <v>1</v>
      </c>
      <c r="H264" s="1" t="s">
        <v>79</v>
      </c>
      <c r="J264" s="2">
        <f>AND(merged_files[[#This Row],[Anomaly_Shape_Judgment]],merged_files[[#This Row],[Anomaly_Texture_Judgment]])*1</f>
        <v>1</v>
      </c>
      <c r="K264" s="1">
        <f>IF(J264=merged_files[[#This Row],[Ground truth (1 = ok; 0 = NOK)_ground_truth]],1,0)</f>
        <v>1</v>
      </c>
    </row>
    <row r="265" spans="1:11" x14ac:dyDescent="0.35">
      <c r="A265" s="1" t="s">
        <v>200</v>
      </c>
      <c r="B265" s="1">
        <v>1</v>
      </c>
      <c r="C265" s="1">
        <v>1</v>
      </c>
      <c r="D265" s="1">
        <v>5.0599999999999996</v>
      </c>
      <c r="E265" s="1">
        <v>27.263999999999999</v>
      </c>
      <c r="F265" s="1">
        <v>1</v>
      </c>
      <c r="H265" s="1" t="s">
        <v>79</v>
      </c>
      <c r="J265" s="2">
        <f>AND(merged_files[[#This Row],[Anomaly_Shape_Judgment]],merged_files[[#This Row],[Anomaly_Texture_Judgment]])*1</f>
        <v>1</v>
      </c>
      <c r="K265" s="1">
        <f>IF(J265=merged_files[[#This Row],[Ground truth (1 = ok; 0 = NOK)_ground_truth]],1,0)</f>
        <v>1</v>
      </c>
    </row>
    <row r="266" spans="1:11" x14ac:dyDescent="0.35">
      <c r="A266" s="1" t="s">
        <v>1091</v>
      </c>
      <c r="B266" s="1">
        <v>1</v>
      </c>
      <c r="C266" s="1">
        <v>1</v>
      </c>
      <c r="D266" s="1">
        <v>18.658000000000001</v>
      </c>
      <c r="E266" s="1">
        <v>26.047000000000001</v>
      </c>
      <c r="F266" s="1">
        <v>1</v>
      </c>
      <c r="H266" s="1" t="s">
        <v>79</v>
      </c>
      <c r="J266" s="2">
        <f>AND(merged_files[[#This Row],[Anomaly_Shape_Judgment]],merged_files[[#This Row],[Anomaly_Texture_Judgment]])*1</f>
        <v>1</v>
      </c>
      <c r="K266" s="1">
        <f>IF(J266=merged_files[[#This Row],[Ground truth (1 = ok; 0 = NOK)_ground_truth]],1,0)</f>
        <v>1</v>
      </c>
    </row>
    <row r="267" spans="1:11" x14ac:dyDescent="0.35">
      <c r="A267" s="1" t="s">
        <v>723</v>
      </c>
      <c r="B267" s="1">
        <v>1</v>
      </c>
      <c r="C267" s="1">
        <v>1</v>
      </c>
      <c r="D267" s="1">
        <v>7.758</v>
      </c>
      <c r="E267" s="1">
        <v>23.65</v>
      </c>
      <c r="F267" s="1">
        <v>1</v>
      </c>
      <c r="H267" s="1" t="s">
        <v>79</v>
      </c>
      <c r="J267" s="2">
        <f>AND(merged_files[[#This Row],[Anomaly_Shape_Judgment]],merged_files[[#This Row],[Anomaly_Texture_Judgment]])*1</f>
        <v>1</v>
      </c>
      <c r="K267" s="1">
        <f>IF(J267=merged_files[[#This Row],[Ground truth (1 = ok; 0 = NOK)_ground_truth]],1,0)</f>
        <v>1</v>
      </c>
    </row>
    <row r="268" spans="1:11" x14ac:dyDescent="0.35">
      <c r="A268" s="1" t="s">
        <v>581</v>
      </c>
      <c r="B268" s="1">
        <v>1</v>
      </c>
      <c r="C268" s="1">
        <v>1</v>
      </c>
      <c r="D268" s="1">
        <v>8.2910000000000004</v>
      </c>
      <c r="E268" s="1">
        <v>35.567999999999998</v>
      </c>
      <c r="F268" s="1">
        <v>1</v>
      </c>
      <c r="H268" s="1" t="s">
        <v>79</v>
      </c>
      <c r="J268" s="2">
        <f>AND(merged_files[[#This Row],[Anomaly_Shape_Judgment]],merged_files[[#This Row],[Anomaly_Texture_Judgment]])*1</f>
        <v>1</v>
      </c>
      <c r="K268" s="1">
        <f>IF(J268=merged_files[[#This Row],[Ground truth (1 = ok; 0 = NOK)_ground_truth]],1,0)</f>
        <v>1</v>
      </c>
    </row>
    <row r="269" spans="1:11" x14ac:dyDescent="0.35">
      <c r="A269" s="1" t="s">
        <v>586</v>
      </c>
      <c r="B269" s="1">
        <v>1</v>
      </c>
      <c r="C269" s="1">
        <v>1</v>
      </c>
      <c r="D269" s="1">
        <v>8.7270000000000003</v>
      </c>
      <c r="E269" s="1">
        <v>24.045999999999999</v>
      </c>
      <c r="F269" s="1">
        <v>1</v>
      </c>
      <c r="H269" s="1" t="s">
        <v>79</v>
      </c>
      <c r="J269" s="2">
        <f>AND(merged_files[[#This Row],[Anomaly_Shape_Judgment]],merged_files[[#This Row],[Anomaly_Texture_Judgment]])*1</f>
        <v>1</v>
      </c>
      <c r="K269" s="1">
        <f>IF(J269=merged_files[[#This Row],[Ground truth (1 = ok; 0 = NOK)_ground_truth]],1,0)</f>
        <v>1</v>
      </c>
    </row>
    <row r="270" spans="1:11" x14ac:dyDescent="0.35">
      <c r="A270" s="1" t="s">
        <v>763</v>
      </c>
      <c r="B270" s="1">
        <v>1</v>
      </c>
      <c r="C270" s="1">
        <v>1</v>
      </c>
      <c r="D270" s="1">
        <v>6.6719999999999997</v>
      </c>
      <c r="E270" s="1">
        <v>35.371000000000002</v>
      </c>
      <c r="F270" s="1">
        <v>1</v>
      </c>
      <c r="H270" s="1" t="s">
        <v>79</v>
      </c>
      <c r="J270" s="2">
        <f>AND(merged_files[[#This Row],[Anomaly_Shape_Judgment]],merged_files[[#This Row],[Anomaly_Texture_Judgment]])*1</f>
        <v>1</v>
      </c>
      <c r="K270" s="1">
        <f>IF(J270=merged_files[[#This Row],[Ground truth (1 = ok; 0 = NOK)_ground_truth]],1,0)</f>
        <v>1</v>
      </c>
    </row>
    <row r="271" spans="1:11" x14ac:dyDescent="0.35">
      <c r="A271" s="1" t="s">
        <v>841</v>
      </c>
      <c r="B271" s="1">
        <v>1</v>
      </c>
      <c r="C271" s="1">
        <v>1</v>
      </c>
      <c r="D271" s="1">
        <v>6.42</v>
      </c>
      <c r="E271" s="1">
        <v>25.934000000000001</v>
      </c>
      <c r="F271" s="1">
        <v>1</v>
      </c>
      <c r="H271" s="1" t="s">
        <v>79</v>
      </c>
      <c r="J271" s="2">
        <f>AND(merged_files[[#This Row],[Anomaly_Shape_Judgment]],merged_files[[#This Row],[Anomaly_Texture_Judgment]])*1</f>
        <v>1</v>
      </c>
      <c r="K271" s="1">
        <f>IF(J271=merged_files[[#This Row],[Ground truth (1 = ok; 0 = NOK)_ground_truth]],1,0)</f>
        <v>1</v>
      </c>
    </row>
    <row r="272" spans="1:11" x14ac:dyDescent="0.35">
      <c r="A272" s="1" t="s">
        <v>1097</v>
      </c>
      <c r="B272" s="1">
        <v>0</v>
      </c>
      <c r="C272" s="1">
        <v>1</v>
      </c>
      <c r="D272" s="1">
        <v>8.1069999999999993</v>
      </c>
      <c r="E272" s="1">
        <v>133.04</v>
      </c>
      <c r="F272" s="1">
        <v>1</v>
      </c>
      <c r="G272" s="1" t="s">
        <v>1180</v>
      </c>
      <c r="H272" s="1" t="s">
        <v>79</v>
      </c>
      <c r="J272" s="2">
        <f>AND(merged_files[[#This Row],[Anomaly_Shape_Judgment]],merged_files[[#This Row],[Anomaly_Texture_Judgment]])*1</f>
        <v>0</v>
      </c>
      <c r="K272" s="1">
        <f>IF(J272=merged_files[[#This Row],[Ground truth (1 = ok; 0 = NOK)_ground_truth]],1,0)</f>
        <v>0</v>
      </c>
    </row>
    <row r="273" spans="1:11" x14ac:dyDescent="0.35">
      <c r="A273" s="1" t="s">
        <v>845</v>
      </c>
      <c r="B273" s="1">
        <v>1</v>
      </c>
      <c r="C273" s="1">
        <v>1</v>
      </c>
      <c r="D273" s="1">
        <v>12.34</v>
      </c>
      <c r="E273" s="1">
        <v>19.873000000000001</v>
      </c>
      <c r="F273" s="1">
        <v>1</v>
      </c>
      <c r="H273" s="1" t="s">
        <v>79</v>
      </c>
      <c r="J273" s="2">
        <f>AND(merged_files[[#This Row],[Anomaly_Shape_Judgment]],merged_files[[#This Row],[Anomaly_Texture_Judgment]])*1</f>
        <v>1</v>
      </c>
      <c r="K273" s="1">
        <f>IF(J273=merged_files[[#This Row],[Ground truth (1 = ok; 0 = NOK)_ground_truth]],1,0)</f>
        <v>1</v>
      </c>
    </row>
    <row r="274" spans="1:11" x14ac:dyDescent="0.35">
      <c r="A274" s="1" t="s">
        <v>1100</v>
      </c>
      <c r="B274" s="1">
        <v>0</v>
      </c>
      <c r="C274" s="1">
        <v>1</v>
      </c>
      <c r="D274" s="1">
        <v>11.872</v>
      </c>
      <c r="E274" s="1">
        <v>44.298000000000002</v>
      </c>
      <c r="F274" s="1">
        <v>1</v>
      </c>
      <c r="G274" s="1" t="s">
        <v>1186</v>
      </c>
      <c r="H274" s="1" t="s">
        <v>79</v>
      </c>
      <c r="J274" s="2">
        <f>AND(merged_files[[#This Row],[Anomaly_Shape_Judgment]],merged_files[[#This Row],[Anomaly_Texture_Judgment]])*1</f>
        <v>0</v>
      </c>
      <c r="K274" s="1">
        <f>IF(J274=merged_files[[#This Row],[Ground truth (1 = ok; 0 = NOK)_ground_truth]],1,0)</f>
        <v>0</v>
      </c>
    </row>
    <row r="275" spans="1:11" x14ac:dyDescent="0.35">
      <c r="A275" s="1" t="s">
        <v>633</v>
      </c>
      <c r="B275" s="1">
        <v>1</v>
      </c>
      <c r="C275" s="1">
        <v>1</v>
      </c>
      <c r="D275" s="1">
        <v>18.359000000000002</v>
      </c>
      <c r="E275" s="1">
        <v>24.141999999999999</v>
      </c>
      <c r="F275" s="1">
        <v>1</v>
      </c>
      <c r="H275" s="1" t="s">
        <v>79</v>
      </c>
      <c r="J275" s="2">
        <f>AND(merged_files[[#This Row],[Anomaly_Shape_Judgment]],merged_files[[#This Row],[Anomaly_Texture_Judgment]])*1</f>
        <v>1</v>
      </c>
      <c r="K275" s="1">
        <f>IF(J275=merged_files[[#This Row],[Ground truth (1 = ok; 0 = NOK)_ground_truth]],1,0)</f>
        <v>1</v>
      </c>
    </row>
    <row r="276" spans="1:11" x14ac:dyDescent="0.35">
      <c r="A276" s="1" t="s">
        <v>935</v>
      </c>
      <c r="B276" s="1">
        <v>1</v>
      </c>
      <c r="C276" s="1">
        <v>1</v>
      </c>
      <c r="D276" s="1">
        <v>6.4249999999999998</v>
      </c>
      <c r="E276" s="1">
        <v>23.012</v>
      </c>
      <c r="F276" s="1">
        <v>1</v>
      </c>
      <c r="H276" s="1" t="s">
        <v>79</v>
      </c>
      <c r="J276" s="2">
        <f>AND(merged_files[[#This Row],[Anomaly_Shape_Judgment]],merged_files[[#This Row],[Anomaly_Texture_Judgment]])*1</f>
        <v>1</v>
      </c>
      <c r="K276" s="1">
        <f>IF(J276=merged_files[[#This Row],[Ground truth (1 = ok; 0 = NOK)_ground_truth]],1,0)</f>
        <v>1</v>
      </c>
    </row>
    <row r="277" spans="1:11" x14ac:dyDescent="0.35">
      <c r="A277" s="1" t="s">
        <v>1072</v>
      </c>
      <c r="B277" s="1">
        <v>1</v>
      </c>
      <c r="C277" s="1">
        <v>1</v>
      </c>
      <c r="D277" s="1">
        <v>6.3650000000000002</v>
      </c>
      <c r="E277" s="1">
        <v>25.231999999999999</v>
      </c>
      <c r="F277" s="1">
        <v>1</v>
      </c>
      <c r="H277" s="1" t="s">
        <v>79</v>
      </c>
      <c r="J277" s="2">
        <f>AND(merged_files[[#This Row],[Anomaly_Shape_Judgment]],merged_files[[#This Row],[Anomaly_Texture_Judgment]])*1</f>
        <v>1</v>
      </c>
      <c r="K277" s="1">
        <f>IF(J277=merged_files[[#This Row],[Ground truth (1 = ok; 0 = NOK)_ground_truth]],1,0)</f>
        <v>1</v>
      </c>
    </row>
    <row r="278" spans="1:11" x14ac:dyDescent="0.35">
      <c r="A278" s="1" t="s">
        <v>921</v>
      </c>
      <c r="B278" s="1">
        <v>1</v>
      </c>
      <c r="C278" s="1">
        <v>1</v>
      </c>
      <c r="D278" s="1">
        <v>8.5470000000000006</v>
      </c>
      <c r="E278" s="1">
        <v>37.966000000000001</v>
      </c>
      <c r="F278" s="1">
        <v>1</v>
      </c>
      <c r="H278" s="1" t="s">
        <v>79</v>
      </c>
      <c r="J278" s="2">
        <f>AND(merged_files[[#This Row],[Anomaly_Shape_Judgment]],merged_files[[#This Row],[Anomaly_Texture_Judgment]])*1</f>
        <v>1</v>
      </c>
      <c r="K278" s="1">
        <f>IF(J278=merged_files[[#This Row],[Ground truth (1 = ok; 0 = NOK)_ground_truth]],1,0)</f>
        <v>1</v>
      </c>
    </row>
    <row r="279" spans="1:11" x14ac:dyDescent="0.35">
      <c r="A279" s="1" t="s">
        <v>337</v>
      </c>
      <c r="B279" s="1">
        <v>1</v>
      </c>
      <c r="C279" s="1">
        <v>1</v>
      </c>
      <c r="D279" s="1">
        <v>8.5500000000000007</v>
      </c>
      <c r="E279" s="1">
        <v>30.04</v>
      </c>
      <c r="F279" s="1">
        <v>1</v>
      </c>
      <c r="H279" s="1" t="s">
        <v>79</v>
      </c>
      <c r="J279" s="2">
        <f>AND(merged_files[[#This Row],[Anomaly_Shape_Judgment]],merged_files[[#This Row],[Anomaly_Texture_Judgment]])*1</f>
        <v>1</v>
      </c>
      <c r="K279" s="1">
        <f>IF(J279=merged_files[[#This Row],[Ground truth (1 = ok; 0 = NOK)_ground_truth]],1,0)</f>
        <v>1</v>
      </c>
    </row>
    <row r="280" spans="1:11" x14ac:dyDescent="0.35">
      <c r="A280" s="1" t="s">
        <v>282</v>
      </c>
      <c r="B280" s="1">
        <v>1</v>
      </c>
      <c r="C280" s="1">
        <v>1</v>
      </c>
      <c r="D280" s="1">
        <v>18.215</v>
      </c>
      <c r="E280" s="1">
        <v>37.951999999999998</v>
      </c>
      <c r="F280" s="1">
        <v>1</v>
      </c>
      <c r="H280" s="1" t="s">
        <v>79</v>
      </c>
      <c r="J280" s="2">
        <f>AND(merged_files[[#This Row],[Anomaly_Shape_Judgment]],merged_files[[#This Row],[Anomaly_Texture_Judgment]])*1</f>
        <v>1</v>
      </c>
      <c r="K280" s="1">
        <f>IF(J280=merged_files[[#This Row],[Ground truth (1 = ok; 0 = NOK)_ground_truth]],1,0)</f>
        <v>1</v>
      </c>
    </row>
    <row r="281" spans="1:11" x14ac:dyDescent="0.35">
      <c r="A281" s="1" t="s">
        <v>1130</v>
      </c>
      <c r="B281" s="1">
        <v>1</v>
      </c>
      <c r="C281" s="1">
        <v>0</v>
      </c>
      <c r="D281" s="1">
        <v>28.074000000000002</v>
      </c>
      <c r="E281" s="1">
        <v>26.451000000000001</v>
      </c>
      <c r="F281" s="1">
        <v>1</v>
      </c>
      <c r="G281" s="1" t="s">
        <v>1178</v>
      </c>
      <c r="H281" s="1" t="s">
        <v>79</v>
      </c>
      <c r="J281" s="2">
        <f>AND(merged_files[[#This Row],[Anomaly_Shape_Judgment]],merged_files[[#This Row],[Anomaly_Texture_Judgment]])*1</f>
        <v>0</v>
      </c>
      <c r="K281" s="1">
        <f>IF(J281=merged_files[[#This Row],[Ground truth (1 = ok; 0 = NOK)_ground_truth]],1,0)</f>
        <v>0</v>
      </c>
    </row>
    <row r="282" spans="1:11" x14ac:dyDescent="0.35">
      <c r="A282" s="1" t="s">
        <v>616</v>
      </c>
      <c r="B282" s="1">
        <v>1</v>
      </c>
      <c r="C282" s="1">
        <v>1</v>
      </c>
      <c r="D282" s="1">
        <v>8.4309999999999992</v>
      </c>
      <c r="E282" s="1">
        <v>27.515000000000001</v>
      </c>
      <c r="F282" s="1">
        <v>1</v>
      </c>
      <c r="H282" s="1" t="s">
        <v>79</v>
      </c>
      <c r="J282" s="2">
        <f>AND(merged_files[[#This Row],[Anomaly_Shape_Judgment]],merged_files[[#This Row],[Anomaly_Texture_Judgment]])*1</f>
        <v>1</v>
      </c>
      <c r="K282" s="1">
        <f>IF(J282=merged_files[[#This Row],[Ground truth (1 = ok; 0 = NOK)_ground_truth]],1,0)</f>
        <v>1</v>
      </c>
    </row>
    <row r="283" spans="1:11" x14ac:dyDescent="0.35">
      <c r="A283" s="1" t="s">
        <v>329</v>
      </c>
      <c r="B283" s="1">
        <v>1</v>
      </c>
      <c r="C283" s="1">
        <v>1</v>
      </c>
      <c r="D283" s="1">
        <v>8.4960000000000004</v>
      </c>
      <c r="E283" s="1">
        <v>35.445</v>
      </c>
      <c r="F283" s="1">
        <v>1</v>
      </c>
      <c r="H283" s="1" t="s">
        <v>79</v>
      </c>
      <c r="J283" s="2">
        <f>AND(merged_files[[#This Row],[Anomaly_Shape_Judgment]],merged_files[[#This Row],[Anomaly_Texture_Judgment]])*1</f>
        <v>1</v>
      </c>
      <c r="K283" s="1">
        <f>IF(J283=merged_files[[#This Row],[Ground truth (1 = ok; 0 = NOK)_ground_truth]],1,0)</f>
        <v>1</v>
      </c>
    </row>
    <row r="284" spans="1:11" x14ac:dyDescent="0.35">
      <c r="A284" s="1" t="s">
        <v>1037</v>
      </c>
      <c r="B284" s="1">
        <v>1</v>
      </c>
      <c r="C284" s="1">
        <v>1</v>
      </c>
      <c r="D284" s="1">
        <v>6.97</v>
      </c>
      <c r="E284" s="1">
        <v>30.169</v>
      </c>
      <c r="F284" s="1">
        <v>1</v>
      </c>
      <c r="H284" s="1" t="s">
        <v>79</v>
      </c>
      <c r="J284" s="2">
        <f>AND(merged_files[[#This Row],[Anomaly_Shape_Judgment]],merged_files[[#This Row],[Anomaly_Texture_Judgment]])*1</f>
        <v>1</v>
      </c>
      <c r="K284" s="1">
        <f>IF(J284=merged_files[[#This Row],[Ground truth (1 = ok; 0 = NOK)_ground_truth]],1,0)</f>
        <v>1</v>
      </c>
    </row>
    <row r="285" spans="1:11" x14ac:dyDescent="0.35">
      <c r="A285" s="1" t="s">
        <v>207</v>
      </c>
      <c r="B285" s="1">
        <v>1</v>
      </c>
      <c r="C285" s="1">
        <v>1</v>
      </c>
      <c r="D285" s="1">
        <v>4.9359999999999999</v>
      </c>
      <c r="E285" s="1">
        <v>17.457999999999998</v>
      </c>
      <c r="F285" s="1">
        <v>1</v>
      </c>
      <c r="H285" s="1" t="s">
        <v>79</v>
      </c>
      <c r="J285" s="2">
        <f>AND(merged_files[[#This Row],[Anomaly_Shape_Judgment]],merged_files[[#This Row],[Anomaly_Texture_Judgment]])*1</f>
        <v>1</v>
      </c>
      <c r="K285" s="1">
        <f>IF(J285=merged_files[[#This Row],[Ground truth (1 = ok; 0 = NOK)_ground_truth]],1,0)</f>
        <v>1</v>
      </c>
    </row>
    <row r="286" spans="1:11" x14ac:dyDescent="0.35">
      <c r="A286" s="1" t="s">
        <v>904</v>
      </c>
      <c r="B286" s="1">
        <v>1</v>
      </c>
      <c r="C286" s="1">
        <v>1</v>
      </c>
      <c r="D286" s="1">
        <v>15.868</v>
      </c>
      <c r="E286" s="1">
        <v>19.704000000000001</v>
      </c>
      <c r="F286" s="1">
        <v>1</v>
      </c>
      <c r="H286" s="1" t="s">
        <v>79</v>
      </c>
      <c r="J286" s="2">
        <f>AND(merged_files[[#This Row],[Anomaly_Shape_Judgment]],merged_files[[#This Row],[Anomaly_Texture_Judgment]])*1</f>
        <v>1</v>
      </c>
      <c r="K286" s="1">
        <f>IF(J286=merged_files[[#This Row],[Ground truth (1 = ok; 0 = NOK)_ground_truth]],1,0)</f>
        <v>1</v>
      </c>
    </row>
    <row r="287" spans="1:11" x14ac:dyDescent="0.35">
      <c r="A287" s="1" t="s">
        <v>174</v>
      </c>
      <c r="B287" s="1">
        <v>1</v>
      </c>
      <c r="C287" s="1">
        <v>1</v>
      </c>
      <c r="D287" s="1">
        <v>6.3650000000000002</v>
      </c>
      <c r="E287" s="1">
        <v>31.422000000000001</v>
      </c>
      <c r="F287" s="1">
        <v>1</v>
      </c>
      <c r="H287" s="1" t="s">
        <v>79</v>
      </c>
      <c r="J287" s="2">
        <f>AND(merged_files[[#This Row],[Anomaly_Shape_Judgment]],merged_files[[#This Row],[Anomaly_Texture_Judgment]])*1</f>
        <v>1</v>
      </c>
      <c r="K287" s="1">
        <f>IF(J287=merged_files[[#This Row],[Ground truth (1 = ok; 0 = NOK)_ground_truth]],1,0)</f>
        <v>1</v>
      </c>
    </row>
    <row r="288" spans="1:11" x14ac:dyDescent="0.35">
      <c r="A288" s="1" t="s">
        <v>772</v>
      </c>
      <c r="B288" s="1">
        <v>1</v>
      </c>
      <c r="C288" s="1">
        <v>1</v>
      </c>
      <c r="D288" s="1">
        <v>8.8360000000000003</v>
      </c>
      <c r="E288" s="1">
        <v>24.876000000000001</v>
      </c>
      <c r="F288" s="1">
        <v>1</v>
      </c>
      <c r="H288" s="1" t="s">
        <v>79</v>
      </c>
      <c r="J288" s="2">
        <f>AND(merged_files[[#This Row],[Anomaly_Shape_Judgment]],merged_files[[#This Row],[Anomaly_Texture_Judgment]])*1</f>
        <v>1</v>
      </c>
      <c r="K288" s="1">
        <f>IF(J288=merged_files[[#This Row],[Ground truth (1 = ok; 0 = NOK)_ground_truth]],1,0)</f>
        <v>1</v>
      </c>
    </row>
    <row r="289" spans="1:11" x14ac:dyDescent="0.35">
      <c r="A289" s="1" t="s">
        <v>120</v>
      </c>
      <c r="B289" s="1">
        <v>1</v>
      </c>
      <c r="C289" s="1">
        <v>1</v>
      </c>
      <c r="D289" s="1">
        <v>9.4610000000000003</v>
      </c>
      <c r="E289" s="1">
        <v>27.771000000000001</v>
      </c>
      <c r="F289" s="1">
        <v>1</v>
      </c>
      <c r="H289" s="1" t="s">
        <v>79</v>
      </c>
      <c r="J289" s="2">
        <f>AND(merged_files[[#This Row],[Anomaly_Shape_Judgment]],merged_files[[#This Row],[Anomaly_Texture_Judgment]])*1</f>
        <v>1</v>
      </c>
      <c r="K289" s="1">
        <f>IF(J289=merged_files[[#This Row],[Ground truth (1 = ok; 0 = NOK)_ground_truth]],1,0)</f>
        <v>1</v>
      </c>
    </row>
    <row r="290" spans="1:11" x14ac:dyDescent="0.35">
      <c r="A290" s="1" t="s">
        <v>742</v>
      </c>
      <c r="B290" s="1">
        <v>1</v>
      </c>
      <c r="C290" s="1">
        <v>1</v>
      </c>
      <c r="D290" s="1">
        <v>6.15</v>
      </c>
      <c r="E290" s="1">
        <v>33.683999999999997</v>
      </c>
      <c r="F290" s="1">
        <v>1</v>
      </c>
      <c r="H290" s="1" t="s">
        <v>79</v>
      </c>
      <c r="J290" s="2">
        <f>AND(merged_files[[#This Row],[Anomaly_Shape_Judgment]],merged_files[[#This Row],[Anomaly_Texture_Judgment]])*1</f>
        <v>1</v>
      </c>
      <c r="K290" s="1">
        <f>IF(J290=merged_files[[#This Row],[Ground truth (1 = ok; 0 = NOK)_ground_truth]],1,0)</f>
        <v>1</v>
      </c>
    </row>
    <row r="291" spans="1:11" x14ac:dyDescent="0.35">
      <c r="A291" s="1" t="s">
        <v>473</v>
      </c>
      <c r="B291" s="1">
        <v>1</v>
      </c>
      <c r="C291" s="1">
        <v>1</v>
      </c>
      <c r="D291" s="1">
        <v>8.8550000000000004</v>
      </c>
      <c r="E291" s="1">
        <v>23.89</v>
      </c>
      <c r="F291" s="1">
        <v>1</v>
      </c>
      <c r="H291" s="1" t="s">
        <v>79</v>
      </c>
      <c r="J291" s="2">
        <f>AND(merged_files[[#This Row],[Anomaly_Shape_Judgment]],merged_files[[#This Row],[Anomaly_Texture_Judgment]])*1</f>
        <v>1</v>
      </c>
      <c r="K291" s="1">
        <f>IF(J291=merged_files[[#This Row],[Ground truth (1 = ok; 0 = NOK)_ground_truth]],1,0)</f>
        <v>1</v>
      </c>
    </row>
    <row r="292" spans="1:11" x14ac:dyDescent="0.35">
      <c r="A292" s="1" t="s">
        <v>1074</v>
      </c>
      <c r="B292" s="1">
        <v>1</v>
      </c>
      <c r="C292" s="1">
        <v>1</v>
      </c>
      <c r="D292" s="1">
        <v>7.492</v>
      </c>
      <c r="E292" s="1">
        <v>18.042999999999999</v>
      </c>
      <c r="F292" s="1">
        <v>1</v>
      </c>
      <c r="H292" s="1" t="s">
        <v>79</v>
      </c>
      <c r="J292" s="2">
        <f>AND(merged_files[[#This Row],[Anomaly_Shape_Judgment]],merged_files[[#This Row],[Anomaly_Texture_Judgment]])*1</f>
        <v>1</v>
      </c>
      <c r="K292" s="1">
        <f>IF(J292=merged_files[[#This Row],[Ground truth (1 = ok; 0 = NOK)_ground_truth]],1,0)</f>
        <v>1</v>
      </c>
    </row>
    <row r="293" spans="1:11" x14ac:dyDescent="0.35">
      <c r="A293" s="1" t="s">
        <v>1000</v>
      </c>
      <c r="B293" s="1">
        <v>1</v>
      </c>
      <c r="C293" s="1">
        <v>1</v>
      </c>
      <c r="D293" s="1">
        <v>12.778</v>
      </c>
      <c r="E293" s="1">
        <v>22.242999999999999</v>
      </c>
      <c r="F293" s="1">
        <v>1</v>
      </c>
      <c r="H293" s="1" t="s">
        <v>79</v>
      </c>
      <c r="J293" s="2">
        <f>AND(merged_files[[#This Row],[Anomaly_Shape_Judgment]],merged_files[[#This Row],[Anomaly_Texture_Judgment]])*1</f>
        <v>1</v>
      </c>
      <c r="K293" s="1">
        <f>IF(J293=merged_files[[#This Row],[Ground truth (1 = ok; 0 = NOK)_ground_truth]],1,0)</f>
        <v>1</v>
      </c>
    </row>
    <row r="294" spans="1:11" x14ac:dyDescent="0.35">
      <c r="A294" s="1" t="s">
        <v>219</v>
      </c>
      <c r="B294" s="1">
        <v>1</v>
      </c>
      <c r="C294" s="1">
        <v>1</v>
      </c>
      <c r="D294" s="1">
        <v>9.7170000000000005</v>
      </c>
      <c r="E294" s="1">
        <v>38.082000000000001</v>
      </c>
      <c r="F294" s="1">
        <v>1</v>
      </c>
      <c r="H294" s="1" t="s">
        <v>79</v>
      </c>
      <c r="J294" s="2">
        <f>AND(merged_files[[#This Row],[Anomaly_Shape_Judgment]],merged_files[[#This Row],[Anomaly_Texture_Judgment]])*1</f>
        <v>1</v>
      </c>
      <c r="K294" s="1">
        <f>IF(J294=merged_files[[#This Row],[Ground truth (1 = ok; 0 = NOK)_ground_truth]],1,0)</f>
        <v>1</v>
      </c>
    </row>
    <row r="295" spans="1:11" x14ac:dyDescent="0.35">
      <c r="A295" s="1" t="s">
        <v>593</v>
      </c>
      <c r="B295" s="1">
        <v>0</v>
      </c>
      <c r="C295" s="1">
        <v>0</v>
      </c>
      <c r="D295" s="1">
        <v>235.238</v>
      </c>
      <c r="E295" s="1">
        <v>368.733</v>
      </c>
      <c r="F295" s="1">
        <v>1</v>
      </c>
      <c r="G295" s="1" t="s">
        <v>1180</v>
      </c>
      <c r="H295" s="1" t="s">
        <v>79</v>
      </c>
      <c r="J295" s="2">
        <f>AND(merged_files[[#This Row],[Anomaly_Shape_Judgment]],merged_files[[#This Row],[Anomaly_Texture_Judgment]])*1</f>
        <v>0</v>
      </c>
      <c r="K295" s="1">
        <f>IF(J295=merged_files[[#This Row],[Ground truth (1 = ok; 0 = NOK)_ground_truth]],1,0)</f>
        <v>0</v>
      </c>
    </row>
    <row r="296" spans="1:11" x14ac:dyDescent="0.35">
      <c r="A296" s="1" t="s">
        <v>574</v>
      </c>
      <c r="B296" s="1">
        <v>0</v>
      </c>
      <c r="C296" s="1">
        <v>0</v>
      </c>
      <c r="D296" s="1">
        <v>421.09800000000001</v>
      </c>
      <c r="E296" s="1">
        <v>322.86</v>
      </c>
      <c r="F296" s="1">
        <v>1</v>
      </c>
      <c r="G296" s="1" t="s">
        <v>1180</v>
      </c>
      <c r="H296" s="1" t="s">
        <v>79</v>
      </c>
      <c r="J296" s="2">
        <f>AND(merged_files[[#This Row],[Anomaly_Shape_Judgment]],merged_files[[#This Row],[Anomaly_Texture_Judgment]])*1</f>
        <v>0</v>
      </c>
      <c r="K296" s="1">
        <f>IF(J296=merged_files[[#This Row],[Ground truth (1 = ok; 0 = NOK)_ground_truth]],1,0)</f>
        <v>0</v>
      </c>
    </row>
    <row r="297" spans="1:11" x14ac:dyDescent="0.35">
      <c r="A297" s="1" t="s">
        <v>775</v>
      </c>
      <c r="B297" s="1">
        <v>1</v>
      </c>
      <c r="C297" s="1">
        <v>1</v>
      </c>
      <c r="D297" s="1">
        <v>8.4730000000000008</v>
      </c>
      <c r="E297" s="1">
        <v>16.876000000000001</v>
      </c>
      <c r="F297" s="1">
        <v>1</v>
      </c>
      <c r="H297" s="1" t="s">
        <v>79</v>
      </c>
      <c r="J297" s="2">
        <f>AND(merged_files[[#This Row],[Anomaly_Shape_Judgment]],merged_files[[#This Row],[Anomaly_Texture_Judgment]])*1</f>
        <v>1</v>
      </c>
      <c r="K297" s="1">
        <f>IF(J297=merged_files[[#This Row],[Ground truth (1 = ok; 0 = NOK)_ground_truth]],1,0)</f>
        <v>1</v>
      </c>
    </row>
    <row r="298" spans="1:11" x14ac:dyDescent="0.35">
      <c r="A298" s="1" t="s">
        <v>160</v>
      </c>
      <c r="B298" s="1">
        <v>1</v>
      </c>
      <c r="C298" s="1">
        <v>1</v>
      </c>
      <c r="D298" s="1">
        <v>12.292999999999999</v>
      </c>
      <c r="E298" s="1">
        <v>29.702999999999999</v>
      </c>
      <c r="F298" s="1">
        <v>1</v>
      </c>
      <c r="H298" s="1" t="s">
        <v>79</v>
      </c>
      <c r="J298" s="2">
        <f>AND(merged_files[[#This Row],[Anomaly_Shape_Judgment]],merged_files[[#This Row],[Anomaly_Texture_Judgment]])*1</f>
        <v>1</v>
      </c>
      <c r="K298" s="1">
        <f>IF(J298=merged_files[[#This Row],[Ground truth (1 = ok; 0 = NOK)_ground_truth]],1,0)</f>
        <v>1</v>
      </c>
    </row>
    <row r="299" spans="1:11" x14ac:dyDescent="0.35">
      <c r="A299" s="1" t="s">
        <v>857</v>
      </c>
      <c r="B299" s="1">
        <v>1</v>
      </c>
      <c r="C299" s="1">
        <v>1</v>
      </c>
      <c r="D299" s="1">
        <v>4.7839999999999998</v>
      </c>
      <c r="E299" s="1">
        <v>23.587</v>
      </c>
      <c r="F299" s="1">
        <v>1</v>
      </c>
      <c r="H299" s="1" t="s">
        <v>79</v>
      </c>
      <c r="J299" s="2">
        <f>AND(merged_files[[#This Row],[Anomaly_Shape_Judgment]],merged_files[[#This Row],[Anomaly_Texture_Judgment]])*1</f>
        <v>1</v>
      </c>
      <c r="K299" s="1">
        <f>IF(J299=merged_files[[#This Row],[Ground truth (1 = ok; 0 = NOK)_ground_truth]],1,0)</f>
        <v>1</v>
      </c>
    </row>
    <row r="300" spans="1:11" x14ac:dyDescent="0.35">
      <c r="A300" s="1" t="s">
        <v>111</v>
      </c>
      <c r="B300" s="1">
        <v>0</v>
      </c>
      <c r="C300" s="1">
        <v>1</v>
      </c>
      <c r="D300" s="1">
        <v>11.662000000000001</v>
      </c>
      <c r="E300" s="1">
        <v>74.010000000000005</v>
      </c>
      <c r="F300" s="1">
        <v>1</v>
      </c>
      <c r="G300" s="1" t="s">
        <v>1180</v>
      </c>
      <c r="H300" s="1" t="s">
        <v>79</v>
      </c>
      <c r="J300" s="2">
        <f>AND(merged_files[[#This Row],[Anomaly_Shape_Judgment]],merged_files[[#This Row],[Anomaly_Texture_Judgment]])*1</f>
        <v>0</v>
      </c>
      <c r="K300" s="1">
        <f>IF(J300=merged_files[[#This Row],[Ground truth (1 = ok; 0 = NOK)_ground_truth]],1,0)</f>
        <v>0</v>
      </c>
    </row>
    <row r="301" spans="1:11" x14ac:dyDescent="0.35">
      <c r="A301" s="1" t="s">
        <v>979</v>
      </c>
      <c r="B301" s="1">
        <v>0</v>
      </c>
      <c r="C301" s="1">
        <v>1</v>
      </c>
      <c r="D301" s="1">
        <v>7.59</v>
      </c>
      <c r="E301" s="1">
        <v>41.386000000000003</v>
      </c>
      <c r="F301" s="1">
        <v>1</v>
      </c>
      <c r="G301" s="1" t="s">
        <v>1187</v>
      </c>
      <c r="H301" s="1" t="s">
        <v>79</v>
      </c>
      <c r="J301" s="2">
        <f>AND(merged_files[[#This Row],[Anomaly_Shape_Judgment]],merged_files[[#This Row],[Anomaly_Texture_Judgment]])*1</f>
        <v>0</v>
      </c>
      <c r="K301" s="1">
        <f>IF(J301=merged_files[[#This Row],[Ground truth (1 = ok; 0 = NOK)_ground_truth]],1,0)</f>
        <v>0</v>
      </c>
    </row>
    <row r="302" spans="1:11" x14ac:dyDescent="0.35">
      <c r="A302" s="1" t="s">
        <v>986</v>
      </c>
      <c r="B302" s="1">
        <v>1</v>
      </c>
      <c r="C302" s="1">
        <v>1</v>
      </c>
      <c r="D302" s="1">
        <v>15.403</v>
      </c>
      <c r="E302" s="1">
        <v>27.879000000000001</v>
      </c>
      <c r="F302" s="1">
        <v>1</v>
      </c>
      <c r="H302" s="1" t="s">
        <v>79</v>
      </c>
      <c r="J302" s="2">
        <f>AND(merged_files[[#This Row],[Anomaly_Shape_Judgment]],merged_files[[#This Row],[Anomaly_Texture_Judgment]])*1</f>
        <v>1</v>
      </c>
      <c r="K302" s="1">
        <f>IF(J302=merged_files[[#This Row],[Ground truth (1 = ok; 0 = NOK)_ground_truth]],1,0)</f>
        <v>1</v>
      </c>
    </row>
    <row r="303" spans="1:11" x14ac:dyDescent="0.35">
      <c r="A303" s="1" t="s">
        <v>798</v>
      </c>
      <c r="B303" s="1">
        <v>1</v>
      </c>
      <c r="C303" s="1">
        <v>1</v>
      </c>
      <c r="D303" s="1">
        <v>15.068</v>
      </c>
      <c r="E303" s="1">
        <v>26.061</v>
      </c>
      <c r="F303" s="1">
        <v>0</v>
      </c>
      <c r="G303" s="1" t="s">
        <v>1188</v>
      </c>
      <c r="H303" s="1" t="s">
        <v>79</v>
      </c>
      <c r="J303" s="2">
        <f>AND(merged_files[[#This Row],[Anomaly_Shape_Judgment]],merged_files[[#This Row],[Anomaly_Texture_Judgment]])*1</f>
        <v>1</v>
      </c>
      <c r="K303" s="1">
        <f>IF(J303=merged_files[[#This Row],[Ground truth (1 = ok; 0 = NOK)_ground_truth]],1,0)</f>
        <v>0</v>
      </c>
    </row>
    <row r="304" spans="1:11" x14ac:dyDescent="0.35">
      <c r="A304" s="1" t="s">
        <v>605</v>
      </c>
      <c r="B304" s="1">
        <v>1</v>
      </c>
      <c r="C304" s="1">
        <v>1</v>
      </c>
      <c r="D304" s="1">
        <v>8.2210000000000001</v>
      </c>
      <c r="E304" s="1">
        <v>17.943000000000001</v>
      </c>
      <c r="F304" s="1">
        <v>1</v>
      </c>
      <c r="H304" s="1" t="s">
        <v>79</v>
      </c>
      <c r="J304" s="2">
        <f>AND(merged_files[[#This Row],[Anomaly_Shape_Judgment]],merged_files[[#This Row],[Anomaly_Texture_Judgment]])*1</f>
        <v>1</v>
      </c>
      <c r="K304" s="1">
        <f>IF(J304=merged_files[[#This Row],[Ground truth (1 = ok; 0 = NOK)_ground_truth]],1,0)</f>
        <v>1</v>
      </c>
    </row>
    <row r="305" spans="1:11" x14ac:dyDescent="0.35">
      <c r="A305" s="1" t="s">
        <v>431</v>
      </c>
      <c r="B305" s="1">
        <v>1</v>
      </c>
      <c r="C305" s="1">
        <v>1</v>
      </c>
      <c r="D305" s="1">
        <v>9.4440000000000008</v>
      </c>
      <c r="E305" s="1">
        <v>39.027999999999999</v>
      </c>
      <c r="F305" s="1">
        <v>1</v>
      </c>
      <c r="H305" s="1" t="s">
        <v>79</v>
      </c>
      <c r="J305" s="2">
        <f>AND(merged_files[[#This Row],[Anomaly_Shape_Judgment]],merged_files[[#This Row],[Anomaly_Texture_Judgment]])*1</f>
        <v>1</v>
      </c>
      <c r="K305" s="1">
        <f>IF(J305=merged_files[[#This Row],[Ground truth (1 = ok; 0 = NOK)_ground_truth]],1,0)</f>
        <v>1</v>
      </c>
    </row>
    <row r="306" spans="1:11" x14ac:dyDescent="0.35">
      <c r="A306" s="1" t="s">
        <v>780</v>
      </c>
      <c r="B306" s="1">
        <v>0</v>
      </c>
      <c r="C306" s="1">
        <v>0</v>
      </c>
      <c r="D306" s="1">
        <v>27.86</v>
      </c>
      <c r="E306" s="1">
        <v>133.18899999999999</v>
      </c>
      <c r="F306" s="1">
        <v>1</v>
      </c>
      <c r="G306" s="1" t="s">
        <v>1180</v>
      </c>
      <c r="H306" s="1" t="s">
        <v>79</v>
      </c>
      <c r="J306" s="2">
        <f>AND(merged_files[[#This Row],[Anomaly_Shape_Judgment]],merged_files[[#This Row],[Anomaly_Texture_Judgment]])*1</f>
        <v>0</v>
      </c>
      <c r="K306" s="1">
        <f>IF(J306=merged_files[[#This Row],[Ground truth (1 = ok; 0 = NOK)_ground_truth]],1,0)</f>
        <v>0</v>
      </c>
    </row>
    <row r="307" spans="1:11" x14ac:dyDescent="0.35">
      <c r="A307" s="1" t="s">
        <v>343</v>
      </c>
      <c r="B307" s="1">
        <v>1</v>
      </c>
      <c r="C307" s="1">
        <v>1</v>
      </c>
      <c r="D307" s="1">
        <v>5.407</v>
      </c>
      <c r="E307" s="1">
        <v>19.158999999999999</v>
      </c>
      <c r="F307" s="1">
        <v>1</v>
      </c>
      <c r="H307" s="1" t="s">
        <v>79</v>
      </c>
      <c r="J307" s="2">
        <f>AND(merged_files[[#This Row],[Anomaly_Shape_Judgment]],merged_files[[#This Row],[Anomaly_Texture_Judgment]])*1</f>
        <v>1</v>
      </c>
      <c r="K307" s="1">
        <f>IF(J307=merged_files[[#This Row],[Ground truth (1 = ok; 0 = NOK)_ground_truth]],1,0)</f>
        <v>1</v>
      </c>
    </row>
    <row r="308" spans="1:11" x14ac:dyDescent="0.35">
      <c r="A308" s="1" t="s">
        <v>1051</v>
      </c>
      <c r="B308" s="1">
        <v>1</v>
      </c>
      <c r="C308" s="1">
        <v>1</v>
      </c>
      <c r="D308" s="1">
        <v>6.5739999999999998</v>
      </c>
      <c r="E308" s="1">
        <v>25.254999999999999</v>
      </c>
      <c r="F308" s="1">
        <v>1</v>
      </c>
      <c r="H308" s="1" t="s">
        <v>79</v>
      </c>
      <c r="J308" s="2">
        <f>AND(merged_files[[#This Row],[Anomaly_Shape_Judgment]],merged_files[[#This Row],[Anomaly_Texture_Judgment]])*1</f>
        <v>1</v>
      </c>
      <c r="K308" s="1">
        <f>IF(J308=merged_files[[#This Row],[Ground truth (1 = ok; 0 = NOK)_ground_truth]],1,0)</f>
        <v>1</v>
      </c>
    </row>
    <row r="309" spans="1:11" x14ac:dyDescent="0.35">
      <c r="A309" s="1" t="s">
        <v>827</v>
      </c>
      <c r="B309" s="1">
        <v>1</v>
      </c>
      <c r="C309" s="1">
        <v>1</v>
      </c>
      <c r="D309" s="1">
        <v>8.0280000000000005</v>
      </c>
      <c r="E309" s="1">
        <v>21.468</v>
      </c>
      <c r="F309" s="1">
        <v>1</v>
      </c>
      <c r="H309" s="1" t="s">
        <v>79</v>
      </c>
      <c r="J309" s="2">
        <f>AND(merged_files[[#This Row],[Anomaly_Shape_Judgment]],merged_files[[#This Row],[Anomaly_Texture_Judgment]])*1</f>
        <v>1</v>
      </c>
      <c r="K309" s="1">
        <f>IF(J309=merged_files[[#This Row],[Ground truth (1 = ok; 0 = NOK)_ground_truth]],1,0)</f>
        <v>1</v>
      </c>
    </row>
    <row r="310" spans="1:11" x14ac:dyDescent="0.35">
      <c r="A310" s="1" t="s">
        <v>794</v>
      </c>
      <c r="B310" s="1">
        <v>0</v>
      </c>
      <c r="C310" s="1">
        <v>0</v>
      </c>
      <c r="D310" s="1">
        <v>594.77300000000002</v>
      </c>
      <c r="E310" s="1">
        <v>858.70799999999997</v>
      </c>
      <c r="F310" s="1">
        <v>1</v>
      </c>
      <c r="G310" s="1" t="s">
        <v>1180</v>
      </c>
      <c r="H310" s="1" t="s">
        <v>79</v>
      </c>
      <c r="J310" s="2">
        <f>AND(merged_files[[#This Row],[Anomaly_Shape_Judgment]],merged_files[[#This Row],[Anomaly_Texture_Judgment]])*1</f>
        <v>0</v>
      </c>
      <c r="K310" s="1">
        <f>IF(J310=merged_files[[#This Row],[Ground truth (1 = ok; 0 = NOK)_ground_truth]],1,0)</f>
        <v>0</v>
      </c>
    </row>
    <row r="311" spans="1:11" x14ac:dyDescent="0.35">
      <c r="A311" s="1" t="s">
        <v>899</v>
      </c>
      <c r="B311" s="1">
        <v>1</v>
      </c>
      <c r="C311" s="1">
        <v>1</v>
      </c>
      <c r="D311" s="1">
        <v>8.3070000000000004</v>
      </c>
      <c r="E311" s="1">
        <v>17.547000000000001</v>
      </c>
      <c r="F311" s="1">
        <v>1</v>
      </c>
      <c r="H311" s="1" t="s">
        <v>79</v>
      </c>
      <c r="J311" s="2">
        <f>AND(merged_files[[#This Row],[Anomaly_Shape_Judgment]],merged_files[[#This Row],[Anomaly_Texture_Judgment]])*1</f>
        <v>1</v>
      </c>
      <c r="K311" s="1">
        <f>IF(J311=merged_files[[#This Row],[Ground truth (1 = ok; 0 = NOK)_ground_truth]],1,0)</f>
        <v>1</v>
      </c>
    </row>
    <row r="312" spans="1:11" x14ac:dyDescent="0.35">
      <c r="A312" s="1" t="s">
        <v>676</v>
      </c>
      <c r="B312" s="1">
        <v>1</v>
      </c>
      <c r="C312" s="1">
        <v>1</v>
      </c>
      <c r="D312" s="1">
        <v>5.6310000000000002</v>
      </c>
      <c r="E312" s="1">
        <v>33.332000000000001</v>
      </c>
      <c r="F312" s="1">
        <v>1</v>
      </c>
      <c r="H312" s="1" t="s">
        <v>79</v>
      </c>
      <c r="J312" s="2">
        <f>AND(merged_files[[#This Row],[Anomaly_Shape_Judgment]],merged_files[[#This Row],[Anomaly_Texture_Judgment]])*1</f>
        <v>1</v>
      </c>
      <c r="K312" s="1">
        <f>IF(J312=merged_files[[#This Row],[Ground truth (1 = ok; 0 = NOK)_ground_truth]],1,0)</f>
        <v>1</v>
      </c>
    </row>
    <row r="313" spans="1:11" x14ac:dyDescent="0.35">
      <c r="A313" s="1" t="s">
        <v>534</v>
      </c>
      <c r="B313" s="1">
        <v>1</v>
      </c>
      <c r="C313" s="1">
        <v>1</v>
      </c>
      <c r="D313" s="1">
        <v>6.7110000000000003</v>
      </c>
      <c r="E313" s="1">
        <v>25.765999999999998</v>
      </c>
      <c r="F313" s="1">
        <v>1</v>
      </c>
      <c r="H313" s="1" t="s">
        <v>79</v>
      </c>
      <c r="J313" s="2">
        <f>AND(merged_files[[#This Row],[Anomaly_Shape_Judgment]],merged_files[[#This Row],[Anomaly_Texture_Judgment]])*1</f>
        <v>1</v>
      </c>
      <c r="K313" s="1">
        <f>IF(J313=merged_files[[#This Row],[Ground truth (1 = ok; 0 = NOK)_ground_truth]],1,0)</f>
        <v>1</v>
      </c>
    </row>
    <row r="314" spans="1:11" x14ac:dyDescent="0.35">
      <c r="A314" s="1" t="s">
        <v>666</v>
      </c>
      <c r="B314" s="1">
        <v>0</v>
      </c>
      <c r="C314" s="1">
        <v>0</v>
      </c>
      <c r="D314" s="1">
        <v>201.386</v>
      </c>
      <c r="E314" s="1">
        <v>789.197</v>
      </c>
      <c r="F314" s="1">
        <v>1</v>
      </c>
      <c r="G314" s="1" t="s">
        <v>1180</v>
      </c>
      <c r="H314" s="1" t="s">
        <v>79</v>
      </c>
      <c r="J314" s="2">
        <f>AND(merged_files[[#This Row],[Anomaly_Shape_Judgment]],merged_files[[#This Row],[Anomaly_Texture_Judgment]])*1</f>
        <v>0</v>
      </c>
      <c r="K314" s="1">
        <f>IF(J314=merged_files[[#This Row],[Ground truth (1 = ok; 0 = NOK)_ground_truth]],1,0)</f>
        <v>0</v>
      </c>
    </row>
    <row r="315" spans="1:11" x14ac:dyDescent="0.35">
      <c r="A315" s="1" t="s">
        <v>285</v>
      </c>
      <c r="B315" s="1">
        <v>1</v>
      </c>
      <c r="C315" s="1">
        <v>1</v>
      </c>
      <c r="D315" s="1">
        <v>10.544</v>
      </c>
      <c r="E315" s="1">
        <v>22.73</v>
      </c>
      <c r="F315" s="1">
        <v>1</v>
      </c>
      <c r="H315" s="1" t="s">
        <v>79</v>
      </c>
      <c r="J315" s="2">
        <f>AND(merged_files[[#This Row],[Anomaly_Shape_Judgment]],merged_files[[#This Row],[Anomaly_Texture_Judgment]])*1</f>
        <v>1</v>
      </c>
      <c r="K315" s="1">
        <f>IF(J315=merged_files[[#This Row],[Ground truth (1 = ok; 0 = NOK)_ground_truth]],1,0)</f>
        <v>1</v>
      </c>
    </row>
    <row r="316" spans="1:11" x14ac:dyDescent="0.35">
      <c r="A316" s="1" t="s">
        <v>1017</v>
      </c>
      <c r="B316" s="1">
        <v>1</v>
      </c>
      <c r="C316" s="1">
        <v>1</v>
      </c>
      <c r="D316" s="1">
        <v>8.5139999999999993</v>
      </c>
      <c r="E316" s="1">
        <v>24.312000000000001</v>
      </c>
      <c r="F316" s="1">
        <v>1</v>
      </c>
      <c r="H316" s="1" t="s">
        <v>79</v>
      </c>
      <c r="J316" s="2">
        <f>AND(merged_files[[#This Row],[Anomaly_Shape_Judgment]],merged_files[[#This Row],[Anomaly_Texture_Judgment]])*1</f>
        <v>1</v>
      </c>
      <c r="K316" s="1">
        <f>IF(J316=merged_files[[#This Row],[Ground truth (1 = ok; 0 = NOK)_ground_truth]],1,0)</f>
        <v>1</v>
      </c>
    </row>
    <row r="317" spans="1:11" x14ac:dyDescent="0.35">
      <c r="A317" s="1" t="s">
        <v>106</v>
      </c>
      <c r="B317" s="1">
        <v>0</v>
      </c>
      <c r="C317" s="1">
        <v>1</v>
      </c>
      <c r="D317" s="1">
        <v>8.9570000000000007</v>
      </c>
      <c r="E317" s="1">
        <v>47.86</v>
      </c>
      <c r="F317" s="1">
        <v>1</v>
      </c>
      <c r="G317" s="1" t="s">
        <v>1178</v>
      </c>
      <c r="H317" s="1" t="s">
        <v>79</v>
      </c>
      <c r="J317" s="2">
        <f>AND(merged_files[[#This Row],[Anomaly_Shape_Judgment]],merged_files[[#This Row],[Anomaly_Texture_Judgment]])*1</f>
        <v>0</v>
      </c>
      <c r="K317" s="1">
        <f>IF(J317=merged_files[[#This Row],[Ground truth (1 = ok; 0 = NOK)_ground_truth]],1,0)</f>
        <v>0</v>
      </c>
    </row>
    <row r="318" spans="1:11" x14ac:dyDescent="0.35">
      <c r="A318" s="1" t="s">
        <v>365</v>
      </c>
      <c r="B318" s="1">
        <v>1</v>
      </c>
      <c r="C318" s="1">
        <v>1</v>
      </c>
      <c r="D318" s="1">
        <v>8.5609999999999999</v>
      </c>
      <c r="E318" s="1">
        <v>31.706</v>
      </c>
      <c r="F318" s="1">
        <v>1</v>
      </c>
      <c r="H318" s="1" t="s">
        <v>79</v>
      </c>
      <c r="J318" s="2">
        <f>AND(merged_files[[#This Row],[Anomaly_Shape_Judgment]],merged_files[[#This Row],[Anomaly_Texture_Judgment]])*1</f>
        <v>1</v>
      </c>
      <c r="K318" s="1">
        <f>IF(J318=merged_files[[#This Row],[Ground truth (1 = ok; 0 = NOK)_ground_truth]],1,0)</f>
        <v>1</v>
      </c>
    </row>
    <row r="319" spans="1:11" x14ac:dyDescent="0.35">
      <c r="A319" s="1" t="s">
        <v>262</v>
      </c>
      <c r="B319" s="1">
        <v>1</v>
      </c>
      <c r="C319" s="1">
        <v>1</v>
      </c>
      <c r="D319" s="1">
        <v>8.5960000000000001</v>
      </c>
      <c r="E319" s="1">
        <v>24.119</v>
      </c>
      <c r="F319" s="1">
        <v>1</v>
      </c>
      <c r="H319" s="1" t="s">
        <v>79</v>
      </c>
      <c r="J319" s="2">
        <f>AND(merged_files[[#This Row],[Anomaly_Shape_Judgment]],merged_files[[#This Row],[Anomaly_Texture_Judgment]])*1</f>
        <v>1</v>
      </c>
      <c r="K319" s="1">
        <f>IF(J319=merged_files[[#This Row],[Ground truth (1 = ok; 0 = NOK)_ground_truth]],1,0)</f>
        <v>1</v>
      </c>
    </row>
    <row r="320" spans="1:11" x14ac:dyDescent="0.35">
      <c r="A320" s="1" t="s">
        <v>224</v>
      </c>
      <c r="B320" s="1">
        <v>1</v>
      </c>
      <c r="C320" s="1">
        <v>1</v>
      </c>
      <c r="D320" s="1">
        <v>6.4409999999999998</v>
      </c>
      <c r="E320" s="1">
        <v>35.962000000000003</v>
      </c>
      <c r="F320" s="1">
        <v>1</v>
      </c>
      <c r="H320" s="1" t="s">
        <v>79</v>
      </c>
      <c r="J320" s="2">
        <f>AND(merged_files[[#This Row],[Anomaly_Shape_Judgment]],merged_files[[#This Row],[Anomaly_Texture_Judgment]])*1</f>
        <v>1</v>
      </c>
      <c r="K320" s="1">
        <f>IF(J320=merged_files[[#This Row],[Ground truth (1 = ok; 0 = NOK)_ground_truth]],1,0)</f>
        <v>1</v>
      </c>
    </row>
    <row r="321" spans="1:11" x14ac:dyDescent="0.35">
      <c r="A321" s="1" t="s">
        <v>527</v>
      </c>
      <c r="B321" s="1">
        <v>1</v>
      </c>
      <c r="C321" s="1">
        <v>1</v>
      </c>
      <c r="D321" s="1">
        <v>8.734</v>
      </c>
      <c r="E321" s="1">
        <v>24.158000000000001</v>
      </c>
      <c r="F321" s="1">
        <v>1</v>
      </c>
      <c r="H321" s="1" t="s">
        <v>79</v>
      </c>
      <c r="J321" s="2">
        <f>AND(merged_files[[#This Row],[Anomaly_Shape_Judgment]],merged_files[[#This Row],[Anomaly_Texture_Judgment]])*1</f>
        <v>1</v>
      </c>
      <c r="K321" s="1">
        <f>IF(J321=merged_files[[#This Row],[Ground truth (1 = ok; 0 = NOK)_ground_truth]],1,0)</f>
        <v>1</v>
      </c>
    </row>
    <row r="322" spans="1:11" x14ac:dyDescent="0.35">
      <c r="A322" s="1" t="s">
        <v>1088</v>
      </c>
      <c r="B322" s="1">
        <v>1</v>
      </c>
      <c r="C322" s="1">
        <v>1</v>
      </c>
      <c r="D322" s="1">
        <v>10.728</v>
      </c>
      <c r="E322" s="1">
        <v>28.870999999999999</v>
      </c>
      <c r="F322" s="1">
        <v>1</v>
      </c>
      <c r="H322" s="1" t="s">
        <v>79</v>
      </c>
      <c r="J322" s="2">
        <f>AND(merged_files[[#This Row],[Anomaly_Shape_Judgment]],merged_files[[#This Row],[Anomaly_Texture_Judgment]])*1</f>
        <v>1</v>
      </c>
      <c r="K322" s="1">
        <f>IF(J322=merged_files[[#This Row],[Ground truth (1 = ok; 0 = NOK)_ground_truth]],1,0)</f>
        <v>1</v>
      </c>
    </row>
    <row r="323" spans="1:11" x14ac:dyDescent="0.35">
      <c r="A323" s="1" t="s">
        <v>370</v>
      </c>
      <c r="B323" s="1">
        <v>1</v>
      </c>
      <c r="C323" s="1">
        <v>1</v>
      </c>
      <c r="D323" s="1">
        <v>9.7100000000000009</v>
      </c>
      <c r="E323" s="1">
        <v>30.457000000000001</v>
      </c>
      <c r="F323" s="1">
        <v>1</v>
      </c>
      <c r="H323" s="1" t="s">
        <v>79</v>
      </c>
      <c r="J323" s="2">
        <f>AND(merged_files[[#This Row],[Anomaly_Shape_Judgment]],merged_files[[#This Row],[Anomaly_Texture_Judgment]])*1</f>
        <v>1</v>
      </c>
      <c r="K323" s="1">
        <f>IF(J323=merged_files[[#This Row],[Ground truth (1 = ok; 0 = NOK)_ground_truth]],1,0)</f>
        <v>1</v>
      </c>
    </row>
    <row r="324" spans="1:11" x14ac:dyDescent="0.35">
      <c r="A324" s="1" t="s">
        <v>553</v>
      </c>
      <c r="B324" s="1">
        <v>1</v>
      </c>
      <c r="C324" s="1">
        <v>1</v>
      </c>
      <c r="D324" s="1">
        <v>8.0630000000000006</v>
      </c>
      <c r="E324" s="1">
        <v>14.178000000000001</v>
      </c>
      <c r="F324" s="1">
        <v>1</v>
      </c>
      <c r="H324" s="1" t="s">
        <v>79</v>
      </c>
      <c r="J324" s="2">
        <f>AND(merged_files[[#This Row],[Anomaly_Shape_Judgment]],merged_files[[#This Row],[Anomaly_Texture_Judgment]])*1</f>
        <v>1</v>
      </c>
      <c r="K324" s="1">
        <f>IF(J324=merged_files[[#This Row],[Ground truth (1 = ok; 0 = NOK)_ground_truth]],1,0)</f>
        <v>1</v>
      </c>
    </row>
    <row r="325" spans="1:11" x14ac:dyDescent="0.35">
      <c r="A325" s="1" t="s">
        <v>516</v>
      </c>
      <c r="B325" s="1">
        <v>1</v>
      </c>
      <c r="C325" s="1">
        <v>1</v>
      </c>
      <c r="D325" s="1">
        <v>11.162000000000001</v>
      </c>
      <c r="E325" s="1">
        <v>29.558</v>
      </c>
      <c r="F325" s="1">
        <v>1</v>
      </c>
      <c r="H325" s="1" t="s">
        <v>79</v>
      </c>
      <c r="J325" s="2">
        <f>AND(merged_files[[#This Row],[Anomaly_Shape_Judgment]],merged_files[[#This Row],[Anomaly_Texture_Judgment]])*1</f>
        <v>1</v>
      </c>
      <c r="K325" s="1">
        <f>IF(J325=merged_files[[#This Row],[Ground truth (1 = ok; 0 = NOK)_ground_truth]],1,0)</f>
        <v>1</v>
      </c>
    </row>
    <row r="326" spans="1:11" x14ac:dyDescent="0.35">
      <c r="A326" s="1" t="s">
        <v>918</v>
      </c>
      <c r="B326" s="1">
        <v>1</v>
      </c>
      <c r="C326" s="1">
        <v>1</v>
      </c>
      <c r="D326" s="1">
        <v>6.1319999999999997</v>
      </c>
      <c r="E326" s="1">
        <v>26.140999999999998</v>
      </c>
      <c r="F326" s="1">
        <v>1</v>
      </c>
      <c r="H326" s="1" t="s">
        <v>79</v>
      </c>
      <c r="J326" s="2">
        <f>AND(merged_files[[#This Row],[Anomaly_Shape_Judgment]],merged_files[[#This Row],[Anomaly_Texture_Judgment]])*1</f>
        <v>1</v>
      </c>
      <c r="K326" s="1">
        <f>IF(J326=merged_files[[#This Row],[Ground truth (1 = ok; 0 = NOK)_ground_truth]],1,0)</f>
        <v>1</v>
      </c>
    </row>
    <row r="327" spans="1:11" x14ac:dyDescent="0.35">
      <c r="A327" s="1" t="s">
        <v>243</v>
      </c>
      <c r="B327" s="1">
        <v>1</v>
      </c>
      <c r="C327" s="1">
        <v>1</v>
      </c>
      <c r="D327" s="1">
        <v>13.353</v>
      </c>
      <c r="E327" s="1">
        <v>27.035</v>
      </c>
      <c r="F327" s="1">
        <v>1</v>
      </c>
      <c r="H327" s="1" t="s">
        <v>79</v>
      </c>
      <c r="J327" s="2">
        <f>AND(merged_files[[#This Row],[Anomaly_Shape_Judgment]],merged_files[[#This Row],[Anomaly_Texture_Judgment]])*1</f>
        <v>1</v>
      </c>
      <c r="K327" s="1">
        <f>IF(J327=merged_files[[#This Row],[Ground truth (1 = ok; 0 = NOK)_ground_truth]],1,0)</f>
        <v>1</v>
      </c>
    </row>
    <row r="328" spans="1:11" x14ac:dyDescent="0.35">
      <c r="A328" s="1" t="s">
        <v>158</v>
      </c>
      <c r="B328" s="1">
        <v>1</v>
      </c>
      <c r="C328" s="1">
        <v>1</v>
      </c>
      <c r="D328" s="1">
        <v>5.6280000000000001</v>
      </c>
      <c r="E328" s="1">
        <v>20.815000000000001</v>
      </c>
      <c r="F328" s="1">
        <v>1</v>
      </c>
      <c r="H328" s="1" t="s">
        <v>79</v>
      </c>
      <c r="J328" s="2">
        <f>AND(merged_files[[#This Row],[Anomaly_Shape_Judgment]],merged_files[[#This Row],[Anomaly_Texture_Judgment]])*1</f>
        <v>1</v>
      </c>
      <c r="K328" s="1">
        <f>IF(J328=merged_files[[#This Row],[Ground truth (1 = ok; 0 = NOK)_ground_truth]],1,0)</f>
        <v>1</v>
      </c>
    </row>
    <row r="329" spans="1:11" x14ac:dyDescent="0.35">
      <c r="A329" s="1" t="s">
        <v>888</v>
      </c>
      <c r="B329" s="1">
        <v>1</v>
      </c>
      <c r="C329" s="1">
        <v>1</v>
      </c>
      <c r="D329" s="1">
        <v>17.504999999999999</v>
      </c>
      <c r="E329" s="1">
        <v>24.125</v>
      </c>
      <c r="F329" s="1">
        <v>1</v>
      </c>
      <c r="H329" s="1" t="s">
        <v>79</v>
      </c>
      <c r="J329" s="2">
        <f>AND(merged_files[[#This Row],[Anomaly_Shape_Judgment]],merged_files[[#This Row],[Anomaly_Texture_Judgment]])*1</f>
        <v>1</v>
      </c>
      <c r="K329" s="1">
        <f>IF(J329=merged_files[[#This Row],[Ground truth (1 = ok; 0 = NOK)_ground_truth]],1,0)</f>
        <v>1</v>
      </c>
    </row>
    <row r="330" spans="1:11" x14ac:dyDescent="0.35">
      <c r="A330" s="1" t="s">
        <v>539</v>
      </c>
      <c r="B330" s="1">
        <v>1</v>
      </c>
      <c r="C330" s="1">
        <v>1</v>
      </c>
      <c r="D330" s="1">
        <v>5.3789999999999996</v>
      </c>
      <c r="E330" s="1">
        <v>28.213000000000001</v>
      </c>
      <c r="F330" s="1">
        <v>1</v>
      </c>
      <c r="H330" s="1" t="s">
        <v>79</v>
      </c>
      <c r="J330" s="2">
        <f>AND(merged_files[[#This Row],[Anomaly_Shape_Judgment]],merged_files[[#This Row],[Anomaly_Texture_Judgment]])*1</f>
        <v>1</v>
      </c>
      <c r="K330" s="1">
        <f>IF(J330=merged_files[[#This Row],[Ground truth (1 = ok; 0 = NOK)_ground_truth]],1,0)</f>
        <v>1</v>
      </c>
    </row>
    <row r="331" spans="1:11" x14ac:dyDescent="0.35">
      <c r="A331" s="1" t="s">
        <v>115</v>
      </c>
      <c r="B331" s="1">
        <v>1</v>
      </c>
      <c r="C331" s="1">
        <v>1</v>
      </c>
      <c r="D331" s="1">
        <v>5.5860000000000003</v>
      </c>
      <c r="E331" s="1">
        <v>20.189</v>
      </c>
      <c r="F331" s="1">
        <v>1</v>
      </c>
      <c r="H331" s="1" t="s">
        <v>79</v>
      </c>
      <c r="J331" s="2">
        <f>AND(merged_files[[#This Row],[Anomaly_Shape_Judgment]],merged_files[[#This Row],[Anomaly_Texture_Judgment]])*1</f>
        <v>1</v>
      </c>
      <c r="K331" s="1">
        <f>IF(J331=merged_files[[#This Row],[Ground truth (1 = ok; 0 = NOK)_ground_truth]],1,0)</f>
        <v>1</v>
      </c>
    </row>
    <row r="332" spans="1:11" x14ac:dyDescent="0.35">
      <c r="A332" s="1" t="s">
        <v>911</v>
      </c>
      <c r="B332" s="1">
        <v>1</v>
      </c>
      <c r="C332" s="1">
        <v>1</v>
      </c>
      <c r="D332" s="1">
        <v>8.2070000000000007</v>
      </c>
      <c r="E332" s="1">
        <v>38.21</v>
      </c>
      <c r="F332" s="1">
        <v>1</v>
      </c>
      <c r="H332" s="1" t="s">
        <v>79</v>
      </c>
      <c r="J332" s="2">
        <f>AND(merged_files[[#This Row],[Anomaly_Shape_Judgment]],merged_files[[#This Row],[Anomaly_Texture_Judgment]])*1</f>
        <v>1</v>
      </c>
      <c r="K332" s="1">
        <f>IF(J332=merged_files[[#This Row],[Ground truth (1 = ok; 0 = NOK)_ground_truth]],1,0)</f>
        <v>1</v>
      </c>
    </row>
    <row r="333" spans="1:11" x14ac:dyDescent="0.35">
      <c r="A333" s="1" t="s">
        <v>932</v>
      </c>
      <c r="B333" s="1">
        <v>1</v>
      </c>
      <c r="C333" s="1">
        <v>1</v>
      </c>
      <c r="D333" s="1">
        <v>5.1180000000000003</v>
      </c>
      <c r="E333" s="1">
        <v>26.736999999999998</v>
      </c>
      <c r="F333" s="1">
        <v>1</v>
      </c>
      <c r="H333" s="1" t="s">
        <v>79</v>
      </c>
      <c r="J333" s="2">
        <f>AND(merged_files[[#This Row],[Anomaly_Shape_Judgment]],merged_files[[#This Row],[Anomaly_Texture_Judgment]])*1</f>
        <v>1</v>
      </c>
      <c r="K333" s="1">
        <f>IF(J333=merged_files[[#This Row],[Ground truth (1 = ok; 0 = NOK)_ground_truth]],1,0)</f>
        <v>1</v>
      </c>
    </row>
    <row r="334" spans="1:11" x14ac:dyDescent="0.35">
      <c r="A334" s="1" t="s">
        <v>130</v>
      </c>
      <c r="B334" s="1">
        <v>1</v>
      </c>
      <c r="C334" s="1">
        <v>1</v>
      </c>
      <c r="D334" s="1">
        <v>7.8179999999999996</v>
      </c>
      <c r="E334" s="1">
        <v>20.936</v>
      </c>
      <c r="F334" s="1">
        <v>1</v>
      </c>
      <c r="H334" s="1" t="s">
        <v>79</v>
      </c>
      <c r="J334" s="2">
        <f>AND(merged_files[[#This Row],[Anomaly_Shape_Judgment]],merged_files[[#This Row],[Anomaly_Texture_Judgment]])*1</f>
        <v>1</v>
      </c>
      <c r="K334" s="1">
        <f>IF(J334=merged_files[[#This Row],[Ground truth (1 = ok; 0 = NOK)_ground_truth]],1,0)</f>
        <v>1</v>
      </c>
    </row>
    <row r="335" spans="1:11" x14ac:dyDescent="0.35">
      <c r="A335" s="1" t="s">
        <v>530</v>
      </c>
      <c r="B335" s="1">
        <v>1</v>
      </c>
      <c r="C335" s="1">
        <v>1</v>
      </c>
      <c r="D335" s="1">
        <v>8.6690000000000005</v>
      </c>
      <c r="E335" s="1">
        <v>34.713999999999999</v>
      </c>
      <c r="F335" s="1">
        <v>1</v>
      </c>
      <c r="H335" s="1" t="s">
        <v>79</v>
      </c>
      <c r="J335" s="2">
        <f>AND(merged_files[[#This Row],[Anomaly_Shape_Judgment]],merged_files[[#This Row],[Anomaly_Texture_Judgment]])*1</f>
        <v>1</v>
      </c>
      <c r="K335" s="1">
        <f>IF(J335=merged_files[[#This Row],[Ground truth (1 = ok; 0 = NOK)_ground_truth]],1,0)</f>
        <v>1</v>
      </c>
    </row>
    <row r="336" spans="1:11" x14ac:dyDescent="0.35">
      <c r="A336" s="1" t="s">
        <v>511</v>
      </c>
      <c r="B336" s="1">
        <v>1</v>
      </c>
      <c r="C336" s="1">
        <v>1</v>
      </c>
      <c r="D336" s="1">
        <v>7.0330000000000004</v>
      </c>
      <c r="E336" s="1">
        <v>26.463999999999999</v>
      </c>
      <c r="F336" s="1">
        <v>1</v>
      </c>
      <c r="H336" s="1" t="s">
        <v>79</v>
      </c>
      <c r="J336" s="2">
        <f>AND(merged_files[[#This Row],[Anomaly_Shape_Judgment]],merged_files[[#This Row],[Anomaly_Texture_Judgment]])*1</f>
        <v>1</v>
      </c>
      <c r="K336" s="1">
        <f>IF(J336=merged_files[[#This Row],[Ground truth (1 = ok; 0 = NOK)_ground_truth]],1,0)</f>
        <v>1</v>
      </c>
    </row>
    <row r="337" spans="1:11" x14ac:dyDescent="0.35">
      <c r="A337" s="1" t="s">
        <v>847</v>
      </c>
      <c r="B337" s="1">
        <v>1</v>
      </c>
      <c r="C337" s="1">
        <v>1</v>
      </c>
      <c r="D337" s="1">
        <v>8.3450000000000006</v>
      </c>
      <c r="E337" s="1">
        <v>30.02</v>
      </c>
      <c r="F337" s="1">
        <v>1</v>
      </c>
      <c r="H337" s="1" t="s">
        <v>79</v>
      </c>
      <c r="J337" s="2">
        <f>AND(merged_files[[#This Row],[Anomaly_Shape_Judgment]],merged_files[[#This Row],[Anomaly_Texture_Judgment]])*1</f>
        <v>1</v>
      </c>
      <c r="K337" s="1">
        <f>IF(J337=merged_files[[#This Row],[Ground truth (1 = ok; 0 = NOK)_ground_truth]],1,0)</f>
        <v>1</v>
      </c>
    </row>
    <row r="338" spans="1:11" x14ac:dyDescent="0.35">
      <c r="A338" s="1" t="s">
        <v>483</v>
      </c>
      <c r="B338" s="1">
        <v>1</v>
      </c>
      <c r="C338" s="1">
        <v>1</v>
      </c>
      <c r="D338" s="1">
        <v>8.9760000000000009</v>
      </c>
      <c r="E338" s="1">
        <v>30.207999999999998</v>
      </c>
      <c r="F338" s="1">
        <v>1</v>
      </c>
      <c r="H338" s="1" t="s">
        <v>79</v>
      </c>
      <c r="J338" s="2">
        <f>AND(merged_files[[#This Row],[Anomaly_Shape_Judgment]],merged_files[[#This Row],[Anomaly_Texture_Judgment]])*1</f>
        <v>1</v>
      </c>
      <c r="K338" s="1">
        <f>IF(J338=merged_files[[#This Row],[Ground truth (1 = ok; 0 = NOK)_ground_truth]],1,0)</f>
        <v>1</v>
      </c>
    </row>
    <row r="339" spans="1:11" x14ac:dyDescent="0.35">
      <c r="A339" s="1" t="s">
        <v>833</v>
      </c>
      <c r="B339" s="1">
        <v>1</v>
      </c>
      <c r="C339" s="1">
        <v>1</v>
      </c>
      <c r="D339" s="1">
        <v>7.3710000000000004</v>
      </c>
      <c r="E339" s="1">
        <v>28.289000000000001</v>
      </c>
      <c r="F339" s="1">
        <v>1</v>
      </c>
      <c r="G339" s="1" t="s">
        <v>1190</v>
      </c>
      <c r="H339" s="1" t="s">
        <v>79</v>
      </c>
      <c r="J339" s="2">
        <f>AND(merged_files[[#This Row],[Anomaly_Shape_Judgment]],merged_files[[#This Row],[Anomaly_Texture_Judgment]])*1</f>
        <v>1</v>
      </c>
      <c r="K339" s="1">
        <f>IF(J339=merged_files[[#This Row],[Ground truth (1 = ok; 0 = NOK)_ground_truth]],1,0)</f>
        <v>1</v>
      </c>
    </row>
    <row r="340" spans="1:11" x14ac:dyDescent="0.35">
      <c r="A340" s="1" t="s">
        <v>966</v>
      </c>
      <c r="B340" s="1">
        <v>1</v>
      </c>
      <c r="C340" s="1">
        <v>0</v>
      </c>
      <c r="D340" s="1">
        <v>21.521000000000001</v>
      </c>
      <c r="E340" s="1">
        <v>17.03</v>
      </c>
      <c r="F340" s="1">
        <v>1</v>
      </c>
      <c r="H340" s="1" t="s">
        <v>79</v>
      </c>
      <c r="J340" s="2">
        <f>AND(merged_files[[#This Row],[Anomaly_Shape_Judgment]],merged_files[[#This Row],[Anomaly_Texture_Judgment]])*1</f>
        <v>0</v>
      </c>
      <c r="K340" s="1">
        <f>IF(J340=merged_files[[#This Row],[Ground truth (1 = ok; 0 = NOK)_ground_truth]],1,0)</f>
        <v>0</v>
      </c>
    </row>
    <row r="341" spans="1:11" x14ac:dyDescent="0.35">
      <c r="A341" s="1" t="s">
        <v>1102</v>
      </c>
      <c r="B341" s="1">
        <v>1</v>
      </c>
      <c r="C341" s="1">
        <v>1</v>
      </c>
      <c r="D341" s="1">
        <v>5.9569999999999999</v>
      </c>
      <c r="E341" s="1">
        <v>22.367000000000001</v>
      </c>
      <c r="F341" s="1">
        <v>1</v>
      </c>
      <c r="H341" s="1" t="s">
        <v>79</v>
      </c>
      <c r="J341" s="2">
        <f>AND(merged_files[[#This Row],[Anomaly_Shape_Judgment]],merged_files[[#This Row],[Anomaly_Texture_Judgment]])*1</f>
        <v>1</v>
      </c>
      <c r="K341" s="1">
        <f>IF(J341=merged_files[[#This Row],[Ground truth (1 = ok; 0 = NOK)_ground_truth]],1,0)</f>
        <v>1</v>
      </c>
    </row>
    <row r="342" spans="1:11" x14ac:dyDescent="0.35">
      <c r="A342" s="1" t="s">
        <v>897</v>
      </c>
      <c r="B342" s="1">
        <v>1</v>
      </c>
      <c r="C342" s="1">
        <v>1</v>
      </c>
      <c r="D342" s="1">
        <v>6.8789999999999996</v>
      </c>
      <c r="E342" s="1">
        <v>35.399000000000001</v>
      </c>
      <c r="F342" s="1">
        <v>1</v>
      </c>
      <c r="H342" s="1" t="s">
        <v>79</v>
      </c>
      <c r="J342" s="2">
        <f>AND(merged_files[[#This Row],[Anomaly_Shape_Judgment]],merged_files[[#This Row],[Anomaly_Texture_Judgment]])*1</f>
        <v>1</v>
      </c>
      <c r="K342" s="1">
        <f>IF(J342=merged_files[[#This Row],[Ground truth (1 = ok; 0 = NOK)_ground_truth]],1,0)</f>
        <v>1</v>
      </c>
    </row>
    <row r="343" spans="1:11" x14ac:dyDescent="0.35">
      <c r="A343" s="1" t="s">
        <v>572</v>
      </c>
      <c r="B343" s="1">
        <v>0</v>
      </c>
      <c r="C343" s="1">
        <v>1</v>
      </c>
      <c r="D343" s="1">
        <v>14.954000000000001</v>
      </c>
      <c r="E343" s="1">
        <v>187.12200000000001</v>
      </c>
      <c r="F343" s="1">
        <v>1</v>
      </c>
      <c r="G343" s="1" t="s">
        <v>1180</v>
      </c>
      <c r="H343" s="1" t="s">
        <v>79</v>
      </c>
      <c r="J343" s="2">
        <f>AND(merged_files[[#This Row],[Anomaly_Shape_Judgment]],merged_files[[#This Row],[Anomaly_Texture_Judgment]])*1</f>
        <v>0</v>
      </c>
      <c r="K343" s="1">
        <f>IF(J343=merged_files[[#This Row],[Ground truth (1 = ok; 0 = NOK)_ground_truth]],1,0)</f>
        <v>0</v>
      </c>
    </row>
    <row r="344" spans="1:11" x14ac:dyDescent="0.35">
      <c r="A344" s="1" t="s">
        <v>196</v>
      </c>
      <c r="B344" s="1">
        <v>1</v>
      </c>
      <c r="C344" s="1">
        <v>1</v>
      </c>
      <c r="D344" s="1">
        <v>8.4120000000000008</v>
      </c>
      <c r="E344" s="1">
        <v>37.744999999999997</v>
      </c>
      <c r="F344" s="1">
        <v>1</v>
      </c>
      <c r="H344" s="1" t="s">
        <v>79</v>
      </c>
      <c r="J344" s="2">
        <f>AND(merged_files[[#This Row],[Anomaly_Shape_Judgment]],merged_files[[#This Row],[Anomaly_Texture_Judgment]])*1</f>
        <v>1</v>
      </c>
      <c r="K344" s="1">
        <f>IF(J344=merged_files[[#This Row],[Ground truth (1 = ok; 0 = NOK)_ground_truth]],1,0)</f>
        <v>1</v>
      </c>
    </row>
    <row r="345" spans="1:11" x14ac:dyDescent="0.35">
      <c r="A345" s="1" t="s">
        <v>577</v>
      </c>
      <c r="B345" s="1">
        <v>1</v>
      </c>
      <c r="C345" s="1">
        <v>1</v>
      </c>
      <c r="D345" s="1">
        <v>11.019</v>
      </c>
      <c r="E345" s="1">
        <v>32.241</v>
      </c>
      <c r="F345" s="1">
        <v>1</v>
      </c>
      <c r="H345" s="1" t="s">
        <v>79</v>
      </c>
      <c r="J345" s="2">
        <f>AND(merged_files[[#This Row],[Anomaly_Shape_Judgment]],merged_files[[#This Row],[Anomaly_Texture_Judgment]])*1</f>
        <v>1</v>
      </c>
      <c r="K345" s="1">
        <f>IF(J345=merged_files[[#This Row],[Ground truth (1 = ok; 0 = NOK)_ground_truth]],1,0)</f>
        <v>1</v>
      </c>
    </row>
    <row r="346" spans="1:11" x14ac:dyDescent="0.35">
      <c r="A346" s="1" t="s">
        <v>738</v>
      </c>
      <c r="B346" s="1">
        <v>1</v>
      </c>
      <c r="C346" s="1">
        <v>1</v>
      </c>
      <c r="D346" s="1">
        <v>6.9420000000000002</v>
      </c>
      <c r="E346" s="1">
        <v>22.946999999999999</v>
      </c>
      <c r="F346" s="1">
        <v>1</v>
      </c>
      <c r="H346" s="1" t="s">
        <v>79</v>
      </c>
      <c r="J346" s="2">
        <f>AND(merged_files[[#This Row],[Anomaly_Shape_Judgment]],merged_files[[#This Row],[Anomaly_Texture_Judgment]])*1</f>
        <v>1</v>
      </c>
      <c r="K346" s="1">
        <f>IF(J346=merged_files[[#This Row],[Ground truth (1 = ok; 0 = NOK)_ground_truth]],1,0)</f>
        <v>1</v>
      </c>
    </row>
    <row r="347" spans="1:11" x14ac:dyDescent="0.35">
      <c r="A347" s="1" t="s">
        <v>1128</v>
      </c>
      <c r="B347" s="1">
        <v>1</v>
      </c>
      <c r="C347" s="1">
        <v>1</v>
      </c>
      <c r="D347" s="1">
        <v>8.56</v>
      </c>
      <c r="E347" s="1">
        <v>26.382999999999999</v>
      </c>
      <c r="F347" s="1">
        <v>1</v>
      </c>
      <c r="H347" s="1" t="s">
        <v>79</v>
      </c>
      <c r="J347" s="2">
        <f>AND(merged_files[[#This Row],[Anomaly_Shape_Judgment]],merged_files[[#This Row],[Anomaly_Texture_Judgment]])*1</f>
        <v>1</v>
      </c>
      <c r="K347" s="1">
        <f>IF(J347=merged_files[[#This Row],[Ground truth (1 = ok; 0 = NOK)_ground_truth]],1,0)</f>
        <v>1</v>
      </c>
    </row>
    <row r="348" spans="1:11" x14ac:dyDescent="0.35">
      <c r="A348" s="1" t="s">
        <v>183</v>
      </c>
      <c r="B348" s="1">
        <v>1</v>
      </c>
      <c r="C348" s="1">
        <v>1</v>
      </c>
      <c r="D348" s="1">
        <v>5.0389999999999997</v>
      </c>
      <c r="E348" s="1">
        <v>21.146000000000001</v>
      </c>
      <c r="F348" s="1">
        <v>1</v>
      </c>
      <c r="H348" s="1" t="s">
        <v>79</v>
      </c>
      <c r="J348" s="2">
        <f>AND(merged_files[[#This Row],[Anomaly_Shape_Judgment]],merged_files[[#This Row],[Anomaly_Texture_Judgment]])*1</f>
        <v>1</v>
      </c>
      <c r="K348" s="1">
        <f>IF(J348=merged_files[[#This Row],[Ground truth (1 = ok; 0 = NOK)_ground_truth]],1,0)</f>
        <v>1</v>
      </c>
    </row>
    <row r="349" spans="1:11" x14ac:dyDescent="0.35">
      <c r="A349" s="1" t="s">
        <v>423</v>
      </c>
      <c r="B349" s="1">
        <v>1</v>
      </c>
      <c r="C349" s="1">
        <v>1</v>
      </c>
      <c r="D349" s="1">
        <v>6.2149999999999999</v>
      </c>
      <c r="E349" s="1">
        <v>30.667000000000002</v>
      </c>
      <c r="F349" s="1">
        <v>1</v>
      </c>
      <c r="H349" s="1" t="s">
        <v>79</v>
      </c>
      <c r="J349" s="2">
        <f>AND(merged_files[[#This Row],[Anomaly_Shape_Judgment]],merged_files[[#This Row],[Anomaly_Texture_Judgment]])*1</f>
        <v>1</v>
      </c>
      <c r="K349" s="1">
        <f>IF(J349=merged_files[[#This Row],[Ground truth (1 = ok; 0 = NOK)_ground_truth]],1,0)</f>
        <v>1</v>
      </c>
    </row>
    <row r="350" spans="1:11" x14ac:dyDescent="0.35">
      <c r="A350" s="1" t="s">
        <v>1156</v>
      </c>
      <c r="B350" s="1">
        <v>1</v>
      </c>
      <c r="C350" s="1">
        <v>1</v>
      </c>
      <c r="D350" s="1">
        <v>10.621</v>
      </c>
      <c r="E350" s="1">
        <v>36.393999999999998</v>
      </c>
      <c r="F350" s="1">
        <v>1</v>
      </c>
      <c r="H350" s="1" t="s">
        <v>79</v>
      </c>
      <c r="J350" s="2">
        <f>AND(merged_files[[#This Row],[Anomaly_Shape_Judgment]],merged_files[[#This Row],[Anomaly_Texture_Judgment]])*1</f>
        <v>1</v>
      </c>
      <c r="K350" s="1">
        <f>IF(J350=merged_files[[#This Row],[Ground truth (1 = ok; 0 = NOK)_ground_truth]],1,0)</f>
        <v>1</v>
      </c>
    </row>
    <row r="351" spans="1:11" x14ac:dyDescent="0.35">
      <c r="A351" s="1" t="s">
        <v>351</v>
      </c>
      <c r="B351" s="1">
        <v>0</v>
      </c>
      <c r="C351" s="1">
        <v>0</v>
      </c>
      <c r="D351" s="1">
        <v>25.777000000000001</v>
      </c>
      <c r="E351" s="1">
        <v>342.73399999999998</v>
      </c>
      <c r="F351" s="1">
        <v>1</v>
      </c>
      <c r="G351" s="1" t="s">
        <v>1180</v>
      </c>
      <c r="H351" s="1" t="s">
        <v>79</v>
      </c>
      <c r="J351" s="2">
        <f>AND(merged_files[[#This Row],[Anomaly_Shape_Judgment]],merged_files[[#This Row],[Anomaly_Texture_Judgment]])*1</f>
        <v>0</v>
      </c>
      <c r="K351" s="1">
        <f>IF(J351=merged_files[[#This Row],[Ground truth (1 = ok; 0 = NOK)_ground_truth]],1,0)</f>
        <v>0</v>
      </c>
    </row>
    <row r="352" spans="1:11" x14ac:dyDescent="0.35">
      <c r="A352" s="1" t="s">
        <v>969</v>
      </c>
      <c r="B352" s="1">
        <v>0</v>
      </c>
      <c r="C352" s="1">
        <v>1</v>
      </c>
      <c r="D352" s="1">
        <v>9.2279999999999998</v>
      </c>
      <c r="E352" s="1">
        <v>49.502000000000002</v>
      </c>
      <c r="F352" s="1">
        <v>1</v>
      </c>
      <c r="G352" s="1" t="s">
        <v>1181</v>
      </c>
      <c r="H352" s="1" t="s">
        <v>79</v>
      </c>
      <c r="J352" s="2">
        <f>AND(merged_files[[#This Row],[Anomaly_Shape_Judgment]],merged_files[[#This Row],[Anomaly_Texture_Judgment]])*1</f>
        <v>0</v>
      </c>
      <c r="K352" s="1">
        <f>IF(J352=merged_files[[#This Row],[Ground truth (1 = ok; 0 = NOK)_ground_truth]],1,0)</f>
        <v>0</v>
      </c>
    </row>
    <row r="353" spans="1:11" x14ac:dyDescent="0.35">
      <c r="A353" s="1" t="s">
        <v>588</v>
      </c>
      <c r="B353" s="1">
        <v>1</v>
      </c>
      <c r="C353" s="1">
        <v>1</v>
      </c>
      <c r="D353" s="1">
        <v>7.718</v>
      </c>
      <c r="E353" s="1">
        <v>24.722000000000001</v>
      </c>
      <c r="F353" s="1">
        <v>1</v>
      </c>
      <c r="H353" s="1" t="s">
        <v>79</v>
      </c>
      <c r="J353" s="2">
        <f>AND(merged_files[[#This Row],[Anomaly_Shape_Judgment]],merged_files[[#This Row],[Anomaly_Texture_Judgment]])*1</f>
        <v>1</v>
      </c>
      <c r="K353" s="1">
        <f>IF(J353=merged_files[[#This Row],[Ground truth (1 = ok; 0 = NOK)_ground_truth]],1,0)</f>
        <v>1</v>
      </c>
    </row>
    <row r="354" spans="1:11" x14ac:dyDescent="0.35">
      <c r="A354" s="1" t="s">
        <v>536</v>
      </c>
      <c r="B354" s="1">
        <v>1</v>
      </c>
      <c r="C354" s="1">
        <v>1</v>
      </c>
      <c r="D354" s="1">
        <v>7.9530000000000003</v>
      </c>
      <c r="E354" s="1">
        <v>21.225000000000001</v>
      </c>
      <c r="F354" s="1">
        <v>1</v>
      </c>
      <c r="H354" s="1" t="s">
        <v>79</v>
      </c>
      <c r="J354" s="2">
        <f>AND(merged_files[[#This Row],[Anomaly_Shape_Judgment]],merged_files[[#This Row],[Anomaly_Texture_Judgment]])*1</f>
        <v>1</v>
      </c>
      <c r="K354" s="1">
        <f>IF(J354=merged_files[[#This Row],[Ground truth (1 = ok; 0 = NOK)_ground_truth]],1,0)</f>
        <v>1</v>
      </c>
    </row>
    <row r="355" spans="1:11" x14ac:dyDescent="0.35">
      <c r="A355" s="1" t="s">
        <v>146</v>
      </c>
      <c r="B355" s="1">
        <v>1</v>
      </c>
      <c r="C355" s="1">
        <v>1</v>
      </c>
      <c r="D355" s="1">
        <v>11.599</v>
      </c>
      <c r="E355" s="1">
        <v>19.224</v>
      </c>
      <c r="F355" s="1">
        <v>1</v>
      </c>
      <c r="H355" s="1" t="s">
        <v>79</v>
      </c>
      <c r="J355" s="2">
        <f>AND(merged_files[[#This Row],[Anomaly_Shape_Judgment]],merged_files[[#This Row],[Anomaly_Texture_Judgment]])*1</f>
        <v>1</v>
      </c>
      <c r="K355" s="1">
        <f>IF(J355=merged_files[[#This Row],[Ground truth (1 = ok; 0 = NOK)_ground_truth]],1,0)</f>
        <v>1</v>
      </c>
    </row>
    <row r="356" spans="1:11" x14ac:dyDescent="0.35">
      <c r="A356" s="1" t="s">
        <v>304</v>
      </c>
      <c r="B356" s="1">
        <v>0</v>
      </c>
      <c r="C356" s="1">
        <v>1</v>
      </c>
      <c r="D356" s="1">
        <v>8.4870000000000001</v>
      </c>
      <c r="E356" s="1">
        <v>40.225999999999999</v>
      </c>
      <c r="F356" s="1">
        <v>1</v>
      </c>
      <c r="H356" s="1" t="s">
        <v>79</v>
      </c>
      <c r="J356" s="2">
        <f>AND(merged_files[[#This Row],[Anomaly_Shape_Judgment]],merged_files[[#This Row],[Anomaly_Texture_Judgment]])*1</f>
        <v>0</v>
      </c>
      <c r="K356" s="1">
        <f>IF(J356=merged_files[[#This Row],[Ground truth (1 = ok; 0 = NOK)_ground_truth]],1,0)</f>
        <v>0</v>
      </c>
    </row>
    <row r="357" spans="1:11" x14ac:dyDescent="0.35">
      <c r="A357" s="1" t="s">
        <v>607</v>
      </c>
      <c r="B357" s="1">
        <v>1</v>
      </c>
      <c r="C357" s="1">
        <v>1</v>
      </c>
      <c r="D357" s="1">
        <v>4.7359999999999998</v>
      </c>
      <c r="E357" s="1">
        <v>24.81</v>
      </c>
      <c r="F357" s="1">
        <v>1</v>
      </c>
      <c r="H357" s="1" t="s">
        <v>79</v>
      </c>
      <c r="J357" s="2">
        <f>AND(merged_files[[#This Row],[Anomaly_Shape_Judgment]],merged_files[[#This Row],[Anomaly_Texture_Judgment]])*1</f>
        <v>1</v>
      </c>
      <c r="K357" s="1">
        <f>IF(J357=merged_files[[#This Row],[Ground truth (1 = ok; 0 = NOK)_ground_truth]],1,0)</f>
        <v>1</v>
      </c>
    </row>
    <row r="358" spans="1:11" x14ac:dyDescent="0.35">
      <c r="A358" s="1" t="s">
        <v>513</v>
      </c>
      <c r="B358" s="1">
        <v>0</v>
      </c>
      <c r="C358" s="1">
        <v>0</v>
      </c>
      <c r="D358" s="1">
        <v>266.16199999999998</v>
      </c>
      <c r="E358" s="1">
        <v>487.9</v>
      </c>
      <c r="F358" s="1">
        <v>1</v>
      </c>
      <c r="G358" s="1" t="s">
        <v>1180</v>
      </c>
      <c r="H358" s="1" t="s">
        <v>79</v>
      </c>
      <c r="J358" s="2">
        <f>AND(merged_files[[#This Row],[Anomaly_Shape_Judgment]],merged_files[[#This Row],[Anomaly_Texture_Judgment]])*1</f>
        <v>0</v>
      </c>
      <c r="K358" s="1">
        <f>IF(J358=merged_files[[#This Row],[Ground truth (1 = ok; 0 = NOK)_ground_truth]],1,0)</f>
        <v>0</v>
      </c>
    </row>
    <row r="359" spans="1:11" x14ac:dyDescent="0.35">
      <c r="A359" s="1" t="s">
        <v>1158</v>
      </c>
      <c r="B359" s="1">
        <v>1</v>
      </c>
      <c r="C359" s="1">
        <v>1</v>
      </c>
      <c r="D359" s="1">
        <v>4.6429999999999998</v>
      </c>
      <c r="E359" s="1">
        <v>22.8</v>
      </c>
      <c r="F359" s="1">
        <v>1</v>
      </c>
      <c r="H359" s="1" t="s">
        <v>79</v>
      </c>
      <c r="J359" s="2">
        <f>AND(merged_files[[#This Row],[Anomaly_Shape_Judgment]],merged_files[[#This Row],[Anomaly_Texture_Judgment]])*1</f>
        <v>1</v>
      </c>
      <c r="K359" s="1">
        <f>IF(J359=merged_files[[#This Row],[Ground truth (1 = ok; 0 = NOK)_ground_truth]],1,0)</f>
        <v>1</v>
      </c>
    </row>
    <row r="360" spans="1:11" x14ac:dyDescent="0.35">
      <c r="A360" s="1" t="s">
        <v>699</v>
      </c>
      <c r="B360" s="1">
        <v>1</v>
      </c>
      <c r="C360" s="1">
        <v>1</v>
      </c>
      <c r="D360" s="1">
        <v>4.9459999999999997</v>
      </c>
      <c r="E360" s="1">
        <v>32.624000000000002</v>
      </c>
      <c r="F360" s="1">
        <v>1</v>
      </c>
      <c r="H360" s="1" t="s">
        <v>79</v>
      </c>
      <c r="J360" s="2">
        <f>AND(merged_files[[#This Row],[Anomaly_Shape_Judgment]],merged_files[[#This Row],[Anomaly_Texture_Judgment]])*1</f>
        <v>1</v>
      </c>
      <c r="K360" s="1">
        <f>IF(J360=merged_files[[#This Row],[Ground truth (1 = ok; 0 = NOK)_ground_truth]],1,0)</f>
        <v>1</v>
      </c>
    </row>
    <row r="361" spans="1:11" x14ac:dyDescent="0.35">
      <c r="A361" s="1" t="s">
        <v>210</v>
      </c>
      <c r="B361" s="1">
        <v>1</v>
      </c>
      <c r="C361" s="1">
        <v>0</v>
      </c>
      <c r="D361" s="1">
        <v>21.654</v>
      </c>
      <c r="E361" s="1">
        <v>26.510999999999999</v>
      </c>
      <c r="F361" s="1">
        <v>1</v>
      </c>
      <c r="H361" s="1" t="s">
        <v>79</v>
      </c>
      <c r="J361" s="2">
        <f>AND(merged_files[[#This Row],[Anomaly_Shape_Judgment]],merged_files[[#This Row],[Anomaly_Texture_Judgment]])*1</f>
        <v>0</v>
      </c>
      <c r="K361" s="1">
        <f>IF(J361=merged_files[[#This Row],[Ground truth (1 = ok; 0 = NOK)_ground_truth]],1,0)</f>
        <v>0</v>
      </c>
    </row>
    <row r="362" spans="1:11" x14ac:dyDescent="0.35">
      <c r="A362" s="1" t="s">
        <v>492</v>
      </c>
      <c r="B362" s="1">
        <v>1</v>
      </c>
      <c r="C362" s="1">
        <v>1</v>
      </c>
      <c r="D362" s="1">
        <v>6.9240000000000004</v>
      </c>
      <c r="E362" s="1">
        <v>33.725999999999999</v>
      </c>
      <c r="F362" s="1">
        <v>1</v>
      </c>
      <c r="H362" s="1" t="s">
        <v>79</v>
      </c>
      <c r="J362" s="2">
        <f>AND(merged_files[[#This Row],[Anomaly_Shape_Judgment]],merged_files[[#This Row],[Anomaly_Texture_Judgment]])*1</f>
        <v>1</v>
      </c>
      <c r="K362" s="1">
        <f>IF(J362=merged_files[[#This Row],[Ground truth (1 = ok; 0 = NOK)_ground_truth]],1,0)</f>
        <v>1</v>
      </c>
    </row>
    <row r="363" spans="1:11" x14ac:dyDescent="0.35">
      <c r="A363" s="1" t="s">
        <v>786</v>
      </c>
      <c r="B363" s="1">
        <v>1</v>
      </c>
      <c r="C363" s="1">
        <v>1</v>
      </c>
      <c r="D363" s="1">
        <v>5.633</v>
      </c>
      <c r="E363" s="1">
        <v>26.965</v>
      </c>
      <c r="F363" s="1">
        <v>1</v>
      </c>
      <c r="H363" s="1" t="s">
        <v>79</v>
      </c>
      <c r="J363" s="2">
        <f>AND(merged_files[[#This Row],[Anomaly_Shape_Judgment]],merged_files[[#This Row],[Anomaly_Texture_Judgment]])*1</f>
        <v>1</v>
      </c>
      <c r="K363" s="1">
        <f>IF(J363=merged_files[[#This Row],[Ground truth (1 = ok; 0 = NOK)_ground_truth]],1,0)</f>
        <v>1</v>
      </c>
    </row>
    <row r="364" spans="1:11" x14ac:dyDescent="0.35">
      <c r="A364" s="1" t="s">
        <v>436</v>
      </c>
      <c r="B364" s="1">
        <v>1</v>
      </c>
      <c r="C364" s="1">
        <v>1</v>
      </c>
      <c r="D364" s="1">
        <v>7.1360000000000001</v>
      </c>
      <c r="E364" s="1">
        <v>19.527999999999999</v>
      </c>
      <c r="F364" s="1">
        <v>1</v>
      </c>
      <c r="H364" s="1" t="s">
        <v>79</v>
      </c>
      <c r="J364" s="2">
        <f>AND(merged_files[[#This Row],[Anomaly_Shape_Judgment]],merged_files[[#This Row],[Anomaly_Texture_Judgment]])*1</f>
        <v>1</v>
      </c>
      <c r="K364" s="1">
        <f>IF(J364=merged_files[[#This Row],[Ground truth (1 = ok; 0 = NOK)_ground_truth]],1,0)</f>
        <v>1</v>
      </c>
    </row>
    <row r="365" spans="1:11" x14ac:dyDescent="0.35">
      <c r="A365" s="1" t="s">
        <v>461</v>
      </c>
      <c r="B365" s="1">
        <v>0</v>
      </c>
      <c r="C365" s="1">
        <v>1</v>
      </c>
      <c r="D365" s="1">
        <v>14.271000000000001</v>
      </c>
      <c r="E365" s="1">
        <v>153.005</v>
      </c>
      <c r="F365" s="1">
        <v>1</v>
      </c>
      <c r="G365" s="1" t="s">
        <v>1180</v>
      </c>
      <c r="H365" s="1" t="s">
        <v>79</v>
      </c>
      <c r="J365" s="2">
        <f>AND(merged_files[[#This Row],[Anomaly_Shape_Judgment]],merged_files[[#This Row],[Anomaly_Texture_Judgment]])*1</f>
        <v>0</v>
      </c>
      <c r="K365" s="1">
        <f>IF(J365=merged_files[[#This Row],[Ground truth (1 = ok; 0 = NOK)_ground_truth]],1,0)</f>
        <v>0</v>
      </c>
    </row>
    <row r="366" spans="1:11" x14ac:dyDescent="0.35">
      <c r="A366" s="1" t="s">
        <v>94</v>
      </c>
      <c r="B366" s="1">
        <v>1</v>
      </c>
      <c r="C366" s="1">
        <v>1</v>
      </c>
      <c r="D366" s="1">
        <v>12.848000000000001</v>
      </c>
      <c r="E366" s="1">
        <v>27.934000000000001</v>
      </c>
      <c r="F366" s="1">
        <v>1</v>
      </c>
      <c r="H366" s="1" t="s">
        <v>79</v>
      </c>
      <c r="J366" s="2">
        <f>AND(merged_files[[#This Row],[Anomaly_Shape_Judgment]],merged_files[[#This Row],[Anomaly_Texture_Judgment]])*1</f>
        <v>1</v>
      </c>
      <c r="K366" s="1">
        <f>IF(J366=merged_files[[#This Row],[Ground truth (1 = ok; 0 = NOK)_ground_truth]],1,0)</f>
        <v>1</v>
      </c>
    </row>
    <row r="367" spans="1:11" x14ac:dyDescent="0.35">
      <c r="A367" s="1" t="s">
        <v>428</v>
      </c>
      <c r="B367" s="1">
        <v>1</v>
      </c>
      <c r="C367" s="1">
        <v>1</v>
      </c>
      <c r="D367" s="1">
        <v>7.9580000000000002</v>
      </c>
      <c r="E367" s="1">
        <v>24.588999999999999</v>
      </c>
      <c r="F367" s="1">
        <v>1</v>
      </c>
      <c r="H367" s="1" t="s">
        <v>79</v>
      </c>
      <c r="J367" s="2">
        <f>AND(merged_files[[#This Row],[Anomaly_Shape_Judgment]],merged_files[[#This Row],[Anomaly_Texture_Judgment]])*1</f>
        <v>1</v>
      </c>
      <c r="K367" s="1">
        <f>IF(J367=merged_files[[#This Row],[Ground truth (1 = ok; 0 = NOK)_ground_truth]],1,0)</f>
        <v>1</v>
      </c>
    </row>
    <row r="368" spans="1:11" x14ac:dyDescent="0.35">
      <c r="A368" s="1" t="s">
        <v>629</v>
      </c>
      <c r="B368" s="1">
        <v>1</v>
      </c>
      <c r="C368" s="1">
        <v>1</v>
      </c>
      <c r="D368" s="1">
        <v>6.5839999999999996</v>
      </c>
      <c r="E368" s="1">
        <v>20.844999999999999</v>
      </c>
      <c r="F368" s="1">
        <v>1</v>
      </c>
      <c r="H368" s="1" t="s">
        <v>79</v>
      </c>
      <c r="J368" s="2">
        <f>AND(merged_files[[#This Row],[Anomaly_Shape_Judgment]],merged_files[[#This Row],[Anomaly_Texture_Judgment]])*1</f>
        <v>1</v>
      </c>
      <c r="K368" s="1">
        <f>IF(J368=merged_files[[#This Row],[Ground truth (1 = ok; 0 = NOK)_ground_truth]],1,0)</f>
        <v>1</v>
      </c>
    </row>
    <row r="369" spans="1:11" x14ac:dyDescent="0.35">
      <c r="A369" s="1" t="s">
        <v>233</v>
      </c>
      <c r="B369" s="1">
        <v>1</v>
      </c>
      <c r="C369" s="1">
        <v>1</v>
      </c>
      <c r="D369" s="1">
        <v>11.539</v>
      </c>
      <c r="E369" s="1">
        <v>23.166</v>
      </c>
      <c r="F369" s="1">
        <v>1</v>
      </c>
      <c r="H369" s="1" t="s">
        <v>79</v>
      </c>
      <c r="J369" s="2">
        <f>AND(merged_files[[#This Row],[Anomaly_Shape_Judgment]],merged_files[[#This Row],[Anomaly_Texture_Judgment]])*1</f>
        <v>1</v>
      </c>
      <c r="K369" s="1">
        <f>IF(J369=merged_files[[#This Row],[Ground truth (1 = ok; 0 = NOK)_ground_truth]],1,0)</f>
        <v>1</v>
      </c>
    </row>
    <row r="370" spans="1:11" x14ac:dyDescent="0.35">
      <c r="A370" s="1" t="s">
        <v>386</v>
      </c>
      <c r="B370" s="1">
        <v>1</v>
      </c>
      <c r="C370" s="1">
        <v>1</v>
      </c>
      <c r="D370" s="1">
        <v>4.9089999999999998</v>
      </c>
      <c r="E370" s="1">
        <v>23.861999999999998</v>
      </c>
      <c r="F370" s="1">
        <v>1</v>
      </c>
      <c r="H370" s="1" t="s">
        <v>79</v>
      </c>
      <c r="J370" s="2">
        <f>AND(merged_files[[#This Row],[Anomaly_Shape_Judgment]],merged_files[[#This Row],[Anomaly_Texture_Judgment]])*1</f>
        <v>1</v>
      </c>
      <c r="K370" s="1">
        <f>IF(J370=merged_files[[#This Row],[Ground truth (1 = ok; 0 = NOK)_ground_truth]],1,0)</f>
        <v>1</v>
      </c>
    </row>
    <row r="371" spans="1:11" x14ac:dyDescent="0.35">
      <c r="A371" s="1" t="s">
        <v>747</v>
      </c>
      <c r="B371" s="1">
        <v>1</v>
      </c>
      <c r="C371" s="1">
        <v>1</v>
      </c>
      <c r="D371" s="1">
        <v>5.2439999999999998</v>
      </c>
      <c r="E371" s="1">
        <v>27.981000000000002</v>
      </c>
      <c r="F371" s="1">
        <v>1</v>
      </c>
      <c r="H371" s="1" t="s">
        <v>79</v>
      </c>
      <c r="J371" s="2">
        <f>AND(merged_files[[#This Row],[Anomaly_Shape_Judgment]],merged_files[[#This Row],[Anomaly_Texture_Judgment]])*1</f>
        <v>1</v>
      </c>
      <c r="K371" s="1">
        <f>IF(J371=merged_files[[#This Row],[Ground truth (1 = ok; 0 = NOK)_ground_truth]],1,0)</f>
        <v>1</v>
      </c>
    </row>
    <row r="372" spans="1:11" x14ac:dyDescent="0.35">
      <c r="A372" s="1" t="s">
        <v>880</v>
      </c>
      <c r="B372" s="1">
        <v>1</v>
      </c>
      <c r="C372" s="1">
        <v>1</v>
      </c>
      <c r="D372" s="1">
        <v>4.7270000000000003</v>
      </c>
      <c r="E372" s="1">
        <v>34.311</v>
      </c>
      <c r="F372" s="1">
        <v>1</v>
      </c>
      <c r="H372" s="1" t="s">
        <v>79</v>
      </c>
      <c r="J372" s="2">
        <f>AND(merged_files[[#This Row],[Anomaly_Shape_Judgment]],merged_files[[#This Row],[Anomaly_Texture_Judgment]])*1</f>
        <v>1</v>
      </c>
      <c r="K372" s="1">
        <f>IF(J372=merged_files[[#This Row],[Ground truth (1 = ok; 0 = NOK)_ground_truth]],1,0)</f>
        <v>1</v>
      </c>
    </row>
    <row r="373" spans="1:11" x14ac:dyDescent="0.35">
      <c r="A373" s="1" t="s">
        <v>995</v>
      </c>
      <c r="B373" s="1">
        <v>1</v>
      </c>
      <c r="C373" s="1">
        <v>1</v>
      </c>
      <c r="D373" s="1">
        <v>6.1710000000000003</v>
      </c>
      <c r="E373" s="1">
        <v>31.937000000000001</v>
      </c>
      <c r="F373" s="1">
        <v>1</v>
      </c>
      <c r="H373" s="1" t="s">
        <v>79</v>
      </c>
      <c r="J373" s="2">
        <f>AND(merged_files[[#This Row],[Anomaly_Shape_Judgment]],merged_files[[#This Row],[Anomaly_Texture_Judgment]])*1</f>
        <v>1</v>
      </c>
      <c r="K373" s="1">
        <f>IF(J373=merged_files[[#This Row],[Ground truth (1 = ok; 0 = NOK)_ground_truth]],1,0)</f>
        <v>1</v>
      </c>
    </row>
    <row r="374" spans="1:11" x14ac:dyDescent="0.35">
      <c r="A374" s="1" t="s">
        <v>654</v>
      </c>
      <c r="B374" s="1">
        <v>1</v>
      </c>
      <c r="C374" s="1">
        <v>1</v>
      </c>
      <c r="D374" s="1">
        <v>6.6459999999999999</v>
      </c>
      <c r="E374" s="1">
        <v>28.699000000000002</v>
      </c>
      <c r="F374" s="1">
        <v>1</v>
      </c>
      <c r="H374" s="1" t="s">
        <v>79</v>
      </c>
      <c r="J374" s="2">
        <f>AND(merged_files[[#This Row],[Anomaly_Shape_Judgment]],merged_files[[#This Row],[Anomaly_Texture_Judgment]])*1</f>
        <v>1</v>
      </c>
      <c r="K374" s="1">
        <f>IF(J374=merged_files[[#This Row],[Ground truth (1 = ok; 0 = NOK)_ground_truth]],1,0)</f>
        <v>1</v>
      </c>
    </row>
    <row r="375" spans="1:11" x14ac:dyDescent="0.35">
      <c r="A375" s="1" t="s">
        <v>687</v>
      </c>
      <c r="B375" s="1">
        <v>1</v>
      </c>
      <c r="C375" s="1">
        <v>1</v>
      </c>
      <c r="D375" s="1">
        <v>11.01</v>
      </c>
      <c r="E375" s="1">
        <v>21.876000000000001</v>
      </c>
      <c r="F375" s="1">
        <v>1</v>
      </c>
      <c r="H375" s="1" t="s">
        <v>79</v>
      </c>
      <c r="J375" s="2">
        <f>AND(merged_files[[#This Row],[Anomaly_Shape_Judgment]],merged_files[[#This Row],[Anomaly_Texture_Judgment]])*1</f>
        <v>1</v>
      </c>
      <c r="K375" s="1">
        <f>IF(J375=merged_files[[#This Row],[Ground truth (1 = ok; 0 = NOK)_ground_truth]],1,0)</f>
        <v>1</v>
      </c>
    </row>
    <row r="376" spans="1:11" x14ac:dyDescent="0.35">
      <c r="A376" s="1" t="s">
        <v>235</v>
      </c>
      <c r="B376" s="1">
        <v>0</v>
      </c>
      <c r="C376" s="1">
        <v>1</v>
      </c>
      <c r="D376" s="1">
        <v>12.738</v>
      </c>
      <c r="E376" s="1">
        <v>42.369</v>
      </c>
      <c r="F376" s="1">
        <v>1</v>
      </c>
      <c r="H376" s="1" t="s">
        <v>79</v>
      </c>
      <c r="J376" s="2">
        <f>AND(merged_files[[#This Row],[Anomaly_Shape_Judgment]],merged_files[[#This Row],[Anomaly_Texture_Judgment]])*1</f>
        <v>0</v>
      </c>
      <c r="K376" s="1">
        <f>IF(J376=merged_files[[#This Row],[Ground truth (1 = ok; 0 = NOK)_ground_truth]],1,0)</f>
        <v>0</v>
      </c>
    </row>
    <row r="377" spans="1:11" x14ac:dyDescent="0.35">
      <c r="A377" s="1" t="s">
        <v>1022</v>
      </c>
      <c r="B377" s="1">
        <v>1</v>
      </c>
      <c r="C377" s="1">
        <v>1</v>
      </c>
      <c r="D377" s="1">
        <v>15.840999999999999</v>
      </c>
      <c r="E377" s="1">
        <v>26.898</v>
      </c>
      <c r="F377" s="1">
        <v>1</v>
      </c>
      <c r="H377" s="1" t="s">
        <v>79</v>
      </c>
      <c r="J377" s="2">
        <f>AND(merged_files[[#This Row],[Anomaly_Shape_Judgment]],merged_files[[#This Row],[Anomaly_Texture_Judgment]])*1</f>
        <v>1</v>
      </c>
      <c r="K377" s="1">
        <f>IF(J377=merged_files[[#This Row],[Ground truth (1 = ok; 0 = NOK)_ground_truth]],1,0)</f>
        <v>1</v>
      </c>
    </row>
    <row r="378" spans="1:11" x14ac:dyDescent="0.35">
      <c r="A378" s="1" t="s">
        <v>916</v>
      </c>
      <c r="B378" s="1">
        <v>1</v>
      </c>
      <c r="C378" s="1">
        <v>1</v>
      </c>
      <c r="D378" s="1">
        <v>9.7240000000000002</v>
      </c>
      <c r="E378" s="1">
        <v>26.722999999999999</v>
      </c>
      <c r="F378" s="1">
        <v>1</v>
      </c>
      <c r="H378" s="1" t="s">
        <v>79</v>
      </c>
      <c r="J378" s="2">
        <f>AND(merged_files[[#This Row],[Anomaly_Shape_Judgment]],merged_files[[#This Row],[Anomaly_Texture_Judgment]])*1</f>
        <v>1</v>
      </c>
      <c r="K378" s="1">
        <f>IF(J378=merged_files[[#This Row],[Ground truth (1 = ok; 0 = NOK)_ground_truth]],1,0)</f>
        <v>1</v>
      </c>
    </row>
    <row r="379" spans="1:11" x14ac:dyDescent="0.35">
      <c r="A379" s="1" t="s">
        <v>144</v>
      </c>
      <c r="B379" s="1">
        <v>1</v>
      </c>
      <c r="C379" s="1">
        <v>1</v>
      </c>
      <c r="D379" s="1">
        <v>6.7729999999999997</v>
      </c>
      <c r="E379" s="1">
        <v>26.148</v>
      </c>
      <c r="F379" s="1">
        <v>1</v>
      </c>
      <c r="H379" s="1" t="s">
        <v>79</v>
      </c>
      <c r="J379" s="2">
        <f>AND(merged_files[[#This Row],[Anomaly_Shape_Judgment]],merged_files[[#This Row],[Anomaly_Texture_Judgment]])*1</f>
        <v>1</v>
      </c>
      <c r="K379" s="1">
        <f>IF(J379=merged_files[[#This Row],[Ground truth (1 = ok; 0 = NOK)_ground_truth]],1,0)</f>
        <v>1</v>
      </c>
    </row>
    <row r="380" spans="1:11" x14ac:dyDescent="0.35">
      <c r="A380" s="1" t="s">
        <v>810</v>
      </c>
      <c r="B380" s="1">
        <v>1</v>
      </c>
      <c r="C380" s="1">
        <v>1</v>
      </c>
      <c r="D380" s="1">
        <v>4.5780000000000003</v>
      </c>
      <c r="E380" s="1">
        <v>25.558</v>
      </c>
      <c r="F380" s="1">
        <v>1</v>
      </c>
      <c r="H380" s="1" t="s">
        <v>79</v>
      </c>
      <c r="J380" s="2">
        <f>AND(merged_files[[#This Row],[Anomaly_Shape_Judgment]],merged_files[[#This Row],[Anomaly_Texture_Judgment]])*1</f>
        <v>1</v>
      </c>
      <c r="K380" s="1">
        <f>IF(J380=merged_files[[#This Row],[Ground truth (1 = ok; 0 = NOK)_ground_truth]],1,0)</f>
        <v>1</v>
      </c>
    </row>
    <row r="381" spans="1:11" x14ac:dyDescent="0.35">
      <c r="A381" s="1" t="s">
        <v>459</v>
      </c>
      <c r="B381" s="1">
        <v>1</v>
      </c>
      <c r="C381" s="1">
        <v>1</v>
      </c>
      <c r="D381" s="1">
        <v>7.89</v>
      </c>
      <c r="E381" s="1">
        <v>23.117000000000001</v>
      </c>
      <c r="F381" s="1">
        <v>1</v>
      </c>
      <c r="H381" s="1" t="s">
        <v>79</v>
      </c>
      <c r="J381" s="2">
        <f>AND(merged_files[[#This Row],[Anomaly_Shape_Judgment]],merged_files[[#This Row],[Anomaly_Texture_Judgment]])*1</f>
        <v>1</v>
      </c>
      <c r="K381" s="1">
        <f>IF(J381=merged_files[[#This Row],[Ground truth (1 = ok; 0 = NOK)_ground_truth]],1,0)</f>
        <v>1</v>
      </c>
    </row>
    <row r="382" spans="1:11" x14ac:dyDescent="0.35">
      <c r="A382" s="1" t="s">
        <v>494</v>
      </c>
      <c r="B382" s="1">
        <v>1</v>
      </c>
      <c r="C382" s="1">
        <v>1</v>
      </c>
      <c r="D382" s="1">
        <v>5.98</v>
      </c>
      <c r="E382" s="1">
        <v>24.622</v>
      </c>
      <c r="F382" s="1">
        <v>1</v>
      </c>
      <c r="H382" s="1" t="s">
        <v>79</v>
      </c>
      <c r="J382" s="2">
        <f>AND(merged_files[[#This Row],[Anomaly_Shape_Judgment]],merged_files[[#This Row],[Anomaly_Texture_Judgment]])*1</f>
        <v>1</v>
      </c>
      <c r="K382" s="1">
        <f>IF(J382=merged_files[[#This Row],[Ground truth (1 = ok; 0 = NOK)_ground_truth]],1,0)</f>
        <v>1</v>
      </c>
    </row>
    <row r="383" spans="1:11" x14ac:dyDescent="0.35">
      <c r="A383" s="1" t="s">
        <v>400</v>
      </c>
      <c r="B383" s="1">
        <v>1</v>
      </c>
      <c r="C383" s="1">
        <v>1</v>
      </c>
      <c r="D383" s="1">
        <v>8.9979999999999993</v>
      </c>
      <c r="E383" s="1">
        <v>22.222000000000001</v>
      </c>
      <c r="F383" s="1">
        <v>1</v>
      </c>
      <c r="H383" s="1" t="s">
        <v>79</v>
      </c>
      <c r="J383" s="2">
        <f>AND(merged_files[[#This Row],[Anomaly_Shape_Judgment]],merged_files[[#This Row],[Anomaly_Texture_Judgment]])*1</f>
        <v>1</v>
      </c>
      <c r="K383" s="1">
        <f>IF(J383=merged_files[[#This Row],[Ground truth (1 = ok; 0 = NOK)_ground_truth]],1,0)</f>
        <v>1</v>
      </c>
    </row>
    <row r="384" spans="1:11" x14ac:dyDescent="0.35">
      <c r="A384" s="1" t="s">
        <v>1077</v>
      </c>
      <c r="B384" s="1">
        <v>1</v>
      </c>
      <c r="C384" s="1">
        <v>1</v>
      </c>
      <c r="D384" s="1">
        <v>7.5250000000000004</v>
      </c>
      <c r="E384" s="1">
        <v>28.635999999999999</v>
      </c>
      <c r="F384" s="1">
        <v>1</v>
      </c>
      <c r="H384" s="1" t="s">
        <v>79</v>
      </c>
      <c r="J384" s="2">
        <f>AND(merged_files[[#This Row],[Anomaly_Shape_Judgment]],merged_files[[#This Row],[Anomaly_Texture_Judgment]])*1</f>
        <v>1</v>
      </c>
      <c r="K384" s="1">
        <f>IF(J384=merged_files[[#This Row],[Ground truth (1 = ok; 0 = NOK)_ground_truth]],1,0)</f>
        <v>1</v>
      </c>
    </row>
    <row r="385" spans="1:12" x14ac:dyDescent="0.35">
      <c r="A385" s="1" t="s">
        <v>466</v>
      </c>
      <c r="B385" s="1">
        <v>1</v>
      </c>
      <c r="C385" s="1">
        <v>1</v>
      </c>
      <c r="D385" s="1">
        <v>5.4189999999999996</v>
      </c>
      <c r="E385" s="1">
        <v>29.382000000000001</v>
      </c>
      <c r="F385" s="1">
        <v>1</v>
      </c>
      <c r="H385" s="1" t="s">
        <v>79</v>
      </c>
      <c r="J385" s="2">
        <f>AND(merged_files[[#This Row],[Anomaly_Shape_Judgment]],merged_files[[#This Row],[Anomaly_Texture_Judgment]])*1</f>
        <v>1</v>
      </c>
      <c r="K385" s="1">
        <f>IF(J385=merged_files[[#This Row],[Ground truth (1 = ok; 0 = NOK)_ground_truth]],1,0)</f>
        <v>1</v>
      </c>
    </row>
    <row r="386" spans="1:12" x14ac:dyDescent="0.35">
      <c r="A386" s="1" t="s">
        <v>866</v>
      </c>
      <c r="B386" s="1">
        <v>0</v>
      </c>
      <c r="C386" s="1">
        <v>0</v>
      </c>
      <c r="D386" s="1">
        <v>148.965</v>
      </c>
      <c r="E386" s="1">
        <v>415.41300000000001</v>
      </c>
      <c r="F386" s="1">
        <v>1</v>
      </c>
      <c r="G386" s="1" t="s">
        <v>1180</v>
      </c>
      <c r="H386" s="1" t="s">
        <v>79</v>
      </c>
      <c r="J386" s="2">
        <f>AND(merged_files[[#This Row],[Anomaly_Shape_Judgment]],merged_files[[#This Row],[Anomaly_Texture_Judgment]])*1</f>
        <v>0</v>
      </c>
      <c r="K386" s="1">
        <f>IF(J386=merged_files[[#This Row],[Ground truth (1 = ok; 0 = NOK)_ground_truth]],1,0)</f>
        <v>0</v>
      </c>
    </row>
    <row r="387" spans="1:12" x14ac:dyDescent="0.35">
      <c r="A387" s="1" t="s">
        <v>172</v>
      </c>
      <c r="B387" s="1">
        <v>1</v>
      </c>
      <c r="C387" s="1">
        <v>1</v>
      </c>
      <c r="D387" s="1">
        <v>8.3840000000000003</v>
      </c>
      <c r="E387" s="1">
        <v>29.696000000000002</v>
      </c>
      <c r="F387" s="1">
        <v>1</v>
      </c>
      <c r="H387" s="1" t="s">
        <v>79</v>
      </c>
      <c r="J387" s="2">
        <f>AND(merged_files[[#This Row],[Anomaly_Shape_Judgment]],merged_files[[#This Row],[Anomaly_Texture_Judgment]])*1</f>
        <v>1</v>
      </c>
      <c r="K387" s="1">
        <f>IF(J387=merged_files[[#This Row],[Ground truth (1 = ok; 0 = NOK)_ground_truth]],1,0)</f>
        <v>1</v>
      </c>
    </row>
    <row r="388" spans="1:12" x14ac:dyDescent="0.35">
      <c r="A388" s="1" t="s">
        <v>941</v>
      </c>
      <c r="B388" s="1">
        <v>0</v>
      </c>
      <c r="C388" s="1">
        <v>1</v>
      </c>
      <c r="D388" s="1">
        <v>10.052</v>
      </c>
      <c r="E388" s="1">
        <v>237.90100000000001</v>
      </c>
      <c r="F388" s="1">
        <v>1</v>
      </c>
      <c r="G388" s="1" t="s">
        <v>1180</v>
      </c>
      <c r="H388" s="1" t="s">
        <v>79</v>
      </c>
      <c r="J388" s="2">
        <f>AND(merged_files[[#This Row],[Anomaly_Shape_Judgment]],merged_files[[#This Row],[Anomaly_Texture_Judgment]])*1</f>
        <v>0</v>
      </c>
      <c r="K388" s="1">
        <f>IF(J388=merged_files[[#This Row],[Ground truth (1 = ok; 0 = NOK)_ground_truth]],1,0)</f>
        <v>0</v>
      </c>
    </row>
    <row r="389" spans="1:12" x14ac:dyDescent="0.35">
      <c r="A389" s="1" t="s">
        <v>871</v>
      </c>
      <c r="B389" s="1">
        <v>1</v>
      </c>
      <c r="C389" s="1">
        <v>0</v>
      </c>
      <c r="D389" s="1">
        <v>50.347000000000001</v>
      </c>
      <c r="E389" s="1">
        <v>32.348999999999997</v>
      </c>
      <c r="F389" s="1">
        <v>1</v>
      </c>
      <c r="G389" s="1" t="s">
        <v>1178</v>
      </c>
      <c r="H389" s="1" t="s">
        <v>79</v>
      </c>
      <c r="J389" s="2">
        <f>AND(merged_files[[#This Row],[Anomaly_Shape_Judgment]],merged_files[[#This Row],[Anomaly_Texture_Judgment]])*1</f>
        <v>0</v>
      </c>
      <c r="K389" s="1">
        <f>IF(J389=merged_files[[#This Row],[Ground truth (1 = ok; 0 = NOK)_ground_truth]],1,0)</f>
        <v>0</v>
      </c>
    </row>
    <row r="390" spans="1:12" x14ac:dyDescent="0.35">
      <c r="A390" s="1" t="s">
        <v>659</v>
      </c>
      <c r="B390" s="1">
        <v>1</v>
      </c>
      <c r="C390" s="1">
        <v>1</v>
      </c>
      <c r="D390" s="1">
        <v>15.692</v>
      </c>
      <c r="E390" s="1">
        <v>20.433</v>
      </c>
      <c r="F390" s="1">
        <v>1</v>
      </c>
      <c r="H390" s="1" t="s">
        <v>79</v>
      </c>
      <c r="J390" s="2">
        <f>AND(merged_files[[#This Row],[Anomaly_Shape_Judgment]],merged_files[[#This Row],[Anomaly_Texture_Judgment]])*1</f>
        <v>1</v>
      </c>
      <c r="K390" s="1">
        <f>IF(J390=merged_files[[#This Row],[Ground truth (1 = ok; 0 = NOK)_ground_truth]],1,0)</f>
        <v>1</v>
      </c>
    </row>
    <row r="391" spans="1:12" x14ac:dyDescent="0.35">
      <c r="A391" s="1" t="s">
        <v>1008</v>
      </c>
      <c r="B391" s="1">
        <v>1</v>
      </c>
      <c r="C391" s="1">
        <v>1</v>
      </c>
      <c r="D391" s="1">
        <v>12.988</v>
      </c>
      <c r="E391" s="1">
        <v>26.497</v>
      </c>
      <c r="F391" s="1">
        <v>1</v>
      </c>
      <c r="H391" s="1" t="s">
        <v>79</v>
      </c>
      <c r="J391" s="2">
        <f>AND(merged_files[[#This Row],[Anomaly_Shape_Judgment]],merged_files[[#This Row],[Anomaly_Texture_Judgment]])*1</f>
        <v>1</v>
      </c>
      <c r="K391" s="1">
        <f>IF(J391=merged_files[[#This Row],[Ground truth (1 = ok; 0 = NOK)_ground_truth]],1,0)</f>
        <v>1</v>
      </c>
    </row>
    <row r="392" spans="1:12" x14ac:dyDescent="0.35">
      <c r="A392" s="1" t="s">
        <v>685</v>
      </c>
      <c r="B392" s="1">
        <v>0</v>
      </c>
      <c r="C392" s="1">
        <v>1</v>
      </c>
      <c r="D392" s="1">
        <v>13.837999999999999</v>
      </c>
      <c r="E392" s="1">
        <v>60.691000000000003</v>
      </c>
      <c r="F392" s="1">
        <v>1</v>
      </c>
      <c r="G392" s="1" t="s">
        <v>1181</v>
      </c>
      <c r="H392" s="1"/>
      <c r="J392" s="2">
        <f>AND(merged_files[[#This Row],[Anomaly_Shape_Judgment]],merged_files[[#This Row],[Anomaly_Texture_Judgment]])*1</f>
        <v>0</v>
      </c>
      <c r="K392" s="1">
        <f>IF(J392=merged_files[[#This Row],[Ground truth (1 = ok; 0 = NOK)_ground_truth]],1,0)</f>
        <v>0</v>
      </c>
    </row>
    <row r="393" spans="1:12" x14ac:dyDescent="0.35">
      <c r="A393" s="1" t="s">
        <v>652</v>
      </c>
      <c r="B393" s="1">
        <v>1</v>
      </c>
      <c r="C393" s="1">
        <v>1</v>
      </c>
      <c r="D393" s="1">
        <v>13.153</v>
      </c>
      <c r="E393" s="1">
        <v>29.978000000000002</v>
      </c>
      <c r="F393" s="1">
        <v>1</v>
      </c>
      <c r="H393" s="1"/>
      <c r="J393" s="2">
        <f>AND(merged_files[[#This Row],[Anomaly_Shape_Judgment]],merged_files[[#This Row],[Anomaly_Texture_Judgment]])*1</f>
        <v>1</v>
      </c>
      <c r="K393" s="1">
        <f>IF(J393=merged_files[[#This Row],[Ground truth (1 = ok; 0 = NOK)_ground_truth]],1,0)</f>
        <v>1</v>
      </c>
    </row>
    <row r="394" spans="1:12" ht="15" thickBot="1" x14ac:dyDescent="0.4">
      <c r="A394" s="1" t="s">
        <v>290</v>
      </c>
      <c r="B394" s="1">
        <v>1</v>
      </c>
      <c r="C394" s="1">
        <v>1</v>
      </c>
      <c r="D394" s="1">
        <v>11.352</v>
      </c>
      <c r="E394" s="1">
        <v>26.561</v>
      </c>
      <c r="F394" s="1">
        <v>1</v>
      </c>
      <c r="H394" s="1"/>
      <c r="J394" s="2">
        <f>AND(merged_files[[#This Row],[Anomaly_Shape_Judgment]],merged_files[[#This Row],[Anomaly_Texture_Judgment]])*1</f>
        <v>1</v>
      </c>
      <c r="K394" s="1">
        <f>IF(J394=merged_files[[#This Row],[Ground truth (1 = ok; 0 = NOK)_ground_truth]],1,0)</f>
        <v>1</v>
      </c>
    </row>
    <row r="395" spans="1:12" ht="15" thickTop="1" x14ac:dyDescent="0.35">
      <c r="A395" s="1">
        <f>ROWS(merged_files[product_id])</f>
        <v>393</v>
      </c>
      <c r="B395" s="1">
        <f>SUM(merged_files[Anomaly_Shape_Judgment])</f>
        <v>346</v>
      </c>
      <c r="C395" s="1">
        <f>SUM(merged_files[Anomaly_Texture_Judgment])</f>
        <v>334</v>
      </c>
      <c r="F395" s="1">
        <f>SUM(merged_files[Ground truth (1 = ok; 0 = NOK)_ground_truth])</f>
        <v>318</v>
      </c>
      <c r="H395" s="1"/>
      <c r="J395" s="4">
        <f>SUM(J2:J394)</f>
        <v>311</v>
      </c>
      <c r="K395" s="4">
        <f>SUM(K2:K394)</f>
        <v>314</v>
      </c>
    </row>
    <row r="396" spans="1:12" x14ac:dyDescent="0.35">
      <c r="B396" s="5">
        <f>merged_files[[#Totals],[product_id]]-merged_files[[#Totals],[Anomaly_Shape_Judgment]]</f>
        <v>47</v>
      </c>
      <c r="C396" s="5">
        <f>merged_files[[#Totals],[product_id]]-merged_files[[#Totals],[Anomaly_Texture_Judgment]]</f>
        <v>59</v>
      </c>
      <c r="F396" s="1">
        <f>merged_files[[#Totals],[product_id]]-merged_files[[#Totals],[Ground truth (1 = ok; 0 = NOK)_ground_truth]]</f>
        <v>75</v>
      </c>
      <c r="K396" s="2">
        <f>merged_files[[#Totals],[product_id]]-J395</f>
        <v>82</v>
      </c>
      <c r="L396" s="2">
        <f>merged_files[[#Totals],[Anomaly_Shape_Judgment]]-K395</f>
        <v>32</v>
      </c>
    </row>
    <row r="397" spans="1:12" x14ac:dyDescent="0.35">
      <c r="C397" s="1">
        <f>B396+C396</f>
        <v>106</v>
      </c>
    </row>
    <row r="399" spans="1:12" x14ac:dyDescent="0.35">
      <c r="B399" s="3" t="s">
        <v>75</v>
      </c>
      <c r="C399" s="1">
        <f>B396</f>
        <v>47</v>
      </c>
    </row>
    <row r="400" spans="1:12" x14ac:dyDescent="0.35">
      <c r="B400" s="3" t="s">
        <v>72</v>
      </c>
      <c r="C400" s="5">
        <f>C396</f>
        <v>59</v>
      </c>
    </row>
    <row r="401" spans="2:4" x14ac:dyDescent="0.35">
      <c r="B401" s="1" t="s">
        <v>1192</v>
      </c>
      <c r="C401" s="2">
        <f>K396</f>
        <v>82</v>
      </c>
      <c r="D401" s="1" t="s">
        <v>1193</v>
      </c>
    </row>
    <row r="403" spans="2:4" x14ac:dyDescent="0.35">
      <c r="B403" s="3" t="s">
        <v>1168</v>
      </c>
      <c r="C403" s="1">
        <f>F396</f>
        <v>75</v>
      </c>
      <c r="D403" s="1" t="s">
        <v>1194</v>
      </c>
    </row>
    <row r="404" spans="2:4" x14ac:dyDescent="0.35">
      <c r="B404" s="1" t="s">
        <v>1172</v>
      </c>
      <c r="C404" s="2">
        <f>L396</f>
        <v>32</v>
      </c>
      <c r="D404" s="1" t="s">
        <v>1195</v>
      </c>
    </row>
  </sheetData>
  <conditionalFormatting sqref="B399:B400">
    <cfRule type="cellIs" dxfId="1" priority="1" operator="equal">
      <formula>0</formula>
    </cfRule>
  </conditionalFormatting>
  <conditionalFormatting sqref="B1:C394 F2:F394 J2:K394">
    <cfRule type="cellIs" dxfId="0" priority="3" operator="equal">
      <formula>0</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BF1FD-573D-4306-B3CF-63E3736D7D82}">
  <dimension ref="A1:BW195"/>
  <sheetViews>
    <sheetView topLeftCell="AE1" workbookViewId="0">
      <selection activeCell="AJ8" sqref="AJ8"/>
    </sheetView>
  </sheetViews>
  <sheetFormatPr defaultRowHeight="14.5" x14ac:dyDescent="0.35"/>
  <cols>
    <col min="1" max="1" width="13.1796875" bestFit="1" customWidth="1"/>
    <col min="2" max="2" width="15.81640625" bestFit="1" customWidth="1"/>
    <col min="3" max="3" width="15.6328125" bestFit="1" customWidth="1"/>
    <col min="4" max="4" width="9.1796875" bestFit="1" customWidth="1"/>
    <col min="5" max="5" width="10.90625" bestFit="1" customWidth="1"/>
    <col min="6" max="6" width="22.90625" bestFit="1" customWidth="1"/>
    <col min="7" max="7" width="31.08984375" bestFit="1" customWidth="1"/>
    <col min="8" max="8" width="31" bestFit="1" customWidth="1"/>
    <col min="9" max="9" width="24" bestFit="1" customWidth="1"/>
    <col min="10" max="10" width="10.81640625" bestFit="1" customWidth="1"/>
    <col min="11" max="11" width="15.36328125" bestFit="1" customWidth="1"/>
    <col min="12" max="15" width="27.90625" bestFit="1" customWidth="1"/>
    <col min="16" max="16" width="30.1796875" bestFit="1" customWidth="1"/>
    <col min="17" max="17" width="17.6328125" bestFit="1" customWidth="1"/>
    <col min="18" max="18" width="31.08984375" bestFit="1" customWidth="1"/>
    <col min="19" max="19" width="29.6328125" bestFit="1" customWidth="1"/>
    <col min="20" max="20" width="12" bestFit="1" customWidth="1"/>
    <col min="21" max="21" width="12.36328125" bestFit="1" customWidth="1"/>
    <col min="22" max="22" width="33.81640625" bestFit="1" customWidth="1"/>
    <col min="23" max="23" width="19.90625" bestFit="1" customWidth="1"/>
    <col min="24" max="24" width="20.08984375" bestFit="1" customWidth="1"/>
    <col min="25" max="25" width="22" bestFit="1" customWidth="1"/>
    <col min="26" max="26" width="29.90625" bestFit="1" customWidth="1"/>
    <col min="27" max="27" width="33.1796875" bestFit="1" customWidth="1"/>
    <col min="28" max="28" width="39" bestFit="1" customWidth="1"/>
    <col min="29" max="29" width="23" bestFit="1" customWidth="1"/>
    <col min="30" max="30" width="27.1796875" bestFit="1" customWidth="1"/>
    <col min="31" max="31" width="27.90625" bestFit="1" customWidth="1"/>
    <col min="32" max="32" width="16.08984375" bestFit="1" customWidth="1"/>
    <col min="33" max="33" width="18.81640625" bestFit="1" customWidth="1"/>
    <col min="34" max="34" width="16.1796875" bestFit="1" customWidth="1"/>
    <col min="35" max="35" width="18.08984375" bestFit="1" customWidth="1"/>
    <col min="36" max="37" width="24.1796875" bestFit="1" customWidth="1"/>
    <col min="38" max="38" width="36.90625" bestFit="1" customWidth="1"/>
    <col min="39" max="39" width="40" bestFit="1" customWidth="1"/>
    <col min="40" max="40" width="44.81640625" bestFit="1" customWidth="1"/>
    <col min="41" max="42" width="28.90625" bestFit="1" customWidth="1"/>
    <col min="43" max="44" width="33.36328125" bestFit="1" customWidth="1"/>
    <col min="45" max="48" width="38.08984375" bestFit="1" customWidth="1"/>
    <col min="49" max="50" width="37.1796875" bestFit="1" customWidth="1"/>
    <col min="51" max="52" width="21.08984375" bestFit="1" customWidth="1"/>
    <col min="53" max="53" width="11.36328125" bestFit="1" customWidth="1"/>
    <col min="54" max="54" width="45.08984375" bestFit="1" customWidth="1"/>
    <col min="55" max="55" width="16.90625" bestFit="1" customWidth="1"/>
    <col min="56" max="56" width="23.90625" bestFit="1" customWidth="1"/>
    <col min="57" max="58" width="16.36328125" bestFit="1" customWidth="1"/>
    <col min="59" max="59" width="21.36328125" bestFit="1" customWidth="1"/>
    <col min="60" max="60" width="32.36328125" bestFit="1" customWidth="1"/>
    <col min="61" max="62" width="14" bestFit="1" customWidth="1"/>
    <col min="63" max="64" width="12.81640625" bestFit="1" customWidth="1"/>
    <col min="65" max="65" width="8.1796875" bestFit="1" customWidth="1"/>
    <col min="66" max="66" width="11.08984375" bestFit="1" customWidth="1"/>
    <col min="67" max="67" width="15.81640625" bestFit="1" customWidth="1"/>
    <col min="68" max="68" width="8.81640625" bestFit="1" customWidth="1"/>
    <col min="69" max="69" width="9.36328125" bestFit="1" customWidth="1"/>
    <col min="70" max="70" width="25.08984375" bestFit="1" customWidth="1"/>
    <col min="71" max="71" width="28.90625" bestFit="1" customWidth="1"/>
    <col min="72" max="72" width="29.08984375" bestFit="1" customWidth="1"/>
    <col min="73" max="73" width="23.90625" bestFit="1" customWidth="1"/>
    <col min="74" max="74" width="27.36328125" bestFit="1" customWidth="1"/>
    <col min="75" max="75" width="27.90625" bestFit="1" customWidth="1"/>
  </cols>
  <sheetData>
    <row r="1" spans="1:75" x14ac:dyDescent="0.35">
      <c r="A1" t="s">
        <v>0</v>
      </c>
      <c r="B1" t="s">
        <v>1</v>
      </c>
      <c r="C1" t="s">
        <v>2</v>
      </c>
      <c r="D1" t="s">
        <v>3</v>
      </c>
      <c r="E1" t="s">
        <v>4</v>
      </c>
      <c r="F1" t="s">
        <v>1210</v>
      </c>
      <c r="G1" t="s">
        <v>6</v>
      </c>
      <c r="H1" t="s">
        <v>7</v>
      </c>
      <c r="I1" t="s">
        <v>1211</v>
      </c>
      <c r="J1" t="s">
        <v>1212</v>
      </c>
      <c r="K1" t="s">
        <v>1213</v>
      </c>
      <c r="L1" t="s">
        <v>1214</v>
      </c>
      <c r="M1" t="s">
        <v>1215</v>
      </c>
      <c r="N1" t="s">
        <v>1216</v>
      </c>
      <c r="O1" t="s">
        <v>1217</v>
      </c>
      <c r="P1" t="s">
        <v>1218</v>
      </c>
      <c r="Q1" t="s">
        <v>16</v>
      </c>
      <c r="R1" t="s">
        <v>1219</v>
      </c>
      <c r="S1" t="s">
        <v>1220</v>
      </c>
      <c r="T1" t="s">
        <v>1221</v>
      </c>
      <c r="U1" t="s">
        <v>1222</v>
      </c>
      <c r="V1" t="s">
        <v>1223</v>
      </c>
      <c r="W1" t="s">
        <v>1224</v>
      </c>
      <c r="X1" t="s">
        <v>1225</v>
      </c>
      <c r="Y1" t="s">
        <v>1226</v>
      </c>
      <c r="Z1" t="s">
        <v>1227</v>
      </c>
      <c r="AA1" t="s">
        <v>1228</v>
      </c>
      <c r="AB1" t="s">
        <v>1229</v>
      </c>
      <c r="AC1" t="s">
        <v>1230</v>
      </c>
      <c r="AD1" t="s">
        <v>1231</v>
      </c>
      <c r="AE1" t="s">
        <v>1232</v>
      </c>
      <c r="AF1" t="s">
        <v>34</v>
      </c>
      <c r="AG1" t="s">
        <v>35</v>
      </c>
      <c r="AH1" t="s">
        <v>36</v>
      </c>
      <c r="AI1" t="s">
        <v>37</v>
      </c>
      <c r="AJ1" t="s">
        <v>38</v>
      </c>
      <c r="AK1" t="s">
        <v>39</v>
      </c>
      <c r="AL1" t="s">
        <v>40</v>
      </c>
      <c r="AM1" t="s">
        <v>41</v>
      </c>
      <c r="AN1" t="s">
        <v>42</v>
      </c>
      <c r="AO1" t="s">
        <v>43</v>
      </c>
      <c r="AP1" t="s">
        <v>44</v>
      </c>
      <c r="AQ1" t="s">
        <v>45</v>
      </c>
      <c r="AR1" t="s">
        <v>46</v>
      </c>
      <c r="AS1" t="s">
        <v>47</v>
      </c>
      <c r="AT1" t="s">
        <v>48</v>
      </c>
      <c r="AU1" t="s">
        <v>49</v>
      </c>
      <c r="AV1" t="s">
        <v>50</v>
      </c>
      <c r="AW1" t="s">
        <v>51</v>
      </c>
      <c r="AX1" t="s">
        <v>52</v>
      </c>
      <c r="AY1" t="s">
        <v>53</v>
      </c>
      <c r="AZ1" t="s">
        <v>54</v>
      </c>
      <c r="BA1" t="s">
        <v>1196</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row>
    <row r="2" spans="1:75" x14ac:dyDescent="0.35">
      <c r="A2" s="10" t="s">
        <v>710</v>
      </c>
      <c r="B2" s="10" t="s">
        <v>78</v>
      </c>
      <c r="C2" s="11">
        <v>45566.764804629631</v>
      </c>
      <c r="D2" s="10" t="s">
        <v>79</v>
      </c>
      <c r="E2" s="10" t="s">
        <v>80</v>
      </c>
      <c r="F2">
        <v>201</v>
      </c>
      <c r="G2">
        <v>800.1220703125</v>
      </c>
      <c r="H2">
        <v>119.90861511230469</v>
      </c>
      <c r="I2">
        <v>201</v>
      </c>
      <c r="J2">
        <v>201</v>
      </c>
      <c r="K2">
        <v>0</v>
      </c>
      <c r="L2">
        <v>215.80000305175781</v>
      </c>
      <c r="M2">
        <v>215.60000610351563</v>
      </c>
      <c r="N2">
        <v>219.30000305175781</v>
      </c>
      <c r="O2">
        <v>225.30000305175781</v>
      </c>
      <c r="P2" s="10" t="s">
        <v>711</v>
      </c>
      <c r="Q2" s="10" t="s">
        <v>82</v>
      </c>
      <c r="R2">
        <v>2198.453125</v>
      </c>
      <c r="S2">
        <v>1782.6793212890625</v>
      </c>
      <c r="T2">
        <v>16.19999885559082</v>
      </c>
      <c r="U2">
        <v>110</v>
      </c>
      <c r="V2" s="10" t="s">
        <v>82</v>
      </c>
      <c r="W2">
        <v>24.340002059936523</v>
      </c>
      <c r="X2">
        <v>2.004000186920166</v>
      </c>
      <c r="Y2">
        <v>0.45400002598762512</v>
      </c>
      <c r="Z2">
        <v>0</v>
      </c>
      <c r="AA2">
        <v>0.65400004386901855</v>
      </c>
      <c r="AB2">
        <v>47.200000762939453</v>
      </c>
      <c r="AC2">
        <v>27.853839874267578</v>
      </c>
      <c r="AD2">
        <v>44.978981018066406</v>
      </c>
      <c r="AE2">
        <v>230</v>
      </c>
      <c r="AF2">
        <v>60</v>
      </c>
      <c r="AG2">
        <v>59.700001</v>
      </c>
      <c r="AH2">
        <v>59.700001</v>
      </c>
      <c r="AI2">
        <v>59.900002000000001</v>
      </c>
      <c r="AJ2">
        <v>94.586082458496094</v>
      </c>
      <c r="AK2">
        <v>52.499603271484375</v>
      </c>
      <c r="AL2">
        <v>65.324928283691406</v>
      </c>
      <c r="AM2">
        <v>79.37713623046875</v>
      </c>
      <c r="AN2">
        <v>3.4238126277923584</v>
      </c>
      <c r="AO2">
        <v>534.53814697265625</v>
      </c>
      <c r="AP2">
        <v>487.55142211914063</v>
      </c>
      <c r="AQ2">
        <v>4.7030625343322754</v>
      </c>
      <c r="AR2">
        <v>3.687187671661377</v>
      </c>
      <c r="AS2">
        <v>7581.20361328125</v>
      </c>
      <c r="AT2">
        <v>5143.0048828125</v>
      </c>
      <c r="AU2">
        <v>1658.81201171875</v>
      </c>
      <c r="AV2">
        <v>982.15869140625</v>
      </c>
      <c r="AW2">
        <v>5922.3916015625</v>
      </c>
      <c r="AX2">
        <v>4160.84619140625</v>
      </c>
      <c r="AY2">
        <v>4.7277212142944336E-2</v>
      </c>
      <c r="AZ2">
        <v>0.21136999130249023</v>
      </c>
      <c r="BA2" s="10" t="s">
        <v>79</v>
      </c>
      <c r="BB2" s="10" t="s">
        <v>712</v>
      </c>
      <c r="BC2" s="10" t="s">
        <v>710</v>
      </c>
      <c r="BD2">
        <v>45000</v>
      </c>
      <c r="BE2">
        <v>889116</v>
      </c>
      <c r="BF2">
        <v>936334</v>
      </c>
      <c r="BG2">
        <v>2512</v>
      </c>
      <c r="BH2">
        <v>4109</v>
      </c>
      <c r="BI2">
        <v>94821</v>
      </c>
      <c r="BJ2">
        <v>2051621</v>
      </c>
      <c r="BK2">
        <v>865622</v>
      </c>
      <c r="BL2">
        <v>1047963</v>
      </c>
      <c r="BM2">
        <v>6321</v>
      </c>
      <c r="BN2">
        <v>99999</v>
      </c>
      <c r="BO2">
        <v>1002</v>
      </c>
      <c r="BP2">
        <v>423297</v>
      </c>
      <c r="BQ2">
        <v>2051621</v>
      </c>
      <c r="BR2">
        <v>16939</v>
      </c>
      <c r="BS2">
        <v>1</v>
      </c>
      <c r="BT2">
        <v>30000</v>
      </c>
      <c r="BU2">
        <v>45579</v>
      </c>
      <c r="BV2">
        <v>0</v>
      </c>
      <c r="BW2">
        <v>30000</v>
      </c>
    </row>
    <row r="3" spans="1:75" x14ac:dyDescent="0.35">
      <c r="A3" s="10" t="s">
        <v>713</v>
      </c>
      <c r="B3" s="10" t="s">
        <v>85</v>
      </c>
      <c r="C3" s="11">
        <v>45566.764804629631</v>
      </c>
      <c r="D3" s="10" t="s">
        <v>79</v>
      </c>
      <c r="E3" s="10" t="s">
        <v>80</v>
      </c>
      <c r="F3">
        <v>201</v>
      </c>
      <c r="G3">
        <v>800.1220703125</v>
      </c>
      <c r="H3">
        <v>119.90861511230469</v>
      </c>
      <c r="I3">
        <v>201</v>
      </c>
      <c r="J3">
        <v>201</v>
      </c>
      <c r="K3">
        <v>0</v>
      </c>
      <c r="L3">
        <v>215.80000305175781</v>
      </c>
      <c r="M3">
        <v>215.60000610351563</v>
      </c>
      <c r="N3">
        <v>219.30000305175781</v>
      </c>
      <c r="O3">
        <v>225.30000305175781</v>
      </c>
      <c r="P3" s="10" t="s">
        <v>711</v>
      </c>
      <c r="Q3" s="10" t="s">
        <v>82</v>
      </c>
      <c r="R3">
        <v>2198.453125</v>
      </c>
      <c r="S3">
        <v>1782.6793212890625</v>
      </c>
      <c r="T3">
        <v>16.19999885559082</v>
      </c>
      <c r="U3">
        <v>110</v>
      </c>
      <c r="V3" s="10" t="s">
        <v>82</v>
      </c>
      <c r="W3">
        <v>24.340002059936523</v>
      </c>
      <c r="X3">
        <v>2.004000186920166</v>
      </c>
      <c r="Y3">
        <v>0.45400002598762512</v>
      </c>
      <c r="Z3">
        <v>0</v>
      </c>
      <c r="AA3">
        <v>0.65400004386901855</v>
      </c>
      <c r="AB3">
        <v>47.200000762939453</v>
      </c>
      <c r="AC3">
        <v>27.853839874267578</v>
      </c>
      <c r="AD3">
        <v>44.978981018066406</v>
      </c>
      <c r="AE3">
        <v>230</v>
      </c>
      <c r="AF3">
        <v>60</v>
      </c>
      <c r="AG3">
        <v>59.700001</v>
      </c>
      <c r="AH3">
        <v>59.700001</v>
      </c>
      <c r="AI3">
        <v>59.900002000000001</v>
      </c>
      <c r="AJ3">
        <v>137.79624938964844</v>
      </c>
      <c r="AK3">
        <v>52.49993896484375</v>
      </c>
      <c r="AL3">
        <v>65.434127807617188</v>
      </c>
      <c r="AM3">
        <v>81.630874633789063</v>
      </c>
      <c r="AN3">
        <v>1.3920625448226929</v>
      </c>
      <c r="AO3">
        <v>541.6025390625</v>
      </c>
      <c r="AP3">
        <v>492.03622436523438</v>
      </c>
      <c r="AQ3">
        <v>4.8911876678466797</v>
      </c>
      <c r="AR3">
        <v>3.9129376411437988</v>
      </c>
      <c r="AS3">
        <v>7879.77685546875</v>
      </c>
      <c r="AT3">
        <v>5983.1015625</v>
      </c>
      <c r="AU3">
        <v>1808.30078125</v>
      </c>
      <c r="AV3">
        <v>1147.47509765625</v>
      </c>
      <c r="AW3">
        <v>6071.47607421875</v>
      </c>
      <c r="AX3">
        <v>4835.62646484375</v>
      </c>
      <c r="BA3" s="10" t="s">
        <v>79</v>
      </c>
      <c r="BB3" s="10" t="s">
        <v>714</v>
      </c>
      <c r="BC3" s="10" t="s">
        <v>713</v>
      </c>
      <c r="BD3">
        <v>45000</v>
      </c>
      <c r="BE3">
        <v>1218525</v>
      </c>
      <c r="BF3">
        <v>917218</v>
      </c>
      <c r="BG3">
        <v>-2309</v>
      </c>
      <c r="BH3">
        <v>4182</v>
      </c>
      <c r="BI3">
        <v>90000</v>
      </c>
      <c r="BJ3">
        <v>2054248</v>
      </c>
      <c r="BK3">
        <v>1217236</v>
      </c>
      <c r="BL3">
        <v>1227273</v>
      </c>
      <c r="BM3">
        <v>-179118</v>
      </c>
      <c r="BN3">
        <v>99999</v>
      </c>
      <c r="BO3">
        <v>1004</v>
      </c>
      <c r="BP3">
        <v>424696</v>
      </c>
      <c r="BQ3">
        <v>2054248</v>
      </c>
      <c r="BR3">
        <v>336183</v>
      </c>
      <c r="BS3">
        <v>0</v>
      </c>
      <c r="BT3">
        <v>30000</v>
      </c>
      <c r="BU3">
        <v>92144</v>
      </c>
      <c r="BV3">
        <v>0</v>
      </c>
      <c r="BW3">
        <v>30000</v>
      </c>
    </row>
    <row r="4" spans="1:75" x14ac:dyDescent="0.35">
      <c r="A4" s="10" t="s">
        <v>715</v>
      </c>
      <c r="B4" s="10" t="s">
        <v>78</v>
      </c>
      <c r="C4" s="11">
        <v>45566.765093437498</v>
      </c>
      <c r="D4" s="10" t="s">
        <v>79</v>
      </c>
      <c r="E4" s="10" t="s">
        <v>80</v>
      </c>
      <c r="F4">
        <v>202</v>
      </c>
      <c r="G4">
        <v>799.753173828125</v>
      </c>
      <c r="H4">
        <v>119.90861511230469</v>
      </c>
      <c r="I4">
        <v>202</v>
      </c>
      <c r="J4">
        <v>202</v>
      </c>
      <c r="K4">
        <v>0</v>
      </c>
      <c r="L4">
        <v>215.10000610351563</v>
      </c>
      <c r="M4">
        <v>215.60000610351563</v>
      </c>
      <c r="N4">
        <v>219.5</v>
      </c>
      <c r="O4">
        <v>225.30000305175781</v>
      </c>
      <c r="P4" s="10" t="s">
        <v>716</v>
      </c>
      <c r="Q4" s="10" t="s">
        <v>82</v>
      </c>
      <c r="R4">
        <v>2194.76171875</v>
      </c>
      <c r="S4">
        <v>1801.0394287109375</v>
      </c>
      <c r="T4">
        <v>16.19999885559082</v>
      </c>
      <c r="U4">
        <v>110</v>
      </c>
      <c r="V4" s="10" t="s">
        <v>82</v>
      </c>
      <c r="W4">
        <v>24.338001251220703</v>
      </c>
      <c r="X4">
        <v>2.0160000324249268</v>
      </c>
      <c r="Y4">
        <v>0.45200002193450928</v>
      </c>
      <c r="Z4">
        <v>0</v>
      </c>
      <c r="AA4">
        <v>0.65400004386901855</v>
      </c>
      <c r="AB4">
        <v>47.400001525878906</v>
      </c>
      <c r="AC4">
        <v>27.486871719360352</v>
      </c>
      <c r="AD4">
        <v>44.994274139404297</v>
      </c>
      <c r="AE4">
        <v>230</v>
      </c>
      <c r="AF4">
        <v>60</v>
      </c>
      <c r="AG4">
        <v>59.700001</v>
      </c>
      <c r="AH4">
        <v>59.700001</v>
      </c>
      <c r="AI4">
        <v>60.099997999999999</v>
      </c>
      <c r="AJ4">
        <v>141.87911987304688</v>
      </c>
      <c r="AK4">
        <v>52.499603271484375</v>
      </c>
      <c r="AL4">
        <v>65.766311645507813</v>
      </c>
      <c r="AM4">
        <v>79.62420654296875</v>
      </c>
      <c r="AN4">
        <v>3.687187671661377</v>
      </c>
      <c r="AO4">
        <v>534.76348876953125</v>
      </c>
      <c r="AP4">
        <v>487.24002075195313</v>
      </c>
      <c r="AQ4">
        <v>4.6654376983642578</v>
      </c>
      <c r="AR4">
        <v>3.7248127460479736</v>
      </c>
      <c r="AS4">
        <v>7568.79443359375</v>
      </c>
      <c r="AT4">
        <v>5148.9482421875</v>
      </c>
      <c r="AU4">
        <v>1630.2333984375</v>
      </c>
      <c r="AV4">
        <v>989.22509765625</v>
      </c>
      <c r="AW4">
        <v>5938.56103515625</v>
      </c>
      <c r="AX4">
        <v>4159.72314453125</v>
      </c>
      <c r="AY4">
        <v>1.5345573425292969E-2</v>
      </c>
      <c r="AZ4">
        <v>0.18085193634033203</v>
      </c>
      <c r="BA4" s="10" t="s">
        <v>79</v>
      </c>
      <c r="BB4" s="10" t="s">
        <v>717</v>
      </c>
      <c r="BC4" s="10" t="s">
        <v>715</v>
      </c>
      <c r="BD4">
        <v>45000</v>
      </c>
      <c r="BE4">
        <v>880642</v>
      </c>
      <c r="BF4">
        <v>1308756</v>
      </c>
      <c r="BG4">
        <v>3131</v>
      </c>
      <c r="BH4">
        <v>4138</v>
      </c>
      <c r="BI4">
        <v>95440</v>
      </c>
      <c r="BJ4">
        <v>2056018</v>
      </c>
      <c r="BK4">
        <v>858062</v>
      </c>
      <c r="BL4">
        <v>1413331</v>
      </c>
      <c r="BM4">
        <v>6506</v>
      </c>
      <c r="BN4">
        <v>93307</v>
      </c>
      <c r="BO4">
        <v>1003</v>
      </c>
      <c r="BP4">
        <v>423649</v>
      </c>
      <c r="BQ4">
        <v>2056018</v>
      </c>
      <c r="BR4">
        <v>12869</v>
      </c>
      <c r="BS4">
        <v>1</v>
      </c>
      <c r="BT4">
        <v>30000</v>
      </c>
      <c r="BU4">
        <v>37745</v>
      </c>
      <c r="BV4">
        <v>1</v>
      </c>
      <c r="BW4">
        <v>30000</v>
      </c>
    </row>
    <row r="5" spans="1:75" x14ac:dyDescent="0.35">
      <c r="A5" s="10" t="s">
        <v>718</v>
      </c>
      <c r="B5" s="10" t="s">
        <v>85</v>
      </c>
      <c r="C5" s="11">
        <v>45566.765093437498</v>
      </c>
      <c r="D5" s="10" t="s">
        <v>79</v>
      </c>
      <c r="E5" s="10" t="s">
        <v>80</v>
      </c>
      <c r="F5">
        <v>202</v>
      </c>
      <c r="G5">
        <v>799.753173828125</v>
      </c>
      <c r="H5">
        <v>119.90861511230469</v>
      </c>
      <c r="I5">
        <v>202</v>
      </c>
      <c r="J5">
        <v>202</v>
      </c>
      <c r="K5">
        <v>0</v>
      </c>
      <c r="L5">
        <v>215.10000610351563</v>
      </c>
      <c r="M5">
        <v>215.60000610351563</v>
      </c>
      <c r="N5">
        <v>219.5</v>
      </c>
      <c r="O5">
        <v>225.30000305175781</v>
      </c>
      <c r="P5" s="10" t="s">
        <v>716</v>
      </c>
      <c r="Q5" s="10" t="s">
        <v>82</v>
      </c>
      <c r="R5">
        <v>2194.76171875</v>
      </c>
      <c r="S5">
        <v>1801.0394287109375</v>
      </c>
      <c r="T5">
        <v>16.19999885559082</v>
      </c>
      <c r="U5">
        <v>110</v>
      </c>
      <c r="V5" s="10" t="s">
        <v>82</v>
      </c>
      <c r="W5">
        <v>24.338001251220703</v>
      </c>
      <c r="X5">
        <v>2.0160000324249268</v>
      </c>
      <c r="Y5">
        <v>0.45200002193450928</v>
      </c>
      <c r="Z5">
        <v>0</v>
      </c>
      <c r="AA5">
        <v>0.65400004386901855</v>
      </c>
      <c r="AB5">
        <v>47.400001525878906</v>
      </c>
      <c r="AC5">
        <v>27.486871719360352</v>
      </c>
      <c r="AD5">
        <v>44.994274139404297</v>
      </c>
      <c r="AE5">
        <v>230</v>
      </c>
      <c r="AF5">
        <v>60</v>
      </c>
      <c r="AG5">
        <v>59.700001</v>
      </c>
      <c r="AH5">
        <v>59.700001</v>
      </c>
      <c r="AI5">
        <v>60.099997999999999</v>
      </c>
      <c r="AJ5">
        <v>91.864166259765625</v>
      </c>
      <c r="AK5">
        <v>52.49993896484375</v>
      </c>
      <c r="AL5">
        <v>66.033531188964844</v>
      </c>
      <c r="AM5">
        <v>82.150466918945313</v>
      </c>
      <c r="AN5">
        <v>1.3920625448226929</v>
      </c>
      <c r="AO5">
        <v>539.84442138671875</v>
      </c>
      <c r="AP5">
        <v>490.16409301757813</v>
      </c>
      <c r="AQ5">
        <v>4.8911876678466797</v>
      </c>
      <c r="AR5">
        <v>3.9505627155303955</v>
      </c>
      <c r="AS5">
        <v>7819.22607421875</v>
      </c>
      <c r="AT5">
        <v>5916.17236328125</v>
      </c>
      <c r="AU5">
        <v>1787.71337890625</v>
      </c>
      <c r="AV5">
        <v>1143.3505859375</v>
      </c>
      <c r="AW5">
        <v>6031.5126953125</v>
      </c>
      <c r="AX5">
        <v>4772.82177734375</v>
      </c>
      <c r="BA5" s="10" t="s">
        <v>79</v>
      </c>
      <c r="BB5" s="10" t="s">
        <v>719</v>
      </c>
      <c r="BC5" s="10" t="s">
        <v>718</v>
      </c>
      <c r="BD5">
        <v>45000</v>
      </c>
      <c r="BE5">
        <v>1236687</v>
      </c>
      <c r="BF5">
        <v>918309</v>
      </c>
      <c r="BG5">
        <v>-1851</v>
      </c>
      <c r="BH5">
        <v>4095</v>
      </c>
      <c r="BI5">
        <v>90458</v>
      </c>
      <c r="BJ5">
        <v>2056279</v>
      </c>
      <c r="BK5">
        <v>1230273</v>
      </c>
      <c r="BL5">
        <v>1227345</v>
      </c>
      <c r="BM5">
        <v>-178312</v>
      </c>
      <c r="BN5">
        <v>99999</v>
      </c>
      <c r="BO5">
        <v>1005</v>
      </c>
      <c r="BP5">
        <v>424597</v>
      </c>
      <c r="BQ5">
        <v>2056279</v>
      </c>
      <c r="BR5">
        <v>6439</v>
      </c>
      <c r="BS5">
        <v>1</v>
      </c>
      <c r="BT5">
        <v>30000</v>
      </c>
      <c r="BU5">
        <v>29552</v>
      </c>
      <c r="BV5">
        <v>1</v>
      </c>
      <c r="BW5">
        <v>30000</v>
      </c>
    </row>
    <row r="6" spans="1:75" x14ac:dyDescent="0.35">
      <c r="A6" s="10" t="s">
        <v>720</v>
      </c>
      <c r="B6" s="10" t="s">
        <v>78</v>
      </c>
      <c r="C6" s="11">
        <v>45566.765371921298</v>
      </c>
      <c r="D6" s="10" t="s">
        <v>79</v>
      </c>
      <c r="E6" s="10" t="s">
        <v>80</v>
      </c>
      <c r="F6">
        <v>203</v>
      </c>
      <c r="G6">
        <v>800.1220703125</v>
      </c>
      <c r="H6">
        <v>119.90861511230469</v>
      </c>
      <c r="I6">
        <v>203</v>
      </c>
      <c r="J6">
        <v>203</v>
      </c>
      <c r="K6">
        <v>0</v>
      </c>
      <c r="L6">
        <v>214.5</v>
      </c>
      <c r="M6">
        <v>215.30000305175781</v>
      </c>
      <c r="N6">
        <v>219.5</v>
      </c>
      <c r="O6">
        <v>225.30000305175781</v>
      </c>
      <c r="P6" s="10" t="s">
        <v>721</v>
      </c>
      <c r="Q6" s="10" t="s">
        <v>82</v>
      </c>
      <c r="R6">
        <v>2209.721923828125</v>
      </c>
      <c r="S6">
        <v>1795.8907470703125</v>
      </c>
      <c r="T6">
        <v>16.209999084472656</v>
      </c>
      <c r="U6">
        <v>110</v>
      </c>
      <c r="V6" s="10" t="s">
        <v>82</v>
      </c>
      <c r="W6">
        <v>24.340002059936523</v>
      </c>
      <c r="X6">
        <v>2.0920000076293945</v>
      </c>
      <c r="Y6">
        <v>0.45400002598762512</v>
      </c>
      <c r="Z6">
        <v>0</v>
      </c>
      <c r="AA6">
        <v>0.65600001811981201</v>
      </c>
      <c r="AB6">
        <v>47.5</v>
      </c>
      <c r="AC6">
        <v>28.200420379638672</v>
      </c>
      <c r="AD6">
        <v>44.963691711425781</v>
      </c>
      <c r="AE6">
        <v>230</v>
      </c>
      <c r="AF6">
        <v>60</v>
      </c>
      <c r="AG6">
        <v>59.900002000000001</v>
      </c>
      <c r="AH6">
        <v>59.900002000000001</v>
      </c>
      <c r="AI6">
        <v>60.299999</v>
      </c>
      <c r="AJ6">
        <v>141.87911987304688</v>
      </c>
      <c r="AK6">
        <v>52.499603271484375</v>
      </c>
      <c r="AL6">
        <v>66.305343627929688</v>
      </c>
      <c r="AM6">
        <v>79.945831298828125</v>
      </c>
      <c r="AN6">
        <v>3.0099375247955322</v>
      </c>
      <c r="AO6">
        <v>542.059814453125</v>
      </c>
      <c r="AP6">
        <v>497.24310302734375</v>
      </c>
      <c r="AQ6">
        <v>4.5525627136230469</v>
      </c>
      <c r="AR6">
        <v>3.687187671661377</v>
      </c>
      <c r="AS6">
        <v>7711.61669921875</v>
      </c>
      <c r="AT6">
        <v>5409.63916015625</v>
      </c>
      <c r="AU6">
        <v>1628.6572265625</v>
      </c>
      <c r="AV6">
        <v>1030.53271484375</v>
      </c>
      <c r="AW6">
        <v>6082.95947265625</v>
      </c>
      <c r="AX6">
        <v>4379.1064453125</v>
      </c>
      <c r="AY6">
        <v>7.7217817306518555E-3</v>
      </c>
      <c r="AZ6">
        <v>0.13782632350921631</v>
      </c>
      <c r="BA6" s="10" t="s">
        <v>79</v>
      </c>
      <c r="BB6" s="10" t="s">
        <v>722</v>
      </c>
      <c r="BC6" s="10" t="s">
        <v>720</v>
      </c>
      <c r="BD6">
        <v>45000</v>
      </c>
      <c r="BE6">
        <v>862069</v>
      </c>
      <c r="BF6">
        <v>1220291</v>
      </c>
      <c r="BG6">
        <v>2512</v>
      </c>
      <c r="BH6">
        <v>4119</v>
      </c>
      <c r="BI6">
        <v>94821</v>
      </c>
      <c r="BJ6">
        <v>2055698</v>
      </c>
      <c r="BK6">
        <v>841274</v>
      </c>
      <c r="BL6">
        <v>1326161</v>
      </c>
      <c r="BM6">
        <v>5375</v>
      </c>
      <c r="BN6">
        <v>96063</v>
      </c>
      <c r="BO6">
        <v>1003</v>
      </c>
      <c r="BP6">
        <v>423686</v>
      </c>
      <c r="BQ6">
        <v>2055698</v>
      </c>
      <c r="BR6">
        <v>16529</v>
      </c>
      <c r="BS6">
        <v>1</v>
      </c>
      <c r="BT6">
        <v>30000</v>
      </c>
      <c r="BU6">
        <v>22907</v>
      </c>
      <c r="BV6">
        <v>1</v>
      </c>
      <c r="BW6">
        <v>30000</v>
      </c>
    </row>
    <row r="7" spans="1:75" x14ac:dyDescent="0.35">
      <c r="A7" s="10" t="s">
        <v>723</v>
      </c>
      <c r="B7" s="10" t="s">
        <v>85</v>
      </c>
      <c r="C7" s="11">
        <v>45566.765371921298</v>
      </c>
      <c r="D7" s="10" t="s">
        <v>79</v>
      </c>
      <c r="E7" s="10" t="s">
        <v>80</v>
      </c>
      <c r="F7">
        <v>203</v>
      </c>
      <c r="G7">
        <v>800.1220703125</v>
      </c>
      <c r="H7">
        <v>119.90861511230469</v>
      </c>
      <c r="I7">
        <v>203</v>
      </c>
      <c r="J7">
        <v>203</v>
      </c>
      <c r="K7">
        <v>0</v>
      </c>
      <c r="L7">
        <v>214.5</v>
      </c>
      <c r="M7">
        <v>215.30000305175781</v>
      </c>
      <c r="N7">
        <v>219.5</v>
      </c>
      <c r="O7">
        <v>225.30000305175781</v>
      </c>
      <c r="P7" s="10" t="s">
        <v>721</v>
      </c>
      <c r="Q7" s="10" t="s">
        <v>82</v>
      </c>
      <c r="R7">
        <v>2209.721923828125</v>
      </c>
      <c r="S7">
        <v>1795.8907470703125</v>
      </c>
      <c r="T7">
        <v>16.209999084472656</v>
      </c>
      <c r="U7">
        <v>110</v>
      </c>
      <c r="V7" s="10" t="s">
        <v>82</v>
      </c>
      <c r="W7">
        <v>24.340002059936523</v>
      </c>
      <c r="X7">
        <v>2.0920000076293945</v>
      </c>
      <c r="Y7">
        <v>0.45400002598762512</v>
      </c>
      <c r="Z7">
        <v>0</v>
      </c>
      <c r="AA7">
        <v>0.65600001811981201</v>
      </c>
      <c r="AB7">
        <v>47.5</v>
      </c>
      <c r="AC7">
        <v>28.200420379638672</v>
      </c>
      <c r="AD7">
        <v>44.963691711425781</v>
      </c>
      <c r="AE7">
        <v>230</v>
      </c>
      <c r="AF7">
        <v>60</v>
      </c>
      <c r="AG7">
        <v>59.900002000000001</v>
      </c>
      <c r="AH7">
        <v>59.900002000000001</v>
      </c>
      <c r="AI7">
        <v>60.299999</v>
      </c>
      <c r="AJ7">
        <v>91.864166259765625</v>
      </c>
      <c r="AK7">
        <v>52.49993896484375</v>
      </c>
      <c r="AL7">
        <v>66.444709777832031</v>
      </c>
      <c r="AM7">
        <v>82.427658081054688</v>
      </c>
      <c r="AN7">
        <v>1.3920625448226929</v>
      </c>
      <c r="AO7">
        <v>543.21673583984375</v>
      </c>
      <c r="AP7">
        <v>494.71026611328125</v>
      </c>
      <c r="AQ7">
        <v>4.8159375190734863</v>
      </c>
      <c r="AR7">
        <v>3.8753125667572021</v>
      </c>
      <c r="AS7">
        <v>7892.220703125</v>
      </c>
      <c r="AT7">
        <v>6000.72412109375</v>
      </c>
      <c r="AU7">
        <v>1782.791015625</v>
      </c>
      <c r="AV7">
        <v>1141.908203125</v>
      </c>
      <c r="AW7">
        <v>6109.4296875</v>
      </c>
      <c r="AX7">
        <v>4858.81591796875</v>
      </c>
      <c r="BA7" s="10" t="s">
        <v>79</v>
      </c>
      <c r="BB7" s="10" t="s">
        <v>724</v>
      </c>
      <c r="BC7" s="10" t="s">
        <v>723</v>
      </c>
      <c r="BD7">
        <v>45000</v>
      </c>
      <c r="BE7">
        <v>1200116</v>
      </c>
      <c r="BF7">
        <v>1010260</v>
      </c>
      <c r="BG7">
        <v>-2983</v>
      </c>
      <c r="BH7">
        <v>4080</v>
      </c>
      <c r="BI7">
        <v>89326</v>
      </c>
      <c r="BJ7">
        <v>2055282</v>
      </c>
      <c r="BK7">
        <v>1202591</v>
      </c>
      <c r="BL7">
        <v>1318640</v>
      </c>
      <c r="BM7">
        <v>-179783</v>
      </c>
      <c r="BN7">
        <v>99999</v>
      </c>
      <c r="BO7">
        <v>1005</v>
      </c>
      <c r="BP7">
        <v>424843</v>
      </c>
      <c r="BQ7">
        <v>2055282</v>
      </c>
      <c r="BR7">
        <v>7758</v>
      </c>
      <c r="BS7">
        <v>1</v>
      </c>
      <c r="BT7">
        <v>30000</v>
      </c>
      <c r="BU7">
        <v>23650</v>
      </c>
      <c r="BV7">
        <v>1</v>
      </c>
      <c r="BW7">
        <v>30000</v>
      </c>
    </row>
    <row r="8" spans="1:75" x14ac:dyDescent="0.35">
      <c r="A8" s="10" t="s">
        <v>725</v>
      </c>
      <c r="B8" s="10" t="s">
        <v>78</v>
      </c>
      <c r="C8" s="11">
        <v>45566.765650613423</v>
      </c>
      <c r="D8" s="10" t="s">
        <v>79</v>
      </c>
      <c r="E8" s="10" t="s">
        <v>80</v>
      </c>
      <c r="F8">
        <v>204</v>
      </c>
      <c r="G8">
        <v>800.3065185546875</v>
      </c>
      <c r="H8">
        <v>119.90861511230469</v>
      </c>
      <c r="I8">
        <v>204</v>
      </c>
      <c r="J8">
        <v>204</v>
      </c>
      <c r="K8">
        <v>0</v>
      </c>
      <c r="L8">
        <v>214.5</v>
      </c>
      <c r="M8">
        <v>215.10000610351563</v>
      </c>
      <c r="N8">
        <v>219.60000610351563</v>
      </c>
      <c r="O8">
        <v>225.10000610351563</v>
      </c>
      <c r="P8" s="10" t="s">
        <v>726</v>
      </c>
      <c r="Q8" s="10" t="s">
        <v>82</v>
      </c>
      <c r="R8">
        <v>2185.824462890625</v>
      </c>
      <c r="S8">
        <v>1758.0048828125</v>
      </c>
      <c r="T8">
        <v>16.209999084472656</v>
      </c>
      <c r="U8">
        <v>110</v>
      </c>
      <c r="V8" s="10" t="s">
        <v>82</v>
      </c>
      <c r="W8">
        <v>24.338001251220703</v>
      </c>
      <c r="X8">
        <v>2.0580000877380371</v>
      </c>
      <c r="Y8">
        <v>0.45200002193450928</v>
      </c>
      <c r="Z8">
        <v>0</v>
      </c>
      <c r="AA8">
        <v>0.65600001811981201</v>
      </c>
      <c r="AB8">
        <v>47.5</v>
      </c>
      <c r="AC8">
        <v>28.445064544677734</v>
      </c>
      <c r="AD8">
        <v>44.984077453613281</v>
      </c>
      <c r="AE8">
        <v>230</v>
      </c>
      <c r="AF8">
        <v>60</v>
      </c>
      <c r="AG8">
        <v>60</v>
      </c>
      <c r="AH8">
        <v>60</v>
      </c>
      <c r="AI8">
        <v>60.400002000000001</v>
      </c>
      <c r="AJ8">
        <v>141.87911987304688</v>
      </c>
      <c r="AK8">
        <v>52.499603271484375</v>
      </c>
      <c r="AL8">
        <v>66.347152709960938</v>
      </c>
      <c r="AM8">
        <v>80.108207702636719</v>
      </c>
      <c r="AN8">
        <v>2.6336877346038818</v>
      </c>
      <c r="AO8">
        <v>542.70013427734375</v>
      </c>
      <c r="AP8">
        <v>497.96148681640625</v>
      </c>
      <c r="AQ8">
        <v>4.5525627136230469</v>
      </c>
      <c r="AR8">
        <v>3.6119377613067627</v>
      </c>
      <c r="AS8">
        <v>7730.904296875</v>
      </c>
      <c r="AT8">
        <v>5435.7333984375</v>
      </c>
      <c r="AU8">
        <v>1639.560546875</v>
      </c>
      <c r="AV8">
        <v>1004.89013671875</v>
      </c>
      <c r="AW8">
        <v>6091.34375</v>
      </c>
      <c r="AX8">
        <v>4430.84326171875</v>
      </c>
      <c r="AY8">
        <v>9.2562437057495117E-3</v>
      </c>
      <c r="AZ8">
        <v>0.12492144107818604</v>
      </c>
      <c r="BA8" s="10" t="s">
        <v>79</v>
      </c>
      <c r="BB8" s="10" t="s">
        <v>727</v>
      </c>
      <c r="BC8" s="10" t="s">
        <v>725</v>
      </c>
      <c r="BD8">
        <v>45000</v>
      </c>
      <c r="BE8">
        <v>885325</v>
      </c>
      <c r="BF8">
        <v>1168155</v>
      </c>
      <c r="BG8">
        <v>3196</v>
      </c>
      <c r="BH8">
        <v>4118</v>
      </c>
      <c r="BI8">
        <v>95505</v>
      </c>
      <c r="BJ8">
        <v>2055731</v>
      </c>
      <c r="BK8">
        <v>862314</v>
      </c>
      <c r="BL8">
        <v>1274811</v>
      </c>
      <c r="BM8">
        <v>6575</v>
      </c>
      <c r="BN8">
        <v>99999</v>
      </c>
      <c r="BO8">
        <v>1004</v>
      </c>
      <c r="BP8">
        <v>423958</v>
      </c>
      <c r="BQ8">
        <v>2055731</v>
      </c>
      <c r="BR8">
        <v>6884</v>
      </c>
      <c r="BS8">
        <v>1</v>
      </c>
      <c r="BT8">
        <v>30000</v>
      </c>
      <c r="BU8">
        <v>24694</v>
      </c>
      <c r="BV8">
        <v>1</v>
      </c>
      <c r="BW8">
        <v>30000</v>
      </c>
    </row>
    <row r="9" spans="1:75" x14ac:dyDescent="0.35">
      <c r="A9" s="10" t="s">
        <v>728</v>
      </c>
      <c r="B9" s="10" t="s">
        <v>85</v>
      </c>
      <c r="C9" s="11">
        <v>45566.765650613423</v>
      </c>
      <c r="D9" s="10" t="s">
        <v>79</v>
      </c>
      <c r="E9" s="10" t="s">
        <v>80</v>
      </c>
      <c r="F9">
        <v>204</v>
      </c>
      <c r="G9">
        <v>800.3065185546875</v>
      </c>
      <c r="H9">
        <v>119.90861511230469</v>
      </c>
      <c r="I9">
        <v>204</v>
      </c>
      <c r="J9">
        <v>204</v>
      </c>
      <c r="K9">
        <v>0</v>
      </c>
      <c r="L9">
        <v>214.5</v>
      </c>
      <c r="M9">
        <v>215.10000610351563</v>
      </c>
      <c r="N9">
        <v>219.60000610351563</v>
      </c>
      <c r="O9">
        <v>225.10000610351563</v>
      </c>
      <c r="P9" s="10" t="s">
        <v>726</v>
      </c>
      <c r="Q9" s="10" t="s">
        <v>82</v>
      </c>
      <c r="R9">
        <v>2185.824462890625</v>
      </c>
      <c r="S9">
        <v>1758.0048828125</v>
      </c>
      <c r="T9">
        <v>16.209999084472656</v>
      </c>
      <c r="U9">
        <v>110</v>
      </c>
      <c r="V9" s="10" t="s">
        <v>82</v>
      </c>
      <c r="W9">
        <v>24.338001251220703</v>
      </c>
      <c r="X9">
        <v>2.0580000877380371</v>
      </c>
      <c r="Y9">
        <v>0.45200002193450928</v>
      </c>
      <c r="Z9">
        <v>0</v>
      </c>
      <c r="AA9">
        <v>0.65600001811981201</v>
      </c>
      <c r="AB9">
        <v>47.5</v>
      </c>
      <c r="AC9">
        <v>28.445064544677734</v>
      </c>
      <c r="AD9">
        <v>44.984077453613281</v>
      </c>
      <c r="AE9">
        <v>230</v>
      </c>
      <c r="AF9">
        <v>60</v>
      </c>
      <c r="AG9">
        <v>60</v>
      </c>
      <c r="AH9">
        <v>60</v>
      </c>
      <c r="AI9">
        <v>60.400002000000001</v>
      </c>
      <c r="AJ9">
        <v>91.864166259765625</v>
      </c>
      <c r="AK9">
        <v>52.49993896484375</v>
      </c>
      <c r="AL9">
        <v>66.662353515625</v>
      </c>
      <c r="AM9">
        <v>82.789924621582031</v>
      </c>
      <c r="AN9">
        <v>1.3544375896453857</v>
      </c>
      <c r="AO9">
        <v>544.93048095703125</v>
      </c>
      <c r="AP9">
        <v>496.74554443359375</v>
      </c>
      <c r="AQ9">
        <v>4.8535628318786621</v>
      </c>
      <c r="AR9">
        <v>3.8376877307891846</v>
      </c>
      <c r="AS9">
        <v>7936.55908203125</v>
      </c>
      <c r="AT9">
        <v>6069.27978515625</v>
      </c>
      <c r="AU9">
        <v>1817.3232421875</v>
      </c>
      <c r="AV9">
        <v>1136.615234375</v>
      </c>
      <c r="AW9">
        <v>6119.23583984375</v>
      </c>
      <c r="AX9">
        <v>4932.66455078125</v>
      </c>
      <c r="BA9" s="10" t="s">
        <v>79</v>
      </c>
      <c r="BB9" s="10" t="s">
        <v>729</v>
      </c>
      <c r="BC9" s="10" t="s">
        <v>728</v>
      </c>
      <c r="BD9">
        <v>45000</v>
      </c>
      <c r="BE9">
        <v>1209745</v>
      </c>
      <c r="BF9">
        <v>758667</v>
      </c>
      <c r="BG9">
        <v>-2999</v>
      </c>
      <c r="BH9">
        <v>4055</v>
      </c>
      <c r="BI9">
        <v>89310</v>
      </c>
      <c r="BJ9">
        <v>2056512</v>
      </c>
      <c r="BK9">
        <v>1211789</v>
      </c>
      <c r="BL9">
        <v>1070014</v>
      </c>
      <c r="BM9">
        <v>-179762</v>
      </c>
      <c r="BN9">
        <v>99999</v>
      </c>
      <c r="BO9">
        <v>1005</v>
      </c>
      <c r="BP9">
        <v>424679</v>
      </c>
      <c r="BQ9">
        <v>2056512</v>
      </c>
      <c r="BR9">
        <v>14642</v>
      </c>
      <c r="BS9">
        <v>1</v>
      </c>
      <c r="BT9">
        <v>30000</v>
      </c>
      <c r="BU9">
        <v>56997</v>
      </c>
      <c r="BV9">
        <v>0</v>
      </c>
      <c r="BW9">
        <v>30000</v>
      </c>
    </row>
    <row r="10" spans="1:75" x14ac:dyDescent="0.35">
      <c r="A10" s="10" t="s">
        <v>730</v>
      </c>
      <c r="B10" s="10" t="s">
        <v>78</v>
      </c>
      <c r="C10" s="11">
        <v>45566.765939432873</v>
      </c>
      <c r="D10" s="10" t="s">
        <v>79</v>
      </c>
      <c r="E10" s="10" t="s">
        <v>80</v>
      </c>
      <c r="F10">
        <v>205</v>
      </c>
      <c r="G10">
        <v>800.1220703125</v>
      </c>
      <c r="H10">
        <v>119.90861511230469</v>
      </c>
      <c r="I10">
        <v>205</v>
      </c>
      <c r="J10">
        <v>205</v>
      </c>
      <c r="K10">
        <v>0</v>
      </c>
      <c r="L10">
        <v>214.5</v>
      </c>
      <c r="M10">
        <v>215</v>
      </c>
      <c r="N10">
        <v>219.60000610351563</v>
      </c>
      <c r="O10">
        <v>225</v>
      </c>
      <c r="P10" s="10" t="s">
        <v>731</v>
      </c>
      <c r="Q10" s="10" t="s">
        <v>82</v>
      </c>
      <c r="R10">
        <v>2198.6474609375</v>
      </c>
      <c r="S10">
        <v>1750.13623046875</v>
      </c>
      <c r="T10">
        <v>16.219999313354492</v>
      </c>
      <c r="U10">
        <v>110</v>
      </c>
      <c r="V10" s="10" t="s">
        <v>82</v>
      </c>
      <c r="W10">
        <v>24.338001251220703</v>
      </c>
      <c r="X10">
        <v>2.0440001487731934</v>
      </c>
      <c r="Y10">
        <v>0.45200002193450928</v>
      </c>
      <c r="Z10">
        <v>0</v>
      </c>
      <c r="AA10">
        <v>0.65400004386901855</v>
      </c>
      <c r="AB10">
        <v>47.700000762939453</v>
      </c>
      <c r="AC10">
        <v>28.638742446899414</v>
      </c>
      <c r="AD10">
        <v>44.963691711425781</v>
      </c>
      <c r="AE10">
        <v>230</v>
      </c>
      <c r="AF10">
        <v>60</v>
      </c>
      <c r="AG10">
        <v>60</v>
      </c>
      <c r="AH10">
        <v>60</v>
      </c>
      <c r="AI10">
        <v>60.5</v>
      </c>
      <c r="AJ10">
        <v>141.87911987304688</v>
      </c>
      <c r="AK10">
        <v>52.499603271484375</v>
      </c>
      <c r="AL10">
        <v>66.540916442871094</v>
      </c>
      <c r="AM10">
        <v>80.508796691894531</v>
      </c>
      <c r="AN10">
        <v>2.9773750305175781</v>
      </c>
      <c r="AO10">
        <v>541.37274169921875</v>
      </c>
      <c r="AP10">
        <v>496.14614868164063</v>
      </c>
      <c r="AQ10">
        <v>4.5149378776550293</v>
      </c>
      <c r="AR10">
        <v>3.6495625972747803</v>
      </c>
      <c r="AS10">
        <v>7712.61767578125</v>
      </c>
      <c r="AT10">
        <v>5402.15576171875</v>
      </c>
      <c r="AU10">
        <v>1617.0546875</v>
      </c>
      <c r="AV10">
        <v>1021.44482421875</v>
      </c>
      <c r="AW10">
        <v>6095.56298828125</v>
      </c>
      <c r="AX10">
        <v>4380.7109375</v>
      </c>
      <c r="AY10">
        <v>7.1378946304321289E-3</v>
      </c>
      <c r="AZ10">
        <v>0.14995110034942627</v>
      </c>
      <c r="BA10" s="10" t="s">
        <v>79</v>
      </c>
      <c r="BB10" s="10" t="s">
        <v>732</v>
      </c>
      <c r="BC10" s="10" t="s">
        <v>730</v>
      </c>
      <c r="BD10">
        <v>45000</v>
      </c>
      <c r="BE10">
        <v>850562</v>
      </c>
      <c r="BF10">
        <v>1211765</v>
      </c>
      <c r="BG10">
        <v>1826</v>
      </c>
      <c r="BH10">
        <v>4139</v>
      </c>
      <c r="BI10">
        <v>94135</v>
      </c>
      <c r="BJ10">
        <v>2055399</v>
      </c>
      <c r="BK10">
        <v>830778</v>
      </c>
      <c r="BL10">
        <v>1319225</v>
      </c>
      <c r="BM10">
        <v>4672</v>
      </c>
      <c r="BN10">
        <v>97244</v>
      </c>
      <c r="BO10">
        <v>1003</v>
      </c>
      <c r="BP10">
        <v>423437</v>
      </c>
      <c r="BQ10">
        <v>2055399</v>
      </c>
      <c r="BR10">
        <v>6663</v>
      </c>
      <c r="BS10">
        <v>1</v>
      </c>
      <c r="BT10">
        <v>30000</v>
      </c>
      <c r="BU10">
        <v>21479</v>
      </c>
      <c r="BV10">
        <v>1</v>
      </c>
      <c r="BW10">
        <v>30000</v>
      </c>
    </row>
    <row r="11" spans="1:75" x14ac:dyDescent="0.35">
      <c r="A11" s="10" t="s">
        <v>733</v>
      </c>
      <c r="B11" s="10" t="s">
        <v>85</v>
      </c>
      <c r="C11" s="11">
        <v>45566.765939432873</v>
      </c>
      <c r="D11" s="10" t="s">
        <v>79</v>
      </c>
      <c r="E11" s="10" t="s">
        <v>80</v>
      </c>
      <c r="F11">
        <v>205</v>
      </c>
      <c r="G11">
        <v>800.1220703125</v>
      </c>
      <c r="H11">
        <v>119.90861511230469</v>
      </c>
      <c r="I11">
        <v>205</v>
      </c>
      <c r="J11">
        <v>205</v>
      </c>
      <c r="K11">
        <v>0</v>
      </c>
      <c r="L11">
        <v>214.5</v>
      </c>
      <c r="M11">
        <v>215</v>
      </c>
      <c r="N11">
        <v>219.60000610351563</v>
      </c>
      <c r="O11">
        <v>225</v>
      </c>
      <c r="P11" s="10" t="s">
        <v>731</v>
      </c>
      <c r="Q11" s="10" t="s">
        <v>82</v>
      </c>
      <c r="R11">
        <v>2198.6474609375</v>
      </c>
      <c r="S11">
        <v>1750.13623046875</v>
      </c>
      <c r="T11">
        <v>16.219999313354492</v>
      </c>
      <c r="U11">
        <v>110</v>
      </c>
      <c r="V11" s="10" t="s">
        <v>82</v>
      </c>
      <c r="W11">
        <v>24.338001251220703</v>
      </c>
      <c r="X11">
        <v>2.0440001487731934</v>
      </c>
      <c r="Y11">
        <v>0.45200002193450928</v>
      </c>
      <c r="Z11">
        <v>0</v>
      </c>
      <c r="AA11">
        <v>0.65400004386901855</v>
      </c>
      <c r="AB11">
        <v>47.700000762939453</v>
      </c>
      <c r="AC11">
        <v>28.638742446899414</v>
      </c>
      <c r="AD11">
        <v>44.963691711425781</v>
      </c>
      <c r="AE11">
        <v>230</v>
      </c>
      <c r="AF11">
        <v>60</v>
      </c>
      <c r="AG11">
        <v>60</v>
      </c>
      <c r="AH11">
        <v>60</v>
      </c>
      <c r="AI11">
        <v>60.5</v>
      </c>
      <c r="AJ11">
        <v>91.864166259765625</v>
      </c>
      <c r="AK11">
        <v>52.49993896484375</v>
      </c>
      <c r="AL11">
        <v>66.904045104980469</v>
      </c>
      <c r="AM11">
        <v>82.996223449707031</v>
      </c>
      <c r="AN11">
        <v>1.2791875600814819</v>
      </c>
      <c r="AO11">
        <v>545.51318359375</v>
      </c>
      <c r="AP11">
        <v>497.55068969726563</v>
      </c>
      <c r="AQ11">
        <v>4.7783126831054688</v>
      </c>
      <c r="AR11">
        <v>3.8000626564025879</v>
      </c>
      <c r="AS11">
        <v>7938.2626953125</v>
      </c>
      <c r="AT11">
        <v>6093.51220703125</v>
      </c>
      <c r="AU11">
        <v>1785.81298828125</v>
      </c>
      <c r="AV11">
        <v>1127.8955078125</v>
      </c>
      <c r="AW11">
        <v>6152.44970703125</v>
      </c>
      <c r="AX11">
        <v>4965.61669921875</v>
      </c>
      <c r="BA11" s="10" t="s">
        <v>79</v>
      </c>
      <c r="BB11" s="10" t="s">
        <v>734</v>
      </c>
      <c r="BC11" s="10" t="s">
        <v>733</v>
      </c>
      <c r="BD11">
        <v>45000</v>
      </c>
      <c r="BE11">
        <v>1193324</v>
      </c>
      <c r="BF11">
        <v>827893</v>
      </c>
      <c r="BG11">
        <v>-2991</v>
      </c>
      <c r="BH11">
        <v>4186</v>
      </c>
      <c r="BI11">
        <v>89318</v>
      </c>
      <c r="BJ11">
        <v>2056574</v>
      </c>
      <c r="BK11">
        <v>1199197</v>
      </c>
      <c r="BL11">
        <v>1138846</v>
      </c>
      <c r="BM11">
        <v>179550</v>
      </c>
      <c r="BN11">
        <v>97244</v>
      </c>
      <c r="BO11">
        <v>1005</v>
      </c>
      <c r="BP11">
        <v>424790</v>
      </c>
      <c r="BQ11">
        <v>2056574</v>
      </c>
      <c r="BR11">
        <v>11310</v>
      </c>
      <c r="BS11">
        <v>1</v>
      </c>
      <c r="BT11">
        <v>30000</v>
      </c>
      <c r="BU11">
        <v>30471</v>
      </c>
      <c r="BV11">
        <v>1</v>
      </c>
      <c r="BW11">
        <v>30000</v>
      </c>
    </row>
    <row r="12" spans="1:75" x14ac:dyDescent="0.35">
      <c r="A12" s="10" t="s">
        <v>735</v>
      </c>
      <c r="B12" s="10" t="s">
        <v>78</v>
      </c>
      <c r="C12" s="11">
        <v>45566.766216944445</v>
      </c>
      <c r="D12" s="10" t="s">
        <v>79</v>
      </c>
      <c r="E12" s="10" t="s">
        <v>80</v>
      </c>
      <c r="F12">
        <v>206</v>
      </c>
      <c r="G12">
        <v>800.1220703125</v>
      </c>
      <c r="H12">
        <v>119.90861511230469</v>
      </c>
      <c r="I12">
        <v>206</v>
      </c>
      <c r="J12">
        <v>206</v>
      </c>
      <c r="K12">
        <v>0</v>
      </c>
      <c r="L12">
        <v>214.30000305175781</v>
      </c>
      <c r="M12">
        <v>215</v>
      </c>
      <c r="N12">
        <v>219.60000610351563</v>
      </c>
      <c r="O12">
        <v>225</v>
      </c>
      <c r="P12" s="10" t="s">
        <v>736</v>
      </c>
      <c r="Q12" s="10" t="s">
        <v>82</v>
      </c>
      <c r="R12">
        <v>2181.2587890625</v>
      </c>
      <c r="S12">
        <v>1758.684814453125</v>
      </c>
      <c r="T12">
        <v>16.219999313354492</v>
      </c>
      <c r="U12">
        <v>110</v>
      </c>
      <c r="V12" s="10" t="s">
        <v>82</v>
      </c>
      <c r="W12">
        <v>24.338001251220703</v>
      </c>
      <c r="X12">
        <v>2.0400002002716064</v>
      </c>
      <c r="Y12">
        <v>0.45200002193450928</v>
      </c>
      <c r="Z12">
        <v>0</v>
      </c>
      <c r="AA12">
        <v>0.65400004386901855</v>
      </c>
      <c r="AB12">
        <v>47.700000762939453</v>
      </c>
      <c r="AC12">
        <v>28.511322021484375</v>
      </c>
      <c r="AD12">
        <v>44.984077453613281</v>
      </c>
      <c r="AE12">
        <v>229.80000305175781</v>
      </c>
      <c r="AF12">
        <v>60</v>
      </c>
      <c r="AG12">
        <v>60.099997999999999</v>
      </c>
      <c r="AH12">
        <v>60.099997999999999</v>
      </c>
      <c r="AI12">
        <v>60.599997999999999</v>
      </c>
      <c r="AJ12">
        <v>141.87911987304688</v>
      </c>
      <c r="AK12">
        <v>52.499603271484375</v>
      </c>
      <c r="AL12">
        <v>66.399337768554688</v>
      </c>
      <c r="AM12">
        <v>80.372734069824219</v>
      </c>
      <c r="AN12">
        <v>3.0475625991821289</v>
      </c>
      <c r="AO12">
        <v>542.435546875</v>
      </c>
      <c r="AP12">
        <v>497.15365600585938</v>
      </c>
      <c r="AQ12">
        <v>4.5901875495910645</v>
      </c>
      <c r="AR12">
        <v>3.6495625972747803</v>
      </c>
      <c r="AS12">
        <v>7736.6953125</v>
      </c>
      <c r="AT12">
        <v>5424.30419921875</v>
      </c>
      <c r="AU12">
        <v>1657.26708984375</v>
      </c>
      <c r="AV12">
        <v>1019.98193359375</v>
      </c>
      <c r="AW12">
        <v>6079.42822265625</v>
      </c>
      <c r="AX12">
        <v>4404.322265625</v>
      </c>
      <c r="AY12">
        <v>5.5812597274780273E-3</v>
      </c>
      <c r="AZ12">
        <v>0.13558804988861084</v>
      </c>
      <c r="BA12" s="10" t="s">
        <v>79</v>
      </c>
      <c r="BB12" s="10" t="s">
        <v>737</v>
      </c>
      <c r="BC12" s="10" t="s">
        <v>735</v>
      </c>
      <c r="BD12">
        <v>45000</v>
      </c>
      <c r="BE12">
        <v>824987</v>
      </c>
      <c r="BF12">
        <v>1182014</v>
      </c>
      <c r="BG12">
        <v>-288</v>
      </c>
      <c r="BH12">
        <v>4184</v>
      </c>
      <c r="BI12">
        <v>92021</v>
      </c>
      <c r="BJ12">
        <v>2055255</v>
      </c>
      <c r="BK12">
        <v>808413</v>
      </c>
      <c r="BL12">
        <v>1291025</v>
      </c>
      <c r="BM12">
        <v>2934</v>
      </c>
      <c r="BN12">
        <v>99999</v>
      </c>
      <c r="BO12">
        <v>1003</v>
      </c>
      <c r="BP12">
        <v>423333</v>
      </c>
      <c r="BQ12">
        <v>2055255</v>
      </c>
      <c r="BR12">
        <v>8249</v>
      </c>
      <c r="BS12">
        <v>1</v>
      </c>
      <c r="BT12">
        <v>30000</v>
      </c>
      <c r="BU12">
        <v>24228</v>
      </c>
      <c r="BV12">
        <v>1</v>
      </c>
      <c r="BW12">
        <v>30000</v>
      </c>
    </row>
    <row r="13" spans="1:75" x14ac:dyDescent="0.35">
      <c r="A13" s="10" t="s">
        <v>738</v>
      </c>
      <c r="B13" s="10" t="s">
        <v>85</v>
      </c>
      <c r="C13" s="11">
        <v>45566.766216944445</v>
      </c>
      <c r="D13" s="10" t="s">
        <v>79</v>
      </c>
      <c r="E13" s="10" t="s">
        <v>80</v>
      </c>
      <c r="F13">
        <v>206</v>
      </c>
      <c r="G13">
        <v>800.1220703125</v>
      </c>
      <c r="H13">
        <v>119.90861511230469</v>
      </c>
      <c r="I13">
        <v>206</v>
      </c>
      <c r="J13">
        <v>206</v>
      </c>
      <c r="K13">
        <v>0</v>
      </c>
      <c r="L13">
        <v>214.30000305175781</v>
      </c>
      <c r="M13">
        <v>215</v>
      </c>
      <c r="N13">
        <v>219.60000610351563</v>
      </c>
      <c r="O13">
        <v>225</v>
      </c>
      <c r="P13" s="10" t="s">
        <v>736</v>
      </c>
      <c r="Q13" s="10" t="s">
        <v>82</v>
      </c>
      <c r="R13">
        <v>2181.2587890625</v>
      </c>
      <c r="S13">
        <v>1758.684814453125</v>
      </c>
      <c r="T13">
        <v>16.219999313354492</v>
      </c>
      <c r="U13">
        <v>110</v>
      </c>
      <c r="V13" s="10" t="s">
        <v>82</v>
      </c>
      <c r="W13">
        <v>24.338001251220703</v>
      </c>
      <c r="X13">
        <v>2.0400002002716064</v>
      </c>
      <c r="Y13">
        <v>0.45200002193450928</v>
      </c>
      <c r="Z13">
        <v>0</v>
      </c>
      <c r="AA13">
        <v>0.65400004386901855</v>
      </c>
      <c r="AB13">
        <v>47.700000762939453</v>
      </c>
      <c r="AC13">
        <v>28.511322021484375</v>
      </c>
      <c r="AD13">
        <v>44.984077453613281</v>
      </c>
      <c r="AE13">
        <v>229.80000305175781</v>
      </c>
      <c r="AF13">
        <v>60</v>
      </c>
      <c r="AG13">
        <v>60.099997999999999</v>
      </c>
      <c r="AH13">
        <v>60.099997999999999</v>
      </c>
      <c r="AI13">
        <v>60.599997999999999</v>
      </c>
      <c r="AJ13">
        <v>91.864166259765625</v>
      </c>
      <c r="AK13">
        <v>52.49993896484375</v>
      </c>
      <c r="AL13">
        <v>66.982231140136719</v>
      </c>
      <c r="AM13">
        <v>82.786628723144531</v>
      </c>
      <c r="AN13">
        <v>1.3544375896453857</v>
      </c>
      <c r="AO13">
        <v>544.03753662109375</v>
      </c>
      <c r="AP13">
        <v>495.63214111328125</v>
      </c>
      <c r="AQ13">
        <v>4.8535628318786621</v>
      </c>
      <c r="AR13">
        <v>3.8753125667572021</v>
      </c>
      <c r="AS13">
        <v>7917.26318359375</v>
      </c>
      <c r="AT13">
        <v>6059.7841796875</v>
      </c>
      <c r="AU13">
        <v>1814.20947265625</v>
      </c>
      <c r="AV13">
        <v>1153.05419921875</v>
      </c>
      <c r="AW13">
        <v>6103.0537109375</v>
      </c>
      <c r="AX13">
        <v>4906.72998046875</v>
      </c>
      <c r="BA13" s="10" t="s">
        <v>79</v>
      </c>
      <c r="BB13" s="10" t="s">
        <v>739</v>
      </c>
      <c r="BC13" s="10" t="s">
        <v>738</v>
      </c>
      <c r="BD13">
        <v>45000</v>
      </c>
      <c r="BE13">
        <v>1196369</v>
      </c>
      <c r="BF13">
        <v>1055064</v>
      </c>
      <c r="BG13">
        <v>-3673</v>
      </c>
      <c r="BH13">
        <v>4055</v>
      </c>
      <c r="BI13">
        <v>88636</v>
      </c>
      <c r="BJ13">
        <v>2054930</v>
      </c>
      <c r="BK13">
        <v>1199301</v>
      </c>
      <c r="BL13">
        <v>1361274</v>
      </c>
      <c r="BM13">
        <v>-179937</v>
      </c>
      <c r="BN13">
        <v>99999</v>
      </c>
      <c r="BO13">
        <v>1005</v>
      </c>
      <c r="BP13">
        <v>424841</v>
      </c>
      <c r="BQ13">
        <v>2054930</v>
      </c>
      <c r="BR13">
        <v>6942</v>
      </c>
      <c r="BS13">
        <v>1</v>
      </c>
      <c r="BT13">
        <v>30000</v>
      </c>
      <c r="BU13">
        <v>22947</v>
      </c>
      <c r="BV13">
        <v>1</v>
      </c>
      <c r="BW13">
        <v>30000</v>
      </c>
    </row>
    <row r="14" spans="1:75" x14ac:dyDescent="0.35">
      <c r="A14" s="10" t="s">
        <v>740</v>
      </c>
      <c r="B14" s="10" t="s">
        <v>78</v>
      </c>
      <c r="C14" s="11">
        <v>45566.766503715276</v>
      </c>
      <c r="D14" s="10" t="s">
        <v>79</v>
      </c>
      <c r="E14" s="10" t="s">
        <v>80</v>
      </c>
      <c r="F14">
        <v>207</v>
      </c>
      <c r="G14">
        <v>800.1220703125</v>
      </c>
      <c r="H14">
        <v>119.90861511230469</v>
      </c>
      <c r="I14">
        <v>207</v>
      </c>
      <c r="J14">
        <v>207</v>
      </c>
      <c r="K14">
        <v>0</v>
      </c>
      <c r="L14">
        <v>214.30000305175781</v>
      </c>
      <c r="M14">
        <v>215</v>
      </c>
      <c r="N14">
        <v>219.80000305175781</v>
      </c>
      <c r="O14">
        <v>225</v>
      </c>
      <c r="P14" s="10" t="s">
        <v>741</v>
      </c>
      <c r="Q14" s="10" t="s">
        <v>82</v>
      </c>
      <c r="R14">
        <v>2195.733154296875</v>
      </c>
      <c r="S14">
        <v>1752.0791015625</v>
      </c>
      <c r="T14">
        <v>16.219999313354492</v>
      </c>
      <c r="U14">
        <v>110</v>
      </c>
      <c r="V14" s="10" t="s">
        <v>82</v>
      </c>
      <c r="W14">
        <v>24.338001251220703</v>
      </c>
      <c r="X14">
        <v>2.0559999942779541</v>
      </c>
      <c r="Y14">
        <v>0.45200002193450928</v>
      </c>
      <c r="Z14">
        <v>0</v>
      </c>
      <c r="AA14">
        <v>0.65400004386901855</v>
      </c>
      <c r="AB14">
        <v>47.900001525878906</v>
      </c>
      <c r="AC14">
        <v>28.643838882446289</v>
      </c>
      <c r="AD14">
        <v>44.999370574951172</v>
      </c>
      <c r="AE14">
        <v>229.80000305175781</v>
      </c>
      <c r="AF14">
        <v>60</v>
      </c>
      <c r="AG14">
        <v>60.200001</v>
      </c>
      <c r="AH14">
        <v>60.200001</v>
      </c>
      <c r="AI14">
        <v>60.700001</v>
      </c>
      <c r="AJ14">
        <v>141.87911987304688</v>
      </c>
      <c r="AK14">
        <v>52.499603271484375</v>
      </c>
      <c r="AL14">
        <v>66.655113220214844</v>
      </c>
      <c r="AM14">
        <v>80.374404907226563</v>
      </c>
      <c r="AN14">
        <v>3.6119377613067627</v>
      </c>
      <c r="AO14">
        <v>542.00946044921875</v>
      </c>
      <c r="AP14">
        <v>497.93499755859375</v>
      </c>
      <c r="AQ14">
        <v>4.6278128623962402</v>
      </c>
      <c r="AR14">
        <v>3.6119377613067627</v>
      </c>
      <c r="AS14">
        <v>7709.912109375</v>
      </c>
      <c r="AT14">
        <v>5455.05810546875</v>
      </c>
      <c r="AU14">
        <v>1680.171875</v>
      </c>
      <c r="AV14">
        <v>1006.8994140625</v>
      </c>
      <c r="AW14">
        <v>6029.740234375</v>
      </c>
      <c r="AX14">
        <v>4448.15869140625</v>
      </c>
      <c r="AY14">
        <v>2.1040439605712891E-3</v>
      </c>
      <c r="AZ14">
        <v>0.14350450038909912</v>
      </c>
      <c r="BA14" s="10" t="s">
        <v>79</v>
      </c>
      <c r="BB14" s="10" t="s">
        <v>79</v>
      </c>
      <c r="BC14" s="10" t="s">
        <v>79</v>
      </c>
    </row>
    <row r="15" spans="1:75" x14ac:dyDescent="0.35">
      <c r="A15" s="10" t="s">
        <v>742</v>
      </c>
      <c r="B15" s="10" t="s">
        <v>85</v>
      </c>
      <c r="C15" s="11">
        <v>45566.766503715276</v>
      </c>
      <c r="D15" s="10" t="s">
        <v>79</v>
      </c>
      <c r="E15" s="10" t="s">
        <v>80</v>
      </c>
      <c r="F15">
        <v>207</v>
      </c>
      <c r="G15">
        <v>800.1220703125</v>
      </c>
      <c r="H15">
        <v>119.90861511230469</v>
      </c>
      <c r="I15">
        <v>207</v>
      </c>
      <c r="J15">
        <v>207</v>
      </c>
      <c r="K15">
        <v>0</v>
      </c>
      <c r="L15">
        <v>214.30000305175781</v>
      </c>
      <c r="M15">
        <v>215</v>
      </c>
      <c r="N15">
        <v>219.80000305175781</v>
      </c>
      <c r="O15">
        <v>225</v>
      </c>
      <c r="P15" s="10" t="s">
        <v>741</v>
      </c>
      <c r="Q15" s="10" t="s">
        <v>82</v>
      </c>
      <c r="R15">
        <v>2195.733154296875</v>
      </c>
      <c r="S15">
        <v>1752.0791015625</v>
      </c>
      <c r="T15">
        <v>16.219999313354492</v>
      </c>
      <c r="U15">
        <v>110</v>
      </c>
      <c r="V15" s="10" t="s">
        <v>82</v>
      </c>
      <c r="W15">
        <v>24.338001251220703</v>
      </c>
      <c r="X15">
        <v>2.0559999942779541</v>
      </c>
      <c r="Y15">
        <v>0.45200002193450928</v>
      </c>
      <c r="Z15">
        <v>0</v>
      </c>
      <c r="AA15">
        <v>0.65400004386901855</v>
      </c>
      <c r="AB15">
        <v>47.900001525878906</v>
      </c>
      <c r="AC15">
        <v>28.643838882446289</v>
      </c>
      <c r="AD15">
        <v>44.999370574951172</v>
      </c>
      <c r="AE15">
        <v>229.80000305175781</v>
      </c>
      <c r="AF15">
        <v>60</v>
      </c>
      <c r="AG15">
        <v>60.200001</v>
      </c>
      <c r="AH15">
        <v>60.200001</v>
      </c>
      <c r="AI15">
        <v>60.700001</v>
      </c>
      <c r="AJ15">
        <v>91.864166259765625</v>
      </c>
      <c r="AK15">
        <v>52.49993896484375</v>
      </c>
      <c r="AL15">
        <v>67.074996948242188</v>
      </c>
      <c r="AM15">
        <v>82.963409423828125</v>
      </c>
      <c r="AN15">
        <v>1.3168125152587891</v>
      </c>
      <c r="AO15">
        <v>545.79632568359375</v>
      </c>
      <c r="AP15">
        <v>498.46383666992188</v>
      </c>
      <c r="AQ15">
        <v>4.8535628318786621</v>
      </c>
      <c r="AR15">
        <v>3.8753125667572021</v>
      </c>
      <c r="AS15">
        <v>7931.99658203125</v>
      </c>
      <c r="AT15">
        <v>6123.3818359375</v>
      </c>
      <c r="AU15">
        <v>1825.9013671875</v>
      </c>
      <c r="AV15">
        <v>1165.333984375</v>
      </c>
      <c r="AW15">
        <v>6106.09521484375</v>
      </c>
      <c r="AX15">
        <v>4958.0478515625</v>
      </c>
      <c r="BA15" s="10" t="s">
        <v>79</v>
      </c>
      <c r="BB15" s="10" t="s">
        <v>743</v>
      </c>
      <c r="BC15" s="10" t="s">
        <v>742</v>
      </c>
      <c r="BD15">
        <v>45000</v>
      </c>
      <c r="BE15">
        <v>1181238</v>
      </c>
      <c r="BF15">
        <v>1117162</v>
      </c>
      <c r="BG15">
        <v>-3641</v>
      </c>
      <c r="BH15">
        <v>4156</v>
      </c>
      <c r="BI15">
        <v>88668</v>
      </c>
      <c r="BJ15">
        <v>2053664</v>
      </c>
      <c r="BK15">
        <v>1187537</v>
      </c>
      <c r="BL15">
        <v>1422436</v>
      </c>
      <c r="BM15">
        <v>179463</v>
      </c>
      <c r="BN15">
        <v>99999</v>
      </c>
      <c r="BO15">
        <v>1005</v>
      </c>
      <c r="BP15">
        <v>424729</v>
      </c>
      <c r="BQ15">
        <v>2053664</v>
      </c>
      <c r="BR15">
        <v>6150</v>
      </c>
      <c r="BS15">
        <v>1</v>
      </c>
      <c r="BT15">
        <v>30000</v>
      </c>
      <c r="BU15">
        <v>33684</v>
      </c>
      <c r="BV15">
        <v>1</v>
      </c>
      <c r="BW15">
        <v>30000</v>
      </c>
    </row>
    <row r="16" spans="1:75" x14ac:dyDescent="0.35">
      <c r="A16" s="10" t="s">
        <v>744</v>
      </c>
      <c r="B16" s="10" t="s">
        <v>78</v>
      </c>
      <c r="C16" s="11">
        <v>45566.766784120373</v>
      </c>
      <c r="D16" s="10" t="s">
        <v>79</v>
      </c>
      <c r="E16" s="10" t="s">
        <v>80</v>
      </c>
      <c r="F16">
        <v>208</v>
      </c>
      <c r="G16">
        <v>800.490966796875</v>
      </c>
      <c r="H16">
        <v>119.90861511230469</v>
      </c>
      <c r="I16">
        <v>208</v>
      </c>
      <c r="J16">
        <v>208</v>
      </c>
      <c r="K16">
        <v>0</v>
      </c>
      <c r="L16">
        <v>214.5</v>
      </c>
      <c r="M16">
        <v>214.80000305175781</v>
      </c>
      <c r="N16">
        <v>219.80000305175781</v>
      </c>
      <c r="O16">
        <v>225</v>
      </c>
      <c r="P16" s="10" t="s">
        <v>745</v>
      </c>
      <c r="Q16" s="10" t="s">
        <v>82</v>
      </c>
      <c r="R16">
        <v>2169.7958984375</v>
      </c>
      <c r="S16">
        <v>1727.793212890625</v>
      </c>
      <c r="T16">
        <v>16.229999542236328</v>
      </c>
      <c r="U16">
        <v>110</v>
      </c>
      <c r="V16" s="10" t="s">
        <v>82</v>
      </c>
      <c r="W16">
        <v>24.336000442504883</v>
      </c>
      <c r="X16">
        <v>2.0460000038146973</v>
      </c>
      <c r="Y16">
        <v>0.45000001788139343</v>
      </c>
      <c r="Z16">
        <v>0</v>
      </c>
      <c r="AA16">
        <v>0.65600001811981201</v>
      </c>
      <c r="AB16">
        <v>47.900001525878906</v>
      </c>
      <c r="AC16">
        <v>28.648935317993164</v>
      </c>
      <c r="AD16">
        <v>44.953498840332031</v>
      </c>
      <c r="AE16">
        <v>229.80000305175781</v>
      </c>
      <c r="AF16">
        <v>60</v>
      </c>
      <c r="AG16">
        <v>60.200001</v>
      </c>
      <c r="AH16">
        <v>60.200001</v>
      </c>
      <c r="AI16">
        <v>60.700001</v>
      </c>
      <c r="AJ16">
        <v>141.87911987304688</v>
      </c>
      <c r="AK16">
        <v>52.499603271484375</v>
      </c>
      <c r="AL16">
        <v>66.613655090332031</v>
      </c>
      <c r="AM16">
        <v>80.501358032226563</v>
      </c>
      <c r="AN16">
        <v>3.3109376430511475</v>
      </c>
      <c r="AO16">
        <v>540.3443603515625</v>
      </c>
      <c r="AP16">
        <v>495.32925415039063</v>
      </c>
      <c r="AQ16">
        <v>4.5901875495910645</v>
      </c>
      <c r="AR16">
        <v>3.687187671661377</v>
      </c>
      <c r="AS16">
        <v>7695.79345703125</v>
      </c>
      <c r="AT16">
        <v>5387.564453125</v>
      </c>
      <c r="AU16">
        <v>1650.9091796875</v>
      </c>
      <c r="AV16">
        <v>1035.65380859375</v>
      </c>
      <c r="AW16">
        <v>6044.88427734375</v>
      </c>
      <c r="AX16">
        <v>4351.91064453125</v>
      </c>
      <c r="AY16">
        <v>1.1867523193359375E-2</v>
      </c>
      <c r="AZ16">
        <v>0.15796899795532227</v>
      </c>
      <c r="BA16" s="10" t="s">
        <v>79</v>
      </c>
      <c r="BB16" s="10" t="s">
        <v>746</v>
      </c>
      <c r="BC16" s="10" t="s">
        <v>744</v>
      </c>
      <c r="BD16">
        <v>45000</v>
      </c>
      <c r="BE16">
        <v>884710</v>
      </c>
      <c r="BF16">
        <v>1195257</v>
      </c>
      <c r="BG16">
        <v>3806</v>
      </c>
      <c r="BH16">
        <v>4219</v>
      </c>
      <c r="BI16">
        <v>96115</v>
      </c>
      <c r="BJ16">
        <v>2055671</v>
      </c>
      <c r="BK16">
        <v>861288</v>
      </c>
      <c r="BL16">
        <v>1302662</v>
      </c>
      <c r="BM16">
        <v>6555</v>
      </c>
      <c r="BN16">
        <v>98425</v>
      </c>
      <c r="BO16">
        <v>1003</v>
      </c>
      <c r="BP16">
        <v>423747</v>
      </c>
      <c r="BQ16">
        <v>2055671</v>
      </c>
      <c r="BR16">
        <v>5557</v>
      </c>
      <c r="BS16">
        <v>1</v>
      </c>
      <c r="BT16">
        <v>30000</v>
      </c>
      <c r="BU16">
        <v>23737</v>
      </c>
      <c r="BV16">
        <v>1</v>
      </c>
      <c r="BW16">
        <v>30000</v>
      </c>
    </row>
    <row r="17" spans="1:75" x14ac:dyDescent="0.35">
      <c r="A17" s="10" t="s">
        <v>747</v>
      </c>
      <c r="B17" s="10" t="s">
        <v>85</v>
      </c>
      <c r="C17" s="11">
        <v>45566.766784120373</v>
      </c>
      <c r="D17" s="10" t="s">
        <v>79</v>
      </c>
      <c r="E17" s="10" t="s">
        <v>80</v>
      </c>
      <c r="F17">
        <v>208</v>
      </c>
      <c r="G17">
        <v>800.490966796875</v>
      </c>
      <c r="H17">
        <v>119.90861511230469</v>
      </c>
      <c r="I17">
        <v>208</v>
      </c>
      <c r="J17">
        <v>208</v>
      </c>
      <c r="K17">
        <v>0</v>
      </c>
      <c r="L17">
        <v>214.5</v>
      </c>
      <c r="M17">
        <v>214.80000305175781</v>
      </c>
      <c r="N17">
        <v>219.80000305175781</v>
      </c>
      <c r="O17">
        <v>225</v>
      </c>
      <c r="P17" s="10" t="s">
        <v>745</v>
      </c>
      <c r="Q17" s="10" t="s">
        <v>82</v>
      </c>
      <c r="R17">
        <v>2169.7958984375</v>
      </c>
      <c r="S17">
        <v>1727.793212890625</v>
      </c>
      <c r="T17">
        <v>16.229999542236328</v>
      </c>
      <c r="U17">
        <v>110</v>
      </c>
      <c r="V17" s="10" t="s">
        <v>82</v>
      </c>
      <c r="W17">
        <v>24.336000442504883</v>
      </c>
      <c r="X17">
        <v>2.0460000038146973</v>
      </c>
      <c r="Y17">
        <v>0.45000001788139343</v>
      </c>
      <c r="Z17">
        <v>0</v>
      </c>
      <c r="AA17">
        <v>0.65600001811981201</v>
      </c>
      <c r="AB17">
        <v>47.900001525878906</v>
      </c>
      <c r="AC17">
        <v>28.648935317993164</v>
      </c>
      <c r="AD17">
        <v>44.953498840332031</v>
      </c>
      <c r="AE17">
        <v>229.80000305175781</v>
      </c>
      <c r="AF17">
        <v>60</v>
      </c>
      <c r="AG17">
        <v>60.200001</v>
      </c>
      <c r="AH17">
        <v>60.200001</v>
      </c>
      <c r="AI17">
        <v>60.700001</v>
      </c>
      <c r="AJ17">
        <v>91.864166259765625</v>
      </c>
      <c r="AK17">
        <v>52.49993896484375</v>
      </c>
      <c r="AL17">
        <v>67.184379577636719</v>
      </c>
      <c r="AM17">
        <v>83.100234985351563</v>
      </c>
      <c r="AN17">
        <v>1.3168125152587891</v>
      </c>
      <c r="AO17">
        <v>545.51837158203125</v>
      </c>
      <c r="AP17">
        <v>498.2342529296875</v>
      </c>
      <c r="AQ17">
        <v>4.8911876678466797</v>
      </c>
      <c r="AR17">
        <v>3.8376877307891846</v>
      </c>
      <c r="AS17">
        <v>7937.67236328125</v>
      </c>
      <c r="AT17">
        <v>6141.74267578125</v>
      </c>
      <c r="AU17">
        <v>1846.4765625</v>
      </c>
      <c r="AV17">
        <v>1147.619140625</v>
      </c>
      <c r="AW17">
        <v>6091.19580078125</v>
      </c>
      <c r="AX17">
        <v>4994.12353515625</v>
      </c>
      <c r="BA17" s="10" t="s">
        <v>79</v>
      </c>
      <c r="BB17" s="10" t="s">
        <v>748</v>
      </c>
      <c r="BC17" s="10" t="s">
        <v>747</v>
      </c>
      <c r="BD17">
        <v>45000</v>
      </c>
      <c r="BE17">
        <v>1187336</v>
      </c>
      <c r="BF17">
        <v>1046823</v>
      </c>
      <c r="BG17">
        <v>-3657</v>
      </c>
      <c r="BH17">
        <v>4159</v>
      </c>
      <c r="BI17">
        <v>88652</v>
      </c>
      <c r="BJ17">
        <v>2054853</v>
      </c>
      <c r="BK17">
        <v>1192746</v>
      </c>
      <c r="BL17">
        <v>1352749</v>
      </c>
      <c r="BM17">
        <v>179611</v>
      </c>
      <c r="BN17">
        <v>98425</v>
      </c>
      <c r="BO17">
        <v>1005</v>
      </c>
      <c r="BP17">
        <v>424878</v>
      </c>
      <c r="BQ17">
        <v>2054853</v>
      </c>
      <c r="BR17">
        <v>5244</v>
      </c>
      <c r="BS17">
        <v>1</v>
      </c>
      <c r="BT17">
        <v>30000</v>
      </c>
      <c r="BU17">
        <v>27981</v>
      </c>
      <c r="BV17">
        <v>1</v>
      </c>
      <c r="BW17">
        <v>30000</v>
      </c>
    </row>
    <row r="18" spans="1:75" x14ac:dyDescent="0.35">
      <c r="A18" s="10" t="s">
        <v>749</v>
      </c>
      <c r="B18" s="10" t="s">
        <v>78</v>
      </c>
      <c r="C18" s="11">
        <v>45566.767063101855</v>
      </c>
      <c r="D18" s="10" t="s">
        <v>79</v>
      </c>
      <c r="E18" s="10" t="s">
        <v>80</v>
      </c>
      <c r="F18">
        <v>209</v>
      </c>
      <c r="G18">
        <v>800.3065185546875</v>
      </c>
      <c r="H18">
        <v>119.90861511230469</v>
      </c>
      <c r="I18">
        <v>209</v>
      </c>
      <c r="J18">
        <v>209</v>
      </c>
      <c r="K18">
        <v>0</v>
      </c>
      <c r="L18">
        <v>214.60000610351563</v>
      </c>
      <c r="M18">
        <v>214.80000305175781</v>
      </c>
      <c r="N18">
        <v>219.80000305175781</v>
      </c>
      <c r="O18">
        <v>225.10000610351563</v>
      </c>
      <c r="P18" s="10" t="s">
        <v>750</v>
      </c>
      <c r="Q18" s="10" t="s">
        <v>82</v>
      </c>
      <c r="R18">
        <v>2191.55615234375</v>
      </c>
      <c r="S18">
        <v>1751.5933837890625</v>
      </c>
      <c r="T18">
        <v>16.229999542236328</v>
      </c>
      <c r="U18">
        <v>110</v>
      </c>
      <c r="V18" s="10" t="s">
        <v>82</v>
      </c>
      <c r="W18">
        <v>24.36400032043457</v>
      </c>
      <c r="X18">
        <v>2.0340001583099365</v>
      </c>
      <c r="Y18">
        <v>0.45400002598762512</v>
      </c>
      <c r="Z18">
        <v>0</v>
      </c>
      <c r="AA18">
        <v>0.65600001811981201</v>
      </c>
      <c r="AB18">
        <v>47.900001525878906</v>
      </c>
      <c r="AC18">
        <v>28.501129150390625</v>
      </c>
      <c r="AD18">
        <v>44.948402404785156</v>
      </c>
      <c r="AE18">
        <v>229.80000305175781</v>
      </c>
      <c r="AF18">
        <v>60</v>
      </c>
      <c r="AG18">
        <v>60.200001</v>
      </c>
      <c r="AH18">
        <v>60.200001</v>
      </c>
      <c r="AI18">
        <v>60.799999</v>
      </c>
      <c r="AJ18">
        <v>141.87911987304688</v>
      </c>
      <c r="AK18">
        <v>52.499603271484375</v>
      </c>
      <c r="AL18">
        <v>66.731849670410156</v>
      </c>
      <c r="AM18">
        <v>80.563667297363281</v>
      </c>
      <c r="AN18">
        <v>3.2733125686645508</v>
      </c>
      <c r="AO18">
        <v>542.207763671875</v>
      </c>
      <c r="AP18">
        <v>497.25732421875</v>
      </c>
      <c r="AQ18">
        <v>4.6654376983642578</v>
      </c>
      <c r="AR18">
        <v>3.6119377613067627</v>
      </c>
      <c r="AS18">
        <v>7709.88720703125</v>
      </c>
      <c r="AT18">
        <v>5426</v>
      </c>
      <c r="AU18">
        <v>1695.7314453125</v>
      </c>
      <c r="AV18">
        <v>1000.263671875</v>
      </c>
      <c r="AW18">
        <v>6014.15576171875</v>
      </c>
      <c r="AX18">
        <v>4425.736328125</v>
      </c>
      <c r="AY18">
        <v>7.5469017028808594E-3</v>
      </c>
      <c r="AZ18">
        <v>0.15344107151031494</v>
      </c>
      <c r="BA18" s="10" t="s">
        <v>79</v>
      </c>
      <c r="BB18" s="10" t="s">
        <v>751</v>
      </c>
      <c r="BC18" s="10" t="s">
        <v>749</v>
      </c>
      <c r="BD18">
        <v>45000</v>
      </c>
      <c r="BE18">
        <v>864416</v>
      </c>
      <c r="BF18">
        <v>1237502</v>
      </c>
      <c r="BG18">
        <v>2455</v>
      </c>
      <c r="BH18">
        <v>4216</v>
      </c>
      <c r="BI18">
        <v>94764</v>
      </c>
      <c r="BJ18">
        <v>2056201</v>
      </c>
      <c r="BK18">
        <v>842996</v>
      </c>
      <c r="BL18">
        <v>1344274</v>
      </c>
      <c r="BM18">
        <v>5462</v>
      </c>
      <c r="BN18">
        <v>96063</v>
      </c>
      <c r="BO18">
        <v>1004</v>
      </c>
      <c r="BP18">
        <v>423619</v>
      </c>
      <c r="BQ18">
        <v>2056201</v>
      </c>
      <c r="BR18">
        <v>6455</v>
      </c>
      <c r="BS18">
        <v>1</v>
      </c>
      <c r="BT18">
        <v>30000</v>
      </c>
      <c r="BU18">
        <v>24619</v>
      </c>
      <c r="BV18">
        <v>1</v>
      </c>
      <c r="BW18">
        <v>30000</v>
      </c>
    </row>
    <row r="19" spans="1:75" x14ac:dyDescent="0.35">
      <c r="A19" s="10" t="s">
        <v>752</v>
      </c>
      <c r="B19" s="10" t="s">
        <v>85</v>
      </c>
      <c r="C19" s="11">
        <v>45566.767063101855</v>
      </c>
      <c r="D19" s="10" t="s">
        <v>79</v>
      </c>
      <c r="E19" s="10" t="s">
        <v>80</v>
      </c>
      <c r="F19">
        <v>209</v>
      </c>
      <c r="G19">
        <v>800.3065185546875</v>
      </c>
      <c r="H19">
        <v>119.90861511230469</v>
      </c>
      <c r="I19">
        <v>209</v>
      </c>
      <c r="J19">
        <v>209</v>
      </c>
      <c r="K19">
        <v>0</v>
      </c>
      <c r="L19">
        <v>214.60000610351563</v>
      </c>
      <c r="M19">
        <v>214.80000305175781</v>
      </c>
      <c r="N19">
        <v>219.80000305175781</v>
      </c>
      <c r="O19">
        <v>225.10000610351563</v>
      </c>
      <c r="P19" s="10" t="s">
        <v>750</v>
      </c>
      <c r="Q19" s="10" t="s">
        <v>82</v>
      </c>
      <c r="R19">
        <v>2191.55615234375</v>
      </c>
      <c r="S19">
        <v>1751.5933837890625</v>
      </c>
      <c r="T19">
        <v>16.229999542236328</v>
      </c>
      <c r="U19">
        <v>110</v>
      </c>
      <c r="V19" s="10" t="s">
        <v>82</v>
      </c>
      <c r="W19">
        <v>24.36400032043457</v>
      </c>
      <c r="X19">
        <v>2.0340001583099365</v>
      </c>
      <c r="Y19">
        <v>0.45400002598762512</v>
      </c>
      <c r="Z19">
        <v>0</v>
      </c>
      <c r="AA19">
        <v>0.65600001811981201</v>
      </c>
      <c r="AB19">
        <v>47.900001525878906</v>
      </c>
      <c r="AC19">
        <v>28.501129150390625</v>
      </c>
      <c r="AD19">
        <v>44.948402404785156</v>
      </c>
      <c r="AE19">
        <v>229.80000305175781</v>
      </c>
      <c r="AF19">
        <v>60</v>
      </c>
      <c r="AG19">
        <v>60.200001</v>
      </c>
      <c r="AH19">
        <v>60.200001</v>
      </c>
      <c r="AI19">
        <v>60.799999</v>
      </c>
      <c r="AJ19">
        <v>91.864166259765625</v>
      </c>
      <c r="AK19">
        <v>52.49993896484375</v>
      </c>
      <c r="AL19">
        <v>67.302055358886719</v>
      </c>
      <c r="AM19">
        <v>83.141250610351563</v>
      </c>
      <c r="AN19">
        <v>1.3168125152587891</v>
      </c>
      <c r="AO19">
        <v>545.154052734375</v>
      </c>
      <c r="AP19">
        <v>496.9393310546875</v>
      </c>
      <c r="AQ19">
        <v>4.8911876678466797</v>
      </c>
      <c r="AR19">
        <v>3.8753125667572021</v>
      </c>
      <c r="AS19">
        <v>7931.50830078125</v>
      </c>
      <c r="AT19">
        <v>6105.30126953125</v>
      </c>
      <c r="AU19">
        <v>1839.2607421875</v>
      </c>
      <c r="AV19">
        <v>1158.0576171875</v>
      </c>
      <c r="AW19">
        <v>6092.24755859375</v>
      </c>
      <c r="AX19">
        <v>4947.24365234375</v>
      </c>
      <c r="BA19" s="10" t="s">
        <v>79</v>
      </c>
      <c r="BB19" s="10" t="s">
        <v>753</v>
      </c>
      <c r="BC19" s="10" t="s">
        <v>752</v>
      </c>
      <c r="BD19">
        <v>45000</v>
      </c>
      <c r="BE19">
        <v>1231916</v>
      </c>
      <c r="BF19">
        <v>1073253</v>
      </c>
      <c r="BG19">
        <v>-1627</v>
      </c>
      <c r="BH19">
        <v>4105</v>
      </c>
      <c r="BI19">
        <v>90682</v>
      </c>
      <c r="BJ19">
        <v>2054641</v>
      </c>
      <c r="BK19">
        <v>1225781</v>
      </c>
      <c r="BL19">
        <v>1379305</v>
      </c>
      <c r="BM19">
        <v>-178288</v>
      </c>
      <c r="BN19">
        <v>97244</v>
      </c>
      <c r="BO19">
        <v>1005</v>
      </c>
      <c r="BP19">
        <v>424692</v>
      </c>
      <c r="BQ19">
        <v>2054641</v>
      </c>
      <c r="BR19">
        <v>186144</v>
      </c>
      <c r="BS19">
        <v>0</v>
      </c>
      <c r="BT19">
        <v>30000</v>
      </c>
      <c r="BU19">
        <v>26334</v>
      </c>
      <c r="BV19">
        <v>1</v>
      </c>
      <c r="BW19">
        <v>30000</v>
      </c>
    </row>
    <row r="20" spans="1:75" x14ac:dyDescent="0.35">
      <c r="A20" s="10" t="s">
        <v>754</v>
      </c>
      <c r="B20" s="10" t="s">
        <v>78</v>
      </c>
      <c r="C20" s="11">
        <v>45566.76734914352</v>
      </c>
      <c r="D20" s="10" t="s">
        <v>79</v>
      </c>
      <c r="E20" s="10" t="s">
        <v>80</v>
      </c>
      <c r="F20">
        <v>210</v>
      </c>
      <c r="G20">
        <v>800.6754150390625</v>
      </c>
      <c r="H20">
        <v>119.90861511230469</v>
      </c>
      <c r="I20">
        <v>210</v>
      </c>
      <c r="J20">
        <v>210</v>
      </c>
      <c r="K20">
        <v>0</v>
      </c>
      <c r="L20">
        <v>214.5</v>
      </c>
      <c r="M20">
        <v>215</v>
      </c>
      <c r="N20">
        <v>220</v>
      </c>
      <c r="O20">
        <v>225.10000610351563</v>
      </c>
      <c r="P20" s="10" t="s">
        <v>755</v>
      </c>
      <c r="Q20" s="10" t="s">
        <v>82</v>
      </c>
      <c r="R20">
        <v>2196.024658203125</v>
      </c>
      <c r="S20">
        <v>1749.164794921875</v>
      </c>
      <c r="T20">
        <v>16.239999771118164</v>
      </c>
      <c r="U20">
        <v>110</v>
      </c>
      <c r="V20" s="10" t="s">
        <v>82</v>
      </c>
      <c r="W20">
        <v>24.340002059936523</v>
      </c>
      <c r="X20">
        <v>2.0320000648498535</v>
      </c>
      <c r="Y20">
        <v>0.45400002598762512</v>
      </c>
      <c r="Z20">
        <v>0</v>
      </c>
      <c r="AA20">
        <v>0.65200001001358032</v>
      </c>
      <c r="AB20">
        <v>47.700000762939453</v>
      </c>
      <c r="AC20">
        <v>28.29216194152832</v>
      </c>
      <c r="AD20">
        <v>44.999370574951172</v>
      </c>
      <c r="AE20">
        <v>230</v>
      </c>
      <c r="AF20">
        <v>60</v>
      </c>
      <c r="AG20">
        <v>60</v>
      </c>
      <c r="AH20">
        <v>60</v>
      </c>
      <c r="AI20">
        <v>60.900002000000001</v>
      </c>
      <c r="AJ20">
        <v>141.87911987304688</v>
      </c>
      <c r="AK20">
        <v>52.499603271484375</v>
      </c>
      <c r="AL20">
        <v>66.682441711425781</v>
      </c>
      <c r="AM20">
        <v>80.518974304199219</v>
      </c>
      <c r="AN20">
        <v>2.8594377040863037</v>
      </c>
      <c r="AO20">
        <v>542.046875</v>
      </c>
      <c r="AP20">
        <v>496.67849731445313</v>
      </c>
      <c r="AQ20">
        <v>4.5901875495910645</v>
      </c>
      <c r="AR20">
        <v>3.6495625972747803</v>
      </c>
      <c r="AS20">
        <v>7704.91552734375</v>
      </c>
      <c r="AT20">
        <v>5427.7919921875</v>
      </c>
      <c r="AU20">
        <v>1648.0947265625</v>
      </c>
      <c r="AV20">
        <v>1010.9755859375</v>
      </c>
      <c r="AW20">
        <v>6056.82080078125</v>
      </c>
      <c r="AX20">
        <v>4416.81640625</v>
      </c>
      <c r="AY20">
        <v>8.8927745819091797E-3</v>
      </c>
      <c r="AZ20">
        <v>0.13678014278411865</v>
      </c>
      <c r="BA20" s="10" t="s">
        <v>79</v>
      </c>
      <c r="BB20" s="10" t="s">
        <v>79</v>
      </c>
      <c r="BC20" s="10" t="s">
        <v>79</v>
      </c>
    </row>
    <row r="21" spans="1:75" x14ac:dyDescent="0.35">
      <c r="A21" s="10" t="s">
        <v>756</v>
      </c>
      <c r="B21" s="10" t="s">
        <v>85</v>
      </c>
      <c r="C21" s="11">
        <v>45566.76734914352</v>
      </c>
      <c r="D21" s="10" t="s">
        <v>79</v>
      </c>
      <c r="E21" s="10" t="s">
        <v>80</v>
      </c>
      <c r="F21">
        <v>210</v>
      </c>
      <c r="G21">
        <v>800.6754150390625</v>
      </c>
      <c r="H21">
        <v>119.90861511230469</v>
      </c>
      <c r="I21">
        <v>210</v>
      </c>
      <c r="J21">
        <v>210</v>
      </c>
      <c r="K21">
        <v>0</v>
      </c>
      <c r="L21">
        <v>214.5</v>
      </c>
      <c r="M21">
        <v>215</v>
      </c>
      <c r="N21">
        <v>220</v>
      </c>
      <c r="O21">
        <v>225.10000610351563</v>
      </c>
      <c r="P21" s="10" t="s">
        <v>755</v>
      </c>
      <c r="Q21" s="10" t="s">
        <v>82</v>
      </c>
      <c r="R21">
        <v>2196.024658203125</v>
      </c>
      <c r="S21">
        <v>1749.164794921875</v>
      </c>
      <c r="T21">
        <v>16.239999771118164</v>
      </c>
      <c r="U21">
        <v>110</v>
      </c>
      <c r="V21" s="10" t="s">
        <v>82</v>
      </c>
      <c r="W21">
        <v>24.340002059936523</v>
      </c>
      <c r="X21">
        <v>2.0320000648498535</v>
      </c>
      <c r="Y21">
        <v>0.45400002598762512</v>
      </c>
      <c r="Z21">
        <v>0</v>
      </c>
      <c r="AA21">
        <v>0.65200001001358032</v>
      </c>
      <c r="AB21">
        <v>47.700000762939453</v>
      </c>
      <c r="AC21">
        <v>28.29216194152832</v>
      </c>
      <c r="AD21">
        <v>44.999370574951172</v>
      </c>
      <c r="AE21">
        <v>230</v>
      </c>
      <c r="AF21">
        <v>60</v>
      </c>
      <c r="AG21">
        <v>60</v>
      </c>
      <c r="AH21">
        <v>60</v>
      </c>
      <c r="AI21">
        <v>60.900002000000001</v>
      </c>
      <c r="AJ21">
        <v>91.864166259765625</v>
      </c>
      <c r="AK21">
        <v>52.49993896484375</v>
      </c>
      <c r="AL21">
        <v>67.151260375976563</v>
      </c>
      <c r="AM21">
        <v>82.79290771484375</v>
      </c>
      <c r="AN21">
        <v>2.0316874980926514</v>
      </c>
      <c r="AO21">
        <v>543.20733642578125</v>
      </c>
      <c r="AP21">
        <v>496.09097290039063</v>
      </c>
      <c r="AQ21">
        <v>4.8535628318786621</v>
      </c>
      <c r="AR21">
        <v>3.8753125667572021</v>
      </c>
      <c r="AS21">
        <v>7881.77880859375</v>
      </c>
      <c r="AT21">
        <v>6052.7646484375</v>
      </c>
      <c r="AU21">
        <v>1804.80712890625</v>
      </c>
      <c r="AV21">
        <v>1146.873046875</v>
      </c>
      <c r="AW21">
        <v>6076.9716796875</v>
      </c>
      <c r="AX21">
        <v>4905.8916015625</v>
      </c>
      <c r="BA21" s="10" t="s">
        <v>79</v>
      </c>
      <c r="BB21" s="10" t="s">
        <v>757</v>
      </c>
      <c r="BC21" s="10" t="s">
        <v>756</v>
      </c>
      <c r="BD21">
        <v>45000</v>
      </c>
      <c r="BE21">
        <v>1199491</v>
      </c>
      <c r="BF21">
        <v>983535</v>
      </c>
      <c r="BG21">
        <v>-2975</v>
      </c>
      <c r="BH21">
        <v>4206</v>
      </c>
      <c r="BI21">
        <v>89334</v>
      </c>
      <c r="BJ21">
        <v>2055768</v>
      </c>
      <c r="BK21">
        <v>1202211</v>
      </c>
      <c r="BL21">
        <v>1291556</v>
      </c>
      <c r="BM21">
        <v>-179883</v>
      </c>
      <c r="BN21">
        <v>98425</v>
      </c>
      <c r="BO21">
        <v>1005</v>
      </c>
      <c r="BP21">
        <v>424808</v>
      </c>
      <c r="BQ21">
        <v>2055768</v>
      </c>
      <c r="BR21">
        <v>25727</v>
      </c>
      <c r="BS21">
        <v>0</v>
      </c>
      <c r="BT21">
        <v>30000</v>
      </c>
      <c r="BU21">
        <v>17980</v>
      </c>
      <c r="BV21">
        <v>1</v>
      </c>
      <c r="BW21">
        <v>30000</v>
      </c>
    </row>
    <row r="22" spans="1:75" x14ac:dyDescent="0.35">
      <c r="A22" s="10" t="s">
        <v>758</v>
      </c>
      <c r="B22" s="10" t="s">
        <v>78</v>
      </c>
      <c r="C22" s="11">
        <v>45566.767629513888</v>
      </c>
      <c r="D22" s="10" t="s">
        <v>79</v>
      </c>
      <c r="E22" s="10" t="s">
        <v>80</v>
      </c>
      <c r="F22">
        <v>211</v>
      </c>
      <c r="G22">
        <v>800.3065185546875</v>
      </c>
      <c r="H22">
        <v>119.90861511230469</v>
      </c>
      <c r="I22">
        <v>211</v>
      </c>
      <c r="J22">
        <v>211</v>
      </c>
      <c r="K22">
        <v>0</v>
      </c>
      <c r="L22">
        <v>214.60000610351563</v>
      </c>
      <c r="M22">
        <v>214.80000305175781</v>
      </c>
      <c r="N22">
        <v>220</v>
      </c>
      <c r="O22">
        <v>225.10000610351563</v>
      </c>
      <c r="P22" s="10" t="s">
        <v>759</v>
      </c>
      <c r="Q22" s="10" t="s">
        <v>82</v>
      </c>
      <c r="R22">
        <v>2167.65869140625</v>
      </c>
      <c r="S22">
        <v>1738.1876220703125</v>
      </c>
      <c r="T22">
        <v>16.239999771118164</v>
      </c>
      <c r="U22">
        <v>110</v>
      </c>
      <c r="V22" s="10" t="s">
        <v>82</v>
      </c>
      <c r="W22">
        <v>24.336000442504883</v>
      </c>
      <c r="X22">
        <v>2.0440001487731934</v>
      </c>
      <c r="Y22">
        <v>0.45000001788139343</v>
      </c>
      <c r="Z22">
        <v>0</v>
      </c>
      <c r="AA22">
        <v>0.65400004386901855</v>
      </c>
      <c r="AB22">
        <v>47.700000762939453</v>
      </c>
      <c r="AC22">
        <v>28.373710632324219</v>
      </c>
      <c r="AD22">
        <v>44.968788146972656</v>
      </c>
      <c r="AE22">
        <v>229.80000305175781</v>
      </c>
      <c r="AF22">
        <v>60</v>
      </c>
      <c r="AG22">
        <v>60.099997999999999</v>
      </c>
      <c r="AH22">
        <v>60.099997999999999</v>
      </c>
      <c r="AI22">
        <v>60.900002000000001</v>
      </c>
      <c r="AJ22">
        <v>141.87911987304688</v>
      </c>
      <c r="AK22">
        <v>52.499603271484375</v>
      </c>
      <c r="AL22">
        <v>66.721321105957031</v>
      </c>
      <c r="AM22">
        <v>80.575057983398438</v>
      </c>
      <c r="AN22">
        <v>2.8970625400543213</v>
      </c>
      <c r="AO22">
        <v>541.26837158203125</v>
      </c>
      <c r="AP22">
        <v>495.88839721679688</v>
      </c>
      <c r="AQ22">
        <v>4.5901875495910645</v>
      </c>
      <c r="AR22">
        <v>3.6495625972747803</v>
      </c>
      <c r="AS22">
        <v>7698.884765625</v>
      </c>
      <c r="AT22">
        <v>5399.85595703125</v>
      </c>
      <c r="AU22">
        <v>1649.37890625</v>
      </c>
      <c r="AV22">
        <v>1013.16455078125</v>
      </c>
      <c r="AW22">
        <v>6049.505859375</v>
      </c>
      <c r="AX22">
        <v>4386.69140625</v>
      </c>
      <c r="AY22">
        <v>9.2588663101196289E-3</v>
      </c>
      <c r="AZ22">
        <v>0.14845681190490723</v>
      </c>
      <c r="BA22" s="10" t="s">
        <v>79</v>
      </c>
      <c r="BB22" s="10" t="s">
        <v>760</v>
      </c>
      <c r="BC22" s="10" t="s">
        <v>758</v>
      </c>
      <c r="BD22">
        <v>45000</v>
      </c>
      <c r="BE22">
        <v>891642</v>
      </c>
      <c r="BF22">
        <v>989493</v>
      </c>
      <c r="BG22">
        <v>3196</v>
      </c>
      <c r="BH22">
        <v>4118</v>
      </c>
      <c r="BI22">
        <v>95505</v>
      </c>
      <c r="BJ22">
        <v>2054086</v>
      </c>
      <c r="BK22">
        <v>867823</v>
      </c>
      <c r="BL22">
        <v>1100505</v>
      </c>
      <c r="BM22">
        <v>6587</v>
      </c>
      <c r="BN22">
        <v>99999</v>
      </c>
      <c r="BO22">
        <v>1003</v>
      </c>
      <c r="BP22">
        <v>423810</v>
      </c>
      <c r="BQ22">
        <v>2054086</v>
      </c>
      <c r="BR22">
        <v>6789</v>
      </c>
      <c r="BS22">
        <v>1</v>
      </c>
      <c r="BT22">
        <v>30000</v>
      </c>
      <c r="BU22">
        <v>22809</v>
      </c>
      <c r="BV22">
        <v>1</v>
      </c>
      <c r="BW22">
        <v>30000</v>
      </c>
    </row>
    <row r="23" spans="1:75" x14ac:dyDescent="0.35">
      <c r="A23" s="10" t="s">
        <v>761</v>
      </c>
      <c r="B23" s="10" t="s">
        <v>85</v>
      </c>
      <c r="C23" s="11">
        <v>45566.767629513888</v>
      </c>
      <c r="D23" s="10" t="s">
        <v>79</v>
      </c>
      <c r="E23" s="10" t="s">
        <v>80</v>
      </c>
      <c r="F23">
        <v>211</v>
      </c>
      <c r="G23">
        <v>800.3065185546875</v>
      </c>
      <c r="H23">
        <v>119.90861511230469</v>
      </c>
      <c r="I23">
        <v>211</v>
      </c>
      <c r="J23">
        <v>211</v>
      </c>
      <c r="K23">
        <v>0</v>
      </c>
      <c r="L23">
        <v>214.60000610351563</v>
      </c>
      <c r="M23">
        <v>214.80000305175781</v>
      </c>
      <c r="N23">
        <v>220</v>
      </c>
      <c r="O23">
        <v>225.10000610351563</v>
      </c>
      <c r="P23" s="10" t="s">
        <v>759</v>
      </c>
      <c r="Q23" s="10" t="s">
        <v>82</v>
      </c>
      <c r="R23">
        <v>2167.65869140625</v>
      </c>
      <c r="S23">
        <v>1738.1876220703125</v>
      </c>
      <c r="T23">
        <v>16.239999771118164</v>
      </c>
      <c r="U23">
        <v>110</v>
      </c>
      <c r="V23" s="10" t="s">
        <v>82</v>
      </c>
      <c r="W23">
        <v>24.336000442504883</v>
      </c>
      <c r="X23">
        <v>2.0440001487731934</v>
      </c>
      <c r="Y23">
        <v>0.45000001788139343</v>
      </c>
      <c r="Z23">
        <v>0</v>
      </c>
      <c r="AA23">
        <v>0.65400004386901855</v>
      </c>
      <c r="AB23">
        <v>47.700000762939453</v>
      </c>
      <c r="AC23">
        <v>28.373710632324219</v>
      </c>
      <c r="AD23">
        <v>44.968788146972656</v>
      </c>
      <c r="AE23">
        <v>229.80000305175781</v>
      </c>
      <c r="AF23">
        <v>60</v>
      </c>
      <c r="AG23">
        <v>60.099997999999999</v>
      </c>
      <c r="AH23">
        <v>60.099997999999999</v>
      </c>
      <c r="AI23">
        <v>60.900002000000001</v>
      </c>
      <c r="AJ23">
        <v>91.864166259765625</v>
      </c>
      <c r="AK23">
        <v>52.49993896484375</v>
      </c>
      <c r="AL23">
        <v>67.098442077636719</v>
      </c>
      <c r="AM23">
        <v>82.586456298828125</v>
      </c>
      <c r="AN23">
        <v>2.1069376468658447</v>
      </c>
      <c r="AO23">
        <v>544.74542236328125</v>
      </c>
      <c r="AP23">
        <v>495.73788452148438</v>
      </c>
      <c r="AQ23">
        <v>4.8911876678466797</v>
      </c>
      <c r="AR23">
        <v>3.8376877307891846</v>
      </c>
      <c r="AS23">
        <v>7909.9931640625</v>
      </c>
      <c r="AT23">
        <v>6068.85302734375</v>
      </c>
      <c r="AU23">
        <v>1835.93701171875</v>
      </c>
      <c r="AV23">
        <v>1133.4072265625</v>
      </c>
      <c r="AW23">
        <v>6074.05615234375</v>
      </c>
      <c r="AX23">
        <v>4935.44580078125</v>
      </c>
      <c r="BA23" s="10" t="s">
        <v>79</v>
      </c>
      <c r="BB23" s="10" t="s">
        <v>762</v>
      </c>
      <c r="BC23" s="10" t="s">
        <v>761</v>
      </c>
      <c r="BD23">
        <v>45000</v>
      </c>
      <c r="BE23">
        <v>1212590</v>
      </c>
      <c r="BF23">
        <v>1059404</v>
      </c>
      <c r="BG23">
        <v>-2309</v>
      </c>
      <c r="BH23">
        <v>4030</v>
      </c>
      <c r="BI23">
        <v>90000</v>
      </c>
      <c r="BJ23">
        <v>2055193</v>
      </c>
      <c r="BK23">
        <v>1211319</v>
      </c>
      <c r="BL23">
        <v>1365601</v>
      </c>
      <c r="BM23">
        <v>-179164</v>
      </c>
      <c r="BN23">
        <v>99999</v>
      </c>
      <c r="BO23">
        <v>1005</v>
      </c>
      <c r="BP23">
        <v>424736</v>
      </c>
      <c r="BQ23">
        <v>2055193</v>
      </c>
      <c r="BR23">
        <v>11178</v>
      </c>
      <c r="BS23">
        <v>1</v>
      </c>
      <c r="BT23">
        <v>30000</v>
      </c>
      <c r="BU23">
        <v>26611</v>
      </c>
      <c r="BV23">
        <v>1</v>
      </c>
      <c r="BW23">
        <v>30000</v>
      </c>
    </row>
    <row r="24" spans="1:75" x14ac:dyDescent="0.35">
      <c r="A24" s="10" t="s">
        <v>763</v>
      </c>
      <c r="B24" s="10" t="s">
        <v>78</v>
      </c>
      <c r="C24" s="11">
        <v>45566.767907361114</v>
      </c>
      <c r="D24" s="10" t="s">
        <v>79</v>
      </c>
      <c r="E24" s="10" t="s">
        <v>80</v>
      </c>
      <c r="F24">
        <v>212</v>
      </c>
      <c r="G24">
        <v>800.3065185546875</v>
      </c>
      <c r="H24">
        <v>119.90861511230469</v>
      </c>
      <c r="I24">
        <v>212</v>
      </c>
      <c r="J24">
        <v>212</v>
      </c>
      <c r="K24">
        <v>0</v>
      </c>
      <c r="L24">
        <v>214.80000305175781</v>
      </c>
      <c r="M24">
        <v>214.80000305175781</v>
      </c>
      <c r="N24">
        <v>220</v>
      </c>
      <c r="O24">
        <v>225</v>
      </c>
      <c r="P24" s="10" t="s">
        <v>764</v>
      </c>
      <c r="Q24" s="10" t="s">
        <v>82</v>
      </c>
      <c r="R24">
        <v>2169.115966796875</v>
      </c>
      <c r="S24">
        <v>1754.119140625</v>
      </c>
      <c r="T24">
        <v>16.239999771118164</v>
      </c>
      <c r="U24">
        <v>110</v>
      </c>
      <c r="V24" s="10" t="s">
        <v>82</v>
      </c>
      <c r="W24">
        <v>24.342000961303711</v>
      </c>
      <c r="X24">
        <v>2.0320000648498535</v>
      </c>
      <c r="Y24">
        <v>0.45200002193450928</v>
      </c>
      <c r="Z24">
        <v>0</v>
      </c>
      <c r="AA24">
        <v>0.65600001811981201</v>
      </c>
      <c r="AB24">
        <v>47.5</v>
      </c>
      <c r="AC24">
        <v>28.174936294555664</v>
      </c>
      <c r="AD24">
        <v>44.963691711425781</v>
      </c>
      <c r="AE24">
        <v>229.80000305175781</v>
      </c>
      <c r="AF24">
        <v>60</v>
      </c>
      <c r="AG24">
        <v>60</v>
      </c>
      <c r="AH24">
        <v>60</v>
      </c>
      <c r="AI24">
        <v>60.900002000000001</v>
      </c>
      <c r="AJ24">
        <v>141.87911987304688</v>
      </c>
      <c r="AK24">
        <v>52.499603271484375</v>
      </c>
      <c r="AL24">
        <v>66.894027709960938</v>
      </c>
      <c r="AM24">
        <v>80.538307189941406</v>
      </c>
      <c r="AN24">
        <v>3.1604375839233398</v>
      </c>
      <c r="AO24">
        <v>540.302001953125</v>
      </c>
      <c r="AP24">
        <v>494.87283325195313</v>
      </c>
      <c r="AQ24">
        <v>4.5901875495910645</v>
      </c>
      <c r="AR24">
        <v>3.6495625972747803</v>
      </c>
      <c r="AS24">
        <v>7671.5771484375</v>
      </c>
      <c r="AT24">
        <v>5367.341796875</v>
      </c>
      <c r="AU24">
        <v>1640.1484375</v>
      </c>
      <c r="AV24">
        <v>1003.95556640625</v>
      </c>
      <c r="AW24">
        <v>6031.4287109375</v>
      </c>
      <c r="AX24">
        <v>4363.38623046875</v>
      </c>
      <c r="AY24">
        <v>1.5829920768737793E-2</v>
      </c>
      <c r="AZ24">
        <v>0.16313362121582031</v>
      </c>
      <c r="BA24" s="10" t="s">
        <v>79</v>
      </c>
      <c r="BB24" s="10" t="s">
        <v>765</v>
      </c>
      <c r="BC24" s="10" t="s">
        <v>763</v>
      </c>
      <c r="BD24">
        <v>45000</v>
      </c>
      <c r="BE24">
        <v>865433</v>
      </c>
      <c r="BF24">
        <v>1155821</v>
      </c>
      <c r="BG24">
        <v>2512</v>
      </c>
      <c r="BH24">
        <v>4093</v>
      </c>
      <c r="BI24">
        <v>94821</v>
      </c>
      <c r="BJ24">
        <v>2055314</v>
      </c>
      <c r="BK24">
        <v>844417</v>
      </c>
      <c r="BL24">
        <v>1263935</v>
      </c>
      <c r="BM24">
        <v>5440</v>
      </c>
      <c r="BN24">
        <v>97244</v>
      </c>
      <c r="BO24">
        <v>1003</v>
      </c>
      <c r="BP24">
        <v>423724</v>
      </c>
      <c r="BQ24">
        <v>2055314</v>
      </c>
      <c r="BR24">
        <v>6672</v>
      </c>
      <c r="BS24">
        <v>1</v>
      </c>
      <c r="BT24">
        <v>30000</v>
      </c>
      <c r="BU24">
        <v>35371</v>
      </c>
      <c r="BV24">
        <v>1</v>
      </c>
      <c r="BW24">
        <v>30000</v>
      </c>
    </row>
    <row r="25" spans="1:75" x14ac:dyDescent="0.35">
      <c r="A25" s="10" t="s">
        <v>766</v>
      </c>
      <c r="B25" s="10" t="s">
        <v>85</v>
      </c>
      <c r="C25" s="11">
        <v>45566.767907361114</v>
      </c>
      <c r="D25" s="10" t="s">
        <v>79</v>
      </c>
      <c r="E25" s="10" t="s">
        <v>80</v>
      </c>
      <c r="F25">
        <v>212</v>
      </c>
      <c r="G25">
        <v>800.3065185546875</v>
      </c>
      <c r="H25">
        <v>119.90861511230469</v>
      </c>
      <c r="I25">
        <v>212</v>
      </c>
      <c r="J25">
        <v>212</v>
      </c>
      <c r="K25">
        <v>0</v>
      </c>
      <c r="L25">
        <v>214.80000305175781</v>
      </c>
      <c r="M25">
        <v>214.80000305175781</v>
      </c>
      <c r="N25">
        <v>220</v>
      </c>
      <c r="O25">
        <v>225</v>
      </c>
      <c r="P25" s="10" t="s">
        <v>764</v>
      </c>
      <c r="Q25" s="10" t="s">
        <v>82</v>
      </c>
      <c r="R25">
        <v>2169.115966796875</v>
      </c>
      <c r="S25">
        <v>1754.119140625</v>
      </c>
      <c r="T25">
        <v>16.239999771118164</v>
      </c>
      <c r="U25">
        <v>110</v>
      </c>
      <c r="V25" s="10" t="s">
        <v>82</v>
      </c>
      <c r="W25">
        <v>24.342000961303711</v>
      </c>
      <c r="X25">
        <v>2.0320000648498535</v>
      </c>
      <c r="Y25">
        <v>0.45200002193450928</v>
      </c>
      <c r="Z25">
        <v>0</v>
      </c>
      <c r="AA25">
        <v>0.65600001811981201</v>
      </c>
      <c r="AB25">
        <v>47.5</v>
      </c>
      <c r="AC25">
        <v>28.174936294555664</v>
      </c>
      <c r="AD25">
        <v>44.963691711425781</v>
      </c>
      <c r="AE25">
        <v>229.80000305175781</v>
      </c>
      <c r="AF25">
        <v>60</v>
      </c>
      <c r="AG25">
        <v>60</v>
      </c>
      <c r="AH25">
        <v>60</v>
      </c>
      <c r="AI25">
        <v>60.900002000000001</v>
      </c>
      <c r="AJ25">
        <v>91.864166259765625</v>
      </c>
      <c r="AK25">
        <v>52.49993896484375</v>
      </c>
      <c r="AL25">
        <v>67.259727478027344</v>
      </c>
      <c r="AM25">
        <v>82.819496154785156</v>
      </c>
      <c r="AN25">
        <v>2.4831876754760742</v>
      </c>
      <c r="AO25">
        <v>545.4384765625</v>
      </c>
      <c r="AP25">
        <v>497.96469116210938</v>
      </c>
      <c r="AQ25">
        <v>4.8535628318786621</v>
      </c>
      <c r="AR25">
        <v>3.9129376411437988</v>
      </c>
      <c r="AS25">
        <v>7907.80712890625</v>
      </c>
      <c r="AT25">
        <v>6132.1923828125</v>
      </c>
      <c r="AU25">
        <v>1815.34130859375</v>
      </c>
      <c r="AV25">
        <v>1173.37353515625</v>
      </c>
      <c r="AW25">
        <v>6092.4658203125</v>
      </c>
      <c r="AX25">
        <v>4958.81884765625</v>
      </c>
      <c r="BA25" s="10" t="s">
        <v>79</v>
      </c>
      <c r="BB25" s="10" t="s">
        <v>767</v>
      </c>
      <c r="BC25" s="10" t="s">
        <v>766</v>
      </c>
      <c r="BD25">
        <v>45000</v>
      </c>
      <c r="BE25">
        <v>1188385</v>
      </c>
      <c r="BF25">
        <v>1005106</v>
      </c>
      <c r="BG25">
        <v>-4127</v>
      </c>
      <c r="BH25">
        <v>4015</v>
      </c>
      <c r="BI25">
        <v>88182</v>
      </c>
      <c r="BJ25">
        <v>2055396</v>
      </c>
      <c r="BK25">
        <v>1194235</v>
      </c>
      <c r="BL25">
        <v>1313364</v>
      </c>
      <c r="BM25">
        <v>179657</v>
      </c>
      <c r="BN25">
        <v>99999</v>
      </c>
      <c r="BO25">
        <v>1005</v>
      </c>
      <c r="BP25">
        <v>424805</v>
      </c>
      <c r="BQ25">
        <v>2055396</v>
      </c>
      <c r="BR25">
        <v>14590</v>
      </c>
      <c r="BS25">
        <v>1</v>
      </c>
      <c r="BT25">
        <v>30000</v>
      </c>
      <c r="BU25">
        <v>25931</v>
      </c>
      <c r="BV25">
        <v>1</v>
      </c>
      <c r="BW25">
        <v>30000</v>
      </c>
    </row>
    <row r="26" spans="1:75" x14ac:dyDescent="0.35">
      <c r="A26" s="10" t="s">
        <v>768</v>
      </c>
      <c r="B26" s="10" t="s">
        <v>78</v>
      </c>
      <c r="C26" s="11">
        <v>45566.768185925925</v>
      </c>
      <c r="D26" s="10" t="s">
        <v>79</v>
      </c>
      <c r="E26" s="10" t="s">
        <v>80</v>
      </c>
      <c r="F26">
        <v>213</v>
      </c>
      <c r="G26">
        <v>800.6754150390625</v>
      </c>
      <c r="H26">
        <v>119.90861511230469</v>
      </c>
      <c r="I26">
        <v>213</v>
      </c>
      <c r="J26">
        <v>213</v>
      </c>
      <c r="K26">
        <v>0</v>
      </c>
      <c r="L26">
        <v>214.60000610351563</v>
      </c>
      <c r="M26">
        <v>214.80000305175781</v>
      </c>
      <c r="N26">
        <v>220.10000610351563</v>
      </c>
      <c r="O26">
        <v>225</v>
      </c>
      <c r="P26" s="10" t="s">
        <v>769</v>
      </c>
      <c r="Q26" s="10" t="s">
        <v>82</v>
      </c>
      <c r="R26">
        <v>2201.561767578125</v>
      </c>
      <c r="S26">
        <v>1759.4620361328125</v>
      </c>
      <c r="T26">
        <v>16.25</v>
      </c>
      <c r="U26">
        <v>110</v>
      </c>
      <c r="V26" s="10" t="s">
        <v>82</v>
      </c>
      <c r="W26">
        <v>24.340002059936523</v>
      </c>
      <c r="X26">
        <v>2.0600001811981201</v>
      </c>
      <c r="Y26">
        <v>0.45400002598762512</v>
      </c>
      <c r="Z26">
        <v>0</v>
      </c>
      <c r="AA26">
        <v>0.65600001811981201</v>
      </c>
      <c r="AB26">
        <v>47.200000762939453</v>
      </c>
      <c r="AC26">
        <v>28.348226547241211</v>
      </c>
      <c r="AD26">
        <v>44.978981018066406</v>
      </c>
      <c r="AE26">
        <v>229.80000305175781</v>
      </c>
      <c r="AF26">
        <v>60</v>
      </c>
      <c r="AG26">
        <v>60</v>
      </c>
      <c r="AH26">
        <v>60</v>
      </c>
      <c r="AI26">
        <v>60.900002000000001</v>
      </c>
      <c r="AJ26">
        <v>141.87911987304688</v>
      </c>
      <c r="AK26">
        <v>52.499603271484375</v>
      </c>
      <c r="AL26">
        <v>66.5775146484375</v>
      </c>
      <c r="AM26">
        <v>80.454177856445313</v>
      </c>
      <c r="AN26">
        <v>3.1604375839233398</v>
      </c>
      <c r="AO26">
        <v>542.51593017578125</v>
      </c>
      <c r="AP26">
        <v>498.61074829101563</v>
      </c>
      <c r="AQ26">
        <v>4.5525627136230469</v>
      </c>
      <c r="AR26">
        <v>3.6495625972747803</v>
      </c>
      <c r="AS26">
        <v>7710.76123046875</v>
      </c>
      <c r="AT26">
        <v>5462.48291015625</v>
      </c>
      <c r="AU26">
        <v>1639.82470703125</v>
      </c>
      <c r="AV26">
        <v>1025.1845703125</v>
      </c>
      <c r="AW26">
        <v>6070.9365234375</v>
      </c>
      <c r="AX26">
        <v>4437.29833984375</v>
      </c>
      <c r="AY26">
        <v>1.6666412353515625E-2</v>
      </c>
      <c r="AZ26">
        <v>0.11830699443817139</v>
      </c>
      <c r="BA26" s="10" t="s">
        <v>79</v>
      </c>
      <c r="BB26" s="10" t="s">
        <v>79</v>
      </c>
      <c r="BC26" s="10" t="s">
        <v>79</v>
      </c>
    </row>
    <row r="27" spans="1:75" x14ac:dyDescent="0.35">
      <c r="A27" s="10" t="s">
        <v>770</v>
      </c>
      <c r="B27" s="10" t="s">
        <v>85</v>
      </c>
      <c r="C27" s="11">
        <v>45566.768185925925</v>
      </c>
      <c r="D27" s="10" t="s">
        <v>79</v>
      </c>
      <c r="E27" s="10" t="s">
        <v>80</v>
      </c>
      <c r="F27">
        <v>213</v>
      </c>
      <c r="G27">
        <v>800.6754150390625</v>
      </c>
      <c r="H27">
        <v>119.90861511230469</v>
      </c>
      <c r="I27">
        <v>213</v>
      </c>
      <c r="J27">
        <v>213</v>
      </c>
      <c r="K27">
        <v>0</v>
      </c>
      <c r="L27">
        <v>214.60000610351563</v>
      </c>
      <c r="M27">
        <v>214.80000305175781</v>
      </c>
      <c r="N27">
        <v>220.10000610351563</v>
      </c>
      <c r="O27">
        <v>225</v>
      </c>
      <c r="P27" s="10" t="s">
        <v>769</v>
      </c>
      <c r="Q27" s="10" t="s">
        <v>82</v>
      </c>
      <c r="R27">
        <v>2201.561767578125</v>
      </c>
      <c r="S27">
        <v>1759.4620361328125</v>
      </c>
      <c r="T27">
        <v>16.25</v>
      </c>
      <c r="U27">
        <v>110</v>
      </c>
      <c r="V27" s="10" t="s">
        <v>82</v>
      </c>
      <c r="W27">
        <v>24.340002059936523</v>
      </c>
      <c r="X27">
        <v>2.0600001811981201</v>
      </c>
      <c r="Y27">
        <v>0.45400002598762512</v>
      </c>
      <c r="Z27">
        <v>0</v>
      </c>
      <c r="AA27">
        <v>0.65600001811981201</v>
      </c>
      <c r="AB27">
        <v>47.200000762939453</v>
      </c>
      <c r="AC27">
        <v>28.348226547241211</v>
      </c>
      <c r="AD27">
        <v>44.978981018066406</v>
      </c>
      <c r="AE27">
        <v>229.80000305175781</v>
      </c>
      <c r="AF27">
        <v>60</v>
      </c>
      <c r="AG27">
        <v>60</v>
      </c>
      <c r="AH27">
        <v>60</v>
      </c>
      <c r="AI27">
        <v>60.900002000000001</v>
      </c>
      <c r="AJ27">
        <v>91.864166259765625</v>
      </c>
      <c r="AK27">
        <v>52.49993896484375</v>
      </c>
      <c r="AL27">
        <v>67.251876831054688</v>
      </c>
      <c r="AM27">
        <v>83.407600402832031</v>
      </c>
      <c r="AN27">
        <v>1.3544375896453857</v>
      </c>
      <c r="AO27">
        <v>544.18310546875</v>
      </c>
      <c r="AP27">
        <v>497.02316284179688</v>
      </c>
      <c r="AQ27">
        <v>4.8911876678466797</v>
      </c>
      <c r="AR27">
        <v>3.8376877307891846</v>
      </c>
      <c r="AS27">
        <v>7887.521484375</v>
      </c>
      <c r="AT27">
        <v>6061.06591796875</v>
      </c>
      <c r="AU27">
        <v>1834.05078125</v>
      </c>
      <c r="AV27">
        <v>1135.15576171875</v>
      </c>
      <c r="AW27">
        <v>6053.470703125</v>
      </c>
      <c r="AX27">
        <v>4925.91015625</v>
      </c>
      <c r="BA27" s="10" t="s">
        <v>79</v>
      </c>
      <c r="BB27" s="10" t="s">
        <v>771</v>
      </c>
      <c r="BC27" s="10" t="s">
        <v>770</v>
      </c>
      <c r="BD27">
        <v>45000</v>
      </c>
      <c r="BE27">
        <v>1206099</v>
      </c>
      <c r="BF27">
        <v>839466</v>
      </c>
      <c r="BG27">
        <v>-3684</v>
      </c>
      <c r="BH27">
        <v>4047</v>
      </c>
      <c r="BI27">
        <v>88625</v>
      </c>
      <c r="BJ27">
        <v>2056526</v>
      </c>
      <c r="BK27">
        <v>1208230</v>
      </c>
      <c r="BL27">
        <v>1147739</v>
      </c>
      <c r="BM27">
        <v>-179889</v>
      </c>
      <c r="BN27">
        <v>99999</v>
      </c>
      <c r="BO27">
        <v>1005</v>
      </c>
      <c r="BP27">
        <v>424793</v>
      </c>
      <c r="BQ27">
        <v>2056526</v>
      </c>
      <c r="BR27">
        <v>9929</v>
      </c>
      <c r="BS27">
        <v>1</v>
      </c>
      <c r="BT27">
        <v>30000</v>
      </c>
      <c r="BU27">
        <v>35361</v>
      </c>
      <c r="BV27">
        <v>1</v>
      </c>
      <c r="BW27">
        <v>30000</v>
      </c>
    </row>
    <row r="28" spans="1:75" x14ac:dyDescent="0.35">
      <c r="A28" s="10" t="s">
        <v>772</v>
      </c>
      <c r="B28" s="10" t="s">
        <v>78</v>
      </c>
      <c r="C28" s="11">
        <v>45566.768475081015</v>
      </c>
      <c r="D28" s="10" t="s">
        <v>79</v>
      </c>
      <c r="E28" s="10" t="s">
        <v>80</v>
      </c>
      <c r="F28">
        <v>214</v>
      </c>
      <c r="G28">
        <v>800.490966796875</v>
      </c>
      <c r="H28">
        <v>119.90861511230469</v>
      </c>
      <c r="I28">
        <v>214</v>
      </c>
      <c r="J28">
        <v>214</v>
      </c>
      <c r="K28">
        <v>0</v>
      </c>
      <c r="L28">
        <v>214.5</v>
      </c>
      <c r="M28">
        <v>214.80000305175781</v>
      </c>
      <c r="N28">
        <v>220.10000610351563</v>
      </c>
      <c r="O28">
        <v>224.80000305175781</v>
      </c>
      <c r="P28" s="10" t="s">
        <v>773</v>
      </c>
      <c r="Q28" s="10" t="s">
        <v>82</v>
      </c>
      <c r="R28">
        <v>2196.121826171875</v>
      </c>
      <c r="S28">
        <v>1765.48486328125</v>
      </c>
      <c r="T28">
        <v>16.25</v>
      </c>
      <c r="U28">
        <v>110</v>
      </c>
      <c r="V28" s="10" t="s">
        <v>82</v>
      </c>
      <c r="W28">
        <v>24.338001251220703</v>
      </c>
      <c r="X28">
        <v>2.0360000133514404</v>
      </c>
      <c r="Y28">
        <v>0.45200002193450928</v>
      </c>
      <c r="Z28">
        <v>0</v>
      </c>
      <c r="AA28">
        <v>0.65600001811981201</v>
      </c>
      <c r="AB28">
        <v>46.5</v>
      </c>
      <c r="AC28">
        <v>28.215709686279297</v>
      </c>
      <c r="AD28">
        <v>44.973884582519531</v>
      </c>
      <c r="AE28">
        <v>229.80000305175781</v>
      </c>
      <c r="AF28">
        <v>60</v>
      </c>
      <c r="AG28">
        <v>60.099997999999999</v>
      </c>
      <c r="AH28">
        <v>60.099997999999999</v>
      </c>
      <c r="AI28">
        <v>60.900002000000001</v>
      </c>
      <c r="AJ28">
        <v>141.87911987304688</v>
      </c>
      <c r="AK28">
        <v>52.499603271484375</v>
      </c>
      <c r="AL28">
        <v>66.874435424804688</v>
      </c>
      <c r="AM28">
        <v>80.524391174316406</v>
      </c>
      <c r="AN28">
        <v>3.1228127479553223</v>
      </c>
      <c r="AO28">
        <v>542.458251953125</v>
      </c>
      <c r="AP28">
        <v>497.94082641601563</v>
      </c>
      <c r="AQ28">
        <v>4.6278128623962402</v>
      </c>
      <c r="AR28">
        <v>3.6495625972747803</v>
      </c>
      <c r="AS28">
        <v>7710.744140625</v>
      </c>
      <c r="AT28">
        <v>5459.04296875</v>
      </c>
      <c r="AU28">
        <v>1674.193359375</v>
      </c>
      <c r="AV28">
        <v>1017.22998046875</v>
      </c>
      <c r="AW28">
        <v>6036.55078125</v>
      </c>
      <c r="AX28">
        <v>4441.81298828125</v>
      </c>
      <c r="AY28">
        <v>1.4051675796508789E-2</v>
      </c>
      <c r="AZ28">
        <v>0.12615549564361572</v>
      </c>
      <c r="BA28" s="10" t="s">
        <v>79</v>
      </c>
      <c r="BB28" s="10" t="s">
        <v>774</v>
      </c>
      <c r="BC28" s="10" t="s">
        <v>772</v>
      </c>
      <c r="BD28">
        <v>45000</v>
      </c>
      <c r="BE28">
        <v>854069</v>
      </c>
      <c r="BF28">
        <v>1211612</v>
      </c>
      <c r="BG28">
        <v>-2991</v>
      </c>
      <c r="BH28">
        <v>4134</v>
      </c>
      <c r="BI28">
        <v>89318</v>
      </c>
      <c r="BJ28">
        <v>2055495</v>
      </c>
      <c r="BK28">
        <v>842049</v>
      </c>
      <c r="BL28">
        <v>1321196</v>
      </c>
      <c r="BM28">
        <v>742</v>
      </c>
      <c r="BN28">
        <v>99999</v>
      </c>
      <c r="BO28">
        <v>1003</v>
      </c>
      <c r="BP28">
        <v>423492</v>
      </c>
      <c r="BQ28">
        <v>2055495</v>
      </c>
      <c r="BR28">
        <v>8836</v>
      </c>
      <c r="BS28">
        <v>1</v>
      </c>
      <c r="BT28">
        <v>30000</v>
      </c>
      <c r="BU28">
        <v>24876</v>
      </c>
      <c r="BV28">
        <v>1</v>
      </c>
      <c r="BW28">
        <v>30000</v>
      </c>
    </row>
    <row r="29" spans="1:75" x14ac:dyDescent="0.35">
      <c r="A29" s="10" t="s">
        <v>775</v>
      </c>
      <c r="B29" s="10" t="s">
        <v>85</v>
      </c>
      <c r="C29" s="11">
        <v>45566.768475081015</v>
      </c>
      <c r="D29" s="10" t="s">
        <v>79</v>
      </c>
      <c r="E29" s="10" t="s">
        <v>80</v>
      </c>
      <c r="F29">
        <v>214</v>
      </c>
      <c r="G29">
        <v>800.490966796875</v>
      </c>
      <c r="H29">
        <v>119.90861511230469</v>
      </c>
      <c r="I29">
        <v>214</v>
      </c>
      <c r="J29">
        <v>214</v>
      </c>
      <c r="K29">
        <v>0</v>
      </c>
      <c r="L29">
        <v>214.5</v>
      </c>
      <c r="M29">
        <v>214.80000305175781</v>
      </c>
      <c r="N29">
        <v>220.10000610351563</v>
      </c>
      <c r="O29">
        <v>224.80000305175781</v>
      </c>
      <c r="P29" s="10" t="s">
        <v>773</v>
      </c>
      <c r="Q29" s="10" t="s">
        <v>82</v>
      </c>
      <c r="R29">
        <v>2196.121826171875</v>
      </c>
      <c r="S29">
        <v>1765.48486328125</v>
      </c>
      <c r="T29">
        <v>16.25</v>
      </c>
      <c r="U29">
        <v>110</v>
      </c>
      <c r="V29" s="10" t="s">
        <v>82</v>
      </c>
      <c r="W29">
        <v>24.338001251220703</v>
      </c>
      <c r="X29">
        <v>2.0360000133514404</v>
      </c>
      <c r="Y29">
        <v>0.45200002193450928</v>
      </c>
      <c r="Z29">
        <v>0</v>
      </c>
      <c r="AA29">
        <v>0.65600001811981201</v>
      </c>
      <c r="AB29">
        <v>46.5</v>
      </c>
      <c r="AC29">
        <v>28.215709686279297</v>
      </c>
      <c r="AD29">
        <v>44.973884582519531</v>
      </c>
      <c r="AE29">
        <v>229.80000305175781</v>
      </c>
      <c r="AF29">
        <v>60</v>
      </c>
      <c r="AG29">
        <v>60.099997999999999</v>
      </c>
      <c r="AH29">
        <v>60.099997999999999</v>
      </c>
      <c r="AI29">
        <v>60.900002000000001</v>
      </c>
      <c r="AJ29">
        <v>91.864166259765625</v>
      </c>
      <c r="AK29">
        <v>52.49993896484375</v>
      </c>
      <c r="AL29">
        <v>67.240280151367188</v>
      </c>
      <c r="AM29">
        <v>82.984222412109375</v>
      </c>
      <c r="AN29">
        <v>2.4079375267028809</v>
      </c>
      <c r="AO29">
        <v>544.46331787109375</v>
      </c>
      <c r="AP29">
        <v>497.00543212890625</v>
      </c>
      <c r="AQ29">
        <v>4.8535628318786621</v>
      </c>
      <c r="AR29">
        <v>3.8000626564025879</v>
      </c>
      <c r="AS29">
        <v>7882.33837890625</v>
      </c>
      <c r="AT29">
        <v>6068.2177734375</v>
      </c>
      <c r="AU29">
        <v>1810.662109375</v>
      </c>
      <c r="AV29">
        <v>1112.3466796875</v>
      </c>
      <c r="AW29">
        <v>6071.67626953125</v>
      </c>
      <c r="AX29">
        <v>4955.87109375</v>
      </c>
      <c r="BA29" s="10" t="s">
        <v>79</v>
      </c>
      <c r="BB29" s="10" t="s">
        <v>776</v>
      </c>
      <c r="BC29" s="10" t="s">
        <v>775</v>
      </c>
      <c r="BD29">
        <v>45000</v>
      </c>
      <c r="BE29">
        <v>1204092</v>
      </c>
      <c r="BF29">
        <v>1028865</v>
      </c>
      <c r="BG29">
        <v>-2771</v>
      </c>
      <c r="BH29">
        <v>4048</v>
      </c>
      <c r="BI29">
        <v>89538</v>
      </c>
      <c r="BJ29">
        <v>2055163</v>
      </c>
      <c r="BK29">
        <v>1205601</v>
      </c>
      <c r="BL29">
        <v>1333975</v>
      </c>
      <c r="BM29">
        <v>-179590</v>
      </c>
      <c r="BN29">
        <v>99999</v>
      </c>
      <c r="BO29">
        <v>1005</v>
      </c>
      <c r="BP29">
        <v>424775</v>
      </c>
      <c r="BQ29">
        <v>2055163</v>
      </c>
      <c r="BR29">
        <v>8473</v>
      </c>
      <c r="BS29">
        <v>1</v>
      </c>
      <c r="BT29">
        <v>30000</v>
      </c>
      <c r="BU29">
        <v>16876</v>
      </c>
      <c r="BV29">
        <v>1</v>
      </c>
      <c r="BW29">
        <v>30000</v>
      </c>
    </row>
    <row r="30" spans="1:75" x14ac:dyDescent="0.35">
      <c r="A30" s="10" t="s">
        <v>777</v>
      </c>
      <c r="B30" s="10" t="s">
        <v>78</v>
      </c>
      <c r="C30" s="11">
        <v>45566.768752731485</v>
      </c>
      <c r="D30" s="10" t="s">
        <v>79</v>
      </c>
      <c r="E30" s="10" t="s">
        <v>80</v>
      </c>
      <c r="F30">
        <v>215</v>
      </c>
      <c r="G30">
        <v>800.490966796875</v>
      </c>
      <c r="H30">
        <v>119.90861511230469</v>
      </c>
      <c r="I30">
        <v>215</v>
      </c>
      <c r="J30">
        <v>215</v>
      </c>
      <c r="K30">
        <v>0</v>
      </c>
      <c r="L30">
        <v>214.60000610351563</v>
      </c>
      <c r="M30">
        <v>214.60000610351563</v>
      </c>
      <c r="N30">
        <v>220.10000610351563</v>
      </c>
      <c r="O30">
        <v>224.80000305175781</v>
      </c>
      <c r="P30" s="10" t="s">
        <v>778</v>
      </c>
      <c r="Q30" s="10" t="s">
        <v>82</v>
      </c>
      <c r="R30">
        <v>2167.270263671875</v>
      </c>
      <c r="S30">
        <v>1767.81640625</v>
      </c>
      <c r="T30">
        <v>16.260000228881836</v>
      </c>
      <c r="U30">
        <v>110</v>
      </c>
      <c r="V30" s="10" t="s">
        <v>82</v>
      </c>
      <c r="W30">
        <v>24.336000442504883</v>
      </c>
      <c r="X30">
        <v>2.0440001487731934</v>
      </c>
      <c r="Y30">
        <v>0.45000001788139343</v>
      </c>
      <c r="Z30">
        <v>0</v>
      </c>
      <c r="AA30">
        <v>0.65400004386901855</v>
      </c>
      <c r="AB30">
        <v>46</v>
      </c>
      <c r="AC30">
        <v>28.261581420898438</v>
      </c>
      <c r="AD30">
        <v>44.968788146972656</v>
      </c>
      <c r="AE30">
        <v>229.80000305175781</v>
      </c>
      <c r="AF30">
        <v>60</v>
      </c>
      <c r="AG30">
        <v>59.900002000000001</v>
      </c>
      <c r="AH30">
        <v>59.900002000000001</v>
      </c>
      <c r="AI30">
        <v>60.900002000000001</v>
      </c>
      <c r="AJ30">
        <v>141.87911987304688</v>
      </c>
      <c r="AK30">
        <v>52.499603271484375</v>
      </c>
      <c r="AL30">
        <v>66.857986450195313</v>
      </c>
      <c r="AM30">
        <v>80.703216552734375</v>
      </c>
      <c r="AN30">
        <v>3.4238126277923584</v>
      </c>
      <c r="AO30">
        <v>541.07806396484375</v>
      </c>
      <c r="AP30">
        <v>496.79736328125</v>
      </c>
      <c r="AQ30">
        <v>4.5901875495910645</v>
      </c>
      <c r="AR30">
        <v>3.6495625972747803</v>
      </c>
      <c r="AS30">
        <v>7674.45751953125</v>
      </c>
      <c r="AT30">
        <v>5423.818359375</v>
      </c>
      <c r="AU30">
        <v>1648.06005859375</v>
      </c>
      <c r="AV30">
        <v>1014.02734375</v>
      </c>
      <c r="AW30">
        <v>6026.3974609375</v>
      </c>
      <c r="AX30">
        <v>4409.791015625</v>
      </c>
      <c r="AY30">
        <v>4.1818618774414063E-3</v>
      </c>
      <c r="AZ30">
        <v>0.14638864994049072</v>
      </c>
      <c r="BA30" s="10" t="s">
        <v>79</v>
      </c>
      <c r="BB30" s="10" t="s">
        <v>779</v>
      </c>
      <c r="BC30" s="10" t="s">
        <v>777</v>
      </c>
      <c r="BD30">
        <v>45000</v>
      </c>
      <c r="BE30">
        <v>834305</v>
      </c>
      <c r="BF30">
        <v>1153576</v>
      </c>
      <c r="BG30">
        <v>-945</v>
      </c>
      <c r="BH30">
        <v>4105</v>
      </c>
      <c r="BI30">
        <v>91364</v>
      </c>
      <c r="BJ30">
        <v>2054899</v>
      </c>
      <c r="BK30">
        <v>819715</v>
      </c>
      <c r="BL30">
        <v>1261944</v>
      </c>
      <c r="BM30">
        <v>2309</v>
      </c>
      <c r="BN30">
        <v>99999</v>
      </c>
      <c r="BO30">
        <v>1003</v>
      </c>
      <c r="BP30">
        <v>423347</v>
      </c>
      <c r="BQ30">
        <v>2054899</v>
      </c>
      <c r="BR30">
        <v>9011</v>
      </c>
      <c r="BS30">
        <v>1</v>
      </c>
      <c r="BT30">
        <v>30000</v>
      </c>
      <c r="BU30">
        <v>20444</v>
      </c>
      <c r="BV30">
        <v>1</v>
      </c>
      <c r="BW30">
        <v>30000</v>
      </c>
    </row>
    <row r="31" spans="1:75" x14ac:dyDescent="0.35">
      <c r="A31" s="10" t="s">
        <v>780</v>
      </c>
      <c r="B31" s="10" t="s">
        <v>85</v>
      </c>
      <c r="C31" s="11">
        <v>45566.768752731485</v>
      </c>
      <c r="D31" s="10" t="s">
        <v>79</v>
      </c>
      <c r="E31" s="10" t="s">
        <v>80</v>
      </c>
      <c r="F31">
        <v>215</v>
      </c>
      <c r="G31">
        <v>800.490966796875</v>
      </c>
      <c r="H31">
        <v>119.90861511230469</v>
      </c>
      <c r="I31">
        <v>215</v>
      </c>
      <c r="J31">
        <v>215</v>
      </c>
      <c r="K31">
        <v>0</v>
      </c>
      <c r="L31">
        <v>214.60000610351563</v>
      </c>
      <c r="M31">
        <v>214.60000610351563</v>
      </c>
      <c r="N31">
        <v>220.10000610351563</v>
      </c>
      <c r="O31">
        <v>224.80000305175781</v>
      </c>
      <c r="P31" s="10" t="s">
        <v>778</v>
      </c>
      <c r="Q31" s="10" t="s">
        <v>82</v>
      </c>
      <c r="R31">
        <v>2167.270263671875</v>
      </c>
      <c r="S31">
        <v>1767.81640625</v>
      </c>
      <c r="T31">
        <v>16.260000228881836</v>
      </c>
      <c r="U31">
        <v>110</v>
      </c>
      <c r="V31" s="10" t="s">
        <v>82</v>
      </c>
      <c r="W31">
        <v>24.336000442504883</v>
      </c>
      <c r="X31">
        <v>2.0440001487731934</v>
      </c>
      <c r="Y31">
        <v>0.45000001788139343</v>
      </c>
      <c r="Z31">
        <v>0</v>
      </c>
      <c r="AA31">
        <v>0.65400004386901855</v>
      </c>
      <c r="AB31">
        <v>46</v>
      </c>
      <c r="AC31">
        <v>28.261581420898438</v>
      </c>
      <c r="AD31">
        <v>44.968788146972656</v>
      </c>
      <c r="AE31">
        <v>229.80000305175781</v>
      </c>
      <c r="AF31">
        <v>60</v>
      </c>
      <c r="AG31">
        <v>59.900002000000001</v>
      </c>
      <c r="AH31">
        <v>59.900002000000001</v>
      </c>
      <c r="AI31">
        <v>60.900002000000001</v>
      </c>
      <c r="AJ31">
        <v>91.864166259765625</v>
      </c>
      <c r="AK31">
        <v>52.49993896484375</v>
      </c>
      <c r="AL31">
        <v>67.350921630859375</v>
      </c>
      <c r="AM31">
        <v>83.212242126464844</v>
      </c>
      <c r="AN31">
        <v>1.3544375896453857</v>
      </c>
      <c r="AO31">
        <v>545.0013427734375</v>
      </c>
      <c r="AP31">
        <v>497.49166870117188</v>
      </c>
      <c r="AQ31">
        <v>4.8159375190734863</v>
      </c>
      <c r="AR31">
        <v>3.8376877307891846</v>
      </c>
      <c r="AS31">
        <v>7897.6298828125</v>
      </c>
      <c r="AT31">
        <v>6100.3076171875</v>
      </c>
      <c r="AU31">
        <v>1795.23583984375</v>
      </c>
      <c r="AV31">
        <v>1136.349609375</v>
      </c>
      <c r="AW31">
        <v>6102.39404296875</v>
      </c>
      <c r="AX31">
        <v>4963.9580078125</v>
      </c>
      <c r="BA31" s="10" t="s">
        <v>79</v>
      </c>
      <c r="BB31" s="10" t="s">
        <v>781</v>
      </c>
      <c r="BC31" s="10" t="s">
        <v>780</v>
      </c>
      <c r="BD31">
        <v>45000</v>
      </c>
      <c r="BE31">
        <v>1209012</v>
      </c>
      <c r="BF31">
        <v>743000</v>
      </c>
      <c r="BG31">
        <v>-3226</v>
      </c>
      <c r="BH31">
        <v>4031</v>
      </c>
      <c r="BI31">
        <v>89083</v>
      </c>
      <c r="BJ31">
        <v>2056368</v>
      </c>
      <c r="BK31">
        <v>1211743</v>
      </c>
      <c r="BL31">
        <v>1056065</v>
      </c>
      <c r="BM31">
        <v>-179827</v>
      </c>
      <c r="BN31">
        <v>97244</v>
      </c>
      <c r="BO31">
        <v>1004</v>
      </c>
      <c r="BP31">
        <v>424753</v>
      </c>
      <c r="BQ31">
        <v>2056368</v>
      </c>
      <c r="BR31">
        <v>27860</v>
      </c>
      <c r="BS31">
        <v>0</v>
      </c>
      <c r="BT31">
        <v>30000</v>
      </c>
      <c r="BU31">
        <v>133189</v>
      </c>
      <c r="BV31">
        <v>0</v>
      </c>
      <c r="BW31">
        <v>30000</v>
      </c>
    </row>
    <row r="32" spans="1:75" x14ac:dyDescent="0.35">
      <c r="A32" s="10" t="s">
        <v>782</v>
      </c>
      <c r="B32" s="10" t="s">
        <v>78</v>
      </c>
      <c r="C32" s="11">
        <v>45566.769038981482</v>
      </c>
      <c r="D32" s="10" t="s">
        <v>79</v>
      </c>
      <c r="E32" s="10" t="s">
        <v>80</v>
      </c>
      <c r="F32">
        <v>216</v>
      </c>
      <c r="G32">
        <v>800.490966796875</v>
      </c>
      <c r="H32">
        <v>119.90861511230469</v>
      </c>
      <c r="I32">
        <v>216</v>
      </c>
      <c r="J32">
        <v>216</v>
      </c>
      <c r="K32">
        <v>0</v>
      </c>
      <c r="L32">
        <v>214.60000610351563</v>
      </c>
      <c r="M32">
        <v>214.60000610351563</v>
      </c>
      <c r="N32">
        <v>220.10000610351563</v>
      </c>
      <c r="O32">
        <v>225</v>
      </c>
      <c r="P32" s="10" t="s">
        <v>783</v>
      </c>
      <c r="Q32" s="10" t="s">
        <v>82</v>
      </c>
      <c r="R32">
        <v>2169.4072265625</v>
      </c>
      <c r="S32">
        <v>1782.970703125</v>
      </c>
      <c r="T32">
        <v>16.260000228881836</v>
      </c>
      <c r="U32">
        <v>110</v>
      </c>
      <c r="V32" s="10" t="s">
        <v>82</v>
      </c>
      <c r="W32">
        <v>24.336000442504883</v>
      </c>
      <c r="X32">
        <v>2.0180001258850098</v>
      </c>
      <c r="Y32">
        <v>0.45000001788139343</v>
      </c>
      <c r="Z32">
        <v>0</v>
      </c>
      <c r="AA32">
        <v>0.65000003576278687</v>
      </c>
      <c r="AB32">
        <v>45.200000762939453</v>
      </c>
      <c r="AC32">
        <v>27.864032745361328</v>
      </c>
      <c r="AD32">
        <v>44.958595275878906</v>
      </c>
      <c r="AE32">
        <v>229.80000305175781</v>
      </c>
      <c r="AF32">
        <v>60</v>
      </c>
      <c r="AG32">
        <v>60.099997999999999</v>
      </c>
      <c r="AH32">
        <v>60.099997999999999</v>
      </c>
      <c r="AI32">
        <v>60.900002000000001</v>
      </c>
      <c r="AJ32">
        <v>141.87911987304688</v>
      </c>
      <c r="AK32">
        <v>52.499603271484375</v>
      </c>
      <c r="AL32">
        <v>66.622261047363281</v>
      </c>
      <c r="AM32">
        <v>80.6571044921875</v>
      </c>
      <c r="AN32">
        <v>3.4614377021789551</v>
      </c>
      <c r="AO32">
        <v>540.75018310546875</v>
      </c>
      <c r="AP32">
        <v>496.59579467773438</v>
      </c>
      <c r="AQ32">
        <v>4.5901875495910645</v>
      </c>
      <c r="AR32">
        <v>3.687187671661377</v>
      </c>
      <c r="AS32">
        <v>7659.505859375</v>
      </c>
      <c r="AT32">
        <v>5408.16552734375</v>
      </c>
      <c r="AU32">
        <v>1637.1572265625</v>
      </c>
      <c r="AV32">
        <v>1021.58837890625</v>
      </c>
      <c r="AW32">
        <v>6022.3486328125</v>
      </c>
      <c r="AX32">
        <v>4386.5771484375</v>
      </c>
      <c r="AY32">
        <v>6.7758560180664063E-4</v>
      </c>
      <c r="AZ32">
        <v>0.14123773574829102</v>
      </c>
      <c r="BA32" s="10" t="s">
        <v>79</v>
      </c>
      <c r="BB32" s="10" t="s">
        <v>79</v>
      </c>
      <c r="BC32" s="10" t="s">
        <v>79</v>
      </c>
    </row>
    <row r="33" spans="1:75" x14ac:dyDescent="0.35">
      <c r="A33" s="10" t="s">
        <v>784</v>
      </c>
      <c r="B33" s="10" t="s">
        <v>85</v>
      </c>
      <c r="C33" s="11">
        <v>45566.769038981482</v>
      </c>
      <c r="D33" s="10" t="s">
        <v>79</v>
      </c>
      <c r="E33" s="10" t="s">
        <v>80</v>
      </c>
      <c r="F33">
        <v>216</v>
      </c>
      <c r="G33">
        <v>800.490966796875</v>
      </c>
      <c r="H33">
        <v>119.90861511230469</v>
      </c>
      <c r="I33">
        <v>216</v>
      </c>
      <c r="J33">
        <v>216</v>
      </c>
      <c r="K33">
        <v>0</v>
      </c>
      <c r="L33">
        <v>214.60000610351563</v>
      </c>
      <c r="M33">
        <v>214.60000610351563</v>
      </c>
      <c r="N33">
        <v>220.10000610351563</v>
      </c>
      <c r="O33">
        <v>225</v>
      </c>
      <c r="P33" s="10" t="s">
        <v>783</v>
      </c>
      <c r="Q33" s="10" t="s">
        <v>82</v>
      </c>
      <c r="R33">
        <v>2169.4072265625</v>
      </c>
      <c r="S33">
        <v>1782.970703125</v>
      </c>
      <c r="T33">
        <v>16.260000228881836</v>
      </c>
      <c r="U33">
        <v>110</v>
      </c>
      <c r="V33" s="10" t="s">
        <v>82</v>
      </c>
      <c r="W33">
        <v>24.336000442504883</v>
      </c>
      <c r="X33">
        <v>2.0180001258850098</v>
      </c>
      <c r="Y33">
        <v>0.45000001788139343</v>
      </c>
      <c r="Z33">
        <v>0</v>
      </c>
      <c r="AA33">
        <v>0.65000003576278687</v>
      </c>
      <c r="AB33">
        <v>45.200000762939453</v>
      </c>
      <c r="AC33">
        <v>27.864032745361328</v>
      </c>
      <c r="AD33">
        <v>44.958595275878906</v>
      </c>
      <c r="AE33">
        <v>229.80000305175781</v>
      </c>
      <c r="AF33">
        <v>60</v>
      </c>
      <c r="AG33">
        <v>60.099997999999999</v>
      </c>
      <c r="AH33">
        <v>60.099997999999999</v>
      </c>
      <c r="AI33">
        <v>60.900002000000001</v>
      </c>
      <c r="AJ33">
        <v>91.864166259765625</v>
      </c>
      <c r="AK33">
        <v>52.49993896484375</v>
      </c>
      <c r="AL33">
        <v>67.213592529296875</v>
      </c>
      <c r="AM33">
        <v>83.232192993164063</v>
      </c>
      <c r="AN33">
        <v>1.3920625448226929</v>
      </c>
      <c r="AO33">
        <v>543.9453125</v>
      </c>
      <c r="AP33">
        <v>496.17706298828125</v>
      </c>
      <c r="AQ33">
        <v>4.8911876678466797</v>
      </c>
      <c r="AR33">
        <v>3.9505627155303955</v>
      </c>
      <c r="AS33">
        <v>7872.20068359375</v>
      </c>
      <c r="AT33">
        <v>6052.24658203125</v>
      </c>
      <c r="AU33">
        <v>1819.99755859375</v>
      </c>
      <c r="AV33">
        <v>1176.3505859375</v>
      </c>
      <c r="AW33">
        <v>6052.203125</v>
      </c>
      <c r="AX33">
        <v>4875.89599609375</v>
      </c>
      <c r="BA33" s="10" t="s">
        <v>79</v>
      </c>
      <c r="BB33" s="10" t="s">
        <v>785</v>
      </c>
      <c r="BC33" s="10" t="s">
        <v>784</v>
      </c>
      <c r="BD33">
        <v>45000</v>
      </c>
      <c r="BE33">
        <v>1240082</v>
      </c>
      <c r="BF33">
        <v>782366</v>
      </c>
      <c r="BG33">
        <v>-1627</v>
      </c>
      <c r="BH33">
        <v>4101</v>
      </c>
      <c r="BI33">
        <v>90682</v>
      </c>
      <c r="BJ33">
        <v>2056583</v>
      </c>
      <c r="BK33">
        <v>1234818</v>
      </c>
      <c r="BL33">
        <v>1094338</v>
      </c>
      <c r="BM33">
        <v>-178349</v>
      </c>
      <c r="BN33">
        <v>98425</v>
      </c>
      <c r="BO33">
        <v>1004</v>
      </c>
      <c r="BP33">
        <v>424635</v>
      </c>
      <c r="BQ33">
        <v>2056583</v>
      </c>
      <c r="BR33">
        <v>8878</v>
      </c>
      <c r="BS33">
        <v>1</v>
      </c>
      <c r="BT33">
        <v>30000</v>
      </c>
      <c r="BU33">
        <v>24233</v>
      </c>
      <c r="BV33">
        <v>1</v>
      </c>
      <c r="BW33">
        <v>30000</v>
      </c>
    </row>
    <row r="34" spans="1:75" x14ac:dyDescent="0.35">
      <c r="A34" s="10" t="s">
        <v>786</v>
      </c>
      <c r="B34" s="10" t="s">
        <v>78</v>
      </c>
      <c r="C34" s="11">
        <v>45566.769316435188</v>
      </c>
      <c r="D34" s="10" t="s">
        <v>79</v>
      </c>
      <c r="E34" s="10" t="s">
        <v>80</v>
      </c>
      <c r="F34">
        <v>217</v>
      </c>
      <c r="G34">
        <v>800.3065185546875</v>
      </c>
      <c r="H34">
        <v>119.90861511230469</v>
      </c>
      <c r="I34">
        <v>217</v>
      </c>
      <c r="J34">
        <v>217</v>
      </c>
      <c r="K34">
        <v>0</v>
      </c>
      <c r="L34">
        <v>214.80000305175781</v>
      </c>
      <c r="M34">
        <v>214.60000610351563</v>
      </c>
      <c r="N34">
        <v>220.10000610351563</v>
      </c>
      <c r="O34">
        <v>225</v>
      </c>
      <c r="P34" s="10" t="s">
        <v>787</v>
      </c>
      <c r="Q34" s="10" t="s">
        <v>82</v>
      </c>
      <c r="R34">
        <v>2190.001708984375</v>
      </c>
      <c r="S34">
        <v>1783.5535888671875</v>
      </c>
      <c r="T34">
        <v>16.260000228881836</v>
      </c>
      <c r="U34">
        <v>110</v>
      </c>
      <c r="V34" s="10" t="s">
        <v>82</v>
      </c>
      <c r="W34">
        <v>24.338001251220703</v>
      </c>
      <c r="X34">
        <v>2.0340001583099365</v>
      </c>
      <c r="Y34">
        <v>0.45200002193450928</v>
      </c>
      <c r="Z34">
        <v>0</v>
      </c>
      <c r="AA34">
        <v>0.65800005197525024</v>
      </c>
      <c r="AB34">
        <v>44.400001525878906</v>
      </c>
      <c r="AC34">
        <v>27.757001876831055</v>
      </c>
      <c r="AD34">
        <v>44.999370574951172</v>
      </c>
      <c r="AE34">
        <v>229.80000305175781</v>
      </c>
      <c r="AF34">
        <v>60</v>
      </c>
      <c r="AG34">
        <v>60</v>
      </c>
      <c r="AH34">
        <v>60</v>
      </c>
      <c r="AI34">
        <v>60.900002000000001</v>
      </c>
      <c r="AJ34">
        <v>141.87911987304688</v>
      </c>
      <c r="AK34">
        <v>52.499603271484375</v>
      </c>
      <c r="AL34">
        <v>66.756904602050781</v>
      </c>
      <c r="AM34">
        <v>80.582244873046875</v>
      </c>
      <c r="AN34">
        <v>3.574312686920166</v>
      </c>
      <c r="AO34">
        <v>540.962646484375</v>
      </c>
      <c r="AP34">
        <v>496.31317138671875</v>
      </c>
      <c r="AQ34">
        <v>4.5525627136230469</v>
      </c>
      <c r="AR34">
        <v>3.687187671661377</v>
      </c>
      <c r="AS34">
        <v>7672.77783203125</v>
      </c>
      <c r="AT34">
        <v>5401.498046875</v>
      </c>
      <c r="AU34">
        <v>1615.6611328125</v>
      </c>
      <c r="AV34">
        <v>1018.74609375</v>
      </c>
      <c r="AW34">
        <v>6057.11669921875</v>
      </c>
      <c r="AX34">
        <v>4382.751953125</v>
      </c>
      <c r="AY34">
        <v>1.6805291175842285E-2</v>
      </c>
      <c r="AZ34">
        <v>0.11672210693359375</v>
      </c>
      <c r="BA34" s="10" t="s">
        <v>79</v>
      </c>
      <c r="BB34" s="10" t="s">
        <v>788</v>
      </c>
      <c r="BC34" s="10" t="s">
        <v>786</v>
      </c>
      <c r="BD34">
        <v>45000</v>
      </c>
      <c r="BE34">
        <v>839616</v>
      </c>
      <c r="BF34">
        <v>1202376</v>
      </c>
      <c r="BG34">
        <v>1097</v>
      </c>
      <c r="BH34">
        <v>4158</v>
      </c>
      <c r="BI34">
        <v>93406</v>
      </c>
      <c r="BJ34">
        <v>2055658</v>
      </c>
      <c r="BK34">
        <v>821379</v>
      </c>
      <c r="BL34">
        <v>1310536</v>
      </c>
      <c r="BM34">
        <v>4063</v>
      </c>
      <c r="BN34">
        <v>98425</v>
      </c>
      <c r="BO34">
        <v>1003</v>
      </c>
      <c r="BP34">
        <v>423726</v>
      </c>
      <c r="BQ34">
        <v>2055658</v>
      </c>
      <c r="BR34">
        <v>5633</v>
      </c>
      <c r="BS34">
        <v>1</v>
      </c>
      <c r="BT34">
        <v>30000</v>
      </c>
      <c r="BU34">
        <v>26965</v>
      </c>
      <c r="BV34">
        <v>1</v>
      </c>
      <c r="BW34">
        <v>30000</v>
      </c>
    </row>
    <row r="35" spans="1:75" x14ac:dyDescent="0.35">
      <c r="A35" s="10" t="s">
        <v>789</v>
      </c>
      <c r="B35" s="10" t="s">
        <v>85</v>
      </c>
      <c r="C35" s="11">
        <v>45566.769316435188</v>
      </c>
      <c r="D35" s="10" t="s">
        <v>79</v>
      </c>
      <c r="E35" s="10" t="s">
        <v>80</v>
      </c>
      <c r="F35">
        <v>217</v>
      </c>
      <c r="G35">
        <v>800.3065185546875</v>
      </c>
      <c r="H35">
        <v>119.90861511230469</v>
      </c>
      <c r="I35">
        <v>217</v>
      </c>
      <c r="J35">
        <v>217</v>
      </c>
      <c r="K35">
        <v>0</v>
      </c>
      <c r="L35">
        <v>214.80000305175781</v>
      </c>
      <c r="M35">
        <v>214.60000610351563</v>
      </c>
      <c r="N35">
        <v>220.10000610351563</v>
      </c>
      <c r="O35">
        <v>225</v>
      </c>
      <c r="P35" s="10" t="s">
        <v>787</v>
      </c>
      <c r="Q35" s="10" t="s">
        <v>82</v>
      </c>
      <c r="R35">
        <v>2190.001708984375</v>
      </c>
      <c r="S35">
        <v>1783.5535888671875</v>
      </c>
      <c r="T35">
        <v>16.260000228881836</v>
      </c>
      <c r="U35">
        <v>110</v>
      </c>
      <c r="V35" s="10" t="s">
        <v>82</v>
      </c>
      <c r="W35">
        <v>24.338001251220703</v>
      </c>
      <c r="X35">
        <v>2.0340001583099365</v>
      </c>
      <c r="Y35">
        <v>0.45200002193450928</v>
      </c>
      <c r="Z35">
        <v>0</v>
      </c>
      <c r="AA35">
        <v>0.65800005197525024</v>
      </c>
      <c r="AB35">
        <v>44.400001525878906</v>
      </c>
      <c r="AC35">
        <v>27.757001876831055</v>
      </c>
      <c r="AD35">
        <v>44.999370574951172</v>
      </c>
      <c r="AE35">
        <v>229.80000305175781</v>
      </c>
      <c r="AF35">
        <v>60</v>
      </c>
      <c r="AG35">
        <v>60</v>
      </c>
      <c r="AH35">
        <v>60</v>
      </c>
      <c r="AI35">
        <v>60.900002000000001</v>
      </c>
      <c r="AJ35">
        <v>91.864166259765625</v>
      </c>
      <c r="AK35">
        <v>52.49993896484375</v>
      </c>
      <c r="AL35">
        <v>67.202507019042969</v>
      </c>
      <c r="AM35">
        <v>83.507614135742188</v>
      </c>
      <c r="AN35">
        <v>1.4296876192092896</v>
      </c>
      <c r="AO35">
        <v>543.23223876953125</v>
      </c>
      <c r="AP35">
        <v>494.98046875</v>
      </c>
      <c r="AQ35">
        <v>4.8159375190734863</v>
      </c>
      <c r="AR35">
        <v>3.8753125667572021</v>
      </c>
      <c r="AS35">
        <v>7859.84228515625</v>
      </c>
      <c r="AT35">
        <v>6002.2412109375</v>
      </c>
      <c r="AU35">
        <v>1770.9912109375</v>
      </c>
      <c r="AV35">
        <v>1128.9697265625</v>
      </c>
      <c r="AW35">
        <v>6088.85107421875</v>
      </c>
      <c r="AX35">
        <v>4873.271484375</v>
      </c>
      <c r="BA35" s="10" t="s">
        <v>79</v>
      </c>
      <c r="BB35" s="10" t="s">
        <v>790</v>
      </c>
      <c r="BC35" s="10" t="s">
        <v>789</v>
      </c>
      <c r="BD35">
        <v>45000</v>
      </c>
      <c r="BE35">
        <v>1185951</v>
      </c>
      <c r="BF35">
        <v>980362</v>
      </c>
      <c r="BG35">
        <v>-2999</v>
      </c>
      <c r="BH35">
        <v>4108</v>
      </c>
      <c r="BI35">
        <v>89310</v>
      </c>
      <c r="BJ35">
        <v>2055506</v>
      </c>
      <c r="BK35">
        <v>1192829</v>
      </c>
      <c r="BL35">
        <v>1288555</v>
      </c>
      <c r="BM35">
        <v>179483</v>
      </c>
      <c r="BN35">
        <v>97244</v>
      </c>
      <c r="BO35">
        <v>1005</v>
      </c>
      <c r="BP35">
        <v>424832</v>
      </c>
      <c r="BQ35">
        <v>2055506</v>
      </c>
      <c r="BR35">
        <v>4839</v>
      </c>
      <c r="BS35">
        <v>1</v>
      </c>
      <c r="BT35">
        <v>30000</v>
      </c>
      <c r="BU35">
        <v>24235</v>
      </c>
      <c r="BV35">
        <v>1</v>
      </c>
      <c r="BW35">
        <v>30000</v>
      </c>
    </row>
    <row r="36" spans="1:75" x14ac:dyDescent="0.35">
      <c r="A36" s="10" t="s">
        <v>791</v>
      </c>
      <c r="B36" s="10" t="s">
        <v>78</v>
      </c>
      <c r="C36" s="11">
        <v>45566.769598854167</v>
      </c>
      <c r="D36" s="10" t="s">
        <v>79</v>
      </c>
      <c r="E36" s="10" t="s">
        <v>80</v>
      </c>
      <c r="F36">
        <v>218</v>
      </c>
      <c r="G36">
        <v>800.490966796875</v>
      </c>
      <c r="H36">
        <v>119.90861511230469</v>
      </c>
      <c r="I36">
        <v>218</v>
      </c>
      <c r="J36">
        <v>218</v>
      </c>
      <c r="K36">
        <v>0</v>
      </c>
      <c r="L36">
        <v>214.80000305175781</v>
      </c>
      <c r="M36">
        <v>214.80000305175781</v>
      </c>
      <c r="N36">
        <v>220.10000610351563</v>
      </c>
      <c r="O36">
        <v>224.80000305175781</v>
      </c>
      <c r="P36" s="10" t="s">
        <v>792</v>
      </c>
      <c r="Q36" s="10" t="s">
        <v>82</v>
      </c>
      <c r="R36">
        <v>2192.916015625</v>
      </c>
      <c r="S36">
        <v>1783.6507568359375</v>
      </c>
      <c r="T36">
        <v>16.270000457763672</v>
      </c>
      <c r="U36">
        <v>110</v>
      </c>
      <c r="V36" s="10" t="s">
        <v>82</v>
      </c>
      <c r="W36">
        <v>24.338001251220703</v>
      </c>
      <c r="X36">
        <v>2.062000036239624</v>
      </c>
      <c r="Y36">
        <v>0.45200002193450928</v>
      </c>
      <c r="Z36">
        <v>0</v>
      </c>
      <c r="AA36">
        <v>0.65400004386901855</v>
      </c>
      <c r="AB36">
        <v>43.400001525878906</v>
      </c>
      <c r="AC36">
        <v>28.057710647583008</v>
      </c>
      <c r="AD36">
        <v>44.973884582519531</v>
      </c>
      <c r="AE36">
        <v>230</v>
      </c>
      <c r="AF36">
        <v>60</v>
      </c>
      <c r="AG36">
        <v>60</v>
      </c>
      <c r="AH36">
        <v>60</v>
      </c>
      <c r="AI36">
        <v>60.900002000000001</v>
      </c>
      <c r="AJ36">
        <v>141.87911987304688</v>
      </c>
      <c r="AK36">
        <v>52.499603271484375</v>
      </c>
      <c r="AL36">
        <v>66.766265869140625</v>
      </c>
      <c r="AM36">
        <v>80.460258483886719</v>
      </c>
      <c r="AN36">
        <v>3.0851876735687256</v>
      </c>
      <c r="AO36">
        <v>541.549560546875</v>
      </c>
      <c r="AP36">
        <v>497.09744262695313</v>
      </c>
      <c r="AQ36">
        <v>4.6278128623962402</v>
      </c>
      <c r="AR36">
        <v>3.687187671661377</v>
      </c>
      <c r="AS36">
        <v>7686.44580078125</v>
      </c>
      <c r="AT36">
        <v>5435.38037109375</v>
      </c>
      <c r="AU36">
        <v>1666.591796875</v>
      </c>
      <c r="AV36">
        <v>1029.29443359375</v>
      </c>
      <c r="AW36">
        <v>6019.85400390625</v>
      </c>
      <c r="AX36">
        <v>4406.0859375</v>
      </c>
      <c r="AY36">
        <v>1.7940878868103027E-2</v>
      </c>
      <c r="AZ36">
        <v>0.12723720073699951</v>
      </c>
      <c r="BA36" s="10" t="s">
        <v>79</v>
      </c>
      <c r="BB36" s="10" t="s">
        <v>793</v>
      </c>
      <c r="BC36" s="10" t="s">
        <v>791</v>
      </c>
      <c r="BD36">
        <v>45000</v>
      </c>
      <c r="BE36">
        <v>863326</v>
      </c>
      <c r="BF36">
        <v>1237170</v>
      </c>
      <c r="BG36">
        <v>2455</v>
      </c>
      <c r="BH36">
        <v>4167</v>
      </c>
      <c r="BI36">
        <v>94764</v>
      </c>
      <c r="BJ36">
        <v>2055921</v>
      </c>
      <c r="BK36">
        <v>841992</v>
      </c>
      <c r="BL36">
        <v>1344482</v>
      </c>
      <c r="BM36">
        <v>5427</v>
      </c>
      <c r="BN36">
        <v>96063</v>
      </c>
      <c r="BO36">
        <v>1003</v>
      </c>
      <c r="BP36">
        <v>423721</v>
      </c>
      <c r="BQ36">
        <v>2055921</v>
      </c>
      <c r="BR36">
        <v>7986</v>
      </c>
      <c r="BS36">
        <v>1</v>
      </c>
      <c r="BT36">
        <v>30000</v>
      </c>
      <c r="BU36">
        <v>23091</v>
      </c>
      <c r="BV36">
        <v>1</v>
      </c>
      <c r="BW36">
        <v>30000</v>
      </c>
    </row>
    <row r="37" spans="1:75" x14ac:dyDescent="0.35">
      <c r="A37" s="10" t="s">
        <v>794</v>
      </c>
      <c r="B37" s="10" t="s">
        <v>85</v>
      </c>
      <c r="C37" s="11">
        <v>45566.769598854167</v>
      </c>
      <c r="D37" s="10" t="s">
        <v>79</v>
      </c>
      <c r="E37" s="10" t="s">
        <v>80</v>
      </c>
      <c r="F37">
        <v>218</v>
      </c>
      <c r="G37">
        <v>800.490966796875</v>
      </c>
      <c r="H37">
        <v>119.90861511230469</v>
      </c>
      <c r="I37">
        <v>218</v>
      </c>
      <c r="J37">
        <v>218</v>
      </c>
      <c r="K37">
        <v>0</v>
      </c>
      <c r="L37">
        <v>214.80000305175781</v>
      </c>
      <c r="M37">
        <v>214.80000305175781</v>
      </c>
      <c r="N37">
        <v>220.10000610351563</v>
      </c>
      <c r="O37">
        <v>224.80000305175781</v>
      </c>
      <c r="P37" s="10" t="s">
        <v>792</v>
      </c>
      <c r="Q37" s="10" t="s">
        <v>82</v>
      </c>
      <c r="R37">
        <v>2192.916015625</v>
      </c>
      <c r="S37">
        <v>1783.6507568359375</v>
      </c>
      <c r="T37">
        <v>16.270000457763672</v>
      </c>
      <c r="U37">
        <v>110</v>
      </c>
      <c r="V37" s="10" t="s">
        <v>82</v>
      </c>
      <c r="W37">
        <v>24.338001251220703</v>
      </c>
      <c r="X37">
        <v>2.062000036239624</v>
      </c>
      <c r="Y37">
        <v>0.45200002193450928</v>
      </c>
      <c r="Z37">
        <v>0</v>
      </c>
      <c r="AA37">
        <v>0.65400004386901855</v>
      </c>
      <c r="AB37">
        <v>43.400001525878906</v>
      </c>
      <c r="AC37">
        <v>28.057710647583008</v>
      </c>
      <c r="AD37">
        <v>44.973884582519531</v>
      </c>
      <c r="AE37">
        <v>230</v>
      </c>
      <c r="AF37">
        <v>60</v>
      </c>
      <c r="AG37">
        <v>60</v>
      </c>
      <c r="AH37">
        <v>60</v>
      </c>
      <c r="AI37">
        <v>60.900002000000001</v>
      </c>
      <c r="AJ37">
        <v>91.864166259765625</v>
      </c>
      <c r="AK37">
        <v>52.49993896484375</v>
      </c>
      <c r="AL37">
        <v>67.303680419921875</v>
      </c>
      <c r="AM37">
        <v>82.910591125488281</v>
      </c>
      <c r="AN37">
        <v>2.2574377059936523</v>
      </c>
      <c r="AO37">
        <v>544.16082763671875</v>
      </c>
      <c r="AP37">
        <v>496.82098388671875</v>
      </c>
      <c r="AQ37">
        <v>4.9288125038146973</v>
      </c>
      <c r="AR37">
        <v>3.8753125667572021</v>
      </c>
      <c r="AS37">
        <v>7872.24462890625</v>
      </c>
      <c r="AT37">
        <v>6050.79443359375</v>
      </c>
      <c r="AU37">
        <v>1845.16796875</v>
      </c>
      <c r="AV37">
        <v>1143.8017578125</v>
      </c>
      <c r="AW37">
        <v>6027.07666015625</v>
      </c>
      <c r="AX37">
        <v>4906.99267578125</v>
      </c>
      <c r="BA37" s="10" t="s">
        <v>79</v>
      </c>
      <c r="BB37" s="10" t="s">
        <v>795</v>
      </c>
      <c r="BC37" s="10" t="s">
        <v>794</v>
      </c>
      <c r="BD37">
        <v>45000</v>
      </c>
      <c r="BE37">
        <v>1201466</v>
      </c>
      <c r="BF37">
        <v>710808</v>
      </c>
      <c r="BG37">
        <v>-3673</v>
      </c>
      <c r="BH37">
        <v>4082</v>
      </c>
      <c r="BI37">
        <v>88636</v>
      </c>
      <c r="BJ37">
        <v>0</v>
      </c>
      <c r="BK37">
        <v>1206177</v>
      </c>
      <c r="BL37">
        <v>1020713</v>
      </c>
      <c r="BM37">
        <v>179778</v>
      </c>
      <c r="BN37">
        <v>89764</v>
      </c>
      <c r="BO37">
        <v>1007</v>
      </c>
      <c r="BP37">
        <v>424661</v>
      </c>
      <c r="BQ37">
        <v>0</v>
      </c>
      <c r="BR37">
        <v>594773</v>
      </c>
      <c r="BS37">
        <v>0</v>
      </c>
      <c r="BT37">
        <v>30000</v>
      </c>
      <c r="BU37">
        <v>858708</v>
      </c>
      <c r="BV37">
        <v>0</v>
      </c>
      <c r="BW37">
        <v>30000</v>
      </c>
    </row>
    <row r="38" spans="1:75" x14ac:dyDescent="0.35">
      <c r="A38" s="10" t="s">
        <v>796</v>
      </c>
      <c r="B38" s="10" t="s">
        <v>78</v>
      </c>
      <c r="C38" s="11">
        <v>45566.769876099534</v>
      </c>
      <c r="D38" s="10" t="s">
        <v>79</v>
      </c>
      <c r="E38" s="10" t="s">
        <v>80</v>
      </c>
      <c r="F38">
        <v>219</v>
      </c>
      <c r="G38">
        <v>800.6754150390625</v>
      </c>
      <c r="H38">
        <v>119.90861511230469</v>
      </c>
      <c r="I38">
        <v>219</v>
      </c>
      <c r="J38">
        <v>219</v>
      </c>
      <c r="K38">
        <v>0</v>
      </c>
      <c r="L38">
        <v>214.60000610351563</v>
      </c>
      <c r="M38">
        <v>214.80000305175781</v>
      </c>
      <c r="N38">
        <v>220.10000610351563</v>
      </c>
      <c r="O38">
        <v>224.80000305175781</v>
      </c>
      <c r="P38" s="10" t="s">
        <v>797</v>
      </c>
      <c r="Q38" s="10" t="s">
        <v>82</v>
      </c>
      <c r="R38">
        <v>2183.6875</v>
      </c>
      <c r="S38">
        <v>1769.9534912109375</v>
      </c>
      <c r="T38">
        <v>16.270000457763672</v>
      </c>
      <c r="U38">
        <v>110</v>
      </c>
      <c r="V38" s="10" t="s">
        <v>82</v>
      </c>
      <c r="W38">
        <v>24.338001251220703</v>
      </c>
      <c r="X38">
        <v>2.0300002098083496</v>
      </c>
      <c r="Y38">
        <v>0.45200002193450928</v>
      </c>
      <c r="Z38">
        <v>0</v>
      </c>
      <c r="AA38">
        <v>0.65400004386901855</v>
      </c>
      <c r="AB38">
        <v>42.700000762939453</v>
      </c>
      <c r="AC38">
        <v>27.777387619018555</v>
      </c>
      <c r="AD38">
        <v>44.989173889160156</v>
      </c>
      <c r="AE38">
        <v>229.80000305175781</v>
      </c>
      <c r="AF38">
        <v>60</v>
      </c>
      <c r="AG38">
        <v>60.099997999999999</v>
      </c>
      <c r="AH38">
        <v>60.099997999999999</v>
      </c>
      <c r="AI38">
        <v>60.900002000000001</v>
      </c>
      <c r="AJ38">
        <v>141.87911987304688</v>
      </c>
      <c r="AK38">
        <v>52.499603271484375</v>
      </c>
      <c r="AL38">
        <v>66.799522399902344</v>
      </c>
      <c r="AM38">
        <v>80.474983215332031</v>
      </c>
      <c r="AN38">
        <v>3.4614377021789551</v>
      </c>
      <c r="AO38">
        <v>539.218994140625</v>
      </c>
      <c r="AP38">
        <v>493.9083251953125</v>
      </c>
      <c r="AQ38">
        <v>4.5149378776550293</v>
      </c>
      <c r="AR38">
        <v>3.6495625972747803</v>
      </c>
      <c r="AS38">
        <v>7641.77294921875</v>
      </c>
      <c r="AT38">
        <v>5342.9296875</v>
      </c>
      <c r="AU38">
        <v>1587.0947265625</v>
      </c>
      <c r="AV38">
        <v>991.85595703125</v>
      </c>
      <c r="AW38">
        <v>6054.67822265625</v>
      </c>
      <c r="AX38">
        <v>4351.07373046875</v>
      </c>
      <c r="AY38">
        <v>8.4758996963500977E-3</v>
      </c>
      <c r="AZ38">
        <v>0.14243817329406738</v>
      </c>
      <c r="BA38" s="10" t="s">
        <v>79</v>
      </c>
      <c r="BB38" s="10" t="s">
        <v>79</v>
      </c>
      <c r="BC38" s="10" t="s">
        <v>79</v>
      </c>
    </row>
    <row r="39" spans="1:75" x14ac:dyDescent="0.35">
      <c r="A39" s="10" t="s">
        <v>798</v>
      </c>
      <c r="B39" s="10" t="s">
        <v>85</v>
      </c>
      <c r="C39" s="11">
        <v>45566.769876099534</v>
      </c>
      <c r="D39" s="10" t="s">
        <v>79</v>
      </c>
      <c r="E39" s="10" t="s">
        <v>80</v>
      </c>
      <c r="F39">
        <v>219</v>
      </c>
      <c r="G39">
        <v>800.6754150390625</v>
      </c>
      <c r="H39">
        <v>119.90861511230469</v>
      </c>
      <c r="I39">
        <v>219</v>
      </c>
      <c r="J39">
        <v>219</v>
      </c>
      <c r="K39">
        <v>0</v>
      </c>
      <c r="L39">
        <v>214.60000610351563</v>
      </c>
      <c r="M39">
        <v>214.80000305175781</v>
      </c>
      <c r="N39">
        <v>220.10000610351563</v>
      </c>
      <c r="O39">
        <v>224.80000305175781</v>
      </c>
      <c r="P39" s="10" t="s">
        <v>797</v>
      </c>
      <c r="Q39" s="10" t="s">
        <v>82</v>
      </c>
      <c r="R39">
        <v>2183.6875</v>
      </c>
      <c r="S39">
        <v>1769.9534912109375</v>
      </c>
      <c r="T39">
        <v>16.270000457763672</v>
      </c>
      <c r="U39">
        <v>110</v>
      </c>
      <c r="V39" s="10" t="s">
        <v>82</v>
      </c>
      <c r="W39">
        <v>24.338001251220703</v>
      </c>
      <c r="X39">
        <v>2.0300002098083496</v>
      </c>
      <c r="Y39">
        <v>0.45200002193450928</v>
      </c>
      <c r="Z39">
        <v>0</v>
      </c>
      <c r="AA39">
        <v>0.65400004386901855</v>
      </c>
      <c r="AB39">
        <v>42.700000762939453</v>
      </c>
      <c r="AC39">
        <v>27.777387619018555</v>
      </c>
      <c r="AD39">
        <v>44.989173889160156</v>
      </c>
      <c r="AE39">
        <v>229.80000305175781</v>
      </c>
      <c r="AF39">
        <v>60</v>
      </c>
      <c r="AG39">
        <v>60.099997999999999</v>
      </c>
      <c r="AH39">
        <v>60.099997999999999</v>
      </c>
      <c r="AI39">
        <v>60.900002000000001</v>
      </c>
      <c r="AJ39">
        <v>91.864166259765625</v>
      </c>
      <c r="AK39">
        <v>52.49993896484375</v>
      </c>
      <c r="AL39">
        <v>67.478225708007813</v>
      </c>
      <c r="AM39">
        <v>83.335342407226563</v>
      </c>
      <c r="AN39">
        <v>1.3168125152587891</v>
      </c>
      <c r="AO39">
        <v>542.5595703125</v>
      </c>
      <c r="AP39">
        <v>494.80633544921875</v>
      </c>
      <c r="AQ39">
        <v>4.8911876678466797</v>
      </c>
      <c r="AR39">
        <v>3.8753125667572021</v>
      </c>
      <c r="AS39">
        <v>7833.74755859375</v>
      </c>
      <c r="AT39">
        <v>5988.28515625</v>
      </c>
      <c r="AU39">
        <v>1812.64599609375</v>
      </c>
      <c r="AV39">
        <v>1132.69970703125</v>
      </c>
      <c r="AW39">
        <v>6021.1015625</v>
      </c>
      <c r="AX39">
        <v>4855.58544921875</v>
      </c>
      <c r="BA39" s="10" t="s">
        <v>79</v>
      </c>
      <c r="BB39" s="10" t="s">
        <v>799</v>
      </c>
      <c r="BC39" s="10" t="s">
        <v>798</v>
      </c>
      <c r="BD39">
        <v>45000</v>
      </c>
      <c r="BE39">
        <v>1213591</v>
      </c>
      <c r="BF39">
        <v>1102469</v>
      </c>
      <c r="BG39">
        <v>-2309</v>
      </c>
      <c r="BH39">
        <v>4078</v>
      </c>
      <c r="BI39">
        <v>90000</v>
      </c>
      <c r="BJ39">
        <v>2053961</v>
      </c>
      <c r="BK39">
        <v>1211841</v>
      </c>
      <c r="BL39">
        <v>1408269</v>
      </c>
      <c r="BM39">
        <v>-179048</v>
      </c>
      <c r="BN39">
        <v>98425</v>
      </c>
      <c r="BO39">
        <v>1005</v>
      </c>
      <c r="BP39">
        <v>424717</v>
      </c>
      <c r="BQ39">
        <v>2053961</v>
      </c>
      <c r="BR39">
        <v>15068</v>
      </c>
      <c r="BS39">
        <v>1</v>
      </c>
      <c r="BT39">
        <v>30000</v>
      </c>
      <c r="BU39">
        <v>26061</v>
      </c>
      <c r="BV39">
        <v>1</v>
      </c>
      <c r="BW39">
        <v>30000</v>
      </c>
    </row>
    <row r="40" spans="1:75" x14ac:dyDescent="0.35">
      <c r="A40" s="10" t="s">
        <v>800</v>
      </c>
      <c r="B40" s="10" t="s">
        <v>78</v>
      </c>
      <c r="C40" s="11">
        <v>45566.770161828703</v>
      </c>
      <c r="D40" s="10" t="s">
        <v>79</v>
      </c>
      <c r="E40" s="10" t="s">
        <v>80</v>
      </c>
      <c r="F40">
        <v>220</v>
      </c>
      <c r="G40">
        <v>800.490966796875</v>
      </c>
      <c r="H40">
        <v>119.90861511230469</v>
      </c>
      <c r="I40">
        <v>220</v>
      </c>
      <c r="J40">
        <v>220</v>
      </c>
      <c r="K40">
        <v>0</v>
      </c>
      <c r="L40">
        <v>214.60000610351563</v>
      </c>
      <c r="M40">
        <v>214.60000610351563</v>
      </c>
      <c r="N40">
        <v>220.10000610351563</v>
      </c>
      <c r="O40">
        <v>224.80000305175781</v>
      </c>
      <c r="P40" s="10" t="s">
        <v>801</v>
      </c>
      <c r="Q40" s="10" t="s">
        <v>82</v>
      </c>
      <c r="R40">
        <v>2183.00732421875</v>
      </c>
      <c r="S40">
        <v>1798.3193359375</v>
      </c>
      <c r="T40">
        <v>16.279998779296875</v>
      </c>
      <c r="U40">
        <v>110</v>
      </c>
      <c r="V40" s="10" t="s">
        <v>82</v>
      </c>
      <c r="W40">
        <v>24.338001251220703</v>
      </c>
      <c r="X40">
        <v>2.0400002002716064</v>
      </c>
      <c r="Y40">
        <v>0.45200002193450928</v>
      </c>
      <c r="Z40">
        <v>0</v>
      </c>
      <c r="AA40">
        <v>0.65200001001358032</v>
      </c>
      <c r="AB40">
        <v>42</v>
      </c>
      <c r="AC40">
        <v>27.695840835571289</v>
      </c>
      <c r="AD40">
        <v>44.978981018066406</v>
      </c>
      <c r="AE40">
        <v>229.80000305175781</v>
      </c>
      <c r="AF40">
        <v>60</v>
      </c>
      <c r="AG40">
        <v>59.900002000000001</v>
      </c>
      <c r="AH40">
        <v>59.900002000000001</v>
      </c>
      <c r="AI40">
        <v>60.900002000000001</v>
      </c>
      <c r="AJ40">
        <v>141.87911987304688</v>
      </c>
      <c r="AK40">
        <v>52.499603271484375</v>
      </c>
      <c r="AL40">
        <v>66.611274719238281</v>
      </c>
      <c r="AM40">
        <v>80.420265197753906</v>
      </c>
      <c r="AN40">
        <v>3.1228127479553223</v>
      </c>
      <c r="AO40">
        <v>540.38427734375</v>
      </c>
      <c r="AP40">
        <v>495.19296264648438</v>
      </c>
      <c r="AQ40">
        <v>4.7406878471374512</v>
      </c>
      <c r="AR40">
        <v>3.687187671661377</v>
      </c>
      <c r="AS40">
        <v>7658.89111328125</v>
      </c>
      <c r="AT40">
        <v>5381.56982421875</v>
      </c>
      <c r="AU40">
        <v>1712.0673828125</v>
      </c>
      <c r="AV40">
        <v>1012.46435546875</v>
      </c>
      <c r="AW40">
        <v>5946.82373046875</v>
      </c>
      <c r="AX40">
        <v>4369.10546875</v>
      </c>
      <c r="AY40">
        <v>1.5076637268066406E-2</v>
      </c>
      <c r="AZ40">
        <v>0.12605023384094238</v>
      </c>
      <c r="BA40" s="10" t="s">
        <v>79</v>
      </c>
      <c r="BB40" s="10" t="s">
        <v>802</v>
      </c>
      <c r="BC40" s="10" t="s">
        <v>800</v>
      </c>
      <c r="BD40">
        <v>45000</v>
      </c>
      <c r="BE40">
        <v>836822</v>
      </c>
      <c r="BF40">
        <v>1191982</v>
      </c>
      <c r="BG40">
        <v>-945</v>
      </c>
      <c r="BH40">
        <v>4156</v>
      </c>
      <c r="BI40">
        <v>91364</v>
      </c>
      <c r="BJ40">
        <v>2055209</v>
      </c>
      <c r="BK40">
        <v>822393</v>
      </c>
      <c r="BL40">
        <v>1301855</v>
      </c>
      <c r="BM40">
        <v>2031</v>
      </c>
      <c r="BN40">
        <v>98425</v>
      </c>
      <c r="BO40">
        <v>1003</v>
      </c>
      <c r="BP40">
        <v>423411</v>
      </c>
      <c r="BQ40">
        <v>2055209</v>
      </c>
      <c r="BR40">
        <v>7636</v>
      </c>
      <c r="BS40">
        <v>1</v>
      </c>
      <c r="BT40">
        <v>30000</v>
      </c>
      <c r="BU40">
        <v>32551</v>
      </c>
      <c r="BV40">
        <v>1</v>
      </c>
      <c r="BW40">
        <v>30000</v>
      </c>
    </row>
    <row r="41" spans="1:75" x14ac:dyDescent="0.35">
      <c r="A41" s="10" t="s">
        <v>803</v>
      </c>
      <c r="B41" s="10" t="s">
        <v>85</v>
      </c>
      <c r="C41" s="11">
        <v>45566.770161828703</v>
      </c>
      <c r="D41" s="10" t="s">
        <v>79</v>
      </c>
      <c r="E41" s="10" t="s">
        <v>80</v>
      </c>
      <c r="F41">
        <v>220</v>
      </c>
      <c r="G41">
        <v>800.490966796875</v>
      </c>
      <c r="H41">
        <v>119.90861511230469</v>
      </c>
      <c r="I41">
        <v>220</v>
      </c>
      <c r="J41">
        <v>220</v>
      </c>
      <c r="K41">
        <v>0</v>
      </c>
      <c r="L41">
        <v>214.60000610351563</v>
      </c>
      <c r="M41">
        <v>214.60000610351563</v>
      </c>
      <c r="N41">
        <v>220.10000610351563</v>
      </c>
      <c r="O41">
        <v>224.80000305175781</v>
      </c>
      <c r="P41" s="10" t="s">
        <v>801</v>
      </c>
      <c r="Q41" s="10" t="s">
        <v>82</v>
      </c>
      <c r="R41">
        <v>2183.00732421875</v>
      </c>
      <c r="S41">
        <v>1798.3193359375</v>
      </c>
      <c r="T41">
        <v>16.279998779296875</v>
      </c>
      <c r="U41">
        <v>110</v>
      </c>
      <c r="V41" s="10" t="s">
        <v>82</v>
      </c>
      <c r="W41">
        <v>24.338001251220703</v>
      </c>
      <c r="X41">
        <v>2.0400002002716064</v>
      </c>
      <c r="Y41">
        <v>0.45200002193450928</v>
      </c>
      <c r="Z41">
        <v>0</v>
      </c>
      <c r="AA41">
        <v>0.65200001001358032</v>
      </c>
      <c r="AB41">
        <v>42</v>
      </c>
      <c r="AC41">
        <v>27.695840835571289</v>
      </c>
      <c r="AD41">
        <v>44.978981018066406</v>
      </c>
      <c r="AE41">
        <v>229.80000305175781</v>
      </c>
      <c r="AF41">
        <v>60</v>
      </c>
      <c r="AG41">
        <v>59.900002000000001</v>
      </c>
      <c r="AH41">
        <v>59.900002000000001</v>
      </c>
      <c r="AI41">
        <v>60.900002000000001</v>
      </c>
      <c r="AJ41">
        <v>91.864166259765625</v>
      </c>
      <c r="AK41">
        <v>52.49993896484375</v>
      </c>
      <c r="AL41">
        <v>67.343330383300781</v>
      </c>
      <c r="AM41">
        <v>83.392158508300781</v>
      </c>
      <c r="AN41">
        <v>1.3920625448226929</v>
      </c>
      <c r="AO41">
        <v>544.65838623046875</v>
      </c>
      <c r="AP41">
        <v>495.83236694335938</v>
      </c>
      <c r="AQ41">
        <v>4.8911876678466797</v>
      </c>
      <c r="AR41">
        <v>3.8753125667572021</v>
      </c>
      <c r="AS41">
        <v>7878.52978515625</v>
      </c>
      <c r="AT41">
        <v>6022.53759765625</v>
      </c>
      <c r="AU41">
        <v>1813.94775390625</v>
      </c>
      <c r="AV41">
        <v>1128.85546875</v>
      </c>
      <c r="AW41">
        <v>6064.58203125</v>
      </c>
      <c r="AX41">
        <v>4893.68212890625</v>
      </c>
      <c r="BA41" s="10" t="s">
        <v>79</v>
      </c>
      <c r="BB41" s="10" t="s">
        <v>804</v>
      </c>
      <c r="BC41" s="10" t="s">
        <v>803</v>
      </c>
      <c r="BD41">
        <v>45000</v>
      </c>
      <c r="BE41">
        <v>1184809</v>
      </c>
      <c r="BF41">
        <v>1074545</v>
      </c>
      <c r="BG41">
        <v>-3662</v>
      </c>
      <c r="BH41">
        <v>4115</v>
      </c>
      <c r="BI41">
        <v>88647</v>
      </c>
      <c r="BJ41">
        <v>2054510</v>
      </c>
      <c r="BK41">
        <v>1190943</v>
      </c>
      <c r="BL41">
        <v>1380259</v>
      </c>
      <c r="BM41">
        <v>179538</v>
      </c>
      <c r="BN41">
        <v>99999</v>
      </c>
      <c r="BO41">
        <v>1005</v>
      </c>
      <c r="BP41">
        <v>424819</v>
      </c>
      <c r="BQ41">
        <v>2054510</v>
      </c>
      <c r="BR41">
        <v>7264</v>
      </c>
      <c r="BS41">
        <v>1</v>
      </c>
      <c r="BT41">
        <v>30000</v>
      </c>
      <c r="BU41">
        <v>25551</v>
      </c>
      <c r="BV41">
        <v>1</v>
      </c>
      <c r="BW41">
        <v>30000</v>
      </c>
    </row>
    <row r="42" spans="1:75" x14ac:dyDescent="0.35">
      <c r="A42" s="10" t="s">
        <v>805</v>
      </c>
      <c r="B42" s="10" t="s">
        <v>78</v>
      </c>
      <c r="C42" s="11">
        <v>45566.770443958332</v>
      </c>
      <c r="D42" s="10" t="s">
        <v>79</v>
      </c>
      <c r="E42" s="10" t="s">
        <v>80</v>
      </c>
      <c r="F42">
        <v>221</v>
      </c>
      <c r="G42">
        <v>800.490966796875</v>
      </c>
      <c r="H42">
        <v>119.90861511230469</v>
      </c>
      <c r="I42">
        <v>221</v>
      </c>
      <c r="J42">
        <v>221</v>
      </c>
      <c r="K42">
        <v>0</v>
      </c>
      <c r="L42">
        <v>214.60000610351563</v>
      </c>
      <c r="M42">
        <v>214.60000610351563</v>
      </c>
      <c r="N42">
        <v>220.10000610351563</v>
      </c>
      <c r="O42">
        <v>225</v>
      </c>
      <c r="P42" s="10" t="s">
        <v>806</v>
      </c>
      <c r="Q42" s="10" t="s">
        <v>82</v>
      </c>
      <c r="R42">
        <v>2181.938720703125</v>
      </c>
      <c r="S42">
        <v>1758.5877685546875</v>
      </c>
      <c r="T42">
        <v>16.279998779296875</v>
      </c>
      <c r="U42">
        <v>110</v>
      </c>
      <c r="V42" s="10" t="s">
        <v>82</v>
      </c>
      <c r="W42">
        <v>24.338001251220703</v>
      </c>
      <c r="X42">
        <v>2.0420000553131104</v>
      </c>
      <c r="Y42">
        <v>0.45200002193450928</v>
      </c>
      <c r="Z42">
        <v>0</v>
      </c>
      <c r="AA42">
        <v>0.65800005197525024</v>
      </c>
      <c r="AB42">
        <v>41.5</v>
      </c>
      <c r="AC42">
        <v>27.588808059692383</v>
      </c>
      <c r="AD42">
        <v>44.958595275878906</v>
      </c>
      <c r="AE42">
        <v>229.80000305175781</v>
      </c>
      <c r="AF42">
        <v>60</v>
      </c>
      <c r="AG42">
        <v>60</v>
      </c>
      <c r="AH42">
        <v>60</v>
      </c>
      <c r="AI42">
        <v>60.900002000000001</v>
      </c>
      <c r="AJ42">
        <v>141.87911987304688</v>
      </c>
      <c r="AK42">
        <v>52.499603271484375</v>
      </c>
      <c r="AL42">
        <v>66.786712646484375</v>
      </c>
      <c r="AM42">
        <v>80.432212829589844</v>
      </c>
      <c r="AN42">
        <v>2.8594377040863037</v>
      </c>
      <c r="AO42">
        <v>539.45782470703125</v>
      </c>
      <c r="AP42">
        <v>492.9315185546875</v>
      </c>
      <c r="AQ42">
        <v>4.5901875495910645</v>
      </c>
      <c r="AR42">
        <v>3.6495625972747803</v>
      </c>
      <c r="AS42">
        <v>7651.71337890625</v>
      </c>
      <c r="AT42">
        <v>5318.3896484375</v>
      </c>
      <c r="AU42">
        <v>1620.87353515625</v>
      </c>
      <c r="AV42">
        <v>981.2138671875</v>
      </c>
      <c r="AW42">
        <v>6030.83984375</v>
      </c>
      <c r="AX42">
        <v>4337.17578125</v>
      </c>
      <c r="AY42">
        <v>2.6285648345947266E-3</v>
      </c>
      <c r="AZ42">
        <v>0.15055680274963379</v>
      </c>
      <c r="BA42" s="10" t="s">
        <v>79</v>
      </c>
      <c r="BB42" s="10" t="s">
        <v>807</v>
      </c>
      <c r="BC42" s="10" t="s">
        <v>805</v>
      </c>
      <c r="BD42">
        <v>45000</v>
      </c>
      <c r="BE42">
        <v>829080</v>
      </c>
      <c r="BF42">
        <v>1234121</v>
      </c>
      <c r="BG42">
        <v>-288</v>
      </c>
      <c r="BH42">
        <v>4231</v>
      </c>
      <c r="BI42">
        <v>92021</v>
      </c>
      <c r="BJ42">
        <v>2055613</v>
      </c>
      <c r="BK42">
        <v>813807</v>
      </c>
      <c r="BL42">
        <v>1342025</v>
      </c>
      <c r="BM42">
        <v>2473</v>
      </c>
      <c r="BN42">
        <v>98425</v>
      </c>
      <c r="BO42">
        <v>1003</v>
      </c>
      <c r="BP42">
        <v>423223</v>
      </c>
      <c r="BQ42">
        <v>2055613</v>
      </c>
      <c r="BR42">
        <v>31410</v>
      </c>
      <c r="BS42">
        <v>0</v>
      </c>
      <c r="BT42">
        <v>30000</v>
      </c>
      <c r="BU42">
        <v>26208</v>
      </c>
      <c r="BV42">
        <v>1</v>
      </c>
      <c r="BW42">
        <v>30000</v>
      </c>
    </row>
    <row r="43" spans="1:75" x14ac:dyDescent="0.35">
      <c r="A43" s="10" t="s">
        <v>808</v>
      </c>
      <c r="B43" s="10" t="s">
        <v>85</v>
      </c>
      <c r="C43" s="11">
        <v>45566.770443958332</v>
      </c>
      <c r="D43" s="10" t="s">
        <v>79</v>
      </c>
      <c r="E43" s="10" t="s">
        <v>80</v>
      </c>
      <c r="F43">
        <v>221</v>
      </c>
      <c r="G43">
        <v>800.490966796875</v>
      </c>
      <c r="H43">
        <v>119.90861511230469</v>
      </c>
      <c r="I43">
        <v>221</v>
      </c>
      <c r="J43">
        <v>221</v>
      </c>
      <c r="K43">
        <v>0</v>
      </c>
      <c r="L43">
        <v>214.60000610351563</v>
      </c>
      <c r="M43">
        <v>214.60000610351563</v>
      </c>
      <c r="N43">
        <v>220.10000610351563</v>
      </c>
      <c r="O43">
        <v>225</v>
      </c>
      <c r="P43" s="10" t="s">
        <v>806</v>
      </c>
      <c r="Q43" s="10" t="s">
        <v>82</v>
      </c>
      <c r="R43">
        <v>2181.938720703125</v>
      </c>
      <c r="S43">
        <v>1758.5877685546875</v>
      </c>
      <c r="T43">
        <v>16.279998779296875</v>
      </c>
      <c r="U43">
        <v>110</v>
      </c>
      <c r="V43" s="10" t="s">
        <v>82</v>
      </c>
      <c r="W43">
        <v>24.338001251220703</v>
      </c>
      <c r="X43">
        <v>2.0420000553131104</v>
      </c>
      <c r="Y43">
        <v>0.45200002193450928</v>
      </c>
      <c r="Z43">
        <v>0</v>
      </c>
      <c r="AA43">
        <v>0.65800005197525024</v>
      </c>
      <c r="AB43">
        <v>41.5</v>
      </c>
      <c r="AC43">
        <v>27.588808059692383</v>
      </c>
      <c r="AD43">
        <v>44.958595275878906</v>
      </c>
      <c r="AE43">
        <v>229.80000305175781</v>
      </c>
      <c r="AF43">
        <v>60</v>
      </c>
      <c r="AG43">
        <v>60</v>
      </c>
      <c r="AH43">
        <v>60</v>
      </c>
      <c r="AI43">
        <v>60.900002000000001</v>
      </c>
      <c r="AJ43">
        <v>91.864166259765625</v>
      </c>
      <c r="AK43">
        <v>52.49993896484375</v>
      </c>
      <c r="AL43">
        <v>67.317962646484375</v>
      </c>
      <c r="AM43">
        <v>82.895706176757813</v>
      </c>
      <c r="AN43">
        <v>1.9940625429153442</v>
      </c>
      <c r="AO43">
        <v>543.2513427734375</v>
      </c>
      <c r="AP43">
        <v>494.38134765625</v>
      </c>
      <c r="AQ43">
        <v>4.8159375190734863</v>
      </c>
      <c r="AR43">
        <v>3.9129376411437988</v>
      </c>
      <c r="AS43">
        <v>7852.95703125</v>
      </c>
      <c r="AT43">
        <v>5994.08056640625</v>
      </c>
      <c r="AU43">
        <v>1768.15478515625</v>
      </c>
      <c r="AV43">
        <v>1144.28857421875</v>
      </c>
      <c r="AW43">
        <v>6084.80224609375</v>
      </c>
      <c r="AX43">
        <v>4849.7919921875</v>
      </c>
      <c r="BA43" s="10" t="s">
        <v>79</v>
      </c>
      <c r="BB43" s="10" t="s">
        <v>809</v>
      </c>
      <c r="BC43" s="10" t="s">
        <v>808</v>
      </c>
      <c r="BD43">
        <v>45000</v>
      </c>
      <c r="BE43">
        <v>1211928</v>
      </c>
      <c r="BF43">
        <v>1007768</v>
      </c>
      <c r="BG43">
        <v>-2767</v>
      </c>
      <c r="BH43">
        <v>4061</v>
      </c>
      <c r="BI43">
        <v>89542</v>
      </c>
      <c r="BJ43">
        <v>2055442</v>
      </c>
      <c r="BK43">
        <v>1211280</v>
      </c>
      <c r="BL43">
        <v>1315209</v>
      </c>
      <c r="BM43">
        <v>-179277</v>
      </c>
      <c r="BN43">
        <v>99999</v>
      </c>
      <c r="BO43">
        <v>1005</v>
      </c>
      <c r="BP43">
        <v>424664</v>
      </c>
      <c r="BQ43">
        <v>2055442</v>
      </c>
      <c r="BR43">
        <v>5831</v>
      </c>
      <c r="BS43">
        <v>1</v>
      </c>
      <c r="BT43">
        <v>30000</v>
      </c>
      <c r="BU43">
        <v>25295</v>
      </c>
      <c r="BV43">
        <v>1</v>
      </c>
      <c r="BW43">
        <v>30000</v>
      </c>
    </row>
    <row r="44" spans="1:75" x14ac:dyDescent="0.35">
      <c r="A44" s="10" t="s">
        <v>810</v>
      </c>
      <c r="B44" s="10" t="s">
        <v>78</v>
      </c>
      <c r="C44" s="11">
        <v>45566.770728587966</v>
      </c>
      <c r="D44" s="10" t="s">
        <v>79</v>
      </c>
      <c r="E44" s="10" t="s">
        <v>80</v>
      </c>
      <c r="F44">
        <v>222</v>
      </c>
      <c r="G44">
        <v>800.490966796875</v>
      </c>
      <c r="H44">
        <v>119.90861511230469</v>
      </c>
      <c r="I44">
        <v>222</v>
      </c>
      <c r="J44">
        <v>222</v>
      </c>
      <c r="K44">
        <v>0</v>
      </c>
      <c r="L44">
        <v>214.60000610351563</v>
      </c>
      <c r="M44">
        <v>214.80000305175781</v>
      </c>
      <c r="N44">
        <v>220.10000610351563</v>
      </c>
      <c r="O44">
        <v>225</v>
      </c>
      <c r="P44" s="10" t="s">
        <v>811</v>
      </c>
      <c r="Q44" s="10" t="s">
        <v>82</v>
      </c>
      <c r="R44">
        <v>2187.767333984375</v>
      </c>
      <c r="S44">
        <v>1789.867919921875</v>
      </c>
      <c r="T44">
        <v>16.279998779296875</v>
      </c>
      <c r="U44">
        <v>110</v>
      </c>
      <c r="V44" s="10" t="s">
        <v>82</v>
      </c>
      <c r="W44">
        <v>24.338001251220703</v>
      </c>
      <c r="X44">
        <v>2.0440001487731934</v>
      </c>
      <c r="Y44">
        <v>0.45200002193450928</v>
      </c>
      <c r="Z44">
        <v>0</v>
      </c>
      <c r="AA44">
        <v>0.65600001811981201</v>
      </c>
      <c r="AB44">
        <v>41</v>
      </c>
      <c r="AC44">
        <v>27.583711624145508</v>
      </c>
      <c r="AD44">
        <v>44.978981018066406</v>
      </c>
      <c r="AE44">
        <v>229.80000305175781</v>
      </c>
      <c r="AF44">
        <v>60</v>
      </c>
      <c r="AG44">
        <v>60.099997999999999</v>
      </c>
      <c r="AH44">
        <v>60.099997999999999</v>
      </c>
      <c r="AI44">
        <v>60.900002000000001</v>
      </c>
      <c r="AJ44">
        <v>141.87911987304688</v>
      </c>
      <c r="AK44">
        <v>52.499603271484375</v>
      </c>
      <c r="AL44">
        <v>66.78570556640625</v>
      </c>
      <c r="AM44">
        <v>80.401893615722656</v>
      </c>
      <c r="AN44">
        <v>3.3485627174377441</v>
      </c>
      <c r="AO44">
        <v>540.39471435546875</v>
      </c>
      <c r="AP44">
        <v>495.18453979492188</v>
      </c>
      <c r="AQ44">
        <v>4.6278128623962402</v>
      </c>
      <c r="AR44">
        <v>3.687187671661377</v>
      </c>
      <c r="AS44">
        <v>7648.11474609375</v>
      </c>
      <c r="AT44">
        <v>5371.05615234375</v>
      </c>
      <c r="AU44">
        <v>1649.98388671875</v>
      </c>
      <c r="AV44">
        <v>1011.04052734375</v>
      </c>
      <c r="AW44">
        <v>5998.130859375</v>
      </c>
      <c r="AX44">
        <v>4360.015625</v>
      </c>
      <c r="AY44">
        <v>1.830136775970459E-2</v>
      </c>
      <c r="AZ44">
        <v>0.12611937522888184</v>
      </c>
      <c r="BA44" s="10" t="s">
        <v>79</v>
      </c>
      <c r="BB44" s="10" t="s">
        <v>812</v>
      </c>
      <c r="BC44" s="10" t="s">
        <v>810</v>
      </c>
      <c r="BD44">
        <v>45000</v>
      </c>
      <c r="BE44">
        <v>865598</v>
      </c>
      <c r="BF44">
        <v>1114330</v>
      </c>
      <c r="BG44">
        <v>1876</v>
      </c>
      <c r="BH44">
        <v>4095</v>
      </c>
      <c r="BI44">
        <v>94185</v>
      </c>
      <c r="BJ44">
        <v>2055140</v>
      </c>
      <c r="BK44">
        <v>844286</v>
      </c>
      <c r="BL44">
        <v>1223283</v>
      </c>
      <c r="BM44">
        <v>5377</v>
      </c>
      <c r="BN44">
        <v>99999</v>
      </c>
      <c r="BO44">
        <v>1003</v>
      </c>
      <c r="BP44">
        <v>423725</v>
      </c>
      <c r="BQ44">
        <v>2055140</v>
      </c>
      <c r="BR44">
        <v>4578</v>
      </c>
      <c r="BS44">
        <v>1</v>
      </c>
      <c r="BT44">
        <v>30000</v>
      </c>
      <c r="BU44">
        <v>25558</v>
      </c>
      <c r="BV44">
        <v>1</v>
      </c>
      <c r="BW44">
        <v>30000</v>
      </c>
    </row>
    <row r="45" spans="1:75" x14ac:dyDescent="0.35">
      <c r="A45" s="10" t="s">
        <v>813</v>
      </c>
      <c r="B45" s="10" t="s">
        <v>85</v>
      </c>
      <c r="C45" s="11">
        <v>45566.770728587966</v>
      </c>
      <c r="D45" s="10" t="s">
        <v>79</v>
      </c>
      <c r="E45" s="10" t="s">
        <v>80</v>
      </c>
      <c r="F45">
        <v>222</v>
      </c>
      <c r="G45">
        <v>800.490966796875</v>
      </c>
      <c r="H45">
        <v>119.90861511230469</v>
      </c>
      <c r="I45">
        <v>222</v>
      </c>
      <c r="J45">
        <v>222</v>
      </c>
      <c r="K45">
        <v>0</v>
      </c>
      <c r="L45">
        <v>214.60000610351563</v>
      </c>
      <c r="M45">
        <v>214.80000305175781</v>
      </c>
      <c r="N45">
        <v>220.10000610351563</v>
      </c>
      <c r="O45">
        <v>225</v>
      </c>
      <c r="P45" s="10" t="s">
        <v>811</v>
      </c>
      <c r="Q45" s="10" t="s">
        <v>82</v>
      </c>
      <c r="R45">
        <v>2187.767333984375</v>
      </c>
      <c r="S45">
        <v>1789.867919921875</v>
      </c>
      <c r="T45">
        <v>16.279998779296875</v>
      </c>
      <c r="U45">
        <v>110</v>
      </c>
      <c r="V45" s="10" t="s">
        <v>82</v>
      </c>
      <c r="W45">
        <v>24.338001251220703</v>
      </c>
      <c r="X45">
        <v>2.0440001487731934</v>
      </c>
      <c r="Y45">
        <v>0.45200002193450928</v>
      </c>
      <c r="Z45">
        <v>0</v>
      </c>
      <c r="AA45">
        <v>0.65600001811981201</v>
      </c>
      <c r="AB45">
        <v>41</v>
      </c>
      <c r="AC45">
        <v>27.583711624145508</v>
      </c>
      <c r="AD45">
        <v>44.978981018066406</v>
      </c>
      <c r="AE45">
        <v>229.80000305175781</v>
      </c>
      <c r="AF45">
        <v>60</v>
      </c>
      <c r="AG45">
        <v>60.099997999999999</v>
      </c>
      <c r="AH45">
        <v>60.099997999999999</v>
      </c>
      <c r="AI45">
        <v>60.900002000000001</v>
      </c>
      <c r="AJ45">
        <v>91.864166259765625</v>
      </c>
      <c r="AK45">
        <v>52.49993896484375</v>
      </c>
      <c r="AL45">
        <v>67.349456787109375</v>
      </c>
      <c r="AM45">
        <v>83.05242919921875</v>
      </c>
      <c r="AN45">
        <v>2.1445624828338623</v>
      </c>
      <c r="AO45">
        <v>542.4136962890625</v>
      </c>
      <c r="AP45">
        <v>494.11276245117188</v>
      </c>
      <c r="AQ45">
        <v>4.8535628318786621</v>
      </c>
      <c r="AR45">
        <v>3.8753125667572021</v>
      </c>
      <c r="AS45">
        <v>7838.94775390625</v>
      </c>
      <c r="AT45">
        <v>5964.10205078125</v>
      </c>
      <c r="AU45">
        <v>1785.185546875</v>
      </c>
      <c r="AV45">
        <v>1123.65185546875</v>
      </c>
      <c r="AW45">
        <v>6053.76220703125</v>
      </c>
      <c r="AX45">
        <v>4840.4501953125</v>
      </c>
      <c r="BA45" s="10" t="s">
        <v>79</v>
      </c>
      <c r="BB45" s="10" t="s">
        <v>814</v>
      </c>
      <c r="BC45" s="10" t="s">
        <v>813</v>
      </c>
      <c r="BD45">
        <v>45000</v>
      </c>
      <c r="BE45">
        <v>1183252</v>
      </c>
      <c r="BF45">
        <v>1080115</v>
      </c>
      <c r="BG45">
        <v>-3695</v>
      </c>
      <c r="BH45">
        <v>4016</v>
      </c>
      <c r="BI45">
        <v>88614</v>
      </c>
      <c r="BJ45">
        <v>2054213</v>
      </c>
      <c r="BK45">
        <v>1189667</v>
      </c>
      <c r="BL45">
        <v>1384601</v>
      </c>
      <c r="BM45">
        <v>179496</v>
      </c>
      <c r="BN45">
        <v>98425</v>
      </c>
      <c r="BO45">
        <v>1005</v>
      </c>
      <c r="BP45">
        <v>424747</v>
      </c>
      <c r="BQ45">
        <v>2054213</v>
      </c>
      <c r="BR45">
        <v>5416</v>
      </c>
      <c r="BS45">
        <v>1</v>
      </c>
      <c r="BT45">
        <v>30000</v>
      </c>
      <c r="BU45">
        <v>23087</v>
      </c>
      <c r="BV45">
        <v>1</v>
      </c>
      <c r="BW45">
        <v>30000</v>
      </c>
    </row>
    <row r="46" spans="1:75" x14ac:dyDescent="0.35">
      <c r="A46" s="10" t="s">
        <v>815</v>
      </c>
      <c r="B46" s="10" t="s">
        <v>78</v>
      </c>
      <c r="C46" s="11">
        <v>45566.771006087962</v>
      </c>
      <c r="D46" s="10" t="s">
        <v>79</v>
      </c>
      <c r="E46" s="10" t="s">
        <v>80</v>
      </c>
      <c r="F46">
        <v>223</v>
      </c>
      <c r="G46">
        <v>800.490966796875</v>
      </c>
      <c r="H46">
        <v>119.90861511230469</v>
      </c>
      <c r="I46">
        <v>223</v>
      </c>
      <c r="J46">
        <v>223</v>
      </c>
      <c r="K46">
        <v>0</v>
      </c>
      <c r="L46">
        <v>214.60000610351563</v>
      </c>
      <c r="M46">
        <v>214.60000610351563</v>
      </c>
      <c r="N46">
        <v>220.10000610351563</v>
      </c>
      <c r="O46">
        <v>225</v>
      </c>
      <c r="P46" s="10" t="s">
        <v>816</v>
      </c>
      <c r="Q46" s="10" t="s">
        <v>82</v>
      </c>
      <c r="R46">
        <v>2189.61328125</v>
      </c>
      <c r="S46">
        <v>1795.0164794921875</v>
      </c>
      <c r="T46">
        <v>16.289999008178711</v>
      </c>
      <c r="U46">
        <v>110</v>
      </c>
      <c r="V46" s="10" t="s">
        <v>82</v>
      </c>
      <c r="W46">
        <v>24.338001251220703</v>
      </c>
      <c r="X46">
        <v>2.0440001487731934</v>
      </c>
      <c r="Y46">
        <v>0.45200002193450928</v>
      </c>
      <c r="Z46">
        <v>0</v>
      </c>
      <c r="AA46">
        <v>0.65800005197525024</v>
      </c>
      <c r="AB46">
        <v>40.700000762939453</v>
      </c>
      <c r="AC46">
        <v>27.522550582885742</v>
      </c>
      <c r="AD46">
        <v>44.973884582519531</v>
      </c>
      <c r="AE46">
        <v>229.80000305175781</v>
      </c>
      <c r="AF46">
        <v>60</v>
      </c>
      <c r="AG46">
        <v>59.900002000000001</v>
      </c>
      <c r="AH46">
        <v>59.900002000000001</v>
      </c>
      <c r="AI46">
        <v>60.900002000000001</v>
      </c>
      <c r="AJ46">
        <v>141.87911987304688</v>
      </c>
      <c r="AK46">
        <v>52.499603271484375</v>
      </c>
      <c r="AL46">
        <v>66.589813232421875</v>
      </c>
      <c r="AM46">
        <v>80.408119201660156</v>
      </c>
      <c r="AN46">
        <v>2.8594377040863037</v>
      </c>
      <c r="AO46">
        <v>539.97662353515625</v>
      </c>
      <c r="AP46">
        <v>495.03662109375</v>
      </c>
      <c r="AQ46">
        <v>4.6654376983642578</v>
      </c>
      <c r="AR46">
        <v>3.687187671661377</v>
      </c>
      <c r="AS46">
        <v>7640.55712890625</v>
      </c>
      <c r="AT46">
        <v>5369.8193359375</v>
      </c>
      <c r="AU46">
        <v>1664.2490234375</v>
      </c>
      <c r="AV46">
        <v>1005.0107421875</v>
      </c>
      <c r="AW46">
        <v>5976.30810546875</v>
      </c>
      <c r="AX46">
        <v>4364.80859375</v>
      </c>
      <c r="AY46">
        <v>1.7309784889221191E-2</v>
      </c>
      <c r="AZ46">
        <v>0.1372833251953125</v>
      </c>
      <c r="BA46" s="10" t="s">
        <v>79</v>
      </c>
      <c r="BB46" s="10" t="s">
        <v>79</v>
      </c>
      <c r="BC46" s="10" t="s">
        <v>79</v>
      </c>
    </row>
    <row r="47" spans="1:75" x14ac:dyDescent="0.35">
      <c r="A47" s="10" t="s">
        <v>817</v>
      </c>
      <c r="B47" s="10" t="s">
        <v>85</v>
      </c>
      <c r="C47" s="11">
        <v>45566.771006087962</v>
      </c>
      <c r="D47" s="10" t="s">
        <v>79</v>
      </c>
      <c r="E47" s="10" t="s">
        <v>80</v>
      </c>
      <c r="F47">
        <v>223</v>
      </c>
      <c r="G47">
        <v>800.490966796875</v>
      </c>
      <c r="H47">
        <v>119.90861511230469</v>
      </c>
      <c r="I47">
        <v>223</v>
      </c>
      <c r="J47">
        <v>223</v>
      </c>
      <c r="K47">
        <v>0</v>
      </c>
      <c r="L47">
        <v>214.60000610351563</v>
      </c>
      <c r="M47">
        <v>214.60000610351563</v>
      </c>
      <c r="N47">
        <v>220.10000610351563</v>
      </c>
      <c r="O47">
        <v>225</v>
      </c>
      <c r="P47" s="10" t="s">
        <v>816</v>
      </c>
      <c r="Q47" s="10" t="s">
        <v>82</v>
      </c>
      <c r="R47">
        <v>2189.61328125</v>
      </c>
      <c r="S47">
        <v>1795.0164794921875</v>
      </c>
      <c r="T47">
        <v>16.289999008178711</v>
      </c>
      <c r="U47">
        <v>110</v>
      </c>
      <c r="V47" s="10" t="s">
        <v>82</v>
      </c>
      <c r="W47">
        <v>24.338001251220703</v>
      </c>
      <c r="X47">
        <v>2.0440001487731934</v>
      </c>
      <c r="Y47">
        <v>0.45200002193450928</v>
      </c>
      <c r="Z47">
        <v>0</v>
      </c>
      <c r="AA47">
        <v>0.65800005197525024</v>
      </c>
      <c r="AB47">
        <v>40.700000762939453</v>
      </c>
      <c r="AC47">
        <v>27.522550582885742</v>
      </c>
      <c r="AD47">
        <v>44.973884582519531</v>
      </c>
      <c r="AE47">
        <v>229.80000305175781</v>
      </c>
      <c r="AF47">
        <v>60</v>
      </c>
      <c r="AG47">
        <v>59.900002000000001</v>
      </c>
      <c r="AH47">
        <v>59.900002000000001</v>
      </c>
      <c r="AI47">
        <v>60.900002000000001</v>
      </c>
      <c r="AJ47">
        <v>91.864166259765625</v>
      </c>
      <c r="AK47">
        <v>52.49993896484375</v>
      </c>
      <c r="AL47">
        <v>67.25567626953125</v>
      </c>
      <c r="AM47">
        <v>82.828407287597656</v>
      </c>
      <c r="AN47">
        <v>2.4455626010894775</v>
      </c>
      <c r="AO47">
        <v>541.8426513671875</v>
      </c>
      <c r="AP47">
        <v>493.41403198242188</v>
      </c>
      <c r="AQ47">
        <v>4.8159375190734863</v>
      </c>
      <c r="AR47">
        <v>3.8753125667572021</v>
      </c>
      <c r="AS47">
        <v>7819.49365234375</v>
      </c>
      <c r="AT47">
        <v>5944.548828125</v>
      </c>
      <c r="AU47">
        <v>1759.4814453125</v>
      </c>
      <c r="AV47">
        <v>1118.9931640625</v>
      </c>
      <c r="AW47">
        <v>6060.01220703125</v>
      </c>
      <c r="AX47">
        <v>4825.5556640625</v>
      </c>
      <c r="BA47" s="10" t="s">
        <v>79</v>
      </c>
      <c r="BB47" s="10" t="s">
        <v>818</v>
      </c>
      <c r="BC47" s="10" t="s">
        <v>817</v>
      </c>
      <c r="BD47">
        <v>45000</v>
      </c>
      <c r="BE47">
        <v>1244584</v>
      </c>
      <c r="BF47">
        <v>789996</v>
      </c>
      <c r="BG47">
        <v>-1619</v>
      </c>
      <c r="BH47">
        <v>4053</v>
      </c>
      <c r="BI47">
        <v>90690</v>
      </c>
      <c r="BJ47">
        <v>2056213</v>
      </c>
      <c r="BK47">
        <v>1237386</v>
      </c>
      <c r="BL47">
        <v>1100035</v>
      </c>
      <c r="BM47">
        <v>-178132</v>
      </c>
      <c r="BN47">
        <v>99999</v>
      </c>
      <c r="BO47">
        <v>1005</v>
      </c>
      <c r="BP47">
        <v>424626</v>
      </c>
      <c r="BQ47">
        <v>2056213</v>
      </c>
      <c r="BR47">
        <v>7632</v>
      </c>
      <c r="BS47">
        <v>1</v>
      </c>
      <c r="BT47">
        <v>30000</v>
      </c>
      <c r="BU47">
        <v>24498</v>
      </c>
      <c r="BV47">
        <v>1</v>
      </c>
      <c r="BW47">
        <v>30000</v>
      </c>
    </row>
    <row r="48" spans="1:75" x14ac:dyDescent="0.35">
      <c r="A48" s="10" t="s">
        <v>819</v>
      </c>
      <c r="B48" s="10" t="s">
        <v>78</v>
      </c>
      <c r="C48" s="11">
        <v>45566.771283668983</v>
      </c>
      <c r="D48" s="10" t="s">
        <v>79</v>
      </c>
      <c r="E48" s="10" t="s">
        <v>80</v>
      </c>
      <c r="F48">
        <v>224</v>
      </c>
      <c r="G48">
        <v>800.490966796875</v>
      </c>
      <c r="H48">
        <v>119.90861511230469</v>
      </c>
      <c r="I48">
        <v>224</v>
      </c>
      <c r="J48">
        <v>224</v>
      </c>
      <c r="K48">
        <v>0</v>
      </c>
      <c r="L48">
        <v>214.60000610351563</v>
      </c>
      <c r="M48">
        <v>214.60000610351563</v>
      </c>
      <c r="N48">
        <v>220.10000610351563</v>
      </c>
      <c r="O48">
        <v>225</v>
      </c>
      <c r="P48" s="10" t="s">
        <v>820</v>
      </c>
      <c r="Q48" s="10" t="s">
        <v>82</v>
      </c>
      <c r="R48">
        <v>2191.750244140625</v>
      </c>
      <c r="S48">
        <v>1772.7706298828125</v>
      </c>
      <c r="T48">
        <v>16.289999008178711</v>
      </c>
      <c r="U48">
        <v>110</v>
      </c>
      <c r="V48" s="10" t="s">
        <v>82</v>
      </c>
      <c r="W48">
        <v>24.338001251220703</v>
      </c>
      <c r="X48">
        <v>2.0220000743865967</v>
      </c>
      <c r="Y48">
        <v>0.45200002193450928</v>
      </c>
      <c r="Z48">
        <v>0</v>
      </c>
      <c r="AA48">
        <v>0.65400004386901855</v>
      </c>
      <c r="AB48">
        <v>40.5</v>
      </c>
      <c r="AC48">
        <v>27.068937301635742</v>
      </c>
      <c r="AD48">
        <v>44.994274139404297</v>
      </c>
      <c r="AE48">
        <v>229.80000305175781</v>
      </c>
      <c r="AF48">
        <v>60</v>
      </c>
      <c r="AG48">
        <v>60.099997999999999</v>
      </c>
      <c r="AH48">
        <v>60.099997999999999</v>
      </c>
      <c r="AI48">
        <v>60.900002000000001</v>
      </c>
      <c r="AJ48">
        <v>141.87911987304688</v>
      </c>
      <c r="AK48">
        <v>52.499603271484375</v>
      </c>
      <c r="AL48">
        <v>66.744247436523438</v>
      </c>
      <c r="AM48">
        <v>80.331886291503906</v>
      </c>
      <c r="AN48">
        <v>2.8594377040863037</v>
      </c>
      <c r="AO48">
        <v>539.08636474609375</v>
      </c>
      <c r="AP48">
        <v>491.74606323242188</v>
      </c>
      <c r="AQ48">
        <v>4.6278128623962402</v>
      </c>
      <c r="AR48">
        <v>3.687187671661377</v>
      </c>
      <c r="AS48">
        <v>7636.10302734375</v>
      </c>
      <c r="AT48">
        <v>5288.36962890625</v>
      </c>
      <c r="AU48">
        <v>1627.40673828125</v>
      </c>
      <c r="AV48">
        <v>984.6123046875</v>
      </c>
      <c r="AW48">
        <v>6008.6962890625</v>
      </c>
      <c r="AX48">
        <v>4303.75732421875</v>
      </c>
      <c r="AY48">
        <v>2.4841547012329102E-2</v>
      </c>
      <c r="AZ48">
        <v>0.11888802051544189</v>
      </c>
      <c r="BA48" s="10" t="s">
        <v>79</v>
      </c>
      <c r="BB48" s="10" t="s">
        <v>821</v>
      </c>
      <c r="BC48" s="10" t="s">
        <v>819</v>
      </c>
      <c r="BD48">
        <v>45000</v>
      </c>
      <c r="BE48">
        <v>865642</v>
      </c>
      <c r="BF48">
        <v>1249105</v>
      </c>
      <c r="BG48">
        <v>2158</v>
      </c>
      <c r="BH48">
        <v>4185</v>
      </c>
      <c r="BI48">
        <v>94467</v>
      </c>
      <c r="BJ48">
        <v>2055825</v>
      </c>
      <c r="BK48">
        <v>843861</v>
      </c>
      <c r="BL48">
        <v>1355957</v>
      </c>
      <c r="BM48">
        <v>5578</v>
      </c>
      <c r="BN48">
        <v>94882</v>
      </c>
      <c r="BO48">
        <v>1003</v>
      </c>
      <c r="BP48">
        <v>423648</v>
      </c>
      <c r="BQ48">
        <v>2055825</v>
      </c>
      <c r="BR48">
        <v>6796</v>
      </c>
      <c r="BS48">
        <v>1</v>
      </c>
      <c r="BT48">
        <v>30000</v>
      </c>
      <c r="BU48">
        <v>26092</v>
      </c>
      <c r="BV48">
        <v>1</v>
      </c>
      <c r="BW48">
        <v>30000</v>
      </c>
    </row>
    <row r="49" spans="1:75" x14ac:dyDescent="0.35">
      <c r="A49" s="10" t="s">
        <v>822</v>
      </c>
      <c r="B49" s="10" t="s">
        <v>85</v>
      </c>
      <c r="C49" s="11">
        <v>45566.771283668983</v>
      </c>
      <c r="D49" s="10" t="s">
        <v>79</v>
      </c>
      <c r="E49" s="10" t="s">
        <v>80</v>
      </c>
      <c r="F49">
        <v>224</v>
      </c>
      <c r="G49">
        <v>800.490966796875</v>
      </c>
      <c r="H49">
        <v>119.90861511230469</v>
      </c>
      <c r="I49">
        <v>224</v>
      </c>
      <c r="J49">
        <v>224</v>
      </c>
      <c r="K49">
        <v>0</v>
      </c>
      <c r="L49">
        <v>214.60000610351563</v>
      </c>
      <c r="M49">
        <v>214.60000610351563</v>
      </c>
      <c r="N49">
        <v>220.10000610351563</v>
      </c>
      <c r="O49">
        <v>225</v>
      </c>
      <c r="P49" s="10" t="s">
        <v>820</v>
      </c>
      <c r="Q49" s="10" t="s">
        <v>82</v>
      </c>
      <c r="R49">
        <v>2191.750244140625</v>
      </c>
      <c r="S49">
        <v>1772.7706298828125</v>
      </c>
      <c r="T49">
        <v>16.289999008178711</v>
      </c>
      <c r="U49">
        <v>110</v>
      </c>
      <c r="V49" s="10" t="s">
        <v>82</v>
      </c>
      <c r="W49">
        <v>24.338001251220703</v>
      </c>
      <c r="X49">
        <v>2.0220000743865967</v>
      </c>
      <c r="Y49">
        <v>0.45200002193450928</v>
      </c>
      <c r="Z49">
        <v>0</v>
      </c>
      <c r="AA49">
        <v>0.65400004386901855</v>
      </c>
      <c r="AB49">
        <v>40.5</v>
      </c>
      <c r="AC49">
        <v>27.068937301635742</v>
      </c>
      <c r="AD49">
        <v>44.994274139404297</v>
      </c>
      <c r="AE49">
        <v>229.80000305175781</v>
      </c>
      <c r="AF49">
        <v>60</v>
      </c>
      <c r="AG49">
        <v>60.099997999999999</v>
      </c>
      <c r="AH49">
        <v>60.099997999999999</v>
      </c>
      <c r="AI49">
        <v>60.900002000000001</v>
      </c>
      <c r="AJ49">
        <v>91.864166259765625</v>
      </c>
      <c r="AK49">
        <v>52.49993896484375</v>
      </c>
      <c r="AL49">
        <v>67.335128784179688</v>
      </c>
      <c r="AM49">
        <v>83.194465637207031</v>
      </c>
      <c r="AN49">
        <v>1.4673125743865967</v>
      </c>
      <c r="AO49">
        <v>540.57464599609375</v>
      </c>
      <c r="AP49">
        <v>490.33822631835938</v>
      </c>
      <c r="AQ49">
        <v>4.8911876678466797</v>
      </c>
      <c r="AR49">
        <v>3.9129376411437988</v>
      </c>
      <c r="AS49">
        <v>7804.50537109375</v>
      </c>
      <c r="AT49">
        <v>5863.0439453125</v>
      </c>
      <c r="AU49">
        <v>1778.77685546875</v>
      </c>
      <c r="AV49">
        <v>1112.22900390625</v>
      </c>
      <c r="AW49">
        <v>6025.728515625</v>
      </c>
      <c r="AX49">
        <v>4750.81494140625</v>
      </c>
      <c r="BA49" s="10" t="s">
        <v>79</v>
      </c>
      <c r="BB49" s="10" t="s">
        <v>823</v>
      </c>
      <c r="BC49" s="10" t="s">
        <v>822</v>
      </c>
      <c r="BD49">
        <v>45000</v>
      </c>
      <c r="BE49">
        <v>1183593</v>
      </c>
      <c r="BF49">
        <v>1095933</v>
      </c>
      <c r="BG49">
        <v>-3673</v>
      </c>
      <c r="BH49">
        <v>4082</v>
      </c>
      <c r="BI49">
        <v>88636</v>
      </c>
      <c r="BJ49">
        <v>2054039</v>
      </c>
      <c r="BK49">
        <v>1189758</v>
      </c>
      <c r="BL49">
        <v>1401267</v>
      </c>
      <c r="BM49">
        <v>179550</v>
      </c>
      <c r="BN49">
        <v>98425</v>
      </c>
      <c r="BO49">
        <v>1005</v>
      </c>
      <c r="BP49">
        <v>424637</v>
      </c>
      <c r="BQ49">
        <v>2054039</v>
      </c>
      <c r="BR49">
        <v>11021</v>
      </c>
      <c r="BS49">
        <v>1</v>
      </c>
      <c r="BT49">
        <v>30000</v>
      </c>
      <c r="BU49">
        <v>34669</v>
      </c>
      <c r="BV49">
        <v>1</v>
      </c>
      <c r="BW49">
        <v>30000</v>
      </c>
    </row>
    <row r="50" spans="1:75" x14ac:dyDescent="0.35">
      <c r="A50" s="10" t="s">
        <v>824</v>
      </c>
      <c r="B50" s="10" t="s">
        <v>78</v>
      </c>
      <c r="C50" s="11">
        <v>45566.771574027778</v>
      </c>
      <c r="D50" s="10" t="s">
        <v>79</v>
      </c>
      <c r="E50" s="10" t="s">
        <v>80</v>
      </c>
      <c r="F50">
        <v>225</v>
      </c>
      <c r="G50">
        <v>800.3065185546875</v>
      </c>
      <c r="H50">
        <v>119.90861511230469</v>
      </c>
      <c r="I50">
        <v>225</v>
      </c>
      <c r="J50">
        <v>225</v>
      </c>
      <c r="K50">
        <v>0</v>
      </c>
      <c r="L50">
        <v>214.60000610351563</v>
      </c>
      <c r="M50">
        <v>214.80000305175781</v>
      </c>
      <c r="N50">
        <v>220.10000610351563</v>
      </c>
      <c r="O50">
        <v>225</v>
      </c>
      <c r="P50" s="10" t="s">
        <v>825</v>
      </c>
      <c r="Q50" s="10" t="s">
        <v>82</v>
      </c>
      <c r="R50">
        <v>2189.807373046875</v>
      </c>
      <c r="S50">
        <v>1799.582275390625</v>
      </c>
      <c r="T50">
        <v>16.299999237060547</v>
      </c>
      <c r="U50">
        <v>110</v>
      </c>
      <c r="V50" s="10" t="s">
        <v>82</v>
      </c>
      <c r="W50">
        <v>24.338001251220703</v>
      </c>
      <c r="X50">
        <v>2.0440001487731934</v>
      </c>
      <c r="Y50">
        <v>0.45200002193450928</v>
      </c>
      <c r="Z50">
        <v>0</v>
      </c>
      <c r="AA50">
        <v>0.65600001811981201</v>
      </c>
      <c r="AB50">
        <v>40.400001525878906</v>
      </c>
      <c r="AC50">
        <v>27.028163909912109</v>
      </c>
      <c r="AD50">
        <v>44.989173889160156</v>
      </c>
      <c r="AE50">
        <v>229.80000305175781</v>
      </c>
      <c r="AF50">
        <v>60</v>
      </c>
      <c r="AG50">
        <v>60</v>
      </c>
      <c r="AH50">
        <v>60</v>
      </c>
      <c r="AI50">
        <v>60.900002000000001</v>
      </c>
      <c r="AJ50">
        <v>141.87911987304688</v>
      </c>
      <c r="AK50">
        <v>52.499603271484375</v>
      </c>
      <c r="AL50">
        <v>66.751487731933594</v>
      </c>
      <c r="AM50">
        <v>80.529296875</v>
      </c>
      <c r="AN50">
        <v>3.0851876735687256</v>
      </c>
      <c r="AO50">
        <v>538.20904541015625</v>
      </c>
      <c r="AP50">
        <v>491.650146484375</v>
      </c>
      <c r="AQ50">
        <v>4.7406878471374512</v>
      </c>
      <c r="AR50">
        <v>3.7248127460479736</v>
      </c>
      <c r="AS50">
        <v>7608.634765625</v>
      </c>
      <c r="AT50">
        <v>5271.8125</v>
      </c>
      <c r="AU50">
        <v>1681.77734375</v>
      </c>
      <c r="AV50">
        <v>998.78564453125</v>
      </c>
      <c r="AW50">
        <v>5926.857421875</v>
      </c>
      <c r="AX50">
        <v>4273.02685546875</v>
      </c>
      <c r="AY50">
        <v>4.8755407333374023E-3</v>
      </c>
      <c r="AZ50">
        <v>0.14259612560272217</v>
      </c>
      <c r="BA50" s="10" t="s">
        <v>79</v>
      </c>
      <c r="BB50" s="10" t="s">
        <v>826</v>
      </c>
      <c r="BC50" s="10" t="s">
        <v>824</v>
      </c>
      <c r="BD50">
        <v>45000</v>
      </c>
      <c r="BE50">
        <v>848844</v>
      </c>
      <c r="BF50">
        <v>1182545</v>
      </c>
      <c r="BG50">
        <v>-2309</v>
      </c>
      <c r="BH50">
        <v>4133</v>
      </c>
      <c r="BI50">
        <v>90000</v>
      </c>
      <c r="BJ50">
        <v>2055186</v>
      </c>
      <c r="BK50">
        <v>835268</v>
      </c>
      <c r="BL50">
        <v>1291790</v>
      </c>
      <c r="BM50">
        <v>1239</v>
      </c>
      <c r="BN50">
        <v>99999</v>
      </c>
      <c r="BO50">
        <v>1003</v>
      </c>
      <c r="BP50">
        <v>423559</v>
      </c>
      <c r="BQ50">
        <v>2055186</v>
      </c>
      <c r="BR50">
        <v>6577</v>
      </c>
      <c r="BS50">
        <v>1</v>
      </c>
      <c r="BT50">
        <v>30000</v>
      </c>
      <c r="BU50">
        <v>30919</v>
      </c>
      <c r="BV50">
        <v>1</v>
      </c>
      <c r="BW50">
        <v>30000</v>
      </c>
    </row>
    <row r="51" spans="1:75" x14ac:dyDescent="0.35">
      <c r="A51" s="10" t="s">
        <v>827</v>
      </c>
      <c r="B51" s="10" t="s">
        <v>85</v>
      </c>
      <c r="C51" s="11">
        <v>45566.771574027778</v>
      </c>
      <c r="D51" s="10" t="s">
        <v>79</v>
      </c>
      <c r="E51" s="10" t="s">
        <v>80</v>
      </c>
      <c r="F51">
        <v>225</v>
      </c>
      <c r="G51">
        <v>800.3065185546875</v>
      </c>
      <c r="H51">
        <v>119.90861511230469</v>
      </c>
      <c r="I51">
        <v>225</v>
      </c>
      <c r="J51">
        <v>225</v>
      </c>
      <c r="K51">
        <v>0</v>
      </c>
      <c r="L51">
        <v>214.60000610351563</v>
      </c>
      <c r="M51">
        <v>214.80000305175781</v>
      </c>
      <c r="N51">
        <v>220.10000610351563</v>
      </c>
      <c r="O51">
        <v>225</v>
      </c>
      <c r="P51" s="10" t="s">
        <v>825</v>
      </c>
      <c r="Q51" s="10" t="s">
        <v>82</v>
      </c>
      <c r="R51">
        <v>2189.807373046875</v>
      </c>
      <c r="S51">
        <v>1799.582275390625</v>
      </c>
      <c r="T51">
        <v>16.299999237060547</v>
      </c>
      <c r="U51">
        <v>110</v>
      </c>
      <c r="V51" s="10" t="s">
        <v>82</v>
      </c>
      <c r="W51">
        <v>24.338001251220703</v>
      </c>
      <c r="X51">
        <v>2.0440001487731934</v>
      </c>
      <c r="Y51">
        <v>0.45200002193450928</v>
      </c>
      <c r="Z51">
        <v>0</v>
      </c>
      <c r="AA51">
        <v>0.65600001811981201</v>
      </c>
      <c r="AB51">
        <v>40.400001525878906</v>
      </c>
      <c r="AC51">
        <v>27.028163909912109</v>
      </c>
      <c r="AD51">
        <v>44.989173889160156</v>
      </c>
      <c r="AE51">
        <v>229.80000305175781</v>
      </c>
      <c r="AF51">
        <v>60</v>
      </c>
      <c r="AG51">
        <v>60</v>
      </c>
      <c r="AH51">
        <v>60</v>
      </c>
      <c r="AI51">
        <v>60.900002000000001</v>
      </c>
      <c r="AJ51">
        <v>91.864166259765625</v>
      </c>
      <c r="AK51">
        <v>52.49993896484375</v>
      </c>
      <c r="AL51">
        <v>67.275825500488281</v>
      </c>
      <c r="AM51">
        <v>83.365829467773438</v>
      </c>
      <c r="AN51">
        <v>1.4296876192092896</v>
      </c>
      <c r="AO51">
        <v>540.97747802734375</v>
      </c>
      <c r="AP51">
        <v>492.735595703125</v>
      </c>
      <c r="AQ51">
        <v>4.8911876678466797</v>
      </c>
      <c r="AR51">
        <v>3.8753125667572021</v>
      </c>
      <c r="AS51">
        <v>7801.3798828125</v>
      </c>
      <c r="AT51">
        <v>5920.826171875</v>
      </c>
      <c r="AU51">
        <v>1783.74609375</v>
      </c>
      <c r="AV51">
        <v>1101.96728515625</v>
      </c>
      <c r="AW51">
        <v>6017.6337890625</v>
      </c>
      <c r="AX51">
        <v>4818.85888671875</v>
      </c>
      <c r="BA51" s="10" t="s">
        <v>79</v>
      </c>
      <c r="BB51" s="10" t="s">
        <v>828</v>
      </c>
      <c r="BC51" s="10" t="s">
        <v>827</v>
      </c>
      <c r="BD51">
        <v>45000</v>
      </c>
      <c r="BE51">
        <v>1194332</v>
      </c>
      <c r="BF51">
        <v>980085</v>
      </c>
      <c r="BG51">
        <v>-4127</v>
      </c>
      <c r="BH51">
        <v>4046</v>
      </c>
      <c r="BI51">
        <v>88182</v>
      </c>
      <c r="BJ51">
        <v>2055692</v>
      </c>
      <c r="BK51">
        <v>1198129</v>
      </c>
      <c r="BL51">
        <v>1287681</v>
      </c>
      <c r="BM51">
        <v>179799</v>
      </c>
      <c r="BN51">
        <v>99999</v>
      </c>
      <c r="BO51">
        <v>1005</v>
      </c>
      <c r="BP51">
        <v>424772</v>
      </c>
      <c r="BQ51">
        <v>2055692</v>
      </c>
      <c r="BR51">
        <v>8028</v>
      </c>
      <c r="BS51">
        <v>1</v>
      </c>
      <c r="BT51">
        <v>30000</v>
      </c>
      <c r="BU51">
        <v>21468</v>
      </c>
      <c r="BV51">
        <v>1</v>
      </c>
      <c r="BW51">
        <v>30000</v>
      </c>
    </row>
    <row r="52" spans="1:75" x14ac:dyDescent="0.35">
      <c r="A52" s="10" t="s">
        <v>829</v>
      </c>
      <c r="B52" s="10" t="s">
        <v>78</v>
      </c>
      <c r="C52" s="11">
        <v>45566.771851481484</v>
      </c>
      <c r="D52" s="10" t="s">
        <v>79</v>
      </c>
      <c r="E52" s="10" t="s">
        <v>80</v>
      </c>
      <c r="F52">
        <v>226</v>
      </c>
      <c r="G52">
        <v>800.6754150390625</v>
      </c>
      <c r="H52">
        <v>119.90861511230469</v>
      </c>
      <c r="I52">
        <v>226</v>
      </c>
      <c r="J52">
        <v>226</v>
      </c>
      <c r="K52">
        <v>0</v>
      </c>
      <c r="L52">
        <v>214.60000610351563</v>
      </c>
      <c r="M52">
        <v>214.80000305175781</v>
      </c>
      <c r="N52">
        <v>220.10000610351563</v>
      </c>
      <c r="O52">
        <v>225</v>
      </c>
      <c r="P52" s="10" t="s">
        <v>830</v>
      </c>
      <c r="Q52" s="10" t="s">
        <v>82</v>
      </c>
      <c r="R52">
        <v>2193.887451171875</v>
      </c>
      <c r="S52">
        <v>1806.6737060546875</v>
      </c>
      <c r="T52">
        <v>16.299999237060547</v>
      </c>
      <c r="U52">
        <v>110</v>
      </c>
      <c r="V52" s="10" t="s">
        <v>82</v>
      </c>
      <c r="W52">
        <v>24.338001251220703</v>
      </c>
      <c r="X52">
        <v>2.0420000553131104</v>
      </c>
      <c r="Y52">
        <v>0.45200002193450928</v>
      </c>
      <c r="Z52">
        <v>0</v>
      </c>
      <c r="AA52">
        <v>0.65800005197525024</v>
      </c>
      <c r="AB52">
        <v>40.200000762939453</v>
      </c>
      <c r="AC52">
        <v>26.967002868652344</v>
      </c>
      <c r="AD52">
        <v>44.984077453613281</v>
      </c>
      <c r="AE52">
        <v>229.80000305175781</v>
      </c>
      <c r="AF52">
        <v>60</v>
      </c>
      <c r="AG52">
        <v>60</v>
      </c>
      <c r="AH52">
        <v>60</v>
      </c>
      <c r="AI52">
        <v>61</v>
      </c>
      <c r="AJ52">
        <v>141.87911987304688</v>
      </c>
      <c r="AK52">
        <v>52.499603271484375</v>
      </c>
      <c r="AL52">
        <v>66.818145751953125</v>
      </c>
      <c r="AM52">
        <v>80.524993896484375</v>
      </c>
      <c r="AN52">
        <v>2.7841875553131104</v>
      </c>
      <c r="AO52">
        <v>538.6614990234375</v>
      </c>
      <c r="AP52">
        <v>492.80715942382813</v>
      </c>
      <c r="AQ52">
        <v>4.7030625343322754</v>
      </c>
      <c r="AR52">
        <v>3.687187671661377</v>
      </c>
      <c r="AS52">
        <v>7605.365234375</v>
      </c>
      <c r="AT52">
        <v>5298.6748046875</v>
      </c>
      <c r="AU52">
        <v>1663.86328125</v>
      </c>
      <c r="AV52">
        <v>983.2119140625</v>
      </c>
      <c r="AW52">
        <v>5941.501953125</v>
      </c>
      <c r="AX52">
        <v>4315.462890625</v>
      </c>
      <c r="AY52">
        <v>1.2631654739379883E-2</v>
      </c>
      <c r="AZ52">
        <v>0.13863956928253174</v>
      </c>
      <c r="BA52" s="10" t="s">
        <v>79</v>
      </c>
      <c r="BB52" s="10" t="s">
        <v>79</v>
      </c>
      <c r="BC52" s="10" t="s">
        <v>79</v>
      </c>
    </row>
    <row r="53" spans="1:75" x14ac:dyDescent="0.35">
      <c r="A53" s="10" t="s">
        <v>831</v>
      </c>
      <c r="B53" s="10" t="s">
        <v>85</v>
      </c>
      <c r="C53" s="11">
        <v>45566.771851481484</v>
      </c>
      <c r="D53" s="10" t="s">
        <v>79</v>
      </c>
      <c r="E53" s="10" t="s">
        <v>80</v>
      </c>
      <c r="F53">
        <v>226</v>
      </c>
      <c r="G53">
        <v>800.6754150390625</v>
      </c>
      <c r="H53">
        <v>119.90861511230469</v>
      </c>
      <c r="I53">
        <v>226</v>
      </c>
      <c r="J53">
        <v>226</v>
      </c>
      <c r="K53">
        <v>0</v>
      </c>
      <c r="L53">
        <v>214.60000610351563</v>
      </c>
      <c r="M53">
        <v>214.80000305175781</v>
      </c>
      <c r="N53">
        <v>220.10000610351563</v>
      </c>
      <c r="O53">
        <v>225</v>
      </c>
      <c r="P53" s="10" t="s">
        <v>830</v>
      </c>
      <c r="Q53" s="10" t="s">
        <v>82</v>
      </c>
      <c r="R53">
        <v>2193.887451171875</v>
      </c>
      <c r="S53">
        <v>1806.6737060546875</v>
      </c>
      <c r="T53">
        <v>16.299999237060547</v>
      </c>
      <c r="U53">
        <v>110</v>
      </c>
      <c r="V53" s="10" t="s">
        <v>82</v>
      </c>
      <c r="W53">
        <v>24.338001251220703</v>
      </c>
      <c r="X53">
        <v>2.0420000553131104</v>
      </c>
      <c r="Y53">
        <v>0.45200002193450928</v>
      </c>
      <c r="Z53">
        <v>0</v>
      </c>
      <c r="AA53">
        <v>0.65800005197525024</v>
      </c>
      <c r="AB53">
        <v>40.200000762939453</v>
      </c>
      <c r="AC53">
        <v>26.967002868652344</v>
      </c>
      <c r="AD53">
        <v>44.984077453613281</v>
      </c>
      <c r="AE53">
        <v>229.80000305175781</v>
      </c>
      <c r="AF53">
        <v>60</v>
      </c>
      <c r="AG53">
        <v>60</v>
      </c>
      <c r="AH53">
        <v>60</v>
      </c>
      <c r="AI53">
        <v>61</v>
      </c>
      <c r="AJ53">
        <v>91.864166259765625</v>
      </c>
      <c r="AK53">
        <v>52.49993896484375</v>
      </c>
      <c r="AL53">
        <v>67.344642639160156</v>
      </c>
      <c r="AM53">
        <v>83.41748046875</v>
      </c>
      <c r="AN53">
        <v>1.4296876192092896</v>
      </c>
      <c r="AO53">
        <v>541.16156005859375</v>
      </c>
      <c r="AP53">
        <v>492.30416870117188</v>
      </c>
      <c r="AQ53">
        <v>4.9288125038146973</v>
      </c>
      <c r="AR53">
        <v>3.8753125667572021</v>
      </c>
      <c r="AS53">
        <v>7788.853515625</v>
      </c>
      <c r="AT53">
        <v>5910.2080078125</v>
      </c>
      <c r="AU53">
        <v>1803.0888671875</v>
      </c>
      <c r="AV53">
        <v>1100.43798828125</v>
      </c>
      <c r="AW53">
        <v>5985.7646484375</v>
      </c>
      <c r="AX53">
        <v>4809.77001953125</v>
      </c>
      <c r="BA53" s="10" t="s">
        <v>79</v>
      </c>
      <c r="BB53" s="10" t="s">
        <v>832</v>
      </c>
      <c r="BC53" s="10" t="s">
        <v>831</v>
      </c>
      <c r="BD53">
        <v>45000</v>
      </c>
      <c r="BE53">
        <v>1236209</v>
      </c>
      <c r="BF53">
        <v>1131613</v>
      </c>
      <c r="BG53">
        <v>-1407</v>
      </c>
      <c r="BH53">
        <v>4093</v>
      </c>
      <c r="BI53">
        <v>90902</v>
      </c>
      <c r="BJ53">
        <v>2053467</v>
      </c>
      <c r="BK53">
        <v>1228609</v>
      </c>
      <c r="BL53">
        <v>1437863</v>
      </c>
      <c r="BM53">
        <v>-177966</v>
      </c>
      <c r="BN53">
        <v>98425</v>
      </c>
      <c r="BO53">
        <v>1004</v>
      </c>
      <c r="BP53">
        <v>424518</v>
      </c>
      <c r="BQ53">
        <v>2053467</v>
      </c>
      <c r="BR53">
        <v>13593</v>
      </c>
      <c r="BS53">
        <v>1</v>
      </c>
      <c r="BT53">
        <v>30000</v>
      </c>
      <c r="BU53">
        <v>30413</v>
      </c>
      <c r="BV53">
        <v>1</v>
      </c>
      <c r="BW53">
        <v>30000</v>
      </c>
    </row>
    <row r="54" spans="1:75" x14ac:dyDescent="0.35">
      <c r="A54" s="10" t="s">
        <v>833</v>
      </c>
      <c r="B54" s="10" t="s">
        <v>78</v>
      </c>
      <c r="C54" s="11">
        <v>45566.772129016201</v>
      </c>
      <c r="D54" s="10" t="s">
        <v>79</v>
      </c>
      <c r="E54" s="10" t="s">
        <v>80</v>
      </c>
      <c r="F54">
        <v>227</v>
      </c>
      <c r="G54">
        <v>800.490966796875</v>
      </c>
      <c r="H54">
        <v>119.90861511230469</v>
      </c>
      <c r="I54">
        <v>227</v>
      </c>
      <c r="J54">
        <v>227</v>
      </c>
      <c r="K54">
        <v>0</v>
      </c>
      <c r="L54">
        <v>214.60000610351563</v>
      </c>
      <c r="M54">
        <v>214.60000610351563</v>
      </c>
      <c r="N54">
        <v>220.10000610351563</v>
      </c>
      <c r="O54">
        <v>225</v>
      </c>
      <c r="P54" s="10" t="s">
        <v>834</v>
      </c>
      <c r="Q54" s="10" t="s">
        <v>82</v>
      </c>
      <c r="R54">
        <v>2188.93310546875</v>
      </c>
      <c r="S54">
        <v>1807.7423095703125</v>
      </c>
      <c r="T54">
        <v>16.299999237060547</v>
      </c>
      <c r="U54">
        <v>110</v>
      </c>
      <c r="V54" s="10" t="s">
        <v>82</v>
      </c>
      <c r="W54">
        <v>24.338001251220703</v>
      </c>
      <c r="X54">
        <v>2.0280001163482666</v>
      </c>
      <c r="Y54">
        <v>0.45200002193450928</v>
      </c>
      <c r="Z54">
        <v>0</v>
      </c>
      <c r="AA54">
        <v>0.65600001811981201</v>
      </c>
      <c r="AB54">
        <v>40</v>
      </c>
      <c r="AC54">
        <v>26.589841842651367</v>
      </c>
      <c r="AD54">
        <v>44.984077453613281</v>
      </c>
      <c r="AE54">
        <v>229.80000305175781</v>
      </c>
      <c r="AF54">
        <v>60</v>
      </c>
      <c r="AG54">
        <v>60.099997999999999</v>
      </c>
      <c r="AH54">
        <v>60.099997999999999</v>
      </c>
      <c r="AI54">
        <v>60.900002000000001</v>
      </c>
      <c r="AJ54">
        <v>141.87911987304688</v>
      </c>
      <c r="AK54">
        <v>52.499603271484375</v>
      </c>
      <c r="AL54">
        <v>66.836830139160156</v>
      </c>
      <c r="AM54">
        <v>80.511024475097656</v>
      </c>
      <c r="AN54">
        <v>3.1228127479553223</v>
      </c>
      <c r="AO54">
        <v>537.13275146484375</v>
      </c>
      <c r="AP54">
        <v>489.9129638671875</v>
      </c>
      <c r="AQ54">
        <v>4.7406878471374512</v>
      </c>
      <c r="AR54">
        <v>3.7248127460479736</v>
      </c>
      <c r="AS54">
        <v>7578.8115234375</v>
      </c>
      <c r="AT54">
        <v>5226.3857421875</v>
      </c>
      <c r="AU54">
        <v>1664.83056640625</v>
      </c>
      <c r="AV54">
        <v>981.34423828125</v>
      </c>
      <c r="AW54">
        <v>5913.98095703125</v>
      </c>
      <c r="AX54">
        <v>4245.04150390625</v>
      </c>
      <c r="AY54">
        <v>1.0679960250854492E-3</v>
      </c>
      <c r="AZ54">
        <v>0.15116596221923828</v>
      </c>
      <c r="BA54" s="10" t="s">
        <v>79</v>
      </c>
      <c r="BB54" s="10" t="s">
        <v>835</v>
      </c>
      <c r="BC54" s="10" t="s">
        <v>833</v>
      </c>
      <c r="BD54">
        <v>45000</v>
      </c>
      <c r="BE54">
        <v>861380</v>
      </c>
      <c r="BF54">
        <v>1260481</v>
      </c>
      <c r="BG54">
        <v>2455</v>
      </c>
      <c r="BH54">
        <v>4140</v>
      </c>
      <c r="BI54">
        <v>94764</v>
      </c>
      <c r="BJ54">
        <v>2055866</v>
      </c>
      <c r="BK54">
        <v>840398</v>
      </c>
      <c r="BL54">
        <v>1366622</v>
      </c>
      <c r="BM54">
        <v>5403</v>
      </c>
      <c r="BN54">
        <v>96063</v>
      </c>
      <c r="BO54">
        <v>1003</v>
      </c>
      <c r="BP54">
        <v>423611</v>
      </c>
      <c r="BQ54">
        <v>2055866</v>
      </c>
      <c r="BR54">
        <v>7371</v>
      </c>
      <c r="BS54">
        <v>1</v>
      </c>
      <c r="BT54">
        <v>30000</v>
      </c>
      <c r="BU54">
        <v>28289</v>
      </c>
      <c r="BV54">
        <v>1</v>
      </c>
      <c r="BW54">
        <v>30000</v>
      </c>
    </row>
    <row r="55" spans="1:75" x14ac:dyDescent="0.35">
      <c r="A55" s="10" t="s">
        <v>836</v>
      </c>
      <c r="B55" s="10" t="s">
        <v>85</v>
      </c>
      <c r="C55" s="11">
        <v>45566.772129016201</v>
      </c>
      <c r="D55" s="10" t="s">
        <v>79</v>
      </c>
      <c r="E55" s="10" t="s">
        <v>80</v>
      </c>
      <c r="F55">
        <v>227</v>
      </c>
      <c r="G55">
        <v>800.490966796875</v>
      </c>
      <c r="H55">
        <v>119.90861511230469</v>
      </c>
      <c r="I55">
        <v>227</v>
      </c>
      <c r="J55">
        <v>227</v>
      </c>
      <c r="K55">
        <v>0</v>
      </c>
      <c r="L55">
        <v>214.60000610351563</v>
      </c>
      <c r="M55">
        <v>214.60000610351563</v>
      </c>
      <c r="N55">
        <v>220.10000610351563</v>
      </c>
      <c r="O55">
        <v>225</v>
      </c>
      <c r="P55" s="10" t="s">
        <v>834</v>
      </c>
      <c r="Q55" s="10" t="s">
        <v>82</v>
      </c>
      <c r="R55">
        <v>2188.93310546875</v>
      </c>
      <c r="S55">
        <v>1807.7423095703125</v>
      </c>
      <c r="T55">
        <v>16.299999237060547</v>
      </c>
      <c r="U55">
        <v>110</v>
      </c>
      <c r="V55" s="10" t="s">
        <v>82</v>
      </c>
      <c r="W55">
        <v>24.338001251220703</v>
      </c>
      <c r="X55">
        <v>2.0280001163482666</v>
      </c>
      <c r="Y55">
        <v>0.45200002193450928</v>
      </c>
      <c r="Z55">
        <v>0</v>
      </c>
      <c r="AA55">
        <v>0.65600001811981201</v>
      </c>
      <c r="AB55">
        <v>40</v>
      </c>
      <c r="AC55">
        <v>26.589841842651367</v>
      </c>
      <c r="AD55">
        <v>44.984077453613281</v>
      </c>
      <c r="AE55">
        <v>229.80000305175781</v>
      </c>
      <c r="AF55">
        <v>60</v>
      </c>
      <c r="AG55">
        <v>60.099997999999999</v>
      </c>
      <c r="AH55">
        <v>60.099997999999999</v>
      </c>
      <c r="AI55">
        <v>60.900002000000001</v>
      </c>
      <c r="AJ55">
        <v>91.864166259765625</v>
      </c>
      <c r="AK55">
        <v>52.49993896484375</v>
      </c>
      <c r="AL55">
        <v>67.367179870605469</v>
      </c>
      <c r="AM55">
        <v>83.049591064453125</v>
      </c>
      <c r="AN55">
        <v>1.4673125743865967</v>
      </c>
      <c r="AO55">
        <v>540.42034912109375</v>
      </c>
      <c r="AP55">
        <v>491.50772094726563</v>
      </c>
      <c r="AQ55">
        <v>4.9288125038146973</v>
      </c>
      <c r="AR55">
        <v>3.9129376411437988</v>
      </c>
      <c r="AS55">
        <v>7771.3740234375</v>
      </c>
      <c r="AT55">
        <v>5893.74365234375</v>
      </c>
      <c r="AU55">
        <v>1790.224609375</v>
      </c>
      <c r="AV55">
        <v>1106.31982421875</v>
      </c>
      <c r="AW55">
        <v>5981.1494140625</v>
      </c>
      <c r="AX55">
        <v>4787.423828125</v>
      </c>
      <c r="BA55" s="10" t="s">
        <v>79</v>
      </c>
      <c r="BB55" s="10" t="s">
        <v>837</v>
      </c>
      <c r="BC55" s="10" t="s">
        <v>836</v>
      </c>
      <c r="BD55">
        <v>45000</v>
      </c>
      <c r="BE55">
        <v>1214518</v>
      </c>
      <c r="BF55">
        <v>818154</v>
      </c>
      <c r="BG55">
        <v>-2991</v>
      </c>
      <c r="BH55">
        <v>4107</v>
      </c>
      <c r="BI55">
        <v>89318</v>
      </c>
      <c r="BJ55">
        <v>2056524</v>
      </c>
      <c r="BK55">
        <v>1215273</v>
      </c>
      <c r="BL55">
        <v>1128539</v>
      </c>
      <c r="BM55">
        <v>-179509</v>
      </c>
      <c r="BN55">
        <v>99999</v>
      </c>
      <c r="BO55">
        <v>1005</v>
      </c>
      <c r="BP55">
        <v>424622</v>
      </c>
      <c r="BQ55">
        <v>2056524</v>
      </c>
      <c r="BR55">
        <v>6556</v>
      </c>
      <c r="BS55">
        <v>1</v>
      </c>
      <c r="BT55">
        <v>30000</v>
      </c>
      <c r="BU55">
        <v>25671</v>
      </c>
      <c r="BV55">
        <v>1</v>
      </c>
      <c r="BW55">
        <v>30000</v>
      </c>
    </row>
    <row r="56" spans="1:75" x14ac:dyDescent="0.35">
      <c r="A56" s="10" t="s">
        <v>838</v>
      </c>
      <c r="B56" s="10" t="s">
        <v>78</v>
      </c>
      <c r="C56" s="11">
        <v>45566.772418159722</v>
      </c>
      <c r="D56" s="10" t="s">
        <v>79</v>
      </c>
      <c r="E56" s="10" t="s">
        <v>80</v>
      </c>
      <c r="F56">
        <v>228</v>
      </c>
      <c r="G56">
        <v>800.6754150390625</v>
      </c>
      <c r="H56">
        <v>119.90861511230469</v>
      </c>
      <c r="I56">
        <v>228</v>
      </c>
      <c r="J56">
        <v>228</v>
      </c>
      <c r="K56">
        <v>0</v>
      </c>
      <c r="L56">
        <v>214.60000610351563</v>
      </c>
      <c r="M56">
        <v>214.80000305175781</v>
      </c>
      <c r="N56">
        <v>220.10000610351563</v>
      </c>
      <c r="O56">
        <v>224.80000305175781</v>
      </c>
      <c r="P56" s="10" t="s">
        <v>839</v>
      </c>
      <c r="Q56" s="10" t="s">
        <v>82</v>
      </c>
      <c r="R56">
        <v>2183.00732421875</v>
      </c>
      <c r="S56">
        <v>1829.4052734375</v>
      </c>
      <c r="T56">
        <v>16.309999465942383</v>
      </c>
      <c r="U56">
        <v>110</v>
      </c>
      <c r="V56" s="10" t="s">
        <v>82</v>
      </c>
      <c r="W56">
        <v>24.338001251220703</v>
      </c>
      <c r="X56">
        <v>2.0400002002716064</v>
      </c>
      <c r="Y56">
        <v>0.45200002193450928</v>
      </c>
      <c r="Z56">
        <v>0</v>
      </c>
      <c r="AA56">
        <v>0.65400004386901855</v>
      </c>
      <c r="AB56">
        <v>40</v>
      </c>
      <c r="AC56">
        <v>26.559261322021484</v>
      </c>
      <c r="AD56">
        <v>44.989173889160156</v>
      </c>
      <c r="AE56">
        <v>229.80000305175781</v>
      </c>
      <c r="AF56">
        <v>60</v>
      </c>
      <c r="AG56">
        <v>59.900002000000001</v>
      </c>
      <c r="AH56">
        <v>59.900002000000001</v>
      </c>
      <c r="AI56">
        <v>61</v>
      </c>
      <c r="AJ56">
        <v>141.87911987304688</v>
      </c>
      <c r="AK56">
        <v>52.499603271484375</v>
      </c>
      <c r="AL56">
        <v>66.740402221679688</v>
      </c>
      <c r="AM56">
        <v>80.462333679199219</v>
      </c>
      <c r="AN56">
        <v>3.2356877326965332</v>
      </c>
      <c r="AO56">
        <v>538.29925537109375</v>
      </c>
      <c r="AP56">
        <v>491.4892578125</v>
      </c>
      <c r="AQ56">
        <v>4.6278128623962402</v>
      </c>
      <c r="AR56">
        <v>3.7248127460479736</v>
      </c>
      <c r="AS56">
        <v>7588.6064453125</v>
      </c>
      <c r="AT56">
        <v>5250.84130859375</v>
      </c>
      <c r="AU56">
        <v>1607.76708984375</v>
      </c>
      <c r="AV56">
        <v>984.52490234375</v>
      </c>
      <c r="AW56">
        <v>5980.83935546875</v>
      </c>
      <c r="AX56">
        <v>4266.31640625</v>
      </c>
      <c r="AY56">
        <v>5.9254169464111328E-3</v>
      </c>
      <c r="AZ56">
        <v>0.1391746997833252</v>
      </c>
      <c r="BA56" s="10" t="s">
        <v>79</v>
      </c>
      <c r="BB56" s="10" t="s">
        <v>840</v>
      </c>
      <c r="BC56" s="10" t="s">
        <v>838</v>
      </c>
      <c r="BD56">
        <v>45000</v>
      </c>
      <c r="BE56">
        <v>860541</v>
      </c>
      <c r="BF56">
        <v>1330915</v>
      </c>
      <c r="BG56">
        <v>2512</v>
      </c>
      <c r="BH56">
        <v>4169</v>
      </c>
      <c r="BI56">
        <v>94821</v>
      </c>
      <c r="BJ56">
        <v>2054541</v>
      </c>
      <c r="BK56">
        <v>839356</v>
      </c>
      <c r="BL56">
        <v>1433714</v>
      </c>
      <c r="BM56">
        <v>5420</v>
      </c>
      <c r="BN56">
        <v>92126</v>
      </c>
      <c r="BO56">
        <v>1003</v>
      </c>
      <c r="BP56">
        <v>423351</v>
      </c>
      <c r="BQ56">
        <v>2054541</v>
      </c>
      <c r="BR56">
        <v>29966</v>
      </c>
      <c r="BS56">
        <v>0</v>
      </c>
      <c r="BT56">
        <v>30000</v>
      </c>
      <c r="BU56">
        <v>36994</v>
      </c>
      <c r="BV56">
        <v>1</v>
      </c>
      <c r="BW56">
        <v>30000</v>
      </c>
    </row>
    <row r="57" spans="1:75" x14ac:dyDescent="0.35">
      <c r="A57" s="10" t="s">
        <v>841</v>
      </c>
      <c r="B57" s="10" t="s">
        <v>85</v>
      </c>
      <c r="C57" s="11">
        <v>45566.772418159722</v>
      </c>
      <c r="D57" s="10" t="s">
        <v>79</v>
      </c>
      <c r="E57" s="10" t="s">
        <v>80</v>
      </c>
      <c r="F57">
        <v>228</v>
      </c>
      <c r="G57">
        <v>800.6754150390625</v>
      </c>
      <c r="H57">
        <v>119.90861511230469</v>
      </c>
      <c r="I57">
        <v>228</v>
      </c>
      <c r="J57">
        <v>228</v>
      </c>
      <c r="K57">
        <v>0</v>
      </c>
      <c r="L57">
        <v>214.60000610351563</v>
      </c>
      <c r="M57">
        <v>214.80000305175781</v>
      </c>
      <c r="N57">
        <v>220.10000610351563</v>
      </c>
      <c r="O57">
        <v>224.80000305175781</v>
      </c>
      <c r="P57" s="10" t="s">
        <v>839</v>
      </c>
      <c r="Q57" s="10" t="s">
        <v>82</v>
      </c>
      <c r="R57">
        <v>2183.00732421875</v>
      </c>
      <c r="S57">
        <v>1829.4052734375</v>
      </c>
      <c r="T57">
        <v>16.309999465942383</v>
      </c>
      <c r="U57">
        <v>110</v>
      </c>
      <c r="V57" s="10" t="s">
        <v>82</v>
      </c>
      <c r="W57">
        <v>24.338001251220703</v>
      </c>
      <c r="X57">
        <v>2.0400002002716064</v>
      </c>
      <c r="Y57">
        <v>0.45200002193450928</v>
      </c>
      <c r="Z57">
        <v>0</v>
      </c>
      <c r="AA57">
        <v>0.65400004386901855</v>
      </c>
      <c r="AB57">
        <v>40</v>
      </c>
      <c r="AC57">
        <v>26.559261322021484</v>
      </c>
      <c r="AD57">
        <v>44.989173889160156</v>
      </c>
      <c r="AE57">
        <v>229.80000305175781</v>
      </c>
      <c r="AF57">
        <v>60</v>
      </c>
      <c r="AG57">
        <v>59.900002000000001</v>
      </c>
      <c r="AH57">
        <v>59.900002000000001</v>
      </c>
      <c r="AI57">
        <v>61</v>
      </c>
      <c r="AJ57">
        <v>91.864166259765625</v>
      </c>
      <c r="AK57">
        <v>52.49993896484375</v>
      </c>
      <c r="AL57">
        <v>67.534736633300781</v>
      </c>
      <c r="AM57">
        <v>83.246223449707031</v>
      </c>
      <c r="AN57">
        <v>1.3920625448226929</v>
      </c>
      <c r="AO57">
        <v>539.735107421875</v>
      </c>
      <c r="AP57">
        <v>490.35369873046875</v>
      </c>
      <c r="AQ57">
        <v>4.8911876678466797</v>
      </c>
      <c r="AR57">
        <v>3.9505627155303955</v>
      </c>
      <c r="AS57">
        <v>7750.95263671875</v>
      </c>
      <c r="AT57">
        <v>5863.24658203125</v>
      </c>
      <c r="AU57">
        <v>1764.4248046875</v>
      </c>
      <c r="AV57">
        <v>1119.203125</v>
      </c>
      <c r="AW57">
        <v>5986.52783203125</v>
      </c>
      <c r="AX57">
        <v>4744.04345703125</v>
      </c>
      <c r="BA57" s="10" t="s">
        <v>79</v>
      </c>
      <c r="BB57" s="10" t="s">
        <v>842</v>
      </c>
      <c r="BC57" s="10" t="s">
        <v>841</v>
      </c>
      <c r="BD57">
        <v>45000</v>
      </c>
      <c r="BE57">
        <v>1194661</v>
      </c>
      <c r="BF57">
        <v>1030654</v>
      </c>
      <c r="BG57">
        <v>-3673</v>
      </c>
      <c r="BH57">
        <v>4081</v>
      </c>
      <c r="BI57">
        <v>88636</v>
      </c>
      <c r="BJ57">
        <v>2055163</v>
      </c>
      <c r="BK57">
        <v>1198697</v>
      </c>
      <c r="BL57">
        <v>1337691</v>
      </c>
      <c r="BM57">
        <v>179958</v>
      </c>
      <c r="BN57">
        <v>99999</v>
      </c>
      <c r="BO57">
        <v>1005</v>
      </c>
      <c r="BP57">
        <v>424688</v>
      </c>
      <c r="BQ57">
        <v>2055163</v>
      </c>
      <c r="BR57">
        <v>6420</v>
      </c>
      <c r="BS57">
        <v>1</v>
      </c>
      <c r="BT57">
        <v>30000</v>
      </c>
      <c r="BU57">
        <v>25934</v>
      </c>
      <c r="BV57">
        <v>1</v>
      </c>
      <c r="BW57">
        <v>30000</v>
      </c>
    </row>
    <row r="58" spans="1:75" x14ac:dyDescent="0.35">
      <c r="A58" s="10" t="s">
        <v>843</v>
      </c>
      <c r="B58" s="10" t="s">
        <v>78</v>
      </c>
      <c r="C58" s="11">
        <v>45566.772695706015</v>
      </c>
      <c r="D58" s="10" t="s">
        <v>79</v>
      </c>
      <c r="E58" s="10" t="s">
        <v>80</v>
      </c>
      <c r="F58">
        <v>229</v>
      </c>
      <c r="G58">
        <v>800.6754150390625</v>
      </c>
      <c r="H58">
        <v>119.90861511230469</v>
      </c>
      <c r="I58">
        <v>229</v>
      </c>
      <c r="J58">
        <v>229</v>
      </c>
      <c r="K58">
        <v>0</v>
      </c>
      <c r="L58">
        <v>214.60000610351563</v>
      </c>
      <c r="M58">
        <v>214.80000305175781</v>
      </c>
      <c r="N58">
        <v>220.10000610351563</v>
      </c>
      <c r="O58">
        <v>224.80000305175781</v>
      </c>
      <c r="P58" s="10" t="s">
        <v>844</v>
      </c>
      <c r="Q58" s="10" t="s">
        <v>82</v>
      </c>
      <c r="R58">
        <v>2183.881591796875</v>
      </c>
      <c r="S58">
        <v>1827.8509521484375</v>
      </c>
      <c r="T58">
        <v>16.309999465942383</v>
      </c>
      <c r="U58">
        <v>110</v>
      </c>
      <c r="V58" s="10" t="s">
        <v>82</v>
      </c>
      <c r="W58">
        <v>24.338001251220703</v>
      </c>
      <c r="X58">
        <v>2.0480000972747803</v>
      </c>
      <c r="Y58">
        <v>0.45200002193450928</v>
      </c>
      <c r="Z58">
        <v>0</v>
      </c>
      <c r="AA58">
        <v>0.65400004386901855</v>
      </c>
      <c r="AB58">
        <v>40.200000762939453</v>
      </c>
      <c r="AC58">
        <v>26.681583404541016</v>
      </c>
      <c r="AD58">
        <v>44.973884582519531</v>
      </c>
      <c r="AE58">
        <v>229.80000305175781</v>
      </c>
      <c r="AF58">
        <v>60</v>
      </c>
      <c r="AG58">
        <v>60</v>
      </c>
      <c r="AH58">
        <v>60</v>
      </c>
      <c r="AI58">
        <v>60.900002000000001</v>
      </c>
      <c r="AJ58">
        <v>141.87911987304688</v>
      </c>
      <c r="AK58">
        <v>52.499603271484375</v>
      </c>
      <c r="AL58">
        <v>66.762725830078125</v>
      </c>
      <c r="AM58">
        <v>80.457168579101563</v>
      </c>
      <c r="AN58">
        <v>3.0099375247955322</v>
      </c>
      <c r="AO58">
        <v>538.4969482421875</v>
      </c>
      <c r="AP58">
        <v>491.85491943359375</v>
      </c>
      <c r="AQ58">
        <v>4.6654376983642578</v>
      </c>
      <c r="AR58">
        <v>3.7248127460479736</v>
      </c>
      <c r="AS58">
        <v>7600.93994140625</v>
      </c>
      <c r="AT58">
        <v>5263.35546875</v>
      </c>
      <c r="AU58">
        <v>1633.1611328125</v>
      </c>
      <c r="AV58">
        <v>990.05419921875</v>
      </c>
      <c r="AW58">
        <v>5967.77880859375</v>
      </c>
      <c r="AX58">
        <v>4273.30126953125</v>
      </c>
      <c r="AY58">
        <v>4.7438144683837891E-3</v>
      </c>
      <c r="AZ58">
        <v>0.14380896091461182</v>
      </c>
      <c r="BA58" s="10" t="s">
        <v>79</v>
      </c>
      <c r="BB58" s="10" t="s">
        <v>79</v>
      </c>
      <c r="BC58" s="10" t="s">
        <v>79</v>
      </c>
    </row>
    <row r="59" spans="1:75" x14ac:dyDescent="0.35">
      <c r="A59" s="10" t="s">
        <v>845</v>
      </c>
      <c r="B59" s="10" t="s">
        <v>85</v>
      </c>
      <c r="C59" s="11">
        <v>45566.772695706015</v>
      </c>
      <c r="D59" s="10" t="s">
        <v>79</v>
      </c>
      <c r="E59" s="10" t="s">
        <v>80</v>
      </c>
      <c r="F59">
        <v>229</v>
      </c>
      <c r="G59">
        <v>800.6754150390625</v>
      </c>
      <c r="H59">
        <v>119.90861511230469</v>
      </c>
      <c r="I59">
        <v>229</v>
      </c>
      <c r="J59">
        <v>229</v>
      </c>
      <c r="K59">
        <v>0</v>
      </c>
      <c r="L59">
        <v>214.60000610351563</v>
      </c>
      <c r="M59">
        <v>214.80000305175781</v>
      </c>
      <c r="N59">
        <v>220.10000610351563</v>
      </c>
      <c r="O59">
        <v>224.80000305175781</v>
      </c>
      <c r="P59" s="10" t="s">
        <v>844</v>
      </c>
      <c r="Q59" s="10" t="s">
        <v>82</v>
      </c>
      <c r="R59">
        <v>2183.881591796875</v>
      </c>
      <c r="S59">
        <v>1827.8509521484375</v>
      </c>
      <c r="T59">
        <v>16.309999465942383</v>
      </c>
      <c r="U59">
        <v>110</v>
      </c>
      <c r="V59" s="10" t="s">
        <v>82</v>
      </c>
      <c r="W59">
        <v>24.338001251220703</v>
      </c>
      <c r="X59">
        <v>2.0480000972747803</v>
      </c>
      <c r="Y59">
        <v>0.45200002193450928</v>
      </c>
      <c r="Z59">
        <v>0</v>
      </c>
      <c r="AA59">
        <v>0.65400004386901855</v>
      </c>
      <c r="AB59">
        <v>40.200000762939453</v>
      </c>
      <c r="AC59">
        <v>26.681583404541016</v>
      </c>
      <c r="AD59">
        <v>44.973884582519531</v>
      </c>
      <c r="AE59">
        <v>229.80000305175781</v>
      </c>
      <c r="AF59">
        <v>60</v>
      </c>
      <c r="AG59">
        <v>60</v>
      </c>
      <c r="AH59">
        <v>60</v>
      </c>
      <c r="AI59">
        <v>60.900002000000001</v>
      </c>
      <c r="AJ59">
        <v>91.864166259765625</v>
      </c>
      <c r="AK59">
        <v>52.49993896484375</v>
      </c>
      <c r="AL59">
        <v>67.353858947753906</v>
      </c>
      <c r="AM59">
        <v>83.301971435546875</v>
      </c>
      <c r="AN59">
        <v>1.4296876192092896</v>
      </c>
      <c r="AO59">
        <v>540.68017578125</v>
      </c>
      <c r="AP59">
        <v>491.8443603515625</v>
      </c>
      <c r="AQ59">
        <v>4.9288125038146973</v>
      </c>
      <c r="AR59">
        <v>3.9129376411437988</v>
      </c>
      <c r="AS59">
        <v>7764.78955078125</v>
      </c>
      <c r="AT59">
        <v>5899.08056640625</v>
      </c>
      <c r="AU59">
        <v>1794.61572265625</v>
      </c>
      <c r="AV59">
        <v>1110.70263671875</v>
      </c>
      <c r="AW59">
        <v>5970.173828125</v>
      </c>
      <c r="AX59">
        <v>4788.3779296875</v>
      </c>
      <c r="BA59" s="10" t="s">
        <v>79</v>
      </c>
      <c r="BB59" s="10" t="s">
        <v>846</v>
      </c>
      <c r="BC59" s="10" t="s">
        <v>845</v>
      </c>
      <c r="BD59">
        <v>45000</v>
      </c>
      <c r="BE59">
        <v>1189364</v>
      </c>
      <c r="BF59">
        <v>989188</v>
      </c>
      <c r="BG59">
        <v>-4113</v>
      </c>
      <c r="BH59">
        <v>4047</v>
      </c>
      <c r="BI59">
        <v>88196</v>
      </c>
      <c r="BJ59">
        <v>2055341</v>
      </c>
      <c r="BK59">
        <v>1194809</v>
      </c>
      <c r="BL59">
        <v>1297065</v>
      </c>
      <c r="BM59">
        <v>179616</v>
      </c>
      <c r="BN59">
        <v>99999</v>
      </c>
      <c r="BO59">
        <v>1005</v>
      </c>
      <c r="BP59">
        <v>424719</v>
      </c>
      <c r="BQ59">
        <v>2055341</v>
      </c>
      <c r="BR59">
        <v>12340</v>
      </c>
      <c r="BS59">
        <v>1</v>
      </c>
      <c r="BT59">
        <v>30000</v>
      </c>
      <c r="BU59">
        <v>19873</v>
      </c>
      <c r="BV59">
        <v>1</v>
      </c>
      <c r="BW59">
        <v>30000</v>
      </c>
    </row>
    <row r="60" spans="1:75" x14ac:dyDescent="0.35">
      <c r="A60" s="10" t="s">
        <v>847</v>
      </c>
      <c r="B60" s="10" t="s">
        <v>78</v>
      </c>
      <c r="C60" s="11">
        <v>45566.772974363426</v>
      </c>
      <c r="D60" s="10" t="s">
        <v>79</v>
      </c>
      <c r="E60" s="10" t="s">
        <v>80</v>
      </c>
      <c r="F60">
        <v>230</v>
      </c>
      <c r="G60">
        <v>800.6754150390625</v>
      </c>
      <c r="H60">
        <v>119.90861511230469</v>
      </c>
      <c r="I60">
        <v>230</v>
      </c>
      <c r="J60">
        <v>230</v>
      </c>
      <c r="K60">
        <v>0</v>
      </c>
      <c r="L60">
        <v>214.60000610351563</v>
      </c>
      <c r="M60">
        <v>215</v>
      </c>
      <c r="N60">
        <v>220</v>
      </c>
      <c r="O60">
        <v>224.80000305175781</v>
      </c>
      <c r="P60" s="10" t="s">
        <v>848</v>
      </c>
      <c r="Q60" s="10" t="s">
        <v>82</v>
      </c>
      <c r="R60">
        <v>2186.698974609375</v>
      </c>
      <c r="S60">
        <v>1815.2222900390625</v>
      </c>
      <c r="T60">
        <v>16.319999694824219</v>
      </c>
      <c r="U60">
        <v>110</v>
      </c>
      <c r="V60" s="10" t="s">
        <v>82</v>
      </c>
      <c r="W60">
        <v>24.338001251220703</v>
      </c>
      <c r="X60">
        <v>2.0360000133514404</v>
      </c>
      <c r="Y60">
        <v>0.45200002193450928</v>
      </c>
      <c r="Z60">
        <v>0</v>
      </c>
      <c r="AA60">
        <v>0.65800005197525024</v>
      </c>
      <c r="AB60">
        <v>40.200000762939453</v>
      </c>
      <c r="AC60">
        <v>26.487905502319336</v>
      </c>
      <c r="AD60">
        <v>44.978981018066406</v>
      </c>
      <c r="AE60">
        <v>230</v>
      </c>
      <c r="AF60">
        <v>60</v>
      </c>
      <c r="AG60">
        <v>60</v>
      </c>
      <c r="AH60">
        <v>60</v>
      </c>
      <c r="AI60">
        <v>60.900002000000001</v>
      </c>
      <c r="AJ60">
        <v>141.87911987304688</v>
      </c>
      <c r="AK60">
        <v>52.499603271484375</v>
      </c>
      <c r="AL60">
        <v>66.694084167480469</v>
      </c>
      <c r="AM60">
        <v>80.513252258300781</v>
      </c>
      <c r="AN60">
        <v>2.8970625400543213</v>
      </c>
      <c r="AO60">
        <v>538.00701904296875</v>
      </c>
      <c r="AP60">
        <v>490.98019409179688</v>
      </c>
      <c r="AQ60">
        <v>4.6654376983642578</v>
      </c>
      <c r="AR60">
        <v>3.7248127460479736</v>
      </c>
      <c r="AS60">
        <v>7591.39111328125</v>
      </c>
      <c r="AT60">
        <v>5246.57861328125</v>
      </c>
      <c r="AU60">
        <v>1624.0224609375</v>
      </c>
      <c r="AV60">
        <v>979.4423828125</v>
      </c>
      <c r="AW60">
        <v>5967.36865234375</v>
      </c>
      <c r="AX60">
        <v>4267.13623046875</v>
      </c>
      <c r="AY60">
        <v>1.3916611671447754E-2</v>
      </c>
      <c r="AZ60">
        <v>0.13671672344207764</v>
      </c>
      <c r="BA60" s="10" t="s">
        <v>79</v>
      </c>
      <c r="BB60" s="10" t="s">
        <v>849</v>
      </c>
      <c r="BC60" s="10" t="s">
        <v>847</v>
      </c>
      <c r="BD60">
        <v>45000</v>
      </c>
      <c r="BE60">
        <v>861185</v>
      </c>
      <c r="BF60">
        <v>1228017</v>
      </c>
      <c r="BG60">
        <v>2455</v>
      </c>
      <c r="BH60">
        <v>4140</v>
      </c>
      <c r="BI60">
        <v>94764</v>
      </c>
      <c r="BJ60">
        <v>2055843</v>
      </c>
      <c r="BK60">
        <v>840362</v>
      </c>
      <c r="BL60">
        <v>1334843</v>
      </c>
      <c r="BM60">
        <v>5369</v>
      </c>
      <c r="BN60">
        <v>96063</v>
      </c>
      <c r="BO60">
        <v>1003</v>
      </c>
      <c r="BP60">
        <v>423402</v>
      </c>
      <c r="BQ60">
        <v>2055843</v>
      </c>
      <c r="BR60">
        <v>8345</v>
      </c>
      <c r="BS60">
        <v>1</v>
      </c>
      <c r="BT60">
        <v>30000</v>
      </c>
      <c r="BU60">
        <v>30020</v>
      </c>
      <c r="BV60">
        <v>1</v>
      </c>
      <c r="BW60">
        <v>30000</v>
      </c>
    </row>
    <row r="61" spans="1:75" x14ac:dyDescent="0.35">
      <c r="A61" s="10" t="s">
        <v>850</v>
      </c>
      <c r="B61" s="10" t="s">
        <v>85</v>
      </c>
      <c r="C61" s="11">
        <v>45566.772974363426</v>
      </c>
      <c r="D61" s="10" t="s">
        <v>79</v>
      </c>
      <c r="E61" s="10" t="s">
        <v>80</v>
      </c>
      <c r="F61">
        <v>230</v>
      </c>
      <c r="G61">
        <v>800.6754150390625</v>
      </c>
      <c r="H61">
        <v>119.90861511230469</v>
      </c>
      <c r="I61">
        <v>230</v>
      </c>
      <c r="J61">
        <v>230</v>
      </c>
      <c r="K61">
        <v>0</v>
      </c>
      <c r="L61">
        <v>214.60000610351563</v>
      </c>
      <c r="M61">
        <v>215</v>
      </c>
      <c r="N61">
        <v>220</v>
      </c>
      <c r="O61">
        <v>224.80000305175781</v>
      </c>
      <c r="P61" s="10" t="s">
        <v>848</v>
      </c>
      <c r="Q61" s="10" t="s">
        <v>82</v>
      </c>
      <c r="R61">
        <v>2186.698974609375</v>
      </c>
      <c r="S61">
        <v>1815.2222900390625</v>
      </c>
      <c r="T61">
        <v>16.319999694824219</v>
      </c>
      <c r="U61">
        <v>110</v>
      </c>
      <c r="V61" s="10" t="s">
        <v>82</v>
      </c>
      <c r="W61">
        <v>24.338001251220703</v>
      </c>
      <c r="X61">
        <v>2.0360000133514404</v>
      </c>
      <c r="Y61">
        <v>0.45200002193450928</v>
      </c>
      <c r="Z61">
        <v>0</v>
      </c>
      <c r="AA61">
        <v>0.65800005197525024</v>
      </c>
      <c r="AB61">
        <v>40.200000762939453</v>
      </c>
      <c r="AC61">
        <v>26.487905502319336</v>
      </c>
      <c r="AD61">
        <v>44.978981018066406</v>
      </c>
      <c r="AE61">
        <v>230</v>
      </c>
      <c r="AF61">
        <v>60</v>
      </c>
      <c r="AG61">
        <v>60</v>
      </c>
      <c r="AH61">
        <v>60</v>
      </c>
      <c r="AI61">
        <v>60.900002000000001</v>
      </c>
      <c r="AJ61">
        <v>91.864166259765625</v>
      </c>
      <c r="AK61">
        <v>52.49993896484375</v>
      </c>
      <c r="AL61">
        <v>67.399284362792969</v>
      </c>
      <c r="AM61">
        <v>82.877883911132813</v>
      </c>
      <c r="AN61">
        <v>2.2950625419616699</v>
      </c>
      <c r="AO61">
        <v>539.31121826171875</v>
      </c>
      <c r="AP61">
        <v>489.40280151367188</v>
      </c>
      <c r="AQ61">
        <v>4.966437816619873</v>
      </c>
      <c r="AR61">
        <v>3.9881877899169922</v>
      </c>
      <c r="AS61">
        <v>7753.65625</v>
      </c>
      <c r="AT61">
        <v>5834.97216796875</v>
      </c>
      <c r="AU61">
        <v>1798.97216796875</v>
      </c>
      <c r="AV61">
        <v>1130.09375</v>
      </c>
      <c r="AW61">
        <v>5954.68408203125</v>
      </c>
      <c r="AX61">
        <v>4704.87841796875</v>
      </c>
      <c r="BA61" s="10" t="s">
        <v>79</v>
      </c>
      <c r="BB61" s="10" t="s">
        <v>851</v>
      </c>
      <c r="BC61" s="10" t="s">
        <v>850</v>
      </c>
      <c r="BD61">
        <v>45000</v>
      </c>
      <c r="BE61">
        <v>1199997</v>
      </c>
      <c r="BF61">
        <v>937774</v>
      </c>
      <c r="BG61">
        <v>-3706</v>
      </c>
      <c r="BH61">
        <v>3981</v>
      </c>
      <c r="BI61">
        <v>88603</v>
      </c>
      <c r="BJ61">
        <v>2056025</v>
      </c>
      <c r="BK61">
        <v>1202838</v>
      </c>
      <c r="BL61">
        <v>1247119</v>
      </c>
      <c r="BM61">
        <v>179999</v>
      </c>
      <c r="BN61">
        <v>99999</v>
      </c>
      <c r="BO61">
        <v>1005</v>
      </c>
      <c r="BP61">
        <v>424747</v>
      </c>
      <c r="BQ61">
        <v>2056025</v>
      </c>
      <c r="BR61">
        <v>8922</v>
      </c>
      <c r="BS61">
        <v>1</v>
      </c>
      <c r="BT61">
        <v>30000</v>
      </c>
      <c r="BU61">
        <v>25898</v>
      </c>
      <c r="BV61">
        <v>1</v>
      </c>
      <c r="BW61">
        <v>30000</v>
      </c>
    </row>
    <row r="62" spans="1:75" x14ac:dyDescent="0.35">
      <c r="A62" s="10" t="s">
        <v>852</v>
      </c>
      <c r="B62" s="10" t="s">
        <v>78</v>
      </c>
      <c r="C62" s="11">
        <v>45566.773263541669</v>
      </c>
      <c r="D62" s="10" t="s">
        <v>79</v>
      </c>
      <c r="E62" s="10" t="s">
        <v>80</v>
      </c>
      <c r="F62">
        <v>231</v>
      </c>
      <c r="G62">
        <v>800.490966796875</v>
      </c>
      <c r="H62">
        <v>119.90861511230469</v>
      </c>
      <c r="I62">
        <v>231</v>
      </c>
      <c r="J62">
        <v>231</v>
      </c>
      <c r="K62">
        <v>0</v>
      </c>
      <c r="L62">
        <v>214.80000305175781</v>
      </c>
      <c r="M62">
        <v>214.80000305175781</v>
      </c>
      <c r="N62">
        <v>220.10000610351563</v>
      </c>
      <c r="O62">
        <v>224.80000305175781</v>
      </c>
      <c r="P62" s="10" t="s">
        <v>853</v>
      </c>
      <c r="Q62" s="10" t="s">
        <v>82</v>
      </c>
      <c r="R62">
        <v>2183.78466796875</v>
      </c>
      <c r="S62">
        <v>1820.3709716796875</v>
      </c>
      <c r="T62">
        <v>16.319999694824219</v>
      </c>
      <c r="U62">
        <v>110</v>
      </c>
      <c r="V62" s="10" t="s">
        <v>82</v>
      </c>
      <c r="W62">
        <v>24.338001251220703</v>
      </c>
      <c r="X62">
        <v>2.0580000877380371</v>
      </c>
      <c r="Y62">
        <v>0.45200002193450928</v>
      </c>
      <c r="Z62">
        <v>0</v>
      </c>
      <c r="AA62">
        <v>0.65200001001358032</v>
      </c>
      <c r="AB62">
        <v>40.5</v>
      </c>
      <c r="AC62">
        <v>26.686679840087891</v>
      </c>
      <c r="AD62">
        <v>44.943305969238281</v>
      </c>
      <c r="AE62">
        <v>230</v>
      </c>
      <c r="AF62">
        <v>60</v>
      </c>
      <c r="AG62">
        <v>60</v>
      </c>
      <c r="AH62">
        <v>60</v>
      </c>
      <c r="AI62">
        <v>61</v>
      </c>
      <c r="AJ62">
        <v>141.87911987304688</v>
      </c>
      <c r="AK62">
        <v>52.499603271484375</v>
      </c>
      <c r="AL62">
        <v>66.599479675292969</v>
      </c>
      <c r="AM62">
        <v>80.54266357421875</v>
      </c>
      <c r="AN62">
        <v>2.7841875553131104</v>
      </c>
      <c r="AO62">
        <v>538.77142333984375</v>
      </c>
      <c r="AP62">
        <v>492.43182373046875</v>
      </c>
      <c r="AQ62">
        <v>4.6654376983642578</v>
      </c>
      <c r="AR62">
        <v>3.687187671661377</v>
      </c>
      <c r="AS62">
        <v>7585.6376953125</v>
      </c>
      <c r="AT62">
        <v>5277.48681640625</v>
      </c>
      <c r="AU62">
        <v>1637.5048828125</v>
      </c>
      <c r="AV62">
        <v>975.8779296875</v>
      </c>
      <c r="AW62">
        <v>5948.1328125</v>
      </c>
      <c r="AX62">
        <v>4301.60888671875</v>
      </c>
      <c r="AY62">
        <v>1.8520116806030273E-2</v>
      </c>
      <c r="AZ62">
        <v>0.12545263767242432</v>
      </c>
      <c r="BA62" s="10" t="s">
        <v>79</v>
      </c>
      <c r="BB62" s="10" t="s">
        <v>854</v>
      </c>
      <c r="BC62" s="10" t="s">
        <v>852</v>
      </c>
      <c r="BD62">
        <v>45000</v>
      </c>
      <c r="BE62">
        <v>861715</v>
      </c>
      <c r="BF62">
        <v>1305101</v>
      </c>
      <c r="BG62">
        <v>1876</v>
      </c>
      <c r="BH62">
        <v>4062</v>
      </c>
      <c r="BI62">
        <v>94185</v>
      </c>
      <c r="BJ62">
        <v>2055334</v>
      </c>
      <c r="BK62">
        <v>840446</v>
      </c>
      <c r="BL62">
        <v>1409659</v>
      </c>
      <c r="BM62">
        <v>5473</v>
      </c>
      <c r="BN62">
        <v>93307</v>
      </c>
      <c r="BO62">
        <v>1003</v>
      </c>
      <c r="BP62">
        <v>423389</v>
      </c>
      <c r="BQ62">
        <v>2055334</v>
      </c>
      <c r="BR62">
        <v>16981</v>
      </c>
      <c r="BS62">
        <v>1</v>
      </c>
      <c r="BT62">
        <v>30000</v>
      </c>
      <c r="BU62">
        <v>25500</v>
      </c>
      <c r="BV62">
        <v>1</v>
      </c>
      <c r="BW62">
        <v>30000</v>
      </c>
    </row>
    <row r="63" spans="1:75" x14ac:dyDescent="0.35">
      <c r="A63" s="10" t="s">
        <v>855</v>
      </c>
      <c r="B63" s="10" t="s">
        <v>85</v>
      </c>
      <c r="C63" s="11">
        <v>45566.773263541669</v>
      </c>
      <c r="D63" s="10" t="s">
        <v>79</v>
      </c>
      <c r="E63" s="10" t="s">
        <v>80</v>
      </c>
      <c r="F63">
        <v>231</v>
      </c>
      <c r="G63">
        <v>800.490966796875</v>
      </c>
      <c r="H63">
        <v>119.90861511230469</v>
      </c>
      <c r="I63">
        <v>231</v>
      </c>
      <c r="J63">
        <v>231</v>
      </c>
      <c r="K63">
        <v>0</v>
      </c>
      <c r="L63">
        <v>214.80000305175781</v>
      </c>
      <c r="M63">
        <v>214.80000305175781</v>
      </c>
      <c r="N63">
        <v>220.10000610351563</v>
      </c>
      <c r="O63">
        <v>224.80000305175781</v>
      </c>
      <c r="P63" s="10" t="s">
        <v>853</v>
      </c>
      <c r="Q63" s="10" t="s">
        <v>82</v>
      </c>
      <c r="R63">
        <v>2183.78466796875</v>
      </c>
      <c r="S63">
        <v>1820.3709716796875</v>
      </c>
      <c r="T63">
        <v>16.319999694824219</v>
      </c>
      <c r="U63">
        <v>110</v>
      </c>
      <c r="V63" s="10" t="s">
        <v>82</v>
      </c>
      <c r="W63">
        <v>24.338001251220703</v>
      </c>
      <c r="X63">
        <v>2.0580000877380371</v>
      </c>
      <c r="Y63">
        <v>0.45200002193450928</v>
      </c>
      <c r="Z63">
        <v>0</v>
      </c>
      <c r="AA63">
        <v>0.65200001001358032</v>
      </c>
      <c r="AB63">
        <v>40.5</v>
      </c>
      <c r="AC63">
        <v>26.686679840087891</v>
      </c>
      <c r="AD63">
        <v>44.943305969238281</v>
      </c>
      <c r="AE63">
        <v>230</v>
      </c>
      <c r="AF63">
        <v>60</v>
      </c>
      <c r="AG63">
        <v>60</v>
      </c>
      <c r="AH63">
        <v>60</v>
      </c>
      <c r="AI63">
        <v>61</v>
      </c>
      <c r="AJ63">
        <v>91.864166259765625</v>
      </c>
      <c r="AK63">
        <v>52.49993896484375</v>
      </c>
      <c r="AL63">
        <v>67.278007507324219</v>
      </c>
      <c r="AM63">
        <v>82.972526550292969</v>
      </c>
      <c r="AN63">
        <v>2.2198126316070557</v>
      </c>
      <c r="AO63">
        <v>538.58843994140625</v>
      </c>
      <c r="AP63">
        <v>489.7919921875</v>
      </c>
      <c r="AQ63">
        <v>4.8911876678466797</v>
      </c>
      <c r="AR63">
        <v>3.9505627155303955</v>
      </c>
      <c r="AS63">
        <v>7739.31396484375</v>
      </c>
      <c r="AT63">
        <v>5839.57421875</v>
      </c>
      <c r="AU63">
        <v>1765.005859375</v>
      </c>
      <c r="AV63">
        <v>1121.7001953125</v>
      </c>
      <c r="AW63">
        <v>5974.30810546875</v>
      </c>
      <c r="AX63">
        <v>4717.8740234375</v>
      </c>
      <c r="BA63" s="10" t="s">
        <v>79</v>
      </c>
      <c r="BB63" s="10" t="s">
        <v>856</v>
      </c>
      <c r="BC63" s="10" t="s">
        <v>855</v>
      </c>
      <c r="BD63">
        <v>45000</v>
      </c>
      <c r="BE63">
        <v>1203532</v>
      </c>
      <c r="BF63">
        <v>1103845</v>
      </c>
      <c r="BG63">
        <v>-2764</v>
      </c>
      <c r="BH63">
        <v>4079</v>
      </c>
      <c r="BI63">
        <v>89545</v>
      </c>
      <c r="BJ63">
        <v>2053770</v>
      </c>
      <c r="BK63">
        <v>1204291</v>
      </c>
      <c r="BL63">
        <v>1409262</v>
      </c>
      <c r="BM63">
        <v>-179548</v>
      </c>
      <c r="BN63">
        <v>99999</v>
      </c>
      <c r="BO63">
        <v>1005</v>
      </c>
      <c r="BP63">
        <v>424679</v>
      </c>
      <c r="BQ63">
        <v>2053770</v>
      </c>
      <c r="BR63">
        <v>10243</v>
      </c>
      <c r="BS63">
        <v>1</v>
      </c>
      <c r="BT63">
        <v>30000</v>
      </c>
      <c r="BU63">
        <v>32025</v>
      </c>
      <c r="BV63">
        <v>1</v>
      </c>
      <c r="BW63">
        <v>30000</v>
      </c>
    </row>
    <row r="64" spans="1:75" x14ac:dyDescent="0.35">
      <c r="A64" s="10" t="s">
        <v>857</v>
      </c>
      <c r="B64" s="10" t="s">
        <v>78</v>
      </c>
      <c r="C64" s="11">
        <v>45566.773541111113</v>
      </c>
      <c r="D64" s="10" t="s">
        <v>79</v>
      </c>
      <c r="E64" s="10" t="s">
        <v>80</v>
      </c>
      <c r="F64">
        <v>232</v>
      </c>
      <c r="G64">
        <v>800.6754150390625</v>
      </c>
      <c r="H64">
        <v>119.90861511230469</v>
      </c>
      <c r="I64">
        <v>232</v>
      </c>
      <c r="J64">
        <v>232</v>
      </c>
      <c r="K64">
        <v>0</v>
      </c>
      <c r="L64">
        <v>214.60000610351563</v>
      </c>
      <c r="M64">
        <v>214.80000305175781</v>
      </c>
      <c r="N64">
        <v>220.10000610351563</v>
      </c>
      <c r="O64">
        <v>224.80000305175781</v>
      </c>
      <c r="P64" s="10" t="s">
        <v>858</v>
      </c>
      <c r="Q64" s="10" t="s">
        <v>82</v>
      </c>
      <c r="R64">
        <v>2186.310302734375</v>
      </c>
      <c r="S64">
        <v>1815.3194580078125</v>
      </c>
      <c r="T64">
        <v>16.329999923706055</v>
      </c>
      <c r="U64">
        <v>110</v>
      </c>
      <c r="V64" s="10" t="s">
        <v>82</v>
      </c>
      <c r="W64">
        <v>24.338001251220703</v>
      </c>
      <c r="X64">
        <v>2.0340001583099365</v>
      </c>
      <c r="Y64">
        <v>0.45200002193450928</v>
      </c>
      <c r="Z64">
        <v>0</v>
      </c>
      <c r="AA64">
        <v>0.65600001811981201</v>
      </c>
      <c r="AB64">
        <v>40.5</v>
      </c>
      <c r="AC64">
        <v>26.482809066772461</v>
      </c>
      <c r="AD64">
        <v>44.958595275878906</v>
      </c>
      <c r="AE64">
        <v>229.80000305175781</v>
      </c>
      <c r="AF64">
        <v>60</v>
      </c>
      <c r="AG64">
        <v>60.099997999999999</v>
      </c>
      <c r="AH64">
        <v>60.099997999999999</v>
      </c>
      <c r="AI64">
        <v>60.900002000000001</v>
      </c>
      <c r="AJ64">
        <v>141.87911987304688</v>
      </c>
      <c r="AK64">
        <v>52.499603271484375</v>
      </c>
      <c r="AL64">
        <v>66.60003662109375</v>
      </c>
      <c r="AM64">
        <v>80.442543029785156</v>
      </c>
      <c r="AN64">
        <v>3.0475625991821289</v>
      </c>
      <c r="AO64">
        <v>538.4766845703125</v>
      </c>
      <c r="AP64">
        <v>491.1617431640625</v>
      </c>
      <c r="AQ64">
        <v>4.6654376983642578</v>
      </c>
      <c r="AR64">
        <v>3.7248127460479736</v>
      </c>
      <c r="AS64">
        <v>7590.1650390625</v>
      </c>
      <c r="AT64">
        <v>5245.77490234375</v>
      </c>
      <c r="AU64">
        <v>1628.7275390625</v>
      </c>
      <c r="AV64">
        <v>983.9306640625</v>
      </c>
      <c r="AW64">
        <v>5961.4375</v>
      </c>
      <c r="AX64">
        <v>4261.84423828125</v>
      </c>
      <c r="AY64">
        <v>1.9012451171875E-2</v>
      </c>
      <c r="AZ64">
        <v>0.13018631935119629</v>
      </c>
      <c r="BA64" s="10" t="s">
        <v>79</v>
      </c>
      <c r="BB64" s="10" t="s">
        <v>859</v>
      </c>
      <c r="BC64" s="10" t="s">
        <v>857</v>
      </c>
      <c r="BD64">
        <v>45000</v>
      </c>
      <c r="BE64">
        <v>832188</v>
      </c>
      <c r="BF64">
        <v>1245487</v>
      </c>
      <c r="BG64">
        <v>-956</v>
      </c>
      <c r="BH64">
        <v>4164</v>
      </c>
      <c r="BI64">
        <v>91353</v>
      </c>
      <c r="BJ64">
        <v>2055548</v>
      </c>
      <c r="BK64">
        <v>817248</v>
      </c>
      <c r="BL64">
        <v>1353168</v>
      </c>
      <c r="BM64">
        <v>2194</v>
      </c>
      <c r="BN64">
        <v>97244</v>
      </c>
      <c r="BO64">
        <v>1003</v>
      </c>
      <c r="BP64">
        <v>423282</v>
      </c>
      <c r="BQ64">
        <v>2055548</v>
      </c>
      <c r="BR64">
        <v>4784</v>
      </c>
      <c r="BS64">
        <v>1</v>
      </c>
      <c r="BT64">
        <v>30000</v>
      </c>
      <c r="BU64">
        <v>23587</v>
      </c>
      <c r="BV64">
        <v>1</v>
      </c>
      <c r="BW64">
        <v>30000</v>
      </c>
    </row>
    <row r="65" spans="1:75" x14ac:dyDescent="0.35">
      <c r="A65" s="10" t="s">
        <v>860</v>
      </c>
      <c r="B65" s="10" t="s">
        <v>85</v>
      </c>
      <c r="C65" s="11">
        <v>45566.773541111113</v>
      </c>
      <c r="D65" s="10" t="s">
        <v>79</v>
      </c>
      <c r="E65" s="10" t="s">
        <v>80</v>
      </c>
      <c r="F65">
        <v>232</v>
      </c>
      <c r="G65">
        <v>800.6754150390625</v>
      </c>
      <c r="H65">
        <v>119.90861511230469</v>
      </c>
      <c r="I65">
        <v>232</v>
      </c>
      <c r="J65">
        <v>232</v>
      </c>
      <c r="K65">
        <v>0</v>
      </c>
      <c r="L65">
        <v>214.60000610351563</v>
      </c>
      <c r="M65">
        <v>214.80000305175781</v>
      </c>
      <c r="N65">
        <v>220.10000610351563</v>
      </c>
      <c r="O65">
        <v>224.80000305175781</v>
      </c>
      <c r="P65" s="10" t="s">
        <v>858</v>
      </c>
      <c r="Q65" s="10" t="s">
        <v>82</v>
      </c>
      <c r="R65">
        <v>2186.310302734375</v>
      </c>
      <c r="S65">
        <v>1815.3194580078125</v>
      </c>
      <c r="T65">
        <v>16.329999923706055</v>
      </c>
      <c r="U65">
        <v>110</v>
      </c>
      <c r="V65" s="10" t="s">
        <v>82</v>
      </c>
      <c r="W65">
        <v>24.338001251220703</v>
      </c>
      <c r="X65">
        <v>2.0340001583099365</v>
      </c>
      <c r="Y65">
        <v>0.45200002193450928</v>
      </c>
      <c r="Z65">
        <v>0</v>
      </c>
      <c r="AA65">
        <v>0.65600001811981201</v>
      </c>
      <c r="AB65">
        <v>40.5</v>
      </c>
      <c r="AC65">
        <v>26.482809066772461</v>
      </c>
      <c r="AD65">
        <v>44.958595275878906</v>
      </c>
      <c r="AE65">
        <v>229.80000305175781</v>
      </c>
      <c r="AF65">
        <v>60</v>
      </c>
      <c r="AG65">
        <v>60.099997999999999</v>
      </c>
      <c r="AH65">
        <v>60.099997999999999</v>
      </c>
      <c r="AI65">
        <v>60.900002000000001</v>
      </c>
      <c r="AJ65">
        <v>91.864166259765625</v>
      </c>
      <c r="AK65">
        <v>52.49993896484375</v>
      </c>
      <c r="AL65">
        <v>67.354316711425781</v>
      </c>
      <c r="AM65">
        <v>82.859649658203125</v>
      </c>
      <c r="AN65">
        <v>2.5628750324249268</v>
      </c>
      <c r="AO65">
        <v>538.5001220703125</v>
      </c>
      <c r="AP65">
        <v>488.77243041992188</v>
      </c>
      <c r="AQ65">
        <v>4.9288125038146973</v>
      </c>
      <c r="AR65">
        <v>3.9505627155303955</v>
      </c>
      <c r="AS65">
        <v>7741.26025390625</v>
      </c>
      <c r="AT65">
        <v>5819.4619140625</v>
      </c>
      <c r="AU65">
        <v>1778.26171875</v>
      </c>
      <c r="AV65">
        <v>1112.421875</v>
      </c>
      <c r="AW65">
        <v>5962.99853515625</v>
      </c>
      <c r="AX65">
        <v>4707.0400390625</v>
      </c>
      <c r="BA65" s="10" t="s">
        <v>79</v>
      </c>
      <c r="BB65" s="10" t="s">
        <v>861</v>
      </c>
      <c r="BC65" s="10" t="s">
        <v>860</v>
      </c>
      <c r="BD65">
        <v>45000</v>
      </c>
      <c r="BE65">
        <v>1238702</v>
      </c>
      <c r="BF65">
        <v>878284</v>
      </c>
      <c r="BG65">
        <v>-1619</v>
      </c>
      <c r="BH65">
        <v>4053</v>
      </c>
      <c r="BI65">
        <v>90690</v>
      </c>
      <c r="BJ65">
        <v>2056559</v>
      </c>
      <c r="BK65">
        <v>1232419</v>
      </c>
      <c r="BL65">
        <v>1187000</v>
      </c>
      <c r="BM65">
        <v>-178264</v>
      </c>
      <c r="BN65">
        <v>99999</v>
      </c>
      <c r="BO65">
        <v>1005</v>
      </c>
      <c r="BP65">
        <v>424610</v>
      </c>
      <c r="BQ65">
        <v>2056559</v>
      </c>
      <c r="BR65">
        <v>5291</v>
      </c>
      <c r="BS65">
        <v>1</v>
      </c>
      <c r="BT65">
        <v>30000</v>
      </c>
      <c r="BU65">
        <v>26972</v>
      </c>
      <c r="BV65">
        <v>1</v>
      </c>
      <c r="BW65">
        <v>30000</v>
      </c>
    </row>
    <row r="66" spans="1:75" x14ac:dyDescent="0.35">
      <c r="A66" s="10" t="s">
        <v>862</v>
      </c>
      <c r="B66" s="10" t="s">
        <v>78</v>
      </c>
      <c r="C66" s="11">
        <v>45566.77381859954</v>
      </c>
      <c r="D66" s="10" t="s">
        <v>79</v>
      </c>
      <c r="E66" s="10" t="s">
        <v>80</v>
      </c>
      <c r="F66">
        <v>233</v>
      </c>
      <c r="G66">
        <v>800.6754150390625</v>
      </c>
      <c r="H66">
        <v>119.90861511230469</v>
      </c>
      <c r="I66">
        <v>233</v>
      </c>
      <c r="J66">
        <v>233</v>
      </c>
      <c r="K66">
        <v>0</v>
      </c>
      <c r="L66">
        <v>214.60000610351563</v>
      </c>
      <c r="M66">
        <v>214.80000305175781</v>
      </c>
      <c r="N66">
        <v>220.10000610351563</v>
      </c>
      <c r="O66">
        <v>225</v>
      </c>
      <c r="P66" s="10" t="s">
        <v>863</v>
      </c>
      <c r="Q66" s="10" t="s">
        <v>82</v>
      </c>
      <c r="R66">
        <v>2185.43603515625</v>
      </c>
      <c r="S66">
        <v>1836.6910400390625</v>
      </c>
      <c r="T66">
        <v>16.329999923706055</v>
      </c>
      <c r="U66">
        <v>110</v>
      </c>
      <c r="V66" s="10" t="s">
        <v>82</v>
      </c>
      <c r="W66">
        <v>24.338001251220703</v>
      </c>
      <c r="X66">
        <v>2.0060000419616699</v>
      </c>
      <c r="Y66">
        <v>0.45200002193450928</v>
      </c>
      <c r="Z66">
        <v>0</v>
      </c>
      <c r="AA66">
        <v>0.65600001811981201</v>
      </c>
      <c r="AB66">
        <v>40.700000762939453</v>
      </c>
      <c r="AC66">
        <v>25.901777267456055</v>
      </c>
      <c r="AD66">
        <v>44.943305969238281</v>
      </c>
      <c r="AE66">
        <v>229.80000305175781</v>
      </c>
      <c r="AF66">
        <v>60</v>
      </c>
      <c r="AG66">
        <v>59.900002000000001</v>
      </c>
      <c r="AH66">
        <v>59.900002000000001</v>
      </c>
      <c r="AI66">
        <v>61</v>
      </c>
      <c r="AJ66">
        <v>141.87911987304688</v>
      </c>
      <c r="AK66">
        <v>52.499603271484375</v>
      </c>
      <c r="AL66">
        <v>66.765708923339844</v>
      </c>
      <c r="AM66">
        <v>80.42816162109375</v>
      </c>
      <c r="AN66">
        <v>3.4990627765655518</v>
      </c>
      <c r="AO66">
        <v>537.1861572265625</v>
      </c>
      <c r="AP66">
        <v>489.0941162109375</v>
      </c>
      <c r="AQ66">
        <v>4.7406878471374512</v>
      </c>
      <c r="AR66">
        <v>3.8000626564025879</v>
      </c>
      <c r="AS66">
        <v>7574.69287109375</v>
      </c>
      <c r="AT66">
        <v>5188.4970703125</v>
      </c>
      <c r="AU66">
        <v>1644.6162109375</v>
      </c>
      <c r="AV66">
        <v>994.439453125</v>
      </c>
      <c r="AW66">
        <v>5930.07666015625</v>
      </c>
      <c r="AX66">
        <v>4194.0576171875</v>
      </c>
      <c r="AY66">
        <v>1.5993237495422363E-2</v>
      </c>
      <c r="AZ66">
        <v>0.14135491847991943</v>
      </c>
      <c r="BA66" s="10" t="s">
        <v>79</v>
      </c>
      <c r="BB66" s="10" t="s">
        <v>79</v>
      </c>
      <c r="BC66" s="10" t="s">
        <v>79</v>
      </c>
    </row>
    <row r="67" spans="1:75" x14ac:dyDescent="0.35">
      <c r="A67" s="10" t="s">
        <v>864</v>
      </c>
      <c r="B67" s="10" t="s">
        <v>85</v>
      </c>
      <c r="C67" s="11">
        <v>45566.77381859954</v>
      </c>
      <c r="D67" s="10" t="s">
        <v>79</v>
      </c>
      <c r="E67" s="10" t="s">
        <v>80</v>
      </c>
      <c r="F67">
        <v>233</v>
      </c>
      <c r="G67">
        <v>800.6754150390625</v>
      </c>
      <c r="H67">
        <v>119.90861511230469</v>
      </c>
      <c r="I67">
        <v>233</v>
      </c>
      <c r="J67">
        <v>233</v>
      </c>
      <c r="K67">
        <v>0</v>
      </c>
      <c r="L67">
        <v>214.60000610351563</v>
      </c>
      <c r="M67">
        <v>214.80000305175781</v>
      </c>
      <c r="N67">
        <v>220.10000610351563</v>
      </c>
      <c r="O67">
        <v>225</v>
      </c>
      <c r="P67" s="10" t="s">
        <v>863</v>
      </c>
      <c r="Q67" s="10" t="s">
        <v>82</v>
      </c>
      <c r="R67">
        <v>2185.43603515625</v>
      </c>
      <c r="S67">
        <v>1836.6910400390625</v>
      </c>
      <c r="T67">
        <v>16.329999923706055</v>
      </c>
      <c r="U67">
        <v>110</v>
      </c>
      <c r="V67" s="10" t="s">
        <v>82</v>
      </c>
      <c r="W67">
        <v>24.338001251220703</v>
      </c>
      <c r="X67">
        <v>2.0060000419616699</v>
      </c>
      <c r="Y67">
        <v>0.45200002193450928</v>
      </c>
      <c r="Z67">
        <v>0</v>
      </c>
      <c r="AA67">
        <v>0.65600001811981201</v>
      </c>
      <c r="AB67">
        <v>40.700000762939453</v>
      </c>
      <c r="AC67">
        <v>25.901777267456055</v>
      </c>
      <c r="AD67">
        <v>44.943305969238281</v>
      </c>
      <c r="AE67">
        <v>229.80000305175781</v>
      </c>
      <c r="AF67">
        <v>60</v>
      </c>
      <c r="AG67">
        <v>59.900002000000001</v>
      </c>
      <c r="AH67">
        <v>59.900002000000001</v>
      </c>
      <c r="AI67">
        <v>61</v>
      </c>
      <c r="AJ67">
        <v>91.864166259765625</v>
      </c>
      <c r="AK67">
        <v>52.49993896484375</v>
      </c>
      <c r="AL67">
        <v>67.408958435058594</v>
      </c>
      <c r="AM67">
        <v>83.214927673339844</v>
      </c>
      <c r="AN67">
        <v>1.5425626039505005</v>
      </c>
      <c r="AO67">
        <v>538.8094482421875</v>
      </c>
      <c r="AP67">
        <v>488.70663452148438</v>
      </c>
      <c r="AQ67">
        <v>5.0416879653930664</v>
      </c>
      <c r="AR67">
        <v>3.9881877899169922</v>
      </c>
      <c r="AS67">
        <v>7726.05712890625</v>
      </c>
      <c r="AT67">
        <v>5790.66015625</v>
      </c>
      <c r="AU67">
        <v>1821.92138671875</v>
      </c>
      <c r="AV67">
        <v>1112.1591796875</v>
      </c>
      <c r="AW67">
        <v>5904.1357421875</v>
      </c>
      <c r="AX67">
        <v>4678.5009765625</v>
      </c>
      <c r="BA67" s="10" t="s">
        <v>79</v>
      </c>
      <c r="BB67" s="10" t="s">
        <v>865</v>
      </c>
      <c r="BC67" s="10" t="s">
        <v>864</v>
      </c>
      <c r="BD67">
        <v>45000</v>
      </c>
      <c r="BE67">
        <v>1212607</v>
      </c>
      <c r="BF67">
        <v>1121813</v>
      </c>
      <c r="BG67">
        <v>-2309</v>
      </c>
      <c r="BH67">
        <v>4062</v>
      </c>
      <c r="BI67">
        <v>90000</v>
      </c>
      <c r="BJ67">
        <v>2053602</v>
      </c>
      <c r="BK67">
        <v>1210806</v>
      </c>
      <c r="BL67">
        <v>1427011</v>
      </c>
      <c r="BM67">
        <v>-179079</v>
      </c>
      <c r="BN67">
        <v>99999</v>
      </c>
      <c r="BO67">
        <v>1005</v>
      </c>
      <c r="BP67">
        <v>424539</v>
      </c>
      <c r="BQ67">
        <v>2053602</v>
      </c>
      <c r="BR67">
        <v>8906</v>
      </c>
      <c r="BS67">
        <v>1</v>
      </c>
      <c r="BT67">
        <v>30000</v>
      </c>
      <c r="BU67">
        <v>45952</v>
      </c>
      <c r="BV67">
        <v>0</v>
      </c>
      <c r="BW67">
        <v>30000</v>
      </c>
    </row>
    <row r="68" spans="1:75" x14ac:dyDescent="0.35">
      <c r="A68" s="10" t="s">
        <v>866</v>
      </c>
      <c r="B68" s="10" t="s">
        <v>78</v>
      </c>
      <c r="C68" s="11">
        <v>45566.774107777775</v>
      </c>
      <c r="D68" s="10" t="s">
        <v>79</v>
      </c>
      <c r="E68" s="10" t="s">
        <v>80</v>
      </c>
      <c r="F68">
        <v>234</v>
      </c>
      <c r="G68">
        <v>800.490966796875</v>
      </c>
      <c r="H68">
        <v>119.90861511230469</v>
      </c>
      <c r="I68">
        <v>234</v>
      </c>
      <c r="J68">
        <v>234</v>
      </c>
      <c r="K68">
        <v>0</v>
      </c>
      <c r="L68">
        <v>214.80000305175781</v>
      </c>
      <c r="M68">
        <v>214.80000305175781</v>
      </c>
      <c r="N68">
        <v>220.10000610351563</v>
      </c>
      <c r="O68">
        <v>225</v>
      </c>
      <c r="P68" s="10" t="s">
        <v>867</v>
      </c>
      <c r="Q68" s="10" t="s">
        <v>82</v>
      </c>
      <c r="R68">
        <v>2180.773193359375</v>
      </c>
      <c r="S68">
        <v>1822.9937744140625</v>
      </c>
      <c r="T68">
        <v>16.329999923706055</v>
      </c>
      <c r="U68">
        <v>110</v>
      </c>
      <c r="V68" s="10" t="s">
        <v>82</v>
      </c>
      <c r="W68">
        <v>24.338001251220703</v>
      </c>
      <c r="X68">
        <v>2.0500001907348633</v>
      </c>
      <c r="Y68">
        <v>0.45200002193450928</v>
      </c>
      <c r="Z68">
        <v>0</v>
      </c>
      <c r="AA68">
        <v>0.65400004386901855</v>
      </c>
      <c r="AB68">
        <v>41</v>
      </c>
      <c r="AC68">
        <v>26.212680816650391</v>
      </c>
      <c r="AD68">
        <v>44.989173889160156</v>
      </c>
      <c r="AE68">
        <v>229.80000305175781</v>
      </c>
      <c r="AF68">
        <v>60</v>
      </c>
      <c r="AG68">
        <v>60</v>
      </c>
      <c r="AH68">
        <v>60</v>
      </c>
      <c r="AI68">
        <v>61</v>
      </c>
      <c r="AJ68">
        <v>141.87911987304688</v>
      </c>
      <c r="AK68">
        <v>52.499603271484375</v>
      </c>
      <c r="AL68">
        <v>66.773956298828125</v>
      </c>
      <c r="AM68">
        <v>80.316093444824219</v>
      </c>
      <c r="AN68">
        <v>3.1980626583099365</v>
      </c>
      <c r="AO68">
        <v>536.46600341796875</v>
      </c>
      <c r="AP68">
        <v>487.73971557617188</v>
      </c>
      <c r="AQ68">
        <v>4.7030625343322754</v>
      </c>
      <c r="AR68">
        <v>3.7624375820159912</v>
      </c>
      <c r="AS68">
        <v>7561.55908203125</v>
      </c>
      <c r="AT68">
        <v>5159.005859375</v>
      </c>
      <c r="AU68">
        <v>1626.11474609375</v>
      </c>
      <c r="AV68">
        <v>977.25634765625</v>
      </c>
      <c r="AW68">
        <v>5935.4443359375</v>
      </c>
      <c r="AX68">
        <v>4181.74951171875</v>
      </c>
      <c r="AY68">
        <v>1.2716531753540039E-2</v>
      </c>
      <c r="AZ68">
        <v>0.14633321762084961</v>
      </c>
      <c r="BA68" s="10" t="s">
        <v>79</v>
      </c>
      <c r="BB68" s="10" t="s">
        <v>868</v>
      </c>
      <c r="BC68" s="10" t="s">
        <v>866</v>
      </c>
      <c r="BD68">
        <v>45000</v>
      </c>
      <c r="BE68">
        <v>893957</v>
      </c>
      <c r="BF68">
        <v>914441</v>
      </c>
      <c r="BG68">
        <v>3263</v>
      </c>
      <c r="BH68">
        <v>4096</v>
      </c>
      <c r="BI68">
        <v>95572</v>
      </c>
      <c r="BJ68">
        <v>2052327</v>
      </c>
      <c r="BK68">
        <v>870112</v>
      </c>
      <c r="BL68">
        <v>1026972</v>
      </c>
      <c r="BM68">
        <v>6635</v>
      </c>
      <c r="BN68">
        <v>94882</v>
      </c>
      <c r="BO68">
        <v>1004</v>
      </c>
      <c r="BP68">
        <v>423511</v>
      </c>
      <c r="BQ68">
        <v>2052327</v>
      </c>
      <c r="BR68">
        <v>148965</v>
      </c>
      <c r="BS68">
        <v>0</v>
      </c>
      <c r="BT68">
        <v>30000</v>
      </c>
      <c r="BU68">
        <v>415413</v>
      </c>
      <c r="BV68">
        <v>0</v>
      </c>
      <c r="BW68">
        <v>30000</v>
      </c>
    </row>
    <row r="69" spans="1:75" x14ac:dyDescent="0.35">
      <c r="A69" s="10" t="s">
        <v>869</v>
      </c>
      <c r="B69" s="10" t="s">
        <v>85</v>
      </c>
      <c r="C69" s="11">
        <v>45566.774107777775</v>
      </c>
      <c r="D69" s="10" t="s">
        <v>79</v>
      </c>
      <c r="E69" s="10" t="s">
        <v>80</v>
      </c>
      <c r="F69">
        <v>234</v>
      </c>
      <c r="G69">
        <v>800.490966796875</v>
      </c>
      <c r="H69">
        <v>119.90861511230469</v>
      </c>
      <c r="I69">
        <v>234</v>
      </c>
      <c r="J69">
        <v>234</v>
      </c>
      <c r="K69">
        <v>0</v>
      </c>
      <c r="L69">
        <v>214.80000305175781</v>
      </c>
      <c r="M69">
        <v>214.80000305175781</v>
      </c>
      <c r="N69">
        <v>220.10000610351563</v>
      </c>
      <c r="O69">
        <v>225</v>
      </c>
      <c r="P69" s="10" t="s">
        <v>867</v>
      </c>
      <c r="Q69" s="10" t="s">
        <v>82</v>
      </c>
      <c r="R69">
        <v>2180.773193359375</v>
      </c>
      <c r="S69">
        <v>1822.9937744140625</v>
      </c>
      <c r="T69">
        <v>16.329999923706055</v>
      </c>
      <c r="U69">
        <v>110</v>
      </c>
      <c r="V69" s="10" t="s">
        <v>82</v>
      </c>
      <c r="W69">
        <v>24.338001251220703</v>
      </c>
      <c r="X69">
        <v>2.0500001907348633</v>
      </c>
      <c r="Y69">
        <v>0.45200002193450928</v>
      </c>
      <c r="Z69">
        <v>0</v>
      </c>
      <c r="AA69">
        <v>0.65400004386901855</v>
      </c>
      <c r="AB69">
        <v>41</v>
      </c>
      <c r="AC69">
        <v>26.212680816650391</v>
      </c>
      <c r="AD69">
        <v>44.989173889160156</v>
      </c>
      <c r="AE69">
        <v>229.80000305175781</v>
      </c>
      <c r="AF69">
        <v>60</v>
      </c>
      <c r="AG69">
        <v>60</v>
      </c>
      <c r="AH69">
        <v>60</v>
      </c>
      <c r="AI69">
        <v>61</v>
      </c>
      <c r="AJ69">
        <v>91.864166259765625</v>
      </c>
      <c r="AK69">
        <v>52.49993896484375</v>
      </c>
      <c r="AL69">
        <v>67.39569091796875</v>
      </c>
      <c r="AM69">
        <v>82.923149108886719</v>
      </c>
      <c r="AN69">
        <v>2.4079375267028809</v>
      </c>
      <c r="AO69">
        <v>537.82781982421875</v>
      </c>
      <c r="AP69">
        <v>487.48037719726563</v>
      </c>
      <c r="AQ69">
        <v>4.8911876678466797</v>
      </c>
      <c r="AR69">
        <v>3.9505627155303955</v>
      </c>
      <c r="AS69">
        <v>7720.2080078125</v>
      </c>
      <c r="AT69">
        <v>5772.01171875</v>
      </c>
      <c r="AU69">
        <v>1743.212890625</v>
      </c>
      <c r="AV69">
        <v>1096.962890625</v>
      </c>
      <c r="AW69">
        <v>5976.9951171875</v>
      </c>
      <c r="AX69">
        <v>4675.048828125</v>
      </c>
      <c r="BA69" s="10" t="s">
        <v>79</v>
      </c>
      <c r="BB69" s="10" t="s">
        <v>870</v>
      </c>
      <c r="BC69" s="10" t="s">
        <v>869</v>
      </c>
      <c r="BD69">
        <v>45000</v>
      </c>
      <c r="BE69">
        <v>1188890</v>
      </c>
      <c r="BF69">
        <v>985987</v>
      </c>
      <c r="BG69">
        <v>-3695</v>
      </c>
      <c r="BH69">
        <v>4066</v>
      </c>
      <c r="BI69">
        <v>88614</v>
      </c>
      <c r="BJ69">
        <v>2055459</v>
      </c>
      <c r="BK69">
        <v>1194080</v>
      </c>
      <c r="BL69">
        <v>1293364</v>
      </c>
      <c r="BM69">
        <v>179545</v>
      </c>
      <c r="BN69">
        <v>99999</v>
      </c>
      <c r="BO69">
        <v>1005</v>
      </c>
      <c r="BP69">
        <v>424686</v>
      </c>
      <c r="BQ69">
        <v>2055459</v>
      </c>
      <c r="BR69">
        <v>4853</v>
      </c>
      <c r="BS69">
        <v>1</v>
      </c>
      <c r="BT69">
        <v>30000</v>
      </c>
      <c r="BU69">
        <v>29140</v>
      </c>
      <c r="BV69">
        <v>1</v>
      </c>
      <c r="BW69">
        <v>30000</v>
      </c>
    </row>
    <row r="70" spans="1:75" x14ac:dyDescent="0.35">
      <c r="A70" s="10" t="s">
        <v>871</v>
      </c>
      <c r="B70" s="10" t="s">
        <v>78</v>
      </c>
      <c r="C70" s="11">
        <v>45566.774386504629</v>
      </c>
      <c r="D70" s="10" t="s">
        <v>79</v>
      </c>
      <c r="E70" s="10" t="s">
        <v>80</v>
      </c>
      <c r="F70">
        <v>235</v>
      </c>
      <c r="G70">
        <v>800.6754150390625</v>
      </c>
      <c r="H70">
        <v>119.90861511230469</v>
      </c>
      <c r="I70">
        <v>235</v>
      </c>
      <c r="J70">
        <v>235</v>
      </c>
      <c r="K70">
        <v>0</v>
      </c>
      <c r="L70">
        <v>214.80000305175781</v>
      </c>
      <c r="M70">
        <v>214.80000305175781</v>
      </c>
      <c r="N70">
        <v>220.10000610351563</v>
      </c>
      <c r="O70">
        <v>225</v>
      </c>
      <c r="P70" s="10" t="s">
        <v>872</v>
      </c>
      <c r="Q70" s="10" t="s">
        <v>82</v>
      </c>
      <c r="R70">
        <v>2190.390380859375</v>
      </c>
      <c r="S70">
        <v>1855.0511474609375</v>
      </c>
      <c r="T70">
        <v>16.340000152587891</v>
      </c>
      <c r="U70">
        <v>110</v>
      </c>
      <c r="V70" s="10" t="s">
        <v>82</v>
      </c>
      <c r="W70">
        <v>24.368001937866211</v>
      </c>
      <c r="X70">
        <v>2.0540001392364502</v>
      </c>
      <c r="Y70">
        <v>0.45200002193450928</v>
      </c>
      <c r="Z70">
        <v>0</v>
      </c>
      <c r="AA70">
        <v>0.65400004386901855</v>
      </c>
      <c r="AB70">
        <v>41.200000762939453</v>
      </c>
      <c r="AC70">
        <v>26.42674446105957</v>
      </c>
      <c r="AD70">
        <v>44.989173889160156</v>
      </c>
      <c r="AE70">
        <v>229.80000305175781</v>
      </c>
      <c r="AF70">
        <v>60</v>
      </c>
      <c r="AG70">
        <v>60</v>
      </c>
      <c r="AH70">
        <v>60</v>
      </c>
      <c r="AI70">
        <v>60.900002000000001</v>
      </c>
      <c r="AJ70">
        <v>141.87911987304688</v>
      </c>
      <c r="AK70">
        <v>52.499603271484375</v>
      </c>
      <c r="AL70">
        <v>66.762725830078125</v>
      </c>
      <c r="AM70">
        <v>80.444160461425781</v>
      </c>
      <c r="AN70">
        <v>3.2733125686645508</v>
      </c>
      <c r="AO70">
        <v>537.21685791015625</v>
      </c>
      <c r="AP70">
        <v>490.84841918945313</v>
      </c>
      <c r="AQ70">
        <v>4.6654376983642578</v>
      </c>
      <c r="AR70">
        <v>3.7624375820159912</v>
      </c>
      <c r="AS70">
        <v>7569.59716796875</v>
      </c>
      <c r="AT70">
        <v>5240.958984375</v>
      </c>
      <c r="AU70">
        <v>1620.16796875</v>
      </c>
      <c r="AV70">
        <v>995.59912109375</v>
      </c>
      <c r="AW70">
        <v>5949.42919921875</v>
      </c>
      <c r="AX70">
        <v>4245.35986328125</v>
      </c>
      <c r="AY70">
        <v>1.6813993453979492E-2</v>
      </c>
      <c r="AZ70">
        <v>0.14410126209259033</v>
      </c>
      <c r="BA70" s="10" t="s">
        <v>79</v>
      </c>
      <c r="BB70" s="10" t="s">
        <v>873</v>
      </c>
      <c r="BC70" s="10" t="s">
        <v>871</v>
      </c>
      <c r="BD70">
        <v>45000</v>
      </c>
      <c r="BE70">
        <v>847025</v>
      </c>
      <c r="BF70">
        <v>1252418</v>
      </c>
      <c r="BG70">
        <v>1353</v>
      </c>
      <c r="BH70">
        <v>4102</v>
      </c>
      <c r="BI70">
        <v>93662</v>
      </c>
      <c r="BJ70">
        <v>2055751</v>
      </c>
      <c r="BK70">
        <v>827642</v>
      </c>
      <c r="BL70">
        <v>1359656</v>
      </c>
      <c r="BM70">
        <v>4567</v>
      </c>
      <c r="BN70">
        <v>96063</v>
      </c>
      <c r="BO70">
        <v>1003</v>
      </c>
      <c r="BP70">
        <v>423392</v>
      </c>
      <c r="BQ70">
        <v>2055751</v>
      </c>
      <c r="BR70">
        <v>50347</v>
      </c>
      <c r="BS70">
        <v>0</v>
      </c>
      <c r="BT70">
        <v>30000</v>
      </c>
      <c r="BU70">
        <v>32349</v>
      </c>
      <c r="BV70">
        <v>1</v>
      </c>
      <c r="BW70">
        <v>30000</v>
      </c>
    </row>
    <row r="71" spans="1:75" x14ac:dyDescent="0.35">
      <c r="A71" s="10" t="s">
        <v>874</v>
      </c>
      <c r="B71" s="10" t="s">
        <v>85</v>
      </c>
      <c r="C71" s="11">
        <v>45566.774386504629</v>
      </c>
      <c r="D71" s="10" t="s">
        <v>79</v>
      </c>
      <c r="E71" s="10" t="s">
        <v>80</v>
      </c>
      <c r="F71">
        <v>235</v>
      </c>
      <c r="G71">
        <v>800.6754150390625</v>
      </c>
      <c r="H71">
        <v>119.90861511230469</v>
      </c>
      <c r="I71">
        <v>235</v>
      </c>
      <c r="J71">
        <v>235</v>
      </c>
      <c r="K71">
        <v>0</v>
      </c>
      <c r="L71">
        <v>214.80000305175781</v>
      </c>
      <c r="M71">
        <v>214.80000305175781</v>
      </c>
      <c r="N71">
        <v>220.10000610351563</v>
      </c>
      <c r="O71">
        <v>225</v>
      </c>
      <c r="P71" s="10" t="s">
        <v>872</v>
      </c>
      <c r="Q71" s="10" t="s">
        <v>82</v>
      </c>
      <c r="R71">
        <v>2190.390380859375</v>
      </c>
      <c r="S71">
        <v>1855.0511474609375</v>
      </c>
      <c r="T71">
        <v>16.340000152587891</v>
      </c>
      <c r="U71">
        <v>110</v>
      </c>
      <c r="V71" s="10" t="s">
        <v>82</v>
      </c>
      <c r="W71">
        <v>24.368001937866211</v>
      </c>
      <c r="X71">
        <v>2.0540001392364502</v>
      </c>
      <c r="Y71">
        <v>0.45200002193450928</v>
      </c>
      <c r="Z71">
        <v>0</v>
      </c>
      <c r="AA71">
        <v>0.65400004386901855</v>
      </c>
      <c r="AB71">
        <v>41.200000762939453</v>
      </c>
      <c r="AC71">
        <v>26.42674446105957</v>
      </c>
      <c r="AD71">
        <v>44.989173889160156</v>
      </c>
      <c r="AE71">
        <v>229.80000305175781</v>
      </c>
      <c r="AF71">
        <v>60</v>
      </c>
      <c r="AG71">
        <v>60</v>
      </c>
      <c r="AH71">
        <v>60</v>
      </c>
      <c r="AI71">
        <v>60.900002000000001</v>
      </c>
      <c r="AJ71">
        <v>91.864166259765625</v>
      </c>
      <c r="AK71">
        <v>52.49993896484375</v>
      </c>
      <c r="AL71">
        <v>67.407691955566406</v>
      </c>
      <c r="AM71">
        <v>82.99835205078125</v>
      </c>
      <c r="AN71">
        <v>2.4079375267028809</v>
      </c>
      <c r="AO71">
        <v>539.18536376953125</v>
      </c>
      <c r="AP71">
        <v>490.364990234375</v>
      </c>
      <c r="AQ71">
        <v>4.9288125038146973</v>
      </c>
      <c r="AR71">
        <v>3.9505627155303955</v>
      </c>
      <c r="AS71">
        <v>7731.01513671875</v>
      </c>
      <c r="AT71">
        <v>5852.0068359375</v>
      </c>
      <c r="AU71">
        <v>1779.16748046875</v>
      </c>
      <c r="AV71">
        <v>1114.42431640625</v>
      </c>
      <c r="AW71">
        <v>5951.84765625</v>
      </c>
      <c r="AX71">
        <v>4737.58251953125</v>
      </c>
      <c r="BA71" s="10" t="s">
        <v>79</v>
      </c>
      <c r="BB71" s="10" t="s">
        <v>875</v>
      </c>
      <c r="BC71" s="10" t="s">
        <v>874</v>
      </c>
      <c r="BD71">
        <v>45000</v>
      </c>
      <c r="BE71">
        <v>1195982</v>
      </c>
      <c r="BF71">
        <v>997573</v>
      </c>
      <c r="BG71">
        <v>-3218</v>
      </c>
      <c r="BH71">
        <v>4064</v>
      </c>
      <c r="BI71">
        <v>89091</v>
      </c>
      <c r="BJ71">
        <v>2055796</v>
      </c>
      <c r="BK71">
        <v>1199947</v>
      </c>
      <c r="BL71">
        <v>1305255</v>
      </c>
      <c r="BM71">
        <v>179942</v>
      </c>
      <c r="BN71">
        <v>99999</v>
      </c>
      <c r="BO71">
        <v>1005</v>
      </c>
      <c r="BP71">
        <v>424762</v>
      </c>
      <c r="BQ71">
        <v>2055796</v>
      </c>
      <c r="BR71">
        <v>12053</v>
      </c>
      <c r="BS71">
        <v>1</v>
      </c>
      <c r="BT71">
        <v>30000</v>
      </c>
      <c r="BU71">
        <v>32256</v>
      </c>
      <c r="BV71">
        <v>1</v>
      </c>
      <c r="BW71">
        <v>30000</v>
      </c>
    </row>
    <row r="72" spans="1:75" x14ac:dyDescent="0.35">
      <c r="A72" s="10" t="s">
        <v>876</v>
      </c>
      <c r="B72" s="10" t="s">
        <v>78</v>
      </c>
      <c r="C72" s="11">
        <v>45566.774664050929</v>
      </c>
      <c r="D72" s="10" t="s">
        <v>79</v>
      </c>
      <c r="E72" s="10" t="s">
        <v>80</v>
      </c>
      <c r="F72">
        <v>236</v>
      </c>
      <c r="G72">
        <v>800.490966796875</v>
      </c>
      <c r="H72">
        <v>119.90861511230469</v>
      </c>
      <c r="I72">
        <v>236</v>
      </c>
      <c r="J72">
        <v>236</v>
      </c>
      <c r="K72">
        <v>0</v>
      </c>
      <c r="L72">
        <v>214.80000305175781</v>
      </c>
      <c r="M72">
        <v>215.10000610351563</v>
      </c>
      <c r="N72">
        <v>220.10000610351563</v>
      </c>
      <c r="O72">
        <v>225</v>
      </c>
      <c r="P72" s="10" t="s">
        <v>877</v>
      </c>
      <c r="Q72" s="10" t="s">
        <v>82</v>
      </c>
      <c r="R72">
        <v>2185.24169921875</v>
      </c>
      <c r="S72">
        <v>1840.5767822265625</v>
      </c>
      <c r="T72">
        <v>16.340000152587891</v>
      </c>
      <c r="U72">
        <v>110</v>
      </c>
      <c r="V72" s="10" t="s">
        <v>82</v>
      </c>
      <c r="W72">
        <v>24.338001251220703</v>
      </c>
      <c r="X72">
        <v>2.0220000743865967</v>
      </c>
      <c r="Y72">
        <v>0.45200002193450928</v>
      </c>
      <c r="Z72">
        <v>0</v>
      </c>
      <c r="AA72">
        <v>0.65400004386901855</v>
      </c>
      <c r="AB72">
        <v>41.400001525878906</v>
      </c>
      <c r="AC72">
        <v>26.019002914428711</v>
      </c>
      <c r="AD72">
        <v>44.948402404785156</v>
      </c>
      <c r="AE72">
        <v>229.80000305175781</v>
      </c>
      <c r="AF72">
        <v>60</v>
      </c>
      <c r="AG72">
        <v>59.900002000000001</v>
      </c>
      <c r="AH72">
        <v>59.900002000000001</v>
      </c>
      <c r="AI72">
        <v>61</v>
      </c>
      <c r="AJ72">
        <v>141.87911987304688</v>
      </c>
      <c r="AK72">
        <v>52.499603271484375</v>
      </c>
      <c r="AL72">
        <v>66.707298278808594</v>
      </c>
      <c r="AM72">
        <v>80.397491455078125</v>
      </c>
      <c r="AN72">
        <v>3.0475625991821289</v>
      </c>
      <c r="AO72">
        <v>537.2451171875</v>
      </c>
      <c r="AP72">
        <v>489.96432495117188</v>
      </c>
      <c r="AQ72">
        <v>4.6654376983642578</v>
      </c>
      <c r="AR72">
        <v>3.7248127460479736</v>
      </c>
      <c r="AS72">
        <v>7573.98486328125</v>
      </c>
      <c r="AT72">
        <v>5200.01513671875</v>
      </c>
      <c r="AU72">
        <v>1611.671875</v>
      </c>
      <c r="AV72">
        <v>967.12548828125</v>
      </c>
      <c r="AW72">
        <v>5962.31298828125</v>
      </c>
      <c r="AX72">
        <v>4232.8896484375</v>
      </c>
      <c r="AY72">
        <v>2.1257162094116211E-2</v>
      </c>
      <c r="AZ72">
        <v>0.12334358692169189</v>
      </c>
      <c r="BA72" s="10" t="s">
        <v>79</v>
      </c>
      <c r="BB72" s="10" t="s">
        <v>79</v>
      </c>
      <c r="BC72" s="10" t="s">
        <v>79</v>
      </c>
    </row>
    <row r="73" spans="1:75" x14ac:dyDescent="0.35">
      <c r="A73" s="10" t="s">
        <v>878</v>
      </c>
      <c r="B73" s="10" t="s">
        <v>85</v>
      </c>
      <c r="C73" s="11">
        <v>45566.774664050929</v>
      </c>
      <c r="D73" s="10" t="s">
        <v>79</v>
      </c>
      <c r="E73" s="10" t="s">
        <v>80</v>
      </c>
      <c r="F73">
        <v>236</v>
      </c>
      <c r="G73">
        <v>800.490966796875</v>
      </c>
      <c r="H73">
        <v>119.90861511230469</v>
      </c>
      <c r="I73">
        <v>236</v>
      </c>
      <c r="J73">
        <v>236</v>
      </c>
      <c r="K73">
        <v>0</v>
      </c>
      <c r="L73">
        <v>214.80000305175781</v>
      </c>
      <c r="M73">
        <v>215.10000610351563</v>
      </c>
      <c r="N73">
        <v>220.10000610351563</v>
      </c>
      <c r="O73">
        <v>225</v>
      </c>
      <c r="P73" s="10" t="s">
        <v>877</v>
      </c>
      <c r="Q73" s="10" t="s">
        <v>82</v>
      </c>
      <c r="R73">
        <v>2185.24169921875</v>
      </c>
      <c r="S73">
        <v>1840.5767822265625</v>
      </c>
      <c r="T73">
        <v>16.340000152587891</v>
      </c>
      <c r="U73">
        <v>110</v>
      </c>
      <c r="V73" s="10" t="s">
        <v>82</v>
      </c>
      <c r="W73">
        <v>24.338001251220703</v>
      </c>
      <c r="X73">
        <v>2.0220000743865967</v>
      </c>
      <c r="Y73">
        <v>0.45200002193450928</v>
      </c>
      <c r="Z73">
        <v>0</v>
      </c>
      <c r="AA73">
        <v>0.65400004386901855</v>
      </c>
      <c r="AB73">
        <v>41.400001525878906</v>
      </c>
      <c r="AC73">
        <v>26.019002914428711</v>
      </c>
      <c r="AD73">
        <v>44.948402404785156</v>
      </c>
      <c r="AE73">
        <v>229.80000305175781</v>
      </c>
      <c r="AF73">
        <v>60</v>
      </c>
      <c r="AG73">
        <v>59.900002000000001</v>
      </c>
      <c r="AH73">
        <v>59.900002000000001</v>
      </c>
      <c r="AI73">
        <v>61</v>
      </c>
      <c r="AJ73">
        <v>91.864166259765625</v>
      </c>
      <c r="AK73">
        <v>52.49993896484375</v>
      </c>
      <c r="AL73">
        <v>67.350112915039063</v>
      </c>
      <c r="AM73">
        <v>83.352714538574219</v>
      </c>
      <c r="AN73">
        <v>1.5049375295639038</v>
      </c>
      <c r="AO73">
        <v>538.11578369140625</v>
      </c>
      <c r="AP73">
        <v>488.214599609375</v>
      </c>
      <c r="AQ73">
        <v>4.966437816619873</v>
      </c>
      <c r="AR73">
        <v>3.9881877899169922</v>
      </c>
      <c r="AS73">
        <v>7723.115234375</v>
      </c>
      <c r="AT73">
        <v>5784.06005859375</v>
      </c>
      <c r="AU73">
        <v>1783.06787109375</v>
      </c>
      <c r="AV73">
        <v>1114.42626953125</v>
      </c>
      <c r="AW73">
        <v>5940.04736328125</v>
      </c>
      <c r="AX73">
        <v>4669.6337890625</v>
      </c>
      <c r="BA73" s="10" t="s">
        <v>79</v>
      </c>
      <c r="BB73" s="10" t="s">
        <v>879</v>
      </c>
      <c r="BC73" s="10" t="s">
        <v>878</v>
      </c>
      <c r="BD73">
        <v>45000</v>
      </c>
      <c r="BE73">
        <v>1208021</v>
      </c>
      <c r="BF73">
        <v>982047</v>
      </c>
      <c r="BG73">
        <v>-3008</v>
      </c>
      <c r="BH73">
        <v>3982</v>
      </c>
      <c r="BI73">
        <v>89301</v>
      </c>
      <c r="BJ73">
        <v>2055493</v>
      </c>
      <c r="BK73">
        <v>1208760</v>
      </c>
      <c r="BL73">
        <v>1289455</v>
      </c>
      <c r="BM73">
        <v>-179530</v>
      </c>
      <c r="BN73">
        <v>99999</v>
      </c>
      <c r="BO73">
        <v>1005</v>
      </c>
      <c r="BP73">
        <v>424576</v>
      </c>
      <c r="BQ73">
        <v>2055493</v>
      </c>
      <c r="BR73">
        <v>5160</v>
      </c>
      <c r="BS73">
        <v>1</v>
      </c>
      <c r="BT73">
        <v>30000</v>
      </c>
      <c r="BU73">
        <v>23525</v>
      </c>
      <c r="BV73">
        <v>1</v>
      </c>
      <c r="BW73">
        <v>30000</v>
      </c>
    </row>
    <row r="74" spans="1:75" x14ac:dyDescent="0.35">
      <c r="A74" s="10" t="s">
        <v>880</v>
      </c>
      <c r="B74" s="10" t="s">
        <v>78</v>
      </c>
      <c r="C74" s="11">
        <v>45566.774953298613</v>
      </c>
      <c r="D74" s="10" t="s">
        <v>79</v>
      </c>
      <c r="E74" s="10" t="s">
        <v>80</v>
      </c>
      <c r="F74">
        <v>237</v>
      </c>
      <c r="G74">
        <v>800.6754150390625</v>
      </c>
      <c r="H74">
        <v>119.90861511230469</v>
      </c>
      <c r="I74">
        <v>237</v>
      </c>
      <c r="J74">
        <v>237</v>
      </c>
      <c r="K74">
        <v>0</v>
      </c>
      <c r="L74">
        <v>215</v>
      </c>
      <c r="M74">
        <v>215</v>
      </c>
      <c r="N74">
        <v>220.10000610351563</v>
      </c>
      <c r="O74">
        <v>225</v>
      </c>
      <c r="P74" s="10" t="s">
        <v>881</v>
      </c>
      <c r="Q74" s="10" t="s">
        <v>82</v>
      </c>
      <c r="R74">
        <v>2191.36181640625</v>
      </c>
      <c r="S74">
        <v>1831.2509765625</v>
      </c>
      <c r="T74">
        <v>16.350000381469727</v>
      </c>
      <c r="U74">
        <v>110</v>
      </c>
      <c r="V74" s="10" t="s">
        <v>82</v>
      </c>
      <c r="W74">
        <v>24.338001251220703</v>
      </c>
      <c r="X74">
        <v>2.0740001201629639</v>
      </c>
      <c r="Y74">
        <v>0.45200002193450928</v>
      </c>
      <c r="Z74">
        <v>0</v>
      </c>
      <c r="AA74">
        <v>0.65600001811981201</v>
      </c>
      <c r="AB74">
        <v>41.5</v>
      </c>
      <c r="AC74">
        <v>26.605131149291992</v>
      </c>
      <c r="AD74">
        <v>44.963691711425781</v>
      </c>
      <c r="AE74">
        <v>229.80000305175781</v>
      </c>
      <c r="AF74">
        <v>60</v>
      </c>
      <c r="AG74">
        <v>60.099997999999999</v>
      </c>
      <c r="AH74">
        <v>60.099997999999999</v>
      </c>
      <c r="AI74">
        <v>61</v>
      </c>
      <c r="AJ74">
        <v>141.87911987304688</v>
      </c>
      <c r="AK74">
        <v>52.499603271484375</v>
      </c>
      <c r="AL74">
        <v>66.816482543945313</v>
      </c>
      <c r="AM74">
        <v>80.532485961914063</v>
      </c>
      <c r="AN74">
        <v>3.3861875534057617</v>
      </c>
      <c r="AO74">
        <v>536.419921875</v>
      </c>
      <c r="AP74">
        <v>488.94650268554688</v>
      </c>
      <c r="AQ74">
        <v>4.7030625343322754</v>
      </c>
      <c r="AR74">
        <v>3.7248127460479736</v>
      </c>
      <c r="AS74">
        <v>7555.9462890625</v>
      </c>
      <c r="AT74">
        <v>5202.560546875</v>
      </c>
      <c r="AU74">
        <v>1640.3759765625</v>
      </c>
      <c r="AV74">
        <v>975.94873046875</v>
      </c>
      <c r="AW74">
        <v>5915.5703125</v>
      </c>
      <c r="AX74">
        <v>4226.61181640625</v>
      </c>
      <c r="AY74">
        <v>1.1739373207092285E-2</v>
      </c>
      <c r="AZ74">
        <v>0.14558660984039307</v>
      </c>
      <c r="BA74" s="10" t="s">
        <v>79</v>
      </c>
      <c r="BB74" s="10" t="s">
        <v>882</v>
      </c>
      <c r="BC74" s="10" t="s">
        <v>880</v>
      </c>
      <c r="BD74">
        <v>45000</v>
      </c>
      <c r="BE74">
        <v>827145</v>
      </c>
      <c r="BF74">
        <v>1091888</v>
      </c>
      <c r="BG74">
        <v>417</v>
      </c>
      <c r="BH74">
        <v>4160</v>
      </c>
      <c r="BI74">
        <v>92726</v>
      </c>
      <c r="BJ74">
        <v>2054537</v>
      </c>
      <c r="BK74">
        <v>810364</v>
      </c>
      <c r="BL74">
        <v>1202144</v>
      </c>
      <c r="BM74">
        <v>3219</v>
      </c>
      <c r="BN74">
        <v>99999</v>
      </c>
      <c r="BO74">
        <v>1003</v>
      </c>
      <c r="BP74">
        <v>423317</v>
      </c>
      <c r="BQ74">
        <v>2054537</v>
      </c>
      <c r="BR74">
        <v>4727</v>
      </c>
      <c r="BS74">
        <v>1</v>
      </c>
      <c r="BT74">
        <v>30000</v>
      </c>
      <c r="BU74">
        <v>34311</v>
      </c>
      <c r="BV74">
        <v>1</v>
      </c>
      <c r="BW74">
        <v>30000</v>
      </c>
    </row>
    <row r="75" spans="1:75" x14ac:dyDescent="0.35">
      <c r="A75" s="10" t="s">
        <v>883</v>
      </c>
      <c r="B75" s="10" t="s">
        <v>85</v>
      </c>
      <c r="C75" s="11">
        <v>45566.774953298613</v>
      </c>
      <c r="D75" s="10" t="s">
        <v>79</v>
      </c>
      <c r="E75" s="10" t="s">
        <v>80</v>
      </c>
      <c r="F75">
        <v>237</v>
      </c>
      <c r="G75">
        <v>800.6754150390625</v>
      </c>
      <c r="H75">
        <v>119.90861511230469</v>
      </c>
      <c r="I75">
        <v>237</v>
      </c>
      <c r="J75">
        <v>237</v>
      </c>
      <c r="K75">
        <v>0</v>
      </c>
      <c r="L75">
        <v>215</v>
      </c>
      <c r="M75">
        <v>215</v>
      </c>
      <c r="N75">
        <v>220.10000610351563</v>
      </c>
      <c r="O75">
        <v>225</v>
      </c>
      <c r="P75" s="10" t="s">
        <v>881</v>
      </c>
      <c r="Q75" s="10" t="s">
        <v>82</v>
      </c>
      <c r="R75">
        <v>2191.36181640625</v>
      </c>
      <c r="S75">
        <v>1831.2509765625</v>
      </c>
      <c r="T75">
        <v>16.350000381469727</v>
      </c>
      <c r="U75">
        <v>110</v>
      </c>
      <c r="V75" s="10" t="s">
        <v>82</v>
      </c>
      <c r="W75">
        <v>24.338001251220703</v>
      </c>
      <c r="X75">
        <v>2.0740001201629639</v>
      </c>
      <c r="Y75">
        <v>0.45200002193450928</v>
      </c>
      <c r="Z75">
        <v>0</v>
      </c>
      <c r="AA75">
        <v>0.65600001811981201</v>
      </c>
      <c r="AB75">
        <v>41.5</v>
      </c>
      <c r="AC75">
        <v>26.605131149291992</v>
      </c>
      <c r="AD75">
        <v>44.963691711425781</v>
      </c>
      <c r="AE75">
        <v>229.80000305175781</v>
      </c>
      <c r="AF75">
        <v>60</v>
      </c>
      <c r="AG75">
        <v>60.099997999999999</v>
      </c>
      <c r="AH75">
        <v>60.099997999999999</v>
      </c>
      <c r="AI75">
        <v>61</v>
      </c>
      <c r="AJ75">
        <v>91.864166259765625</v>
      </c>
      <c r="AK75">
        <v>52.49993896484375</v>
      </c>
      <c r="AL75">
        <v>67.333808898925781</v>
      </c>
      <c r="AM75">
        <v>82.920059204101563</v>
      </c>
      <c r="AN75">
        <v>2.4455626010894775</v>
      </c>
      <c r="AO75">
        <v>538.681640625</v>
      </c>
      <c r="AP75">
        <v>489.0474853515625</v>
      </c>
      <c r="AQ75">
        <v>4.8535628318786621</v>
      </c>
      <c r="AR75">
        <v>3.9129376411437988</v>
      </c>
      <c r="AS75">
        <v>7732.78271484375</v>
      </c>
      <c r="AT75">
        <v>5823.03466796875</v>
      </c>
      <c r="AU75">
        <v>1739.4248046875</v>
      </c>
      <c r="AV75">
        <v>1096.005859375</v>
      </c>
      <c r="AW75">
        <v>5993.35791015625</v>
      </c>
      <c r="AX75">
        <v>4727.02880859375</v>
      </c>
      <c r="BA75" s="10" t="s">
        <v>79</v>
      </c>
      <c r="BB75" s="10" t="s">
        <v>884</v>
      </c>
      <c r="BC75" s="10" t="s">
        <v>883</v>
      </c>
      <c r="BD75">
        <v>45000</v>
      </c>
      <c r="BE75">
        <v>1190137</v>
      </c>
      <c r="BF75">
        <v>1123235</v>
      </c>
      <c r="BG75">
        <v>-3226</v>
      </c>
      <c r="BH75">
        <v>4064</v>
      </c>
      <c r="BI75">
        <v>89083</v>
      </c>
      <c r="BJ75">
        <v>2053628</v>
      </c>
      <c r="BK75">
        <v>1194091</v>
      </c>
      <c r="BL75">
        <v>1427912</v>
      </c>
      <c r="BM75">
        <v>179888</v>
      </c>
      <c r="BN75">
        <v>98425</v>
      </c>
      <c r="BO75">
        <v>1005</v>
      </c>
      <c r="BP75">
        <v>424712</v>
      </c>
      <c r="BQ75">
        <v>2053628</v>
      </c>
      <c r="BR75">
        <v>8712</v>
      </c>
      <c r="BS75">
        <v>1</v>
      </c>
      <c r="BT75">
        <v>30000</v>
      </c>
      <c r="BU75">
        <v>30024</v>
      </c>
      <c r="BV75">
        <v>1</v>
      </c>
      <c r="BW75">
        <v>30000</v>
      </c>
    </row>
    <row r="76" spans="1:75" x14ac:dyDescent="0.35">
      <c r="A76" s="10" t="s">
        <v>885</v>
      </c>
      <c r="B76" s="10" t="s">
        <v>78</v>
      </c>
      <c r="C76" s="11">
        <v>45566.775230833337</v>
      </c>
      <c r="D76" s="10" t="s">
        <v>79</v>
      </c>
      <c r="E76" s="10" t="s">
        <v>80</v>
      </c>
      <c r="F76">
        <v>238</v>
      </c>
      <c r="G76">
        <v>800.6754150390625</v>
      </c>
      <c r="H76">
        <v>119.90861511230469</v>
      </c>
      <c r="I76">
        <v>238</v>
      </c>
      <c r="J76">
        <v>238</v>
      </c>
      <c r="K76">
        <v>0</v>
      </c>
      <c r="L76">
        <v>215</v>
      </c>
      <c r="M76">
        <v>215.10000610351563</v>
      </c>
      <c r="N76">
        <v>220.30000305175781</v>
      </c>
      <c r="O76">
        <v>225</v>
      </c>
      <c r="P76" s="10" t="s">
        <v>886</v>
      </c>
      <c r="Q76" s="10" t="s">
        <v>82</v>
      </c>
      <c r="R76">
        <v>2187.47607421875</v>
      </c>
      <c r="S76">
        <v>1805.9937744140625</v>
      </c>
      <c r="T76">
        <v>16.350000381469727</v>
      </c>
      <c r="U76">
        <v>110</v>
      </c>
      <c r="V76" s="10" t="s">
        <v>82</v>
      </c>
      <c r="W76">
        <v>24.338001251220703</v>
      </c>
      <c r="X76">
        <v>2.0320000648498535</v>
      </c>
      <c r="Y76">
        <v>0.45200002193450928</v>
      </c>
      <c r="Z76">
        <v>0</v>
      </c>
      <c r="AA76">
        <v>0.65800005197525024</v>
      </c>
      <c r="AB76">
        <v>41.900001525878906</v>
      </c>
      <c r="AC76">
        <v>26.319711685180664</v>
      </c>
      <c r="AD76">
        <v>44.984077453613281</v>
      </c>
      <c r="AE76">
        <v>229.80000305175781</v>
      </c>
      <c r="AF76">
        <v>60</v>
      </c>
      <c r="AG76">
        <v>60</v>
      </c>
      <c r="AH76">
        <v>59.900002000000001</v>
      </c>
      <c r="AI76">
        <v>61</v>
      </c>
      <c r="AJ76">
        <v>141.87911987304688</v>
      </c>
      <c r="AK76">
        <v>52.499603271484375</v>
      </c>
      <c r="AL76">
        <v>66.861930847167969</v>
      </c>
      <c r="AM76">
        <v>80.423408508300781</v>
      </c>
      <c r="AN76">
        <v>2.934687614440918</v>
      </c>
      <c r="AO76">
        <v>535.86614990234375</v>
      </c>
      <c r="AP76">
        <v>487.44223022460938</v>
      </c>
      <c r="AQ76">
        <v>4.6654376983642578</v>
      </c>
      <c r="AR76">
        <v>3.7248127460479736</v>
      </c>
      <c r="AS76">
        <v>7544.98779296875</v>
      </c>
      <c r="AT76">
        <v>5147.31103515625</v>
      </c>
      <c r="AU76">
        <v>1610.03125</v>
      </c>
      <c r="AV76">
        <v>964.51806640625</v>
      </c>
      <c r="AW76">
        <v>5934.95654296875</v>
      </c>
      <c r="AX76">
        <v>4182.79296875</v>
      </c>
      <c r="AY76">
        <v>9.3566179275512695E-3</v>
      </c>
      <c r="AZ76">
        <v>0.14507913589477539</v>
      </c>
      <c r="BA76" s="10" t="s">
        <v>79</v>
      </c>
      <c r="BB76" s="10" t="s">
        <v>887</v>
      </c>
      <c r="BC76" s="10" t="s">
        <v>885</v>
      </c>
      <c r="BD76">
        <v>45000</v>
      </c>
      <c r="BE76">
        <v>856392</v>
      </c>
      <c r="BF76">
        <v>1292383</v>
      </c>
      <c r="BG76">
        <v>1777</v>
      </c>
      <c r="BH76">
        <v>4161</v>
      </c>
      <c r="BI76">
        <v>94086</v>
      </c>
      <c r="BJ76">
        <v>2055679</v>
      </c>
      <c r="BK76">
        <v>835903</v>
      </c>
      <c r="BL76">
        <v>1397771</v>
      </c>
      <c r="BM76">
        <v>5181</v>
      </c>
      <c r="BN76">
        <v>93307</v>
      </c>
      <c r="BO76">
        <v>1003</v>
      </c>
      <c r="BP76">
        <v>423323</v>
      </c>
      <c r="BQ76">
        <v>2055679</v>
      </c>
      <c r="BR76">
        <v>4906</v>
      </c>
      <c r="BS76">
        <v>1</v>
      </c>
      <c r="BT76">
        <v>30000</v>
      </c>
      <c r="BU76">
        <v>33814</v>
      </c>
      <c r="BV76">
        <v>1</v>
      </c>
      <c r="BW76">
        <v>30000</v>
      </c>
    </row>
    <row r="77" spans="1:75" x14ac:dyDescent="0.35">
      <c r="A77" s="10" t="s">
        <v>888</v>
      </c>
      <c r="B77" s="10" t="s">
        <v>85</v>
      </c>
      <c r="C77" s="11">
        <v>45566.775230833337</v>
      </c>
      <c r="D77" s="10" t="s">
        <v>79</v>
      </c>
      <c r="E77" s="10" t="s">
        <v>80</v>
      </c>
      <c r="F77">
        <v>238</v>
      </c>
      <c r="G77">
        <v>800.6754150390625</v>
      </c>
      <c r="H77">
        <v>119.90861511230469</v>
      </c>
      <c r="I77">
        <v>238</v>
      </c>
      <c r="J77">
        <v>238</v>
      </c>
      <c r="K77">
        <v>0</v>
      </c>
      <c r="L77">
        <v>215</v>
      </c>
      <c r="M77">
        <v>215.10000610351563</v>
      </c>
      <c r="N77">
        <v>220.30000305175781</v>
      </c>
      <c r="O77">
        <v>225</v>
      </c>
      <c r="P77" s="10" t="s">
        <v>886</v>
      </c>
      <c r="Q77" s="10" t="s">
        <v>82</v>
      </c>
      <c r="R77">
        <v>2187.47607421875</v>
      </c>
      <c r="S77">
        <v>1805.9937744140625</v>
      </c>
      <c r="T77">
        <v>16.350000381469727</v>
      </c>
      <c r="U77">
        <v>110</v>
      </c>
      <c r="V77" s="10" t="s">
        <v>82</v>
      </c>
      <c r="W77">
        <v>24.338001251220703</v>
      </c>
      <c r="X77">
        <v>2.0320000648498535</v>
      </c>
      <c r="Y77">
        <v>0.45200002193450928</v>
      </c>
      <c r="Z77">
        <v>0</v>
      </c>
      <c r="AA77">
        <v>0.65800005197525024</v>
      </c>
      <c r="AB77">
        <v>41.900001525878906</v>
      </c>
      <c r="AC77">
        <v>26.319711685180664</v>
      </c>
      <c r="AD77">
        <v>44.984077453613281</v>
      </c>
      <c r="AE77">
        <v>229.80000305175781</v>
      </c>
      <c r="AF77">
        <v>60</v>
      </c>
      <c r="AG77">
        <v>60</v>
      </c>
      <c r="AH77">
        <v>59.900002000000001</v>
      </c>
      <c r="AI77">
        <v>61</v>
      </c>
      <c r="AJ77">
        <v>91.864166259765625</v>
      </c>
      <c r="AK77">
        <v>52.49993896484375</v>
      </c>
      <c r="AL77">
        <v>67.367790222167969</v>
      </c>
      <c r="AM77">
        <v>83.278526306152344</v>
      </c>
      <c r="AN77">
        <v>1.5049375295639038</v>
      </c>
      <c r="AO77">
        <v>536.78472900390625</v>
      </c>
      <c r="AP77">
        <v>486.68911743164063</v>
      </c>
      <c r="AQ77">
        <v>5.0040626525878906</v>
      </c>
      <c r="AR77">
        <v>3.9505627155303955</v>
      </c>
      <c r="AS77">
        <v>7694.50244140625</v>
      </c>
      <c r="AT77">
        <v>5750.65771484375</v>
      </c>
      <c r="AU77">
        <v>1806.69189453125</v>
      </c>
      <c r="AV77">
        <v>1101.00830078125</v>
      </c>
      <c r="AW77">
        <v>5887.810546875</v>
      </c>
      <c r="AX77">
        <v>4649.6494140625</v>
      </c>
      <c r="BA77" s="10" t="s">
        <v>79</v>
      </c>
      <c r="BB77" s="10" t="s">
        <v>889</v>
      </c>
      <c r="BC77" s="10" t="s">
        <v>888</v>
      </c>
      <c r="BD77">
        <v>45000</v>
      </c>
      <c r="BE77">
        <v>1205899</v>
      </c>
      <c r="BF77">
        <v>848889</v>
      </c>
      <c r="BG77">
        <v>-3241</v>
      </c>
      <c r="BH77">
        <v>4013</v>
      </c>
      <c r="BI77">
        <v>89068</v>
      </c>
      <c r="BJ77">
        <v>2056128</v>
      </c>
      <c r="BK77">
        <v>1208171</v>
      </c>
      <c r="BL77">
        <v>1159178</v>
      </c>
      <c r="BM77">
        <v>-179849</v>
      </c>
      <c r="BN77">
        <v>98425</v>
      </c>
      <c r="BO77">
        <v>1005</v>
      </c>
      <c r="BP77">
        <v>424516</v>
      </c>
      <c r="BQ77">
        <v>2056128</v>
      </c>
      <c r="BR77">
        <v>17505</v>
      </c>
      <c r="BS77">
        <v>1</v>
      </c>
      <c r="BT77">
        <v>30000</v>
      </c>
      <c r="BU77">
        <v>24125</v>
      </c>
      <c r="BV77">
        <v>1</v>
      </c>
      <c r="BW77">
        <v>30000</v>
      </c>
    </row>
    <row r="78" spans="1:75" x14ac:dyDescent="0.35">
      <c r="A78" s="10" t="s">
        <v>890</v>
      </c>
      <c r="B78" s="10" t="s">
        <v>78</v>
      </c>
      <c r="C78" s="11">
        <v>45566.775508391205</v>
      </c>
      <c r="D78" s="10" t="s">
        <v>79</v>
      </c>
      <c r="E78" s="10" t="s">
        <v>80</v>
      </c>
      <c r="F78">
        <v>239</v>
      </c>
      <c r="G78">
        <v>800.6754150390625</v>
      </c>
      <c r="H78">
        <v>119.90861511230469</v>
      </c>
      <c r="I78">
        <v>239</v>
      </c>
      <c r="J78">
        <v>239</v>
      </c>
      <c r="K78">
        <v>0</v>
      </c>
      <c r="L78">
        <v>214.60000610351563</v>
      </c>
      <c r="M78">
        <v>215</v>
      </c>
      <c r="N78">
        <v>220.30000305175781</v>
      </c>
      <c r="O78">
        <v>225</v>
      </c>
      <c r="P78" s="10" t="s">
        <v>891</v>
      </c>
      <c r="Q78" s="10" t="s">
        <v>82</v>
      </c>
      <c r="R78">
        <v>2189.51611328125</v>
      </c>
      <c r="S78">
        <v>1827.2681884765625</v>
      </c>
      <c r="T78">
        <v>16.350000381469727</v>
      </c>
      <c r="U78">
        <v>110</v>
      </c>
      <c r="V78" s="10" t="s">
        <v>82</v>
      </c>
      <c r="W78">
        <v>24.338001251220703</v>
      </c>
      <c r="X78">
        <v>2.0580000877380371</v>
      </c>
      <c r="Y78">
        <v>0.45200002193450928</v>
      </c>
      <c r="Z78">
        <v>0</v>
      </c>
      <c r="AA78">
        <v>0.65400004386901855</v>
      </c>
      <c r="AB78">
        <v>42</v>
      </c>
      <c r="AC78">
        <v>26.498100280761719</v>
      </c>
      <c r="AD78">
        <v>44.953498840332031</v>
      </c>
      <c r="AE78">
        <v>229.80000305175781</v>
      </c>
      <c r="AF78">
        <v>60</v>
      </c>
      <c r="AG78">
        <v>60</v>
      </c>
      <c r="AH78">
        <v>60</v>
      </c>
      <c r="AI78">
        <v>61</v>
      </c>
      <c r="AJ78">
        <v>141.87911987304688</v>
      </c>
      <c r="AK78">
        <v>52.499603271484375</v>
      </c>
      <c r="AL78">
        <v>66.825035095214844</v>
      </c>
      <c r="AM78">
        <v>80.449470520019531</v>
      </c>
      <c r="AN78">
        <v>3.2733125686645508</v>
      </c>
      <c r="AO78">
        <v>537.05230712890625</v>
      </c>
      <c r="AP78">
        <v>490.07803344726563</v>
      </c>
      <c r="AQ78">
        <v>4.6654376983642578</v>
      </c>
      <c r="AR78">
        <v>3.7248127460479736</v>
      </c>
      <c r="AS78">
        <v>7573.34912109375</v>
      </c>
      <c r="AT78">
        <v>5216.09912109375</v>
      </c>
      <c r="AU78">
        <v>1623.962890625</v>
      </c>
      <c r="AV78">
        <v>980.38916015625</v>
      </c>
      <c r="AW78">
        <v>5949.38623046875</v>
      </c>
      <c r="AX78">
        <v>4235.7099609375</v>
      </c>
      <c r="AY78">
        <v>1.5838146209716797E-2</v>
      </c>
      <c r="AZ78">
        <v>0.13396298885345459</v>
      </c>
      <c r="BA78" s="10" t="s">
        <v>79</v>
      </c>
      <c r="BB78" s="10" t="s">
        <v>79</v>
      </c>
      <c r="BC78" s="10" t="s">
        <v>79</v>
      </c>
    </row>
    <row r="79" spans="1:75" x14ac:dyDescent="0.35">
      <c r="A79" s="10" t="s">
        <v>892</v>
      </c>
      <c r="B79" s="10" t="s">
        <v>85</v>
      </c>
      <c r="C79" s="11">
        <v>45566.775508391205</v>
      </c>
      <c r="D79" s="10" t="s">
        <v>79</v>
      </c>
      <c r="E79" s="10" t="s">
        <v>80</v>
      </c>
      <c r="F79">
        <v>239</v>
      </c>
      <c r="G79">
        <v>800.6754150390625</v>
      </c>
      <c r="H79">
        <v>119.90861511230469</v>
      </c>
      <c r="I79">
        <v>239</v>
      </c>
      <c r="J79">
        <v>239</v>
      </c>
      <c r="K79">
        <v>0</v>
      </c>
      <c r="L79">
        <v>214.60000610351563</v>
      </c>
      <c r="M79">
        <v>215</v>
      </c>
      <c r="N79">
        <v>220.30000305175781</v>
      </c>
      <c r="O79">
        <v>225</v>
      </c>
      <c r="P79" s="10" t="s">
        <v>891</v>
      </c>
      <c r="Q79" s="10" t="s">
        <v>82</v>
      </c>
      <c r="R79">
        <v>2189.51611328125</v>
      </c>
      <c r="S79">
        <v>1827.2681884765625</v>
      </c>
      <c r="T79">
        <v>16.350000381469727</v>
      </c>
      <c r="U79">
        <v>110</v>
      </c>
      <c r="V79" s="10" t="s">
        <v>82</v>
      </c>
      <c r="W79">
        <v>24.338001251220703</v>
      </c>
      <c r="X79">
        <v>2.0580000877380371</v>
      </c>
      <c r="Y79">
        <v>0.45200002193450928</v>
      </c>
      <c r="Z79">
        <v>0</v>
      </c>
      <c r="AA79">
        <v>0.65400004386901855</v>
      </c>
      <c r="AB79">
        <v>42</v>
      </c>
      <c r="AC79">
        <v>26.498100280761719</v>
      </c>
      <c r="AD79">
        <v>44.953498840332031</v>
      </c>
      <c r="AE79">
        <v>229.80000305175781</v>
      </c>
      <c r="AF79">
        <v>60</v>
      </c>
      <c r="AG79">
        <v>60</v>
      </c>
      <c r="AH79">
        <v>60</v>
      </c>
      <c r="AI79">
        <v>61</v>
      </c>
      <c r="AJ79">
        <v>91.864166259765625</v>
      </c>
      <c r="AK79">
        <v>52.49993896484375</v>
      </c>
      <c r="AL79">
        <v>67.466781616210938</v>
      </c>
      <c r="AM79">
        <v>83.270782470703125</v>
      </c>
      <c r="AN79">
        <v>1.4296876192092896</v>
      </c>
      <c r="AO79">
        <v>537.99700927734375</v>
      </c>
      <c r="AP79">
        <v>488.9404296875</v>
      </c>
      <c r="AQ79">
        <v>4.9288125038146973</v>
      </c>
      <c r="AR79">
        <v>3.9129376411437988</v>
      </c>
      <c r="AS79">
        <v>7723.04736328125</v>
      </c>
      <c r="AT79">
        <v>5802.21728515625</v>
      </c>
      <c r="AU79">
        <v>1777.62158203125</v>
      </c>
      <c r="AV79">
        <v>1095.3095703125</v>
      </c>
      <c r="AW79">
        <v>5945.42578125</v>
      </c>
      <c r="AX79">
        <v>4706.90771484375</v>
      </c>
      <c r="BA79" s="10" t="s">
        <v>79</v>
      </c>
      <c r="BB79" s="10" t="s">
        <v>893</v>
      </c>
      <c r="BC79" s="10" t="s">
        <v>892</v>
      </c>
      <c r="BD79">
        <v>45000</v>
      </c>
      <c r="BE79">
        <v>1190254</v>
      </c>
      <c r="BF79">
        <v>1000582</v>
      </c>
      <c r="BG79">
        <v>-3241</v>
      </c>
      <c r="BH79">
        <v>3997</v>
      </c>
      <c r="BI79">
        <v>89068</v>
      </c>
      <c r="BJ79">
        <v>2055628</v>
      </c>
      <c r="BK79">
        <v>1195503</v>
      </c>
      <c r="BL79">
        <v>1306853</v>
      </c>
      <c r="BM79">
        <v>179679</v>
      </c>
      <c r="BN79">
        <v>99999</v>
      </c>
      <c r="BO79">
        <v>1005</v>
      </c>
      <c r="BP79">
        <v>424734</v>
      </c>
      <c r="BQ79">
        <v>2055628</v>
      </c>
      <c r="BR79">
        <v>7359</v>
      </c>
      <c r="BS79">
        <v>1</v>
      </c>
      <c r="BT79">
        <v>30000</v>
      </c>
      <c r="BU79">
        <v>23753</v>
      </c>
      <c r="BV79">
        <v>1</v>
      </c>
      <c r="BW79">
        <v>30000</v>
      </c>
    </row>
    <row r="80" spans="1:75" x14ac:dyDescent="0.35">
      <c r="A80" s="10" t="s">
        <v>894</v>
      </c>
      <c r="B80" s="10" t="s">
        <v>78</v>
      </c>
      <c r="C80" s="11">
        <v>45566.77579803241</v>
      </c>
      <c r="D80" s="10" t="s">
        <v>79</v>
      </c>
      <c r="E80" s="10" t="s">
        <v>80</v>
      </c>
      <c r="F80">
        <v>240</v>
      </c>
      <c r="G80">
        <v>800.6754150390625</v>
      </c>
      <c r="H80">
        <v>119.90861511230469</v>
      </c>
      <c r="I80">
        <v>240</v>
      </c>
      <c r="J80">
        <v>240</v>
      </c>
      <c r="K80">
        <v>0</v>
      </c>
      <c r="L80">
        <v>214.80000305175781</v>
      </c>
      <c r="M80">
        <v>215.10000610351563</v>
      </c>
      <c r="N80">
        <v>220.30000305175781</v>
      </c>
      <c r="O80">
        <v>225</v>
      </c>
      <c r="P80" s="10" t="s">
        <v>895</v>
      </c>
      <c r="Q80" s="10" t="s">
        <v>82</v>
      </c>
      <c r="R80">
        <v>2170.1845703125</v>
      </c>
      <c r="S80">
        <v>1809.4908447265625</v>
      </c>
      <c r="T80">
        <v>16.35999870300293</v>
      </c>
      <c r="U80">
        <v>110</v>
      </c>
      <c r="V80" s="10" t="s">
        <v>82</v>
      </c>
      <c r="W80">
        <v>24.338001251220703</v>
      </c>
      <c r="X80">
        <v>2.0440001487731934</v>
      </c>
      <c r="Y80">
        <v>0.45200002193450928</v>
      </c>
      <c r="Z80">
        <v>0</v>
      </c>
      <c r="AA80">
        <v>0.65600001811981201</v>
      </c>
      <c r="AB80">
        <v>42.200000762939453</v>
      </c>
      <c r="AC80">
        <v>26.411455154418945</v>
      </c>
      <c r="AD80">
        <v>44.989173889160156</v>
      </c>
      <c r="AE80">
        <v>229.80000305175781</v>
      </c>
      <c r="AF80">
        <v>60</v>
      </c>
      <c r="AG80">
        <v>60.099997999999999</v>
      </c>
      <c r="AH80">
        <v>60.099997999999999</v>
      </c>
      <c r="AI80">
        <v>61</v>
      </c>
      <c r="AJ80">
        <v>141.87911987304688</v>
      </c>
      <c r="AK80">
        <v>52.499603271484375</v>
      </c>
      <c r="AL80">
        <v>66.784187316894531</v>
      </c>
      <c r="AM80">
        <v>80.555160522460938</v>
      </c>
      <c r="AN80">
        <v>3.7248127460479736</v>
      </c>
      <c r="AO80">
        <v>537.06707763671875</v>
      </c>
      <c r="AP80">
        <v>489.24755859375</v>
      </c>
      <c r="AQ80">
        <v>4.5901875495910645</v>
      </c>
      <c r="AR80">
        <v>3.7248127460479736</v>
      </c>
      <c r="AS80">
        <v>7563.93603515625</v>
      </c>
      <c r="AT80">
        <v>5190.15625</v>
      </c>
      <c r="AU80">
        <v>1581.951171875</v>
      </c>
      <c r="AV80">
        <v>977.18896484375</v>
      </c>
      <c r="AW80">
        <v>5981.98486328125</v>
      </c>
      <c r="AX80">
        <v>4212.96728515625</v>
      </c>
      <c r="AY80">
        <v>2.1494269371032715E-2</v>
      </c>
      <c r="AZ80">
        <v>0.13255941867828369</v>
      </c>
      <c r="BA80" s="10" t="s">
        <v>79</v>
      </c>
      <c r="BB80" s="10" t="s">
        <v>896</v>
      </c>
      <c r="BC80" s="10" t="s">
        <v>894</v>
      </c>
      <c r="BD80">
        <v>45000</v>
      </c>
      <c r="BE80">
        <v>862506</v>
      </c>
      <c r="BF80">
        <v>1266673</v>
      </c>
      <c r="BG80">
        <v>2455</v>
      </c>
      <c r="BH80">
        <v>4189</v>
      </c>
      <c r="BI80">
        <v>94764</v>
      </c>
      <c r="BJ80">
        <v>2055838</v>
      </c>
      <c r="BK80">
        <v>841490</v>
      </c>
      <c r="BL80">
        <v>1371476</v>
      </c>
      <c r="BM80">
        <v>5529</v>
      </c>
      <c r="BN80">
        <v>94882</v>
      </c>
      <c r="BO80">
        <v>1003</v>
      </c>
      <c r="BP80">
        <v>423635</v>
      </c>
      <c r="BQ80">
        <v>2055838</v>
      </c>
      <c r="BR80">
        <v>12696</v>
      </c>
      <c r="BS80">
        <v>1</v>
      </c>
      <c r="BT80">
        <v>30000</v>
      </c>
      <c r="BU80">
        <v>28382</v>
      </c>
      <c r="BV80">
        <v>1</v>
      </c>
      <c r="BW80">
        <v>30000</v>
      </c>
    </row>
    <row r="81" spans="1:75" x14ac:dyDescent="0.35">
      <c r="A81" s="10" t="s">
        <v>897</v>
      </c>
      <c r="B81" s="10" t="s">
        <v>85</v>
      </c>
      <c r="C81" s="11">
        <v>45566.77579803241</v>
      </c>
      <c r="D81" s="10" t="s">
        <v>79</v>
      </c>
      <c r="E81" s="10" t="s">
        <v>80</v>
      </c>
      <c r="F81">
        <v>240</v>
      </c>
      <c r="G81">
        <v>800.6754150390625</v>
      </c>
      <c r="H81">
        <v>119.90861511230469</v>
      </c>
      <c r="I81">
        <v>240</v>
      </c>
      <c r="J81">
        <v>240</v>
      </c>
      <c r="K81">
        <v>0</v>
      </c>
      <c r="L81">
        <v>214.80000305175781</v>
      </c>
      <c r="M81">
        <v>215.10000610351563</v>
      </c>
      <c r="N81">
        <v>220.30000305175781</v>
      </c>
      <c r="O81">
        <v>225</v>
      </c>
      <c r="P81" s="10" t="s">
        <v>895</v>
      </c>
      <c r="Q81" s="10" t="s">
        <v>82</v>
      </c>
      <c r="R81">
        <v>2170.1845703125</v>
      </c>
      <c r="S81">
        <v>1809.4908447265625</v>
      </c>
      <c r="T81">
        <v>16.35999870300293</v>
      </c>
      <c r="U81">
        <v>110</v>
      </c>
      <c r="V81" s="10" t="s">
        <v>82</v>
      </c>
      <c r="W81">
        <v>24.338001251220703</v>
      </c>
      <c r="X81">
        <v>2.0440001487731934</v>
      </c>
      <c r="Y81">
        <v>0.45200002193450928</v>
      </c>
      <c r="Z81">
        <v>0</v>
      </c>
      <c r="AA81">
        <v>0.65600001811981201</v>
      </c>
      <c r="AB81">
        <v>42.200000762939453</v>
      </c>
      <c r="AC81">
        <v>26.411455154418945</v>
      </c>
      <c r="AD81">
        <v>44.989173889160156</v>
      </c>
      <c r="AE81">
        <v>229.80000305175781</v>
      </c>
      <c r="AF81">
        <v>60</v>
      </c>
      <c r="AG81">
        <v>60.099997999999999</v>
      </c>
      <c r="AH81">
        <v>60.099997999999999</v>
      </c>
      <c r="AI81">
        <v>61</v>
      </c>
      <c r="AJ81">
        <v>91.864166259765625</v>
      </c>
      <c r="AK81">
        <v>52.49993896484375</v>
      </c>
      <c r="AL81">
        <v>67.532005310058594</v>
      </c>
      <c r="AM81">
        <v>83.423301696777344</v>
      </c>
      <c r="AN81">
        <v>1.5425626039505005</v>
      </c>
      <c r="AO81">
        <v>536.38677978515625</v>
      </c>
      <c r="AP81">
        <v>486.61624145507813</v>
      </c>
      <c r="AQ81">
        <v>4.966437816619873</v>
      </c>
      <c r="AR81">
        <v>3.9129376411437988</v>
      </c>
      <c r="AS81">
        <v>7705.29443359375</v>
      </c>
      <c r="AT81">
        <v>5754.26611328125</v>
      </c>
      <c r="AU81">
        <v>1789.34716796875</v>
      </c>
      <c r="AV81">
        <v>1086.8232421875</v>
      </c>
      <c r="AW81">
        <v>5915.947265625</v>
      </c>
      <c r="AX81">
        <v>4667.44287109375</v>
      </c>
      <c r="BA81" s="10" t="s">
        <v>79</v>
      </c>
      <c r="BB81" s="10" t="s">
        <v>898</v>
      </c>
      <c r="BC81" s="10" t="s">
        <v>897</v>
      </c>
      <c r="BD81">
        <v>45000</v>
      </c>
      <c r="BE81">
        <v>1186929</v>
      </c>
      <c r="BF81">
        <v>1028632</v>
      </c>
      <c r="BG81">
        <v>-4127</v>
      </c>
      <c r="BH81">
        <v>4049</v>
      </c>
      <c r="BI81">
        <v>88182</v>
      </c>
      <c r="BJ81">
        <v>2055111</v>
      </c>
      <c r="BK81">
        <v>1192909</v>
      </c>
      <c r="BL81">
        <v>1335512</v>
      </c>
      <c r="BM81">
        <v>179543</v>
      </c>
      <c r="BN81">
        <v>99999</v>
      </c>
      <c r="BO81">
        <v>1005</v>
      </c>
      <c r="BP81">
        <v>424898</v>
      </c>
      <c r="BQ81">
        <v>2055111</v>
      </c>
      <c r="BR81">
        <v>6879</v>
      </c>
      <c r="BS81">
        <v>1</v>
      </c>
      <c r="BT81">
        <v>30000</v>
      </c>
      <c r="BU81">
        <v>35399</v>
      </c>
      <c r="BV81">
        <v>1</v>
      </c>
      <c r="BW81">
        <v>30000</v>
      </c>
    </row>
    <row r="82" spans="1:75" x14ac:dyDescent="0.35">
      <c r="A82" s="10" t="s">
        <v>899</v>
      </c>
      <c r="B82" s="10" t="s">
        <v>78</v>
      </c>
      <c r="C82" s="11">
        <v>45566.77607630787</v>
      </c>
      <c r="D82" s="10" t="s">
        <v>79</v>
      </c>
      <c r="E82" s="10" t="s">
        <v>80</v>
      </c>
      <c r="F82">
        <v>241</v>
      </c>
      <c r="G82">
        <v>800.6754150390625</v>
      </c>
      <c r="H82">
        <v>119.90861511230469</v>
      </c>
      <c r="I82">
        <v>241</v>
      </c>
      <c r="J82">
        <v>241</v>
      </c>
      <c r="K82">
        <v>0</v>
      </c>
      <c r="L82">
        <v>215</v>
      </c>
      <c r="M82">
        <v>215.10000610351563</v>
      </c>
      <c r="N82">
        <v>220.30000305175781</v>
      </c>
      <c r="O82">
        <v>225</v>
      </c>
      <c r="P82" s="10" t="s">
        <v>900</v>
      </c>
      <c r="Q82" s="10" t="s">
        <v>82</v>
      </c>
      <c r="R82">
        <v>2201.270263671875</v>
      </c>
      <c r="S82">
        <v>1839.31396484375</v>
      </c>
      <c r="T82">
        <v>16.35999870300293</v>
      </c>
      <c r="U82">
        <v>110</v>
      </c>
      <c r="V82" s="10" t="s">
        <v>82</v>
      </c>
      <c r="W82">
        <v>24.340002059936523</v>
      </c>
      <c r="X82">
        <v>2.0440001487731934</v>
      </c>
      <c r="Y82">
        <v>0.45400002598762512</v>
      </c>
      <c r="Z82">
        <v>0</v>
      </c>
      <c r="AA82">
        <v>0.65600001811981201</v>
      </c>
      <c r="AB82">
        <v>42.400001525878906</v>
      </c>
      <c r="AC82">
        <v>26.37067985534668</v>
      </c>
      <c r="AD82">
        <v>44.984077453613281</v>
      </c>
      <c r="AE82">
        <v>229.80000305175781</v>
      </c>
      <c r="AF82">
        <v>60</v>
      </c>
      <c r="AG82">
        <v>59.900002000000001</v>
      </c>
      <c r="AH82">
        <v>59.900002000000001</v>
      </c>
      <c r="AI82">
        <v>61</v>
      </c>
      <c r="AJ82">
        <v>141.87911987304688</v>
      </c>
      <c r="AK82">
        <v>52.499603271484375</v>
      </c>
      <c r="AL82">
        <v>66.828323364257813</v>
      </c>
      <c r="AM82">
        <v>80.547874450683594</v>
      </c>
      <c r="AN82">
        <v>3.4990627765655518</v>
      </c>
      <c r="AO82">
        <v>537.06829833984375</v>
      </c>
      <c r="AP82">
        <v>490.25857543945313</v>
      </c>
      <c r="AQ82">
        <v>4.5525627136230469</v>
      </c>
      <c r="AR82">
        <v>3.7248127460479736</v>
      </c>
      <c r="AS82">
        <v>7564.529296875</v>
      </c>
      <c r="AT82">
        <v>5212.64208984375</v>
      </c>
      <c r="AU82">
        <v>1559.96923828125</v>
      </c>
      <c r="AV82">
        <v>977.220703125</v>
      </c>
      <c r="AW82">
        <v>6004.56005859375</v>
      </c>
      <c r="AX82">
        <v>4235.42138671875</v>
      </c>
      <c r="AY82">
        <v>1.4375567436218262E-2</v>
      </c>
      <c r="AZ82">
        <v>0.13771963119506836</v>
      </c>
      <c r="BA82" s="10" t="s">
        <v>79</v>
      </c>
      <c r="BB82" s="10" t="s">
        <v>901</v>
      </c>
      <c r="BC82" s="10" t="s">
        <v>899</v>
      </c>
      <c r="BD82">
        <v>45000</v>
      </c>
      <c r="BE82">
        <v>828082</v>
      </c>
      <c r="BF82">
        <v>1218816</v>
      </c>
      <c r="BG82">
        <v>-18</v>
      </c>
      <c r="BH82">
        <v>4101</v>
      </c>
      <c r="BI82">
        <v>92291</v>
      </c>
      <c r="BJ82">
        <v>2055417</v>
      </c>
      <c r="BK82">
        <v>810736</v>
      </c>
      <c r="BL82">
        <v>1326742</v>
      </c>
      <c r="BM82">
        <v>3473</v>
      </c>
      <c r="BN82">
        <v>98425</v>
      </c>
      <c r="BO82">
        <v>1003</v>
      </c>
      <c r="BP82">
        <v>423288</v>
      </c>
      <c r="BQ82">
        <v>2055417</v>
      </c>
      <c r="BR82">
        <v>8307</v>
      </c>
      <c r="BS82">
        <v>1</v>
      </c>
      <c r="BT82">
        <v>30000</v>
      </c>
      <c r="BU82">
        <v>17547</v>
      </c>
      <c r="BV82">
        <v>1</v>
      </c>
      <c r="BW82">
        <v>30000</v>
      </c>
    </row>
    <row r="83" spans="1:75" x14ac:dyDescent="0.35">
      <c r="A83" s="10" t="s">
        <v>902</v>
      </c>
      <c r="B83" s="10" t="s">
        <v>85</v>
      </c>
      <c r="C83" s="11">
        <v>45566.77607630787</v>
      </c>
      <c r="D83" s="10" t="s">
        <v>79</v>
      </c>
      <c r="E83" s="10" t="s">
        <v>80</v>
      </c>
      <c r="F83">
        <v>241</v>
      </c>
      <c r="G83">
        <v>800.6754150390625</v>
      </c>
      <c r="H83">
        <v>119.90861511230469</v>
      </c>
      <c r="I83">
        <v>241</v>
      </c>
      <c r="J83">
        <v>241</v>
      </c>
      <c r="K83">
        <v>0</v>
      </c>
      <c r="L83">
        <v>215</v>
      </c>
      <c r="M83">
        <v>215.10000610351563</v>
      </c>
      <c r="N83">
        <v>220.30000305175781</v>
      </c>
      <c r="O83">
        <v>225</v>
      </c>
      <c r="P83" s="10" t="s">
        <v>900</v>
      </c>
      <c r="Q83" s="10" t="s">
        <v>82</v>
      </c>
      <c r="R83">
        <v>2201.270263671875</v>
      </c>
      <c r="S83">
        <v>1839.31396484375</v>
      </c>
      <c r="T83">
        <v>16.35999870300293</v>
      </c>
      <c r="U83">
        <v>110</v>
      </c>
      <c r="V83" s="10" t="s">
        <v>82</v>
      </c>
      <c r="W83">
        <v>24.340002059936523</v>
      </c>
      <c r="X83">
        <v>2.0440001487731934</v>
      </c>
      <c r="Y83">
        <v>0.45400002598762512</v>
      </c>
      <c r="Z83">
        <v>0</v>
      </c>
      <c r="AA83">
        <v>0.65600001811981201</v>
      </c>
      <c r="AB83">
        <v>42.400001525878906</v>
      </c>
      <c r="AC83">
        <v>26.37067985534668</v>
      </c>
      <c r="AD83">
        <v>44.984077453613281</v>
      </c>
      <c r="AE83">
        <v>229.80000305175781</v>
      </c>
      <c r="AF83">
        <v>60</v>
      </c>
      <c r="AG83">
        <v>59.900002000000001</v>
      </c>
      <c r="AH83">
        <v>59.900002000000001</v>
      </c>
      <c r="AI83">
        <v>61</v>
      </c>
      <c r="AJ83">
        <v>91.864166259765625</v>
      </c>
      <c r="AK83">
        <v>52.49993896484375</v>
      </c>
      <c r="AL83">
        <v>67.428352355957031</v>
      </c>
      <c r="AM83">
        <v>83.43798828125</v>
      </c>
      <c r="AN83">
        <v>1.4673125743865967</v>
      </c>
      <c r="AO83">
        <v>537.8837890625</v>
      </c>
      <c r="AP83">
        <v>488.72116088867188</v>
      </c>
      <c r="AQ83">
        <v>4.966437816619873</v>
      </c>
      <c r="AR83">
        <v>3.9505627155303955</v>
      </c>
      <c r="AS83">
        <v>7705.07421875</v>
      </c>
      <c r="AT83">
        <v>5807.0966796875</v>
      </c>
      <c r="AU83">
        <v>1793.79833984375</v>
      </c>
      <c r="AV83">
        <v>1108.97998046875</v>
      </c>
      <c r="AW83">
        <v>5911.27587890625</v>
      </c>
      <c r="AX83">
        <v>4698.11669921875</v>
      </c>
      <c r="BA83" s="10" t="s">
        <v>79</v>
      </c>
      <c r="BB83" s="10" t="s">
        <v>903</v>
      </c>
      <c r="BC83" s="10" t="s">
        <v>902</v>
      </c>
      <c r="BD83">
        <v>45000</v>
      </c>
      <c r="BE83">
        <v>1182293</v>
      </c>
      <c r="BF83">
        <v>1024419</v>
      </c>
      <c r="BG83">
        <v>-4142</v>
      </c>
      <c r="BH83">
        <v>4066</v>
      </c>
      <c r="BI83">
        <v>88167</v>
      </c>
      <c r="BJ83">
        <v>2055195</v>
      </c>
      <c r="BK83">
        <v>1189181</v>
      </c>
      <c r="BL83">
        <v>1332299</v>
      </c>
      <c r="BM83">
        <v>179341</v>
      </c>
      <c r="BN83">
        <v>99999</v>
      </c>
      <c r="BO83">
        <v>1004</v>
      </c>
      <c r="BP83">
        <v>424681</v>
      </c>
      <c r="BQ83">
        <v>2055195</v>
      </c>
      <c r="BR83">
        <v>9885</v>
      </c>
      <c r="BS83">
        <v>1</v>
      </c>
      <c r="BT83">
        <v>30000</v>
      </c>
      <c r="BU83">
        <v>25423</v>
      </c>
      <c r="BV83">
        <v>1</v>
      </c>
      <c r="BW83">
        <v>30000</v>
      </c>
    </row>
    <row r="84" spans="1:75" x14ac:dyDescent="0.35">
      <c r="A84" s="10" t="s">
        <v>904</v>
      </c>
      <c r="B84" s="10" t="s">
        <v>78</v>
      </c>
      <c r="C84" s="11">
        <v>45566.776353819441</v>
      </c>
      <c r="D84" s="10" t="s">
        <v>79</v>
      </c>
      <c r="E84" s="10" t="s">
        <v>80</v>
      </c>
      <c r="F84">
        <v>242</v>
      </c>
      <c r="G84">
        <v>800.3065185546875</v>
      </c>
      <c r="H84">
        <v>119.90861511230469</v>
      </c>
      <c r="I84">
        <v>242</v>
      </c>
      <c r="J84">
        <v>242</v>
      </c>
      <c r="K84">
        <v>0</v>
      </c>
      <c r="L84">
        <v>214.80000305175781</v>
      </c>
      <c r="M84">
        <v>215.10000610351563</v>
      </c>
      <c r="N84">
        <v>220.30000305175781</v>
      </c>
      <c r="O84">
        <v>225</v>
      </c>
      <c r="P84" s="10" t="s">
        <v>905</v>
      </c>
      <c r="Q84" s="10" t="s">
        <v>82</v>
      </c>
      <c r="R84">
        <v>2180.190185546875</v>
      </c>
      <c r="S84">
        <v>1788.896484375</v>
      </c>
      <c r="T84">
        <v>16.369998931884766</v>
      </c>
      <c r="U84">
        <v>110</v>
      </c>
      <c r="V84" s="10" t="s">
        <v>82</v>
      </c>
      <c r="W84">
        <v>24.338001251220703</v>
      </c>
      <c r="X84">
        <v>2.0300002098083496</v>
      </c>
      <c r="Y84">
        <v>0.45200002193450928</v>
      </c>
      <c r="Z84">
        <v>0</v>
      </c>
      <c r="AA84">
        <v>0.65400004386901855</v>
      </c>
      <c r="AB84">
        <v>42.700000762939453</v>
      </c>
      <c r="AC84">
        <v>26.105648040771484</v>
      </c>
      <c r="AD84">
        <v>44.994274139404297</v>
      </c>
      <c r="AE84">
        <v>229.80000305175781</v>
      </c>
      <c r="AF84">
        <v>60</v>
      </c>
      <c r="AG84">
        <v>60.099997999999999</v>
      </c>
      <c r="AH84">
        <v>60.099997999999999</v>
      </c>
      <c r="AI84">
        <v>61</v>
      </c>
      <c r="AJ84">
        <v>141.87911987304688</v>
      </c>
      <c r="AK84">
        <v>52.499603271484375</v>
      </c>
      <c r="AL84">
        <v>66.863655090332031</v>
      </c>
      <c r="AM84">
        <v>80.552734375</v>
      </c>
      <c r="AN84">
        <v>3.1228127479553223</v>
      </c>
      <c r="AO84">
        <v>534.68731689453125</v>
      </c>
      <c r="AP84">
        <v>485.17144775390625</v>
      </c>
      <c r="AQ84">
        <v>4.6278128623962402</v>
      </c>
      <c r="AR84">
        <v>3.7248127460479736</v>
      </c>
      <c r="AS84">
        <v>7540.8017578125</v>
      </c>
      <c r="AT84">
        <v>5089.31298828125</v>
      </c>
      <c r="AU84">
        <v>1578.8994140625</v>
      </c>
      <c r="AV84">
        <v>952.01123046875</v>
      </c>
      <c r="AW84">
        <v>5961.90234375</v>
      </c>
      <c r="AX84">
        <v>4137.3017578125</v>
      </c>
      <c r="AY84">
        <v>7.8307390213012695E-3</v>
      </c>
      <c r="AZ84">
        <v>0.15073859691619873</v>
      </c>
      <c r="BA84" s="10" t="s">
        <v>79</v>
      </c>
      <c r="BB84" s="10" t="s">
        <v>906</v>
      </c>
      <c r="BC84" s="10" t="s">
        <v>904</v>
      </c>
      <c r="BD84">
        <v>45000</v>
      </c>
      <c r="BE84">
        <v>825357</v>
      </c>
      <c r="BF84">
        <v>1225509</v>
      </c>
      <c r="BG84">
        <v>-945</v>
      </c>
      <c r="BH84">
        <v>4074</v>
      </c>
      <c r="BI84">
        <v>91364</v>
      </c>
      <c r="BJ84">
        <v>2055727</v>
      </c>
      <c r="BK84">
        <v>809313</v>
      </c>
      <c r="BL84">
        <v>1333108</v>
      </c>
      <c r="BM84">
        <v>3310</v>
      </c>
      <c r="BN84">
        <v>96063</v>
      </c>
      <c r="BO84">
        <v>1003</v>
      </c>
      <c r="BP84">
        <v>423362</v>
      </c>
      <c r="BQ84">
        <v>2055727</v>
      </c>
      <c r="BR84">
        <v>15868</v>
      </c>
      <c r="BS84">
        <v>1</v>
      </c>
      <c r="BT84">
        <v>30000</v>
      </c>
      <c r="BU84">
        <v>19704</v>
      </c>
      <c r="BV84">
        <v>1</v>
      </c>
      <c r="BW84">
        <v>30000</v>
      </c>
    </row>
    <row r="85" spans="1:75" x14ac:dyDescent="0.35">
      <c r="A85" s="10" t="s">
        <v>907</v>
      </c>
      <c r="B85" s="10" t="s">
        <v>85</v>
      </c>
      <c r="C85" s="11">
        <v>45566.776353819441</v>
      </c>
      <c r="D85" s="10" t="s">
        <v>79</v>
      </c>
      <c r="E85" s="10" t="s">
        <v>80</v>
      </c>
      <c r="F85">
        <v>242</v>
      </c>
      <c r="G85">
        <v>800.3065185546875</v>
      </c>
      <c r="H85">
        <v>119.90861511230469</v>
      </c>
      <c r="I85">
        <v>242</v>
      </c>
      <c r="J85">
        <v>242</v>
      </c>
      <c r="K85">
        <v>0</v>
      </c>
      <c r="L85">
        <v>214.80000305175781</v>
      </c>
      <c r="M85">
        <v>215.10000610351563</v>
      </c>
      <c r="N85">
        <v>220.30000305175781</v>
      </c>
      <c r="O85">
        <v>225</v>
      </c>
      <c r="P85" s="10" t="s">
        <v>905</v>
      </c>
      <c r="Q85" s="10" t="s">
        <v>82</v>
      </c>
      <c r="R85">
        <v>2180.190185546875</v>
      </c>
      <c r="S85">
        <v>1788.896484375</v>
      </c>
      <c r="T85">
        <v>16.369998931884766</v>
      </c>
      <c r="U85">
        <v>110</v>
      </c>
      <c r="V85" s="10" t="s">
        <v>82</v>
      </c>
      <c r="W85">
        <v>24.338001251220703</v>
      </c>
      <c r="X85">
        <v>2.0300002098083496</v>
      </c>
      <c r="Y85">
        <v>0.45200002193450928</v>
      </c>
      <c r="Z85">
        <v>0</v>
      </c>
      <c r="AA85">
        <v>0.65400004386901855</v>
      </c>
      <c r="AB85">
        <v>42.700000762939453</v>
      </c>
      <c r="AC85">
        <v>26.105648040771484</v>
      </c>
      <c r="AD85">
        <v>44.994274139404297</v>
      </c>
      <c r="AE85">
        <v>229.80000305175781</v>
      </c>
      <c r="AF85">
        <v>60</v>
      </c>
      <c r="AG85">
        <v>60.099997999999999</v>
      </c>
      <c r="AH85">
        <v>60.099997999999999</v>
      </c>
      <c r="AI85">
        <v>61</v>
      </c>
      <c r="AJ85">
        <v>91.864166259765625</v>
      </c>
      <c r="AK85">
        <v>52.49993896484375</v>
      </c>
      <c r="AL85">
        <v>67.421920776367188</v>
      </c>
      <c r="AM85">
        <v>82.878997802734375</v>
      </c>
      <c r="AN85">
        <v>2.7841875553131104</v>
      </c>
      <c r="AO85">
        <v>536.10235595703125</v>
      </c>
      <c r="AP85">
        <v>485.23519897460938</v>
      </c>
      <c r="AQ85">
        <v>5.0040626525878906</v>
      </c>
      <c r="AR85">
        <v>3.9505627155303955</v>
      </c>
      <c r="AS85">
        <v>7696.1201171875</v>
      </c>
      <c r="AT85">
        <v>5718.81787109375</v>
      </c>
      <c r="AU85">
        <v>1797.458984375</v>
      </c>
      <c r="AV85">
        <v>1090.986328125</v>
      </c>
      <c r="AW85">
        <v>5898.6611328125</v>
      </c>
      <c r="AX85">
        <v>4627.83154296875</v>
      </c>
      <c r="BA85" s="10" t="s">
        <v>79</v>
      </c>
      <c r="BB85" s="10" t="s">
        <v>908</v>
      </c>
      <c r="BC85" s="10" t="s">
        <v>907</v>
      </c>
      <c r="BD85">
        <v>45000</v>
      </c>
      <c r="BE85">
        <v>1235794</v>
      </c>
      <c r="BF85">
        <v>989527</v>
      </c>
      <c r="BG85">
        <v>-1627</v>
      </c>
      <c r="BH85">
        <v>4077</v>
      </c>
      <c r="BI85">
        <v>90682</v>
      </c>
      <c r="BJ85">
        <v>2055644</v>
      </c>
      <c r="BK85">
        <v>1229409</v>
      </c>
      <c r="BL85">
        <v>1297747</v>
      </c>
      <c r="BM85">
        <v>-178233</v>
      </c>
      <c r="BN85">
        <v>98425</v>
      </c>
      <c r="BO85">
        <v>1005</v>
      </c>
      <c r="BP85">
        <v>424538</v>
      </c>
      <c r="BQ85">
        <v>2055644</v>
      </c>
      <c r="BR85">
        <v>7818</v>
      </c>
      <c r="BS85">
        <v>1</v>
      </c>
      <c r="BT85">
        <v>30000</v>
      </c>
      <c r="BU85">
        <v>26336</v>
      </c>
      <c r="BV85">
        <v>1</v>
      </c>
      <c r="BW85">
        <v>30000</v>
      </c>
    </row>
    <row r="86" spans="1:75" x14ac:dyDescent="0.35">
      <c r="A86" s="10" t="s">
        <v>909</v>
      </c>
      <c r="B86" s="10" t="s">
        <v>78</v>
      </c>
      <c r="C86" s="11">
        <v>45566.776642951387</v>
      </c>
      <c r="D86" s="10" t="s">
        <v>79</v>
      </c>
      <c r="E86" s="10" t="s">
        <v>80</v>
      </c>
      <c r="F86">
        <v>243</v>
      </c>
      <c r="G86">
        <v>800.6754150390625</v>
      </c>
      <c r="H86">
        <v>119.90861511230469</v>
      </c>
      <c r="I86">
        <v>243</v>
      </c>
      <c r="J86">
        <v>243</v>
      </c>
      <c r="K86">
        <v>0</v>
      </c>
      <c r="L86">
        <v>214.60000610351563</v>
      </c>
      <c r="M86">
        <v>215.30000305175781</v>
      </c>
      <c r="N86">
        <v>220.30000305175781</v>
      </c>
      <c r="O86">
        <v>224.80000305175781</v>
      </c>
      <c r="P86" s="10" t="s">
        <v>910</v>
      </c>
      <c r="Q86" s="10" t="s">
        <v>82</v>
      </c>
      <c r="R86">
        <v>2183.00732421875</v>
      </c>
      <c r="S86">
        <v>1834.359619140625</v>
      </c>
      <c r="T86">
        <v>16.369998931884766</v>
      </c>
      <c r="U86">
        <v>110</v>
      </c>
      <c r="V86" s="10" t="s">
        <v>82</v>
      </c>
      <c r="W86">
        <v>24.338001251220703</v>
      </c>
      <c r="X86">
        <v>2.0520000457763672</v>
      </c>
      <c r="Y86">
        <v>0.45200002193450928</v>
      </c>
      <c r="Z86">
        <v>0</v>
      </c>
      <c r="AA86">
        <v>0.65400004386901855</v>
      </c>
      <c r="AB86">
        <v>42.700000762939453</v>
      </c>
      <c r="AC86">
        <v>26.207584381103516</v>
      </c>
      <c r="AD86">
        <v>44.978981018066406</v>
      </c>
      <c r="AE86">
        <v>230</v>
      </c>
      <c r="AF86">
        <v>60</v>
      </c>
      <c r="AG86">
        <v>60</v>
      </c>
      <c r="AH86">
        <v>60</v>
      </c>
      <c r="AI86">
        <v>61</v>
      </c>
      <c r="AJ86">
        <v>141.87911987304688</v>
      </c>
      <c r="AK86">
        <v>52.499603271484375</v>
      </c>
      <c r="AL86">
        <v>66.819717407226563</v>
      </c>
      <c r="AM86">
        <v>80.590240478515625</v>
      </c>
      <c r="AN86">
        <v>3.3861875534057617</v>
      </c>
      <c r="AO86">
        <v>536.69744873046875</v>
      </c>
      <c r="AP86">
        <v>488.71005249023438</v>
      </c>
      <c r="AQ86">
        <v>4.6278128623962402</v>
      </c>
      <c r="AR86">
        <v>3.7624375820159912</v>
      </c>
      <c r="AS86">
        <v>7557.3642578125</v>
      </c>
      <c r="AT86">
        <v>5166.35791015625</v>
      </c>
      <c r="AU86">
        <v>1588.8486328125</v>
      </c>
      <c r="AV86">
        <v>982.25390625</v>
      </c>
      <c r="AW86">
        <v>5968.515625</v>
      </c>
      <c r="AX86">
        <v>4184.10400390625</v>
      </c>
      <c r="AY86">
        <v>6.9856643676757813E-4</v>
      </c>
      <c r="AZ86">
        <v>0.15400946140289307</v>
      </c>
      <c r="BA86" s="10" t="s">
        <v>79</v>
      </c>
      <c r="BB86" s="10" t="s">
        <v>79</v>
      </c>
      <c r="BC86" s="10" t="s">
        <v>79</v>
      </c>
    </row>
    <row r="87" spans="1:75" x14ac:dyDescent="0.35">
      <c r="A87" s="10" t="s">
        <v>911</v>
      </c>
      <c r="B87" s="10" t="s">
        <v>85</v>
      </c>
      <c r="C87" s="11">
        <v>45566.776642951387</v>
      </c>
      <c r="D87" s="10" t="s">
        <v>79</v>
      </c>
      <c r="E87" s="10" t="s">
        <v>80</v>
      </c>
      <c r="F87">
        <v>243</v>
      </c>
      <c r="G87">
        <v>800.6754150390625</v>
      </c>
      <c r="H87">
        <v>119.90861511230469</v>
      </c>
      <c r="I87">
        <v>243</v>
      </c>
      <c r="J87">
        <v>243</v>
      </c>
      <c r="K87">
        <v>0</v>
      </c>
      <c r="L87">
        <v>214.60000610351563</v>
      </c>
      <c r="M87">
        <v>215.30000305175781</v>
      </c>
      <c r="N87">
        <v>220.30000305175781</v>
      </c>
      <c r="O87">
        <v>224.80000305175781</v>
      </c>
      <c r="P87" s="10" t="s">
        <v>910</v>
      </c>
      <c r="Q87" s="10" t="s">
        <v>82</v>
      </c>
      <c r="R87">
        <v>2183.00732421875</v>
      </c>
      <c r="S87">
        <v>1834.359619140625</v>
      </c>
      <c r="T87">
        <v>16.369998931884766</v>
      </c>
      <c r="U87">
        <v>110</v>
      </c>
      <c r="V87" s="10" t="s">
        <v>82</v>
      </c>
      <c r="W87">
        <v>24.338001251220703</v>
      </c>
      <c r="X87">
        <v>2.0520000457763672</v>
      </c>
      <c r="Y87">
        <v>0.45200002193450928</v>
      </c>
      <c r="Z87">
        <v>0</v>
      </c>
      <c r="AA87">
        <v>0.65400004386901855</v>
      </c>
      <c r="AB87">
        <v>42.700000762939453</v>
      </c>
      <c r="AC87">
        <v>26.207584381103516</v>
      </c>
      <c r="AD87">
        <v>44.978981018066406</v>
      </c>
      <c r="AE87">
        <v>230</v>
      </c>
      <c r="AF87">
        <v>60</v>
      </c>
      <c r="AG87">
        <v>60</v>
      </c>
      <c r="AH87">
        <v>60</v>
      </c>
      <c r="AI87">
        <v>61</v>
      </c>
      <c r="AJ87">
        <v>91.864166259765625</v>
      </c>
      <c r="AK87">
        <v>52.49993896484375</v>
      </c>
      <c r="AL87">
        <v>67.543754577636719</v>
      </c>
      <c r="AM87">
        <v>83.276756286621094</v>
      </c>
      <c r="AN87">
        <v>1.5049375295639038</v>
      </c>
      <c r="AO87">
        <v>538.2335205078125</v>
      </c>
      <c r="AP87">
        <v>488.14654541015625</v>
      </c>
      <c r="AQ87">
        <v>4.9288125038146973</v>
      </c>
      <c r="AR87">
        <v>3.9505627155303955</v>
      </c>
      <c r="AS87">
        <v>7725.5625</v>
      </c>
      <c r="AT87">
        <v>5802.609375</v>
      </c>
      <c r="AU87">
        <v>1768.6259765625</v>
      </c>
      <c r="AV87">
        <v>1102.31591796875</v>
      </c>
      <c r="AW87">
        <v>5956.9365234375</v>
      </c>
      <c r="AX87">
        <v>4700.29345703125</v>
      </c>
      <c r="BA87" s="10" t="s">
        <v>79</v>
      </c>
      <c r="BB87" s="10" t="s">
        <v>912</v>
      </c>
      <c r="BC87" s="10" t="s">
        <v>911</v>
      </c>
      <c r="BD87">
        <v>45000</v>
      </c>
      <c r="BE87">
        <v>1196972</v>
      </c>
      <c r="BF87">
        <v>771099</v>
      </c>
      <c r="BG87">
        <v>-3706</v>
      </c>
      <c r="BH87">
        <v>4015</v>
      </c>
      <c r="BI87">
        <v>88603</v>
      </c>
      <c r="BJ87">
        <v>2055579</v>
      </c>
      <c r="BK87">
        <v>1201584</v>
      </c>
      <c r="BL87">
        <v>1082515</v>
      </c>
      <c r="BM87">
        <v>179596</v>
      </c>
      <c r="BN87">
        <v>99999</v>
      </c>
      <c r="BO87">
        <v>1004</v>
      </c>
      <c r="BP87">
        <v>424513</v>
      </c>
      <c r="BQ87">
        <v>2055579</v>
      </c>
      <c r="BR87">
        <v>8207</v>
      </c>
      <c r="BS87">
        <v>1</v>
      </c>
      <c r="BT87">
        <v>30000</v>
      </c>
      <c r="BU87">
        <v>38210</v>
      </c>
      <c r="BV87">
        <v>1</v>
      </c>
      <c r="BW87">
        <v>30000</v>
      </c>
    </row>
    <row r="88" spans="1:75" x14ac:dyDescent="0.35">
      <c r="A88" s="10" t="s">
        <v>913</v>
      </c>
      <c r="B88" s="10" t="s">
        <v>78</v>
      </c>
      <c r="C88" s="11">
        <v>45566.776920763892</v>
      </c>
      <c r="D88" s="10" t="s">
        <v>79</v>
      </c>
      <c r="E88" s="10" t="s">
        <v>80</v>
      </c>
      <c r="F88">
        <v>244</v>
      </c>
      <c r="G88">
        <v>800.6754150390625</v>
      </c>
      <c r="H88">
        <v>119.90861511230469</v>
      </c>
      <c r="I88">
        <v>244</v>
      </c>
      <c r="J88">
        <v>244</v>
      </c>
      <c r="K88">
        <v>0</v>
      </c>
      <c r="L88">
        <v>215.10000610351563</v>
      </c>
      <c r="M88">
        <v>215.30000305175781</v>
      </c>
      <c r="N88">
        <v>220.30000305175781</v>
      </c>
      <c r="O88">
        <v>224.80000305175781</v>
      </c>
      <c r="P88" s="10" t="s">
        <v>914</v>
      </c>
      <c r="Q88" s="10" t="s">
        <v>82</v>
      </c>
      <c r="R88">
        <v>2196.89892578125</v>
      </c>
      <c r="S88">
        <v>1832.222412109375</v>
      </c>
      <c r="T88">
        <v>16.369998931884766</v>
      </c>
      <c r="U88">
        <v>110</v>
      </c>
      <c r="V88" s="10" t="s">
        <v>82</v>
      </c>
      <c r="W88">
        <v>24.340002059936523</v>
      </c>
      <c r="X88">
        <v>2.0240001678466797</v>
      </c>
      <c r="Y88">
        <v>0.45400002598762512</v>
      </c>
      <c r="Z88">
        <v>0</v>
      </c>
      <c r="AA88">
        <v>0.65600001811981201</v>
      </c>
      <c r="AB88">
        <v>43</v>
      </c>
      <c r="AC88">
        <v>26.090358734130859</v>
      </c>
      <c r="AD88">
        <v>44.943305969238281</v>
      </c>
      <c r="AE88">
        <v>230</v>
      </c>
      <c r="AF88">
        <v>60</v>
      </c>
      <c r="AG88">
        <v>60</v>
      </c>
      <c r="AH88">
        <v>60</v>
      </c>
      <c r="AI88">
        <v>61</v>
      </c>
      <c r="AJ88">
        <v>141.87911987304688</v>
      </c>
      <c r="AK88">
        <v>52.499603271484375</v>
      </c>
      <c r="AL88">
        <v>66.74090576171875</v>
      </c>
      <c r="AM88">
        <v>80.496597290039063</v>
      </c>
      <c r="AN88">
        <v>3.1604375839233398</v>
      </c>
      <c r="AO88">
        <v>536.683349609375</v>
      </c>
      <c r="AP88">
        <v>489.27566528320313</v>
      </c>
      <c r="AQ88">
        <v>4.7406878471374512</v>
      </c>
      <c r="AR88">
        <v>3.8000626564025879</v>
      </c>
      <c r="AS88">
        <v>7561.0048828125</v>
      </c>
      <c r="AT88">
        <v>5195.85693359375</v>
      </c>
      <c r="AU88">
        <v>1651.7568359375</v>
      </c>
      <c r="AV88">
        <v>1003.4931640625</v>
      </c>
      <c r="AW88">
        <v>5909.248046875</v>
      </c>
      <c r="AX88">
        <v>4192.36376953125</v>
      </c>
      <c r="AY88">
        <v>2.4874567985534668E-2</v>
      </c>
      <c r="AZ88">
        <v>0.12167870998382568</v>
      </c>
      <c r="BA88" s="10" t="s">
        <v>79</v>
      </c>
      <c r="BB88" s="10" t="s">
        <v>915</v>
      </c>
      <c r="BC88" s="10" t="s">
        <v>913</v>
      </c>
      <c r="BD88">
        <v>45000</v>
      </c>
      <c r="BE88">
        <v>828380</v>
      </c>
      <c r="BF88">
        <v>1148915</v>
      </c>
      <c r="BG88">
        <v>-264</v>
      </c>
      <c r="BH88">
        <v>4160</v>
      </c>
      <c r="BI88">
        <v>92045</v>
      </c>
      <c r="BJ88">
        <v>2055131</v>
      </c>
      <c r="BK88">
        <v>811848</v>
      </c>
      <c r="BL88">
        <v>1257933</v>
      </c>
      <c r="BM88">
        <v>2771</v>
      </c>
      <c r="BN88">
        <v>99999</v>
      </c>
      <c r="BO88">
        <v>1003</v>
      </c>
      <c r="BP88">
        <v>423210</v>
      </c>
      <c r="BQ88">
        <v>2055131</v>
      </c>
      <c r="BR88">
        <v>7383</v>
      </c>
      <c r="BS88">
        <v>1</v>
      </c>
      <c r="BT88">
        <v>30000</v>
      </c>
      <c r="BU88">
        <v>27702</v>
      </c>
      <c r="BV88">
        <v>1</v>
      </c>
      <c r="BW88">
        <v>30000</v>
      </c>
    </row>
    <row r="89" spans="1:75" x14ac:dyDescent="0.35">
      <c r="A89" s="10" t="s">
        <v>916</v>
      </c>
      <c r="B89" s="10" t="s">
        <v>85</v>
      </c>
      <c r="C89" s="11">
        <v>45566.776920763892</v>
      </c>
      <c r="D89" s="10" t="s">
        <v>79</v>
      </c>
      <c r="E89" s="10" t="s">
        <v>80</v>
      </c>
      <c r="F89">
        <v>244</v>
      </c>
      <c r="G89">
        <v>800.6754150390625</v>
      </c>
      <c r="H89">
        <v>119.90861511230469</v>
      </c>
      <c r="I89">
        <v>244</v>
      </c>
      <c r="J89">
        <v>244</v>
      </c>
      <c r="K89">
        <v>0</v>
      </c>
      <c r="L89">
        <v>215.10000610351563</v>
      </c>
      <c r="M89">
        <v>215.30000305175781</v>
      </c>
      <c r="N89">
        <v>220.30000305175781</v>
      </c>
      <c r="O89">
        <v>224.80000305175781</v>
      </c>
      <c r="P89" s="10" t="s">
        <v>914</v>
      </c>
      <c r="Q89" s="10" t="s">
        <v>82</v>
      </c>
      <c r="R89">
        <v>2196.89892578125</v>
      </c>
      <c r="S89">
        <v>1832.222412109375</v>
      </c>
      <c r="T89">
        <v>16.369998931884766</v>
      </c>
      <c r="U89">
        <v>110</v>
      </c>
      <c r="V89" s="10" t="s">
        <v>82</v>
      </c>
      <c r="W89">
        <v>24.340002059936523</v>
      </c>
      <c r="X89">
        <v>2.0240001678466797</v>
      </c>
      <c r="Y89">
        <v>0.45400002598762512</v>
      </c>
      <c r="Z89">
        <v>0</v>
      </c>
      <c r="AA89">
        <v>0.65600001811981201</v>
      </c>
      <c r="AB89">
        <v>43</v>
      </c>
      <c r="AC89">
        <v>26.090358734130859</v>
      </c>
      <c r="AD89">
        <v>44.943305969238281</v>
      </c>
      <c r="AE89">
        <v>230</v>
      </c>
      <c r="AF89">
        <v>60</v>
      </c>
      <c r="AG89">
        <v>60</v>
      </c>
      <c r="AH89">
        <v>60</v>
      </c>
      <c r="AI89">
        <v>61</v>
      </c>
      <c r="AJ89">
        <v>91.864166259765625</v>
      </c>
      <c r="AK89">
        <v>52.49993896484375</v>
      </c>
      <c r="AL89">
        <v>67.405464172363281</v>
      </c>
      <c r="AM89">
        <v>83.276504516601563</v>
      </c>
      <c r="AN89">
        <v>1.5049375295639038</v>
      </c>
      <c r="AO89">
        <v>536.34698486328125</v>
      </c>
      <c r="AP89">
        <v>487.03250122070313</v>
      </c>
      <c r="AQ89">
        <v>4.966437816619873</v>
      </c>
      <c r="AR89">
        <v>3.9129376411437988</v>
      </c>
      <c r="AS89">
        <v>7672.64501953125</v>
      </c>
      <c r="AT89">
        <v>5749.5986328125</v>
      </c>
      <c r="AU89">
        <v>1778.181640625</v>
      </c>
      <c r="AV89">
        <v>1075.724609375</v>
      </c>
      <c r="AW89">
        <v>5894.46337890625</v>
      </c>
      <c r="AX89">
        <v>4673.8740234375</v>
      </c>
      <c r="BA89" s="10" t="s">
        <v>79</v>
      </c>
      <c r="BB89" s="10" t="s">
        <v>917</v>
      </c>
      <c r="BC89" s="10" t="s">
        <v>916</v>
      </c>
      <c r="BD89">
        <v>45000</v>
      </c>
      <c r="BE89">
        <v>1216899</v>
      </c>
      <c r="BF89">
        <v>888341</v>
      </c>
      <c r="BG89">
        <v>-2991</v>
      </c>
      <c r="BH89">
        <v>4104</v>
      </c>
      <c r="BI89">
        <v>89318</v>
      </c>
      <c r="BJ89">
        <v>2056178</v>
      </c>
      <c r="BK89">
        <v>1215723</v>
      </c>
      <c r="BL89">
        <v>1197332</v>
      </c>
      <c r="BM89">
        <v>-179247</v>
      </c>
      <c r="BN89">
        <v>99999</v>
      </c>
      <c r="BO89">
        <v>1005</v>
      </c>
      <c r="BP89">
        <v>424600</v>
      </c>
      <c r="BQ89">
        <v>2056178</v>
      </c>
      <c r="BR89">
        <v>9724</v>
      </c>
      <c r="BS89">
        <v>1</v>
      </c>
      <c r="BT89">
        <v>30000</v>
      </c>
      <c r="BU89">
        <v>26723</v>
      </c>
      <c r="BV89">
        <v>1</v>
      </c>
      <c r="BW89">
        <v>30000</v>
      </c>
    </row>
    <row r="90" spans="1:75" x14ac:dyDescent="0.35">
      <c r="A90" s="10" t="s">
        <v>918</v>
      </c>
      <c r="B90" s="10" t="s">
        <v>78</v>
      </c>
      <c r="C90" s="11">
        <v>45566.777210011576</v>
      </c>
      <c r="D90" s="10" t="s">
        <v>79</v>
      </c>
      <c r="E90" s="10" t="s">
        <v>80</v>
      </c>
      <c r="F90">
        <v>245</v>
      </c>
      <c r="G90">
        <v>800.85986328125</v>
      </c>
      <c r="H90">
        <v>119.90861511230469</v>
      </c>
      <c r="I90">
        <v>245</v>
      </c>
      <c r="J90">
        <v>245</v>
      </c>
      <c r="K90">
        <v>0</v>
      </c>
      <c r="L90">
        <v>215.10000610351563</v>
      </c>
      <c r="M90">
        <v>215.10000610351563</v>
      </c>
      <c r="N90">
        <v>220.30000305175781</v>
      </c>
      <c r="O90">
        <v>225</v>
      </c>
      <c r="P90" s="10" t="s">
        <v>919</v>
      </c>
      <c r="Q90" s="10" t="s">
        <v>82</v>
      </c>
      <c r="R90">
        <v>2190.196044921875</v>
      </c>
      <c r="S90">
        <v>1850.77685546875</v>
      </c>
      <c r="T90">
        <v>16.379999160766602</v>
      </c>
      <c r="U90">
        <v>110</v>
      </c>
      <c r="V90" s="10" t="s">
        <v>82</v>
      </c>
      <c r="W90">
        <v>24.338001251220703</v>
      </c>
      <c r="X90">
        <v>2.0540001392364502</v>
      </c>
      <c r="Y90">
        <v>0.45200002193450928</v>
      </c>
      <c r="Z90">
        <v>0</v>
      </c>
      <c r="AA90">
        <v>0.65600001811981201</v>
      </c>
      <c r="AB90">
        <v>43.200000762939453</v>
      </c>
      <c r="AC90">
        <v>26.340099334716797</v>
      </c>
      <c r="AD90">
        <v>44.948402404785156</v>
      </c>
      <c r="AE90">
        <v>229.80000305175781</v>
      </c>
      <c r="AF90">
        <v>60</v>
      </c>
      <c r="AG90">
        <v>60.099997999999999</v>
      </c>
      <c r="AH90">
        <v>60.099997999999999</v>
      </c>
      <c r="AI90">
        <v>61</v>
      </c>
      <c r="AJ90">
        <v>141.87911987304688</v>
      </c>
      <c r="AK90">
        <v>52.499603271484375</v>
      </c>
      <c r="AL90">
        <v>66.758720397949219</v>
      </c>
      <c r="AM90">
        <v>80.57379150390625</v>
      </c>
      <c r="AN90">
        <v>2.8594377040863037</v>
      </c>
      <c r="AO90">
        <v>539.407470703125</v>
      </c>
      <c r="AP90">
        <v>492.6585693359375</v>
      </c>
      <c r="AQ90">
        <v>4.7030625343322754</v>
      </c>
      <c r="AR90">
        <v>3.7248127460479736</v>
      </c>
      <c r="AS90">
        <v>7611.45654296875</v>
      </c>
      <c r="AT90">
        <v>5275.93603515625</v>
      </c>
      <c r="AU90">
        <v>1651.56640625</v>
      </c>
      <c r="AV90">
        <v>986.70458984375</v>
      </c>
      <c r="AW90">
        <v>5959.89013671875</v>
      </c>
      <c r="AX90">
        <v>4289.2314453125</v>
      </c>
      <c r="AY90">
        <v>2.012944221496582E-2</v>
      </c>
      <c r="AZ90">
        <v>0.12723147869110107</v>
      </c>
      <c r="BA90" s="10" t="s">
        <v>79</v>
      </c>
      <c r="BB90" s="10" t="s">
        <v>920</v>
      </c>
      <c r="BC90" s="10" t="s">
        <v>918</v>
      </c>
      <c r="BD90">
        <v>45000</v>
      </c>
      <c r="BE90">
        <v>851395</v>
      </c>
      <c r="BF90">
        <v>1171639</v>
      </c>
      <c r="BG90">
        <v>1180</v>
      </c>
      <c r="BH90">
        <v>4061</v>
      </c>
      <c r="BI90">
        <v>93489</v>
      </c>
      <c r="BJ90">
        <v>2055194</v>
      </c>
      <c r="BK90">
        <v>831857</v>
      </c>
      <c r="BL90">
        <v>1279112</v>
      </c>
      <c r="BM90">
        <v>4676</v>
      </c>
      <c r="BN90">
        <v>98425</v>
      </c>
      <c r="BO90">
        <v>1003</v>
      </c>
      <c r="BP90">
        <v>423529</v>
      </c>
      <c r="BQ90">
        <v>2055194</v>
      </c>
      <c r="BR90">
        <v>6132</v>
      </c>
      <c r="BS90">
        <v>1</v>
      </c>
      <c r="BT90">
        <v>30000</v>
      </c>
      <c r="BU90">
        <v>26141</v>
      </c>
      <c r="BV90">
        <v>1</v>
      </c>
      <c r="BW90">
        <v>30000</v>
      </c>
    </row>
    <row r="91" spans="1:75" x14ac:dyDescent="0.35">
      <c r="A91" s="10" t="s">
        <v>921</v>
      </c>
      <c r="B91" s="10" t="s">
        <v>85</v>
      </c>
      <c r="C91" s="11">
        <v>45566.777210011576</v>
      </c>
      <c r="D91" s="10" t="s">
        <v>79</v>
      </c>
      <c r="E91" s="10" t="s">
        <v>80</v>
      </c>
      <c r="F91">
        <v>245</v>
      </c>
      <c r="G91">
        <v>800.85986328125</v>
      </c>
      <c r="H91">
        <v>119.90861511230469</v>
      </c>
      <c r="I91">
        <v>245</v>
      </c>
      <c r="J91">
        <v>245</v>
      </c>
      <c r="K91">
        <v>0</v>
      </c>
      <c r="L91">
        <v>215.10000610351563</v>
      </c>
      <c r="M91">
        <v>215.10000610351563</v>
      </c>
      <c r="N91">
        <v>220.30000305175781</v>
      </c>
      <c r="O91">
        <v>225</v>
      </c>
      <c r="P91" s="10" t="s">
        <v>919</v>
      </c>
      <c r="Q91" s="10" t="s">
        <v>82</v>
      </c>
      <c r="R91">
        <v>2190.196044921875</v>
      </c>
      <c r="S91">
        <v>1850.77685546875</v>
      </c>
      <c r="T91">
        <v>16.379999160766602</v>
      </c>
      <c r="U91">
        <v>110</v>
      </c>
      <c r="V91" s="10" t="s">
        <v>82</v>
      </c>
      <c r="W91">
        <v>24.338001251220703</v>
      </c>
      <c r="X91">
        <v>2.0540001392364502</v>
      </c>
      <c r="Y91">
        <v>0.45200002193450928</v>
      </c>
      <c r="Z91">
        <v>0</v>
      </c>
      <c r="AA91">
        <v>0.65600001811981201</v>
      </c>
      <c r="AB91">
        <v>43.200000762939453</v>
      </c>
      <c r="AC91">
        <v>26.340099334716797</v>
      </c>
      <c r="AD91">
        <v>44.948402404785156</v>
      </c>
      <c r="AE91">
        <v>229.80000305175781</v>
      </c>
      <c r="AF91">
        <v>60</v>
      </c>
      <c r="AG91">
        <v>60.099997999999999</v>
      </c>
      <c r="AH91">
        <v>60.099997999999999</v>
      </c>
      <c r="AI91">
        <v>61</v>
      </c>
      <c r="AJ91">
        <v>91.864166259765625</v>
      </c>
      <c r="AK91">
        <v>52.49993896484375</v>
      </c>
      <c r="AL91">
        <v>67.600112915039063</v>
      </c>
      <c r="AM91">
        <v>83.006301879882813</v>
      </c>
      <c r="AN91">
        <v>2.6336877346038818</v>
      </c>
      <c r="AO91">
        <v>539.16790771484375</v>
      </c>
      <c r="AP91">
        <v>489.97128295898438</v>
      </c>
      <c r="AQ91">
        <v>4.9288125038146973</v>
      </c>
      <c r="AR91">
        <v>3.8753125667572021</v>
      </c>
      <c r="AS91">
        <v>7736.982421875</v>
      </c>
      <c r="AT91">
        <v>5835.3994140625</v>
      </c>
      <c r="AU91">
        <v>1779.4169921875</v>
      </c>
      <c r="AV91">
        <v>1076.7275390625</v>
      </c>
      <c r="AW91">
        <v>5957.5654296875</v>
      </c>
      <c r="AX91">
        <v>4758.671875</v>
      </c>
      <c r="BA91" s="10" t="s">
        <v>79</v>
      </c>
      <c r="BB91" s="10" t="s">
        <v>922</v>
      </c>
      <c r="BC91" s="10" t="s">
        <v>921</v>
      </c>
      <c r="BD91">
        <v>45000</v>
      </c>
      <c r="BE91">
        <v>1199924</v>
      </c>
      <c r="BF91">
        <v>799365</v>
      </c>
      <c r="BG91">
        <v>-4127</v>
      </c>
      <c r="BH91">
        <v>4045</v>
      </c>
      <c r="BI91">
        <v>88182</v>
      </c>
      <c r="BJ91">
        <v>2056478</v>
      </c>
      <c r="BK91">
        <v>1204037</v>
      </c>
      <c r="BL91">
        <v>1110500</v>
      </c>
      <c r="BM91">
        <v>179782</v>
      </c>
      <c r="BN91">
        <v>99999</v>
      </c>
      <c r="BO91">
        <v>1005</v>
      </c>
      <c r="BP91">
        <v>424579</v>
      </c>
      <c r="BQ91">
        <v>2056478</v>
      </c>
      <c r="BR91">
        <v>8547</v>
      </c>
      <c r="BS91">
        <v>1</v>
      </c>
      <c r="BT91">
        <v>30000</v>
      </c>
      <c r="BU91">
        <v>37966</v>
      </c>
      <c r="BV91">
        <v>1</v>
      </c>
      <c r="BW91">
        <v>30000</v>
      </c>
    </row>
    <row r="92" spans="1:75" x14ac:dyDescent="0.35">
      <c r="A92" s="10" t="s">
        <v>923</v>
      </c>
      <c r="B92" s="10" t="s">
        <v>78</v>
      </c>
      <c r="C92" s="11">
        <v>45566.777488738429</v>
      </c>
      <c r="D92" s="10" t="s">
        <v>79</v>
      </c>
      <c r="E92" s="10" t="s">
        <v>80</v>
      </c>
      <c r="F92">
        <v>246</v>
      </c>
      <c r="G92">
        <v>800.85986328125</v>
      </c>
      <c r="H92">
        <v>119.90861511230469</v>
      </c>
      <c r="I92">
        <v>246</v>
      </c>
      <c r="J92">
        <v>246</v>
      </c>
      <c r="K92">
        <v>0</v>
      </c>
      <c r="L92">
        <v>214.80000305175781</v>
      </c>
      <c r="M92">
        <v>215.30000305175781</v>
      </c>
      <c r="N92">
        <v>220.30000305175781</v>
      </c>
      <c r="O92">
        <v>225</v>
      </c>
      <c r="P92" s="10" t="s">
        <v>924</v>
      </c>
      <c r="Q92" s="10" t="s">
        <v>82</v>
      </c>
      <c r="R92">
        <v>2181.841796875</v>
      </c>
      <c r="S92">
        <v>1832.0281982421875</v>
      </c>
      <c r="T92">
        <v>16.379999160766602</v>
      </c>
      <c r="U92">
        <v>110</v>
      </c>
      <c r="V92" s="10" t="s">
        <v>82</v>
      </c>
      <c r="W92">
        <v>24.338001251220703</v>
      </c>
      <c r="X92">
        <v>2.0600001811981201</v>
      </c>
      <c r="Y92">
        <v>0.45200002193450928</v>
      </c>
      <c r="Z92">
        <v>0</v>
      </c>
      <c r="AA92">
        <v>0.65400004386901855</v>
      </c>
      <c r="AB92">
        <v>43.400001525878906</v>
      </c>
      <c r="AC92">
        <v>26.579647064208984</v>
      </c>
      <c r="AD92">
        <v>44.968788146972656</v>
      </c>
      <c r="AE92">
        <v>229.80000305175781</v>
      </c>
      <c r="AF92">
        <v>60</v>
      </c>
      <c r="AG92">
        <v>59.900002000000001</v>
      </c>
      <c r="AH92">
        <v>59.900002000000001</v>
      </c>
      <c r="AI92">
        <v>61</v>
      </c>
      <c r="AJ92">
        <v>141.87911987304688</v>
      </c>
      <c r="AK92">
        <v>52.499603271484375</v>
      </c>
      <c r="AL92">
        <v>66.841537475585938</v>
      </c>
      <c r="AM92">
        <v>80.5672607421875</v>
      </c>
      <c r="AN92">
        <v>3.3109376430511475</v>
      </c>
      <c r="AO92">
        <v>539.17108154296875</v>
      </c>
      <c r="AP92">
        <v>492.98321533203125</v>
      </c>
      <c r="AQ92">
        <v>4.6278128623962402</v>
      </c>
      <c r="AR92">
        <v>3.7248127460479736</v>
      </c>
      <c r="AS92">
        <v>7607.89892578125</v>
      </c>
      <c r="AT92">
        <v>5268.1982421875</v>
      </c>
      <c r="AU92">
        <v>1616.31884765625</v>
      </c>
      <c r="AV92">
        <v>992.419921875</v>
      </c>
      <c r="AW92">
        <v>5991.580078125</v>
      </c>
      <c r="AX92">
        <v>4275.7783203125</v>
      </c>
      <c r="AY92">
        <v>7.3915719985961914E-3</v>
      </c>
      <c r="AZ92">
        <v>0.14138329029083252</v>
      </c>
      <c r="BA92" s="10" t="s">
        <v>79</v>
      </c>
      <c r="BB92" s="10" t="s">
        <v>79</v>
      </c>
      <c r="BC92" s="10" t="s">
        <v>79</v>
      </c>
    </row>
    <row r="93" spans="1:75" x14ac:dyDescent="0.35">
      <c r="A93" s="10" t="s">
        <v>925</v>
      </c>
      <c r="B93" s="10" t="s">
        <v>85</v>
      </c>
      <c r="C93" s="11">
        <v>45566.777488738429</v>
      </c>
      <c r="D93" s="10" t="s">
        <v>79</v>
      </c>
      <c r="E93" s="10" t="s">
        <v>80</v>
      </c>
      <c r="F93">
        <v>246</v>
      </c>
      <c r="G93">
        <v>800.85986328125</v>
      </c>
      <c r="H93">
        <v>119.90861511230469</v>
      </c>
      <c r="I93">
        <v>246</v>
      </c>
      <c r="J93">
        <v>246</v>
      </c>
      <c r="K93">
        <v>0</v>
      </c>
      <c r="L93">
        <v>214.80000305175781</v>
      </c>
      <c r="M93">
        <v>215.30000305175781</v>
      </c>
      <c r="N93">
        <v>220.30000305175781</v>
      </c>
      <c r="O93">
        <v>225</v>
      </c>
      <c r="P93" s="10" t="s">
        <v>924</v>
      </c>
      <c r="Q93" s="10" t="s">
        <v>82</v>
      </c>
      <c r="R93">
        <v>2181.841796875</v>
      </c>
      <c r="S93">
        <v>1832.0281982421875</v>
      </c>
      <c r="T93">
        <v>16.379999160766602</v>
      </c>
      <c r="U93">
        <v>110</v>
      </c>
      <c r="V93" s="10" t="s">
        <v>82</v>
      </c>
      <c r="W93">
        <v>24.338001251220703</v>
      </c>
      <c r="X93">
        <v>2.0600001811981201</v>
      </c>
      <c r="Y93">
        <v>0.45200002193450928</v>
      </c>
      <c r="Z93">
        <v>0</v>
      </c>
      <c r="AA93">
        <v>0.65400004386901855</v>
      </c>
      <c r="AB93">
        <v>43.400001525878906</v>
      </c>
      <c r="AC93">
        <v>26.579647064208984</v>
      </c>
      <c r="AD93">
        <v>44.968788146972656</v>
      </c>
      <c r="AE93">
        <v>229.80000305175781</v>
      </c>
      <c r="AF93">
        <v>60</v>
      </c>
      <c r="AG93">
        <v>59.900002000000001</v>
      </c>
      <c r="AH93">
        <v>59.900002000000001</v>
      </c>
      <c r="AI93">
        <v>61</v>
      </c>
      <c r="AJ93">
        <v>91.864166259765625</v>
      </c>
      <c r="AK93">
        <v>52.49993896484375</v>
      </c>
      <c r="AL93">
        <v>67.513778686523438</v>
      </c>
      <c r="AM93">
        <v>83.054046630859375</v>
      </c>
      <c r="AN93">
        <v>2.4831876754760742</v>
      </c>
      <c r="AO93">
        <v>540.22198486328125</v>
      </c>
      <c r="AP93">
        <v>492.68402099609375</v>
      </c>
      <c r="AQ93">
        <v>4.8911876678466797</v>
      </c>
      <c r="AR93">
        <v>3.9129376411437988</v>
      </c>
      <c r="AS93">
        <v>7754.552734375</v>
      </c>
      <c r="AT93">
        <v>5901.62646484375</v>
      </c>
      <c r="AU93">
        <v>1774.19775390625</v>
      </c>
      <c r="AV93">
        <v>1112.25</v>
      </c>
      <c r="AW93">
        <v>5980.35498046875</v>
      </c>
      <c r="AX93">
        <v>4789.37646484375</v>
      </c>
      <c r="BA93" s="10" t="s">
        <v>79</v>
      </c>
      <c r="BB93" s="10" t="s">
        <v>926</v>
      </c>
      <c r="BC93" s="10" t="s">
        <v>925</v>
      </c>
      <c r="BD93">
        <v>45000</v>
      </c>
      <c r="BE93">
        <v>1212793</v>
      </c>
      <c r="BF93">
        <v>1075311</v>
      </c>
      <c r="BG93">
        <v>-2309</v>
      </c>
      <c r="BH93">
        <v>4028</v>
      </c>
      <c r="BI93">
        <v>90000</v>
      </c>
      <c r="BJ93">
        <v>2054412</v>
      </c>
      <c r="BK93">
        <v>1211542</v>
      </c>
      <c r="BL93">
        <v>1382487</v>
      </c>
      <c r="BM93">
        <v>-179112</v>
      </c>
      <c r="BN93">
        <v>98425</v>
      </c>
      <c r="BO93">
        <v>1004</v>
      </c>
      <c r="BP93">
        <v>424631</v>
      </c>
      <c r="BQ93">
        <v>2054412</v>
      </c>
      <c r="BR93">
        <v>6642</v>
      </c>
      <c r="BS93">
        <v>1</v>
      </c>
      <c r="BT93">
        <v>30000</v>
      </c>
      <c r="BU93">
        <v>28433</v>
      </c>
      <c r="BV93">
        <v>1</v>
      </c>
      <c r="BW93">
        <v>30000</v>
      </c>
    </row>
    <row r="94" spans="1:75" x14ac:dyDescent="0.35">
      <c r="A94" s="10" t="s">
        <v>927</v>
      </c>
      <c r="B94" s="10" t="s">
        <v>78</v>
      </c>
      <c r="C94" s="11">
        <v>45566.777765879633</v>
      </c>
      <c r="D94" s="10" t="s">
        <v>79</v>
      </c>
      <c r="E94" s="10" t="s">
        <v>80</v>
      </c>
      <c r="F94">
        <v>247</v>
      </c>
      <c r="G94">
        <v>800.490966796875</v>
      </c>
      <c r="H94">
        <v>119.90861511230469</v>
      </c>
      <c r="I94">
        <v>247</v>
      </c>
      <c r="J94">
        <v>247</v>
      </c>
      <c r="K94">
        <v>0</v>
      </c>
      <c r="L94">
        <v>215.10000610351563</v>
      </c>
      <c r="M94">
        <v>215.5</v>
      </c>
      <c r="N94">
        <v>220.30000305175781</v>
      </c>
      <c r="O94">
        <v>225</v>
      </c>
      <c r="P94" s="10" t="s">
        <v>928</v>
      </c>
      <c r="Q94" s="10" t="s">
        <v>82</v>
      </c>
      <c r="R94">
        <v>2183.298828125</v>
      </c>
      <c r="S94">
        <v>1791.616455078125</v>
      </c>
      <c r="T94">
        <v>16.389999389648438</v>
      </c>
      <c r="U94">
        <v>110</v>
      </c>
      <c r="V94" s="10" t="s">
        <v>82</v>
      </c>
      <c r="W94">
        <v>24.338001251220703</v>
      </c>
      <c r="X94">
        <v>2.0540001392364502</v>
      </c>
      <c r="Y94">
        <v>0.45200002193450928</v>
      </c>
      <c r="Z94">
        <v>0</v>
      </c>
      <c r="AA94">
        <v>0.65600001811981201</v>
      </c>
      <c r="AB94">
        <v>43.400001525878906</v>
      </c>
      <c r="AC94">
        <v>26.90074348449707</v>
      </c>
      <c r="AD94">
        <v>44.984077453613281</v>
      </c>
      <c r="AE94">
        <v>229.80000305175781</v>
      </c>
      <c r="AF94">
        <v>60</v>
      </c>
      <c r="AG94">
        <v>60</v>
      </c>
      <c r="AH94">
        <v>60</v>
      </c>
      <c r="AI94">
        <v>61</v>
      </c>
      <c r="AJ94">
        <v>141.87911987304688</v>
      </c>
      <c r="AK94">
        <v>52.499603271484375</v>
      </c>
      <c r="AL94">
        <v>66.768440246582031</v>
      </c>
      <c r="AM94">
        <v>80.5595703125</v>
      </c>
      <c r="AN94">
        <v>3.9881877899169922</v>
      </c>
      <c r="AO94">
        <v>538.33551025390625</v>
      </c>
      <c r="AP94">
        <v>490.42816162109375</v>
      </c>
      <c r="AQ94">
        <v>4.6654376983642578</v>
      </c>
      <c r="AR94">
        <v>3.7248127460479736</v>
      </c>
      <c r="AS94">
        <v>7615.06103515625</v>
      </c>
      <c r="AT94">
        <v>5239.28466796875</v>
      </c>
      <c r="AU94">
        <v>1634.9345703125</v>
      </c>
      <c r="AV94">
        <v>990.1728515625</v>
      </c>
      <c r="AW94">
        <v>5980.12646484375</v>
      </c>
      <c r="AX94">
        <v>4249.11181640625</v>
      </c>
      <c r="AY94">
        <v>2.634882926940918E-3</v>
      </c>
      <c r="AZ94">
        <v>0.1577155590057373</v>
      </c>
      <c r="BA94" s="10" t="s">
        <v>79</v>
      </c>
      <c r="BB94" s="10" t="s">
        <v>929</v>
      </c>
      <c r="BC94" s="10" t="s">
        <v>927</v>
      </c>
      <c r="BD94">
        <v>45000</v>
      </c>
      <c r="BE94">
        <v>830855</v>
      </c>
      <c r="BF94">
        <v>1226528</v>
      </c>
      <c r="BG94">
        <v>-929</v>
      </c>
      <c r="BH94">
        <v>4107</v>
      </c>
      <c r="BI94">
        <v>91380</v>
      </c>
      <c r="BJ94">
        <v>2055433</v>
      </c>
      <c r="BK94">
        <v>816041</v>
      </c>
      <c r="BL94">
        <v>1334929</v>
      </c>
      <c r="BM94">
        <v>2344</v>
      </c>
      <c r="BN94">
        <v>98425</v>
      </c>
      <c r="BO94">
        <v>1003</v>
      </c>
      <c r="BP94">
        <v>423147</v>
      </c>
      <c r="BQ94">
        <v>2055433</v>
      </c>
      <c r="BR94">
        <v>6779</v>
      </c>
      <c r="BS94">
        <v>1</v>
      </c>
      <c r="BT94">
        <v>30000</v>
      </c>
      <c r="BU94">
        <v>30562</v>
      </c>
      <c r="BV94">
        <v>1</v>
      </c>
      <c r="BW94">
        <v>30000</v>
      </c>
    </row>
    <row r="95" spans="1:75" x14ac:dyDescent="0.35">
      <c r="A95" s="10" t="s">
        <v>930</v>
      </c>
      <c r="B95" s="10" t="s">
        <v>85</v>
      </c>
      <c r="C95" s="11">
        <v>45566.777765879633</v>
      </c>
      <c r="D95" s="10" t="s">
        <v>79</v>
      </c>
      <c r="E95" s="10" t="s">
        <v>80</v>
      </c>
      <c r="F95">
        <v>247</v>
      </c>
      <c r="G95">
        <v>800.490966796875</v>
      </c>
      <c r="H95">
        <v>119.90861511230469</v>
      </c>
      <c r="I95">
        <v>247</v>
      </c>
      <c r="J95">
        <v>247</v>
      </c>
      <c r="K95">
        <v>0</v>
      </c>
      <c r="L95">
        <v>215.10000610351563</v>
      </c>
      <c r="M95">
        <v>215.5</v>
      </c>
      <c r="N95">
        <v>220.30000305175781</v>
      </c>
      <c r="O95">
        <v>225</v>
      </c>
      <c r="P95" s="10" t="s">
        <v>928</v>
      </c>
      <c r="Q95" s="10" t="s">
        <v>82</v>
      </c>
      <c r="R95">
        <v>2183.298828125</v>
      </c>
      <c r="S95">
        <v>1791.616455078125</v>
      </c>
      <c r="T95">
        <v>16.389999389648438</v>
      </c>
      <c r="U95">
        <v>110</v>
      </c>
      <c r="V95" s="10" t="s">
        <v>82</v>
      </c>
      <c r="W95">
        <v>24.338001251220703</v>
      </c>
      <c r="X95">
        <v>2.0540001392364502</v>
      </c>
      <c r="Y95">
        <v>0.45200002193450928</v>
      </c>
      <c r="Z95">
        <v>0</v>
      </c>
      <c r="AA95">
        <v>0.65600001811981201</v>
      </c>
      <c r="AB95">
        <v>43.400001525878906</v>
      </c>
      <c r="AC95">
        <v>26.90074348449707</v>
      </c>
      <c r="AD95">
        <v>44.984077453613281</v>
      </c>
      <c r="AE95">
        <v>229.80000305175781</v>
      </c>
      <c r="AF95">
        <v>60</v>
      </c>
      <c r="AG95">
        <v>60</v>
      </c>
      <c r="AH95">
        <v>60</v>
      </c>
      <c r="AI95">
        <v>61</v>
      </c>
      <c r="AJ95">
        <v>91.864166259765625</v>
      </c>
      <c r="AK95">
        <v>52.49993896484375</v>
      </c>
      <c r="AL95">
        <v>67.440101623535156</v>
      </c>
      <c r="AM95">
        <v>83.438743591308594</v>
      </c>
      <c r="AN95">
        <v>1.5049375295639038</v>
      </c>
      <c r="AO95">
        <v>541.404541015625</v>
      </c>
      <c r="AP95">
        <v>492.00234985351563</v>
      </c>
      <c r="AQ95">
        <v>4.8911876678466797</v>
      </c>
      <c r="AR95">
        <v>3.9505627155303955</v>
      </c>
      <c r="AS95">
        <v>7805.66015625</v>
      </c>
      <c r="AT95">
        <v>5914.8037109375</v>
      </c>
      <c r="AU95">
        <v>1782.1220703125</v>
      </c>
      <c r="AV95">
        <v>1136.86474609375</v>
      </c>
      <c r="AW95">
        <v>6023.5380859375</v>
      </c>
      <c r="AX95">
        <v>4777.93896484375</v>
      </c>
      <c r="BA95" s="10" t="s">
        <v>79</v>
      </c>
      <c r="BB95" s="10" t="s">
        <v>931</v>
      </c>
      <c r="BC95" s="10" t="s">
        <v>930</v>
      </c>
      <c r="BD95">
        <v>45000</v>
      </c>
      <c r="BE95">
        <v>1205339</v>
      </c>
      <c r="BF95">
        <v>844856</v>
      </c>
      <c r="BG95">
        <v>-2771</v>
      </c>
      <c r="BH95">
        <v>4030</v>
      </c>
      <c r="BI95">
        <v>89538</v>
      </c>
      <c r="BJ95">
        <v>2056606</v>
      </c>
      <c r="BK95">
        <v>1207552</v>
      </c>
      <c r="BL95">
        <v>1154981</v>
      </c>
      <c r="BM95">
        <v>-179882</v>
      </c>
      <c r="BN95">
        <v>99999</v>
      </c>
      <c r="BO95">
        <v>1005</v>
      </c>
      <c r="BP95">
        <v>424924</v>
      </c>
      <c r="BQ95">
        <v>2056606</v>
      </c>
      <c r="BR95">
        <v>7254</v>
      </c>
      <c r="BS95">
        <v>1</v>
      </c>
      <c r="BT95">
        <v>30000</v>
      </c>
      <c r="BU95">
        <v>23520</v>
      </c>
      <c r="BV95">
        <v>1</v>
      </c>
      <c r="BW95">
        <v>30000</v>
      </c>
    </row>
    <row r="96" spans="1:75" x14ac:dyDescent="0.35">
      <c r="A96" s="10" t="s">
        <v>932</v>
      </c>
      <c r="B96" s="10" t="s">
        <v>78</v>
      </c>
      <c r="C96" s="11">
        <v>45566.778043460647</v>
      </c>
      <c r="D96" s="10" t="s">
        <v>79</v>
      </c>
      <c r="E96" s="10" t="s">
        <v>80</v>
      </c>
      <c r="F96">
        <v>248</v>
      </c>
      <c r="G96">
        <v>801.22869873046875</v>
      </c>
      <c r="H96">
        <v>119.90861511230469</v>
      </c>
      <c r="I96">
        <v>248</v>
      </c>
      <c r="J96">
        <v>248</v>
      </c>
      <c r="K96">
        <v>0</v>
      </c>
      <c r="L96">
        <v>215.5</v>
      </c>
      <c r="M96">
        <v>215.5</v>
      </c>
      <c r="N96">
        <v>220.30000305175781</v>
      </c>
      <c r="O96">
        <v>225</v>
      </c>
      <c r="P96" s="10" t="s">
        <v>933</v>
      </c>
      <c r="Q96" s="10" t="s">
        <v>82</v>
      </c>
      <c r="R96">
        <v>2190.8759765625</v>
      </c>
      <c r="S96">
        <v>1804.7308349609375</v>
      </c>
      <c r="T96">
        <v>16.389999389648438</v>
      </c>
      <c r="U96">
        <v>110</v>
      </c>
      <c r="V96" s="10" t="s">
        <v>82</v>
      </c>
      <c r="W96">
        <v>24.338001251220703</v>
      </c>
      <c r="X96">
        <v>2.070000171661377</v>
      </c>
      <c r="Y96">
        <v>0.45200002193450928</v>
      </c>
      <c r="Z96">
        <v>0</v>
      </c>
      <c r="AA96">
        <v>0.65600001811981201</v>
      </c>
      <c r="AB96">
        <v>43.5</v>
      </c>
      <c r="AC96">
        <v>27.425710678100586</v>
      </c>
      <c r="AD96">
        <v>44.963691711425781</v>
      </c>
      <c r="AE96">
        <v>229.80000305175781</v>
      </c>
      <c r="AF96">
        <v>60</v>
      </c>
      <c r="AG96">
        <v>60</v>
      </c>
      <c r="AH96">
        <v>60</v>
      </c>
      <c r="AI96">
        <v>61</v>
      </c>
      <c r="AJ96">
        <v>141.87911987304688</v>
      </c>
      <c r="AK96">
        <v>52.499603271484375</v>
      </c>
      <c r="AL96">
        <v>66.785194396972656</v>
      </c>
      <c r="AM96">
        <v>80.651390075683594</v>
      </c>
      <c r="AN96">
        <v>2.6713125705718994</v>
      </c>
      <c r="AO96">
        <v>540.7796630859375</v>
      </c>
      <c r="AP96">
        <v>495.97787475585938</v>
      </c>
      <c r="AQ96">
        <v>4.5901875495910645</v>
      </c>
      <c r="AR96">
        <v>3.687187671661377</v>
      </c>
      <c r="AS96">
        <v>7655.5859375</v>
      </c>
      <c r="AT96">
        <v>5377.625</v>
      </c>
      <c r="AU96">
        <v>1625.04296875</v>
      </c>
      <c r="AV96">
        <v>1006.1259765625</v>
      </c>
      <c r="AW96">
        <v>6030.54296875</v>
      </c>
      <c r="AX96">
        <v>4371.4990234375</v>
      </c>
      <c r="AY96">
        <v>1.1196494102478027E-2</v>
      </c>
      <c r="AZ96">
        <v>0.13889968395233154</v>
      </c>
      <c r="BA96" s="10" t="s">
        <v>79</v>
      </c>
      <c r="BB96" s="10" t="s">
        <v>934</v>
      </c>
      <c r="BC96" s="10" t="s">
        <v>932</v>
      </c>
      <c r="BD96">
        <v>45000</v>
      </c>
      <c r="BE96">
        <v>835448</v>
      </c>
      <c r="BF96">
        <v>1207492</v>
      </c>
      <c r="BG96">
        <v>-945</v>
      </c>
      <c r="BH96">
        <v>4131</v>
      </c>
      <c r="BI96">
        <v>91364</v>
      </c>
      <c r="BJ96">
        <v>2055347</v>
      </c>
      <c r="BK96">
        <v>820339</v>
      </c>
      <c r="BL96">
        <v>1316966</v>
      </c>
      <c r="BM96">
        <v>2118</v>
      </c>
      <c r="BN96">
        <v>98425</v>
      </c>
      <c r="BO96">
        <v>1003</v>
      </c>
      <c r="BP96">
        <v>423347</v>
      </c>
      <c r="BQ96">
        <v>2055347</v>
      </c>
      <c r="BR96">
        <v>5118</v>
      </c>
      <c r="BS96">
        <v>1</v>
      </c>
      <c r="BT96">
        <v>30000</v>
      </c>
      <c r="BU96">
        <v>26737</v>
      </c>
      <c r="BV96">
        <v>1</v>
      </c>
      <c r="BW96">
        <v>30000</v>
      </c>
    </row>
    <row r="97" spans="1:75" x14ac:dyDescent="0.35">
      <c r="A97" s="10" t="s">
        <v>935</v>
      </c>
      <c r="B97" s="10" t="s">
        <v>85</v>
      </c>
      <c r="C97" s="11">
        <v>45566.778043460647</v>
      </c>
      <c r="D97" s="10" t="s">
        <v>79</v>
      </c>
      <c r="E97" s="10" t="s">
        <v>80</v>
      </c>
      <c r="F97">
        <v>248</v>
      </c>
      <c r="G97">
        <v>801.22869873046875</v>
      </c>
      <c r="H97">
        <v>119.90861511230469</v>
      </c>
      <c r="I97">
        <v>248</v>
      </c>
      <c r="J97">
        <v>248</v>
      </c>
      <c r="K97">
        <v>0</v>
      </c>
      <c r="L97">
        <v>215.5</v>
      </c>
      <c r="M97">
        <v>215.5</v>
      </c>
      <c r="N97">
        <v>220.30000305175781</v>
      </c>
      <c r="O97">
        <v>225</v>
      </c>
      <c r="P97" s="10" t="s">
        <v>933</v>
      </c>
      <c r="Q97" s="10" t="s">
        <v>82</v>
      </c>
      <c r="R97">
        <v>2190.8759765625</v>
      </c>
      <c r="S97">
        <v>1804.7308349609375</v>
      </c>
      <c r="T97">
        <v>16.389999389648438</v>
      </c>
      <c r="U97">
        <v>110</v>
      </c>
      <c r="V97" s="10" t="s">
        <v>82</v>
      </c>
      <c r="W97">
        <v>24.338001251220703</v>
      </c>
      <c r="X97">
        <v>2.070000171661377</v>
      </c>
      <c r="Y97">
        <v>0.45200002193450928</v>
      </c>
      <c r="Z97">
        <v>0</v>
      </c>
      <c r="AA97">
        <v>0.65600001811981201</v>
      </c>
      <c r="AB97">
        <v>43.5</v>
      </c>
      <c r="AC97">
        <v>27.425710678100586</v>
      </c>
      <c r="AD97">
        <v>44.963691711425781</v>
      </c>
      <c r="AE97">
        <v>229.80000305175781</v>
      </c>
      <c r="AF97">
        <v>60</v>
      </c>
      <c r="AG97">
        <v>60</v>
      </c>
      <c r="AH97">
        <v>60</v>
      </c>
      <c r="AI97">
        <v>61</v>
      </c>
      <c r="AJ97">
        <v>91.864166259765625</v>
      </c>
      <c r="AK97">
        <v>52.49993896484375</v>
      </c>
      <c r="AL97">
        <v>67.496658325195313</v>
      </c>
      <c r="AM97">
        <v>83.05718994140625</v>
      </c>
      <c r="AN97">
        <v>2.2574377059936523</v>
      </c>
      <c r="AO97">
        <v>543.7567138671875</v>
      </c>
      <c r="AP97">
        <v>495.59762573242188</v>
      </c>
      <c r="AQ97">
        <v>4.8911876678466797</v>
      </c>
      <c r="AR97">
        <v>3.8376877307891846</v>
      </c>
      <c r="AS97">
        <v>7842.234375</v>
      </c>
      <c r="AT97">
        <v>5993.77880859375</v>
      </c>
      <c r="AU97">
        <v>1807.083984375</v>
      </c>
      <c r="AV97">
        <v>1105.1962890625</v>
      </c>
      <c r="AW97">
        <v>6035.150390625</v>
      </c>
      <c r="AX97">
        <v>4888.58251953125</v>
      </c>
      <c r="BA97" s="10" t="s">
        <v>79</v>
      </c>
      <c r="BB97" s="10" t="s">
        <v>936</v>
      </c>
      <c r="BC97" s="10" t="s">
        <v>935</v>
      </c>
      <c r="BD97">
        <v>45000</v>
      </c>
      <c r="BE97">
        <v>1204018</v>
      </c>
      <c r="BF97">
        <v>1097128</v>
      </c>
      <c r="BG97">
        <v>-2999</v>
      </c>
      <c r="BH97">
        <v>4055</v>
      </c>
      <c r="BI97">
        <v>89310</v>
      </c>
      <c r="BJ97">
        <v>2054093</v>
      </c>
      <c r="BK97">
        <v>1204611</v>
      </c>
      <c r="BL97">
        <v>1402347</v>
      </c>
      <c r="BM97">
        <v>-179500</v>
      </c>
      <c r="BN97">
        <v>98425</v>
      </c>
      <c r="BO97">
        <v>1005</v>
      </c>
      <c r="BP97">
        <v>424771</v>
      </c>
      <c r="BQ97">
        <v>2054093</v>
      </c>
      <c r="BR97">
        <v>6425</v>
      </c>
      <c r="BS97">
        <v>1</v>
      </c>
      <c r="BT97">
        <v>30000</v>
      </c>
      <c r="BU97">
        <v>23012</v>
      </c>
      <c r="BV97">
        <v>1</v>
      </c>
      <c r="BW97">
        <v>30000</v>
      </c>
    </row>
    <row r="98" spans="1:75" x14ac:dyDescent="0.35">
      <c r="A98" s="10" t="s">
        <v>937</v>
      </c>
      <c r="B98" s="10" t="s">
        <v>78</v>
      </c>
      <c r="C98" s="11">
        <v>45566.778333182869</v>
      </c>
      <c r="D98" s="10" t="s">
        <v>79</v>
      </c>
      <c r="E98" s="10" t="s">
        <v>80</v>
      </c>
      <c r="F98">
        <v>249</v>
      </c>
      <c r="G98">
        <v>801.0443115234375</v>
      </c>
      <c r="H98">
        <v>119.90861511230469</v>
      </c>
      <c r="I98">
        <v>249</v>
      </c>
      <c r="J98">
        <v>249</v>
      </c>
      <c r="K98">
        <v>0</v>
      </c>
      <c r="L98">
        <v>215.30000305175781</v>
      </c>
      <c r="M98">
        <v>215.60000610351563</v>
      </c>
      <c r="N98">
        <v>220.30000305175781</v>
      </c>
      <c r="O98">
        <v>225</v>
      </c>
      <c r="P98" s="10" t="s">
        <v>938</v>
      </c>
      <c r="Q98" s="10" t="s">
        <v>82</v>
      </c>
      <c r="R98">
        <v>2182.521728515625</v>
      </c>
      <c r="S98">
        <v>1774.519287109375</v>
      </c>
      <c r="T98">
        <v>16.389999389648438</v>
      </c>
      <c r="U98">
        <v>110</v>
      </c>
      <c r="V98" s="10" t="s">
        <v>82</v>
      </c>
      <c r="W98">
        <v>24.338001251220703</v>
      </c>
      <c r="X98">
        <v>2.0480000972747803</v>
      </c>
      <c r="Y98">
        <v>0.45200002193450928</v>
      </c>
      <c r="Z98">
        <v>0</v>
      </c>
      <c r="AA98">
        <v>0.65400004386901855</v>
      </c>
      <c r="AB98">
        <v>43.700000762939453</v>
      </c>
      <c r="AC98">
        <v>27.405324935913086</v>
      </c>
      <c r="AD98">
        <v>44.943305969238281</v>
      </c>
      <c r="AE98">
        <v>229.80000305175781</v>
      </c>
      <c r="AF98">
        <v>60</v>
      </c>
      <c r="AG98">
        <v>60</v>
      </c>
      <c r="AH98">
        <v>60</v>
      </c>
      <c r="AI98">
        <v>61</v>
      </c>
      <c r="AJ98">
        <v>141.87911987304688</v>
      </c>
      <c r="AK98">
        <v>52.499603271484375</v>
      </c>
      <c r="AL98">
        <v>66.889923095703125</v>
      </c>
      <c r="AM98">
        <v>80.548027038574219</v>
      </c>
      <c r="AN98">
        <v>3.4238126277923584</v>
      </c>
      <c r="AO98">
        <v>540.5654296875</v>
      </c>
      <c r="AP98">
        <v>495.05923461914063</v>
      </c>
      <c r="AQ98">
        <v>4.5525627136230469</v>
      </c>
      <c r="AR98">
        <v>3.687187671661377</v>
      </c>
      <c r="AS98">
        <v>7653.3388671875</v>
      </c>
      <c r="AT98">
        <v>5359.07177734375</v>
      </c>
      <c r="AU98">
        <v>1605.357421875</v>
      </c>
      <c r="AV98">
        <v>1005.8642578125</v>
      </c>
      <c r="AW98">
        <v>6047.9814453125</v>
      </c>
      <c r="AX98">
        <v>4353.20751953125</v>
      </c>
      <c r="AY98">
        <v>1.2923359870910645E-2</v>
      </c>
      <c r="AZ98">
        <v>0.13566672801971436</v>
      </c>
      <c r="BA98" s="10" t="s">
        <v>79</v>
      </c>
      <c r="BB98" s="10" t="s">
        <v>79</v>
      </c>
      <c r="BC98" s="10" t="s">
        <v>79</v>
      </c>
    </row>
    <row r="99" spans="1:75" x14ac:dyDescent="0.35">
      <c r="A99" s="10" t="s">
        <v>939</v>
      </c>
      <c r="B99" s="10" t="s">
        <v>85</v>
      </c>
      <c r="C99" s="11">
        <v>45566.778333182869</v>
      </c>
      <c r="D99" s="10" t="s">
        <v>79</v>
      </c>
      <c r="E99" s="10" t="s">
        <v>80</v>
      </c>
      <c r="F99">
        <v>249</v>
      </c>
      <c r="G99">
        <v>801.0443115234375</v>
      </c>
      <c r="H99">
        <v>119.90861511230469</v>
      </c>
      <c r="I99">
        <v>249</v>
      </c>
      <c r="J99">
        <v>249</v>
      </c>
      <c r="K99">
        <v>0</v>
      </c>
      <c r="L99">
        <v>215.30000305175781</v>
      </c>
      <c r="M99">
        <v>215.60000610351563</v>
      </c>
      <c r="N99">
        <v>220.30000305175781</v>
      </c>
      <c r="O99">
        <v>225</v>
      </c>
      <c r="P99" s="10" t="s">
        <v>938</v>
      </c>
      <c r="Q99" s="10" t="s">
        <v>82</v>
      </c>
      <c r="R99">
        <v>2182.521728515625</v>
      </c>
      <c r="S99">
        <v>1774.519287109375</v>
      </c>
      <c r="T99">
        <v>16.389999389648438</v>
      </c>
      <c r="U99">
        <v>110</v>
      </c>
      <c r="V99" s="10" t="s">
        <v>82</v>
      </c>
      <c r="W99">
        <v>24.338001251220703</v>
      </c>
      <c r="X99">
        <v>2.0480000972747803</v>
      </c>
      <c r="Y99">
        <v>0.45200002193450928</v>
      </c>
      <c r="Z99">
        <v>0</v>
      </c>
      <c r="AA99">
        <v>0.65400004386901855</v>
      </c>
      <c r="AB99">
        <v>43.700000762939453</v>
      </c>
      <c r="AC99">
        <v>27.405324935913086</v>
      </c>
      <c r="AD99">
        <v>44.943305969238281</v>
      </c>
      <c r="AE99">
        <v>229.80000305175781</v>
      </c>
      <c r="AF99">
        <v>60</v>
      </c>
      <c r="AG99">
        <v>60</v>
      </c>
      <c r="AH99">
        <v>60</v>
      </c>
      <c r="AI99">
        <v>61</v>
      </c>
      <c r="AJ99">
        <v>91.864166259765625</v>
      </c>
      <c r="AK99">
        <v>52.49993896484375</v>
      </c>
      <c r="AL99">
        <v>67.421058654785156</v>
      </c>
      <c r="AM99">
        <v>83.366134643554688</v>
      </c>
      <c r="AN99">
        <v>1.4296876192092896</v>
      </c>
      <c r="AO99">
        <v>541.37188720703125</v>
      </c>
      <c r="AP99">
        <v>492.94937133789063</v>
      </c>
      <c r="AQ99">
        <v>4.8911876678466797</v>
      </c>
      <c r="AR99">
        <v>3.8753125667572021</v>
      </c>
      <c r="AS99">
        <v>7815.79833984375</v>
      </c>
      <c r="AT99">
        <v>5943.79296875</v>
      </c>
      <c r="AU99">
        <v>1800.4638671875</v>
      </c>
      <c r="AV99">
        <v>1118.6181640625</v>
      </c>
      <c r="AW99">
        <v>6015.33447265625</v>
      </c>
      <c r="AX99">
        <v>4825.1748046875</v>
      </c>
      <c r="BA99" s="10" t="s">
        <v>79</v>
      </c>
      <c r="BB99" s="10" t="s">
        <v>940</v>
      </c>
      <c r="BC99" s="10" t="s">
        <v>939</v>
      </c>
      <c r="BD99">
        <v>45000</v>
      </c>
      <c r="BE99">
        <v>1216534</v>
      </c>
      <c r="BF99">
        <v>1020617</v>
      </c>
      <c r="BG99">
        <v>-2764</v>
      </c>
      <c r="BH99">
        <v>4096</v>
      </c>
      <c r="BI99">
        <v>89545</v>
      </c>
      <c r="BJ99">
        <v>2055137</v>
      </c>
      <c r="BK99">
        <v>1214342</v>
      </c>
      <c r="BL99">
        <v>1328938</v>
      </c>
      <c r="BM99">
        <v>-179085</v>
      </c>
      <c r="BN99">
        <v>98425</v>
      </c>
      <c r="BO99">
        <v>1005</v>
      </c>
      <c r="BP99">
        <v>424748</v>
      </c>
      <c r="BQ99">
        <v>2055137</v>
      </c>
      <c r="BR99">
        <v>11222</v>
      </c>
      <c r="BS99">
        <v>1</v>
      </c>
      <c r="BT99">
        <v>30000</v>
      </c>
      <c r="BU99">
        <v>24228</v>
      </c>
      <c r="BV99">
        <v>1</v>
      </c>
      <c r="BW99">
        <v>30000</v>
      </c>
    </row>
    <row r="100" spans="1:75" x14ac:dyDescent="0.35">
      <c r="A100" s="10" t="s">
        <v>941</v>
      </c>
      <c r="B100" s="10" t="s">
        <v>78</v>
      </c>
      <c r="C100" s="11">
        <v>45566.778611979164</v>
      </c>
      <c r="D100" s="10" t="s">
        <v>79</v>
      </c>
      <c r="E100" s="10" t="s">
        <v>80</v>
      </c>
      <c r="F100">
        <v>250</v>
      </c>
      <c r="G100">
        <v>801.0443115234375</v>
      </c>
      <c r="H100">
        <v>119.90861511230469</v>
      </c>
      <c r="I100">
        <v>250</v>
      </c>
      <c r="J100">
        <v>250</v>
      </c>
      <c r="K100">
        <v>0</v>
      </c>
      <c r="L100">
        <v>215.10000610351563</v>
      </c>
      <c r="M100">
        <v>215.60000610351563</v>
      </c>
      <c r="N100">
        <v>220.30000305175781</v>
      </c>
      <c r="O100">
        <v>225</v>
      </c>
      <c r="P100" s="10" t="s">
        <v>942</v>
      </c>
      <c r="Q100" s="10" t="s">
        <v>82</v>
      </c>
      <c r="R100">
        <v>2191.653076171875</v>
      </c>
      <c r="S100">
        <v>1790.64501953125</v>
      </c>
      <c r="T100">
        <v>16.399999618530273</v>
      </c>
      <c r="U100">
        <v>110</v>
      </c>
      <c r="V100" s="10" t="s">
        <v>82</v>
      </c>
      <c r="W100">
        <v>24.338001251220703</v>
      </c>
      <c r="X100">
        <v>2.0500001907348633</v>
      </c>
      <c r="Y100">
        <v>0.45200002193450928</v>
      </c>
      <c r="Z100">
        <v>0</v>
      </c>
      <c r="AA100">
        <v>0.65800005197525024</v>
      </c>
      <c r="AB100">
        <v>44</v>
      </c>
      <c r="AC100">
        <v>27.405324935913086</v>
      </c>
      <c r="AD100">
        <v>44.968788146972656</v>
      </c>
      <c r="AE100">
        <v>229.80000305175781</v>
      </c>
      <c r="AF100">
        <v>60</v>
      </c>
      <c r="AG100">
        <v>60.099997999999999</v>
      </c>
      <c r="AH100">
        <v>60.099997999999999</v>
      </c>
      <c r="AI100">
        <v>61</v>
      </c>
      <c r="AJ100">
        <v>141.87911987304688</v>
      </c>
      <c r="AK100">
        <v>52.499603271484375</v>
      </c>
      <c r="AL100">
        <v>66.9310302734375</v>
      </c>
      <c r="AM100">
        <v>80.581382751464844</v>
      </c>
      <c r="AN100">
        <v>3.4238126277923584</v>
      </c>
      <c r="AO100">
        <v>538.98138427734375</v>
      </c>
      <c r="AP100">
        <v>493.32431030273438</v>
      </c>
      <c r="AQ100">
        <v>4.5901875495910645</v>
      </c>
      <c r="AR100">
        <v>3.687187671661377</v>
      </c>
      <c r="AS100">
        <v>7622.1240234375</v>
      </c>
      <c r="AT100">
        <v>5322.0869140625</v>
      </c>
      <c r="AU100">
        <v>1620.12255859375</v>
      </c>
      <c r="AV100">
        <v>1001.14404296875</v>
      </c>
      <c r="AW100">
        <v>6002.00146484375</v>
      </c>
      <c r="AX100">
        <v>4320.94287109375</v>
      </c>
      <c r="AY100">
        <v>1.0760068893432617E-2</v>
      </c>
      <c r="AZ100">
        <v>0.13972616195678711</v>
      </c>
      <c r="BA100" s="10" t="s">
        <v>79</v>
      </c>
      <c r="BB100" s="10" t="s">
        <v>943</v>
      </c>
      <c r="BC100" s="10" t="s">
        <v>941</v>
      </c>
      <c r="BD100">
        <v>45000</v>
      </c>
      <c r="BE100">
        <v>880042</v>
      </c>
      <c r="BF100">
        <v>927254</v>
      </c>
      <c r="BG100">
        <v>2512</v>
      </c>
      <c r="BH100">
        <v>4117</v>
      </c>
      <c r="BI100">
        <v>94821</v>
      </c>
      <c r="BJ100">
        <v>2052701</v>
      </c>
      <c r="BK100">
        <v>857878</v>
      </c>
      <c r="BL100">
        <v>1036984</v>
      </c>
      <c r="BM100">
        <v>5854</v>
      </c>
      <c r="BN100">
        <v>94882</v>
      </c>
      <c r="BO100">
        <v>1004</v>
      </c>
      <c r="BP100">
        <v>423532</v>
      </c>
      <c r="BQ100">
        <v>2052701</v>
      </c>
      <c r="BR100">
        <v>10052</v>
      </c>
      <c r="BS100">
        <v>1</v>
      </c>
      <c r="BT100">
        <v>30000</v>
      </c>
      <c r="BU100">
        <v>237901</v>
      </c>
      <c r="BV100">
        <v>0</v>
      </c>
      <c r="BW100">
        <v>30000</v>
      </c>
    </row>
    <row r="101" spans="1:75" x14ac:dyDescent="0.35">
      <c r="A101" s="10" t="s">
        <v>944</v>
      </c>
      <c r="B101" s="10" t="s">
        <v>85</v>
      </c>
      <c r="C101" s="11">
        <v>45566.778611979164</v>
      </c>
      <c r="D101" s="10" t="s">
        <v>79</v>
      </c>
      <c r="E101" s="10" t="s">
        <v>80</v>
      </c>
      <c r="F101">
        <v>250</v>
      </c>
      <c r="G101">
        <v>801.0443115234375</v>
      </c>
      <c r="H101">
        <v>119.90861511230469</v>
      </c>
      <c r="I101">
        <v>250</v>
      </c>
      <c r="J101">
        <v>250</v>
      </c>
      <c r="K101">
        <v>0</v>
      </c>
      <c r="L101">
        <v>215.10000610351563</v>
      </c>
      <c r="M101">
        <v>215.60000610351563</v>
      </c>
      <c r="N101">
        <v>220.30000305175781</v>
      </c>
      <c r="O101">
        <v>225</v>
      </c>
      <c r="P101" s="10" t="s">
        <v>942</v>
      </c>
      <c r="Q101" s="10" t="s">
        <v>82</v>
      </c>
      <c r="R101">
        <v>2191.653076171875</v>
      </c>
      <c r="S101">
        <v>1790.64501953125</v>
      </c>
      <c r="T101">
        <v>16.399999618530273</v>
      </c>
      <c r="U101">
        <v>110</v>
      </c>
      <c r="V101" s="10" t="s">
        <v>82</v>
      </c>
      <c r="W101">
        <v>24.338001251220703</v>
      </c>
      <c r="X101">
        <v>2.0500001907348633</v>
      </c>
      <c r="Y101">
        <v>0.45200002193450928</v>
      </c>
      <c r="Z101">
        <v>0</v>
      </c>
      <c r="AA101">
        <v>0.65800005197525024</v>
      </c>
      <c r="AB101">
        <v>44</v>
      </c>
      <c r="AC101">
        <v>27.405324935913086</v>
      </c>
      <c r="AD101">
        <v>44.968788146972656</v>
      </c>
      <c r="AE101">
        <v>229.80000305175781</v>
      </c>
      <c r="AF101">
        <v>60</v>
      </c>
      <c r="AG101">
        <v>60.099997999999999</v>
      </c>
      <c r="AH101">
        <v>60.099997999999999</v>
      </c>
      <c r="AI101">
        <v>61</v>
      </c>
      <c r="AJ101">
        <v>91.864166259765625</v>
      </c>
      <c r="AK101">
        <v>52.49993896484375</v>
      </c>
      <c r="AL101">
        <v>67.452049255371094</v>
      </c>
      <c r="AM101">
        <v>83.484626770019531</v>
      </c>
      <c r="AN101">
        <v>1.3920625448226929</v>
      </c>
      <c r="AO101">
        <v>541.6148681640625</v>
      </c>
      <c r="AP101">
        <v>493.48239135742188</v>
      </c>
      <c r="AQ101">
        <v>4.8911876678466797</v>
      </c>
      <c r="AR101">
        <v>3.8753125667572021</v>
      </c>
      <c r="AS101">
        <v>7802.73583984375</v>
      </c>
      <c r="AT101">
        <v>5944.166015625</v>
      </c>
      <c r="AU101">
        <v>1801.4169921875</v>
      </c>
      <c r="AV101">
        <v>1120.244140625</v>
      </c>
      <c r="AW101">
        <v>6001.31884765625</v>
      </c>
      <c r="AX101">
        <v>4823.921875</v>
      </c>
      <c r="BA101" s="10" t="s">
        <v>79</v>
      </c>
      <c r="BB101" s="10" t="s">
        <v>945</v>
      </c>
      <c r="BC101" s="10" t="s">
        <v>944</v>
      </c>
      <c r="BD101">
        <v>45000</v>
      </c>
      <c r="BE101">
        <v>1186287</v>
      </c>
      <c r="BF101">
        <v>1039394</v>
      </c>
      <c r="BG101">
        <v>-3673</v>
      </c>
      <c r="BH101">
        <v>4117</v>
      </c>
      <c r="BI101">
        <v>88636</v>
      </c>
      <c r="BJ101">
        <v>2054858</v>
      </c>
      <c r="BK101">
        <v>1191614</v>
      </c>
      <c r="BL101">
        <v>1343078</v>
      </c>
      <c r="BM101">
        <v>179583</v>
      </c>
      <c r="BN101">
        <v>99999</v>
      </c>
      <c r="BO101">
        <v>1005</v>
      </c>
      <c r="BP101">
        <v>424733</v>
      </c>
      <c r="BQ101">
        <v>2054858</v>
      </c>
      <c r="BR101">
        <v>7821</v>
      </c>
      <c r="BS101">
        <v>1</v>
      </c>
      <c r="BT101">
        <v>30000</v>
      </c>
      <c r="BU101">
        <v>26807</v>
      </c>
      <c r="BV101">
        <v>1</v>
      </c>
      <c r="BW101">
        <v>30000</v>
      </c>
    </row>
    <row r="102" spans="1:75" x14ac:dyDescent="0.35">
      <c r="A102" s="10" t="s">
        <v>946</v>
      </c>
      <c r="B102" s="10" t="s">
        <v>78</v>
      </c>
      <c r="C102" s="11">
        <v>45566.749525949075</v>
      </c>
      <c r="D102" s="10" t="s">
        <v>79</v>
      </c>
      <c r="E102" s="10" t="s">
        <v>79</v>
      </c>
      <c r="F102">
        <v>154</v>
      </c>
      <c r="G102">
        <v>798.8309326171875</v>
      </c>
      <c r="H102">
        <v>119.90861511230469</v>
      </c>
      <c r="I102">
        <v>154</v>
      </c>
      <c r="J102">
        <v>154</v>
      </c>
      <c r="K102">
        <v>0</v>
      </c>
      <c r="L102">
        <v>213.30000305175781</v>
      </c>
      <c r="M102">
        <v>215.80000305175781</v>
      </c>
      <c r="N102">
        <v>220.5</v>
      </c>
      <c r="O102">
        <v>224.80000305175781</v>
      </c>
      <c r="P102" s="10" t="s">
        <v>947</v>
      </c>
      <c r="Q102" s="10" t="s">
        <v>82</v>
      </c>
      <c r="R102">
        <v>2146.77294921875</v>
      </c>
      <c r="S102">
        <v>1913.725830078125</v>
      </c>
      <c r="T102">
        <v>15.579999923706055</v>
      </c>
      <c r="U102">
        <v>110</v>
      </c>
      <c r="V102" s="10" t="s">
        <v>82</v>
      </c>
      <c r="W102">
        <v>24.318000793457031</v>
      </c>
      <c r="X102">
        <v>2.0460000038146973</v>
      </c>
      <c r="Y102">
        <v>0.44800001382827759</v>
      </c>
      <c r="Z102">
        <v>0</v>
      </c>
      <c r="AA102">
        <v>0.65600001811981201</v>
      </c>
      <c r="AB102">
        <v>41.400001525878906</v>
      </c>
      <c r="AC102">
        <v>24.918100357055664</v>
      </c>
      <c r="AD102">
        <v>44.994274139404297</v>
      </c>
      <c r="AE102">
        <v>230.10000610351563</v>
      </c>
      <c r="AF102">
        <v>60</v>
      </c>
      <c r="AG102">
        <v>60</v>
      </c>
      <c r="AH102">
        <v>60</v>
      </c>
      <c r="AI102">
        <v>58.099997999999999</v>
      </c>
      <c r="AJ102">
        <v>94.586082458496094</v>
      </c>
      <c r="AK102">
        <v>52.499603271484375</v>
      </c>
      <c r="AL102">
        <v>57.846023559570313</v>
      </c>
      <c r="AM102">
        <v>72.97467041015625</v>
      </c>
      <c r="AN102">
        <v>4.3644375801086426</v>
      </c>
      <c r="AO102">
        <v>502.70425415039063</v>
      </c>
      <c r="AP102">
        <v>437.28982543945313</v>
      </c>
      <c r="AQ102">
        <v>5.0040626525878906</v>
      </c>
      <c r="AR102">
        <v>3.9881877899169922</v>
      </c>
      <c r="AS102">
        <v>7068.6513671875</v>
      </c>
      <c r="AT102">
        <v>3879.41748046875</v>
      </c>
      <c r="AU102">
        <v>1524.5625</v>
      </c>
      <c r="AV102">
        <v>813.01123046875</v>
      </c>
      <c r="AW102">
        <v>5544.0888671875</v>
      </c>
      <c r="AX102">
        <v>3066.40625</v>
      </c>
      <c r="AY102">
        <v>1.4734506607055664E-2</v>
      </c>
      <c r="AZ102">
        <v>0.28619718551635742</v>
      </c>
      <c r="BA102" s="10" t="s">
        <v>79</v>
      </c>
      <c r="BB102" s="10" t="s">
        <v>948</v>
      </c>
      <c r="BC102" s="10" t="s">
        <v>946</v>
      </c>
      <c r="BD102">
        <v>45000</v>
      </c>
      <c r="BE102">
        <v>847804</v>
      </c>
      <c r="BF102">
        <v>1217858</v>
      </c>
      <c r="BG102">
        <v>1097</v>
      </c>
      <c r="BH102">
        <v>4107</v>
      </c>
      <c r="BI102">
        <v>93406</v>
      </c>
      <c r="BJ102">
        <v>2053550</v>
      </c>
      <c r="BK102">
        <v>828242</v>
      </c>
      <c r="BL102">
        <v>1323267</v>
      </c>
      <c r="BM102">
        <v>4542</v>
      </c>
      <c r="BN102">
        <v>99999</v>
      </c>
      <c r="BO102">
        <v>1002</v>
      </c>
      <c r="BP102">
        <v>423072</v>
      </c>
      <c r="BQ102">
        <v>2053550</v>
      </c>
      <c r="BR102">
        <v>35140</v>
      </c>
      <c r="BS102">
        <v>0</v>
      </c>
      <c r="BT102">
        <v>30000</v>
      </c>
      <c r="BU102">
        <v>38415</v>
      </c>
      <c r="BV102">
        <v>1</v>
      </c>
      <c r="BW102">
        <v>30000</v>
      </c>
    </row>
    <row r="103" spans="1:75" x14ac:dyDescent="0.35">
      <c r="A103" s="10" t="s">
        <v>949</v>
      </c>
      <c r="B103" s="10" t="s">
        <v>85</v>
      </c>
      <c r="C103" s="11">
        <v>45566.749525949075</v>
      </c>
      <c r="D103" s="10" t="s">
        <v>79</v>
      </c>
      <c r="E103" s="10" t="s">
        <v>79</v>
      </c>
      <c r="F103">
        <v>154</v>
      </c>
      <c r="G103">
        <v>798.8309326171875</v>
      </c>
      <c r="H103">
        <v>119.90861511230469</v>
      </c>
      <c r="I103">
        <v>154</v>
      </c>
      <c r="J103">
        <v>154</v>
      </c>
      <c r="K103">
        <v>0</v>
      </c>
      <c r="L103">
        <v>213.30000305175781</v>
      </c>
      <c r="M103">
        <v>215.80000305175781</v>
      </c>
      <c r="N103">
        <v>220.5</v>
      </c>
      <c r="O103">
        <v>224.80000305175781</v>
      </c>
      <c r="P103" s="10" t="s">
        <v>947</v>
      </c>
      <c r="Q103" s="10" t="s">
        <v>82</v>
      </c>
      <c r="R103">
        <v>2146.77294921875</v>
      </c>
      <c r="S103">
        <v>1913.725830078125</v>
      </c>
      <c r="T103">
        <v>15.579999923706055</v>
      </c>
      <c r="U103">
        <v>110</v>
      </c>
      <c r="V103" s="10" t="s">
        <v>82</v>
      </c>
      <c r="W103">
        <v>24.318000793457031</v>
      </c>
      <c r="X103">
        <v>2.0460000038146973</v>
      </c>
      <c r="Y103">
        <v>0.44800001382827759</v>
      </c>
      <c r="Z103">
        <v>0</v>
      </c>
      <c r="AA103">
        <v>0.65600001811981201</v>
      </c>
      <c r="AB103">
        <v>41.400001525878906</v>
      </c>
      <c r="AC103">
        <v>24.918100357055664</v>
      </c>
      <c r="AD103">
        <v>44.994274139404297</v>
      </c>
      <c r="AE103">
        <v>230.10000610351563</v>
      </c>
      <c r="AF103">
        <v>60</v>
      </c>
      <c r="AG103">
        <v>60</v>
      </c>
      <c r="AH103">
        <v>60</v>
      </c>
      <c r="AI103">
        <v>58.099997999999999</v>
      </c>
      <c r="AJ103">
        <v>137.79624938964844</v>
      </c>
      <c r="AK103">
        <v>52.49993896484375</v>
      </c>
      <c r="AL103">
        <v>56.926193237304688</v>
      </c>
      <c r="AM103">
        <v>73.69732666015625</v>
      </c>
      <c r="AN103">
        <v>2.5208125114440918</v>
      </c>
      <c r="AO103">
        <v>504.64794921875</v>
      </c>
      <c r="AP103">
        <v>443.7152099609375</v>
      </c>
      <c r="AQ103">
        <v>5.2298126220703125</v>
      </c>
      <c r="AR103">
        <v>4.2139377593994141</v>
      </c>
      <c r="AS103">
        <v>7350.8828125</v>
      </c>
      <c r="AT103">
        <v>4702.0859375</v>
      </c>
      <c r="AU103">
        <v>1678.9462890625</v>
      </c>
      <c r="AV103">
        <v>991.63330078125</v>
      </c>
      <c r="AW103">
        <v>5671.9365234375</v>
      </c>
      <c r="AX103">
        <v>3710.45263671875</v>
      </c>
      <c r="BA103" s="10" t="s">
        <v>79</v>
      </c>
      <c r="BB103" s="10" t="s">
        <v>950</v>
      </c>
      <c r="BC103" s="10" t="s">
        <v>949</v>
      </c>
      <c r="BD103">
        <v>45000</v>
      </c>
      <c r="BE103">
        <v>1219826</v>
      </c>
      <c r="BF103">
        <v>958884</v>
      </c>
      <c r="BG103">
        <v>-2309</v>
      </c>
      <c r="BH103">
        <v>4055</v>
      </c>
      <c r="BI103">
        <v>90000</v>
      </c>
      <c r="BJ103">
        <v>2054456</v>
      </c>
      <c r="BK103">
        <v>1217657</v>
      </c>
      <c r="BL103">
        <v>1263452</v>
      </c>
      <c r="BM103">
        <v>-178947</v>
      </c>
      <c r="BN103">
        <v>99999</v>
      </c>
      <c r="BO103">
        <v>1004</v>
      </c>
      <c r="BP103">
        <v>424042</v>
      </c>
      <c r="BQ103">
        <v>2054456</v>
      </c>
      <c r="BR103">
        <v>29842</v>
      </c>
      <c r="BS103">
        <v>0</v>
      </c>
      <c r="BT103">
        <v>30000</v>
      </c>
      <c r="BU103">
        <v>86874</v>
      </c>
      <c r="BV103">
        <v>0</v>
      </c>
      <c r="BW103">
        <v>30000</v>
      </c>
    </row>
    <row r="104" spans="1:75" x14ac:dyDescent="0.35">
      <c r="A104" s="10" t="s">
        <v>951</v>
      </c>
      <c r="B104" s="10" t="s">
        <v>78</v>
      </c>
      <c r="C104" s="11">
        <v>45566.751087337965</v>
      </c>
      <c r="D104" s="10" t="s">
        <v>79</v>
      </c>
      <c r="E104" s="10" t="s">
        <v>80</v>
      </c>
      <c r="F104">
        <v>155</v>
      </c>
      <c r="G104">
        <v>797.72430419921875</v>
      </c>
      <c r="H104">
        <v>119.90861511230469</v>
      </c>
      <c r="I104">
        <v>155</v>
      </c>
      <c r="J104">
        <v>155</v>
      </c>
      <c r="K104">
        <v>0</v>
      </c>
      <c r="L104">
        <v>213.60000610351563</v>
      </c>
      <c r="M104">
        <v>216.30000305175781</v>
      </c>
      <c r="N104">
        <v>220.60000610351563</v>
      </c>
      <c r="O104">
        <v>224.80000305175781</v>
      </c>
      <c r="P104" s="10" t="s">
        <v>952</v>
      </c>
      <c r="Q104" s="10" t="s">
        <v>82</v>
      </c>
      <c r="R104">
        <v>2241.48779296875</v>
      </c>
      <c r="S104">
        <v>2090.52685546875</v>
      </c>
      <c r="T104">
        <v>16</v>
      </c>
      <c r="U104">
        <v>110</v>
      </c>
      <c r="V104" s="10" t="s">
        <v>82</v>
      </c>
      <c r="W104">
        <v>24.328001022338867</v>
      </c>
      <c r="X104">
        <v>2.2660000324249268</v>
      </c>
      <c r="Y104">
        <v>0.45800003409385681</v>
      </c>
      <c r="Z104">
        <v>0</v>
      </c>
      <c r="AA104">
        <v>0.65400004386901855</v>
      </c>
      <c r="AB104">
        <v>41</v>
      </c>
      <c r="AC104">
        <v>25.529712677001953</v>
      </c>
      <c r="AD104">
        <v>44.963691711425781</v>
      </c>
      <c r="AE104">
        <v>230.10000610351563</v>
      </c>
      <c r="AF104">
        <v>60</v>
      </c>
      <c r="AG104">
        <v>60</v>
      </c>
      <c r="AH104">
        <v>60</v>
      </c>
      <c r="AI104">
        <v>58.299999</v>
      </c>
      <c r="AJ104">
        <v>94.586082458496094</v>
      </c>
      <c r="AK104">
        <v>52.499603271484375</v>
      </c>
      <c r="AL104">
        <v>58.217864990234375</v>
      </c>
      <c r="AM104">
        <v>73.266128540039063</v>
      </c>
      <c r="AN104">
        <v>3.5366876125335693</v>
      </c>
      <c r="AO104">
        <v>504.88137817382813</v>
      </c>
      <c r="AP104">
        <v>440.50411987304688</v>
      </c>
      <c r="AQ104">
        <v>5.0040626525878906</v>
      </c>
      <c r="AR104">
        <v>3.9129376411437988</v>
      </c>
      <c r="AS104">
        <v>7106.7412109375</v>
      </c>
      <c r="AT104">
        <v>3940.3505859375</v>
      </c>
      <c r="AU104">
        <v>1531.009765625</v>
      </c>
      <c r="AV104">
        <v>793.532958984375</v>
      </c>
      <c r="AW104">
        <v>5575.7314453125</v>
      </c>
      <c r="AX104">
        <v>3146.817626953125</v>
      </c>
      <c r="AY104">
        <v>0.15402328968048096</v>
      </c>
      <c r="AZ104">
        <v>0.45498144626617432</v>
      </c>
      <c r="BA104" s="10" t="s">
        <v>79</v>
      </c>
      <c r="BB104" s="10" t="s">
        <v>953</v>
      </c>
      <c r="BC104" s="10" t="s">
        <v>951</v>
      </c>
      <c r="BD104">
        <v>45000</v>
      </c>
      <c r="BE104">
        <v>881420</v>
      </c>
      <c r="BF104">
        <v>1284377</v>
      </c>
      <c r="BG104">
        <v>3735</v>
      </c>
      <c r="BH104">
        <v>4270</v>
      </c>
      <c r="BI104">
        <v>96044</v>
      </c>
      <c r="BJ104">
        <v>2054027</v>
      </c>
      <c r="BK104">
        <v>857706</v>
      </c>
      <c r="BL104">
        <v>1388985</v>
      </c>
      <c r="BM104">
        <v>6461</v>
      </c>
      <c r="BN104">
        <v>98425</v>
      </c>
      <c r="BO104">
        <v>1003</v>
      </c>
      <c r="BP104">
        <v>423160</v>
      </c>
      <c r="BQ104">
        <v>2054027</v>
      </c>
      <c r="BR104">
        <v>47750</v>
      </c>
      <c r="BS104">
        <v>0</v>
      </c>
      <c r="BT104">
        <v>30000</v>
      </c>
      <c r="BU104">
        <v>67883</v>
      </c>
      <c r="BV104">
        <v>0</v>
      </c>
      <c r="BW104">
        <v>30000</v>
      </c>
    </row>
    <row r="105" spans="1:75" x14ac:dyDescent="0.35">
      <c r="A105" s="10" t="s">
        <v>954</v>
      </c>
      <c r="B105" s="10" t="s">
        <v>85</v>
      </c>
      <c r="C105" s="11">
        <v>45566.751087337965</v>
      </c>
      <c r="D105" s="10" t="s">
        <v>79</v>
      </c>
      <c r="E105" s="10" t="s">
        <v>80</v>
      </c>
      <c r="F105">
        <v>155</v>
      </c>
      <c r="G105">
        <v>797.72430419921875</v>
      </c>
      <c r="H105">
        <v>119.90861511230469</v>
      </c>
      <c r="I105">
        <v>155</v>
      </c>
      <c r="J105">
        <v>155</v>
      </c>
      <c r="K105">
        <v>0</v>
      </c>
      <c r="L105">
        <v>213.60000610351563</v>
      </c>
      <c r="M105">
        <v>216.30000305175781</v>
      </c>
      <c r="N105">
        <v>220.60000610351563</v>
      </c>
      <c r="O105">
        <v>224.80000305175781</v>
      </c>
      <c r="P105" s="10" t="s">
        <v>952</v>
      </c>
      <c r="Q105" s="10" t="s">
        <v>82</v>
      </c>
      <c r="R105">
        <v>2241.48779296875</v>
      </c>
      <c r="S105">
        <v>2090.52685546875</v>
      </c>
      <c r="T105">
        <v>16</v>
      </c>
      <c r="U105">
        <v>110</v>
      </c>
      <c r="V105" s="10" t="s">
        <v>82</v>
      </c>
      <c r="W105">
        <v>24.328001022338867</v>
      </c>
      <c r="X105">
        <v>2.2660000324249268</v>
      </c>
      <c r="Y105">
        <v>0.45800003409385681</v>
      </c>
      <c r="Z105">
        <v>0</v>
      </c>
      <c r="AA105">
        <v>0.65400004386901855</v>
      </c>
      <c r="AB105">
        <v>41</v>
      </c>
      <c r="AC105">
        <v>25.529712677001953</v>
      </c>
      <c r="AD105">
        <v>44.963691711425781</v>
      </c>
      <c r="AE105">
        <v>230.10000610351563</v>
      </c>
      <c r="AF105">
        <v>60</v>
      </c>
      <c r="AG105">
        <v>60</v>
      </c>
      <c r="AH105">
        <v>60</v>
      </c>
      <c r="AI105">
        <v>58.299999</v>
      </c>
      <c r="AJ105">
        <v>137.79624938964844</v>
      </c>
      <c r="AK105">
        <v>52.49993896484375</v>
      </c>
      <c r="AL105">
        <v>57.102767944335938</v>
      </c>
      <c r="AM105">
        <v>73.915573120117188</v>
      </c>
      <c r="AN105">
        <v>2.5584375858306885</v>
      </c>
      <c r="AO105">
        <v>516.13336181640625</v>
      </c>
      <c r="AP105">
        <v>456.11773681640625</v>
      </c>
      <c r="AQ105">
        <v>5.1545629501342773</v>
      </c>
      <c r="AR105">
        <v>4.2139377593994141</v>
      </c>
      <c r="AS105">
        <v>7584.7333984375</v>
      </c>
      <c r="AT105">
        <v>5083.89501953125</v>
      </c>
      <c r="AU105">
        <v>1723.560546875</v>
      </c>
      <c r="AV105">
        <v>1073.904296875</v>
      </c>
      <c r="AW105">
        <v>5861.1728515625</v>
      </c>
      <c r="AX105">
        <v>4009.99072265625</v>
      </c>
      <c r="BA105" s="10" t="s">
        <v>79</v>
      </c>
      <c r="BB105" s="10" t="s">
        <v>955</v>
      </c>
      <c r="BC105" s="10" t="s">
        <v>954</v>
      </c>
      <c r="BD105">
        <v>45000</v>
      </c>
      <c r="BE105">
        <v>1188898</v>
      </c>
      <c r="BF105">
        <v>1088488</v>
      </c>
      <c r="BG105">
        <v>-4142</v>
      </c>
      <c r="BH105">
        <v>4047</v>
      </c>
      <c r="BI105">
        <v>88167</v>
      </c>
      <c r="BJ105">
        <v>2053153</v>
      </c>
      <c r="BK105">
        <v>1192951</v>
      </c>
      <c r="BL105">
        <v>1393854</v>
      </c>
      <c r="BM105">
        <v>179768</v>
      </c>
      <c r="BN105">
        <v>99999</v>
      </c>
      <c r="BO105">
        <v>1004</v>
      </c>
      <c r="BP105">
        <v>424267</v>
      </c>
      <c r="BQ105">
        <v>2053153</v>
      </c>
      <c r="BR105">
        <v>67247</v>
      </c>
      <c r="BS105">
        <v>0</v>
      </c>
      <c r="BT105">
        <v>30000</v>
      </c>
      <c r="BU105">
        <v>29472</v>
      </c>
      <c r="BV105">
        <v>1</v>
      </c>
      <c r="BW105">
        <v>30000</v>
      </c>
    </row>
    <row r="106" spans="1:75" x14ac:dyDescent="0.35">
      <c r="A106" s="10" t="s">
        <v>956</v>
      </c>
      <c r="B106" s="10" t="s">
        <v>78</v>
      </c>
      <c r="C106" s="11">
        <v>45566.751365960648</v>
      </c>
      <c r="D106" s="10" t="s">
        <v>79</v>
      </c>
      <c r="E106" s="10" t="s">
        <v>80</v>
      </c>
      <c r="F106">
        <v>156</v>
      </c>
      <c r="G106">
        <v>796.61761474609375</v>
      </c>
      <c r="H106">
        <v>119.90861511230469</v>
      </c>
      <c r="I106">
        <v>156</v>
      </c>
      <c r="J106">
        <v>156</v>
      </c>
      <c r="K106">
        <v>0</v>
      </c>
      <c r="L106">
        <v>212.5</v>
      </c>
      <c r="M106">
        <v>216.10000610351563</v>
      </c>
      <c r="N106">
        <v>221</v>
      </c>
      <c r="O106">
        <v>224.80000305175781</v>
      </c>
      <c r="P106" s="10" t="s">
        <v>957</v>
      </c>
      <c r="Q106" s="10" t="s">
        <v>82</v>
      </c>
      <c r="R106">
        <v>2308.516845703125</v>
      </c>
      <c r="S106">
        <v>1994.0634765625</v>
      </c>
      <c r="T106">
        <v>16.010000228881836</v>
      </c>
      <c r="U106">
        <v>110</v>
      </c>
      <c r="V106" s="10" t="s">
        <v>82</v>
      </c>
      <c r="W106">
        <v>24.350000381469727</v>
      </c>
      <c r="X106">
        <v>2.1540000438690186</v>
      </c>
      <c r="Y106">
        <v>0.46400001645088196</v>
      </c>
      <c r="Z106">
        <v>0</v>
      </c>
      <c r="AA106">
        <v>0.65600001811981201</v>
      </c>
      <c r="AB106">
        <v>41</v>
      </c>
      <c r="AC106">
        <v>25.585777282714844</v>
      </c>
      <c r="AD106">
        <v>44.953498840332031</v>
      </c>
      <c r="AE106">
        <v>230.10000610351563</v>
      </c>
      <c r="AF106">
        <v>60</v>
      </c>
      <c r="AG106">
        <v>60</v>
      </c>
      <c r="AH106">
        <v>60</v>
      </c>
      <c r="AI106">
        <v>58.400002000000001</v>
      </c>
      <c r="AJ106">
        <v>94.586082458496094</v>
      </c>
      <c r="AK106">
        <v>52.499603271484375</v>
      </c>
      <c r="AL106">
        <v>62.820114135742188</v>
      </c>
      <c r="AM106">
        <v>76.746490478515625</v>
      </c>
      <c r="AN106">
        <v>3.9505627155303955</v>
      </c>
      <c r="AO106">
        <v>512.75909423828125</v>
      </c>
      <c r="AP106">
        <v>449.04653930664063</v>
      </c>
      <c r="AQ106">
        <v>5.0040626525878906</v>
      </c>
      <c r="AR106">
        <v>3.9129376411437988</v>
      </c>
      <c r="AS106">
        <v>7198.94091796875</v>
      </c>
      <c r="AT106">
        <v>4167.25390625</v>
      </c>
      <c r="AU106">
        <v>1571.478515625</v>
      </c>
      <c r="AV106">
        <v>824.747314453125</v>
      </c>
      <c r="AW106">
        <v>5627.46240234375</v>
      </c>
      <c r="AX106">
        <v>3342.506591796875</v>
      </c>
      <c r="AY106">
        <v>0.11686599254608154</v>
      </c>
      <c r="AZ106">
        <v>0.39505815505981445</v>
      </c>
      <c r="BA106" s="10" t="s">
        <v>79</v>
      </c>
      <c r="BB106" s="10" t="s">
        <v>958</v>
      </c>
      <c r="BC106" s="10" t="s">
        <v>956</v>
      </c>
      <c r="BD106">
        <v>45000</v>
      </c>
      <c r="BE106">
        <v>884294</v>
      </c>
      <c r="BF106">
        <v>1184040</v>
      </c>
      <c r="BG106">
        <v>3196</v>
      </c>
      <c r="BH106">
        <v>4118</v>
      </c>
      <c r="BI106">
        <v>95505</v>
      </c>
      <c r="BJ106">
        <v>2054453</v>
      </c>
      <c r="BK106">
        <v>861071</v>
      </c>
      <c r="BL106">
        <v>1290228</v>
      </c>
      <c r="BM106">
        <v>6540</v>
      </c>
      <c r="BN106">
        <v>98425</v>
      </c>
      <c r="BO106">
        <v>1003</v>
      </c>
      <c r="BP106">
        <v>423137</v>
      </c>
      <c r="BQ106">
        <v>2054453</v>
      </c>
      <c r="BR106">
        <v>172068</v>
      </c>
      <c r="BS106">
        <v>0</v>
      </c>
      <c r="BT106">
        <v>30000</v>
      </c>
      <c r="BU106">
        <v>117112</v>
      </c>
      <c r="BV106">
        <v>0</v>
      </c>
      <c r="BW106">
        <v>30000</v>
      </c>
    </row>
    <row r="107" spans="1:75" x14ac:dyDescent="0.35">
      <c r="A107" s="10" t="s">
        <v>959</v>
      </c>
      <c r="B107" s="10" t="s">
        <v>85</v>
      </c>
      <c r="C107" s="11">
        <v>45566.751365960648</v>
      </c>
      <c r="D107" s="10" t="s">
        <v>79</v>
      </c>
      <c r="E107" s="10" t="s">
        <v>80</v>
      </c>
      <c r="F107">
        <v>156</v>
      </c>
      <c r="G107">
        <v>796.61761474609375</v>
      </c>
      <c r="H107">
        <v>119.90861511230469</v>
      </c>
      <c r="I107">
        <v>156</v>
      </c>
      <c r="J107">
        <v>156</v>
      </c>
      <c r="K107">
        <v>0</v>
      </c>
      <c r="L107">
        <v>212.5</v>
      </c>
      <c r="M107">
        <v>216.10000610351563</v>
      </c>
      <c r="N107">
        <v>221</v>
      </c>
      <c r="O107">
        <v>224.80000305175781</v>
      </c>
      <c r="P107" s="10" t="s">
        <v>957</v>
      </c>
      <c r="Q107" s="10" t="s">
        <v>82</v>
      </c>
      <c r="R107">
        <v>2308.516845703125</v>
      </c>
      <c r="S107">
        <v>1994.0634765625</v>
      </c>
      <c r="T107">
        <v>16.010000228881836</v>
      </c>
      <c r="U107">
        <v>110</v>
      </c>
      <c r="V107" s="10" t="s">
        <v>82</v>
      </c>
      <c r="W107">
        <v>24.350000381469727</v>
      </c>
      <c r="X107">
        <v>2.1540000438690186</v>
      </c>
      <c r="Y107">
        <v>0.46400001645088196</v>
      </c>
      <c r="Z107">
        <v>0</v>
      </c>
      <c r="AA107">
        <v>0.65600001811981201</v>
      </c>
      <c r="AB107">
        <v>41</v>
      </c>
      <c r="AC107">
        <v>25.585777282714844</v>
      </c>
      <c r="AD107">
        <v>44.953498840332031</v>
      </c>
      <c r="AE107">
        <v>230.10000610351563</v>
      </c>
      <c r="AF107">
        <v>60</v>
      </c>
      <c r="AG107">
        <v>60</v>
      </c>
      <c r="AH107">
        <v>60</v>
      </c>
      <c r="AI107">
        <v>58.400002000000001</v>
      </c>
      <c r="AJ107">
        <v>137.79624938964844</v>
      </c>
      <c r="AK107">
        <v>52.49993896484375</v>
      </c>
      <c r="AL107">
        <v>62.333770751953125</v>
      </c>
      <c r="AM107">
        <v>77.688911437988281</v>
      </c>
      <c r="AN107">
        <v>2.182187557220459</v>
      </c>
      <c r="AO107">
        <v>520.61993408203125</v>
      </c>
      <c r="AP107">
        <v>459.357666015625</v>
      </c>
      <c r="AQ107">
        <v>5.2298126220703125</v>
      </c>
      <c r="AR107">
        <v>4.2515625953674316</v>
      </c>
      <c r="AS107">
        <v>7586.5556640625</v>
      </c>
      <c r="AT107">
        <v>5182.33837890625</v>
      </c>
      <c r="AU107">
        <v>1778.599609375</v>
      </c>
      <c r="AV107">
        <v>1097.11474609375</v>
      </c>
      <c r="AW107">
        <v>5807.9560546875</v>
      </c>
      <c r="AX107">
        <v>4085.2236328125</v>
      </c>
      <c r="BA107" s="10" t="s">
        <v>79</v>
      </c>
      <c r="BB107" s="10" t="s">
        <v>960</v>
      </c>
      <c r="BC107" s="10" t="s">
        <v>959</v>
      </c>
      <c r="BD107">
        <v>45000</v>
      </c>
      <c r="BE107">
        <v>1233479</v>
      </c>
      <c r="BF107">
        <v>1052298</v>
      </c>
      <c r="BG107">
        <v>-2309</v>
      </c>
      <c r="BH107">
        <v>4044</v>
      </c>
      <c r="BI107">
        <v>90000</v>
      </c>
      <c r="BJ107">
        <v>2053701</v>
      </c>
      <c r="BK107">
        <v>1226313</v>
      </c>
      <c r="BL107">
        <v>1357624</v>
      </c>
      <c r="BM107">
        <v>-178254</v>
      </c>
      <c r="BN107">
        <v>99999</v>
      </c>
      <c r="BO107">
        <v>1004</v>
      </c>
      <c r="BP107">
        <v>424155</v>
      </c>
      <c r="BQ107">
        <v>2053701</v>
      </c>
      <c r="BR107">
        <v>335363</v>
      </c>
      <c r="BS107">
        <v>0</v>
      </c>
      <c r="BT107">
        <v>30000</v>
      </c>
      <c r="BU107">
        <v>26304</v>
      </c>
      <c r="BV107">
        <v>1</v>
      </c>
      <c r="BW107">
        <v>30000</v>
      </c>
    </row>
    <row r="108" spans="1:75" x14ac:dyDescent="0.35">
      <c r="A108" s="10" t="s">
        <v>961</v>
      </c>
      <c r="B108" s="10" t="s">
        <v>78</v>
      </c>
      <c r="C108" s="11">
        <v>45566.751643518517</v>
      </c>
      <c r="D108" s="10" t="s">
        <v>79</v>
      </c>
      <c r="E108" s="10" t="s">
        <v>80</v>
      </c>
      <c r="F108">
        <v>157</v>
      </c>
      <c r="G108">
        <v>796.80206298828125</v>
      </c>
      <c r="H108">
        <v>119.90861511230469</v>
      </c>
      <c r="I108">
        <v>157</v>
      </c>
      <c r="J108">
        <v>157</v>
      </c>
      <c r="K108">
        <v>0</v>
      </c>
      <c r="L108">
        <v>211.80000305175781</v>
      </c>
      <c r="M108">
        <v>216.10000610351563</v>
      </c>
      <c r="N108">
        <v>221.30000305175781</v>
      </c>
      <c r="O108">
        <v>225.30000305175781</v>
      </c>
      <c r="P108" s="10" t="s">
        <v>962</v>
      </c>
      <c r="Q108" s="10" t="s">
        <v>82</v>
      </c>
      <c r="R108">
        <v>2268.29931640625</v>
      </c>
      <c r="S108">
        <v>1910.4229736328125</v>
      </c>
      <c r="T108">
        <v>16.010000228881836</v>
      </c>
      <c r="U108">
        <v>110</v>
      </c>
      <c r="V108" s="10" t="s">
        <v>82</v>
      </c>
      <c r="W108">
        <v>24.358001708984375</v>
      </c>
      <c r="X108">
        <v>2.0240001678466797</v>
      </c>
      <c r="Y108">
        <v>0.46200001239776611</v>
      </c>
      <c r="Z108">
        <v>0</v>
      </c>
      <c r="AA108">
        <v>0.65600001811981201</v>
      </c>
      <c r="AB108">
        <v>41</v>
      </c>
      <c r="AC108">
        <v>25.213714599609375</v>
      </c>
      <c r="AD108">
        <v>44.948402404785156</v>
      </c>
      <c r="AE108">
        <v>230.10000610351563</v>
      </c>
      <c r="AF108">
        <v>60</v>
      </c>
      <c r="AG108">
        <v>60</v>
      </c>
      <c r="AH108">
        <v>60</v>
      </c>
      <c r="AI108">
        <v>58.700001</v>
      </c>
      <c r="AJ108">
        <v>94.586082458496094</v>
      </c>
      <c r="AK108">
        <v>52.499603271484375</v>
      </c>
      <c r="AL108">
        <v>64.252952575683594</v>
      </c>
      <c r="AM108">
        <v>77.980194091796875</v>
      </c>
      <c r="AN108">
        <v>3.7624375820159912</v>
      </c>
      <c r="AO108">
        <v>523.58447265625</v>
      </c>
      <c r="AP108">
        <v>468.0943603515625</v>
      </c>
      <c r="AQ108">
        <v>4.8159375190734863</v>
      </c>
      <c r="AR108">
        <v>3.8753125667572021</v>
      </c>
      <c r="AS108">
        <v>7349.7353515625</v>
      </c>
      <c r="AT108">
        <v>4572.138671875</v>
      </c>
      <c r="AU108">
        <v>1564.0400390625</v>
      </c>
      <c r="AV108">
        <v>903.864501953125</v>
      </c>
      <c r="AW108">
        <v>5785.6953125</v>
      </c>
      <c r="AX108">
        <v>3668.274169921875</v>
      </c>
      <c r="AY108">
        <v>1.844489574432373E-2</v>
      </c>
      <c r="AZ108">
        <v>0.21864032745361328</v>
      </c>
      <c r="BA108" s="10" t="s">
        <v>79</v>
      </c>
      <c r="BB108" s="10" t="s">
        <v>963</v>
      </c>
      <c r="BC108" s="10" t="s">
        <v>961</v>
      </c>
      <c r="BD108">
        <v>45000</v>
      </c>
      <c r="BE108">
        <v>890882</v>
      </c>
      <c r="BF108">
        <v>1040833</v>
      </c>
      <c r="BG108">
        <v>3196</v>
      </c>
      <c r="BH108">
        <v>4195</v>
      </c>
      <c r="BI108">
        <v>95505</v>
      </c>
      <c r="BJ108">
        <v>2053352</v>
      </c>
      <c r="BK108">
        <v>866616</v>
      </c>
      <c r="BL108">
        <v>1149730</v>
      </c>
      <c r="BM108">
        <v>6579</v>
      </c>
      <c r="BN108">
        <v>98425</v>
      </c>
      <c r="BO108">
        <v>1003</v>
      </c>
      <c r="BP108">
        <v>423315</v>
      </c>
      <c r="BQ108">
        <v>2053352</v>
      </c>
      <c r="BR108">
        <v>9202</v>
      </c>
      <c r="BS108">
        <v>1</v>
      </c>
      <c r="BT108">
        <v>30000</v>
      </c>
      <c r="BU108">
        <v>103233</v>
      </c>
      <c r="BV108">
        <v>0</v>
      </c>
      <c r="BW108">
        <v>30000</v>
      </c>
    </row>
    <row r="109" spans="1:75" x14ac:dyDescent="0.35">
      <c r="A109" s="10" t="s">
        <v>964</v>
      </c>
      <c r="B109" s="10" t="s">
        <v>85</v>
      </c>
      <c r="C109" s="11">
        <v>45566.751643518517</v>
      </c>
      <c r="D109" s="10" t="s">
        <v>79</v>
      </c>
      <c r="E109" s="10" t="s">
        <v>80</v>
      </c>
      <c r="F109">
        <v>157</v>
      </c>
      <c r="G109">
        <v>796.80206298828125</v>
      </c>
      <c r="H109">
        <v>119.90861511230469</v>
      </c>
      <c r="I109">
        <v>157</v>
      </c>
      <c r="J109">
        <v>157</v>
      </c>
      <c r="K109">
        <v>0</v>
      </c>
      <c r="L109">
        <v>211.80000305175781</v>
      </c>
      <c r="M109">
        <v>216.10000610351563</v>
      </c>
      <c r="N109">
        <v>221.30000305175781</v>
      </c>
      <c r="O109">
        <v>225.30000305175781</v>
      </c>
      <c r="P109" s="10" t="s">
        <v>962</v>
      </c>
      <c r="Q109" s="10" t="s">
        <v>82</v>
      </c>
      <c r="R109">
        <v>2268.29931640625</v>
      </c>
      <c r="S109">
        <v>1910.4229736328125</v>
      </c>
      <c r="T109">
        <v>16.010000228881836</v>
      </c>
      <c r="U109">
        <v>110</v>
      </c>
      <c r="V109" s="10" t="s">
        <v>82</v>
      </c>
      <c r="W109">
        <v>24.358001708984375</v>
      </c>
      <c r="X109">
        <v>2.0240001678466797</v>
      </c>
      <c r="Y109">
        <v>0.46200001239776611</v>
      </c>
      <c r="Z109">
        <v>0</v>
      </c>
      <c r="AA109">
        <v>0.65600001811981201</v>
      </c>
      <c r="AB109">
        <v>41</v>
      </c>
      <c r="AC109">
        <v>25.213714599609375</v>
      </c>
      <c r="AD109">
        <v>44.948402404785156</v>
      </c>
      <c r="AE109">
        <v>230.10000610351563</v>
      </c>
      <c r="AF109">
        <v>60</v>
      </c>
      <c r="AG109">
        <v>60</v>
      </c>
      <c r="AH109">
        <v>60</v>
      </c>
      <c r="AI109">
        <v>58.700001</v>
      </c>
      <c r="AJ109">
        <v>137.79624938964844</v>
      </c>
      <c r="AK109">
        <v>52.49993896484375</v>
      </c>
      <c r="AL109">
        <v>63.89154052734375</v>
      </c>
      <c r="AM109">
        <v>79.446907043457031</v>
      </c>
      <c r="AN109">
        <v>2.4455626010894775</v>
      </c>
      <c r="AO109">
        <v>525.31646728515625</v>
      </c>
      <c r="AP109">
        <v>470.65423583984375</v>
      </c>
      <c r="AQ109">
        <v>5.079312801361084</v>
      </c>
      <c r="AR109">
        <v>4.1010627746582031</v>
      </c>
      <c r="AS109">
        <v>7555.33740234375</v>
      </c>
      <c r="AT109">
        <v>5331.435546875</v>
      </c>
      <c r="AU109">
        <v>1732.95263671875</v>
      </c>
      <c r="AV109">
        <v>1062.66943359375</v>
      </c>
      <c r="AW109">
        <v>5822.384765625</v>
      </c>
      <c r="AX109">
        <v>4268.76611328125</v>
      </c>
      <c r="BA109" s="10" t="s">
        <v>79</v>
      </c>
      <c r="BB109" s="10" t="s">
        <v>965</v>
      </c>
      <c r="BC109" s="10" t="s">
        <v>964</v>
      </c>
      <c r="BD109">
        <v>45000</v>
      </c>
      <c r="BE109">
        <v>1233503</v>
      </c>
      <c r="BF109">
        <v>1075784</v>
      </c>
      <c r="BG109">
        <v>-1378</v>
      </c>
      <c r="BH109">
        <v>3994</v>
      </c>
      <c r="BI109">
        <v>90932</v>
      </c>
      <c r="BJ109">
        <v>2053434</v>
      </c>
      <c r="BK109">
        <v>1225938</v>
      </c>
      <c r="BL109">
        <v>1380578</v>
      </c>
      <c r="BM109">
        <v>-178246</v>
      </c>
      <c r="BN109">
        <v>98425</v>
      </c>
      <c r="BO109">
        <v>1004</v>
      </c>
      <c r="BP109">
        <v>424105</v>
      </c>
      <c r="BQ109">
        <v>2053434</v>
      </c>
      <c r="BR109">
        <v>235709</v>
      </c>
      <c r="BS109">
        <v>0</v>
      </c>
      <c r="BT109">
        <v>30000</v>
      </c>
      <c r="BU109">
        <v>31331</v>
      </c>
      <c r="BV109">
        <v>1</v>
      </c>
      <c r="BW109">
        <v>30000</v>
      </c>
    </row>
    <row r="110" spans="1:75" x14ac:dyDescent="0.35">
      <c r="A110" s="10" t="s">
        <v>966</v>
      </c>
      <c r="B110" s="10" t="s">
        <v>78</v>
      </c>
      <c r="C110" s="11">
        <v>45566.751932685183</v>
      </c>
      <c r="D110" s="10" t="s">
        <v>79</v>
      </c>
      <c r="E110" s="10" t="s">
        <v>80</v>
      </c>
      <c r="F110">
        <v>158</v>
      </c>
      <c r="G110">
        <v>796.80206298828125</v>
      </c>
      <c r="H110">
        <v>119.90861511230469</v>
      </c>
      <c r="I110">
        <v>158</v>
      </c>
      <c r="J110">
        <v>158</v>
      </c>
      <c r="K110">
        <v>0</v>
      </c>
      <c r="L110">
        <v>211.5</v>
      </c>
      <c r="M110">
        <v>215.80000305175781</v>
      </c>
      <c r="N110">
        <v>221.5</v>
      </c>
      <c r="O110">
        <v>225.60000610351563</v>
      </c>
      <c r="P110" s="10" t="s">
        <v>967</v>
      </c>
      <c r="Q110" s="10" t="s">
        <v>82</v>
      </c>
      <c r="R110">
        <v>2258.779296875</v>
      </c>
      <c r="S110">
        <v>1917.222900390625</v>
      </c>
      <c r="T110">
        <v>16.010000228881836</v>
      </c>
      <c r="U110">
        <v>110</v>
      </c>
      <c r="V110" s="10" t="s">
        <v>82</v>
      </c>
      <c r="W110">
        <v>24.346000671386719</v>
      </c>
      <c r="X110">
        <v>2.0060000419616699</v>
      </c>
      <c r="Y110">
        <v>0.46000000834465027</v>
      </c>
      <c r="Z110">
        <v>0</v>
      </c>
      <c r="AA110">
        <v>0.65600001811981201</v>
      </c>
      <c r="AB110">
        <v>41.200000762939453</v>
      </c>
      <c r="AC110">
        <v>24.989456176757813</v>
      </c>
      <c r="AD110">
        <v>44.963691711425781</v>
      </c>
      <c r="AE110">
        <v>230</v>
      </c>
      <c r="AF110">
        <v>60</v>
      </c>
      <c r="AG110">
        <v>60.099997999999999</v>
      </c>
      <c r="AH110">
        <v>60.099997999999999</v>
      </c>
      <c r="AI110">
        <v>59.099997999999999</v>
      </c>
      <c r="AJ110">
        <v>94.586082458496094</v>
      </c>
      <c r="AK110">
        <v>52.499603271484375</v>
      </c>
      <c r="AL110">
        <v>64.876457214355469</v>
      </c>
      <c r="AM110">
        <v>78.815742492675781</v>
      </c>
      <c r="AN110">
        <v>3.5366876125335693</v>
      </c>
      <c r="AO110">
        <v>527.16259765625</v>
      </c>
      <c r="AP110">
        <v>472.90338134765625</v>
      </c>
      <c r="AQ110">
        <v>4.8159375190734863</v>
      </c>
      <c r="AR110">
        <v>3.8753125667572021</v>
      </c>
      <c r="AS110">
        <v>7415.95361328125</v>
      </c>
      <c r="AT110">
        <v>4707.41845703125</v>
      </c>
      <c r="AU110">
        <v>1579.0439453125</v>
      </c>
      <c r="AV110">
        <v>920.32470703125</v>
      </c>
      <c r="AW110">
        <v>5836.90966796875</v>
      </c>
      <c r="AX110">
        <v>3787.09375</v>
      </c>
      <c r="AY110">
        <v>2.0405292510986328E-2</v>
      </c>
      <c r="AZ110">
        <v>0.21741056442260742</v>
      </c>
      <c r="BA110" s="10" t="s">
        <v>79</v>
      </c>
      <c r="BB110" s="10" t="s">
        <v>968</v>
      </c>
      <c r="BC110" s="10" t="s">
        <v>966</v>
      </c>
      <c r="BD110">
        <v>45000</v>
      </c>
      <c r="BE110">
        <v>888550</v>
      </c>
      <c r="BF110">
        <v>1065019</v>
      </c>
      <c r="BG110">
        <v>3263</v>
      </c>
      <c r="BH110">
        <v>4074</v>
      </c>
      <c r="BI110">
        <v>95572</v>
      </c>
      <c r="BJ110">
        <v>2053976</v>
      </c>
      <c r="BK110">
        <v>865620</v>
      </c>
      <c r="BL110">
        <v>1172889</v>
      </c>
      <c r="BM110">
        <v>6547</v>
      </c>
      <c r="BN110">
        <v>99999</v>
      </c>
      <c r="BO110">
        <v>1003</v>
      </c>
      <c r="BP110">
        <v>423400</v>
      </c>
      <c r="BQ110">
        <v>2053976</v>
      </c>
      <c r="BR110">
        <v>21521</v>
      </c>
      <c r="BS110">
        <v>0</v>
      </c>
      <c r="BT110">
        <v>30000</v>
      </c>
      <c r="BU110">
        <v>17030</v>
      </c>
      <c r="BV110">
        <v>1</v>
      </c>
      <c r="BW110">
        <v>30000</v>
      </c>
    </row>
    <row r="111" spans="1:75" x14ac:dyDescent="0.35">
      <c r="A111" s="10" t="s">
        <v>969</v>
      </c>
      <c r="B111" s="10" t="s">
        <v>85</v>
      </c>
      <c r="C111" s="11">
        <v>45566.751932685183</v>
      </c>
      <c r="D111" s="10" t="s">
        <v>79</v>
      </c>
      <c r="E111" s="10" t="s">
        <v>80</v>
      </c>
      <c r="F111">
        <v>158</v>
      </c>
      <c r="G111">
        <v>796.80206298828125</v>
      </c>
      <c r="H111">
        <v>119.90861511230469</v>
      </c>
      <c r="I111">
        <v>158</v>
      </c>
      <c r="J111">
        <v>158</v>
      </c>
      <c r="K111">
        <v>0</v>
      </c>
      <c r="L111">
        <v>211.5</v>
      </c>
      <c r="M111">
        <v>215.80000305175781</v>
      </c>
      <c r="N111">
        <v>221.5</v>
      </c>
      <c r="O111">
        <v>225.60000610351563</v>
      </c>
      <c r="P111" s="10" t="s">
        <v>967</v>
      </c>
      <c r="Q111" s="10" t="s">
        <v>82</v>
      </c>
      <c r="R111">
        <v>2258.779296875</v>
      </c>
      <c r="S111">
        <v>1917.222900390625</v>
      </c>
      <c r="T111">
        <v>16.010000228881836</v>
      </c>
      <c r="U111">
        <v>110</v>
      </c>
      <c r="V111" s="10" t="s">
        <v>82</v>
      </c>
      <c r="W111">
        <v>24.346000671386719</v>
      </c>
      <c r="X111">
        <v>2.0060000419616699</v>
      </c>
      <c r="Y111">
        <v>0.46000000834465027</v>
      </c>
      <c r="Z111">
        <v>0</v>
      </c>
      <c r="AA111">
        <v>0.65600001811981201</v>
      </c>
      <c r="AB111">
        <v>41.200000762939453</v>
      </c>
      <c r="AC111">
        <v>24.989456176757813</v>
      </c>
      <c r="AD111">
        <v>44.963691711425781</v>
      </c>
      <c r="AE111">
        <v>230</v>
      </c>
      <c r="AF111">
        <v>60</v>
      </c>
      <c r="AG111">
        <v>60.099997999999999</v>
      </c>
      <c r="AH111">
        <v>60.099997999999999</v>
      </c>
      <c r="AI111">
        <v>59.099997999999999</v>
      </c>
      <c r="AJ111">
        <v>137.79624938964844</v>
      </c>
      <c r="AK111">
        <v>52.49993896484375</v>
      </c>
      <c r="AL111">
        <v>64.590499877929688</v>
      </c>
      <c r="AM111">
        <v>80.354545593261719</v>
      </c>
      <c r="AN111">
        <v>2.821812629699707</v>
      </c>
      <c r="AO111">
        <v>528.208251953125</v>
      </c>
      <c r="AP111">
        <v>475.261962890625</v>
      </c>
      <c r="AQ111">
        <v>5.079312801361084</v>
      </c>
      <c r="AR111">
        <v>4.1386876106262207</v>
      </c>
      <c r="AS111">
        <v>7583.2373046875</v>
      </c>
      <c r="AT111">
        <v>5443.59912109375</v>
      </c>
      <c r="AU111">
        <v>1747.8681640625</v>
      </c>
      <c r="AV111">
        <v>1097.08984375</v>
      </c>
      <c r="AW111">
        <v>5835.369140625</v>
      </c>
      <c r="AX111">
        <v>4346.50927734375</v>
      </c>
      <c r="BA111" s="10" t="s">
        <v>79</v>
      </c>
      <c r="BB111" s="10" t="s">
        <v>970</v>
      </c>
      <c r="BC111" s="10" t="s">
        <v>969</v>
      </c>
      <c r="BD111">
        <v>45000</v>
      </c>
      <c r="BE111">
        <v>1240532</v>
      </c>
      <c r="BF111">
        <v>777550</v>
      </c>
      <c r="BG111">
        <v>-1847</v>
      </c>
      <c r="BH111">
        <v>4079</v>
      </c>
      <c r="BI111">
        <v>90462</v>
      </c>
      <c r="BJ111">
        <v>2055926</v>
      </c>
      <c r="BK111">
        <v>1233784</v>
      </c>
      <c r="BL111">
        <v>1088438</v>
      </c>
      <c r="BM111">
        <v>-178345</v>
      </c>
      <c r="BN111">
        <v>98425</v>
      </c>
      <c r="BO111">
        <v>1004</v>
      </c>
      <c r="BP111">
        <v>424176</v>
      </c>
      <c r="BQ111">
        <v>2055926</v>
      </c>
      <c r="BR111">
        <v>9228</v>
      </c>
      <c r="BS111">
        <v>1</v>
      </c>
      <c r="BT111">
        <v>30000</v>
      </c>
      <c r="BU111">
        <v>49502</v>
      </c>
      <c r="BV111">
        <v>0</v>
      </c>
      <c r="BW111">
        <v>30000</v>
      </c>
    </row>
    <row r="112" spans="1:75" x14ac:dyDescent="0.35">
      <c r="A112" s="10" t="s">
        <v>971</v>
      </c>
      <c r="B112" s="10" t="s">
        <v>78</v>
      </c>
      <c r="C112" s="11">
        <v>45566.752210254628</v>
      </c>
      <c r="D112" s="10" t="s">
        <v>79</v>
      </c>
      <c r="E112" s="10" t="s">
        <v>80</v>
      </c>
      <c r="F112">
        <v>159</v>
      </c>
      <c r="G112">
        <v>797.17095947265625</v>
      </c>
      <c r="H112">
        <v>119.90861511230469</v>
      </c>
      <c r="I112">
        <v>159</v>
      </c>
      <c r="J112">
        <v>159</v>
      </c>
      <c r="K112">
        <v>0</v>
      </c>
      <c r="L112">
        <v>211.30000305175781</v>
      </c>
      <c r="M112">
        <v>215.60000610351563</v>
      </c>
      <c r="N112">
        <v>221.60000610351563</v>
      </c>
      <c r="O112">
        <v>225.60000610351563</v>
      </c>
      <c r="P112" s="10" t="s">
        <v>972</v>
      </c>
      <c r="Q112" s="10" t="s">
        <v>82</v>
      </c>
      <c r="R112">
        <v>2226.916259765625</v>
      </c>
      <c r="S112">
        <v>1905.5657958984375</v>
      </c>
      <c r="T112">
        <v>16.020000457763672</v>
      </c>
      <c r="U112">
        <v>110</v>
      </c>
      <c r="V112" s="10" t="s">
        <v>82</v>
      </c>
      <c r="W112">
        <v>24.344001770019531</v>
      </c>
      <c r="X112">
        <v>2.0400002002716064</v>
      </c>
      <c r="Y112">
        <v>0.45800003409385681</v>
      </c>
      <c r="Z112">
        <v>0</v>
      </c>
      <c r="AA112">
        <v>0.65400004386901855</v>
      </c>
      <c r="AB112">
        <v>41.400001525878906</v>
      </c>
      <c r="AC112">
        <v>25.320745468139648</v>
      </c>
      <c r="AD112">
        <v>44.978981018066406</v>
      </c>
      <c r="AE112">
        <v>230</v>
      </c>
      <c r="AF112">
        <v>60</v>
      </c>
      <c r="AG112">
        <v>60.200001</v>
      </c>
      <c r="AH112">
        <v>60.200001</v>
      </c>
      <c r="AI112">
        <v>59.400002000000001</v>
      </c>
      <c r="AJ112">
        <v>94.586082458496094</v>
      </c>
      <c r="AK112">
        <v>52.499603271484375</v>
      </c>
      <c r="AL112">
        <v>65.358238220214844</v>
      </c>
      <c r="AM112">
        <v>79.235008239746094</v>
      </c>
      <c r="AN112">
        <v>3.1980626583099365</v>
      </c>
      <c r="AO112">
        <v>530.1697998046875</v>
      </c>
      <c r="AP112">
        <v>477.44558715820313</v>
      </c>
      <c r="AQ112">
        <v>4.7783126831054688</v>
      </c>
      <c r="AR112">
        <v>3.8376877307891846</v>
      </c>
      <c r="AS112">
        <v>7467.53466796875</v>
      </c>
      <c r="AT112">
        <v>4829.765625</v>
      </c>
      <c r="AU112">
        <v>1593.8271484375</v>
      </c>
      <c r="AV112">
        <v>938.1142578125</v>
      </c>
      <c r="AW112">
        <v>5873.70751953125</v>
      </c>
      <c r="AX112">
        <v>3891.6513671875</v>
      </c>
      <c r="AY112">
        <v>1.7020821571350098E-2</v>
      </c>
      <c r="AZ112">
        <v>0.19961106777191162</v>
      </c>
      <c r="BA112" s="10" t="s">
        <v>79</v>
      </c>
      <c r="BB112" s="10" t="s">
        <v>973</v>
      </c>
      <c r="BC112" s="10" t="s">
        <v>971</v>
      </c>
      <c r="BD112">
        <v>45000</v>
      </c>
      <c r="BE112">
        <v>843269</v>
      </c>
      <c r="BF112">
        <v>1114051</v>
      </c>
      <c r="BG112">
        <v>-1392</v>
      </c>
      <c r="BH112">
        <v>4115</v>
      </c>
      <c r="BI112">
        <v>90917</v>
      </c>
      <c r="BJ112">
        <v>2054140</v>
      </c>
      <c r="BK112">
        <v>829074</v>
      </c>
      <c r="BL112">
        <v>1224954</v>
      </c>
      <c r="BM112">
        <v>1814</v>
      </c>
      <c r="BN112">
        <v>99999</v>
      </c>
      <c r="BO112">
        <v>1003</v>
      </c>
      <c r="BP112">
        <v>423166</v>
      </c>
      <c r="BQ112">
        <v>2054140</v>
      </c>
      <c r="BR112">
        <v>8790</v>
      </c>
      <c r="BS112">
        <v>1</v>
      </c>
      <c r="BT112">
        <v>30000</v>
      </c>
      <c r="BU112">
        <v>22786</v>
      </c>
      <c r="BV112">
        <v>1</v>
      </c>
      <c r="BW112">
        <v>30000</v>
      </c>
    </row>
    <row r="113" spans="1:75" x14ac:dyDescent="0.35">
      <c r="A113" s="10" t="s">
        <v>974</v>
      </c>
      <c r="B113" s="10" t="s">
        <v>85</v>
      </c>
      <c r="C113" s="11">
        <v>45566.752210254628</v>
      </c>
      <c r="D113" s="10" t="s">
        <v>79</v>
      </c>
      <c r="E113" s="10" t="s">
        <v>80</v>
      </c>
      <c r="F113">
        <v>159</v>
      </c>
      <c r="G113">
        <v>797.17095947265625</v>
      </c>
      <c r="H113">
        <v>119.90861511230469</v>
      </c>
      <c r="I113">
        <v>159</v>
      </c>
      <c r="J113">
        <v>159</v>
      </c>
      <c r="K113">
        <v>0</v>
      </c>
      <c r="L113">
        <v>211.30000305175781</v>
      </c>
      <c r="M113">
        <v>215.60000610351563</v>
      </c>
      <c r="N113">
        <v>221.60000610351563</v>
      </c>
      <c r="O113">
        <v>225.60000610351563</v>
      </c>
      <c r="P113" s="10" t="s">
        <v>972</v>
      </c>
      <c r="Q113" s="10" t="s">
        <v>82</v>
      </c>
      <c r="R113">
        <v>2226.916259765625</v>
      </c>
      <c r="S113">
        <v>1905.5657958984375</v>
      </c>
      <c r="T113">
        <v>16.020000457763672</v>
      </c>
      <c r="U113">
        <v>110</v>
      </c>
      <c r="V113" s="10" t="s">
        <v>82</v>
      </c>
      <c r="W113">
        <v>24.344001770019531</v>
      </c>
      <c r="X113">
        <v>2.0400002002716064</v>
      </c>
      <c r="Y113">
        <v>0.45800003409385681</v>
      </c>
      <c r="Z113">
        <v>0</v>
      </c>
      <c r="AA113">
        <v>0.65400004386901855</v>
      </c>
      <c r="AB113">
        <v>41.400001525878906</v>
      </c>
      <c r="AC113">
        <v>25.320745468139648</v>
      </c>
      <c r="AD113">
        <v>44.978981018066406</v>
      </c>
      <c r="AE113">
        <v>230</v>
      </c>
      <c r="AF113">
        <v>60</v>
      </c>
      <c r="AG113">
        <v>60.200001</v>
      </c>
      <c r="AH113">
        <v>60.200001</v>
      </c>
      <c r="AI113">
        <v>59.400002000000001</v>
      </c>
      <c r="AJ113">
        <v>137.79624938964844</v>
      </c>
      <c r="AK113">
        <v>52.49993896484375</v>
      </c>
      <c r="AL113">
        <v>65.29254150390625</v>
      </c>
      <c r="AM113">
        <v>81.208450317382813</v>
      </c>
      <c r="AN113">
        <v>1.5425626039505005</v>
      </c>
      <c r="AO113">
        <v>532.05810546875</v>
      </c>
      <c r="AP113">
        <v>479.85617065429688</v>
      </c>
      <c r="AQ113">
        <v>5.0416879653930664</v>
      </c>
      <c r="AR113">
        <v>4.0634374618530273</v>
      </c>
      <c r="AS113">
        <v>7643.6923828125</v>
      </c>
      <c r="AT113">
        <v>5563.30859375</v>
      </c>
      <c r="AU113">
        <v>1762.70166015625</v>
      </c>
      <c r="AV113">
        <v>1093.09765625</v>
      </c>
      <c r="AW113">
        <v>5880.99072265625</v>
      </c>
      <c r="AX113">
        <v>4470.2109375</v>
      </c>
      <c r="BA113" s="10" t="s">
        <v>79</v>
      </c>
      <c r="BB113" s="10" t="s">
        <v>975</v>
      </c>
      <c r="BC113" s="10" t="s">
        <v>974</v>
      </c>
      <c r="BD113">
        <v>45000</v>
      </c>
      <c r="BE113">
        <v>1190531</v>
      </c>
      <c r="BF113">
        <v>946941</v>
      </c>
      <c r="BG113">
        <v>-3689</v>
      </c>
      <c r="BH113">
        <v>4032</v>
      </c>
      <c r="BI113">
        <v>88620</v>
      </c>
      <c r="BJ113">
        <v>2055357</v>
      </c>
      <c r="BK113">
        <v>1195541</v>
      </c>
      <c r="BL113">
        <v>1254225</v>
      </c>
      <c r="BM113">
        <v>179631</v>
      </c>
      <c r="BN113">
        <v>98425</v>
      </c>
      <c r="BO113">
        <v>1004</v>
      </c>
      <c r="BP113">
        <v>424523</v>
      </c>
      <c r="BQ113">
        <v>2055357</v>
      </c>
      <c r="BR113">
        <v>15597</v>
      </c>
      <c r="BS113">
        <v>1</v>
      </c>
      <c r="BT113">
        <v>30000</v>
      </c>
      <c r="BU113">
        <v>22016</v>
      </c>
      <c r="BV113">
        <v>1</v>
      </c>
      <c r="BW113">
        <v>30000</v>
      </c>
    </row>
    <row r="114" spans="1:75" x14ac:dyDescent="0.35">
      <c r="A114" s="10" t="s">
        <v>976</v>
      </c>
      <c r="B114" s="10" t="s">
        <v>78</v>
      </c>
      <c r="C114" s="11">
        <v>45566.752488854167</v>
      </c>
      <c r="D114" s="10" t="s">
        <v>79</v>
      </c>
      <c r="E114" s="10" t="s">
        <v>80</v>
      </c>
      <c r="F114">
        <v>160</v>
      </c>
      <c r="G114">
        <v>797.72430419921875</v>
      </c>
      <c r="H114">
        <v>119.90861511230469</v>
      </c>
      <c r="I114">
        <v>160</v>
      </c>
      <c r="J114">
        <v>160</v>
      </c>
      <c r="K114">
        <v>0</v>
      </c>
      <c r="L114">
        <v>211.5</v>
      </c>
      <c r="M114">
        <v>215.60000610351563</v>
      </c>
      <c r="N114">
        <v>221.80000305175781</v>
      </c>
      <c r="O114">
        <v>225.60000610351563</v>
      </c>
      <c r="P114" s="10" t="s">
        <v>977</v>
      </c>
      <c r="Q114" s="10" t="s">
        <v>82</v>
      </c>
      <c r="R114">
        <v>2234.0078125</v>
      </c>
      <c r="S114">
        <v>1899.7371826171875</v>
      </c>
      <c r="T114">
        <v>16.020000457763672</v>
      </c>
      <c r="U114">
        <v>110</v>
      </c>
      <c r="V114" s="10" t="s">
        <v>82</v>
      </c>
      <c r="W114">
        <v>24.344001770019531</v>
      </c>
      <c r="X114">
        <v>2.0740001201629639</v>
      </c>
      <c r="Y114">
        <v>0.45800003409385681</v>
      </c>
      <c r="Z114">
        <v>0</v>
      </c>
      <c r="AA114">
        <v>0.65400004386901855</v>
      </c>
      <c r="AB114">
        <v>41.5</v>
      </c>
      <c r="AC114">
        <v>26.069971084594727</v>
      </c>
      <c r="AD114">
        <v>44.978981018066406</v>
      </c>
      <c r="AE114">
        <v>230</v>
      </c>
      <c r="AF114">
        <v>60</v>
      </c>
      <c r="AG114">
        <v>60.299999</v>
      </c>
      <c r="AH114">
        <v>60.299999</v>
      </c>
      <c r="AI114">
        <v>59.599997999999999</v>
      </c>
      <c r="AJ114">
        <v>94.586082458496094</v>
      </c>
      <c r="AK114">
        <v>52.499603271484375</v>
      </c>
      <c r="AL114">
        <v>65.730278015136719</v>
      </c>
      <c r="AM114">
        <v>79.569686889648438</v>
      </c>
      <c r="AN114">
        <v>3.3109376430511475</v>
      </c>
      <c r="AO114">
        <v>532.44207763671875</v>
      </c>
      <c r="AP114">
        <v>482.77435302734375</v>
      </c>
      <c r="AQ114">
        <v>4.7406878471374512</v>
      </c>
      <c r="AR114">
        <v>3.7248127460479736</v>
      </c>
      <c r="AS114">
        <v>7502.634765625</v>
      </c>
      <c r="AT114">
        <v>4966.45947265625</v>
      </c>
      <c r="AU114">
        <v>1613.51611328125</v>
      </c>
      <c r="AV114">
        <v>928.423095703125</v>
      </c>
      <c r="AW114">
        <v>5889.11865234375</v>
      </c>
      <c r="AX114">
        <v>4038.036376953125</v>
      </c>
      <c r="AY114">
        <v>2.8407692909240723E-2</v>
      </c>
      <c r="AZ114">
        <v>0.20210015773773193</v>
      </c>
      <c r="BA114" s="10" t="s">
        <v>79</v>
      </c>
      <c r="BB114" s="10" t="s">
        <v>978</v>
      </c>
      <c r="BC114" s="10" t="s">
        <v>976</v>
      </c>
      <c r="BD114">
        <v>45000</v>
      </c>
      <c r="BE114">
        <v>855729</v>
      </c>
      <c r="BF114">
        <v>1292425</v>
      </c>
      <c r="BG114">
        <v>1809</v>
      </c>
      <c r="BH114">
        <v>4088</v>
      </c>
      <c r="BI114">
        <v>94118</v>
      </c>
      <c r="BJ114">
        <v>2055999</v>
      </c>
      <c r="BK114">
        <v>834757</v>
      </c>
      <c r="BL114">
        <v>1399623</v>
      </c>
      <c r="BM114">
        <v>5076</v>
      </c>
      <c r="BN114">
        <v>94882</v>
      </c>
      <c r="BO114">
        <v>1003</v>
      </c>
      <c r="BP114">
        <v>423194</v>
      </c>
      <c r="BQ114">
        <v>2055999</v>
      </c>
      <c r="BR114">
        <v>6928</v>
      </c>
      <c r="BS114">
        <v>1</v>
      </c>
      <c r="BT114">
        <v>30000</v>
      </c>
      <c r="BU114">
        <v>24571</v>
      </c>
      <c r="BV114">
        <v>1</v>
      </c>
      <c r="BW114">
        <v>30000</v>
      </c>
    </row>
    <row r="115" spans="1:75" x14ac:dyDescent="0.35">
      <c r="A115" s="10" t="s">
        <v>979</v>
      </c>
      <c r="B115" s="10" t="s">
        <v>85</v>
      </c>
      <c r="C115" s="11">
        <v>45566.752488854167</v>
      </c>
      <c r="D115" s="10" t="s">
        <v>79</v>
      </c>
      <c r="E115" s="10" t="s">
        <v>80</v>
      </c>
      <c r="F115">
        <v>160</v>
      </c>
      <c r="G115">
        <v>797.72430419921875</v>
      </c>
      <c r="H115">
        <v>119.90861511230469</v>
      </c>
      <c r="I115">
        <v>160</v>
      </c>
      <c r="J115">
        <v>160</v>
      </c>
      <c r="K115">
        <v>0</v>
      </c>
      <c r="L115">
        <v>211.5</v>
      </c>
      <c r="M115">
        <v>215.60000610351563</v>
      </c>
      <c r="N115">
        <v>221.80000305175781</v>
      </c>
      <c r="O115">
        <v>225.60000610351563</v>
      </c>
      <c r="P115" s="10" t="s">
        <v>977</v>
      </c>
      <c r="Q115" s="10" t="s">
        <v>82</v>
      </c>
      <c r="R115">
        <v>2234.0078125</v>
      </c>
      <c r="S115">
        <v>1899.7371826171875</v>
      </c>
      <c r="T115">
        <v>16.020000457763672</v>
      </c>
      <c r="U115">
        <v>110</v>
      </c>
      <c r="V115" s="10" t="s">
        <v>82</v>
      </c>
      <c r="W115">
        <v>24.344001770019531</v>
      </c>
      <c r="X115">
        <v>2.0740001201629639</v>
      </c>
      <c r="Y115">
        <v>0.45800003409385681</v>
      </c>
      <c r="Z115">
        <v>0</v>
      </c>
      <c r="AA115">
        <v>0.65400004386901855</v>
      </c>
      <c r="AB115">
        <v>41.5</v>
      </c>
      <c r="AC115">
        <v>26.069971084594727</v>
      </c>
      <c r="AD115">
        <v>44.978981018066406</v>
      </c>
      <c r="AE115">
        <v>230</v>
      </c>
      <c r="AF115">
        <v>60</v>
      </c>
      <c r="AG115">
        <v>60.299999</v>
      </c>
      <c r="AH115">
        <v>60.299999</v>
      </c>
      <c r="AI115">
        <v>59.599997999999999</v>
      </c>
      <c r="AJ115">
        <v>137.79624938964844</v>
      </c>
      <c r="AK115">
        <v>52.49993896484375</v>
      </c>
      <c r="AL115">
        <v>65.661491394042969</v>
      </c>
      <c r="AM115">
        <v>81.561141967773438</v>
      </c>
      <c r="AN115">
        <v>1.4296876192092896</v>
      </c>
      <c r="AO115">
        <v>535.53033447265625</v>
      </c>
      <c r="AP115">
        <v>485.28775024414063</v>
      </c>
      <c r="AQ115">
        <v>4.966437816619873</v>
      </c>
      <c r="AR115">
        <v>3.9881877899169922</v>
      </c>
      <c r="AS115">
        <v>7704.89697265625</v>
      </c>
      <c r="AT115">
        <v>5734.3818359375</v>
      </c>
      <c r="AU115">
        <v>1768.3798828125</v>
      </c>
      <c r="AV115">
        <v>1103.88623046875</v>
      </c>
      <c r="AW115">
        <v>5936.51708984375</v>
      </c>
      <c r="AX115">
        <v>4630.49560546875</v>
      </c>
      <c r="BA115" s="10" t="s">
        <v>79</v>
      </c>
      <c r="BB115" s="10" t="s">
        <v>980</v>
      </c>
      <c r="BC115" s="10" t="s">
        <v>979</v>
      </c>
      <c r="BD115">
        <v>45000</v>
      </c>
      <c r="BE115">
        <v>1240538</v>
      </c>
      <c r="BF115">
        <v>822002</v>
      </c>
      <c r="BG115">
        <v>-1627</v>
      </c>
      <c r="BH115">
        <v>4101</v>
      </c>
      <c r="BI115">
        <v>90682</v>
      </c>
      <c r="BJ115">
        <v>2056104</v>
      </c>
      <c r="BK115">
        <v>1234029</v>
      </c>
      <c r="BL115">
        <v>1131042</v>
      </c>
      <c r="BM115">
        <v>-178268</v>
      </c>
      <c r="BN115">
        <v>99999</v>
      </c>
      <c r="BO115">
        <v>1005</v>
      </c>
      <c r="BP115">
        <v>424384</v>
      </c>
      <c r="BQ115">
        <v>2056104</v>
      </c>
      <c r="BR115">
        <v>7590</v>
      </c>
      <c r="BS115">
        <v>1</v>
      </c>
      <c r="BT115">
        <v>30000</v>
      </c>
      <c r="BU115">
        <v>41386</v>
      </c>
      <c r="BV115">
        <v>0</v>
      </c>
      <c r="BW115">
        <v>30000</v>
      </c>
    </row>
    <row r="116" spans="1:75" x14ac:dyDescent="0.35">
      <c r="A116" s="10" t="s">
        <v>981</v>
      </c>
      <c r="B116" s="10" t="s">
        <v>78</v>
      </c>
      <c r="C116" s="11">
        <v>45566.752777928239</v>
      </c>
      <c r="D116" s="10" t="s">
        <v>79</v>
      </c>
      <c r="E116" s="10" t="s">
        <v>80</v>
      </c>
      <c r="F116">
        <v>161</v>
      </c>
      <c r="G116">
        <v>797.72430419921875</v>
      </c>
      <c r="H116">
        <v>119.90861511230469</v>
      </c>
      <c r="I116">
        <v>161</v>
      </c>
      <c r="J116">
        <v>161</v>
      </c>
      <c r="K116">
        <v>0</v>
      </c>
      <c r="L116">
        <v>211.60000610351563</v>
      </c>
      <c r="M116">
        <v>215.30000305175781</v>
      </c>
      <c r="N116">
        <v>221.80000305175781</v>
      </c>
      <c r="O116">
        <v>225.60000610351563</v>
      </c>
      <c r="P116" s="10" t="s">
        <v>982</v>
      </c>
      <c r="Q116" s="10" t="s">
        <v>82</v>
      </c>
      <c r="R116">
        <v>2222.544677734375</v>
      </c>
      <c r="S116">
        <v>1861.9483642578125</v>
      </c>
      <c r="T116">
        <v>16.029998779296875</v>
      </c>
      <c r="U116">
        <v>110</v>
      </c>
      <c r="V116" s="10" t="s">
        <v>82</v>
      </c>
      <c r="W116">
        <v>24.342000961303711</v>
      </c>
      <c r="X116">
        <v>2.0400002002716064</v>
      </c>
      <c r="Y116">
        <v>0.45600003004074097</v>
      </c>
      <c r="Z116">
        <v>0</v>
      </c>
      <c r="AA116">
        <v>0.65800005197525024</v>
      </c>
      <c r="AB116">
        <v>41.5</v>
      </c>
      <c r="AC116">
        <v>26.187196731567383</v>
      </c>
      <c r="AD116">
        <v>44.958595275878906</v>
      </c>
      <c r="AE116">
        <v>230</v>
      </c>
      <c r="AF116">
        <v>60</v>
      </c>
      <c r="AG116">
        <v>60.200001</v>
      </c>
      <c r="AH116">
        <v>60.200001</v>
      </c>
      <c r="AI116">
        <v>59.900002000000001</v>
      </c>
      <c r="AJ116">
        <v>94.586082458496094</v>
      </c>
      <c r="AK116">
        <v>52.499603271484375</v>
      </c>
      <c r="AL116">
        <v>65.845329284667969</v>
      </c>
      <c r="AM116">
        <v>79.784507751464844</v>
      </c>
      <c r="AN116">
        <v>3.1604375839233398</v>
      </c>
      <c r="AO116">
        <v>533.81671142578125</v>
      </c>
      <c r="AP116">
        <v>485.23733520507813</v>
      </c>
      <c r="AQ116">
        <v>4.6654376983642578</v>
      </c>
      <c r="AR116">
        <v>3.7624375820159912</v>
      </c>
      <c r="AS116">
        <v>7518.939453125</v>
      </c>
      <c r="AT116">
        <v>5023.900390625</v>
      </c>
      <c r="AU116">
        <v>1588.7744140625</v>
      </c>
      <c r="AV116">
        <v>962.8349609375</v>
      </c>
      <c r="AW116">
        <v>5930.1650390625</v>
      </c>
      <c r="AX116">
        <v>4061.0654296875</v>
      </c>
      <c r="AY116">
        <v>2.5099039077758789E-2</v>
      </c>
      <c r="AZ116">
        <v>0.18934237957000732</v>
      </c>
      <c r="BA116" s="10" t="s">
        <v>79</v>
      </c>
      <c r="BB116" s="10" t="s">
        <v>983</v>
      </c>
      <c r="BC116" s="10" t="s">
        <v>981</v>
      </c>
      <c r="BD116">
        <v>45000</v>
      </c>
      <c r="BE116">
        <v>853236</v>
      </c>
      <c r="BF116">
        <v>1306966</v>
      </c>
      <c r="BG116">
        <v>1382</v>
      </c>
      <c r="BH116">
        <v>4085</v>
      </c>
      <c r="BI116">
        <v>93691</v>
      </c>
      <c r="BJ116">
        <v>2055127</v>
      </c>
      <c r="BK116">
        <v>833338</v>
      </c>
      <c r="BL116">
        <v>1411354</v>
      </c>
      <c r="BM116">
        <v>5020</v>
      </c>
      <c r="BN116">
        <v>93307</v>
      </c>
      <c r="BO116">
        <v>1003</v>
      </c>
      <c r="BP116">
        <v>423551</v>
      </c>
      <c r="BQ116">
        <v>2055127</v>
      </c>
      <c r="BR116">
        <v>8878</v>
      </c>
      <c r="BS116">
        <v>1</v>
      </c>
      <c r="BT116">
        <v>30000</v>
      </c>
      <c r="BU116">
        <v>25307</v>
      </c>
      <c r="BV116">
        <v>1</v>
      </c>
      <c r="BW116">
        <v>30000</v>
      </c>
    </row>
    <row r="117" spans="1:75" x14ac:dyDescent="0.35">
      <c r="A117" s="10" t="s">
        <v>984</v>
      </c>
      <c r="B117" s="10" t="s">
        <v>85</v>
      </c>
      <c r="C117" s="11">
        <v>45566.752777928239</v>
      </c>
      <c r="D117" s="10" t="s">
        <v>79</v>
      </c>
      <c r="E117" s="10" t="s">
        <v>80</v>
      </c>
      <c r="F117">
        <v>161</v>
      </c>
      <c r="G117">
        <v>797.72430419921875</v>
      </c>
      <c r="H117">
        <v>119.90861511230469</v>
      </c>
      <c r="I117">
        <v>161</v>
      </c>
      <c r="J117">
        <v>161</v>
      </c>
      <c r="K117">
        <v>0</v>
      </c>
      <c r="L117">
        <v>211.60000610351563</v>
      </c>
      <c r="M117">
        <v>215.30000305175781</v>
      </c>
      <c r="N117">
        <v>221.80000305175781</v>
      </c>
      <c r="O117">
        <v>225.60000610351563</v>
      </c>
      <c r="P117" s="10" t="s">
        <v>982</v>
      </c>
      <c r="Q117" s="10" t="s">
        <v>82</v>
      </c>
      <c r="R117">
        <v>2222.544677734375</v>
      </c>
      <c r="S117">
        <v>1861.9483642578125</v>
      </c>
      <c r="T117">
        <v>16.029998779296875</v>
      </c>
      <c r="U117">
        <v>110</v>
      </c>
      <c r="V117" s="10" t="s">
        <v>82</v>
      </c>
      <c r="W117">
        <v>24.342000961303711</v>
      </c>
      <c r="X117">
        <v>2.0400002002716064</v>
      </c>
      <c r="Y117">
        <v>0.45600003004074097</v>
      </c>
      <c r="Z117">
        <v>0</v>
      </c>
      <c r="AA117">
        <v>0.65800005197525024</v>
      </c>
      <c r="AB117">
        <v>41.5</v>
      </c>
      <c r="AC117">
        <v>26.187196731567383</v>
      </c>
      <c r="AD117">
        <v>44.958595275878906</v>
      </c>
      <c r="AE117">
        <v>230</v>
      </c>
      <c r="AF117">
        <v>60</v>
      </c>
      <c r="AG117">
        <v>60.200001</v>
      </c>
      <c r="AH117">
        <v>60.200001</v>
      </c>
      <c r="AI117">
        <v>59.900002000000001</v>
      </c>
      <c r="AJ117">
        <v>137.79624938964844</v>
      </c>
      <c r="AK117">
        <v>52.49993896484375</v>
      </c>
      <c r="AL117">
        <v>65.865509033203125</v>
      </c>
      <c r="AM117">
        <v>81.99298095703125</v>
      </c>
      <c r="AN117">
        <v>1.5425626039505005</v>
      </c>
      <c r="AO117">
        <v>536.24407958984375</v>
      </c>
      <c r="AP117">
        <v>486.53948974609375</v>
      </c>
      <c r="AQ117">
        <v>4.966437816619873</v>
      </c>
      <c r="AR117">
        <v>3.9881877899169922</v>
      </c>
      <c r="AS117">
        <v>7716.232421875</v>
      </c>
      <c r="AT117">
        <v>5763.98876953125</v>
      </c>
      <c r="AU117">
        <v>1779.77685546875</v>
      </c>
      <c r="AV117">
        <v>1115.4677734375</v>
      </c>
      <c r="AW117">
        <v>5936.45556640625</v>
      </c>
      <c r="AX117">
        <v>4648.52099609375</v>
      </c>
      <c r="BA117" s="10" t="s">
        <v>79</v>
      </c>
      <c r="BB117" s="10" t="s">
        <v>985</v>
      </c>
      <c r="BC117" s="10" t="s">
        <v>984</v>
      </c>
      <c r="BD117">
        <v>45000</v>
      </c>
      <c r="BE117">
        <v>1231989</v>
      </c>
      <c r="BF117">
        <v>1055752</v>
      </c>
      <c r="BG117">
        <v>-1610</v>
      </c>
      <c r="BH117">
        <v>4004</v>
      </c>
      <c r="BI117">
        <v>90699</v>
      </c>
      <c r="BJ117">
        <v>2054740</v>
      </c>
      <c r="BK117">
        <v>1225721</v>
      </c>
      <c r="BL117">
        <v>1360994</v>
      </c>
      <c r="BM117">
        <v>-178267</v>
      </c>
      <c r="BN117">
        <v>99999</v>
      </c>
      <c r="BO117">
        <v>1005</v>
      </c>
      <c r="BP117">
        <v>424379</v>
      </c>
      <c r="BQ117">
        <v>2054740</v>
      </c>
      <c r="BR117">
        <v>5498</v>
      </c>
      <c r="BS117">
        <v>1</v>
      </c>
      <c r="BT117">
        <v>30000</v>
      </c>
      <c r="BU117">
        <v>24321</v>
      </c>
      <c r="BV117">
        <v>1</v>
      </c>
      <c r="BW117">
        <v>30000</v>
      </c>
    </row>
    <row r="118" spans="1:75" x14ac:dyDescent="0.35">
      <c r="A118" s="10" t="s">
        <v>986</v>
      </c>
      <c r="B118" s="10" t="s">
        <v>78</v>
      </c>
      <c r="C118" s="11">
        <v>45566.753055497684</v>
      </c>
      <c r="D118" s="10" t="s">
        <v>79</v>
      </c>
      <c r="E118" s="10" t="s">
        <v>80</v>
      </c>
      <c r="F118">
        <v>162</v>
      </c>
      <c r="G118">
        <v>797.53985595703125</v>
      </c>
      <c r="H118">
        <v>119.90861511230469</v>
      </c>
      <c r="I118">
        <v>162</v>
      </c>
      <c r="J118">
        <v>162</v>
      </c>
      <c r="K118">
        <v>0</v>
      </c>
      <c r="L118">
        <v>212.10000610351563</v>
      </c>
      <c r="M118">
        <v>215.30000305175781</v>
      </c>
      <c r="N118">
        <v>222</v>
      </c>
      <c r="O118">
        <v>225.5</v>
      </c>
      <c r="P118" s="10" t="s">
        <v>987</v>
      </c>
      <c r="Q118" s="10" t="s">
        <v>82</v>
      </c>
      <c r="R118">
        <v>2214.5791015625</v>
      </c>
      <c r="S118">
        <v>1856.7996826171875</v>
      </c>
      <c r="T118">
        <v>16.029998779296875</v>
      </c>
      <c r="U118">
        <v>110</v>
      </c>
      <c r="V118" s="10" t="s">
        <v>82</v>
      </c>
      <c r="W118">
        <v>24.342000961303711</v>
      </c>
      <c r="X118">
        <v>2.0320000648498535</v>
      </c>
      <c r="Y118">
        <v>0.45600003004074097</v>
      </c>
      <c r="Z118">
        <v>0</v>
      </c>
      <c r="AA118">
        <v>0.65600001811981201</v>
      </c>
      <c r="AB118">
        <v>41.900001525878906</v>
      </c>
      <c r="AC118">
        <v>26.151519775390625</v>
      </c>
      <c r="AD118">
        <v>44.963691711425781</v>
      </c>
      <c r="AE118">
        <v>229.80000305175781</v>
      </c>
      <c r="AF118">
        <v>60</v>
      </c>
      <c r="AG118">
        <v>60.200001</v>
      </c>
      <c r="AH118">
        <v>60.200001</v>
      </c>
      <c r="AI118">
        <v>60</v>
      </c>
      <c r="AJ118">
        <v>94.586082458496094</v>
      </c>
      <c r="AK118">
        <v>52.499603271484375</v>
      </c>
      <c r="AL118">
        <v>66.128585815429688</v>
      </c>
      <c r="AM118">
        <v>79.806327819824219</v>
      </c>
      <c r="AN118">
        <v>3.0099375247955322</v>
      </c>
      <c r="AO118">
        <v>535.59844970703125</v>
      </c>
      <c r="AP118">
        <v>487.69546508789063</v>
      </c>
      <c r="AQ118">
        <v>4.6654376983642578</v>
      </c>
      <c r="AR118">
        <v>3.7624375820159912</v>
      </c>
      <c r="AS118">
        <v>7545.880859375</v>
      </c>
      <c r="AT118">
        <v>5108.11083984375</v>
      </c>
      <c r="AU118">
        <v>1598.876953125</v>
      </c>
      <c r="AV118">
        <v>972.16357421875</v>
      </c>
      <c r="AW118">
        <v>5947.00390625</v>
      </c>
      <c r="AX118">
        <v>4135.947265625</v>
      </c>
      <c r="AY118">
        <v>3.2750368118286133E-3</v>
      </c>
      <c r="AZ118">
        <v>0.16634750366210938</v>
      </c>
      <c r="BA118" s="10" t="s">
        <v>79</v>
      </c>
      <c r="BB118" s="10" t="s">
        <v>988</v>
      </c>
      <c r="BC118" s="10" t="s">
        <v>986</v>
      </c>
      <c r="BD118">
        <v>45000</v>
      </c>
      <c r="BE118">
        <v>823573</v>
      </c>
      <c r="BF118">
        <v>1191869</v>
      </c>
      <c r="BG118">
        <v>-288</v>
      </c>
      <c r="BH118">
        <v>4205</v>
      </c>
      <c r="BI118">
        <v>92021</v>
      </c>
      <c r="BJ118">
        <v>2055004</v>
      </c>
      <c r="BK118">
        <v>806878</v>
      </c>
      <c r="BL118">
        <v>1299630</v>
      </c>
      <c r="BM118">
        <v>3098</v>
      </c>
      <c r="BN118">
        <v>98425</v>
      </c>
      <c r="BO118">
        <v>1003</v>
      </c>
      <c r="BP118">
        <v>423101</v>
      </c>
      <c r="BQ118">
        <v>2055004</v>
      </c>
      <c r="BR118">
        <v>15403</v>
      </c>
      <c r="BS118">
        <v>1</v>
      </c>
      <c r="BT118">
        <v>30000</v>
      </c>
      <c r="BU118">
        <v>27879</v>
      </c>
      <c r="BV118">
        <v>1</v>
      </c>
      <c r="BW118">
        <v>30000</v>
      </c>
    </row>
    <row r="119" spans="1:75" x14ac:dyDescent="0.35">
      <c r="A119" s="10" t="s">
        <v>989</v>
      </c>
      <c r="B119" s="10" t="s">
        <v>85</v>
      </c>
      <c r="C119" s="11">
        <v>45566.753055497684</v>
      </c>
      <c r="D119" s="10" t="s">
        <v>79</v>
      </c>
      <c r="E119" s="10" t="s">
        <v>80</v>
      </c>
      <c r="F119">
        <v>162</v>
      </c>
      <c r="G119">
        <v>797.53985595703125</v>
      </c>
      <c r="H119">
        <v>119.90861511230469</v>
      </c>
      <c r="I119">
        <v>162</v>
      </c>
      <c r="J119">
        <v>162</v>
      </c>
      <c r="K119">
        <v>0</v>
      </c>
      <c r="L119">
        <v>212.10000610351563</v>
      </c>
      <c r="M119">
        <v>215.30000305175781</v>
      </c>
      <c r="N119">
        <v>222</v>
      </c>
      <c r="O119">
        <v>225.5</v>
      </c>
      <c r="P119" s="10" t="s">
        <v>987</v>
      </c>
      <c r="Q119" s="10" t="s">
        <v>82</v>
      </c>
      <c r="R119">
        <v>2214.5791015625</v>
      </c>
      <c r="S119">
        <v>1856.7996826171875</v>
      </c>
      <c r="T119">
        <v>16.029998779296875</v>
      </c>
      <c r="U119">
        <v>110</v>
      </c>
      <c r="V119" s="10" t="s">
        <v>82</v>
      </c>
      <c r="W119">
        <v>24.342000961303711</v>
      </c>
      <c r="X119">
        <v>2.0320000648498535</v>
      </c>
      <c r="Y119">
        <v>0.45600003004074097</v>
      </c>
      <c r="Z119">
        <v>0</v>
      </c>
      <c r="AA119">
        <v>0.65600001811981201</v>
      </c>
      <c r="AB119">
        <v>41.900001525878906</v>
      </c>
      <c r="AC119">
        <v>26.151519775390625</v>
      </c>
      <c r="AD119">
        <v>44.963691711425781</v>
      </c>
      <c r="AE119">
        <v>229.80000305175781</v>
      </c>
      <c r="AF119">
        <v>60</v>
      </c>
      <c r="AG119">
        <v>60.200001</v>
      </c>
      <c r="AH119">
        <v>60.200001</v>
      </c>
      <c r="AI119">
        <v>60</v>
      </c>
      <c r="AJ119">
        <v>137.79624938964844</v>
      </c>
      <c r="AK119">
        <v>52.49993896484375</v>
      </c>
      <c r="AL119">
        <v>66.234962463378906</v>
      </c>
      <c r="AM119">
        <v>82.244148254394531</v>
      </c>
      <c r="AN119">
        <v>1.5049375295639038</v>
      </c>
      <c r="AO119">
        <v>535.99493408203125</v>
      </c>
      <c r="AP119">
        <v>486.25765991210938</v>
      </c>
      <c r="AQ119">
        <v>5.0040626525878906</v>
      </c>
      <c r="AR119">
        <v>3.9505627155303955</v>
      </c>
      <c r="AS119">
        <v>7707.04638671875</v>
      </c>
      <c r="AT119">
        <v>5728.22314453125</v>
      </c>
      <c r="AU119">
        <v>1797.814453125</v>
      </c>
      <c r="AV119">
        <v>1094.3505859375</v>
      </c>
      <c r="AW119">
        <v>5909.23193359375</v>
      </c>
      <c r="AX119">
        <v>4633.87255859375</v>
      </c>
      <c r="BA119" s="10" t="s">
        <v>79</v>
      </c>
      <c r="BB119" s="10" t="s">
        <v>990</v>
      </c>
      <c r="BC119" s="10" t="s">
        <v>989</v>
      </c>
      <c r="BD119">
        <v>45000</v>
      </c>
      <c r="BE119">
        <v>1206335</v>
      </c>
      <c r="BF119">
        <v>960640</v>
      </c>
      <c r="BG119">
        <v>-3689</v>
      </c>
      <c r="BH119">
        <v>4029</v>
      </c>
      <c r="BI119">
        <v>88620</v>
      </c>
      <c r="BJ119">
        <v>2055739</v>
      </c>
      <c r="BK119">
        <v>1207706</v>
      </c>
      <c r="BL119">
        <v>1268615</v>
      </c>
      <c r="BM119">
        <v>-179598</v>
      </c>
      <c r="BN119">
        <v>99999</v>
      </c>
      <c r="BO119">
        <v>1005</v>
      </c>
      <c r="BP119">
        <v>424640</v>
      </c>
      <c r="BQ119">
        <v>2055739</v>
      </c>
      <c r="BR119">
        <v>5694</v>
      </c>
      <c r="BS119">
        <v>1</v>
      </c>
      <c r="BT119">
        <v>30000</v>
      </c>
      <c r="BU119">
        <v>24913</v>
      </c>
      <c r="BV119">
        <v>1</v>
      </c>
      <c r="BW119">
        <v>30000</v>
      </c>
    </row>
    <row r="120" spans="1:75" x14ac:dyDescent="0.35">
      <c r="A120" s="10" t="s">
        <v>991</v>
      </c>
      <c r="B120" s="10" t="s">
        <v>78</v>
      </c>
      <c r="C120" s="11">
        <v>45566.753333078705</v>
      </c>
      <c r="D120" s="10" t="s">
        <v>79</v>
      </c>
      <c r="E120" s="10" t="s">
        <v>80</v>
      </c>
      <c r="F120">
        <v>163</v>
      </c>
      <c r="G120">
        <v>797.72430419921875</v>
      </c>
      <c r="H120">
        <v>119.90861511230469</v>
      </c>
      <c r="I120">
        <v>163</v>
      </c>
      <c r="J120">
        <v>163</v>
      </c>
      <c r="K120">
        <v>0</v>
      </c>
      <c r="L120">
        <v>212.5</v>
      </c>
      <c r="M120">
        <v>215.10000610351563</v>
      </c>
      <c r="N120">
        <v>221.80000305175781</v>
      </c>
      <c r="O120">
        <v>225.30000305175781</v>
      </c>
      <c r="P120" s="10" t="s">
        <v>992</v>
      </c>
      <c r="Q120" s="10" t="s">
        <v>82</v>
      </c>
      <c r="R120">
        <v>2222.544677734375</v>
      </c>
      <c r="S120">
        <v>1813.95947265625</v>
      </c>
      <c r="T120">
        <v>16.029998779296875</v>
      </c>
      <c r="U120">
        <v>110</v>
      </c>
      <c r="V120" s="10" t="s">
        <v>82</v>
      </c>
      <c r="W120">
        <v>24.342000961303711</v>
      </c>
      <c r="X120">
        <v>2.0900001525878906</v>
      </c>
      <c r="Y120">
        <v>0.45600003004074097</v>
      </c>
      <c r="Z120">
        <v>0</v>
      </c>
      <c r="AA120">
        <v>0.65400004386901855</v>
      </c>
      <c r="AB120">
        <v>42</v>
      </c>
      <c r="AC120">
        <v>26.956808090209961</v>
      </c>
      <c r="AD120">
        <v>44.948402404785156</v>
      </c>
      <c r="AE120">
        <v>229.80000305175781</v>
      </c>
      <c r="AF120">
        <v>60</v>
      </c>
      <c r="AG120">
        <v>60.200001</v>
      </c>
      <c r="AH120">
        <v>60.200001</v>
      </c>
      <c r="AI120">
        <v>60.099997999999999</v>
      </c>
      <c r="AJ120">
        <v>94.586082458496094</v>
      </c>
      <c r="AK120">
        <v>52.499603271484375</v>
      </c>
      <c r="AL120">
        <v>66.057723999023438</v>
      </c>
      <c r="AM120">
        <v>79.992652893066406</v>
      </c>
      <c r="AN120">
        <v>3.6495625972747803</v>
      </c>
      <c r="AO120">
        <v>537.709228515625</v>
      </c>
      <c r="AP120">
        <v>491.90789794921875</v>
      </c>
      <c r="AQ120">
        <v>4.5901875495910645</v>
      </c>
      <c r="AR120">
        <v>3.7248127460479736</v>
      </c>
      <c r="AS120">
        <v>7593.77880859375</v>
      </c>
      <c r="AT120">
        <v>5218.6259765625</v>
      </c>
      <c r="AU120">
        <v>1598.00048828125</v>
      </c>
      <c r="AV120">
        <v>997.7353515625</v>
      </c>
      <c r="AW120">
        <v>5995.7783203125</v>
      </c>
      <c r="AX120">
        <v>4220.890625</v>
      </c>
      <c r="AY120">
        <v>7.9544782638549805E-3</v>
      </c>
      <c r="AZ120">
        <v>0.14170563220977783</v>
      </c>
      <c r="BA120" s="10" t="s">
        <v>79</v>
      </c>
      <c r="BB120" s="10" t="s">
        <v>79</v>
      </c>
      <c r="BC120" s="10" t="s">
        <v>79</v>
      </c>
    </row>
    <row r="121" spans="1:75" x14ac:dyDescent="0.35">
      <c r="A121" s="10" t="s">
        <v>993</v>
      </c>
      <c r="B121" s="10" t="s">
        <v>85</v>
      </c>
      <c r="C121" s="11">
        <v>45566.753333078705</v>
      </c>
      <c r="D121" s="10" t="s">
        <v>79</v>
      </c>
      <c r="E121" s="10" t="s">
        <v>80</v>
      </c>
      <c r="F121">
        <v>163</v>
      </c>
      <c r="G121">
        <v>797.72430419921875</v>
      </c>
      <c r="H121">
        <v>119.90861511230469</v>
      </c>
      <c r="I121">
        <v>163</v>
      </c>
      <c r="J121">
        <v>163</v>
      </c>
      <c r="K121">
        <v>0</v>
      </c>
      <c r="L121">
        <v>212.5</v>
      </c>
      <c r="M121">
        <v>215.10000610351563</v>
      </c>
      <c r="N121">
        <v>221.80000305175781</v>
      </c>
      <c r="O121">
        <v>225.30000305175781</v>
      </c>
      <c r="P121" s="10" t="s">
        <v>992</v>
      </c>
      <c r="Q121" s="10" t="s">
        <v>82</v>
      </c>
      <c r="R121">
        <v>2222.544677734375</v>
      </c>
      <c r="S121">
        <v>1813.95947265625</v>
      </c>
      <c r="T121">
        <v>16.029998779296875</v>
      </c>
      <c r="U121">
        <v>110</v>
      </c>
      <c r="V121" s="10" t="s">
        <v>82</v>
      </c>
      <c r="W121">
        <v>24.342000961303711</v>
      </c>
      <c r="X121">
        <v>2.0900001525878906</v>
      </c>
      <c r="Y121">
        <v>0.45600003004074097</v>
      </c>
      <c r="Z121">
        <v>0</v>
      </c>
      <c r="AA121">
        <v>0.65400004386901855</v>
      </c>
      <c r="AB121">
        <v>42</v>
      </c>
      <c r="AC121">
        <v>26.956808090209961</v>
      </c>
      <c r="AD121">
        <v>44.948402404785156</v>
      </c>
      <c r="AE121">
        <v>229.80000305175781</v>
      </c>
      <c r="AF121">
        <v>60</v>
      </c>
      <c r="AG121">
        <v>60.200001</v>
      </c>
      <c r="AH121">
        <v>60.200001</v>
      </c>
      <c r="AI121">
        <v>60.099997999999999</v>
      </c>
      <c r="AJ121">
        <v>137.79624938964844</v>
      </c>
      <c r="AK121">
        <v>52.49993896484375</v>
      </c>
      <c r="AL121">
        <v>66.383232116699219</v>
      </c>
      <c r="AM121">
        <v>82.4085693359375</v>
      </c>
      <c r="AN121">
        <v>1.3920625448226929</v>
      </c>
      <c r="AO121">
        <v>538.89129638671875</v>
      </c>
      <c r="AP121">
        <v>490.23794555664063</v>
      </c>
      <c r="AQ121">
        <v>4.8911876678466797</v>
      </c>
      <c r="AR121">
        <v>3.9129376411437988</v>
      </c>
      <c r="AS121">
        <v>7770.837890625</v>
      </c>
      <c r="AT121">
        <v>5844.9677734375</v>
      </c>
      <c r="AU121">
        <v>1774.064453125</v>
      </c>
      <c r="AV121">
        <v>1112.71826171875</v>
      </c>
      <c r="AW121">
        <v>5996.7734375</v>
      </c>
      <c r="AX121">
        <v>4732.24951171875</v>
      </c>
      <c r="BA121" s="10" t="s">
        <v>79</v>
      </c>
      <c r="BB121" s="10" t="s">
        <v>994</v>
      </c>
      <c r="BC121" s="10" t="s">
        <v>993</v>
      </c>
      <c r="BD121">
        <v>45000</v>
      </c>
      <c r="BE121">
        <v>1228027</v>
      </c>
      <c r="BF121">
        <v>1161388</v>
      </c>
      <c r="BG121">
        <v>-1627</v>
      </c>
      <c r="BH121">
        <v>4156</v>
      </c>
      <c r="BI121">
        <v>90682</v>
      </c>
      <c r="BJ121">
        <v>2052734</v>
      </c>
      <c r="BK121">
        <v>1222308</v>
      </c>
      <c r="BL121">
        <v>1465732</v>
      </c>
      <c r="BM121">
        <v>-178232</v>
      </c>
      <c r="BN121">
        <v>99999</v>
      </c>
      <c r="BO121">
        <v>1004</v>
      </c>
      <c r="BP121">
        <v>424358</v>
      </c>
      <c r="BQ121">
        <v>2052734</v>
      </c>
      <c r="BR121">
        <v>8799</v>
      </c>
      <c r="BS121">
        <v>1</v>
      </c>
      <c r="BT121">
        <v>30000</v>
      </c>
      <c r="BU121">
        <v>38271</v>
      </c>
      <c r="BV121">
        <v>1</v>
      </c>
      <c r="BW121">
        <v>30000</v>
      </c>
    </row>
    <row r="122" spans="1:75" x14ac:dyDescent="0.35">
      <c r="A122" s="10" t="s">
        <v>995</v>
      </c>
      <c r="B122" s="10" t="s">
        <v>78</v>
      </c>
      <c r="C122" s="11">
        <v>45566.753622280092</v>
      </c>
      <c r="D122" s="10" t="s">
        <v>79</v>
      </c>
      <c r="E122" s="10" t="s">
        <v>80</v>
      </c>
      <c r="F122">
        <v>164</v>
      </c>
      <c r="G122">
        <v>797.90869140625</v>
      </c>
      <c r="H122">
        <v>119.90861511230469</v>
      </c>
      <c r="I122">
        <v>164</v>
      </c>
      <c r="J122">
        <v>164</v>
      </c>
      <c r="K122">
        <v>0</v>
      </c>
      <c r="L122">
        <v>212.80000305175781</v>
      </c>
      <c r="M122">
        <v>215.10000610351563</v>
      </c>
      <c r="N122">
        <v>221.80000305175781</v>
      </c>
      <c r="O122">
        <v>225.30000305175781</v>
      </c>
      <c r="P122" s="10" t="s">
        <v>996</v>
      </c>
      <c r="Q122" s="10" t="s">
        <v>82</v>
      </c>
      <c r="R122">
        <v>2195.538818359375</v>
      </c>
      <c r="S122">
        <v>1813.5709228515625</v>
      </c>
      <c r="T122">
        <v>16.039999008178711</v>
      </c>
      <c r="U122">
        <v>110</v>
      </c>
      <c r="V122" s="10" t="s">
        <v>82</v>
      </c>
      <c r="W122">
        <v>24.36400032043457</v>
      </c>
      <c r="X122">
        <v>2.004000186920166</v>
      </c>
      <c r="Y122">
        <v>0.45400002598762512</v>
      </c>
      <c r="Z122">
        <v>0</v>
      </c>
      <c r="AA122">
        <v>0.65400004386901855</v>
      </c>
      <c r="AB122">
        <v>42.200000762939453</v>
      </c>
      <c r="AC122">
        <v>26.442035675048828</v>
      </c>
      <c r="AD122">
        <v>44.948402404785156</v>
      </c>
      <c r="AE122">
        <v>229.80000305175781</v>
      </c>
      <c r="AF122">
        <v>60</v>
      </c>
      <c r="AG122">
        <v>60.099997999999999</v>
      </c>
      <c r="AH122">
        <v>60.099997999999999</v>
      </c>
      <c r="AI122">
        <v>60.200001</v>
      </c>
      <c r="AJ122">
        <v>94.586082458496094</v>
      </c>
      <c r="AK122">
        <v>52.499603271484375</v>
      </c>
      <c r="AL122">
        <v>66.14837646484375</v>
      </c>
      <c r="AM122">
        <v>80.013656616210938</v>
      </c>
      <c r="AN122">
        <v>2.6336877346038818</v>
      </c>
      <c r="AO122">
        <v>536.45367431640625</v>
      </c>
      <c r="AP122">
        <v>489.0130615234375</v>
      </c>
      <c r="AQ122">
        <v>4.6654376983642578</v>
      </c>
      <c r="AR122">
        <v>3.687187671661377</v>
      </c>
      <c r="AS122">
        <v>7569.2236328125</v>
      </c>
      <c r="AT122">
        <v>5144.814453125</v>
      </c>
      <c r="AU122">
        <v>1614.259765625</v>
      </c>
      <c r="AV122">
        <v>951.7265625</v>
      </c>
      <c r="AW122">
        <v>5954.9638671875</v>
      </c>
      <c r="AX122">
        <v>4193.087890625</v>
      </c>
      <c r="AY122">
        <v>3.1261444091796875E-3</v>
      </c>
      <c r="AZ122">
        <v>0.16035604476928711</v>
      </c>
      <c r="BA122" s="10" t="s">
        <v>79</v>
      </c>
      <c r="BB122" s="10" t="s">
        <v>997</v>
      </c>
      <c r="BC122" s="10" t="s">
        <v>995</v>
      </c>
      <c r="BD122">
        <v>45000</v>
      </c>
      <c r="BE122">
        <v>887581</v>
      </c>
      <c r="BF122">
        <v>1097904</v>
      </c>
      <c r="BG122">
        <v>3196</v>
      </c>
      <c r="BH122">
        <v>4138</v>
      </c>
      <c r="BI122">
        <v>95505</v>
      </c>
      <c r="BJ122">
        <v>2054779</v>
      </c>
      <c r="BK122">
        <v>864137</v>
      </c>
      <c r="BL122">
        <v>1206148</v>
      </c>
      <c r="BM122">
        <v>6565</v>
      </c>
      <c r="BN122">
        <v>97244</v>
      </c>
      <c r="BO122">
        <v>1003</v>
      </c>
      <c r="BP122">
        <v>423723</v>
      </c>
      <c r="BQ122">
        <v>2054779</v>
      </c>
      <c r="BR122">
        <v>6171</v>
      </c>
      <c r="BS122">
        <v>1</v>
      </c>
      <c r="BT122">
        <v>30000</v>
      </c>
      <c r="BU122">
        <v>31937</v>
      </c>
      <c r="BV122">
        <v>1</v>
      </c>
      <c r="BW122">
        <v>30000</v>
      </c>
    </row>
    <row r="123" spans="1:75" x14ac:dyDescent="0.35">
      <c r="A123" s="10" t="s">
        <v>998</v>
      </c>
      <c r="B123" s="10" t="s">
        <v>85</v>
      </c>
      <c r="C123" s="11">
        <v>45566.753622280092</v>
      </c>
      <c r="D123" s="10" t="s">
        <v>79</v>
      </c>
      <c r="E123" s="10" t="s">
        <v>80</v>
      </c>
      <c r="F123">
        <v>164</v>
      </c>
      <c r="G123">
        <v>797.90869140625</v>
      </c>
      <c r="H123">
        <v>119.90861511230469</v>
      </c>
      <c r="I123">
        <v>164</v>
      </c>
      <c r="J123">
        <v>164</v>
      </c>
      <c r="K123">
        <v>0</v>
      </c>
      <c r="L123">
        <v>212.80000305175781</v>
      </c>
      <c r="M123">
        <v>215.10000610351563</v>
      </c>
      <c r="N123">
        <v>221.80000305175781</v>
      </c>
      <c r="O123">
        <v>225.30000305175781</v>
      </c>
      <c r="P123" s="10" t="s">
        <v>996</v>
      </c>
      <c r="Q123" s="10" t="s">
        <v>82</v>
      </c>
      <c r="R123">
        <v>2195.538818359375</v>
      </c>
      <c r="S123">
        <v>1813.5709228515625</v>
      </c>
      <c r="T123">
        <v>16.039999008178711</v>
      </c>
      <c r="U123">
        <v>110</v>
      </c>
      <c r="V123" s="10" t="s">
        <v>82</v>
      </c>
      <c r="W123">
        <v>24.36400032043457</v>
      </c>
      <c r="X123">
        <v>2.004000186920166</v>
      </c>
      <c r="Y123">
        <v>0.45400002598762512</v>
      </c>
      <c r="Z123">
        <v>0</v>
      </c>
      <c r="AA123">
        <v>0.65400004386901855</v>
      </c>
      <c r="AB123">
        <v>42.200000762939453</v>
      </c>
      <c r="AC123">
        <v>26.442035675048828</v>
      </c>
      <c r="AD123">
        <v>44.948402404785156</v>
      </c>
      <c r="AE123">
        <v>229.80000305175781</v>
      </c>
      <c r="AF123">
        <v>60</v>
      </c>
      <c r="AG123">
        <v>60.099997999999999</v>
      </c>
      <c r="AH123">
        <v>60.099997999999999</v>
      </c>
      <c r="AI123">
        <v>60.200001</v>
      </c>
      <c r="AJ123">
        <v>137.79624938964844</v>
      </c>
      <c r="AK123">
        <v>52.49993896484375</v>
      </c>
      <c r="AL123">
        <v>66.438377380371094</v>
      </c>
      <c r="AM123">
        <v>82.382034301757813</v>
      </c>
      <c r="AN123">
        <v>1.4673125743865967</v>
      </c>
      <c r="AO123">
        <v>537.29168701171875</v>
      </c>
      <c r="AP123">
        <v>487.29562377929688</v>
      </c>
      <c r="AQ123">
        <v>4.9288125038146973</v>
      </c>
      <c r="AR123">
        <v>3.9505627155303955</v>
      </c>
      <c r="AS123">
        <v>7735.4267578125</v>
      </c>
      <c r="AT123">
        <v>5776.9091796875</v>
      </c>
      <c r="AU123">
        <v>1773.3212890625</v>
      </c>
      <c r="AV123">
        <v>1108.90625</v>
      </c>
      <c r="AW123">
        <v>5962.10546875</v>
      </c>
      <c r="AX123">
        <v>4668.0029296875</v>
      </c>
      <c r="BA123" s="10" t="s">
        <v>79</v>
      </c>
      <c r="BB123" s="10" t="s">
        <v>999</v>
      </c>
      <c r="BC123" s="10" t="s">
        <v>998</v>
      </c>
      <c r="BD123">
        <v>45000</v>
      </c>
      <c r="BE123">
        <v>1231599</v>
      </c>
      <c r="BF123">
        <v>1118055</v>
      </c>
      <c r="BG123">
        <v>-1854</v>
      </c>
      <c r="BH123">
        <v>4110</v>
      </c>
      <c r="BI123">
        <v>90455</v>
      </c>
      <c r="BJ123">
        <v>2053304</v>
      </c>
      <c r="BK123">
        <v>1224649</v>
      </c>
      <c r="BL123">
        <v>1422382</v>
      </c>
      <c r="BM123">
        <v>-178225</v>
      </c>
      <c r="BN123">
        <v>99999</v>
      </c>
      <c r="BO123">
        <v>1004</v>
      </c>
      <c r="BP123">
        <v>424426</v>
      </c>
      <c r="BQ123">
        <v>2053304</v>
      </c>
      <c r="BR123">
        <v>7113</v>
      </c>
      <c r="BS123">
        <v>1</v>
      </c>
      <c r="BT123">
        <v>30000</v>
      </c>
      <c r="BU123">
        <v>33495</v>
      </c>
      <c r="BV123">
        <v>1</v>
      </c>
      <c r="BW123">
        <v>30000</v>
      </c>
    </row>
    <row r="124" spans="1:75" x14ac:dyDescent="0.35">
      <c r="A124" s="10" t="s">
        <v>1000</v>
      </c>
      <c r="B124" s="10" t="s">
        <v>78</v>
      </c>
      <c r="C124" s="11">
        <v>45566.753899768519</v>
      </c>
      <c r="D124" s="10" t="s">
        <v>79</v>
      </c>
      <c r="E124" s="10" t="s">
        <v>80</v>
      </c>
      <c r="F124">
        <v>165</v>
      </c>
      <c r="G124">
        <v>798.277587890625</v>
      </c>
      <c r="H124">
        <v>119.90861511230469</v>
      </c>
      <c r="I124">
        <v>165</v>
      </c>
      <c r="J124">
        <v>165</v>
      </c>
      <c r="K124">
        <v>0</v>
      </c>
      <c r="L124">
        <v>213.10000610351563</v>
      </c>
      <c r="M124">
        <v>215</v>
      </c>
      <c r="N124">
        <v>221.80000305175781</v>
      </c>
      <c r="O124">
        <v>225.30000305175781</v>
      </c>
      <c r="P124" s="10" t="s">
        <v>1001</v>
      </c>
      <c r="Q124" s="10" t="s">
        <v>82</v>
      </c>
      <c r="R124">
        <v>2206.71044921875</v>
      </c>
      <c r="S124">
        <v>1838.92529296875</v>
      </c>
      <c r="T124">
        <v>16.039999008178711</v>
      </c>
      <c r="U124">
        <v>110</v>
      </c>
      <c r="V124" s="10" t="s">
        <v>82</v>
      </c>
      <c r="W124">
        <v>24.340002059936523</v>
      </c>
      <c r="X124">
        <v>2.0460000038146973</v>
      </c>
      <c r="Y124">
        <v>0.45400002598762512</v>
      </c>
      <c r="Z124">
        <v>0</v>
      </c>
      <c r="AA124">
        <v>0.65800005197525024</v>
      </c>
      <c r="AB124">
        <v>42.200000762939453</v>
      </c>
      <c r="AC124">
        <v>26.569454193115234</v>
      </c>
      <c r="AD124">
        <v>44.984077453613281</v>
      </c>
      <c r="AE124">
        <v>229.80000305175781</v>
      </c>
      <c r="AF124">
        <v>60</v>
      </c>
      <c r="AG124">
        <v>60.099997999999999</v>
      </c>
      <c r="AH124">
        <v>60.099997999999999</v>
      </c>
      <c r="AI124">
        <v>60.299999</v>
      </c>
      <c r="AJ124">
        <v>94.586082458496094</v>
      </c>
      <c r="AK124">
        <v>52.499603271484375</v>
      </c>
      <c r="AL124">
        <v>66.221061706542969</v>
      </c>
      <c r="AM124">
        <v>79.999229431152344</v>
      </c>
      <c r="AN124">
        <v>3.3861875534057617</v>
      </c>
      <c r="AO124">
        <v>536.88043212890625</v>
      </c>
      <c r="AP124">
        <v>490.265380859375</v>
      </c>
      <c r="AQ124">
        <v>4.6654376983642578</v>
      </c>
      <c r="AR124">
        <v>3.7248127460479736</v>
      </c>
      <c r="AS124">
        <v>7562.796875</v>
      </c>
      <c r="AT124">
        <v>5185.443359375</v>
      </c>
      <c r="AU124">
        <v>1621.701171875</v>
      </c>
      <c r="AV124">
        <v>978.99609375</v>
      </c>
      <c r="AW124">
        <v>5941.095703125</v>
      </c>
      <c r="AX124">
        <v>4206.447265625</v>
      </c>
      <c r="AY124">
        <v>1.0659098625183105E-2</v>
      </c>
      <c r="AZ124">
        <v>0.14639151096343994</v>
      </c>
      <c r="BA124" s="10" t="s">
        <v>79</v>
      </c>
      <c r="BB124" s="10" t="s">
        <v>1002</v>
      </c>
      <c r="BC124" s="10" t="s">
        <v>1000</v>
      </c>
      <c r="BD124">
        <v>45000</v>
      </c>
      <c r="BE124">
        <v>870799</v>
      </c>
      <c r="BF124">
        <v>1021473</v>
      </c>
      <c r="BG124">
        <v>1826</v>
      </c>
      <c r="BH124">
        <v>4141</v>
      </c>
      <c r="BI124">
        <v>94135</v>
      </c>
      <c r="BJ124">
        <v>2053637</v>
      </c>
      <c r="BK124">
        <v>849179</v>
      </c>
      <c r="BL124">
        <v>1132203</v>
      </c>
      <c r="BM124">
        <v>5477</v>
      </c>
      <c r="BN124">
        <v>96063</v>
      </c>
      <c r="BO124">
        <v>1003</v>
      </c>
      <c r="BP124">
        <v>423367</v>
      </c>
      <c r="BQ124">
        <v>2053637</v>
      </c>
      <c r="BR124">
        <v>12778</v>
      </c>
      <c r="BS124">
        <v>1</v>
      </c>
      <c r="BT124">
        <v>30000</v>
      </c>
      <c r="BU124">
        <v>22243</v>
      </c>
      <c r="BV124">
        <v>1</v>
      </c>
      <c r="BW124">
        <v>30000</v>
      </c>
    </row>
    <row r="125" spans="1:75" x14ac:dyDescent="0.35">
      <c r="A125" s="10" t="s">
        <v>1003</v>
      </c>
      <c r="B125" s="10" t="s">
        <v>85</v>
      </c>
      <c r="C125" s="11">
        <v>45566.753899768519</v>
      </c>
      <c r="D125" s="10" t="s">
        <v>79</v>
      </c>
      <c r="E125" s="10" t="s">
        <v>80</v>
      </c>
      <c r="F125">
        <v>165</v>
      </c>
      <c r="G125">
        <v>798.277587890625</v>
      </c>
      <c r="H125">
        <v>119.90861511230469</v>
      </c>
      <c r="I125">
        <v>165</v>
      </c>
      <c r="J125">
        <v>165</v>
      </c>
      <c r="K125">
        <v>0</v>
      </c>
      <c r="L125">
        <v>213.10000610351563</v>
      </c>
      <c r="M125">
        <v>215</v>
      </c>
      <c r="N125">
        <v>221.80000305175781</v>
      </c>
      <c r="O125">
        <v>225.30000305175781</v>
      </c>
      <c r="P125" s="10" t="s">
        <v>1001</v>
      </c>
      <c r="Q125" s="10" t="s">
        <v>82</v>
      </c>
      <c r="R125">
        <v>2206.71044921875</v>
      </c>
      <c r="S125">
        <v>1838.92529296875</v>
      </c>
      <c r="T125">
        <v>16.039999008178711</v>
      </c>
      <c r="U125">
        <v>110</v>
      </c>
      <c r="V125" s="10" t="s">
        <v>82</v>
      </c>
      <c r="W125">
        <v>24.340002059936523</v>
      </c>
      <c r="X125">
        <v>2.0460000038146973</v>
      </c>
      <c r="Y125">
        <v>0.45400002598762512</v>
      </c>
      <c r="Z125">
        <v>0</v>
      </c>
      <c r="AA125">
        <v>0.65800005197525024</v>
      </c>
      <c r="AB125">
        <v>42.200000762939453</v>
      </c>
      <c r="AC125">
        <v>26.569454193115234</v>
      </c>
      <c r="AD125">
        <v>44.984077453613281</v>
      </c>
      <c r="AE125">
        <v>229.80000305175781</v>
      </c>
      <c r="AF125">
        <v>60</v>
      </c>
      <c r="AG125">
        <v>60.099997999999999</v>
      </c>
      <c r="AH125">
        <v>60.099997999999999</v>
      </c>
      <c r="AI125">
        <v>60.299999</v>
      </c>
      <c r="AJ125">
        <v>137.79624938964844</v>
      </c>
      <c r="AK125">
        <v>52.49993896484375</v>
      </c>
      <c r="AL125">
        <v>66.501121520996094</v>
      </c>
      <c r="AM125">
        <v>82.051719665527344</v>
      </c>
      <c r="AN125">
        <v>2.7841875553131104</v>
      </c>
      <c r="AO125">
        <v>537.19622802734375</v>
      </c>
      <c r="AP125">
        <v>488.1759033203125</v>
      </c>
      <c r="AQ125">
        <v>4.9288125038146973</v>
      </c>
      <c r="AR125">
        <v>3.9505627155303955</v>
      </c>
      <c r="AS125">
        <v>7736.0068359375</v>
      </c>
      <c r="AT125">
        <v>5802.5703125</v>
      </c>
      <c r="AU125">
        <v>1774.26611328125</v>
      </c>
      <c r="AV125">
        <v>1112.42431640625</v>
      </c>
      <c r="AW125">
        <v>5961.74072265625</v>
      </c>
      <c r="AX125">
        <v>4690.14599609375</v>
      </c>
      <c r="BA125" s="10" t="s">
        <v>79</v>
      </c>
      <c r="BB125" s="10" t="s">
        <v>1004</v>
      </c>
      <c r="BC125" s="10" t="s">
        <v>1003</v>
      </c>
      <c r="BD125">
        <v>45000</v>
      </c>
      <c r="BE125">
        <v>1239564</v>
      </c>
      <c r="BF125">
        <v>842639</v>
      </c>
      <c r="BG125">
        <v>-1619</v>
      </c>
      <c r="BH125">
        <v>4029</v>
      </c>
      <c r="BI125">
        <v>90690</v>
      </c>
      <c r="BJ125">
        <v>2056023</v>
      </c>
      <c r="BK125">
        <v>1233291</v>
      </c>
      <c r="BL125">
        <v>1152209</v>
      </c>
      <c r="BM125">
        <v>-178281</v>
      </c>
      <c r="BN125">
        <v>99999</v>
      </c>
      <c r="BO125">
        <v>1005</v>
      </c>
      <c r="BP125">
        <v>424432</v>
      </c>
      <c r="BQ125">
        <v>2056023</v>
      </c>
      <c r="BR125">
        <v>7031</v>
      </c>
      <c r="BS125">
        <v>1</v>
      </c>
      <c r="BT125">
        <v>30000</v>
      </c>
      <c r="BU125">
        <v>26588</v>
      </c>
      <c r="BV125">
        <v>1</v>
      </c>
      <c r="BW125">
        <v>30000</v>
      </c>
    </row>
    <row r="126" spans="1:75" x14ac:dyDescent="0.35">
      <c r="A126" s="10" t="s">
        <v>1005</v>
      </c>
      <c r="B126" s="10" t="s">
        <v>78</v>
      </c>
      <c r="C126" s="11">
        <v>45566.754178449075</v>
      </c>
      <c r="D126" s="10" t="s">
        <v>79</v>
      </c>
      <c r="E126" s="10" t="s">
        <v>80</v>
      </c>
      <c r="F126">
        <v>166</v>
      </c>
      <c r="G126">
        <v>798.4620361328125</v>
      </c>
      <c r="H126">
        <v>119.90861511230469</v>
      </c>
      <c r="I126">
        <v>166</v>
      </c>
      <c r="J126">
        <v>166</v>
      </c>
      <c r="K126">
        <v>0</v>
      </c>
      <c r="L126">
        <v>213.30000305175781</v>
      </c>
      <c r="M126">
        <v>214.80000305175781</v>
      </c>
      <c r="N126">
        <v>221.60000610351563</v>
      </c>
      <c r="O126">
        <v>225.30000305175781</v>
      </c>
      <c r="P126" s="10" t="s">
        <v>1006</v>
      </c>
      <c r="Q126" s="10" t="s">
        <v>82</v>
      </c>
      <c r="R126">
        <v>2207.487548828125</v>
      </c>
      <c r="S126">
        <v>1830.8624267578125</v>
      </c>
      <c r="T126">
        <v>16.049999237060547</v>
      </c>
      <c r="U126">
        <v>110</v>
      </c>
      <c r="V126" s="10" t="s">
        <v>82</v>
      </c>
      <c r="W126">
        <v>24.340002059936523</v>
      </c>
      <c r="X126">
        <v>2.0559999942779541</v>
      </c>
      <c r="Y126">
        <v>0.45400002598762512</v>
      </c>
      <c r="Z126">
        <v>0</v>
      </c>
      <c r="AA126">
        <v>0.65600001811981201</v>
      </c>
      <c r="AB126">
        <v>42.5</v>
      </c>
      <c r="AC126">
        <v>26.798809051513672</v>
      </c>
      <c r="AD126">
        <v>44.958595275878906</v>
      </c>
      <c r="AE126">
        <v>229.80000305175781</v>
      </c>
      <c r="AF126">
        <v>60</v>
      </c>
      <c r="AG126">
        <v>60.099997999999999</v>
      </c>
      <c r="AH126">
        <v>60.099997999999999</v>
      </c>
      <c r="AI126">
        <v>60.400002000000001</v>
      </c>
      <c r="AJ126">
        <v>94.586082458496094</v>
      </c>
      <c r="AK126">
        <v>52.499603271484375</v>
      </c>
      <c r="AL126">
        <v>66.200813293457031</v>
      </c>
      <c r="AM126">
        <v>80.140403747558594</v>
      </c>
      <c r="AN126">
        <v>3.1604375839233398</v>
      </c>
      <c r="AO126">
        <v>537.4544677734375</v>
      </c>
      <c r="AP126">
        <v>491.53512573242188</v>
      </c>
      <c r="AQ126">
        <v>4.5149378776550293</v>
      </c>
      <c r="AR126">
        <v>3.7248127460479736</v>
      </c>
      <c r="AS126">
        <v>7587.8916015625</v>
      </c>
      <c r="AT126">
        <v>5214.09130859375</v>
      </c>
      <c r="AU126">
        <v>1551.95166015625</v>
      </c>
      <c r="AV126">
        <v>991.7744140625</v>
      </c>
      <c r="AW126">
        <v>6035.93994140625</v>
      </c>
      <c r="AX126">
        <v>4222.31689453125</v>
      </c>
      <c r="AY126">
        <v>9.3603134155273438E-4</v>
      </c>
      <c r="AZ126">
        <v>0.15509176254272461</v>
      </c>
      <c r="BA126" s="10" t="s">
        <v>79</v>
      </c>
      <c r="BB126" s="10" t="s">
        <v>1007</v>
      </c>
      <c r="BC126" s="10" t="s">
        <v>1005</v>
      </c>
      <c r="BD126">
        <v>45000</v>
      </c>
      <c r="BE126">
        <v>873342</v>
      </c>
      <c r="BF126">
        <v>1283519</v>
      </c>
      <c r="BG126">
        <v>2801</v>
      </c>
      <c r="BH126">
        <v>4109</v>
      </c>
      <c r="BI126">
        <v>95110</v>
      </c>
      <c r="BJ126">
        <v>2055620</v>
      </c>
      <c r="BK126">
        <v>850443</v>
      </c>
      <c r="BL126">
        <v>1389069</v>
      </c>
      <c r="BM126">
        <v>6011</v>
      </c>
      <c r="BN126">
        <v>93307</v>
      </c>
      <c r="BO126">
        <v>1003</v>
      </c>
      <c r="BP126">
        <v>423604</v>
      </c>
      <c r="BQ126">
        <v>2055620</v>
      </c>
      <c r="BR126">
        <v>8452</v>
      </c>
      <c r="BS126">
        <v>1</v>
      </c>
      <c r="BT126">
        <v>30000</v>
      </c>
      <c r="BU126">
        <v>35627</v>
      </c>
      <c r="BV126">
        <v>1</v>
      </c>
      <c r="BW126">
        <v>30000</v>
      </c>
    </row>
    <row r="127" spans="1:75" x14ac:dyDescent="0.35">
      <c r="A127" s="10" t="s">
        <v>1008</v>
      </c>
      <c r="B127" s="10" t="s">
        <v>85</v>
      </c>
      <c r="C127" s="11">
        <v>45566.754178449075</v>
      </c>
      <c r="D127" s="10" t="s">
        <v>79</v>
      </c>
      <c r="E127" s="10" t="s">
        <v>80</v>
      </c>
      <c r="F127">
        <v>166</v>
      </c>
      <c r="G127">
        <v>798.4620361328125</v>
      </c>
      <c r="H127">
        <v>119.90861511230469</v>
      </c>
      <c r="I127">
        <v>166</v>
      </c>
      <c r="J127">
        <v>166</v>
      </c>
      <c r="K127">
        <v>0</v>
      </c>
      <c r="L127">
        <v>213.30000305175781</v>
      </c>
      <c r="M127">
        <v>214.80000305175781</v>
      </c>
      <c r="N127">
        <v>221.60000610351563</v>
      </c>
      <c r="O127">
        <v>225.30000305175781</v>
      </c>
      <c r="P127" s="10" t="s">
        <v>1006</v>
      </c>
      <c r="Q127" s="10" t="s">
        <v>82</v>
      </c>
      <c r="R127">
        <v>2207.487548828125</v>
      </c>
      <c r="S127">
        <v>1830.8624267578125</v>
      </c>
      <c r="T127">
        <v>16.049999237060547</v>
      </c>
      <c r="U127">
        <v>110</v>
      </c>
      <c r="V127" s="10" t="s">
        <v>82</v>
      </c>
      <c r="W127">
        <v>24.340002059936523</v>
      </c>
      <c r="X127">
        <v>2.0559999942779541</v>
      </c>
      <c r="Y127">
        <v>0.45400002598762512</v>
      </c>
      <c r="Z127">
        <v>0</v>
      </c>
      <c r="AA127">
        <v>0.65600001811981201</v>
      </c>
      <c r="AB127">
        <v>42.5</v>
      </c>
      <c r="AC127">
        <v>26.798809051513672</v>
      </c>
      <c r="AD127">
        <v>44.958595275878906</v>
      </c>
      <c r="AE127">
        <v>229.80000305175781</v>
      </c>
      <c r="AF127">
        <v>60</v>
      </c>
      <c r="AG127">
        <v>60.099997999999999</v>
      </c>
      <c r="AH127">
        <v>60.099997999999999</v>
      </c>
      <c r="AI127">
        <v>60.400002000000001</v>
      </c>
      <c r="AJ127">
        <v>137.79624938964844</v>
      </c>
      <c r="AK127">
        <v>52.49993896484375</v>
      </c>
      <c r="AL127">
        <v>66.571861267089844</v>
      </c>
      <c r="AM127">
        <v>82.173507690429688</v>
      </c>
      <c r="AN127">
        <v>2.3177502155303955</v>
      </c>
      <c r="AO127">
        <v>540.36407470703125</v>
      </c>
      <c r="AP127">
        <v>492.00299072265625</v>
      </c>
      <c r="AQ127">
        <v>4.8911876678466797</v>
      </c>
      <c r="AR127">
        <v>3.9505627155303955</v>
      </c>
      <c r="AS127">
        <v>7781.62841796875</v>
      </c>
      <c r="AT127">
        <v>5910.42333984375</v>
      </c>
      <c r="AU127">
        <v>1779.0224609375</v>
      </c>
      <c r="AV127">
        <v>1135.4873046875</v>
      </c>
      <c r="AW127">
        <v>6002.60595703125</v>
      </c>
      <c r="AX127">
        <v>4774.93603515625</v>
      </c>
      <c r="BA127" s="10" t="s">
        <v>79</v>
      </c>
      <c r="BB127" s="10" t="s">
        <v>1009</v>
      </c>
      <c r="BC127" s="10" t="s">
        <v>1008</v>
      </c>
      <c r="BD127">
        <v>45000</v>
      </c>
      <c r="BE127">
        <v>1214652</v>
      </c>
      <c r="BF127">
        <v>856833</v>
      </c>
      <c r="BG127">
        <v>-2309</v>
      </c>
      <c r="BH127">
        <v>4114</v>
      </c>
      <c r="BI127">
        <v>90000</v>
      </c>
      <c r="BJ127">
        <v>2056189</v>
      </c>
      <c r="BK127">
        <v>1214812</v>
      </c>
      <c r="BL127">
        <v>1166425</v>
      </c>
      <c r="BM127">
        <v>-179399</v>
      </c>
      <c r="BN127">
        <v>99999</v>
      </c>
      <c r="BO127">
        <v>1005</v>
      </c>
      <c r="BP127">
        <v>424647</v>
      </c>
      <c r="BQ127">
        <v>2056189</v>
      </c>
      <c r="BR127">
        <v>12988</v>
      </c>
      <c r="BS127">
        <v>1</v>
      </c>
      <c r="BT127">
        <v>30000</v>
      </c>
      <c r="BU127">
        <v>26497</v>
      </c>
      <c r="BV127">
        <v>1</v>
      </c>
      <c r="BW127">
        <v>30000</v>
      </c>
    </row>
    <row r="128" spans="1:75" x14ac:dyDescent="0.35">
      <c r="A128" s="10" t="s">
        <v>1010</v>
      </c>
      <c r="B128" s="10" t="s">
        <v>78</v>
      </c>
      <c r="C128" s="11">
        <v>45566.754469444444</v>
      </c>
      <c r="D128" s="10" t="s">
        <v>79</v>
      </c>
      <c r="E128" s="10" t="s">
        <v>80</v>
      </c>
      <c r="F128">
        <v>167</v>
      </c>
      <c r="G128">
        <v>798.4620361328125</v>
      </c>
      <c r="H128">
        <v>119.90861511230469</v>
      </c>
      <c r="I128">
        <v>167</v>
      </c>
      <c r="J128">
        <v>167</v>
      </c>
      <c r="K128">
        <v>0</v>
      </c>
      <c r="L128">
        <v>213.30000305175781</v>
      </c>
      <c r="M128">
        <v>214.60000610351563</v>
      </c>
      <c r="N128">
        <v>221.60000610351563</v>
      </c>
      <c r="O128">
        <v>225.10000610351563</v>
      </c>
      <c r="P128" s="10" t="s">
        <v>1011</v>
      </c>
      <c r="Q128" s="10" t="s">
        <v>82</v>
      </c>
      <c r="R128">
        <v>2209.138916015625</v>
      </c>
      <c r="S128">
        <v>1823.1881103515625</v>
      </c>
      <c r="T128">
        <v>16.049999237060547</v>
      </c>
      <c r="U128">
        <v>110</v>
      </c>
      <c r="V128" s="10" t="s">
        <v>82</v>
      </c>
      <c r="W128">
        <v>24.340002059936523</v>
      </c>
      <c r="X128">
        <v>2.0080001354217529</v>
      </c>
      <c r="Y128">
        <v>0.45400002598762512</v>
      </c>
      <c r="Z128">
        <v>0</v>
      </c>
      <c r="AA128">
        <v>0.65400004386901855</v>
      </c>
      <c r="AB128">
        <v>42.700000762939453</v>
      </c>
      <c r="AC128">
        <v>26.345195770263672</v>
      </c>
      <c r="AD128">
        <v>44.984077453613281</v>
      </c>
      <c r="AE128">
        <v>229.80000305175781</v>
      </c>
      <c r="AF128">
        <v>60</v>
      </c>
      <c r="AG128">
        <v>60.099997999999999</v>
      </c>
      <c r="AH128">
        <v>60.099997999999999</v>
      </c>
      <c r="AI128">
        <v>60.400002000000001</v>
      </c>
      <c r="AJ128">
        <v>94.586082458496094</v>
      </c>
      <c r="AK128">
        <v>52.499603271484375</v>
      </c>
      <c r="AL128">
        <v>66.374435424804688</v>
      </c>
      <c r="AM128">
        <v>80.087760925292969</v>
      </c>
      <c r="AN128">
        <v>3.0475625991821289</v>
      </c>
      <c r="AO128">
        <v>536.5028076171875</v>
      </c>
      <c r="AP128">
        <v>489.23916625976563</v>
      </c>
      <c r="AQ128">
        <v>4.7030625343322754</v>
      </c>
      <c r="AR128">
        <v>3.7248127460479736</v>
      </c>
      <c r="AS128">
        <v>7572.63916015625</v>
      </c>
      <c r="AT128">
        <v>5154.306640625</v>
      </c>
      <c r="AU128">
        <v>1633.751953125</v>
      </c>
      <c r="AV128">
        <v>970.1962890625</v>
      </c>
      <c r="AW128">
        <v>5938.88720703125</v>
      </c>
      <c r="AX128">
        <v>4184.1103515625</v>
      </c>
      <c r="AY128">
        <v>7.6711177825927734E-4</v>
      </c>
      <c r="AZ128">
        <v>0.16057145595550537</v>
      </c>
      <c r="BA128" s="10" t="s">
        <v>79</v>
      </c>
      <c r="BB128" s="10" t="s">
        <v>79</v>
      </c>
      <c r="BC128" s="10" t="s">
        <v>79</v>
      </c>
    </row>
    <row r="129" spans="1:75" x14ac:dyDescent="0.35">
      <c r="A129" s="10" t="s">
        <v>1012</v>
      </c>
      <c r="B129" s="10" t="s">
        <v>85</v>
      </c>
      <c r="C129" s="11">
        <v>45566.754469444444</v>
      </c>
      <c r="D129" s="10" t="s">
        <v>79</v>
      </c>
      <c r="E129" s="10" t="s">
        <v>80</v>
      </c>
      <c r="F129">
        <v>167</v>
      </c>
      <c r="G129">
        <v>798.4620361328125</v>
      </c>
      <c r="H129">
        <v>119.90861511230469</v>
      </c>
      <c r="I129">
        <v>167</v>
      </c>
      <c r="J129">
        <v>167</v>
      </c>
      <c r="K129">
        <v>0</v>
      </c>
      <c r="L129">
        <v>213.30000305175781</v>
      </c>
      <c r="M129">
        <v>214.60000610351563</v>
      </c>
      <c r="N129">
        <v>221.60000610351563</v>
      </c>
      <c r="O129">
        <v>225.10000610351563</v>
      </c>
      <c r="P129" s="10" t="s">
        <v>1011</v>
      </c>
      <c r="Q129" s="10" t="s">
        <v>82</v>
      </c>
      <c r="R129">
        <v>2209.138916015625</v>
      </c>
      <c r="S129">
        <v>1823.1881103515625</v>
      </c>
      <c r="T129">
        <v>16.049999237060547</v>
      </c>
      <c r="U129">
        <v>110</v>
      </c>
      <c r="V129" s="10" t="s">
        <v>82</v>
      </c>
      <c r="W129">
        <v>24.340002059936523</v>
      </c>
      <c r="X129">
        <v>2.0080001354217529</v>
      </c>
      <c r="Y129">
        <v>0.45400002598762512</v>
      </c>
      <c r="Z129">
        <v>0</v>
      </c>
      <c r="AA129">
        <v>0.65400004386901855</v>
      </c>
      <c r="AB129">
        <v>42.700000762939453</v>
      </c>
      <c r="AC129">
        <v>26.345195770263672</v>
      </c>
      <c r="AD129">
        <v>44.984077453613281</v>
      </c>
      <c r="AE129">
        <v>229.80000305175781</v>
      </c>
      <c r="AF129">
        <v>60</v>
      </c>
      <c r="AG129">
        <v>60.099997999999999</v>
      </c>
      <c r="AH129">
        <v>60.099997999999999</v>
      </c>
      <c r="AI129">
        <v>60.400002000000001</v>
      </c>
      <c r="AJ129">
        <v>137.79624938964844</v>
      </c>
      <c r="AK129">
        <v>52.49993896484375</v>
      </c>
      <c r="AL129">
        <v>66.780998229980469</v>
      </c>
      <c r="AM129">
        <v>82.314582824707031</v>
      </c>
      <c r="AN129">
        <v>2.4831876754760742</v>
      </c>
      <c r="AO129">
        <v>539.115478515625</v>
      </c>
      <c r="AP129">
        <v>490.21182250976563</v>
      </c>
      <c r="AQ129">
        <v>4.9288125038146973</v>
      </c>
      <c r="AR129">
        <v>3.9129376411437988</v>
      </c>
      <c r="AS129">
        <v>7749.28515625</v>
      </c>
      <c r="AT129">
        <v>5837.12255859375</v>
      </c>
      <c r="AU129">
        <v>1780.2470703125</v>
      </c>
      <c r="AV129">
        <v>1098.2880859375</v>
      </c>
      <c r="AW129">
        <v>5969.0380859375</v>
      </c>
      <c r="AX129">
        <v>4738.83447265625</v>
      </c>
      <c r="BA129" s="10" t="s">
        <v>79</v>
      </c>
      <c r="BB129" s="10" t="s">
        <v>1013</v>
      </c>
      <c r="BC129" s="10" t="s">
        <v>1012</v>
      </c>
      <c r="BD129">
        <v>45000</v>
      </c>
      <c r="BE129">
        <v>1224389</v>
      </c>
      <c r="BF129">
        <v>994439</v>
      </c>
      <c r="BG129">
        <v>-2309</v>
      </c>
      <c r="BH129">
        <v>4010</v>
      </c>
      <c r="BI129">
        <v>90000</v>
      </c>
      <c r="BJ129">
        <v>2055579</v>
      </c>
      <c r="BK129">
        <v>1220852</v>
      </c>
      <c r="BL129">
        <v>1302130</v>
      </c>
      <c r="BM129">
        <v>-178708</v>
      </c>
      <c r="BN129">
        <v>98425</v>
      </c>
      <c r="BO129">
        <v>1005</v>
      </c>
      <c r="BP129">
        <v>424612</v>
      </c>
      <c r="BQ129">
        <v>2055579</v>
      </c>
      <c r="BR129">
        <v>4785</v>
      </c>
      <c r="BS129">
        <v>1</v>
      </c>
      <c r="BT129">
        <v>30000</v>
      </c>
      <c r="BU129">
        <v>27258</v>
      </c>
      <c r="BV129">
        <v>1</v>
      </c>
      <c r="BW129">
        <v>30000</v>
      </c>
    </row>
    <row r="130" spans="1:75" x14ac:dyDescent="0.35">
      <c r="A130" s="10" t="s">
        <v>1014</v>
      </c>
      <c r="B130" s="10" t="s">
        <v>78</v>
      </c>
      <c r="C130" s="11">
        <v>45566.754745127313</v>
      </c>
      <c r="D130" s="10" t="s">
        <v>79</v>
      </c>
      <c r="E130" s="10" t="s">
        <v>80</v>
      </c>
      <c r="F130">
        <v>168</v>
      </c>
      <c r="G130">
        <v>798.4620361328125</v>
      </c>
      <c r="H130">
        <v>119.90861511230469</v>
      </c>
      <c r="I130">
        <v>168</v>
      </c>
      <c r="J130">
        <v>168</v>
      </c>
      <c r="K130">
        <v>0</v>
      </c>
      <c r="L130">
        <v>213.5</v>
      </c>
      <c r="M130">
        <v>214.60000610351563</v>
      </c>
      <c r="N130">
        <v>221.5</v>
      </c>
      <c r="O130">
        <v>225.10000610351563</v>
      </c>
      <c r="P130" s="10" t="s">
        <v>1015</v>
      </c>
      <c r="Q130" s="10" t="s">
        <v>82</v>
      </c>
      <c r="R130">
        <v>2186.504638671875</v>
      </c>
      <c r="S130">
        <v>1818.719482421875</v>
      </c>
      <c r="T130">
        <v>16.049999237060547</v>
      </c>
      <c r="U130">
        <v>110</v>
      </c>
      <c r="V130" s="10" t="s">
        <v>82</v>
      </c>
      <c r="W130">
        <v>24.338001251220703</v>
      </c>
      <c r="X130">
        <v>2.0360000133514404</v>
      </c>
      <c r="Y130">
        <v>0.45200002193450928</v>
      </c>
      <c r="Z130">
        <v>0</v>
      </c>
      <c r="AA130">
        <v>0.65600001811981201</v>
      </c>
      <c r="AB130">
        <v>42.700000762939453</v>
      </c>
      <c r="AC130">
        <v>26.365583419799805</v>
      </c>
      <c r="AD130">
        <v>44.984077453613281</v>
      </c>
      <c r="AE130">
        <v>229.80000305175781</v>
      </c>
      <c r="AF130">
        <v>60</v>
      </c>
      <c r="AG130">
        <v>60.099997999999999</v>
      </c>
      <c r="AH130">
        <v>60.099997999999999</v>
      </c>
      <c r="AI130">
        <v>60.400002000000001</v>
      </c>
      <c r="AJ130">
        <v>94.586082458496094</v>
      </c>
      <c r="AK130">
        <v>52.499603271484375</v>
      </c>
      <c r="AL130">
        <v>66.239692687988281</v>
      </c>
      <c r="AM130">
        <v>80.227012634277344</v>
      </c>
      <c r="AN130">
        <v>3.1228127479553223</v>
      </c>
      <c r="AO130">
        <v>536.13812255859375</v>
      </c>
      <c r="AP130">
        <v>488.609619140625</v>
      </c>
      <c r="AQ130">
        <v>4.5901875495910645</v>
      </c>
      <c r="AR130">
        <v>3.7624375820159912</v>
      </c>
      <c r="AS130">
        <v>7572.0673828125</v>
      </c>
      <c r="AT130">
        <v>5139.48291015625</v>
      </c>
      <c r="AU130">
        <v>1568.513671875</v>
      </c>
      <c r="AV130">
        <v>984.14013671875</v>
      </c>
      <c r="AW130">
        <v>6003.5537109375</v>
      </c>
      <c r="AX130">
        <v>4155.3427734375</v>
      </c>
      <c r="AY130">
        <v>2.3775100708007813E-2</v>
      </c>
      <c r="AZ130">
        <v>0.18557929992675781</v>
      </c>
      <c r="BA130" s="10" t="s">
        <v>79</v>
      </c>
      <c r="BB130" s="10" t="s">
        <v>1016</v>
      </c>
      <c r="BC130" s="10" t="s">
        <v>1014</v>
      </c>
      <c r="BD130">
        <v>45000</v>
      </c>
      <c r="BE130">
        <v>829549</v>
      </c>
      <c r="BF130">
        <v>1251745</v>
      </c>
      <c r="BG130">
        <v>-239</v>
      </c>
      <c r="BH130">
        <v>4135</v>
      </c>
      <c r="BI130">
        <v>92070</v>
      </c>
      <c r="BJ130">
        <v>2055265</v>
      </c>
      <c r="BK130">
        <v>811363</v>
      </c>
      <c r="BL130">
        <v>1359589</v>
      </c>
      <c r="BM130">
        <v>3564</v>
      </c>
      <c r="BN130">
        <v>96063</v>
      </c>
      <c r="BO130">
        <v>1003</v>
      </c>
      <c r="BP130">
        <v>423340</v>
      </c>
      <c r="BQ130">
        <v>2055265</v>
      </c>
      <c r="BR130">
        <v>8498</v>
      </c>
      <c r="BS130">
        <v>1</v>
      </c>
      <c r="BT130">
        <v>30000</v>
      </c>
      <c r="BU130">
        <v>29656</v>
      </c>
      <c r="BV130">
        <v>1</v>
      </c>
      <c r="BW130">
        <v>30000</v>
      </c>
    </row>
    <row r="131" spans="1:75" x14ac:dyDescent="0.35">
      <c r="A131" s="10" t="s">
        <v>1017</v>
      </c>
      <c r="B131" s="10" t="s">
        <v>85</v>
      </c>
      <c r="C131" s="11">
        <v>45566.754745127313</v>
      </c>
      <c r="D131" s="10" t="s">
        <v>79</v>
      </c>
      <c r="E131" s="10" t="s">
        <v>80</v>
      </c>
      <c r="F131">
        <v>168</v>
      </c>
      <c r="G131">
        <v>798.4620361328125</v>
      </c>
      <c r="H131">
        <v>119.90861511230469</v>
      </c>
      <c r="I131">
        <v>168</v>
      </c>
      <c r="J131">
        <v>168</v>
      </c>
      <c r="K131">
        <v>0</v>
      </c>
      <c r="L131">
        <v>213.5</v>
      </c>
      <c r="M131">
        <v>214.60000610351563</v>
      </c>
      <c r="N131">
        <v>221.5</v>
      </c>
      <c r="O131">
        <v>225.10000610351563</v>
      </c>
      <c r="P131" s="10" t="s">
        <v>1015</v>
      </c>
      <c r="Q131" s="10" t="s">
        <v>82</v>
      </c>
      <c r="R131">
        <v>2186.504638671875</v>
      </c>
      <c r="S131">
        <v>1818.719482421875</v>
      </c>
      <c r="T131">
        <v>16.049999237060547</v>
      </c>
      <c r="U131">
        <v>110</v>
      </c>
      <c r="V131" s="10" t="s">
        <v>82</v>
      </c>
      <c r="W131">
        <v>24.338001251220703</v>
      </c>
      <c r="X131">
        <v>2.0360000133514404</v>
      </c>
      <c r="Y131">
        <v>0.45200002193450928</v>
      </c>
      <c r="Z131">
        <v>0</v>
      </c>
      <c r="AA131">
        <v>0.65600001811981201</v>
      </c>
      <c r="AB131">
        <v>42.700000762939453</v>
      </c>
      <c r="AC131">
        <v>26.365583419799805</v>
      </c>
      <c r="AD131">
        <v>44.984077453613281</v>
      </c>
      <c r="AE131">
        <v>229.80000305175781</v>
      </c>
      <c r="AF131">
        <v>60</v>
      </c>
      <c r="AG131">
        <v>60.099997999999999</v>
      </c>
      <c r="AH131">
        <v>60.099997999999999</v>
      </c>
      <c r="AI131">
        <v>60.400002000000001</v>
      </c>
      <c r="AJ131">
        <v>137.79624938964844</v>
      </c>
      <c r="AK131">
        <v>52.49993896484375</v>
      </c>
      <c r="AL131">
        <v>66.7294921875</v>
      </c>
      <c r="AM131">
        <v>82.230575561523438</v>
      </c>
      <c r="AN131">
        <v>2.4455626010894775</v>
      </c>
      <c r="AO131">
        <v>539.4869384765625</v>
      </c>
      <c r="AP131">
        <v>489.97579956054688</v>
      </c>
      <c r="AQ131">
        <v>4.9288125038146973</v>
      </c>
      <c r="AR131">
        <v>3.9881877899169922</v>
      </c>
      <c r="AS131">
        <v>7769.01025390625</v>
      </c>
      <c r="AT131">
        <v>5862.6640625</v>
      </c>
      <c r="AU131">
        <v>1783.25</v>
      </c>
      <c r="AV131">
        <v>1137.2470703125</v>
      </c>
      <c r="AW131">
        <v>5985.76025390625</v>
      </c>
      <c r="AX131">
        <v>4725.4169921875</v>
      </c>
      <c r="BA131" s="10" t="s">
        <v>79</v>
      </c>
      <c r="BB131" s="10" t="s">
        <v>1018</v>
      </c>
      <c r="BC131" s="10" t="s">
        <v>1017</v>
      </c>
      <c r="BD131">
        <v>45000</v>
      </c>
      <c r="BE131">
        <v>1239867</v>
      </c>
      <c r="BF131">
        <v>831173</v>
      </c>
      <c r="BG131">
        <v>-1619</v>
      </c>
      <c r="BH131">
        <v>4080</v>
      </c>
      <c r="BI131">
        <v>90690</v>
      </c>
      <c r="BJ131">
        <v>2056241</v>
      </c>
      <c r="BK131">
        <v>1233742</v>
      </c>
      <c r="BL131">
        <v>1141680</v>
      </c>
      <c r="BM131">
        <v>-178238</v>
      </c>
      <c r="BN131">
        <v>99999</v>
      </c>
      <c r="BO131">
        <v>1005</v>
      </c>
      <c r="BP131">
        <v>424425</v>
      </c>
      <c r="BQ131">
        <v>2056241</v>
      </c>
      <c r="BR131">
        <v>8514</v>
      </c>
      <c r="BS131">
        <v>1</v>
      </c>
      <c r="BT131">
        <v>30000</v>
      </c>
      <c r="BU131">
        <v>24312</v>
      </c>
      <c r="BV131">
        <v>1</v>
      </c>
      <c r="BW131">
        <v>30000</v>
      </c>
    </row>
    <row r="132" spans="1:75" x14ac:dyDescent="0.35">
      <c r="A132" s="10" t="s">
        <v>1019</v>
      </c>
      <c r="B132" s="10" t="s">
        <v>78</v>
      </c>
      <c r="C132" s="11">
        <v>45566.755034374997</v>
      </c>
      <c r="D132" s="10" t="s">
        <v>79</v>
      </c>
      <c r="E132" s="10" t="s">
        <v>80</v>
      </c>
      <c r="F132">
        <v>169</v>
      </c>
      <c r="G132">
        <v>799.015380859375</v>
      </c>
      <c r="H132">
        <v>119.90861511230469</v>
      </c>
      <c r="I132">
        <v>169</v>
      </c>
      <c r="J132">
        <v>169</v>
      </c>
      <c r="K132">
        <v>0</v>
      </c>
      <c r="L132">
        <v>213.80000305175781</v>
      </c>
      <c r="M132">
        <v>214.60000610351563</v>
      </c>
      <c r="N132">
        <v>221.30000305175781</v>
      </c>
      <c r="O132">
        <v>225.10000610351563</v>
      </c>
      <c r="P132" s="10" t="s">
        <v>1020</v>
      </c>
      <c r="Q132" s="10" t="s">
        <v>82</v>
      </c>
      <c r="R132">
        <v>2193.20751953125</v>
      </c>
      <c r="S132">
        <v>1827.75390625</v>
      </c>
      <c r="T132">
        <v>16.059999465942383</v>
      </c>
      <c r="U132">
        <v>110</v>
      </c>
      <c r="V132" s="10" t="s">
        <v>82</v>
      </c>
      <c r="W132">
        <v>24.340002059936523</v>
      </c>
      <c r="X132">
        <v>2.0420000553131104</v>
      </c>
      <c r="Y132">
        <v>0.45400002598762512</v>
      </c>
      <c r="Z132">
        <v>0</v>
      </c>
      <c r="AA132">
        <v>0.65200001001358032</v>
      </c>
      <c r="AB132">
        <v>42.900001525878906</v>
      </c>
      <c r="AC132">
        <v>26.498100280761719</v>
      </c>
      <c r="AD132">
        <v>44.963691711425781</v>
      </c>
      <c r="AE132">
        <v>229.80000305175781</v>
      </c>
      <c r="AF132">
        <v>60</v>
      </c>
      <c r="AG132">
        <v>60.099997999999999</v>
      </c>
      <c r="AH132">
        <v>60.099997999999999</v>
      </c>
      <c r="AI132">
        <v>60.5</v>
      </c>
      <c r="AJ132">
        <v>94.586082458496094</v>
      </c>
      <c r="AK132">
        <v>52.499603271484375</v>
      </c>
      <c r="AL132">
        <v>66.510696411132813</v>
      </c>
      <c r="AM132">
        <v>80.290885925292969</v>
      </c>
      <c r="AN132">
        <v>2.8594377040863037</v>
      </c>
      <c r="AO132">
        <v>536.7459716796875</v>
      </c>
      <c r="AP132">
        <v>489.87322998046875</v>
      </c>
      <c r="AQ132">
        <v>4.6278128623962402</v>
      </c>
      <c r="AR132">
        <v>3.7624375820159912</v>
      </c>
      <c r="AS132">
        <v>7575.64013671875</v>
      </c>
      <c r="AT132">
        <v>5174.9052734375</v>
      </c>
      <c r="AU132">
        <v>1597.9951171875</v>
      </c>
      <c r="AV132">
        <v>994.169921875</v>
      </c>
      <c r="AW132">
        <v>5977.64501953125</v>
      </c>
      <c r="AX132">
        <v>4180.7353515625</v>
      </c>
      <c r="AY132">
        <v>2.2779703140258789E-2</v>
      </c>
      <c r="AZ132">
        <v>0.18264460563659668</v>
      </c>
      <c r="BA132" s="10" t="s">
        <v>79</v>
      </c>
      <c r="BB132" s="10" t="s">
        <v>1021</v>
      </c>
      <c r="BC132" s="10" t="s">
        <v>1019</v>
      </c>
      <c r="BD132">
        <v>45000</v>
      </c>
      <c r="BE132">
        <v>886078</v>
      </c>
      <c r="BF132">
        <v>1155171</v>
      </c>
      <c r="BG132">
        <v>3196</v>
      </c>
      <c r="BH132">
        <v>4143</v>
      </c>
      <c r="BI132">
        <v>95505</v>
      </c>
      <c r="BJ132">
        <v>2055365</v>
      </c>
      <c r="BK132">
        <v>861961</v>
      </c>
      <c r="BL132">
        <v>1262675</v>
      </c>
      <c r="BM132">
        <v>6539</v>
      </c>
      <c r="BN132">
        <v>98425</v>
      </c>
      <c r="BO132">
        <v>1004</v>
      </c>
      <c r="BP132">
        <v>423759</v>
      </c>
      <c r="BQ132">
        <v>2055365</v>
      </c>
      <c r="BR132">
        <v>5253</v>
      </c>
      <c r="BS132">
        <v>1</v>
      </c>
      <c r="BT132">
        <v>30000</v>
      </c>
      <c r="BU132">
        <v>22323</v>
      </c>
      <c r="BV132">
        <v>1</v>
      </c>
      <c r="BW132">
        <v>30000</v>
      </c>
    </row>
    <row r="133" spans="1:75" x14ac:dyDescent="0.35">
      <c r="A133" s="10" t="s">
        <v>1022</v>
      </c>
      <c r="B133" s="10" t="s">
        <v>85</v>
      </c>
      <c r="C133" s="11">
        <v>45566.755034374997</v>
      </c>
      <c r="D133" s="10" t="s">
        <v>79</v>
      </c>
      <c r="E133" s="10" t="s">
        <v>80</v>
      </c>
      <c r="F133">
        <v>169</v>
      </c>
      <c r="G133">
        <v>799.015380859375</v>
      </c>
      <c r="H133">
        <v>119.90861511230469</v>
      </c>
      <c r="I133">
        <v>169</v>
      </c>
      <c r="J133">
        <v>169</v>
      </c>
      <c r="K133">
        <v>0</v>
      </c>
      <c r="L133">
        <v>213.80000305175781</v>
      </c>
      <c r="M133">
        <v>214.60000610351563</v>
      </c>
      <c r="N133">
        <v>221.30000305175781</v>
      </c>
      <c r="O133">
        <v>225.10000610351563</v>
      </c>
      <c r="P133" s="10" t="s">
        <v>1020</v>
      </c>
      <c r="Q133" s="10" t="s">
        <v>82</v>
      </c>
      <c r="R133">
        <v>2193.20751953125</v>
      </c>
      <c r="S133">
        <v>1827.75390625</v>
      </c>
      <c r="T133">
        <v>16.059999465942383</v>
      </c>
      <c r="U133">
        <v>110</v>
      </c>
      <c r="V133" s="10" t="s">
        <v>82</v>
      </c>
      <c r="W133">
        <v>24.340002059936523</v>
      </c>
      <c r="X133">
        <v>2.0420000553131104</v>
      </c>
      <c r="Y133">
        <v>0.45400002598762512</v>
      </c>
      <c r="Z133">
        <v>0</v>
      </c>
      <c r="AA133">
        <v>0.65200001001358032</v>
      </c>
      <c r="AB133">
        <v>42.900001525878906</v>
      </c>
      <c r="AC133">
        <v>26.498100280761719</v>
      </c>
      <c r="AD133">
        <v>44.963691711425781</v>
      </c>
      <c r="AE133">
        <v>229.80000305175781</v>
      </c>
      <c r="AF133">
        <v>60</v>
      </c>
      <c r="AG133">
        <v>60.099997999999999</v>
      </c>
      <c r="AH133">
        <v>60.099997999999999</v>
      </c>
      <c r="AI133">
        <v>60.5</v>
      </c>
      <c r="AJ133">
        <v>137.79624938964844</v>
      </c>
      <c r="AK133">
        <v>52.49993896484375</v>
      </c>
      <c r="AL133">
        <v>66.896400451660156</v>
      </c>
      <c r="AM133">
        <v>82.350234985351563</v>
      </c>
      <c r="AN133">
        <v>2.3326876163482666</v>
      </c>
      <c r="AO133">
        <v>540.5743408203125</v>
      </c>
      <c r="AP133">
        <v>491.76309204101563</v>
      </c>
      <c r="AQ133">
        <v>4.9288125038146973</v>
      </c>
      <c r="AR133">
        <v>3.9505627155303955</v>
      </c>
      <c r="AS133">
        <v>7781.43212890625</v>
      </c>
      <c r="AT133">
        <v>5921.451171875</v>
      </c>
      <c r="AU133">
        <v>1793.18359375</v>
      </c>
      <c r="AV133">
        <v>1128.5908203125</v>
      </c>
      <c r="AW133">
        <v>5988.24853515625</v>
      </c>
      <c r="AX133">
        <v>4792.8603515625</v>
      </c>
      <c r="BA133" s="10" t="s">
        <v>79</v>
      </c>
      <c r="BB133" s="10" t="s">
        <v>1023</v>
      </c>
      <c r="BC133" s="10" t="s">
        <v>1022</v>
      </c>
      <c r="BD133">
        <v>45000</v>
      </c>
      <c r="BE133">
        <v>1233378</v>
      </c>
      <c r="BF133">
        <v>1050115</v>
      </c>
      <c r="BG133">
        <v>-1619</v>
      </c>
      <c r="BH133">
        <v>4029</v>
      </c>
      <c r="BI133">
        <v>90690</v>
      </c>
      <c r="BJ133">
        <v>2055023</v>
      </c>
      <c r="BK133">
        <v>1227183</v>
      </c>
      <c r="BL133">
        <v>1356897</v>
      </c>
      <c r="BM133">
        <v>-178216</v>
      </c>
      <c r="BN133">
        <v>98425</v>
      </c>
      <c r="BO133">
        <v>1005</v>
      </c>
      <c r="BP133">
        <v>424571</v>
      </c>
      <c r="BQ133">
        <v>2055023</v>
      </c>
      <c r="BR133">
        <v>15841</v>
      </c>
      <c r="BS133">
        <v>1</v>
      </c>
      <c r="BT133">
        <v>30000</v>
      </c>
      <c r="BU133">
        <v>26898</v>
      </c>
      <c r="BV133">
        <v>1</v>
      </c>
      <c r="BW133">
        <v>30000</v>
      </c>
    </row>
    <row r="134" spans="1:75" x14ac:dyDescent="0.35">
      <c r="A134" s="10" t="s">
        <v>1024</v>
      </c>
      <c r="B134" s="10" t="s">
        <v>78</v>
      </c>
      <c r="C134" s="11">
        <v>45566.755311921297</v>
      </c>
      <c r="D134" s="10" t="s">
        <v>79</v>
      </c>
      <c r="E134" s="10" t="s">
        <v>80</v>
      </c>
      <c r="F134">
        <v>170</v>
      </c>
      <c r="G134">
        <v>798.8309326171875</v>
      </c>
      <c r="H134">
        <v>119.90861511230469</v>
      </c>
      <c r="I134">
        <v>170</v>
      </c>
      <c r="J134">
        <v>170</v>
      </c>
      <c r="K134">
        <v>0</v>
      </c>
      <c r="L134">
        <v>213.80000305175781</v>
      </c>
      <c r="M134">
        <v>214.60000610351563</v>
      </c>
      <c r="N134">
        <v>221.30000305175781</v>
      </c>
      <c r="O134">
        <v>225.10000610351563</v>
      </c>
      <c r="P134" s="10" t="s">
        <v>1025</v>
      </c>
      <c r="Q134" s="10" t="s">
        <v>82</v>
      </c>
      <c r="R134">
        <v>2200.97900390625</v>
      </c>
      <c r="S134">
        <v>1831.4453125</v>
      </c>
      <c r="T134">
        <v>16.059999465942383</v>
      </c>
      <c r="U134">
        <v>110</v>
      </c>
      <c r="V134" s="10" t="s">
        <v>82</v>
      </c>
      <c r="W134">
        <v>24.340002059936523</v>
      </c>
      <c r="X134">
        <v>2.0520000457763672</v>
      </c>
      <c r="Y134">
        <v>0.45400002598762512</v>
      </c>
      <c r="Z134">
        <v>0</v>
      </c>
      <c r="AA134">
        <v>0.65400004386901855</v>
      </c>
      <c r="AB134">
        <v>43</v>
      </c>
      <c r="AC134">
        <v>26.630615234375</v>
      </c>
      <c r="AD134">
        <v>44.963691711425781</v>
      </c>
      <c r="AE134">
        <v>229.80000305175781</v>
      </c>
      <c r="AF134">
        <v>60</v>
      </c>
      <c r="AG134">
        <v>60.099997999999999</v>
      </c>
      <c r="AH134">
        <v>60.099997999999999</v>
      </c>
      <c r="AI134">
        <v>60.5</v>
      </c>
      <c r="AJ134">
        <v>94.586082458496094</v>
      </c>
      <c r="AK134">
        <v>52.499603271484375</v>
      </c>
      <c r="AL134">
        <v>66.484176635742188</v>
      </c>
      <c r="AM134">
        <v>80.235565185546875</v>
      </c>
      <c r="AN134">
        <v>3.1604375839233398</v>
      </c>
      <c r="AO134">
        <v>537.84429931640625</v>
      </c>
      <c r="AP134">
        <v>491.1827392578125</v>
      </c>
      <c r="AQ134">
        <v>4.6654376983642578</v>
      </c>
      <c r="AR134">
        <v>3.7248127460479736</v>
      </c>
      <c r="AS134">
        <v>7587.6591796875</v>
      </c>
      <c r="AT134">
        <v>5216.318359375</v>
      </c>
      <c r="AU134">
        <v>1628.01123046875</v>
      </c>
      <c r="AV134">
        <v>984.82470703125</v>
      </c>
      <c r="AW134">
        <v>5959.64794921875</v>
      </c>
      <c r="AX134">
        <v>4231.49365234375</v>
      </c>
      <c r="AY134">
        <v>1.9527673721313477E-3</v>
      </c>
      <c r="AZ134">
        <v>0.16522538661956787</v>
      </c>
      <c r="BA134" s="10" t="s">
        <v>79</v>
      </c>
      <c r="BB134" s="10" t="s">
        <v>79</v>
      </c>
      <c r="BC134" s="10" t="s">
        <v>79</v>
      </c>
    </row>
    <row r="135" spans="1:75" x14ac:dyDescent="0.35">
      <c r="A135" s="10" t="s">
        <v>1026</v>
      </c>
      <c r="B135" s="10" t="s">
        <v>85</v>
      </c>
      <c r="C135" s="11">
        <v>45566.755311921297</v>
      </c>
      <c r="D135" s="10" t="s">
        <v>79</v>
      </c>
      <c r="E135" s="10" t="s">
        <v>80</v>
      </c>
      <c r="F135">
        <v>170</v>
      </c>
      <c r="G135">
        <v>798.8309326171875</v>
      </c>
      <c r="H135">
        <v>119.90861511230469</v>
      </c>
      <c r="I135">
        <v>170</v>
      </c>
      <c r="J135">
        <v>170</v>
      </c>
      <c r="K135">
        <v>0</v>
      </c>
      <c r="L135">
        <v>213.80000305175781</v>
      </c>
      <c r="M135">
        <v>214.60000610351563</v>
      </c>
      <c r="N135">
        <v>221.30000305175781</v>
      </c>
      <c r="O135">
        <v>225.10000610351563</v>
      </c>
      <c r="P135" s="10" t="s">
        <v>1025</v>
      </c>
      <c r="Q135" s="10" t="s">
        <v>82</v>
      </c>
      <c r="R135">
        <v>2200.97900390625</v>
      </c>
      <c r="S135">
        <v>1831.4453125</v>
      </c>
      <c r="T135">
        <v>16.059999465942383</v>
      </c>
      <c r="U135">
        <v>110</v>
      </c>
      <c r="V135" s="10" t="s">
        <v>82</v>
      </c>
      <c r="W135">
        <v>24.340002059936523</v>
      </c>
      <c r="X135">
        <v>2.0520000457763672</v>
      </c>
      <c r="Y135">
        <v>0.45400002598762512</v>
      </c>
      <c r="Z135">
        <v>0</v>
      </c>
      <c r="AA135">
        <v>0.65400004386901855</v>
      </c>
      <c r="AB135">
        <v>43</v>
      </c>
      <c r="AC135">
        <v>26.630615234375</v>
      </c>
      <c r="AD135">
        <v>44.963691711425781</v>
      </c>
      <c r="AE135">
        <v>229.80000305175781</v>
      </c>
      <c r="AF135">
        <v>60</v>
      </c>
      <c r="AG135">
        <v>60.099997999999999</v>
      </c>
      <c r="AH135">
        <v>60.099997999999999</v>
      </c>
      <c r="AI135">
        <v>60.5</v>
      </c>
      <c r="AJ135">
        <v>137.79624938964844</v>
      </c>
      <c r="AK135">
        <v>52.49993896484375</v>
      </c>
      <c r="AL135">
        <v>66.955238342285156</v>
      </c>
      <c r="AM135">
        <v>82.808052062988281</v>
      </c>
      <c r="AN135">
        <v>1.3920625448226929</v>
      </c>
      <c r="AO135">
        <v>539.21258544921875</v>
      </c>
      <c r="AP135">
        <v>490.5987548828125</v>
      </c>
      <c r="AQ135">
        <v>4.8911876678466797</v>
      </c>
      <c r="AR135">
        <v>3.9129376411437988</v>
      </c>
      <c r="AS135">
        <v>7769.08447265625</v>
      </c>
      <c r="AT135">
        <v>5874.30029296875</v>
      </c>
      <c r="AU135">
        <v>1770.6533203125</v>
      </c>
      <c r="AV135">
        <v>1109.455078125</v>
      </c>
      <c r="AW135">
        <v>5998.43115234375</v>
      </c>
      <c r="AX135">
        <v>4764.84521484375</v>
      </c>
      <c r="BA135" s="10" t="s">
        <v>79</v>
      </c>
      <c r="BB135" s="10" t="s">
        <v>1027</v>
      </c>
      <c r="BC135" s="10" t="s">
        <v>1026</v>
      </c>
      <c r="BD135">
        <v>45000</v>
      </c>
      <c r="BE135">
        <v>1191795</v>
      </c>
      <c r="BF135">
        <v>863088</v>
      </c>
      <c r="BG135">
        <v>-3695</v>
      </c>
      <c r="BH135">
        <v>4014</v>
      </c>
      <c r="BI135">
        <v>88614</v>
      </c>
      <c r="BJ135">
        <v>2056230</v>
      </c>
      <c r="BK135">
        <v>1197892</v>
      </c>
      <c r="BL135">
        <v>1173264</v>
      </c>
      <c r="BM135">
        <v>179541</v>
      </c>
      <c r="BN135">
        <v>99999</v>
      </c>
      <c r="BO135">
        <v>1005</v>
      </c>
      <c r="BP135">
        <v>424758</v>
      </c>
      <c r="BQ135">
        <v>2056230</v>
      </c>
      <c r="BR135">
        <v>9358</v>
      </c>
      <c r="BS135">
        <v>1</v>
      </c>
      <c r="BT135">
        <v>30000</v>
      </c>
      <c r="BU135">
        <v>20976</v>
      </c>
      <c r="BV135">
        <v>1</v>
      </c>
      <c r="BW135">
        <v>30000</v>
      </c>
    </row>
    <row r="136" spans="1:75" x14ac:dyDescent="0.35">
      <c r="A136" s="10" t="s">
        <v>1028</v>
      </c>
      <c r="B136" s="10" t="s">
        <v>78</v>
      </c>
      <c r="C136" s="11">
        <v>45566.75559064815</v>
      </c>
      <c r="D136" s="10" t="s">
        <v>79</v>
      </c>
      <c r="E136" s="10" t="s">
        <v>80</v>
      </c>
      <c r="F136">
        <v>171</v>
      </c>
      <c r="G136">
        <v>798.8309326171875</v>
      </c>
      <c r="H136">
        <v>119.90861511230469</v>
      </c>
      <c r="I136">
        <v>171</v>
      </c>
      <c r="J136">
        <v>171</v>
      </c>
      <c r="K136">
        <v>0</v>
      </c>
      <c r="L136">
        <v>213.80000305175781</v>
      </c>
      <c r="M136">
        <v>214.5</v>
      </c>
      <c r="N136">
        <v>221.30000305175781</v>
      </c>
      <c r="O136">
        <v>225.10000610351563</v>
      </c>
      <c r="P136" s="10" t="s">
        <v>1029</v>
      </c>
      <c r="Q136" s="10" t="s">
        <v>82</v>
      </c>
      <c r="R136">
        <v>2190.098876953125</v>
      </c>
      <c r="S136">
        <v>1804.34228515625</v>
      </c>
      <c r="T136">
        <v>16.069999694824219</v>
      </c>
      <c r="U136">
        <v>110</v>
      </c>
      <c r="V136" s="10" t="s">
        <v>82</v>
      </c>
      <c r="W136">
        <v>24.340002059936523</v>
      </c>
      <c r="X136">
        <v>2.0520000457763672</v>
      </c>
      <c r="Y136">
        <v>0.45400002598762512</v>
      </c>
      <c r="Z136">
        <v>0</v>
      </c>
      <c r="AA136">
        <v>0.65600001811981201</v>
      </c>
      <c r="AB136">
        <v>43.200000762939453</v>
      </c>
      <c r="AC136">
        <v>26.84467887878418</v>
      </c>
      <c r="AD136">
        <v>44.948402404785156</v>
      </c>
      <c r="AE136">
        <v>229.80000305175781</v>
      </c>
      <c r="AF136">
        <v>60</v>
      </c>
      <c r="AG136">
        <v>60.200001</v>
      </c>
      <c r="AH136">
        <v>60.200001</v>
      </c>
      <c r="AI136">
        <v>60.5</v>
      </c>
      <c r="AJ136">
        <v>94.586082458496094</v>
      </c>
      <c r="AK136">
        <v>52.499603271484375</v>
      </c>
      <c r="AL136">
        <v>66.496017456054688</v>
      </c>
      <c r="AM136">
        <v>80.247764587402344</v>
      </c>
      <c r="AN136">
        <v>3.6119377613067627</v>
      </c>
      <c r="AO136">
        <v>537.88177490234375</v>
      </c>
      <c r="AP136">
        <v>490.72824096679688</v>
      </c>
      <c r="AQ136">
        <v>4.6654376983642578</v>
      </c>
      <c r="AR136">
        <v>3.687187671661377</v>
      </c>
      <c r="AS136">
        <v>7590.58837890625</v>
      </c>
      <c r="AT136">
        <v>5207.88037109375</v>
      </c>
      <c r="AU136">
        <v>1634.712890625</v>
      </c>
      <c r="AV136">
        <v>972.7578125</v>
      </c>
      <c r="AW136">
        <v>5955.87548828125</v>
      </c>
      <c r="AX136">
        <v>4235.12255859375</v>
      </c>
      <c r="AY136">
        <v>5.2808523178100586E-3</v>
      </c>
      <c r="AZ136">
        <v>0.15819883346557617</v>
      </c>
      <c r="BA136" s="10" t="s">
        <v>79</v>
      </c>
      <c r="BB136" s="10" t="s">
        <v>1030</v>
      </c>
      <c r="BC136" s="10" t="s">
        <v>1028</v>
      </c>
      <c r="BD136">
        <v>45000</v>
      </c>
      <c r="BE136">
        <v>877482</v>
      </c>
      <c r="BF136">
        <v>1278228</v>
      </c>
      <c r="BG136">
        <v>3068</v>
      </c>
      <c r="BH136">
        <v>4165</v>
      </c>
      <c r="BI136">
        <v>95377</v>
      </c>
      <c r="BJ136">
        <v>2055739</v>
      </c>
      <c r="BK136">
        <v>854366</v>
      </c>
      <c r="BL136">
        <v>1385121</v>
      </c>
      <c r="BM136">
        <v>6292</v>
      </c>
      <c r="BN136">
        <v>93307</v>
      </c>
      <c r="BO136">
        <v>1003</v>
      </c>
      <c r="BP136">
        <v>423668</v>
      </c>
      <c r="BQ136">
        <v>2055739</v>
      </c>
      <c r="BR136">
        <v>5344</v>
      </c>
      <c r="BS136">
        <v>1</v>
      </c>
      <c r="BT136">
        <v>30000</v>
      </c>
      <c r="BU136">
        <v>29833</v>
      </c>
      <c r="BV136">
        <v>1</v>
      </c>
      <c r="BW136">
        <v>30000</v>
      </c>
    </row>
    <row r="137" spans="1:75" x14ac:dyDescent="0.35">
      <c r="A137" s="10" t="s">
        <v>1031</v>
      </c>
      <c r="B137" s="10" t="s">
        <v>85</v>
      </c>
      <c r="C137" s="11">
        <v>45566.75559064815</v>
      </c>
      <c r="D137" s="10" t="s">
        <v>79</v>
      </c>
      <c r="E137" s="10" t="s">
        <v>80</v>
      </c>
      <c r="F137">
        <v>171</v>
      </c>
      <c r="G137">
        <v>798.8309326171875</v>
      </c>
      <c r="H137">
        <v>119.90861511230469</v>
      </c>
      <c r="I137">
        <v>171</v>
      </c>
      <c r="J137">
        <v>171</v>
      </c>
      <c r="K137">
        <v>0</v>
      </c>
      <c r="L137">
        <v>213.80000305175781</v>
      </c>
      <c r="M137">
        <v>214.5</v>
      </c>
      <c r="N137">
        <v>221.30000305175781</v>
      </c>
      <c r="O137">
        <v>225.10000610351563</v>
      </c>
      <c r="P137" s="10" t="s">
        <v>1029</v>
      </c>
      <c r="Q137" s="10" t="s">
        <v>82</v>
      </c>
      <c r="R137">
        <v>2190.098876953125</v>
      </c>
      <c r="S137">
        <v>1804.34228515625</v>
      </c>
      <c r="T137">
        <v>16.069999694824219</v>
      </c>
      <c r="U137">
        <v>110</v>
      </c>
      <c r="V137" s="10" t="s">
        <v>82</v>
      </c>
      <c r="W137">
        <v>24.340002059936523</v>
      </c>
      <c r="X137">
        <v>2.0520000457763672</v>
      </c>
      <c r="Y137">
        <v>0.45400002598762512</v>
      </c>
      <c r="Z137">
        <v>0</v>
      </c>
      <c r="AA137">
        <v>0.65600001811981201</v>
      </c>
      <c r="AB137">
        <v>43.200000762939453</v>
      </c>
      <c r="AC137">
        <v>26.84467887878418</v>
      </c>
      <c r="AD137">
        <v>44.948402404785156</v>
      </c>
      <c r="AE137">
        <v>229.80000305175781</v>
      </c>
      <c r="AF137">
        <v>60</v>
      </c>
      <c r="AG137">
        <v>60.200001</v>
      </c>
      <c r="AH137">
        <v>60.200001</v>
      </c>
      <c r="AI137">
        <v>60.5</v>
      </c>
      <c r="AJ137">
        <v>137.79624938964844</v>
      </c>
      <c r="AK137">
        <v>52.49993896484375</v>
      </c>
      <c r="AL137">
        <v>66.923133850097656</v>
      </c>
      <c r="AM137">
        <v>82.874282836914063</v>
      </c>
      <c r="AN137">
        <v>1.3920625448226929</v>
      </c>
      <c r="AO137">
        <v>538.95147705078125</v>
      </c>
      <c r="AP137">
        <v>489.697509765625</v>
      </c>
      <c r="AQ137">
        <v>4.8911876678466797</v>
      </c>
      <c r="AR137">
        <v>3.9129376411437988</v>
      </c>
      <c r="AS137">
        <v>7771.24755859375</v>
      </c>
      <c r="AT137">
        <v>5864.45703125</v>
      </c>
      <c r="AU137">
        <v>1775.65966796875</v>
      </c>
      <c r="AV137">
        <v>1113.4384765625</v>
      </c>
      <c r="AW137">
        <v>5995.587890625</v>
      </c>
      <c r="AX137">
        <v>4751.0185546875</v>
      </c>
      <c r="BA137" s="10" t="s">
        <v>79</v>
      </c>
      <c r="BB137" s="10" t="s">
        <v>79</v>
      </c>
      <c r="BC137" s="10" t="s">
        <v>79</v>
      </c>
    </row>
    <row r="138" spans="1:75" x14ac:dyDescent="0.35">
      <c r="A138" s="10" t="s">
        <v>1032</v>
      </c>
      <c r="B138" s="10" t="s">
        <v>78</v>
      </c>
      <c r="C138" s="11">
        <v>45566.755868136577</v>
      </c>
      <c r="D138" s="10" t="s">
        <v>79</v>
      </c>
      <c r="E138" s="10" t="s">
        <v>80</v>
      </c>
      <c r="F138">
        <v>172</v>
      </c>
      <c r="G138">
        <v>798.4620361328125</v>
      </c>
      <c r="H138">
        <v>119.90861511230469</v>
      </c>
      <c r="I138">
        <v>172</v>
      </c>
      <c r="J138">
        <v>172</v>
      </c>
      <c r="K138">
        <v>0</v>
      </c>
      <c r="L138">
        <v>214.10000610351563</v>
      </c>
      <c r="M138">
        <v>214.60000610351563</v>
      </c>
      <c r="N138">
        <v>221.30000305175781</v>
      </c>
      <c r="O138">
        <v>225</v>
      </c>
      <c r="P138" s="10" t="s">
        <v>1033</v>
      </c>
      <c r="Q138" s="10" t="s">
        <v>82</v>
      </c>
      <c r="R138">
        <v>2196.99609375</v>
      </c>
      <c r="S138">
        <v>1820.2738037109375</v>
      </c>
      <c r="T138">
        <v>16.069999694824219</v>
      </c>
      <c r="U138">
        <v>110</v>
      </c>
      <c r="V138" s="10" t="s">
        <v>82</v>
      </c>
      <c r="W138">
        <v>24.340002059936523</v>
      </c>
      <c r="X138">
        <v>1.8940000534057617</v>
      </c>
      <c r="Y138">
        <v>0.45400002598762512</v>
      </c>
      <c r="Z138">
        <v>0</v>
      </c>
      <c r="AA138">
        <v>0.65600001811981201</v>
      </c>
      <c r="AB138">
        <v>43.400001525878906</v>
      </c>
      <c r="AC138">
        <v>25.147455215454102</v>
      </c>
      <c r="AD138">
        <v>44.999370574951172</v>
      </c>
      <c r="AE138">
        <v>229.80000305175781</v>
      </c>
      <c r="AF138">
        <v>60</v>
      </c>
      <c r="AG138">
        <v>60.099997999999999</v>
      </c>
      <c r="AH138">
        <v>60.099997999999999</v>
      </c>
      <c r="AI138">
        <v>60.599997999999999</v>
      </c>
      <c r="AJ138">
        <v>94.586082458496094</v>
      </c>
      <c r="AK138">
        <v>52.499603271484375</v>
      </c>
      <c r="AL138">
        <v>66.388557434082031</v>
      </c>
      <c r="AM138">
        <v>80.146476745605469</v>
      </c>
      <c r="AN138">
        <v>2.5960626602172852</v>
      </c>
      <c r="AO138">
        <v>532.19769287109375</v>
      </c>
      <c r="AP138">
        <v>481.02944946289063</v>
      </c>
      <c r="AQ138">
        <v>4.7783126831054688</v>
      </c>
      <c r="AR138">
        <v>3.8000626564025879</v>
      </c>
      <c r="AS138">
        <v>7482.10009765625</v>
      </c>
      <c r="AT138">
        <v>4956.5048828125</v>
      </c>
      <c r="AU138">
        <v>1611.65283203125</v>
      </c>
      <c r="AV138">
        <v>939.029052734375</v>
      </c>
      <c r="AW138">
        <v>5870.447265625</v>
      </c>
      <c r="AX138">
        <v>4017.475830078125</v>
      </c>
      <c r="AY138">
        <v>1.5848755836486816E-2</v>
      </c>
      <c r="AZ138">
        <v>0.18679273128509521</v>
      </c>
      <c r="BA138" s="10" t="s">
        <v>79</v>
      </c>
      <c r="BB138" s="10" t="s">
        <v>1034</v>
      </c>
      <c r="BC138" s="10" t="s">
        <v>1032</v>
      </c>
      <c r="BD138">
        <v>45000</v>
      </c>
      <c r="BE138">
        <v>881757</v>
      </c>
      <c r="BF138">
        <v>1287591</v>
      </c>
      <c r="BG138">
        <v>3131</v>
      </c>
      <c r="BH138">
        <v>4192</v>
      </c>
      <c r="BI138">
        <v>95440</v>
      </c>
      <c r="BJ138">
        <v>2055718</v>
      </c>
      <c r="BK138">
        <v>858447</v>
      </c>
      <c r="BL138">
        <v>1392691</v>
      </c>
      <c r="BM138">
        <v>6569</v>
      </c>
      <c r="BN138">
        <v>92126</v>
      </c>
      <c r="BO138">
        <v>1003</v>
      </c>
      <c r="BP138">
        <v>423680</v>
      </c>
      <c r="BQ138">
        <v>2055718</v>
      </c>
      <c r="BR138">
        <v>6467</v>
      </c>
      <c r="BS138">
        <v>1</v>
      </c>
      <c r="BT138">
        <v>30000</v>
      </c>
      <c r="BU138">
        <v>29733</v>
      </c>
      <c r="BV138">
        <v>1</v>
      </c>
      <c r="BW138">
        <v>30000</v>
      </c>
    </row>
    <row r="139" spans="1:75" x14ac:dyDescent="0.35">
      <c r="A139" s="10" t="s">
        <v>1035</v>
      </c>
      <c r="B139" s="10" t="s">
        <v>85</v>
      </c>
      <c r="C139" s="11">
        <v>45566.755868136577</v>
      </c>
      <c r="D139" s="10" t="s">
        <v>79</v>
      </c>
      <c r="E139" s="10" t="s">
        <v>80</v>
      </c>
      <c r="F139">
        <v>172</v>
      </c>
      <c r="G139">
        <v>798.4620361328125</v>
      </c>
      <c r="H139">
        <v>119.90861511230469</v>
      </c>
      <c r="I139">
        <v>172</v>
      </c>
      <c r="J139">
        <v>172</v>
      </c>
      <c r="K139">
        <v>0</v>
      </c>
      <c r="L139">
        <v>214.10000610351563</v>
      </c>
      <c r="M139">
        <v>214.60000610351563</v>
      </c>
      <c r="N139">
        <v>221.30000305175781</v>
      </c>
      <c r="O139">
        <v>225</v>
      </c>
      <c r="P139" s="10" t="s">
        <v>1033</v>
      </c>
      <c r="Q139" s="10" t="s">
        <v>82</v>
      </c>
      <c r="R139">
        <v>2196.99609375</v>
      </c>
      <c r="S139">
        <v>1820.2738037109375</v>
      </c>
      <c r="T139">
        <v>16.069999694824219</v>
      </c>
      <c r="U139">
        <v>110</v>
      </c>
      <c r="V139" s="10" t="s">
        <v>82</v>
      </c>
      <c r="W139">
        <v>24.340002059936523</v>
      </c>
      <c r="X139">
        <v>1.8940000534057617</v>
      </c>
      <c r="Y139">
        <v>0.45400002598762512</v>
      </c>
      <c r="Z139">
        <v>0</v>
      </c>
      <c r="AA139">
        <v>0.65600001811981201</v>
      </c>
      <c r="AB139">
        <v>43.400001525878906</v>
      </c>
      <c r="AC139">
        <v>25.147455215454102</v>
      </c>
      <c r="AD139">
        <v>44.999370574951172</v>
      </c>
      <c r="AE139">
        <v>229.80000305175781</v>
      </c>
      <c r="AF139">
        <v>60</v>
      </c>
      <c r="AG139">
        <v>60.099997999999999</v>
      </c>
      <c r="AH139">
        <v>60.099997999999999</v>
      </c>
      <c r="AI139">
        <v>60.599997999999999</v>
      </c>
      <c r="AJ139">
        <v>137.79624938964844</v>
      </c>
      <c r="AK139">
        <v>52.49993896484375</v>
      </c>
      <c r="AL139">
        <v>66.77825927734375</v>
      </c>
      <c r="AM139">
        <v>82.342483520507813</v>
      </c>
      <c r="AN139">
        <v>2.2574377059936523</v>
      </c>
      <c r="AO139">
        <v>533.6748046875</v>
      </c>
      <c r="AP139">
        <v>482.33416748046875</v>
      </c>
      <c r="AQ139">
        <v>5.0040626525878906</v>
      </c>
      <c r="AR139">
        <v>4.0258126258850098</v>
      </c>
      <c r="AS139">
        <v>7638.45458984375</v>
      </c>
      <c r="AT139">
        <v>5641.712890625</v>
      </c>
      <c r="AU139">
        <v>1758.7646484375</v>
      </c>
      <c r="AV139">
        <v>1090.2978515625</v>
      </c>
      <c r="AW139">
        <v>5879.68994140625</v>
      </c>
      <c r="AX139">
        <v>4551.4150390625</v>
      </c>
      <c r="BA139" s="10" t="s">
        <v>79</v>
      </c>
      <c r="BB139" s="10" t="s">
        <v>1036</v>
      </c>
      <c r="BC139" s="10" t="s">
        <v>1035</v>
      </c>
      <c r="BD139">
        <v>45000</v>
      </c>
      <c r="BE139">
        <v>1216105</v>
      </c>
      <c r="BF139">
        <v>1027237</v>
      </c>
      <c r="BG139">
        <v>-2309</v>
      </c>
      <c r="BH139">
        <v>4110</v>
      </c>
      <c r="BI139">
        <v>90000</v>
      </c>
      <c r="BJ139">
        <v>2055026</v>
      </c>
      <c r="BK139">
        <v>1213993</v>
      </c>
      <c r="BL139">
        <v>1333890</v>
      </c>
      <c r="BM139">
        <v>-179040</v>
      </c>
      <c r="BN139">
        <v>98425</v>
      </c>
      <c r="BO139">
        <v>1005</v>
      </c>
      <c r="BP139">
        <v>424446</v>
      </c>
      <c r="BQ139">
        <v>2055026</v>
      </c>
      <c r="BR139">
        <v>8098</v>
      </c>
      <c r="BS139">
        <v>1</v>
      </c>
      <c r="BT139">
        <v>30000</v>
      </c>
      <c r="BU139">
        <v>21556</v>
      </c>
      <c r="BV139">
        <v>1</v>
      </c>
      <c r="BW139">
        <v>30000</v>
      </c>
    </row>
    <row r="140" spans="1:75" x14ac:dyDescent="0.35">
      <c r="A140" s="10" t="s">
        <v>1037</v>
      </c>
      <c r="B140" s="10" t="s">
        <v>78</v>
      </c>
      <c r="C140" s="11">
        <v>45566.756157314812</v>
      </c>
      <c r="D140" s="10" t="s">
        <v>79</v>
      </c>
      <c r="E140" s="10" t="s">
        <v>80</v>
      </c>
      <c r="F140">
        <v>173</v>
      </c>
      <c r="G140">
        <v>798.646484375</v>
      </c>
      <c r="H140">
        <v>119.90861511230469</v>
      </c>
      <c r="I140">
        <v>173</v>
      </c>
      <c r="J140">
        <v>173</v>
      </c>
      <c r="K140">
        <v>0</v>
      </c>
      <c r="L140">
        <v>214.30000305175781</v>
      </c>
      <c r="M140">
        <v>214.60000610351563</v>
      </c>
      <c r="N140">
        <v>221.30000305175781</v>
      </c>
      <c r="O140">
        <v>225.10000610351563</v>
      </c>
      <c r="P140" s="10" t="s">
        <v>1038</v>
      </c>
      <c r="Q140" s="10" t="s">
        <v>82</v>
      </c>
      <c r="R140">
        <v>2198.55029296875</v>
      </c>
      <c r="S140">
        <v>1853.399658203125</v>
      </c>
      <c r="T140">
        <v>16.069999694824219</v>
      </c>
      <c r="U140">
        <v>110</v>
      </c>
      <c r="V140" s="10" t="s">
        <v>82</v>
      </c>
      <c r="W140">
        <v>24.340002059936523</v>
      </c>
      <c r="X140">
        <v>2.0480000972747803</v>
      </c>
      <c r="Y140">
        <v>0.45400002598762512</v>
      </c>
      <c r="Z140">
        <v>0</v>
      </c>
      <c r="AA140">
        <v>0.65600001811981201</v>
      </c>
      <c r="AB140">
        <v>43.5</v>
      </c>
      <c r="AC140">
        <v>25.830423355102539</v>
      </c>
      <c r="AD140">
        <v>44.968788146972656</v>
      </c>
      <c r="AE140">
        <v>229.80000305175781</v>
      </c>
      <c r="AF140">
        <v>60</v>
      </c>
      <c r="AG140">
        <v>60</v>
      </c>
      <c r="AH140">
        <v>60</v>
      </c>
      <c r="AI140">
        <v>60.599997999999999</v>
      </c>
      <c r="AJ140">
        <v>94.586082458496094</v>
      </c>
      <c r="AK140">
        <v>52.499603271484375</v>
      </c>
      <c r="AL140">
        <v>66.43695068359375</v>
      </c>
      <c r="AM140">
        <v>80.175277709960938</v>
      </c>
      <c r="AN140">
        <v>3.4990627765655518</v>
      </c>
      <c r="AO140">
        <v>534.06475830078125</v>
      </c>
      <c r="AP140">
        <v>484.52960205078125</v>
      </c>
      <c r="AQ140">
        <v>4.6654376983642578</v>
      </c>
      <c r="AR140">
        <v>3.8000626564025879</v>
      </c>
      <c r="AS140">
        <v>7522.48193359375</v>
      </c>
      <c r="AT140">
        <v>5049.9208984375</v>
      </c>
      <c r="AU140">
        <v>1582.5615234375</v>
      </c>
      <c r="AV140">
        <v>972.6181640625</v>
      </c>
      <c r="AW140">
        <v>5939.92041015625</v>
      </c>
      <c r="AX140">
        <v>4077.302734375</v>
      </c>
      <c r="AY140">
        <v>8.1189870834350586E-3</v>
      </c>
      <c r="AZ140">
        <v>0.16393184661865234</v>
      </c>
      <c r="BA140" s="10" t="s">
        <v>79</v>
      </c>
      <c r="BB140" s="10" t="s">
        <v>1039</v>
      </c>
      <c r="BC140" s="10" t="s">
        <v>1037</v>
      </c>
      <c r="BD140">
        <v>45000</v>
      </c>
      <c r="BE140">
        <v>892357</v>
      </c>
      <c r="BF140">
        <v>941043</v>
      </c>
      <c r="BG140">
        <v>3131</v>
      </c>
      <c r="BH140">
        <v>4165</v>
      </c>
      <c r="BI140">
        <v>95440</v>
      </c>
      <c r="BJ140">
        <v>2051871</v>
      </c>
      <c r="BK140">
        <v>869170</v>
      </c>
      <c r="BL140">
        <v>1052135</v>
      </c>
      <c r="BM140">
        <v>6573</v>
      </c>
      <c r="BN140">
        <v>98425</v>
      </c>
      <c r="BO140">
        <v>1003</v>
      </c>
      <c r="BP140">
        <v>423437</v>
      </c>
      <c r="BQ140">
        <v>2051871</v>
      </c>
      <c r="BR140">
        <v>6970</v>
      </c>
      <c r="BS140">
        <v>1</v>
      </c>
      <c r="BT140">
        <v>30000</v>
      </c>
      <c r="BU140">
        <v>30169</v>
      </c>
      <c r="BV140">
        <v>1</v>
      </c>
      <c r="BW140">
        <v>30000</v>
      </c>
    </row>
    <row r="141" spans="1:75" x14ac:dyDescent="0.35">
      <c r="A141" s="10" t="s">
        <v>1040</v>
      </c>
      <c r="B141" s="10" t="s">
        <v>85</v>
      </c>
      <c r="C141" s="11">
        <v>45566.756157314812</v>
      </c>
      <c r="D141" s="10" t="s">
        <v>79</v>
      </c>
      <c r="E141" s="10" t="s">
        <v>80</v>
      </c>
      <c r="F141">
        <v>173</v>
      </c>
      <c r="G141">
        <v>798.646484375</v>
      </c>
      <c r="H141">
        <v>119.90861511230469</v>
      </c>
      <c r="I141">
        <v>173</v>
      </c>
      <c r="J141">
        <v>173</v>
      </c>
      <c r="K141">
        <v>0</v>
      </c>
      <c r="L141">
        <v>214.30000305175781</v>
      </c>
      <c r="M141">
        <v>214.60000610351563</v>
      </c>
      <c r="N141">
        <v>221.30000305175781</v>
      </c>
      <c r="O141">
        <v>225.10000610351563</v>
      </c>
      <c r="P141" s="10" t="s">
        <v>1038</v>
      </c>
      <c r="Q141" s="10" t="s">
        <v>82</v>
      </c>
      <c r="R141">
        <v>2198.55029296875</v>
      </c>
      <c r="S141">
        <v>1853.399658203125</v>
      </c>
      <c r="T141">
        <v>16.069999694824219</v>
      </c>
      <c r="U141">
        <v>110</v>
      </c>
      <c r="V141" s="10" t="s">
        <v>82</v>
      </c>
      <c r="W141">
        <v>24.340002059936523</v>
      </c>
      <c r="X141">
        <v>2.0480000972747803</v>
      </c>
      <c r="Y141">
        <v>0.45400002598762512</v>
      </c>
      <c r="Z141">
        <v>0</v>
      </c>
      <c r="AA141">
        <v>0.65600001811981201</v>
      </c>
      <c r="AB141">
        <v>43.5</v>
      </c>
      <c r="AC141">
        <v>25.830423355102539</v>
      </c>
      <c r="AD141">
        <v>44.968788146972656</v>
      </c>
      <c r="AE141">
        <v>229.80000305175781</v>
      </c>
      <c r="AF141">
        <v>60</v>
      </c>
      <c r="AG141">
        <v>60</v>
      </c>
      <c r="AH141">
        <v>60</v>
      </c>
      <c r="AI141">
        <v>60.599997999999999</v>
      </c>
      <c r="AJ141">
        <v>137.79624938964844</v>
      </c>
      <c r="AK141">
        <v>52.49993896484375</v>
      </c>
      <c r="AL141">
        <v>66.892852783203125</v>
      </c>
      <c r="AM141">
        <v>82.952064514160156</v>
      </c>
      <c r="AN141">
        <v>1.5049375295639038</v>
      </c>
      <c r="AO141">
        <v>536.7562255859375</v>
      </c>
      <c r="AP141">
        <v>485.50152587890625</v>
      </c>
      <c r="AQ141">
        <v>5.0040626525878906</v>
      </c>
      <c r="AR141">
        <v>3.9881877899169922</v>
      </c>
      <c r="AS141">
        <v>7690.59033203125</v>
      </c>
      <c r="AT141">
        <v>5732.55126953125</v>
      </c>
      <c r="AU141">
        <v>1789.7919921875</v>
      </c>
      <c r="AV141">
        <v>1100.03955078125</v>
      </c>
      <c r="AW141">
        <v>5900.79833984375</v>
      </c>
      <c r="AX141">
        <v>4632.51171875</v>
      </c>
      <c r="BA141" s="10" t="s">
        <v>79</v>
      </c>
      <c r="BB141" s="10" t="s">
        <v>1041</v>
      </c>
      <c r="BC141" s="10" t="s">
        <v>1040</v>
      </c>
      <c r="BD141">
        <v>45000</v>
      </c>
      <c r="BE141">
        <v>1189078</v>
      </c>
      <c r="BF141">
        <v>1035556</v>
      </c>
      <c r="BG141">
        <v>-3689</v>
      </c>
      <c r="BH141">
        <v>4005</v>
      </c>
      <c r="BI141">
        <v>88620</v>
      </c>
      <c r="BJ141">
        <v>2054558</v>
      </c>
      <c r="BK141">
        <v>1194276</v>
      </c>
      <c r="BL141">
        <v>1343177</v>
      </c>
      <c r="BM141">
        <v>179701</v>
      </c>
      <c r="BN141">
        <v>98425</v>
      </c>
      <c r="BO141">
        <v>1005</v>
      </c>
      <c r="BP141">
        <v>424518</v>
      </c>
      <c r="BQ141">
        <v>2054558</v>
      </c>
      <c r="BR141">
        <v>6446</v>
      </c>
      <c r="BS141">
        <v>1</v>
      </c>
      <c r="BT141">
        <v>30000</v>
      </c>
      <c r="BU141">
        <v>32237</v>
      </c>
      <c r="BV141">
        <v>1</v>
      </c>
      <c r="BW141">
        <v>30000</v>
      </c>
    </row>
    <row r="142" spans="1:75" x14ac:dyDescent="0.35">
      <c r="A142" s="10" t="s">
        <v>1042</v>
      </c>
      <c r="B142" s="10" t="s">
        <v>78</v>
      </c>
      <c r="C142" s="11">
        <v>45566.756435138886</v>
      </c>
      <c r="D142" s="10" t="s">
        <v>79</v>
      </c>
      <c r="E142" s="10" t="s">
        <v>80</v>
      </c>
      <c r="F142">
        <v>174</v>
      </c>
      <c r="G142">
        <v>798.646484375</v>
      </c>
      <c r="H142">
        <v>119.90861511230469</v>
      </c>
      <c r="I142">
        <v>174</v>
      </c>
      <c r="J142">
        <v>174</v>
      </c>
      <c r="K142">
        <v>0</v>
      </c>
      <c r="L142">
        <v>214.10000610351563</v>
      </c>
      <c r="M142">
        <v>214.60000610351563</v>
      </c>
      <c r="N142">
        <v>221.10000610351563</v>
      </c>
      <c r="O142">
        <v>225.10000610351563</v>
      </c>
      <c r="P142" s="10" t="s">
        <v>1043</v>
      </c>
      <c r="Q142" s="10" t="s">
        <v>82</v>
      </c>
      <c r="R142">
        <v>2202.63037109375</v>
      </c>
      <c r="S142">
        <v>1829.599609375</v>
      </c>
      <c r="T142">
        <v>16.079999923706055</v>
      </c>
      <c r="U142">
        <v>110</v>
      </c>
      <c r="V142" s="10" t="s">
        <v>82</v>
      </c>
      <c r="W142">
        <v>24.396001815795898</v>
      </c>
      <c r="X142">
        <v>2.0659999847412109</v>
      </c>
      <c r="Y142">
        <v>0.45400002598762512</v>
      </c>
      <c r="Z142">
        <v>0</v>
      </c>
      <c r="AA142">
        <v>0.65400004386901855</v>
      </c>
      <c r="AB142">
        <v>43.700000762939453</v>
      </c>
      <c r="AC142">
        <v>26.335002899169922</v>
      </c>
      <c r="AD142">
        <v>44.948402404785156</v>
      </c>
      <c r="AE142">
        <v>229.80000305175781</v>
      </c>
      <c r="AF142">
        <v>60</v>
      </c>
      <c r="AG142">
        <v>60</v>
      </c>
      <c r="AH142">
        <v>60</v>
      </c>
      <c r="AI142">
        <v>60.599997999999999</v>
      </c>
      <c r="AJ142">
        <v>94.586082458496094</v>
      </c>
      <c r="AK142">
        <v>52.499603271484375</v>
      </c>
      <c r="AL142">
        <v>66.360313415527344</v>
      </c>
      <c r="AM142">
        <v>80.224983215332031</v>
      </c>
      <c r="AN142">
        <v>3.1604375839233398</v>
      </c>
      <c r="AO142">
        <v>536.8521728515625</v>
      </c>
      <c r="AP142">
        <v>489.90811157226563</v>
      </c>
      <c r="AQ142">
        <v>4.6654376983642578</v>
      </c>
      <c r="AR142">
        <v>3.7624375820159912</v>
      </c>
      <c r="AS142">
        <v>7570.76318359375</v>
      </c>
      <c r="AT142">
        <v>5183.56884765625</v>
      </c>
      <c r="AU142">
        <v>1617.14404296875</v>
      </c>
      <c r="AV142">
        <v>992.00439453125</v>
      </c>
      <c r="AW142">
        <v>5953.619140625</v>
      </c>
      <c r="AX142">
        <v>4191.564453125</v>
      </c>
      <c r="AY142">
        <v>9.4695091247558594E-3</v>
      </c>
      <c r="AZ142">
        <v>0.14624464511871338</v>
      </c>
      <c r="BA142" s="10" t="s">
        <v>79</v>
      </c>
      <c r="BB142" s="10" t="s">
        <v>79</v>
      </c>
      <c r="BC142" s="10" t="s">
        <v>79</v>
      </c>
    </row>
    <row r="143" spans="1:75" x14ac:dyDescent="0.35">
      <c r="A143" s="10" t="s">
        <v>1044</v>
      </c>
      <c r="B143" s="10" t="s">
        <v>85</v>
      </c>
      <c r="C143" s="11">
        <v>45566.756435138886</v>
      </c>
      <c r="D143" s="10" t="s">
        <v>79</v>
      </c>
      <c r="E143" s="10" t="s">
        <v>80</v>
      </c>
      <c r="F143">
        <v>174</v>
      </c>
      <c r="G143">
        <v>798.646484375</v>
      </c>
      <c r="H143">
        <v>119.90861511230469</v>
      </c>
      <c r="I143">
        <v>174</v>
      </c>
      <c r="J143">
        <v>174</v>
      </c>
      <c r="K143">
        <v>0</v>
      </c>
      <c r="L143">
        <v>214.10000610351563</v>
      </c>
      <c r="M143">
        <v>214.60000610351563</v>
      </c>
      <c r="N143">
        <v>221.10000610351563</v>
      </c>
      <c r="O143">
        <v>225.10000610351563</v>
      </c>
      <c r="P143" s="10" t="s">
        <v>1043</v>
      </c>
      <c r="Q143" s="10" t="s">
        <v>82</v>
      </c>
      <c r="R143">
        <v>2202.63037109375</v>
      </c>
      <c r="S143">
        <v>1829.599609375</v>
      </c>
      <c r="T143">
        <v>16.079999923706055</v>
      </c>
      <c r="U143">
        <v>110</v>
      </c>
      <c r="V143" s="10" t="s">
        <v>82</v>
      </c>
      <c r="W143">
        <v>24.396001815795898</v>
      </c>
      <c r="X143">
        <v>2.0659999847412109</v>
      </c>
      <c r="Y143">
        <v>0.45400002598762512</v>
      </c>
      <c r="Z143">
        <v>0</v>
      </c>
      <c r="AA143">
        <v>0.65400004386901855</v>
      </c>
      <c r="AB143">
        <v>43.700000762939453</v>
      </c>
      <c r="AC143">
        <v>26.335002899169922</v>
      </c>
      <c r="AD143">
        <v>44.948402404785156</v>
      </c>
      <c r="AE143">
        <v>229.80000305175781</v>
      </c>
      <c r="AF143">
        <v>60</v>
      </c>
      <c r="AG143">
        <v>60</v>
      </c>
      <c r="AH143">
        <v>60</v>
      </c>
      <c r="AI143">
        <v>60.599997999999999</v>
      </c>
      <c r="AJ143">
        <v>137.79624938964844</v>
      </c>
      <c r="AK143">
        <v>52.49993896484375</v>
      </c>
      <c r="AL143">
        <v>66.921417236328125</v>
      </c>
      <c r="AM143">
        <v>82.479255676269531</v>
      </c>
      <c r="AN143">
        <v>2.069312572479248</v>
      </c>
      <c r="AO143">
        <v>538.19439697265625</v>
      </c>
      <c r="AP143">
        <v>489.314453125</v>
      </c>
      <c r="AQ143">
        <v>4.966437816619873</v>
      </c>
      <c r="AR143">
        <v>3.9129376411437988</v>
      </c>
      <c r="AS143">
        <v>7740.2939453125</v>
      </c>
      <c r="AT143">
        <v>5826.7490234375</v>
      </c>
      <c r="AU143">
        <v>1794.580078125</v>
      </c>
      <c r="AV143">
        <v>1092.298828125</v>
      </c>
      <c r="AW143">
        <v>5945.7138671875</v>
      </c>
      <c r="AX143">
        <v>4734.4501953125</v>
      </c>
      <c r="BA143" s="10" t="s">
        <v>79</v>
      </c>
      <c r="BB143" s="10" t="s">
        <v>1045</v>
      </c>
      <c r="BC143" s="10" t="s">
        <v>1044</v>
      </c>
      <c r="BD143">
        <v>45000</v>
      </c>
      <c r="BE143">
        <v>1212865</v>
      </c>
      <c r="BF143">
        <v>912246</v>
      </c>
      <c r="BG143">
        <v>-2309</v>
      </c>
      <c r="BH143">
        <v>4094</v>
      </c>
      <c r="BI143">
        <v>90000</v>
      </c>
      <c r="BJ143">
        <v>2056186</v>
      </c>
      <c r="BK143">
        <v>1212883</v>
      </c>
      <c r="BL143">
        <v>1220929</v>
      </c>
      <c r="BM143">
        <v>-179389</v>
      </c>
      <c r="BN143">
        <v>99999</v>
      </c>
      <c r="BO143">
        <v>1005</v>
      </c>
      <c r="BP143">
        <v>424683</v>
      </c>
      <c r="BQ143">
        <v>2056186</v>
      </c>
      <c r="BR143">
        <v>8885</v>
      </c>
      <c r="BS143">
        <v>1</v>
      </c>
      <c r="BT143">
        <v>30000</v>
      </c>
      <c r="BU143">
        <v>15154</v>
      </c>
      <c r="BV143">
        <v>1</v>
      </c>
      <c r="BW143">
        <v>30000</v>
      </c>
    </row>
    <row r="144" spans="1:75" x14ac:dyDescent="0.35">
      <c r="A144" s="10" t="s">
        <v>1046</v>
      </c>
      <c r="B144" s="10" t="s">
        <v>78</v>
      </c>
      <c r="C144" s="11">
        <v>45566.756712592593</v>
      </c>
      <c r="D144" s="10" t="s">
        <v>79</v>
      </c>
      <c r="E144" s="10" t="s">
        <v>80</v>
      </c>
      <c r="F144">
        <v>175</v>
      </c>
      <c r="G144">
        <v>799.015380859375</v>
      </c>
      <c r="H144">
        <v>119.90861511230469</v>
      </c>
      <c r="I144">
        <v>175</v>
      </c>
      <c r="J144">
        <v>175</v>
      </c>
      <c r="K144">
        <v>0</v>
      </c>
      <c r="L144">
        <v>214.60000610351563</v>
      </c>
      <c r="M144">
        <v>214.5</v>
      </c>
      <c r="N144">
        <v>220.80000305175781</v>
      </c>
      <c r="O144">
        <v>225.10000610351563</v>
      </c>
      <c r="P144" s="10" t="s">
        <v>1047</v>
      </c>
      <c r="Q144" s="10" t="s">
        <v>82</v>
      </c>
      <c r="R144">
        <v>2191.458984375</v>
      </c>
      <c r="S144">
        <v>1811.6280517578125</v>
      </c>
      <c r="T144">
        <v>16.079999923706055</v>
      </c>
      <c r="U144">
        <v>110</v>
      </c>
      <c r="V144" s="10" t="s">
        <v>82</v>
      </c>
      <c r="W144">
        <v>24.340002059936523</v>
      </c>
      <c r="X144">
        <v>2.0480000972747803</v>
      </c>
      <c r="Y144">
        <v>0.45400002598762512</v>
      </c>
      <c r="Z144">
        <v>0</v>
      </c>
      <c r="AA144">
        <v>0.65800005197525024</v>
      </c>
      <c r="AB144">
        <v>43.700000762939453</v>
      </c>
      <c r="AC144">
        <v>26.554162979125977</v>
      </c>
      <c r="AD144">
        <v>44.953498840332031</v>
      </c>
      <c r="AE144">
        <v>229.80000305175781</v>
      </c>
      <c r="AF144">
        <v>60</v>
      </c>
      <c r="AG144">
        <v>60.099997999999999</v>
      </c>
      <c r="AH144">
        <v>60.099997999999999</v>
      </c>
      <c r="AI144">
        <v>60.599997999999999</v>
      </c>
      <c r="AJ144">
        <v>94.586082458496094</v>
      </c>
      <c r="AK144">
        <v>52.499603271484375</v>
      </c>
      <c r="AL144">
        <v>66.259078979492188</v>
      </c>
      <c r="AM144">
        <v>80.245536804199219</v>
      </c>
      <c r="AN144">
        <v>3.1604375839233398</v>
      </c>
      <c r="AO144">
        <v>538.00152587890625</v>
      </c>
      <c r="AP144">
        <v>490.49826049804688</v>
      </c>
      <c r="AQ144">
        <v>4.5901875495910645</v>
      </c>
      <c r="AR144">
        <v>3.7248127460479736</v>
      </c>
      <c r="AS144">
        <v>7600.5869140625</v>
      </c>
      <c r="AT144">
        <v>5199.31396484375</v>
      </c>
      <c r="AU144">
        <v>1586.033203125</v>
      </c>
      <c r="AV144">
        <v>981.9228515625</v>
      </c>
      <c r="AW144">
        <v>6014.5537109375</v>
      </c>
      <c r="AX144">
        <v>4217.39111328125</v>
      </c>
      <c r="AY144">
        <v>1.8010139465332031E-3</v>
      </c>
      <c r="AZ144">
        <v>0.15791821479797363</v>
      </c>
      <c r="BA144" s="10" t="s">
        <v>79</v>
      </c>
      <c r="BB144" s="10" t="s">
        <v>1048</v>
      </c>
      <c r="BC144" s="10" t="s">
        <v>1046</v>
      </c>
      <c r="BD144">
        <v>45000</v>
      </c>
      <c r="BE144">
        <v>862610</v>
      </c>
      <c r="BF144">
        <v>1253346</v>
      </c>
      <c r="BG144">
        <v>2399</v>
      </c>
      <c r="BH144">
        <v>4184</v>
      </c>
      <c r="BI144">
        <v>94708</v>
      </c>
      <c r="BJ144">
        <v>2055517</v>
      </c>
      <c r="BK144">
        <v>841501</v>
      </c>
      <c r="BL144">
        <v>1359230</v>
      </c>
      <c r="BM144">
        <v>5457</v>
      </c>
      <c r="BN144">
        <v>94882</v>
      </c>
      <c r="BO144">
        <v>1003</v>
      </c>
      <c r="BP144">
        <v>423491</v>
      </c>
      <c r="BQ144">
        <v>2055517</v>
      </c>
      <c r="BR144">
        <v>12438</v>
      </c>
      <c r="BS144">
        <v>1</v>
      </c>
      <c r="BT144">
        <v>30000</v>
      </c>
      <c r="BU144">
        <v>30138</v>
      </c>
      <c r="BV144">
        <v>1</v>
      </c>
      <c r="BW144">
        <v>30000</v>
      </c>
    </row>
    <row r="145" spans="1:75" x14ac:dyDescent="0.35">
      <c r="A145" s="10" t="s">
        <v>1049</v>
      </c>
      <c r="B145" s="10" t="s">
        <v>85</v>
      </c>
      <c r="C145" s="11">
        <v>45566.756712592593</v>
      </c>
      <c r="D145" s="10" t="s">
        <v>79</v>
      </c>
      <c r="E145" s="10" t="s">
        <v>80</v>
      </c>
      <c r="F145">
        <v>175</v>
      </c>
      <c r="G145">
        <v>799.015380859375</v>
      </c>
      <c r="H145">
        <v>119.90861511230469</v>
      </c>
      <c r="I145">
        <v>175</v>
      </c>
      <c r="J145">
        <v>175</v>
      </c>
      <c r="K145">
        <v>0</v>
      </c>
      <c r="L145">
        <v>214.60000610351563</v>
      </c>
      <c r="M145">
        <v>214.5</v>
      </c>
      <c r="N145">
        <v>220.80000305175781</v>
      </c>
      <c r="O145">
        <v>225.10000610351563</v>
      </c>
      <c r="P145" s="10" t="s">
        <v>1047</v>
      </c>
      <c r="Q145" s="10" t="s">
        <v>82</v>
      </c>
      <c r="R145">
        <v>2191.458984375</v>
      </c>
      <c r="S145">
        <v>1811.6280517578125</v>
      </c>
      <c r="T145">
        <v>16.079999923706055</v>
      </c>
      <c r="U145">
        <v>110</v>
      </c>
      <c r="V145" s="10" t="s">
        <v>82</v>
      </c>
      <c r="W145">
        <v>24.340002059936523</v>
      </c>
      <c r="X145">
        <v>2.0480000972747803</v>
      </c>
      <c r="Y145">
        <v>0.45400002598762512</v>
      </c>
      <c r="Z145">
        <v>0</v>
      </c>
      <c r="AA145">
        <v>0.65800005197525024</v>
      </c>
      <c r="AB145">
        <v>43.700000762939453</v>
      </c>
      <c r="AC145">
        <v>26.554162979125977</v>
      </c>
      <c r="AD145">
        <v>44.953498840332031</v>
      </c>
      <c r="AE145">
        <v>229.80000305175781</v>
      </c>
      <c r="AF145">
        <v>60</v>
      </c>
      <c r="AG145">
        <v>60.099997999999999</v>
      </c>
      <c r="AH145">
        <v>60.099997999999999</v>
      </c>
      <c r="AI145">
        <v>60.599997999999999</v>
      </c>
      <c r="AJ145">
        <v>137.79624938964844</v>
      </c>
      <c r="AK145">
        <v>52.49993896484375</v>
      </c>
      <c r="AL145">
        <v>67.010185241699219</v>
      </c>
      <c r="AM145">
        <v>82.406646728515625</v>
      </c>
      <c r="AN145">
        <v>2.4831876754760742</v>
      </c>
      <c r="AO145">
        <v>539.20672607421875</v>
      </c>
      <c r="AP145">
        <v>489.47470092773438</v>
      </c>
      <c r="AQ145">
        <v>4.8911876678466797</v>
      </c>
      <c r="AR145">
        <v>3.9505627155303955</v>
      </c>
      <c r="AS145">
        <v>7766.00732421875</v>
      </c>
      <c r="AT145">
        <v>5842.84619140625</v>
      </c>
      <c r="AU145">
        <v>1766.6064453125</v>
      </c>
      <c r="AV145">
        <v>1121.53759765625</v>
      </c>
      <c r="AW145">
        <v>5999.40087890625</v>
      </c>
      <c r="AX145">
        <v>4721.30859375</v>
      </c>
      <c r="BA145" s="10" t="s">
        <v>79</v>
      </c>
      <c r="BB145" s="10" t="s">
        <v>1050</v>
      </c>
      <c r="BC145" s="10" t="s">
        <v>1049</v>
      </c>
      <c r="BD145">
        <v>45000</v>
      </c>
      <c r="BE145">
        <v>1212851</v>
      </c>
      <c r="BF145">
        <v>1004652</v>
      </c>
      <c r="BG145">
        <v>-2767</v>
      </c>
      <c r="BH145">
        <v>4044</v>
      </c>
      <c r="BI145">
        <v>89542</v>
      </c>
      <c r="BJ145">
        <v>2055328</v>
      </c>
      <c r="BK145">
        <v>1211855</v>
      </c>
      <c r="BL145">
        <v>1313382</v>
      </c>
      <c r="BM145">
        <v>-179212</v>
      </c>
      <c r="BN145">
        <v>98425</v>
      </c>
      <c r="BO145">
        <v>1005</v>
      </c>
      <c r="BP145">
        <v>424710</v>
      </c>
      <c r="BQ145">
        <v>2055328</v>
      </c>
      <c r="BR145">
        <v>6453</v>
      </c>
      <c r="BS145">
        <v>1</v>
      </c>
      <c r="BT145">
        <v>30000</v>
      </c>
      <c r="BU145">
        <v>26851</v>
      </c>
      <c r="BV145">
        <v>1</v>
      </c>
      <c r="BW145">
        <v>30000</v>
      </c>
    </row>
    <row r="146" spans="1:75" x14ac:dyDescent="0.35">
      <c r="A146" s="10" t="s">
        <v>1051</v>
      </c>
      <c r="B146" s="10" t="s">
        <v>78</v>
      </c>
      <c r="C146" s="11">
        <v>45566.757004143517</v>
      </c>
      <c r="D146" s="10" t="s">
        <v>79</v>
      </c>
      <c r="E146" s="10" t="s">
        <v>80</v>
      </c>
      <c r="F146">
        <v>176</v>
      </c>
      <c r="G146">
        <v>799.38427734375</v>
      </c>
      <c r="H146">
        <v>119.90861511230469</v>
      </c>
      <c r="I146">
        <v>176</v>
      </c>
      <c r="J146">
        <v>176</v>
      </c>
      <c r="K146">
        <v>0</v>
      </c>
      <c r="L146">
        <v>214.80000305175781</v>
      </c>
      <c r="M146">
        <v>214.60000610351563</v>
      </c>
      <c r="N146">
        <v>220.80000305175781</v>
      </c>
      <c r="O146">
        <v>225.10000610351563</v>
      </c>
      <c r="P146" s="10" t="s">
        <v>1052</v>
      </c>
      <c r="Q146" s="10" t="s">
        <v>82</v>
      </c>
      <c r="R146">
        <v>2198.161865234375</v>
      </c>
      <c r="S146">
        <v>1798.7080078125</v>
      </c>
      <c r="T146">
        <v>16.090000152587891</v>
      </c>
      <c r="U146">
        <v>110</v>
      </c>
      <c r="V146" s="10" t="s">
        <v>82</v>
      </c>
      <c r="W146">
        <v>24.340002059936523</v>
      </c>
      <c r="X146">
        <v>2.0720000267028809</v>
      </c>
      <c r="Y146">
        <v>0.45400002598762512</v>
      </c>
      <c r="Z146">
        <v>0</v>
      </c>
      <c r="AA146">
        <v>0.65400004386901855</v>
      </c>
      <c r="AB146">
        <v>43.900001525878906</v>
      </c>
      <c r="AC146">
        <v>27.048549652099609</v>
      </c>
      <c r="AD146">
        <v>44.963691711425781</v>
      </c>
      <c r="AE146">
        <v>229.80000305175781</v>
      </c>
      <c r="AF146">
        <v>60</v>
      </c>
      <c r="AG146">
        <v>60</v>
      </c>
      <c r="AH146">
        <v>60</v>
      </c>
      <c r="AI146">
        <v>60.599997999999999</v>
      </c>
      <c r="AJ146">
        <v>94.586082458496094</v>
      </c>
      <c r="AK146">
        <v>52.499603271484375</v>
      </c>
      <c r="AL146">
        <v>66.474205017089844</v>
      </c>
      <c r="AM146">
        <v>80.288360595703125</v>
      </c>
      <c r="AN146">
        <v>2.7089376449584961</v>
      </c>
      <c r="AO146">
        <v>540.12890625</v>
      </c>
      <c r="AP146">
        <v>492.9215087890625</v>
      </c>
      <c r="AQ146">
        <v>4.5901875495910645</v>
      </c>
      <c r="AR146">
        <v>3.687187671661377</v>
      </c>
      <c r="AS146">
        <v>7651.67333984375</v>
      </c>
      <c r="AT146">
        <v>5277.02783203125</v>
      </c>
      <c r="AU146">
        <v>1610.24658203125</v>
      </c>
      <c r="AV146">
        <v>988.26123046875</v>
      </c>
      <c r="AW146">
        <v>6041.4267578125</v>
      </c>
      <c r="AX146">
        <v>4288.7666015625</v>
      </c>
      <c r="AY146">
        <v>2.4973154067993164E-3</v>
      </c>
      <c r="AZ146">
        <v>0.15128529071807861</v>
      </c>
      <c r="BA146" s="10" t="s">
        <v>79</v>
      </c>
      <c r="BB146" s="10" t="s">
        <v>1053</v>
      </c>
      <c r="BC146" s="10" t="s">
        <v>1051</v>
      </c>
      <c r="BD146">
        <v>45000</v>
      </c>
      <c r="BE146">
        <v>864714</v>
      </c>
      <c r="BF146">
        <v>1217630</v>
      </c>
      <c r="BG146">
        <v>2455</v>
      </c>
      <c r="BH146">
        <v>4216</v>
      </c>
      <c r="BI146">
        <v>94764</v>
      </c>
      <c r="BJ146">
        <v>2055603</v>
      </c>
      <c r="BK146">
        <v>843270</v>
      </c>
      <c r="BL146">
        <v>1324626</v>
      </c>
      <c r="BM146">
        <v>5490</v>
      </c>
      <c r="BN146">
        <v>97244</v>
      </c>
      <c r="BO146">
        <v>1003</v>
      </c>
      <c r="BP146">
        <v>423663</v>
      </c>
      <c r="BQ146">
        <v>2055603</v>
      </c>
      <c r="BR146">
        <v>6574</v>
      </c>
      <c r="BS146">
        <v>1</v>
      </c>
      <c r="BT146">
        <v>30000</v>
      </c>
      <c r="BU146">
        <v>25255</v>
      </c>
      <c r="BV146">
        <v>1</v>
      </c>
      <c r="BW146">
        <v>30000</v>
      </c>
    </row>
    <row r="147" spans="1:75" x14ac:dyDescent="0.35">
      <c r="A147" s="10" t="s">
        <v>1054</v>
      </c>
      <c r="B147" s="10" t="s">
        <v>85</v>
      </c>
      <c r="C147" s="11">
        <v>45566.757004143517</v>
      </c>
      <c r="D147" s="10" t="s">
        <v>79</v>
      </c>
      <c r="E147" s="10" t="s">
        <v>80</v>
      </c>
      <c r="F147">
        <v>176</v>
      </c>
      <c r="G147">
        <v>799.38427734375</v>
      </c>
      <c r="H147">
        <v>119.90861511230469</v>
      </c>
      <c r="I147">
        <v>176</v>
      </c>
      <c r="J147">
        <v>176</v>
      </c>
      <c r="K147">
        <v>0</v>
      </c>
      <c r="L147">
        <v>214.80000305175781</v>
      </c>
      <c r="M147">
        <v>214.60000610351563</v>
      </c>
      <c r="N147">
        <v>220.80000305175781</v>
      </c>
      <c r="O147">
        <v>225.10000610351563</v>
      </c>
      <c r="P147" s="10" t="s">
        <v>1052</v>
      </c>
      <c r="Q147" s="10" t="s">
        <v>82</v>
      </c>
      <c r="R147">
        <v>2198.161865234375</v>
      </c>
      <c r="S147">
        <v>1798.7080078125</v>
      </c>
      <c r="T147">
        <v>16.090000152587891</v>
      </c>
      <c r="U147">
        <v>110</v>
      </c>
      <c r="V147" s="10" t="s">
        <v>82</v>
      </c>
      <c r="W147">
        <v>24.340002059936523</v>
      </c>
      <c r="X147">
        <v>2.0720000267028809</v>
      </c>
      <c r="Y147">
        <v>0.45400002598762512</v>
      </c>
      <c r="Z147">
        <v>0</v>
      </c>
      <c r="AA147">
        <v>0.65400004386901855</v>
      </c>
      <c r="AB147">
        <v>43.900001525878906</v>
      </c>
      <c r="AC147">
        <v>27.048549652099609</v>
      </c>
      <c r="AD147">
        <v>44.963691711425781</v>
      </c>
      <c r="AE147">
        <v>229.80000305175781</v>
      </c>
      <c r="AF147">
        <v>60</v>
      </c>
      <c r="AG147">
        <v>60</v>
      </c>
      <c r="AH147">
        <v>60</v>
      </c>
      <c r="AI147">
        <v>60.599997999999999</v>
      </c>
      <c r="AJ147">
        <v>137.79624938964844</v>
      </c>
      <c r="AK147">
        <v>52.49993896484375</v>
      </c>
      <c r="AL147">
        <v>66.778465270996094</v>
      </c>
      <c r="AM147">
        <v>82.392868041992188</v>
      </c>
      <c r="AN147">
        <v>2.1069376468658447</v>
      </c>
      <c r="AO147">
        <v>541.86883544921875</v>
      </c>
      <c r="AP147">
        <v>492.8355712890625</v>
      </c>
      <c r="AQ147">
        <v>4.966437816619873</v>
      </c>
      <c r="AR147">
        <v>3.9129376411437988</v>
      </c>
      <c r="AS147">
        <v>7832.9921875</v>
      </c>
      <c r="AT147">
        <v>5949.18701171875</v>
      </c>
      <c r="AU147">
        <v>1833.0087890625</v>
      </c>
      <c r="AV147">
        <v>1128.85400390625</v>
      </c>
      <c r="AW147">
        <v>5999.9833984375</v>
      </c>
      <c r="AX147">
        <v>4820.3330078125</v>
      </c>
      <c r="BA147" s="10" t="s">
        <v>79</v>
      </c>
      <c r="BB147" s="10" t="s">
        <v>1055</v>
      </c>
      <c r="BC147" s="10" t="s">
        <v>1054</v>
      </c>
      <c r="BD147">
        <v>45000</v>
      </c>
      <c r="BE147">
        <v>1181555</v>
      </c>
      <c r="BF147">
        <v>1141177</v>
      </c>
      <c r="BG147">
        <v>-3684</v>
      </c>
      <c r="BH147">
        <v>4083</v>
      </c>
      <c r="BI147">
        <v>88625</v>
      </c>
      <c r="BJ147">
        <v>2053169</v>
      </c>
      <c r="BK147">
        <v>1187475</v>
      </c>
      <c r="BL147">
        <v>1444689</v>
      </c>
      <c r="BM147">
        <v>179501</v>
      </c>
      <c r="BN147">
        <v>99999</v>
      </c>
      <c r="BO147">
        <v>1004</v>
      </c>
      <c r="BP147">
        <v>424680</v>
      </c>
      <c r="BQ147">
        <v>2053169</v>
      </c>
      <c r="BR147">
        <v>8981</v>
      </c>
      <c r="BS147">
        <v>1</v>
      </c>
      <c r="BT147">
        <v>30000</v>
      </c>
      <c r="BU147">
        <v>29218</v>
      </c>
      <c r="BV147">
        <v>1</v>
      </c>
      <c r="BW147">
        <v>30000</v>
      </c>
    </row>
    <row r="148" spans="1:75" x14ac:dyDescent="0.35">
      <c r="A148" s="10" t="s">
        <v>1056</v>
      </c>
      <c r="B148" s="10" t="s">
        <v>78</v>
      </c>
      <c r="C148" s="11">
        <v>45566.757280358797</v>
      </c>
      <c r="D148" s="10" t="s">
        <v>79</v>
      </c>
      <c r="E148" s="10" t="s">
        <v>80</v>
      </c>
      <c r="F148">
        <v>177</v>
      </c>
      <c r="G148">
        <v>799.1998291015625</v>
      </c>
      <c r="H148">
        <v>119.90861511230469</v>
      </c>
      <c r="I148">
        <v>177</v>
      </c>
      <c r="J148">
        <v>177</v>
      </c>
      <c r="K148">
        <v>0</v>
      </c>
      <c r="L148">
        <v>214.80000305175781</v>
      </c>
      <c r="M148">
        <v>214.80000305175781</v>
      </c>
      <c r="N148">
        <v>220.80000305175781</v>
      </c>
      <c r="O148">
        <v>225</v>
      </c>
      <c r="P148" s="10" t="s">
        <v>1057</v>
      </c>
      <c r="Q148" s="10" t="s">
        <v>82</v>
      </c>
      <c r="R148">
        <v>2179.0244140625</v>
      </c>
      <c r="S148">
        <v>1780.5421142578125</v>
      </c>
      <c r="T148">
        <v>16.090000152587891</v>
      </c>
      <c r="U148">
        <v>110</v>
      </c>
      <c r="V148" s="10" t="s">
        <v>82</v>
      </c>
      <c r="W148">
        <v>24.338001251220703</v>
      </c>
      <c r="X148">
        <v>2.0680000782012939</v>
      </c>
      <c r="Y148">
        <v>0.45200002193450928</v>
      </c>
      <c r="Z148">
        <v>0</v>
      </c>
      <c r="AA148">
        <v>0.65600001811981201</v>
      </c>
      <c r="AB148">
        <v>44</v>
      </c>
      <c r="AC148">
        <v>27.339065551757813</v>
      </c>
      <c r="AD148">
        <v>44.989173889160156</v>
      </c>
      <c r="AE148">
        <v>229.80000305175781</v>
      </c>
      <c r="AF148">
        <v>60</v>
      </c>
      <c r="AG148">
        <v>60</v>
      </c>
      <c r="AH148">
        <v>60</v>
      </c>
      <c r="AI148">
        <v>60.700001</v>
      </c>
      <c r="AJ148">
        <v>94.586082458496094</v>
      </c>
      <c r="AK148">
        <v>52.499603271484375</v>
      </c>
      <c r="AL148">
        <v>66.443984985351563</v>
      </c>
      <c r="AM148">
        <v>80.257484436035156</v>
      </c>
      <c r="AN148">
        <v>3.3109376430511475</v>
      </c>
      <c r="AO148">
        <v>539.73345947265625</v>
      </c>
      <c r="AP148">
        <v>493.50228881835938</v>
      </c>
      <c r="AQ148">
        <v>4.6278128623962402</v>
      </c>
      <c r="AR148">
        <v>3.687187671661377</v>
      </c>
      <c r="AS148">
        <v>7650.31103515625</v>
      </c>
      <c r="AT148">
        <v>5293.21630859375</v>
      </c>
      <c r="AU148">
        <v>1635.3603515625</v>
      </c>
      <c r="AV148">
        <v>994.6630859375</v>
      </c>
      <c r="AW148">
        <v>6014.95068359375</v>
      </c>
      <c r="AX148">
        <v>4298.55322265625</v>
      </c>
      <c r="AY148">
        <v>1.1199235916137695E-2</v>
      </c>
      <c r="AZ148">
        <v>0.1588132381439209</v>
      </c>
      <c r="BA148" s="10" t="s">
        <v>79</v>
      </c>
      <c r="BB148" s="10" t="s">
        <v>79</v>
      </c>
      <c r="BC148" s="10" t="s">
        <v>79</v>
      </c>
    </row>
    <row r="149" spans="1:75" x14ac:dyDescent="0.35">
      <c r="A149" s="10" t="s">
        <v>1058</v>
      </c>
      <c r="B149" s="10" t="s">
        <v>85</v>
      </c>
      <c r="C149" s="11">
        <v>45566.757280358797</v>
      </c>
      <c r="D149" s="10" t="s">
        <v>79</v>
      </c>
      <c r="E149" s="10" t="s">
        <v>80</v>
      </c>
      <c r="F149">
        <v>177</v>
      </c>
      <c r="G149">
        <v>799.1998291015625</v>
      </c>
      <c r="H149">
        <v>119.90861511230469</v>
      </c>
      <c r="I149">
        <v>177</v>
      </c>
      <c r="J149">
        <v>177</v>
      </c>
      <c r="K149">
        <v>0</v>
      </c>
      <c r="L149">
        <v>214.80000305175781</v>
      </c>
      <c r="M149">
        <v>214.80000305175781</v>
      </c>
      <c r="N149">
        <v>220.80000305175781</v>
      </c>
      <c r="O149">
        <v>225</v>
      </c>
      <c r="P149" s="10" t="s">
        <v>1057</v>
      </c>
      <c r="Q149" s="10" t="s">
        <v>82</v>
      </c>
      <c r="R149">
        <v>2179.0244140625</v>
      </c>
      <c r="S149">
        <v>1780.5421142578125</v>
      </c>
      <c r="T149">
        <v>16.090000152587891</v>
      </c>
      <c r="U149">
        <v>110</v>
      </c>
      <c r="V149" s="10" t="s">
        <v>82</v>
      </c>
      <c r="W149">
        <v>24.338001251220703</v>
      </c>
      <c r="X149">
        <v>2.0680000782012939</v>
      </c>
      <c r="Y149">
        <v>0.45200002193450928</v>
      </c>
      <c r="Z149">
        <v>0</v>
      </c>
      <c r="AA149">
        <v>0.65600001811981201</v>
      </c>
      <c r="AB149">
        <v>44</v>
      </c>
      <c r="AC149">
        <v>27.339065551757813</v>
      </c>
      <c r="AD149">
        <v>44.989173889160156</v>
      </c>
      <c r="AE149">
        <v>229.80000305175781</v>
      </c>
      <c r="AF149">
        <v>60</v>
      </c>
      <c r="AG149">
        <v>60</v>
      </c>
      <c r="AH149">
        <v>60</v>
      </c>
      <c r="AI149">
        <v>60.700001</v>
      </c>
      <c r="AJ149">
        <v>137.79624938964844</v>
      </c>
      <c r="AK149">
        <v>52.49993896484375</v>
      </c>
      <c r="AL149">
        <v>66.9595947265625</v>
      </c>
      <c r="AM149">
        <v>82.447052001953125</v>
      </c>
      <c r="AN149">
        <v>2.4079375267028809</v>
      </c>
      <c r="AO149">
        <v>543.2344970703125</v>
      </c>
      <c r="AP149">
        <v>495.11395263671875</v>
      </c>
      <c r="AQ149">
        <v>4.8535628318786621</v>
      </c>
      <c r="AR149">
        <v>3.8753125667572021</v>
      </c>
      <c r="AS149">
        <v>7855.11767578125</v>
      </c>
      <c r="AT149">
        <v>6008.12109375</v>
      </c>
      <c r="AU149">
        <v>1785.4462890625</v>
      </c>
      <c r="AV149">
        <v>1123.51171875</v>
      </c>
      <c r="AW149">
        <v>6069.67138671875</v>
      </c>
      <c r="AX149">
        <v>4884.609375</v>
      </c>
      <c r="BA149" s="10" t="s">
        <v>79</v>
      </c>
      <c r="BB149" s="10" t="s">
        <v>1059</v>
      </c>
      <c r="BC149" s="10" t="s">
        <v>1058</v>
      </c>
      <c r="BD149">
        <v>45000</v>
      </c>
      <c r="BE149">
        <v>1208619</v>
      </c>
      <c r="BF149">
        <v>1117830</v>
      </c>
      <c r="BG149">
        <v>-2999</v>
      </c>
      <c r="BH149">
        <v>4005</v>
      </c>
      <c r="BI149">
        <v>89310</v>
      </c>
      <c r="BJ149">
        <v>2053926</v>
      </c>
      <c r="BK149">
        <v>1207650</v>
      </c>
      <c r="BL149">
        <v>1422909</v>
      </c>
      <c r="BM149">
        <v>-179276</v>
      </c>
      <c r="BN149">
        <v>97244</v>
      </c>
      <c r="BO149">
        <v>1004</v>
      </c>
      <c r="BP149">
        <v>424687</v>
      </c>
      <c r="BQ149">
        <v>2053926</v>
      </c>
      <c r="BR149">
        <v>9761</v>
      </c>
      <c r="BS149">
        <v>1</v>
      </c>
      <c r="BT149">
        <v>30000</v>
      </c>
      <c r="BU149">
        <v>39138</v>
      </c>
      <c r="BV149">
        <v>1</v>
      </c>
      <c r="BW149">
        <v>30000</v>
      </c>
    </row>
    <row r="150" spans="1:75" x14ac:dyDescent="0.35">
      <c r="A150" s="10" t="s">
        <v>1060</v>
      </c>
      <c r="B150" s="10" t="s">
        <v>78</v>
      </c>
      <c r="C150" s="11">
        <v>45566.757569652778</v>
      </c>
      <c r="D150" s="10" t="s">
        <v>79</v>
      </c>
      <c r="E150" s="10" t="s">
        <v>80</v>
      </c>
      <c r="F150">
        <v>178</v>
      </c>
      <c r="G150">
        <v>799.5687255859375</v>
      </c>
      <c r="H150">
        <v>119.90861511230469</v>
      </c>
      <c r="I150">
        <v>178</v>
      </c>
      <c r="J150">
        <v>178</v>
      </c>
      <c r="K150">
        <v>0</v>
      </c>
      <c r="L150">
        <v>215</v>
      </c>
      <c r="M150">
        <v>215.10000610351563</v>
      </c>
      <c r="N150">
        <v>220.60000610351563</v>
      </c>
      <c r="O150">
        <v>225</v>
      </c>
      <c r="P150" s="10" t="s">
        <v>1061</v>
      </c>
      <c r="Q150" s="10" t="s">
        <v>82</v>
      </c>
      <c r="R150">
        <v>2198.064697265625</v>
      </c>
      <c r="S150">
        <v>1782.096435546875</v>
      </c>
      <c r="T150">
        <v>16.100000381469727</v>
      </c>
      <c r="U150">
        <v>110</v>
      </c>
      <c r="V150" s="10" t="s">
        <v>82</v>
      </c>
      <c r="W150">
        <v>24.338001251220703</v>
      </c>
      <c r="X150">
        <v>2.062000036239624</v>
      </c>
      <c r="Y150">
        <v>0.45200002193450928</v>
      </c>
      <c r="Z150">
        <v>0</v>
      </c>
      <c r="AA150">
        <v>0.65400004386901855</v>
      </c>
      <c r="AB150">
        <v>44.200000762939453</v>
      </c>
      <c r="AC150">
        <v>27.476678848266602</v>
      </c>
      <c r="AD150">
        <v>44.994274139404297</v>
      </c>
      <c r="AE150">
        <v>229.80000305175781</v>
      </c>
      <c r="AF150">
        <v>60</v>
      </c>
      <c r="AG150">
        <v>60</v>
      </c>
      <c r="AH150">
        <v>60</v>
      </c>
      <c r="AI150">
        <v>60.700001</v>
      </c>
      <c r="AJ150">
        <v>94.586082458496094</v>
      </c>
      <c r="AK150">
        <v>52.499603271484375</v>
      </c>
      <c r="AL150">
        <v>66.329742431640625</v>
      </c>
      <c r="AM150">
        <v>80.311538696289063</v>
      </c>
      <c r="AN150">
        <v>3.1980626583099365</v>
      </c>
      <c r="AO150">
        <v>540.235107421875</v>
      </c>
      <c r="AP150">
        <v>495.29791259765625</v>
      </c>
      <c r="AQ150">
        <v>4.6278128623962402</v>
      </c>
      <c r="AR150">
        <v>3.687187671661377</v>
      </c>
      <c r="AS150">
        <v>7652.41015625</v>
      </c>
      <c r="AT150">
        <v>5347.57568359375</v>
      </c>
      <c r="AU150">
        <v>1647.04296875</v>
      </c>
      <c r="AV150">
        <v>1008.59912109375</v>
      </c>
      <c r="AW150">
        <v>6005.3671875</v>
      </c>
      <c r="AX150">
        <v>4338.9765625</v>
      </c>
      <c r="AY150">
        <v>1.1511445045471191E-2</v>
      </c>
      <c r="AZ150">
        <v>0.13443911075592041</v>
      </c>
      <c r="BA150" s="10" t="s">
        <v>79</v>
      </c>
      <c r="BB150" s="10" t="s">
        <v>1062</v>
      </c>
      <c r="BC150" s="10" t="s">
        <v>1060</v>
      </c>
      <c r="BD150">
        <v>45000</v>
      </c>
      <c r="BE150">
        <v>859172</v>
      </c>
      <c r="BF150">
        <v>1249071</v>
      </c>
      <c r="BG150">
        <v>3131</v>
      </c>
      <c r="BH150">
        <v>4192</v>
      </c>
      <c r="BI150">
        <v>95440</v>
      </c>
      <c r="BJ150">
        <v>2055791</v>
      </c>
      <c r="BK150">
        <v>838441</v>
      </c>
      <c r="BL150">
        <v>1356654</v>
      </c>
      <c r="BM150">
        <v>5197</v>
      </c>
      <c r="BN150">
        <v>97244</v>
      </c>
      <c r="BO150">
        <v>1003</v>
      </c>
      <c r="BP150">
        <v>423624</v>
      </c>
      <c r="BQ150">
        <v>2055791</v>
      </c>
      <c r="BR150">
        <v>8184</v>
      </c>
      <c r="BS150">
        <v>1</v>
      </c>
      <c r="BT150">
        <v>30000</v>
      </c>
      <c r="BU150">
        <v>28179</v>
      </c>
      <c r="BV150">
        <v>1</v>
      </c>
      <c r="BW150">
        <v>30000</v>
      </c>
    </row>
    <row r="151" spans="1:75" x14ac:dyDescent="0.35">
      <c r="A151" s="10" t="s">
        <v>1063</v>
      </c>
      <c r="B151" s="10" t="s">
        <v>85</v>
      </c>
      <c r="C151" s="11">
        <v>45566.757569652778</v>
      </c>
      <c r="D151" s="10" t="s">
        <v>79</v>
      </c>
      <c r="E151" s="10" t="s">
        <v>80</v>
      </c>
      <c r="F151">
        <v>178</v>
      </c>
      <c r="G151">
        <v>799.5687255859375</v>
      </c>
      <c r="H151">
        <v>119.90861511230469</v>
      </c>
      <c r="I151">
        <v>178</v>
      </c>
      <c r="J151">
        <v>178</v>
      </c>
      <c r="K151">
        <v>0</v>
      </c>
      <c r="L151">
        <v>215</v>
      </c>
      <c r="M151">
        <v>215.10000610351563</v>
      </c>
      <c r="N151">
        <v>220.60000610351563</v>
      </c>
      <c r="O151">
        <v>225</v>
      </c>
      <c r="P151" s="10" t="s">
        <v>1061</v>
      </c>
      <c r="Q151" s="10" t="s">
        <v>82</v>
      </c>
      <c r="R151">
        <v>2198.064697265625</v>
      </c>
      <c r="S151">
        <v>1782.096435546875</v>
      </c>
      <c r="T151">
        <v>16.100000381469727</v>
      </c>
      <c r="U151">
        <v>110</v>
      </c>
      <c r="V151" s="10" t="s">
        <v>82</v>
      </c>
      <c r="W151">
        <v>24.338001251220703</v>
      </c>
      <c r="X151">
        <v>2.062000036239624</v>
      </c>
      <c r="Y151">
        <v>0.45200002193450928</v>
      </c>
      <c r="Z151">
        <v>0</v>
      </c>
      <c r="AA151">
        <v>0.65400004386901855</v>
      </c>
      <c r="AB151">
        <v>44.200000762939453</v>
      </c>
      <c r="AC151">
        <v>27.476678848266602</v>
      </c>
      <c r="AD151">
        <v>44.994274139404297</v>
      </c>
      <c r="AE151">
        <v>229.80000305175781</v>
      </c>
      <c r="AF151">
        <v>60</v>
      </c>
      <c r="AG151">
        <v>60</v>
      </c>
      <c r="AH151">
        <v>60</v>
      </c>
      <c r="AI151">
        <v>60.700001</v>
      </c>
      <c r="AJ151">
        <v>137.79624938964844</v>
      </c>
      <c r="AK151">
        <v>52.49993896484375</v>
      </c>
      <c r="AL151">
        <v>67.024612426757813</v>
      </c>
      <c r="AM151">
        <v>83.114006042480469</v>
      </c>
      <c r="AN151">
        <v>1.3920625448226929</v>
      </c>
      <c r="AO151">
        <v>542.22052001953125</v>
      </c>
      <c r="AP151">
        <v>493.7825927734375</v>
      </c>
      <c r="AQ151">
        <v>4.9288125038146973</v>
      </c>
      <c r="AR151">
        <v>3.8753125667572021</v>
      </c>
      <c r="AS151">
        <v>7825.8583984375</v>
      </c>
      <c r="AT151">
        <v>5968.06787109375</v>
      </c>
      <c r="AU151">
        <v>1825.14697265625</v>
      </c>
      <c r="AV151">
        <v>1122.14990234375</v>
      </c>
      <c r="AW151">
        <v>6000.71142578125</v>
      </c>
      <c r="AX151">
        <v>4845.91796875</v>
      </c>
      <c r="BA151" s="10" t="s">
        <v>79</v>
      </c>
      <c r="BB151" s="10" t="s">
        <v>1064</v>
      </c>
      <c r="BC151" s="10" t="s">
        <v>1063</v>
      </c>
      <c r="BD151">
        <v>45000</v>
      </c>
      <c r="BE151">
        <v>1225710</v>
      </c>
      <c r="BF151">
        <v>1116299</v>
      </c>
      <c r="BG151">
        <v>-1847</v>
      </c>
      <c r="BH151">
        <v>4046</v>
      </c>
      <c r="BI151">
        <v>90462</v>
      </c>
      <c r="BJ151">
        <v>2053809</v>
      </c>
      <c r="BK151">
        <v>1220078</v>
      </c>
      <c r="BL151">
        <v>1422711</v>
      </c>
      <c r="BM151">
        <v>-178489</v>
      </c>
      <c r="BN151">
        <v>99999</v>
      </c>
      <c r="BO151">
        <v>1005</v>
      </c>
      <c r="BP151">
        <v>424548</v>
      </c>
      <c r="BQ151">
        <v>2053809</v>
      </c>
      <c r="BR151">
        <v>6330</v>
      </c>
      <c r="BS151">
        <v>1</v>
      </c>
      <c r="BT151">
        <v>30000</v>
      </c>
      <c r="BU151">
        <v>36077</v>
      </c>
      <c r="BV151">
        <v>1</v>
      </c>
      <c r="BW151">
        <v>30000</v>
      </c>
    </row>
    <row r="152" spans="1:75" x14ac:dyDescent="0.35">
      <c r="A152" s="10" t="s">
        <v>1065</v>
      </c>
      <c r="B152" s="10" t="s">
        <v>78</v>
      </c>
      <c r="C152" s="11">
        <v>45566.757847187502</v>
      </c>
      <c r="D152" s="10" t="s">
        <v>79</v>
      </c>
      <c r="E152" s="10" t="s">
        <v>80</v>
      </c>
      <c r="F152">
        <v>179</v>
      </c>
      <c r="G152">
        <v>799.5687255859375</v>
      </c>
      <c r="H152">
        <v>119.90861511230469</v>
      </c>
      <c r="I152">
        <v>179</v>
      </c>
      <c r="J152">
        <v>179</v>
      </c>
      <c r="K152">
        <v>0</v>
      </c>
      <c r="L152">
        <v>215.10000610351563</v>
      </c>
      <c r="M152">
        <v>214.80000305175781</v>
      </c>
      <c r="N152">
        <v>220.60000610351563</v>
      </c>
      <c r="O152">
        <v>225</v>
      </c>
      <c r="P152" s="10" t="s">
        <v>1066</v>
      </c>
      <c r="Q152" s="10" t="s">
        <v>82</v>
      </c>
      <c r="R152">
        <v>2187.864501953125</v>
      </c>
      <c r="S152">
        <v>1773.9364013671875</v>
      </c>
      <c r="T152">
        <v>16.100000381469727</v>
      </c>
      <c r="U152">
        <v>110</v>
      </c>
      <c r="V152" s="10" t="s">
        <v>82</v>
      </c>
      <c r="W152">
        <v>24.338001251220703</v>
      </c>
      <c r="X152">
        <v>2.0460000038146973</v>
      </c>
      <c r="Y152">
        <v>0.45200002193450928</v>
      </c>
      <c r="Z152">
        <v>0</v>
      </c>
      <c r="AA152">
        <v>0.65600001811981201</v>
      </c>
      <c r="AB152">
        <v>44.400001525878906</v>
      </c>
      <c r="AC152">
        <v>27.36454963684082</v>
      </c>
      <c r="AD152">
        <v>44.978981018066406</v>
      </c>
      <c r="AE152">
        <v>229.80000305175781</v>
      </c>
      <c r="AF152">
        <v>60</v>
      </c>
      <c r="AG152">
        <v>59.900002000000001</v>
      </c>
      <c r="AH152">
        <v>59.900002000000001</v>
      </c>
      <c r="AI152">
        <v>60.700001</v>
      </c>
      <c r="AJ152">
        <v>94.586082458496094</v>
      </c>
      <c r="AK152">
        <v>52.499603271484375</v>
      </c>
      <c r="AL152">
        <v>66.4298095703125</v>
      </c>
      <c r="AM152">
        <v>80.363273620605469</v>
      </c>
      <c r="AN152">
        <v>2.6713125705718994</v>
      </c>
      <c r="AO152">
        <v>539.54010009765625</v>
      </c>
      <c r="AP152">
        <v>494.09051513671875</v>
      </c>
      <c r="AQ152">
        <v>4.5149378776550293</v>
      </c>
      <c r="AR152">
        <v>3.687187671661377</v>
      </c>
      <c r="AS152">
        <v>7640.36376953125</v>
      </c>
      <c r="AT152">
        <v>5311.798828125</v>
      </c>
      <c r="AU152">
        <v>1579.44482421875</v>
      </c>
      <c r="AV152">
        <v>1001.068359375</v>
      </c>
      <c r="AW152">
        <v>6060.9189453125</v>
      </c>
      <c r="AX152">
        <v>4310.73046875</v>
      </c>
      <c r="AY152">
        <v>1.3749957084655762E-2</v>
      </c>
      <c r="AZ152">
        <v>0.13512015342712402</v>
      </c>
      <c r="BA152" s="10" t="s">
        <v>79</v>
      </c>
      <c r="BB152" s="10" t="s">
        <v>1067</v>
      </c>
      <c r="BC152" s="10" t="s">
        <v>1065</v>
      </c>
      <c r="BD152">
        <v>45000</v>
      </c>
      <c r="BE152">
        <v>863901</v>
      </c>
      <c r="BF152">
        <v>1208775</v>
      </c>
      <c r="BG152">
        <v>2399</v>
      </c>
      <c r="BH152">
        <v>4209</v>
      </c>
      <c r="BI152">
        <v>94708</v>
      </c>
      <c r="BJ152">
        <v>2055346</v>
      </c>
      <c r="BK152">
        <v>841730</v>
      </c>
      <c r="BL152">
        <v>1317270</v>
      </c>
      <c r="BM152">
        <v>5349</v>
      </c>
      <c r="BN152">
        <v>98425</v>
      </c>
      <c r="BO152">
        <v>1003</v>
      </c>
      <c r="BP152">
        <v>423584</v>
      </c>
      <c r="BQ152">
        <v>2055346</v>
      </c>
      <c r="BR152">
        <v>30505</v>
      </c>
      <c r="BS152">
        <v>0</v>
      </c>
      <c r="BT152">
        <v>30000</v>
      </c>
      <c r="BU152">
        <v>38543</v>
      </c>
      <c r="BV152">
        <v>1</v>
      </c>
      <c r="BW152">
        <v>30000</v>
      </c>
    </row>
    <row r="153" spans="1:75" x14ac:dyDescent="0.35">
      <c r="A153" s="10" t="s">
        <v>1068</v>
      </c>
      <c r="B153" s="10" t="s">
        <v>85</v>
      </c>
      <c r="C153" s="11">
        <v>45566.757847187502</v>
      </c>
      <c r="D153" s="10" t="s">
        <v>79</v>
      </c>
      <c r="E153" s="10" t="s">
        <v>80</v>
      </c>
      <c r="F153">
        <v>179</v>
      </c>
      <c r="G153">
        <v>799.5687255859375</v>
      </c>
      <c r="H153">
        <v>119.90861511230469</v>
      </c>
      <c r="I153">
        <v>179</v>
      </c>
      <c r="J153">
        <v>179</v>
      </c>
      <c r="K153">
        <v>0</v>
      </c>
      <c r="L153">
        <v>215.10000610351563</v>
      </c>
      <c r="M153">
        <v>214.80000305175781</v>
      </c>
      <c r="N153">
        <v>220.60000610351563</v>
      </c>
      <c r="O153">
        <v>225</v>
      </c>
      <c r="P153" s="10" t="s">
        <v>1066</v>
      </c>
      <c r="Q153" s="10" t="s">
        <v>82</v>
      </c>
      <c r="R153">
        <v>2187.864501953125</v>
      </c>
      <c r="S153">
        <v>1773.9364013671875</v>
      </c>
      <c r="T153">
        <v>16.100000381469727</v>
      </c>
      <c r="U153">
        <v>110</v>
      </c>
      <c r="V153" s="10" t="s">
        <v>82</v>
      </c>
      <c r="W153">
        <v>24.338001251220703</v>
      </c>
      <c r="X153">
        <v>2.0460000038146973</v>
      </c>
      <c r="Y153">
        <v>0.45200002193450928</v>
      </c>
      <c r="Z153">
        <v>0</v>
      </c>
      <c r="AA153">
        <v>0.65600001811981201</v>
      </c>
      <c r="AB153">
        <v>44.400001525878906</v>
      </c>
      <c r="AC153">
        <v>27.36454963684082</v>
      </c>
      <c r="AD153">
        <v>44.978981018066406</v>
      </c>
      <c r="AE153">
        <v>229.80000305175781</v>
      </c>
      <c r="AF153">
        <v>60</v>
      </c>
      <c r="AG153">
        <v>59.900002000000001</v>
      </c>
      <c r="AH153">
        <v>59.900002000000001</v>
      </c>
      <c r="AI153">
        <v>60.700001</v>
      </c>
      <c r="AJ153">
        <v>137.79624938964844</v>
      </c>
      <c r="AK153">
        <v>52.49993896484375</v>
      </c>
      <c r="AL153">
        <v>67.128318786621094</v>
      </c>
      <c r="AM153">
        <v>83.040077209472656</v>
      </c>
      <c r="AN153">
        <v>1.3920625448226929</v>
      </c>
      <c r="AO153">
        <v>540.6529541015625</v>
      </c>
      <c r="AP153">
        <v>492.8004150390625</v>
      </c>
      <c r="AQ153">
        <v>4.9288125038146973</v>
      </c>
      <c r="AR153">
        <v>3.8753125667572021</v>
      </c>
      <c r="AS153">
        <v>7813.53076171875</v>
      </c>
      <c r="AT153">
        <v>5924.14794921875</v>
      </c>
      <c r="AU153">
        <v>1815.70703125</v>
      </c>
      <c r="AV153">
        <v>1116.05908203125</v>
      </c>
      <c r="AW153">
        <v>5997.82373046875</v>
      </c>
      <c r="AX153">
        <v>4808.0888671875</v>
      </c>
      <c r="BA153" s="10" t="s">
        <v>79</v>
      </c>
      <c r="BB153" s="10" t="s">
        <v>1069</v>
      </c>
      <c r="BC153" s="10" t="s">
        <v>1068</v>
      </c>
      <c r="BD153">
        <v>45000</v>
      </c>
      <c r="BE153">
        <v>1230633</v>
      </c>
      <c r="BF153">
        <v>1055169</v>
      </c>
      <c r="BG153">
        <v>-945</v>
      </c>
      <c r="BH153">
        <v>4155</v>
      </c>
      <c r="BI153">
        <v>91364</v>
      </c>
      <c r="BJ153">
        <v>2055024</v>
      </c>
      <c r="BK153">
        <v>1225037</v>
      </c>
      <c r="BL153">
        <v>1361666</v>
      </c>
      <c r="BM153">
        <v>-178283</v>
      </c>
      <c r="BN153">
        <v>98425</v>
      </c>
      <c r="BO153">
        <v>1005</v>
      </c>
      <c r="BP153">
        <v>424679</v>
      </c>
      <c r="BQ153">
        <v>2055024</v>
      </c>
      <c r="BR153">
        <v>7858</v>
      </c>
      <c r="BS153">
        <v>1</v>
      </c>
      <c r="BT153">
        <v>30000</v>
      </c>
      <c r="BU153">
        <v>22476</v>
      </c>
      <c r="BV153">
        <v>1</v>
      </c>
      <c r="BW153">
        <v>30000</v>
      </c>
    </row>
    <row r="154" spans="1:75" x14ac:dyDescent="0.35">
      <c r="A154" s="10" t="s">
        <v>1070</v>
      </c>
      <c r="B154" s="10" t="s">
        <v>78</v>
      </c>
      <c r="C154" s="11">
        <v>45566.7581253588</v>
      </c>
      <c r="D154" s="10" t="s">
        <v>79</v>
      </c>
      <c r="E154" s="10" t="s">
        <v>80</v>
      </c>
      <c r="F154">
        <v>180</v>
      </c>
      <c r="G154">
        <v>799.1998291015625</v>
      </c>
      <c r="H154">
        <v>119.90861511230469</v>
      </c>
      <c r="I154">
        <v>180</v>
      </c>
      <c r="J154">
        <v>180</v>
      </c>
      <c r="K154">
        <v>0</v>
      </c>
      <c r="L154">
        <v>215.10000610351563</v>
      </c>
      <c r="M154">
        <v>215.10000610351563</v>
      </c>
      <c r="N154">
        <v>220.60000610351563</v>
      </c>
      <c r="O154">
        <v>225</v>
      </c>
      <c r="P154" s="10" t="s">
        <v>1071</v>
      </c>
      <c r="Q154" s="10" t="s">
        <v>82</v>
      </c>
      <c r="R154">
        <v>2199.424560546875</v>
      </c>
      <c r="S154">
        <v>1815.90234375</v>
      </c>
      <c r="T154">
        <v>16.100000381469727</v>
      </c>
      <c r="U154">
        <v>110</v>
      </c>
      <c r="V154" s="10" t="s">
        <v>82</v>
      </c>
      <c r="W154">
        <v>24.340002059936523</v>
      </c>
      <c r="X154">
        <v>2.0160000324249268</v>
      </c>
      <c r="Y154">
        <v>0.45400002598762512</v>
      </c>
      <c r="Z154">
        <v>0</v>
      </c>
      <c r="AA154">
        <v>0.65400004386901855</v>
      </c>
      <c r="AB154">
        <v>44.5</v>
      </c>
      <c r="AC154">
        <v>26.89055061340332</v>
      </c>
      <c r="AD154">
        <v>44.968788146972656</v>
      </c>
      <c r="AE154">
        <v>229.80000305175781</v>
      </c>
      <c r="AF154">
        <v>60</v>
      </c>
      <c r="AG154">
        <v>60</v>
      </c>
      <c r="AH154">
        <v>60</v>
      </c>
      <c r="AI154">
        <v>60.700001</v>
      </c>
      <c r="AJ154">
        <v>94.586082458496094</v>
      </c>
      <c r="AK154">
        <v>52.499603271484375</v>
      </c>
      <c r="AL154">
        <v>66.396247863769531</v>
      </c>
      <c r="AM154">
        <v>80.242698669433594</v>
      </c>
      <c r="AN154">
        <v>3.5366876125335693</v>
      </c>
      <c r="AO154">
        <v>538.65045166015625</v>
      </c>
      <c r="AP154">
        <v>492.22671508789063</v>
      </c>
      <c r="AQ154">
        <v>4.5901875495910645</v>
      </c>
      <c r="AR154">
        <v>3.687187671661377</v>
      </c>
      <c r="AS154">
        <v>7618.7255859375</v>
      </c>
      <c r="AT154">
        <v>5266.49072265625</v>
      </c>
      <c r="AU154">
        <v>1600.27197265625</v>
      </c>
      <c r="AV154">
        <v>979.44189453125</v>
      </c>
      <c r="AW154">
        <v>6018.45361328125</v>
      </c>
      <c r="AX154">
        <v>4287.048828125</v>
      </c>
      <c r="AY154">
        <v>1.0857820510864258E-2</v>
      </c>
      <c r="AZ154">
        <v>0.14155697822570801</v>
      </c>
      <c r="BA154" s="10" t="s">
        <v>79</v>
      </c>
      <c r="BB154" s="10" t="s">
        <v>79</v>
      </c>
      <c r="BC154" s="10" t="s">
        <v>79</v>
      </c>
    </row>
    <row r="155" spans="1:75" x14ac:dyDescent="0.35">
      <c r="A155" s="10" t="s">
        <v>1072</v>
      </c>
      <c r="B155" s="10" t="s">
        <v>85</v>
      </c>
      <c r="C155" s="11">
        <v>45566.7581253588</v>
      </c>
      <c r="D155" s="10" t="s">
        <v>79</v>
      </c>
      <c r="E155" s="10" t="s">
        <v>80</v>
      </c>
      <c r="F155">
        <v>180</v>
      </c>
      <c r="G155">
        <v>799.1998291015625</v>
      </c>
      <c r="H155">
        <v>119.90861511230469</v>
      </c>
      <c r="I155">
        <v>180</v>
      </c>
      <c r="J155">
        <v>180</v>
      </c>
      <c r="K155">
        <v>0</v>
      </c>
      <c r="L155">
        <v>215.10000610351563</v>
      </c>
      <c r="M155">
        <v>215.10000610351563</v>
      </c>
      <c r="N155">
        <v>220.60000610351563</v>
      </c>
      <c r="O155">
        <v>225</v>
      </c>
      <c r="P155" s="10" t="s">
        <v>1071</v>
      </c>
      <c r="Q155" s="10" t="s">
        <v>82</v>
      </c>
      <c r="R155">
        <v>2199.424560546875</v>
      </c>
      <c r="S155">
        <v>1815.90234375</v>
      </c>
      <c r="T155">
        <v>16.100000381469727</v>
      </c>
      <c r="U155">
        <v>110</v>
      </c>
      <c r="V155" s="10" t="s">
        <v>82</v>
      </c>
      <c r="W155">
        <v>24.340002059936523</v>
      </c>
      <c r="X155">
        <v>2.0160000324249268</v>
      </c>
      <c r="Y155">
        <v>0.45400002598762512</v>
      </c>
      <c r="Z155">
        <v>0</v>
      </c>
      <c r="AA155">
        <v>0.65400004386901855</v>
      </c>
      <c r="AB155">
        <v>44.5</v>
      </c>
      <c r="AC155">
        <v>26.89055061340332</v>
      </c>
      <c r="AD155">
        <v>44.968788146972656</v>
      </c>
      <c r="AE155">
        <v>229.80000305175781</v>
      </c>
      <c r="AF155">
        <v>60</v>
      </c>
      <c r="AG155">
        <v>60</v>
      </c>
      <c r="AH155">
        <v>60</v>
      </c>
      <c r="AI155">
        <v>60.700001</v>
      </c>
      <c r="AJ155">
        <v>137.79624938964844</v>
      </c>
      <c r="AK155">
        <v>52.49993896484375</v>
      </c>
      <c r="AL155">
        <v>66.971748352050781</v>
      </c>
      <c r="AM155">
        <v>83.065643310546875</v>
      </c>
      <c r="AN155">
        <v>1.3920625448226929</v>
      </c>
      <c r="AO155">
        <v>540.4837646484375</v>
      </c>
      <c r="AP155">
        <v>491.70571899414063</v>
      </c>
      <c r="AQ155">
        <v>4.8911876678466797</v>
      </c>
      <c r="AR155">
        <v>3.9129376411437988</v>
      </c>
      <c r="AS155">
        <v>7788.02392578125</v>
      </c>
      <c r="AT155">
        <v>5893.36474609375</v>
      </c>
      <c r="AU155">
        <v>1779.65869140625</v>
      </c>
      <c r="AV155">
        <v>1116.19091796875</v>
      </c>
      <c r="AW155">
        <v>6008.365234375</v>
      </c>
      <c r="AX155">
        <v>4777.173828125</v>
      </c>
      <c r="BA155" s="10" t="s">
        <v>79</v>
      </c>
      <c r="BB155" s="10" t="s">
        <v>1073</v>
      </c>
      <c r="BC155" s="10" t="s">
        <v>1072</v>
      </c>
      <c r="BD155">
        <v>45000</v>
      </c>
      <c r="BE155">
        <v>1195041</v>
      </c>
      <c r="BF155">
        <v>1104299</v>
      </c>
      <c r="BG155">
        <v>-3204</v>
      </c>
      <c r="BH155">
        <v>4129</v>
      </c>
      <c r="BI155">
        <v>89105</v>
      </c>
      <c r="BJ155">
        <v>2053664</v>
      </c>
      <c r="BK155">
        <v>1197905</v>
      </c>
      <c r="BL155">
        <v>1409805</v>
      </c>
      <c r="BM155">
        <v>-179931</v>
      </c>
      <c r="BN155">
        <v>99999</v>
      </c>
      <c r="BO155">
        <v>1005</v>
      </c>
      <c r="BP155">
        <v>424562</v>
      </c>
      <c r="BQ155">
        <v>2053664</v>
      </c>
      <c r="BR155">
        <v>6365</v>
      </c>
      <c r="BS155">
        <v>1</v>
      </c>
      <c r="BT155">
        <v>30000</v>
      </c>
      <c r="BU155">
        <v>25232</v>
      </c>
      <c r="BV155">
        <v>1</v>
      </c>
      <c r="BW155">
        <v>30000</v>
      </c>
    </row>
    <row r="156" spans="1:75" x14ac:dyDescent="0.35">
      <c r="A156" s="10" t="s">
        <v>1074</v>
      </c>
      <c r="B156" s="10" t="s">
        <v>78</v>
      </c>
      <c r="C156" s="11">
        <v>45566.758414791664</v>
      </c>
      <c r="D156" s="10" t="s">
        <v>79</v>
      </c>
      <c r="E156" s="10" t="s">
        <v>80</v>
      </c>
      <c r="F156">
        <v>181</v>
      </c>
      <c r="G156">
        <v>799.38427734375</v>
      </c>
      <c r="H156">
        <v>119.90861511230469</v>
      </c>
      <c r="I156">
        <v>181</v>
      </c>
      <c r="J156">
        <v>181</v>
      </c>
      <c r="K156">
        <v>0</v>
      </c>
      <c r="L156">
        <v>214.80000305175781</v>
      </c>
      <c r="M156">
        <v>215</v>
      </c>
      <c r="N156">
        <v>220.60000610351563</v>
      </c>
      <c r="O156">
        <v>225</v>
      </c>
      <c r="P156" s="10" t="s">
        <v>1075</v>
      </c>
      <c r="Q156" s="10" t="s">
        <v>82</v>
      </c>
      <c r="R156">
        <v>2185.824462890625</v>
      </c>
      <c r="S156">
        <v>1815.80517578125</v>
      </c>
      <c r="T156">
        <v>16.10999870300293</v>
      </c>
      <c r="U156">
        <v>110</v>
      </c>
      <c r="V156" s="10" t="s">
        <v>82</v>
      </c>
      <c r="W156">
        <v>24.338001251220703</v>
      </c>
      <c r="X156">
        <v>2.0520000457763672</v>
      </c>
      <c r="Y156">
        <v>0.45200002193450928</v>
      </c>
      <c r="Z156">
        <v>0</v>
      </c>
      <c r="AA156">
        <v>0.65600001811981201</v>
      </c>
      <c r="AB156">
        <v>44.5</v>
      </c>
      <c r="AC156">
        <v>27.002679824829102</v>
      </c>
      <c r="AD156">
        <v>44.999370574951172</v>
      </c>
      <c r="AE156">
        <v>229.80000305175781</v>
      </c>
      <c r="AF156">
        <v>60</v>
      </c>
      <c r="AG156">
        <v>60.099997999999999</v>
      </c>
      <c r="AH156">
        <v>60.099997999999999</v>
      </c>
      <c r="AI156">
        <v>60.700001</v>
      </c>
      <c r="AJ156">
        <v>94.586082458496094</v>
      </c>
      <c r="AK156">
        <v>52.499603271484375</v>
      </c>
      <c r="AL156">
        <v>66.474250793457031</v>
      </c>
      <c r="AM156">
        <v>80.310127258300781</v>
      </c>
      <c r="AN156">
        <v>3.0099375247955322</v>
      </c>
      <c r="AO156">
        <v>539.03173828125</v>
      </c>
      <c r="AP156">
        <v>492.87628173828125</v>
      </c>
      <c r="AQ156">
        <v>4.7030625343322754</v>
      </c>
      <c r="AR156">
        <v>3.687187671661377</v>
      </c>
      <c r="AS156">
        <v>7619.3828125</v>
      </c>
      <c r="AT156">
        <v>5278.12939453125</v>
      </c>
      <c r="AU156">
        <v>1665.3642578125</v>
      </c>
      <c r="AV156">
        <v>983.84619140625</v>
      </c>
      <c r="AW156">
        <v>5954.0185546875</v>
      </c>
      <c r="AX156">
        <v>4294.283203125</v>
      </c>
      <c r="AY156">
        <v>1.4213323593139648E-3</v>
      </c>
      <c r="AZ156">
        <v>0.1630173921585083</v>
      </c>
      <c r="BA156" s="10" t="s">
        <v>79</v>
      </c>
      <c r="BB156" s="10" t="s">
        <v>1076</v>
      </c>
      <c r="BC156" s="10" t="s">
        <v>1074</v>
      </c>
      <c r="BD156">
        <v>45000</v>
      </c>
      <c r="BE156">
        <v>827414</v>
      </c>
      <c r="BF156">
        <v>1184508</v>
      </c>
      <c r="BG156">
        <v>-264</v>
      </c>
      <c r="BH156">
        <v>4156</v>
      </c>
      <c r="BI156">
        <v>92045</v>
      </c>
      <c r="BJ156">
        <v>2055064</v>
      </c>
      <c r="BK156">
        <v>811508</v>
      </c>
      <c r="BL156">
        <v>1293005</v>
      </c>
      <c r="BM156">
        <v>2724</v>
      </c>
      <c r="BN156">
        <v>99999</v>
      </c>
      <c r="BO156">
        <v>1003</v>
      </c>
      <c r="BP156">
        <v>423246</v>
      </c>
      <c r="BQ156">
        <v>2055064</v>
      </c>
      <c r="BR156">
        <v>7492</v>
      </c>
      <c r="BS156">
        <v>1</v>
      </c>
      <c r="BT156">
        <v>30000</v>
      </c>
      <c r="BU156">
        <v>18043</v>
      </c>
      <c r="BV156">
        <v>1</v>
      </c>
      <c r="BW156">
        <v>30000</v>
      </c>
    </row>
    <row r="157" spans="1:75" x14ac:dyDescent="0.35">
      <c r="A157" s="10" t="s">
        <v>1077</v>
      </c>
      <c r="B157" s="10" t="s">
        <v>85</v>
      </c>
      <c r="C157" s="11">
        <v>45566.758414791664</v>
      </c>
      <c r="D157" s="10" t="s">
        <v>79</v>
      </c>
      <c r="E157" s="10" t="s">
        <v>80</v>
      </c>
      <c r="F157">
        <v>181</v>
      </c>
      <c r="G157">
        <v>799.38427734375</v>
      </c>
      <c r="H157">
        <v>119.90861511230469</v>
      </c>
      <c r="I157">
        <v>181</v>
      </c>
      <c r="J157">
        <v>181</v>
      </c>
      <c r="K157">
        <v>0</v>
      </c>
      <c r="L157">
        <v>214.80000305175781</v>
      </c>
      <c r="M157">
        <v>215</v>
      </c>
      <c r="N157">
        <v>220.60000610351563</v>
      </c>
      <c r="O157">
        <v>225</v>
      </c>
      <c r="P157" s="10" t="s">
        <v>1075</v>
      </c>
      <c r="Q157" s="10" t="s">
        <v>82</v>
      </c>
      <c r="R157">
        <v>2185.824462890625</v>
      </c>
      <c r="S157">
        <v>1815.80517578125</v>
      </c>
      <c r="T157">
        <v>16.10999870300293</v>
      </c>
      <c r="U157">
        <v>110</v>
      </c>
      <c r="V157" s="10" t="s">
        <v>82</v>
      </c>
      <c r="W157">
        <v>24.338001251220703</v>
      </c>
      <c r="X157">
        <v>2.0520000457763672</v>
      </c>
      <c r="Y157">
        <v>0.45200002193450928</v>
      </c>
      <c r="Z157">
        <v>0</v>
      </c>
      <c r="AA157">
        <v>0.65600001811981201</v>
      </c>
      <c r="AB157">
        <v>44.5</v>
      </c>
      <c r="AC157">
        <v>27.002679824829102</v>
      </c>
      <c r="AD157">
        <v>44.999370574951172</v>
      </c>
      <c r="AE157">
        <v>229.80000305175781</v>
      </c>
      <c r="AF157">
        <v>60</v>
      </c>
      <c r="AG157">
        <v>60.099997999999999</v>
      </c>
      <c r="AH157">
        <v>60.099997999999999</v>
      </c>
      <c r="AI157">
        <v>60.700001</v>
      </c>
      <c r="AJ157">
        <v>137.79624938964844</v>
      </c>
      <c r="AK157">
        <v>52.49993896484375</v>
      </c>
      <c r="AL157">
        <v>66.98248291015625</v>
      </c>
      <c r="AM157">
        <v>82.810737609863281</v>
      </c>
      <c r="AN157">
        <v>2.1069376468658447</v>
      </c>
      <c r="AO157">
        <v>540.71636962890625</v>
      </c>
      <c r="AP157">
        <v>492.43154907226563</v>
      </c>
      <c r="AQ157">
        <v>4.966437816619873</v>
      </c>
      <c r="AR157">
        <v>3.8753125667572021</v>
      </c>
      <c r="AS157">
        <v>7799.8544921875</v>
      </c>
      <c r="AT157">
        <v>5936.8515625</v>
      </c>
      <c r="AU157">
        <v>1828.23681640625</v>
      </c>
      <c r="AV157">
        <v>1107.845703125</v>
      </c>
      <c r="AW157">
        <v>5971.61767578125</v>
      </c>
      <c r="AX157">
        <v>4829.005859375</v>
      </c>
      <c r="BA157" s="10" t="s">
        <v>79</v>
      </c>
      <c r="BB157" s="10" t="s">
        <v>1078</v>
      </c>
      <c r="BC157" s="10" t="s">
        <v>1077</v>
      </c>
      <c r="BD157">
        <v>45000</v>
      </c>
      <c r="BE157">
        <v>1206470</v>
      </c>
      <c r="BF157">
        <v>1090494</v>
      </c>
      <c r="BG157">
        <v>-2760</v>
      </c>
      <c r="BH157">
        <v>4079</v>
      </c>
      <c r="BI157">
        <v>89549</v>
      </c>
      <c r="BJ157">
        <v>2054301</v>
      </c>
      <c r="BK157">
        <v>1206591</v>
      </c>
      <c r="BL157">
        <v>1396852</v>
      </c>
      <c r="BM157">
        <v>-179363</v>
      </c>
      <c r="BN157">
        <v>99999</v>
      </c>
      <c r="BO157">
        <v>1005</v>
      </c>
      <c r="BP157">
        <v>424790</v>
      </c>
      <c r="BQ157">
        <v>2054301</v>
      </c>
      <c r="BR157">
        <v>7525</v>
      </c>
      <c r="BS157">
        <v>1</v>
      </c>
      <c r="BT157">
        <v>30000</v>
      </c>
      <c r="BU157">
        <v>28636</v>
      </c>
      <c r="BV157">
        <v>1</v>
      </c>
      <c r="BW157">
        <v>30000</v>
      </c>
    </row>
    <row r="158" spans="1:75" x14ac:dyDescent="0.35">
      <c r="A158" s="10" t="s">
        <v>1079</v>
      </c>
      <c r="B158" s="10" t="s">
        <v>78</v>
      </c>
      <c r="C158" s="11">
        <v>45566.758694097225</v>
      </c>
      <c r="D158" s="10" t="s">
        <v>79</v>
      </c>
      <c r="E158" s="10" t="s">
        <v>80</v>
      </c>
      <c r="F158">
        <v>182</v>
      </c>
      <c r="G158">
        <v>799.5687255859375</v>
      </c>
      <c r="H158">
        <v>119.90861511230469</v>
      </c>
      <c r="I158">
        <v>182</v>
      </c>
      <c r="J158">
        <v>182</v>
      </c>
      <c r="K158">
        <v>0</v>
      </c>
      <c r="L158">
        <v>215.10000610351563</v>
      </c>
      <c r="M158">
        <v>215</v>
      </c>
      <c r="N158">
        <v>220.60000610351563</v>
      </c>
      <c r="O158">
        <v>225</v>
      </c>
      <c r="P158" s="10" t="s">
        <v>1080</v>
      </c>
      <c r="Q158" s="10" t="s">
        <v>82</v>
      </c>
      <c r="R158">
        <v>2187.767333984375</v>
      </c>
      <c r="S158">
        <v>1801.233642578125</v>
      </c>
      <c r="T158">
        <v>16.10999870300293</v>
      </c>
      <c r="U158">
        <v>110</v>
      </c>
      <c r="V158" s="10" t="s">
        <v>82</v>
      </c>
      <c r="W158">
        <v>24.338001251220703</v>
      </c>
      <c r="X158">
        <v>2.0340001583099365</v>
      </c>
      <c r="Y158">
        <v>0.45200002193450928</v>
      </c>
      <c r="Z158">
        <v>0</v>
      </c>
      <c r="AA158">
        <v>0.65400004386901855</v>
      </c>
      <c r="AB158">
        <v>44.700000762939453</v>
      </c>
      <c r="AC158">
        <v>26.865066528320313</v>
      </c>
      <c r="AD158">
        <v>44.989173889160156</v>
      </c>
      <c r="AE158">
        <v>230</v>
      </c>
      <c r="AF158">
        <v>60</v>
      </c>
      <c r="AG158">
        <v>59.900002000000001</v>
      </c>
      <c r="AH158">
        <v>59.900002000000001</v>
      </c>
      <c r="AI158">
        <v>60.700001</v>
      </c>
      <c r="AJ158">
        <v>94.586082458496094</v>
      </c>
      <c r="AK158">
        <v>52.499603271484375</v>
      </c>
      <c r="AL158">
        <v>66.598365783691406</v>
      </c>
      <c r="AM158">
        <v>80.301521301269531</v>
      </c>
      <c r="AN158">
        <v>3.3485627174377441</v>
      </c>
      <c r="AO158">
        <v>538.19921875</v>
      </c>
      <c r="AP158">
        <v>491.63235473632813</v>
      </c>
      <c r="AQ158">
        <v>4.6278128623962402</v>
      </c>
      <c r="AR158">
        <v>3.7248127460479736</v>
      </c>
      <c r="AS158">
        <v>7610.85302734375</v>
      </c>
      <c r="AT158">
        <v>5244.49365234375</v>
      </c>
      <c r="AU158">
        <v>1618.453125</v>
      </c>
      <c r="AV158">
        <v>996.01904296875</v>
      </c>
      <c r="AW158">
        <v>5992.39990234375</v>
      </c>
      <c r="AX158">
        <v>4248.474609375</v>
      </c>
      <c r="AY158">
        <v>6.8749189376831055E-3</v>
      </c>
      <c r="AZ158">
        <v>0.14518857002258301</v>
      </c>
      <c r="BA158" s="10" t="s">
        <v>79</v>
      </c>
      <c r="BB158" s="10" t="s">
        <v>1081</v>
      </c>
      <c r="BC158" s="10" t="s">
        <v>1079</v>
      </c>
      <c r="BD158">
        <v>45000</v>
      </c>
      <c r="BE158">
        <v>866194</v>
      </c>
      <c r="BF158">
        <v>1192612</v>
      </c>
      <c r="BG158">
        <v>1777</v>
      </c>
      <c r="BH158">
        <v>4161</v>
      </c>
      <c r="BI158">
        <v>94086</v>
      </c>
      <c r="BJ158">
        <v>2055295</v>
      </c>
      <c r="BK158">
        <v>844773</v>
      </c>
      <c r="BL158">
        <v>1300811</v>
      </c>
      <c r="BM158">
        <v>5522</v>
      </c>
      <c r="BN158">
        <v>98425</v>
      </c>
      <c r="BO158">
        <v>1003</v>
      </c>
      <c r="BP158">
        <v>423453</v>
      </c>
      <c r="BQ158">
        <v>2055295</v>
      </c>
      <c r="BR158">
        <v>4920</v>
      </c>
      <c r="BS158">
        <v>1</v>
      </c>
      <c r="BT158">
        <v>30000</v>
      </c>
      <c r="BU158">
        <v>30376</v>
      </c>
      <c r="BV158">
        <v>1</v>
      </c>
      <c r="BW158">
        <v>30000</v>
      </c>
    </row>
    <row r="159" spans="1:75" x14ac:dyDescent="0.35">
      <c r="A159" s="10" t="s">
        <v>1082</v>
      </c>
      <c r="B159" s="10" t="s">
        <v>85</v>
      </c>
      <c r="C159" s="11">
        <v>45566.758694097225</v>
      </c>
      <c r="D159" s="10" t="s">
        <v>79</v>
      </c>
      <c r="E159" s="10" t="s">
        <v>80</v>
      </c>
      <c r="F159">
        <v>182</v>
      </c>
      <c r="G159">
        <v>799.5687255859375</v>
      </c>
      <c r="H159">
        <v>119.90861511230469</v>
      </c>
      <c r="I159">
        <v>182</v>
      </c>
      <c r="J159">
        <v>182</v>
      </c>
      <c r="K159">
        <v>0</v>
      </c>
      <c r="L159">
        <v>215.10000610351563</v>
      </c>
      <c r="M159">
        <v>215</v>
      </c>
      <c r="N159">
        <v>220.60000610351563</v>
      </c>
      <c r="O159">
        <v>225</v>
      </c>
      <c r="P159" s="10" t="s">
        <v>1080</v>
      </c>
      <c r="Q159" s="10" t="s">
        <v>82</v>
      </c>
      <c r="R159">
        <v>2187.767333984375</v>
      </c>
      <c r="S159">
        <v>1801.233642578125</v>
      </c>
      <c r="T159">
        <v>16.10999870300293</v>
      </c>
      <c r="U159">
        <v>110</v>
      </c>
      <c r="V159" s="10" t="s">
        <v>82</v>
      </c>
      <c r="W159">
        <v>24.338001251220703</v>
      </c>
      <c r="X159">
        <v>2.0340001583099365</v>
      </c>
      <c r="Y159">
        <v>0.45200002193450928</v>
      </c>
      <c r="Z159">
        <v>0</v>
      </c>
      <c r="AA159">
        <v>0.65400004386901855</v>
      </c>
      <c r="AB159">
        <v>44.700000762939453</v>
      </c>
      <c r="AC159">
        <v>26.865066528320313</v>
      </c>
      <c r="AD159">
        <v>44.989173889160156</v>
      </c>
      <c r="AE159">
        <v>230</v>
      </c>
      <c r="AF159">
        <v>60</v>
      </c>
      <c r="AG159">
        <v>59.900002000000001</v>
      </c>
      <c r="AH159">
        <v>59.900002000000001</v>
      </c>
      <c r="AI159">
        <v>60.700001</v>
      </c>
      <c r="AJ159">
        <v>137.79624938964844</v>
      </c>
      <c r="AK159">
        <v>52.49993896484375</v>
      </c>
      <c r="AL159">
        <v>67.159111022949219</v>
      </c>
      <c r="AM159">
        <v>83.067161560058594</v>
      </c>
      <c r="AN159">
        <v>1.4673125743865967</v>
      </c>
      <c r="AO159">
        <v>540.22198486328125</v>
      </c>
      <c r="AP159">
        <v>490.8289794921875</v>
      </c>
      <c r="AQ159">
        <v>4.8535628318786621</v>
      </c>
      <c r="AR159">
        <v>3.9505627155303955</v>
      </c>
      <c r="AS159">
        <v>7778.716796875</v>
      </c>
      <c r="AT159">
        <v>5880.69775390625</v>
      </c>
      <c r="AU159">
        <v>1758.333984375</v>
      </c>
      <c r="AV159">
        <v>1132.8583984375</v>
      </c>
      <c r="AW159">
        <v>6020.3828125</v>
      </c>
      <c r="AX159">
        <v>4747.83935546875</v>
      </c>
      <c r="BA159" s="10" t="s">
        <v>79</v>
      </c>
      <c r="BB159" s="10" t="s">
        <v>1083</v>
      </c>
      <c r="BC159" s="10" t="s">
        <v>1082</v>
      </c>
      <c r="BD159">
        <v>45000</v>
      </c>
      <c r="BE159">
        <v>1241154</v>
      </c>
      <c r="BF159">
        <v>731699</v>
      </c>
      <c r="BG159">
        <v>-1627</v>
      </c>
      <c r="BH159">
        <v>4053</v>
      </c>
      <c r="BI159">
        <v>90682</v>
      </c>
      <c r="BJ159">
        <v>2055984</v>
      </c>
      <c r="BK159">
        <v>1235500</v>
      </c>
      <c r="BL159">
        <v>1044760</v>
      </c>
      <c r="BM159">
        <v>-178350</v>
      </c>
      <c r="BN159">
        <v>99999</v>
      </c>
      <c r="BO159">
        <v>1004</v>
      </c>
      <c r="BP159">
        <v>424405</v>
      </c>
      <c r="BQ159">
        <v>2055984</v>
      </c>
      <c r="BR159">
        <v>31541</v>
      </c>
      <c r="BS159">
        <v>0</v>
      </c>
      <c r="BT159">
        <v>30000</v>
      </c>
      <c r="BU159">
        <v>488415</v>
      </c>
      <c r="BV159">
        <v>0</v>
      </c>
      <c r="BW159">
        <v>30000</v>
      </c>
    </row>
    <row r="160" spans="1:75" x14ac:dyDescent="0.35">
      <c r="A160" s="10" t="s">
        <v>1084</v>
      </c>
      <c r="B160" s="10" t="s">
        <v>78</v>
      </c>
      <c r="C160" s="11">
        <v>45566.758970185183</v>
      </c>
      <c r="D160" s="10" t="s">
        <v>79</v>
      </c>
      <c r="E160" s="10" t="s">
        <v>80</v>
      </c>
      <c r="F160">
        <v>183</v>
      </c>
      <c r="G160">
        <v>799.5687255859375</v>
      </c>
      <c r="H160">
        <v>119.90861511230469</v>
      </c>
      <c r="I160">
        <v>183</v>
      </c>
      <c r="J160">
        <v>183</v>
      </c>
      <c r="K160">
        <v>0</v>
      </c>
      <c r="L160">
        <v>215.10000610351563</v>
      </c>
      <c r="M160">
        <v>215</v>
      </c>
      <c r="N160">
        <v>220.5</v>
      </c>
      <c r="O160">
        <v>225</v>
      </c>
      <c r="P160" s="10" t="s">
        <v>1085</v>
      </c>
      <c r="Q160" s="10" t="s">
        <v>82</v>
      </c>
      <c r="R160">
        <v>2181.16162109375</v>
      </c>
      <c r="S160">
        <v>1808.7137451171875</v>
      </c>
      <c r="T160">
        <v>16.119998931884766</v>
      </c>
      <c r="U160">
        <v>110</v>
      </c>
      <c r="V160" s="10" t="s">
        <v>82</v>
      </c>
      <c r="W160">
        <v>24.338001251220703</v>
      </c>
      <c r="X160">
        <v>2.0460000038146973</v>
      </c>
      <c r="Y160">
        <v>0.45200002193450928</v>
      </c>
      <c r="Z160">
        <v>0</v>
      </c>
      <c r="AA160">
        <v>0.65400004386901855</v>
      </c>
      <c r="AB160">
        <v>44.900001525878906</v>
      </c>
      <c r="AC160">
        <v>26.961904525756836</v>
      </c>
      <c r="AD160">
        <v>44.994274139404297</v>
      </c>
      <c r="AE160">
        <v>230</v>
      </c>
      <c r="AF160">
        <v>60</v>
      </c>
      <c r="AG160">
        <v>60</v>
      </c>
      <c r="AH160">
        <v>60</v>
      </c>
      <c r="AI160">
        <v>60.700001</v>
      </c>
      <c r="AJ160">
        <v>94.586082458496094</v>
      </c>
      <c r="AK160">
        <v>52.499603271484375</v>
      </c>
      <c r="AL160">
        <v>66.527656555175781</v>
      </c>
      <c r="AM160">
        <v>80.363983154296875</v>
      </c>
      <c r="AN160">
        <v>3.0851876735687256</v>
      </c>
      <c r="AO160">
        <v>537.88604736328125</v>
      </c>
      <c r="AP160">
        <v>491.06515502929688</v>
      </c>
      <c r="AQ160">
        <v>4.7030625343322754</v>
      </c>
      <c r="AR160">
        <v>3.7248127460479736</v>
      </c>
      <c r="AS160">
        <v>7602.3193359375</v>
      </c>
      <c r="AT160">
        <v>5236.36865234375</v>
      </c>
      <c r="AU160">
        <v>1657.26953125</v>
      </c>
      <c r="AV160">
        <v>994.560546875</v>
      </c>
      <c r="AW160">
        <v>5945.0498046875</v>
      </c>
      <c r="AX160">
        <v>4241.80810546875</v>
      </c>
      <c r="AY160">
        <v>7.4810981750488281E-3</v>
      </c>
      <c r="AZ160">
        <v>0.16257274150848389</v>
      </c>
      <c r="BA160" s="10" t="s">
        <v>79</v>
      </c>
      <c r="BB160" s="10" t="s">
        <v>1086</v>
      </c>
      <c r="BC160" s="10" t="s">
        <v>1084</v>
      </c>
      <c r="BD160">
        <v>45000</v>
      </c>
      <c r="BE160">
        <v>863464</v>
      </c>
      <c r="BF160">
        <v>1222313</v>
      </c>
      <c r="BG160">
        <v>2455</v>
      </c>
      <c r="BH160">
        <v>4195</v>
      </c>
      <c r="BI160">
        <v>94764</v>
      </c>
      <c r="BJ160">
        <v>2055601</v>
      </c>
      <c r="BK160">
        <v>841981</v>
      </c>
      <c r="BL160">
        <v>1329069</v>
      </c>
      <c r="BM160">
        <v>5426</v>
      </c>
      <c r="BN160">
        <v>96063</v>
      </c>
      <c r="BO160">
        <v>1003</v>
      </c>
      <c r="BP160">
        <v>423589</v>
      </c>
      <c r="BQ160">
        <v>2055601</v>
      </c>
      <c r="BR160">
        <v>9776</v>
      </c>
      <c r="BS160">
        <v>1</v>
      </c>
      <c r="BT160">
        <v>30000</v>
      </c>
      <c r="BU160">
        <v>26419</v>
      </c>
      <c r="BV160">
        <v>1</v>
      </c>
      <c r="BW160">
        <v>30000</v>
      </c>
    </row>
    <row r="161" spans="1:75" x14ac:dyDescent="0.35">
      <c r="A161" s="10" t="s">
        <v>1087</v>
      </c>
      <c r="B161" s="10" t="s">
        <v>85</v>
      </c>
      <c r="C161" s="11">
        <v>45566.758970185183</v>
      </c>
      <c r="D161" s="10" t="s">
        <v>79</v>
      </c>
      <c r="E161" s="10" t="s">
        <v>80</v>
      </c>
      <c r="F161">
        <v>183</v>
      </c>
      <c r="G161">
        <v>799.5687255859375</v>
      </c>
      <c r="H161">
        <v>119.90861511230469</v>
      </c>
      <c r="I161">
        <v>183</v>
      </c>
      <c r="J161">
        <v>183</v>
      </c>
      <c r="K161">
        <v>0</v>
      </c>
      <c r="L161">
        <v>215.10000610351563</v>
      </c>
      <c r="M161">
        <v>215</v>
      </c>
      <c r="N161">
        <v>220.5</v>
      </c>
      <c r="O161">
        <v>225</v>
      </c>
      <c r="P161" s="10" t="s">
        <v>1085</v>
      </c>
      <c r="Q161" s="10" t="s">
        <v>82</v>
      </c>
      <c r="R161">
        <v>2181.16162109375</v>
      </c>
      <c r="S161">
        <v>1808.7137451171875</v>
      </c>
      <c r="T161">
        <v>16.119998931884766</v>
      </c>
      <c r="U161">
        <v>110</v>
      </c>
      <c r="V161" s="10" t="s">
        <v>82</v>
      </c>
      <c r="W161">
        <v>24.338001251220703</v>
      </c>
      <c r="X161">
        <v>2.0460000038146973</v>
      </c>
      <c r="Y161">
        <v>0.45200002193450928</v>
      </c>
      <c r="Z161">
        <v>0</v>
      </c>
      <c r="AA161">
        <v>0.65400004386901855</v>
      </c>
      <c r="AB161">
        <v>44.900001525878906</v>
      </c>
      <c r="AC161">
        <v>26.961904525756836</v>
      </c>
      <c r="AD161">
        <v>44.994274139404297</v>
      </c>
      <c r="AE161">
        <v>230</v>
      </c>
      <c r="AF161">
        <v>60</v>
      </c>
      <c r="AG161">
        <v>60</v>
      </c>
      <c r="AH161">
        <v>60</v>
      </c>
      <c r="AI161">
        <v>60.700001</v>
      </c>
      <c r="AJ161">
        <v>137.79624938964844</v>
      </c>
      <c r="AK161">
        <v>52.49993896484375</v>
      </c>
      <c r="AL161">
        <v>67.117790222167969</v>
      </c>
      <c r="AM161">
        <v>82.62200927734375</v>
      </c>
      <c r="AN161">
        <v>2.1445624828338623</v>
      </c>
      <c r="AO161">
        <v>540.42840576171875</v>
      </c>
      <c r="AP161">
        <v>491.85403442382813</v>
      </c>
      <c r="AQ161">
        <v>4.8911876678466797</v>
      </c>
      <c r="AR161">
        <v>3.9129376411437988</v>
      </c>
      <c r="AS161">
        <v>7797.607421875</v>
      </c>
      <c r="AT161">
        <v>5928.67333984375</v>
      </c>
      <c r="AU161">
        <v>1783.32373046875</v>
      </c>
      <c r="AV161">
        <v>1121.896484375</v>
      </c>
      <c r="AW161">
        <v>6014.28369140625</v>
      </c>
      <c r="AX161">
        <v>4806.77685546875</v>
      </c>
      <c r="BA161" s="10" t="s">
        <v>79</v>
      </c>
      <c r="BB161" s="10" t="s">
        <v>79</v>
      </c>
      <c r="BC161" s="10" t="s">
        <v>79</v>
      </c>
    </row>
    <row r="162" spans="1:75" x14ac:dyDescent="0.35">
      <c r="A162" s="10" t="s">
        <v>1088</v>
      </c>
      <c r="B162" s="10" t="s">
        <v>78</v>
      </c>
      <c r="C162" s="11">
        <v>45566.759263402775</v>
      </c>
      <c r="D162" s="10" t="s">
        <v>79</v>
      </c>
      <c r="E162" s="10" t="s">
        <v>80</v>
      </c>
      <c r="F162">
        <v>184</v>
      </c>
      <c r="G162">
        <v>799.5687255859375</v>
      </c>
      <c r="H162">
        <v>119.90861511230469</v>
      </c>
      <c r="I162">
        <v>184</v>
      </c>
      <c r="J162">
        <v>184</v>
      </c>
      <c r="K162">
        <v>0</v>
      </c>
      <c r="L162">
        <v>214.80000305175781</v>
      </c>
      <c r="M162">
        <v>215</v>
      </c>
      <c r="N162">
        <v>220.5</v>
      </c>
      <c r="O162">
        <v>225</v>
      </c>
      <c r="P162" s="10" t="s">
        <v>1089</v>
      </c>
      <c r="Q162" s="10" t="s">
        <v>82</v>
      </c>
      <c r="R162">
        <v>2195.150390625</v>
      </c>
      <c r="S162">
        <v>1815.99951171875</v>
      </c>
      <c r="T162">
        <v>16.119998931884766</v>
      </c>
      <c r="U162">
        <v>110</v>
      </c>
      <c r="V162" s="10" t="s">
        <v>82</v>
      </c>
      <c r="W162">
        <v>24.340002059936523</v>
      </c>
      <c r="X162">
        <v>2.0380001068115234</v>
      </c>
      <c r="Y162">
        <v>0.45400002598762512</v>
      </c>
      <c r="Z162">
        <v>0</v>
      </c>
      <c r="AA162">
        <v>0.65600001811981201</v>
      </c>
      <c r="AB162">
        <v>45</v>
      </c>
      <c r="AC162">
        <v>26.967002868652344</v>
      </c>
      <c r="AD162">
        <v>44.973884582519531</v>
      </c>
      <c r="AE162">
        <v>229.80000305175781</v>
      </c>
      <c r="AF162">
        <v>60</v>
      </c>
      <c r="AG162">
        <v>60.099997999999999</v>
      </c>
      <c r="AH162">
        <v>60.099997999999999</v>
      </c>
      <c r="AI162">
        <v>60.700001</v>
      </c>
      <c r="AJ162">
        <v>94.586082458496094</v>
      </c>
      <c r="AK162">
        <v>52.499603271484375</v>
      </c>
      <c r="AL162">
        <v>66.551651000976563</v>
      </c>
      <c r="AM162">
        <v>80.271553039550781</v>
      </c>
      <c r="AN162">
        <v>3.3109376430511475</v>
      </c>
      <c r="AO162">
        <v>538.1402587890625</v>
      </c>
      <c r="AP162">
        <v>491.89077758789063</v>
      </c>
      <c r="AQ162">
        <v>4.6278128623962402</v>
      </c>
      <c r="AR162">
        <v>3.687187671661377</v>
      </c>
      <c r="AS162">
        <v>7606.17822265625</v>
      </c>
      <c r="AT162">
        <v>5257.26904296875</v>
      </c>
      <c r="AU162">
        <v>1620.04833984375</v>
      </c>
      <c r="AV162">
        <v>979.548828125</v>
      </c>
      <c r="AW162">
        <v>5986.1298828125</v>
      </c>
      <c r="AX162">
        <v>4277.72021484375</v>
      </c>
      <c r="AY162">
        <v>7.0042610168457031E-3</v>
      </c>
      <c r="AZ162">
        <v>0.14530551433563232</v>
      </c>
      <c r="BA162" s="10" t="s">
        <v>79</v>
      </c>
      <c r="BB162" s="10" t="s">
        <v>1090</v>
      </c>
      <c r="BC162" s="10" t="s">
        <v>1088</v>
      </c>
      <c r="BD162">
        <v>45000</v>
      </c>
      <c r="BE162">
        <v>870745</v>
      </c>
      <c r="BF162">
        <v>970352</v>
      </c>
      <c r="BG162">
        <v>3068</v>
      </c>
      <c r="BH162">
        <v>4244</v>
      </c>
      <c r="BI162">
        <v>95377</v>
      </c>
      <c r="BJ162">
        <v>2052863</v>
      </c>
      <c r="BK162">
        <v>849744</v>
      </c>
      <c r="BL162">
        <v>1080702</v>
      </c>
      <c r="BM162">
        <v>5407</v>
      </c>
      <c r="BN162">
        <v>99999</v>
      </c>
      <c r="BO162">
        <v>1003</v>
      </c>
      <c r="BP162">
        <v>423507</v>
      </c>
      <c r="BQ162">
        <v>2052863</v>
      </c>
      <c r="BR162">
        <v>10728</v>
      </c>
      <c r="BS162">
        <v>1</v>
      </c>
      <c r="BT162">
        <v>30000</v>
      </c>
      <c r="BU162">
        <v>28871</v>
      </c>
      <c r="BV162">
        <v>1</v>
      </c>
      <c r="BW162">
        <v>30000</v>
      </c>
    </row>
    <row r="163" spans="1:75" x14ac:dyDescent="0.35">
      <c r="A163" s="10" t="s">
        <v>1091</v>
      </c>
      <c r="B163" s="10" t="s">
        <v>85</v>
      </c>
      <c r="C163" s="11">
        <v>45566.759263402775</v>
      </c>
      <c r="D163" s="10" t="s">
        <v>79</v>
      </c>
      <c r="E163" s="10" t="s">
        <v>80</v>
      </c>
      <c r="F163">
        <v>184</v>
      </c>
      <c r="G163">
        <v>799.5687255859375</v>
      </c>
      <c r="H163">
        <v>119.90861511230469</v>
      </c>
      <c r="I163">
        <v>184</v>
      </c>
      <c r="J163">
        <v>184</v>
      </c>
      <c r="K163">
        <v>0</v>
      </c>
      <c r="L163">
        <v>214.80000305175781</v>
      </c>
      <c r="M163">
        <v>215</v>
      </c>
      <c r="N163">
        <v>220.5</v>
      </c>
      <c r="O163">
        <v>225</v>
      </c>
      <c r="P163" s="10" t="s">
        <v>1089</v>
      </c>
      <c r="Q163" s="10" t="s">
        <v>82</v>
      </c>
      <c r="R163">
        <v>2195.150390625</v>
      </c>
      <c r="S163">
        <v>1815.99951171875</v>
      </c>
      <c r="T163">
        <v>16.119998931884766</v>
      </c>
      <c r="U163">
        <v>110</v>
      </c>
      <c r="V163" s="10" t="s">
        <v>82</v>
      </c>
      <c r="W163">
        <v>24.340002059936523</v>
      </c>
      <c r="X163">
        <v>2.0380001068115234</v>
      </c>
      <c r="Y163">
        <v>0.45400002598762512</v>
      </c>
      <c r="Z163">
        <v>0</v>
      </c>
      <c r="AA163">
        <v>0.65600001811981201</v>
      </c>
      <c r="AB163">
        <v>45</v>
      </c>
      <c r="AC163">
        <v>26.967002868652344</v>
      </c>
      <c r="AD163">
        <v>44.973884582519531</v>
      </c>
      <c r="AE163">
        <v>229.80000305175781</v>
      </c>
      <c r="AF163">
        <v>60</v>
      </c>
      <c r="AG163">
        <v>60.099997999999999</v>
      </c>
      <c r="AH163">
        <v>60.099997999999999</v>
      </c>
      <c r="AI163">
        <v>60.700001</v>
      </c>
      <c r="AJ163">
        <v>137.79624938964844</v>
      </c>
      <c r="AK163">
        <v>52.49993896484375</v>
      </c>
      <c r="AL163">
        <v>67.040817260742188</v>
      </c>
      <c r="AM163">
        <v>82.61663818359375</v>
      </c>
      <c r="AN163">
        <v>2.3703126907348633</v>
      </c>
      <c r="AO163">
        <v>540.20648193359375</v>
      </c>
      <c r="AP163">
        <v>491.65249633789063</v>
      </c>
      <c r="AQ163">
        <v>4.966437816619873</v>
      </c>
      <c r="AR163">
        <v>3.8753125667572021</v>
      </c>
      <c r="AS163">
        <v>7773.52099609375</v>
      </c>
      <c r="AT163">
        <v>5905.2333984375</v>
      </c>
      <c r="AU163">
        <v>1821.1416015625</v>
      </c>
      <c r="AV163">
        <v>1099.40234375</v>
      </c>
      <c r="AW163">
        <v>5952.37939453125</v>
      </c>
      <c r="AX163">
        <v>4805.8310546875</v>
      </c>
      <c r="BA163" s="10" t="s">
        <v>79</v>
      </c>
      <c r="BB163" s="10" t="s">
        <v>1092</v>
      </c>
      <c r="BC163" s="10" t="s">
        <v>1091</v>
      </c>
      <c r="BD163">
        <v>45000</v>
      </c>
      <c r="BE163">
        <v>1234130</v>
      </c>
      <c r="BF163">
        <v>1045884</v>
      </c>
      <c r="BG163">
        <v>-961</v>
      </c>
      <c r="BH163">
        <v>4155</v>
      </c>
      <c r="BI163">
        <v>91348</v>
      </c>
      <c r="BJ163">
        <v>2055014</v>
      </c>
      <c r="BK163">
        <v>1227593</v>
      </c>
      <c r="BL163">
        <v>1352014</v>
      </c>
      <c r="BM163">
        <v>-178207</v>
      </c>
      <c r="BN163">
        <v>98425</v>
      </c>
      <c r="BO163">
        <v>1005</v>
      </c>
      <c r="BP163">
        <v>424718</v>
      </c>
      <c r="BQ163">
        <v>2055014</v>
      </c>
      <c r="BR163">
        <v>18658</v>
      </c>
      <c r="BS163">
        <v>1</v>
      </c>
      <c r="BT163">
        <v>30000</v>
      </c>
      <c r="BU163">
        <v>26047</v>
      </c>
      <c r="BV163">
        <v>1</v>
      </c>
      <c r="BW163">
        <v>30000</v>
      </c>
    </row>
    <row r="164" spans="1:75" x14ac:dyDescent="0.35">
      <c r="A164" s="10" t="s">
        <v>1093</v>
      </c>
      <c r="B164" s="10" t="s">
        <v>78</v>
      </c>
      <c r="C164" s="11">
        <v>45566.759537962964</v>
      </c>
      <c r="D164" s="10" t="s">
        <v>79</v>
      </c>
      <c r="E164" s="10" t="s">
        <v>80</v>
      </c>
      <c r="F164">
        <v>185</v>
      </c>
      <c r="G164">
        <v>799.5687255859375</v>
      </c>
      <c r="H164">
        <v>119.90861511230469</v>
      </c>
      <c r="I164">
        <v>185</v>
      </c>
      <c r="J164">
        <v>185</v>
      </c>
      <c r="K164">
        <v>0</v>
      </c>
      <c r="L164">
        <v>214.60000610351563</v>
      </c>
      <c r="M164">
        <v>214.80000305175781</v>
      </c>
      <c r="N164">
        <v>220.30000305175781</v>
      </c>
      <c r="O164">
        <v>225</v>
      </c>
      <c r="P164" s="10" t="s">
        <v>1094</v>
      </c>
      <c r="Q164" s="10" t="s">
        <v>82</v>
      </c>
      <c r="R164">
        <v>2196.8017578125</v>
      </c>
      <c r="S164">
        <v>1792.68505859375</v>
      </c>
      <c r="T164">
        <v>16.119998931884766</v>
      </c>
      <c r="U164">
        <v>110</v>
      </c>
      <c r="V164" s="10" t="s">
        <v>82</v>
      </c>
      <c r="W164">
        <v>24.340002059936523</v>
      </c>
      <c r="X164">
        <v>2.0680000782012939</v>
      </c>
      <c r="Y164">
        <v>0.45400002598762512</v>
      </c>
      <c r="Z164">
        <v>0</v>
      </c>
      <c r="AA164">
        <v>0.65800005197525024</v>
      </c>
      <c r="AB164">
        <v>45</v>
      </c>
      <c r="AC164">
        <v>27.328872680664063</v>
      </c>
      <c r="AD164">
        <v>44.989173889160156</v>
      </c>
      <c r="AE164">
        <v>229.80000305175781</v>
      </c>
      <c r="AF164">
        <v>60</v>
      </c>
      <c r="AG164">
        <v>59.900002000000001</v>
      </c>
      <c r="AH164">
        <v>59.900002000000001</v>
      </c>
      <c r="AI164">
        <v>60.700001</v>
      </c>
      <c r="AJ164">
        <v>94.586082458496094</v>
      </c>
      <c r="AK164">
        <v>52.499603271484375</v>
      </c>
      <c r="AL164">
        <v>66.510238647460938</v>
      </c>
      <c r="AM164">
        <v>80.431655883789063</v>
      </c>
      <c r="AN164">
        <v>3.4614377021789551</v>
      </c>
      <c r="AO164">
        <v>539.89312744140625</v>
      </c>
      <c r="AP164">
        <v>494.25942993164063</v>
      </c>
      <c r="AQ164">
        <v>4.6278128623962402</v>
      </c>
      <c r="AR164">
        <v>3.687187671661377</v>
      </c>
      <c r="AS164">
        <v>7637.5400390625</v>
      </c>
      <c r="AT164">
        <v>5312.4462890625</v>
      </c>
      <c r="AU164">
        <v>1639.30859375</v>
      </c>
      <c r="AV164">
        <v>999.767578125</v>
      </c>
      <c r="AW164">
        <v>5998.2314453125</v>
      </c>
      <c r="AX164">
        <v>4312.6787109375</v>
      </c>
      <c r="AY164">
        <v>6.8314075469970703E-3</v>
      </c>
      <c r="AZ164">
        <v>0.13545918464660645</v>
      </c>
      <c r="BA164" s="10" t="s">
        <v>79</v>
      </c>
      <c r="BB164" s="10" t="s">
        <v>79</v>
      </c>
      <c r="BC164" s="10" t="s">
        <v>79</v>
      </c>
    </row>
    <row r="165" spans="1:75" x14ac:dyDescent="0.35">
      <c r="A165" s="10" t="s">
        <v>1095</v>
      </c>
      <c r="B165" s="10" t="s">
        <v>85</v>
      </c>
      <c r="C165" s="11">
        <v>45566.759537962964</v>
      </c>
      <c r="D165" s="10" t="s">
        <v>79</v>
      </c>
      <c r="E165" s="10" t="s">
        <v>80</v>
      </c>
      <c r="F165">
        <v>185</v>
      </c>
      <c r="G165">
        <v>799.5687255859375</v>
      </c>
      <c r="H165">
        <v>119.90861511230469</v>
      </c>
      <c r="I165">
        <v>185</v>
      </c>
      <c r="J165">
        <v>185</v>
      </c>
      <c r="K165">
        <v>0</v>
      </c>
      <c r="L165">
        <v>214.60000610351563</v>
      </c>
      <c r="M165">
        <v>214.80000305175781</v>
      </c>
      <c r="N165">
        <v>220.30000305175781</v>
      </c>
      <c r="O165">
        <v>225</v>
      </c>
      <c r="P165" s="10" t="s">
        <v>1094</v>
      </c>
      <c r="Q165" s="10" t="s">
        <v>82</v>
      </c>
      <c r="R165">
        <v>2196.8017578125</v>
      </c>
      <c r="S165">
        <v>1792.68505859375</v>
      </c>
      <c r="T165">
        <v>16.119998931884766</v>
      </c>
      <c r="U165">
        <v>110</v>
      </c>
      <c r="V165" s="10" t="s">
        <v>82</v>
      </c>
      <c r="W165">
        <v>24.340002059936523</v>
      </c>
      <c r="X165">
        <v>2.0680000782012939</v>
      </c>
      <c r="Y165">
        <v>0.45400002598762512</v>
      </c>
      <c r="Z165">
        <v>0</v>
      </c>
      <c r="AA165">
        <v>0.65800005197525024</v>
      </c>
      <c r="AB165">
        <v>45</v>
      </c>
      <c r="AC165">
        <v>27.328872680664063</v>
      </c>
      <c r="AD165">
        <v>44.989173889160156</v>
      </c>
      <c r="AE165">
        <v>229.80000305175781</v>
      </c>
      <c r="AF165">
        <v>60</v>
      </c>
      <c r="AG165">
        <v>59.900002000000001</v>
      </c>
      <c r="AH165">
        <v>59.900002000000001</v>
      </c>
      <c r="AI165">
        <v>60.700001</v>
      </c>
      <c r="AJ165">
        <v>137.79624938964844</v>
      </c>
      <c r="AK165">
        <v>52.49993896484375</v>
      </c>
      <c r="AL165">
        <v>67.068717956542969</v>
      </c>
      <c r="AM165">
        <v>82.563827514648438</v>
      </c>
      <c r="AN165">
        <v>2.1445624828338623</v>
      </c>
      <c r="AO165">
        <v>540.526123046875</v>
      </c>
      <c r="AP165">
        <v>491.882080078125</v>
      </c>
      <c r="AQ165">
        <v>4.8535628318786621</v>
      </c>
      <c r="AR165">
        <v>3.9129376411437988</v>
      </c>
      <c r="AS165">
        <v>7796.52685546875</v>
      </c>
      <c r="AT165">
        <v>5911.82958984375</v>
      </c>
      <c r="AU165">
        <v>1773.2451171875</v>
      </c>
      <c r="AV165">
        <v>1130.8544921875</v>
      </c>
      <c r="AW165">
        <v>6023.28173828125</v>
      </c>
      <c r="AX165">
        <v>4780.97509765625</v>
      </c>
      <c r="BA165" s="10" t="s">
        <v>79</v>
      </c>
      <c r="BB165" s="10" t="s">
        <v>1096</v>
      </c>
      <c r="BC165" s="10" t="s">
        <v>1095</v>
      </c>
      <c r="BD165">
        <v>45000</v>
      </c>
      <c r="BE165">
        <v>1189548</v>
      </c>
      <c r="BF165">
        <v>963589</v>
      </c>
      <c r="BG165">
        <v>-3689</v>
      </c>
      <c r="BH165">
        <v>4058</v>
      </c>
      <c r="BI165">
        <v>88620</v>
      </c>
      <c r="BJ165">
        <v>2055668</v>
      </c>
      <c r="BK165">
        <v>1195151</v>
      </c>
      <c r="BL165">
        <v>1270987</v>
      </c>
      <c r="BM165">
        <v>179630</v>
      </c>
      <c r="BN165">
        <v>97244</v>
      </c>
      <c r="BO165">
        <v>1005</v>
      </c>
      <c r="BP165">
        <v>424833</v>
      </c>
      <c r="BQ165">
        <v>2055668</v>
      </c>
      <c r="BR165">
        <v>8140</v>
      </c>
      <c r="BS165">
        <v>1</v>
      </c>
      <c r="BT165">
        <v>30000</v>
      </c>
      <c r="BU165">
        <v>21836</v>
      </c>
      <c r="BV165">
        <v>1</v>
      </c>
      <c r="BW165">
        <v>30000</v>
      </c>
    </row>
    <row r="166" spans="1:75" x14ac:dyDescent="0.35">
      <c r="A166" s="10" t="s">
        <v>1097</v>
      </c>
      <c r="B166" s="10" t="s">
        <v>78</v>
      </c>
      <c r="C166" s="11">
        <v>45566.759815300924</v>
      </c>
      <c r="D166" s="10" t="s">
        <v>79</v>
      </c>
      <c r="E166" s="10" t="s">
        <v>80</v>
      </c>
      <c r="F166">
        <v>186</v>
      </c>
      <c r="G166">
        <v>800.1220703125</v>
      </c>
      <c r="H166">
        <v>119.90861511230469</v>
      </c>
      <c r="I166">
        <v>186</v>
      </c>
      <c r="J166">
        <v>186</v>
      </c>
      <c r="K166">
        <v>0</v>
      </c>
      <c r="L166">
        <v>214.80000305175781</v>
      </c>
      <c r="M166">
        <v>214.80000305175781</v>
      </c>
      <c r="N166">
        <v>220.30000305175781</v>
      </c>
      <c r="O166">
        <v>225</v>
      </c>
      <c r="P166" s="10" t="s">
        <v>1098</v>
      </c>
      <c r="Q166" s="10" t="s">
        <v>82</v>
      </c>
      <c r="R166">
        <v>2193.3046875</v>
      </c>
      <c r="S166">
        <v>1782.290771484375</v>
      </c>
      <c r="T166">
        <v>16.129999160766602</v>
      </c>
      <c r="U166">
        <v>110</v>
      </c>
      <c r="V166" s="10" t="s">
        <v>82</v>
      </c>
      <c r="W166">
        <v>24.338001251220703</v>
      </c>
      <c r="X166">
        <v>2.0860002040863037</v>
      </c>
      <c r="Y166">
        <v>0.45200002193450928</v>
      </c>
      <c r="Z166">
        <v>0</v>
      </c>
      <c r="AA166">
        <v>0.65800005197525024</v>
      </c>
      <c r="AB166">
        <v>45.200000762939453</v>
      </c>
      <c r="AC166">
        <v>27.889516830444336</v>
      </c>
      <c r="AD166">
        <v>44.948402404785156</v>
      </c>
      <c r="AE166">
        <v>229.80000305175781</v>
      </c>
      <c r="AF166">
        <v>60</v>
      </c>
      <c r="AG166">
        <v>60</v>
      </c>
      <c r="AH166">
        <v>60</v>
      </c>
      <c r="AI166">
        <v>60.700001</v>
      </c>
      <c r="AJ166">
        <v>94.586082458496094</v>
      </c>
      <c r="AK166">
        <v>52.499603271484375</v>
      </c>
      <c r="AL166">
        <v>66.666801452636719</v>
      </c>
      <c r="AM166">
        <v>80.346771240234375</v>
      </c>
      <c r="AN166">
        <v>2.821812629699707</v>
      </c>
      <c r="AO166">
        <v>541.480224609375</v>
      </c>
      <c r="AP166">
        <v>496.90298461914063</v>
      </c>
      <c r="AQ166">
        <v>4.5901875495910645</v>
      </c>
      <c r="AR166">
        <v>3.6495625972747803</v>
      </c>
      <c r="AS166">
        <v>7687.375</v>
      </c>
      <c r="AT166">
        <v>5404.25341796875</v>
      </c>
      <c r="AU166">
        <v>1644.05078125</v>
      </c>
      <c r="AV166">
        <v>1007.5107421875</v>
      </c>
      <c r="AW166">
        <v>6043.32421875</v>
      </c>
      <c r="AX166">
        <v>4396.74267578125</v>
      </c>
      <c r="AY166">
        <v>5.5228471755981445E-3</v>
      </c>
      <c r="AZ166">
        <v>0.14202272891998291</v>
      </c>
      <c r="BA166" s="10" t="s">
        <v>79</v>
      </c>
      <c r="BB166" s="10" t="s">
        <v>1099</v>
      </c>
      <c r="BC166" s="10" t="s">
        <v>1097</v>
      </c>
      <c r="BD166">
        <v>45000</v>
      </c>
      <c r="BE166">
        <v>884479</v>
      </c>
      <c r="BF166">
        <v>927799</v>
      </c>
      <c r="BG166">
        <v>3880</v>
      </c>
      <c r="BH166">
        <v>4230</v>
      </c>
      <c r="BI166">
        <v>96189</v>
      </c>
      <c r="BJ166">
        <v>2052872</v>
      </c>
      <c r="BK166">
        <v>861390</v>
      </c>
      <c r="BL166">
        <v>1039679</v>
      </c>
      <c r="BM166">
        <v>6061</v>
      </c>
      <c r="BN166">
        <v>97244</v>
      </c>
      <c r="BO166">
        <v>1003</v>
      </c>
      <c r="BP166">
        <v>423636</v>
      </c>
      <c r="BQ166">
        <v>2052872</v>
      </c>
      <c r="BR166">
        <v>8107</v>
      </c>
      <c r="BS166">
        <v>1</v>
      </c>
      <c r="BT166">
        <v>30000</v>
      </c>
      <c r="BU166">
        <v>133040</v>
      </c>
      <c r="BV166">
        <v>0</v>
      </c>
      <c r="BW166">
        <v>30000</v>
      </c>
    </row>
    <row r="167" spans="1:75" x14ac:dyDescent="0.35">
      <c r="A167" s="10" t="s">
        <v>1100</v>
      </c>
      <c r="B167" s="10" t="s">
        <v>85</v>
      </c>
      <c r="C167" s="11">
        <v>45566.759815300924</v>
      </c>
      <c r="D167" s="10" t="s">
        <v>79</v>
      </c>
      <c r="E167" s="10" t="s">
        <v>80</v>
      </c>
      <c r="F167">
        <v>186</v>
      </c>
      <c r="G167">
        <v>800.1220703125</v>
      </c>
      <c r="H167">
        <v>119.90861511230469</v>
      </c>
      <c r="I167">
        <v>186</v>
      </c>
      <c r="J167">
        <v>186</v>
      </c>
      <c r="K167">
        <v>0</v>
      </c>
      <c r="L167">
        <v>214.80000305175781</v>
      </c>
      <c r="M167">
        <v>214.80000305175781</v>
      </c>
      <c r="N167">
        <v>220.30000305175781</v>
      </c>
      <c r="O167">
        <v>225</v>
      </c>
      <c r="P167" s="10" t="s">
        <v>1098</v>
      </c>
      <c r="Q167" s="10" t="s">
        <v>82</v>
      </c>
      <c r="R167">
        <v>2193.3046875</v>
      </c>
      <c r="S167">
        <v>1782.290771484375</v>
      </c>
      <c r="T167">
        <v>16.129999160766602</v>
      </c>
      <c r="U167">
        <v>110</v>
      </c>
      <c r="V167" s="10" t="s">
        <v>82</v>
      </c>
      <c r="W167">
        <v>24.338001251220703</v>
      </c>
      <c r="X167">
        <v>2.0860002040863037</v>
      </c>
      <c r="Y167">
        <v>0.45200002193450928</v>
      </c>
      <c r="Z167">
        <v>0</v>
      </c>
      <c r="AA167">
        <v>0.65800005197525024</v>
      </c>
      <c r="AB167">
        <v>45.200000762939453</v>
      </c>
      <c r="AC167">
        <v>27.889516830444336</v>
      </c>
      <c r="AD167">
        <v>44.948402404785156</v>
      </c>
      <c r="AE167">
        <v>229.80000305175781</v>
      </c>
      <c r="AF167">
        <v>60</v>
      </c>
      <c r="AG167">
        <v>60</v>
      </c>
      <c r="AH167">
        <v>60</v>
      </c>
      <c r="AI167">
        <v>60.700001</v>
      </c>
      <c r="AJ167">
        <v>137.79624938964844</v>
      </c>
      <c r="AK167">
        <v>52.49993896484375</v>
      </c>
      <c r="AL167">
        <v>67.159111022949219</v>
      </c>
      <c r="AM167">
        <v>83.19036865234375</v>
      </c>
      <c r="AN167">
        <v>1.4296876192092896</v>
      </c>
      <c r="AO167">
        <v>544.10772705078125</v>
      </c>
      <c r="AP167">
        <v>496.66976928710938</v>
      </c>
      <c r="AQ167">
        <v>4.8911876678466797</v>
      </c>
      <c r="AR167">
        <v>3.8376877307891846</v>
      </c>
      <c r="AS167">
        <v>7887.384765625</v>
      </c>
      <c r="AT167">
        <v>6054.17431640625</v>
      </c>
      <c r="AU167">
        <v>1826.73046875</v>
      </c>
      <c r="AV167">
        <v>1127.3544921875</v>
      </c>
      <c r="AW167">
        <v>6060.654296875</v>
      </c>
      <c r="AX167">
        <v>4926.81982421875</v>
      </c>
      <c r="BA167" s="10" t="s">
        <v>79</v>
      </c>
      <c r="BB167" s="10" t="s">
        <v>1101</v>
      </c>
      <c r="BC167" s="10" t="s">
        <v>1100</v>
      </c>
      <c r="BD167">
        <v>45000</v>
      </c>
      <c r="BE167">
        <v>1212386</v>
      </c>
      <c r="BF167">
        <v>762490</v>
      </c>
      <c r="BG167">
        <v>-2309</v>
      </c>
      <c r="BH167">
        <v>4104</v>
      </c>
      <c r="BI167">
        <v>90000</v>
      </c>
      <c r="BJ167">
        <v>2056234</v>
      </c>
      <c r="BK167">
        <v>1213852</v>
      </c>
      <c r="BL167">
        <v>1075015</v>
      </c>
      <c r="BM167">
        <v>-179622</v>
      </c>
      <c r="BN167">
        <v>99999</v>
      </c>
      <c r="BO167">
        <v>1005</v>
      </c>
      <c r="BP167">
        <v>424856</v>
      </c>
      <c r="BQ167">
        <v>2056234</v>
      </c>
      <c r="BR167">
        <v>11872</v>
      </c>
      <c r="BS167">
        <v>1</v>
      </c>
      <c r="BT167">
        <v>30000</v>
      </c>
      <c r="BU167">
        <v>44298</v>
      </c>
      <c r="BV167">
        <v>0</v>
      </c>
      <c r="BW167">
        <v>30000</v>
      </c>
    </row>
    <row r="168" spans="1:75" x14ac:dyDescent="0.35">
      <c r="A168" s="10" t="s">
        <v>1102</v>
      </c>
      <c r="B168" s="10" t="s">
        <v>78</v>
      </c>
      <c r="C168" s="11">
        <v>45566.760107002316</v>
      </c>
      <c r="D168" s="10" t="s">
        <v>79</v>
      </c>
      <c r="E168" s="10" t="s">
        <v>80</v>
      </c>
      <c r="F168">
        <v>187</v>
      </c>
      <c r="G168">
        <v>800.1220703125</v>
      </c>
      <c r="H168">
        <v>119.90861511230469</v>
      </c>
      <c r="I168">
        <v>187</v>
      </c>
      <c r="J168">
        <v>187</v>
      </c>
      <c r="K168">
        <v>0</v>
      </c>
      <c r="L168">
        <v>215.10000610351563</v>
      </c>
      <c r="M168">
        <v>214.80000305175781</v>
      </c>
      <c r="N168">
        <v>220.10000610351563</v>
      </c>
      <c r="O168">
        <v>225</v>
      </c>
      <c r="P168" s="10" t="s">
        <v>1103</v>
      </c>
      <c r="Q168" s="10" t="s">
        <v>82</v>
      </c>
      <c r="R168">
        <v>2187.67041015625</v>
      </c>
      <c r="S168">
        <v>1738.67333984375</v>
      </c>
      <c r="T168">
        <v>16.129999160766602</v>
      </c>
      <c r="U168">
        <v>110</v>
      </c>
      <c r="V168" s="10" t="s">
        <v>82</v>
      </c>
      <c r="W168">
        <v>24.338001251220703</v>
      </c>
      <c r="X168">
        <v>2.0960001945495605</v>
      </c>
      <c r="Y168">
        <v>0.45200002193450928</v>
      </c>
      <c r="Z168">
        <v>0</v>
      </c>
      <c r="AA168">
        <v>0.65800005197525024</v>
      </c>
      <c r="AB168">
        <v>45.400001525878906</v>
      </c>
      <c r="AC168">
        <v>28.597967147827148</v>
      </c>
      <c r="AD168">
        <v>44.984077453613281</v>
      </c>
      <c r="AE168">
        <v>229.80000305175781</v>
      </c>
      <c r="AF168">
        <v>60</v>
      </c>
      <c r="AG168">
        <v>60.099997999999999</v>
      </c>
      <c r="AH168">
        <v>60.099997999999999</v>
      </c>
      <c r="AI168">
        <v>60.700001</v>
      </c>
      <c r="AJ168">
        <v>94.586082458496094</v>
      </c>
      <c r="AK168">
        <v>52.499603271484375</v>
      </c>
      <c r="AL168">
        <v>66.518646240234375</v>
      </c>
      <c r="AM168">
        <v>80.375572204589844</v>
      </c>
      <c r="AN168">
        <v>3.4614377021789551</v>
      </c>
      <c r="AO168">
        <v>542.9598388671875</v>
      </c>
      <c r="AP168">
        <v>498.64306640625</v>
      </c>
      <c r="AQ168">
        <v>4.6654376983642578</v>
      </c>
      <c r="AR168">
        <v>3.6119377613067627</v>
      </c>
      <c r="AS168">
        <v>7727.9931640625</v>
      </c>
      <c r="AT168">
        <v>5460.0048828125</v>
      </c>
      <c r="AU168">
        <v>1706.1181640625</v>
      </c>
      <c r="AV168">
        <v>1010.59521484375</v>
      </c>
      <c r="AW168">
        <v>6021.875</v>
      </c>
      <c r="AX168">
        <v>4449.40966796875</v>
      </c>
      <c r="AY168">
        <v>2.6216506958007813E-3</v>
      </c>
      <c r="AZ168">
        <v>0.14152073860168457</v>
      </c>
      <c r="BA168" s="10" t="s">
        <v>79</v>
      </c>
      <c r="BB168" s="10" t="s">
        <v>1104</v>
      </c>
      <c r="BC168" s="10" t="s">
        <v>1102</v>
      </c>
      <c r="BD168">
        <v>45000</v>
      </c>
      <c r="BE168">
        <v>865143</v>
      </c>
      <c r="BF168">
        <v>1158875</v>
      </c>
      <c r="BG168">
        <v>2455</v>
      </c>
      <c r="BH168">
        <v>4218</v>
      </c>
      <c r="BI168">
        <v>94764</v>
      </c>
      <c r="BJ168">
        <v>2055316</v>
      </c>
      <c r="BK168">
        <v>844273</v>
      </c>
      <c r="BL168">
        <v>1265029</v>
      </c>
      <c r="BM168">
        <v>5432</v>
      </c>
      <c r="BN168">
        <v>99999</v>
      </c>
      <c r="BO168">
        <v>1003</v>
      </c>
      <c r="BP168">
        <v>423836</v>
      </c>
      <c r="BQ168">
        <v>2055316</v>
      </c>
      <c r="BR168">
        <v>5957</v>
      </c>
      <c r="BS168">
        <v>1</v>
      </c>
      <c r="BT168">
        <v>30000</v>
      </c>
      <c r="BU168">
        <v>22367</v>
      </c>
      <c r="BV168">
        <v>1</v>
      </c>
      <c r="BW168">
        <v>30000</v>
      </c>
    </row>
    <row r="169" spans="1:75" x14ac:dyDescent="0.35">
      <c r="A169" s="10" t="s">
        <v>1105</v>
      </c>
      <c r="B169" s="10" t="s">
        <v>85</v>
      </c>
      <c r="C169" s="11">
        <v>45566.760107002316</v>
      </c>
      <c r="D169" s="10" t="s">
        <v>79</v>
      </c>
      <c r="E169" s="10" t="s">
        <v>80</v>
      </c>
      <c r="F169">
        <v>187</v>
      </c>
      <c r="G169">
        <v>800.1220703125</v>
      </c>
      <c r="H169">
        <v>119.90861511230469</v>
      </c>
      <c r="I169">
        <v>187</v>
      </c>
      <c r="J169">
        <v>187</v>
      </c>
      <c r="K169">
        <v>0</v>
      </c>
      <c r="L169">
        <v>215.10000610351563</v>
      </c>
      <c r="M169">
        <v>214.80000305175781</v>
      </c>
      <c r="N169">
        <v>220.10000610351563</v>
      </c>
      <c r="O169">
        <v>225</v>
      </c>
      <c r="P169" s="10" t="s">
        <v>1103</v>
      </c>
      <c r="Q169" s="10" t="s">
        <v>82</v>
      </c>
      <c r="R169">
        <v>2187.67041015625</v>
      </c>
      <c r="S169">
        <v>1738.67333984375</v>
      </c>
      <c r="T169">
        <v>16.129999160766602</v>
      </c>
      <c r="U169">
        <v>110</v>
      </c>
      <c r="V169" s="10" t="s">
        <v>82</v>
      </c>
      <c r="W169">
        <v>24.338001251220703</v>
      </c>
      <c r="X169">
        <v>2.0960001945495605</v>
      </c>
      <c r="Y169">
        <v>0.45200002193450928</v>
      </c>
      <c r="Z169">
        <v>0</v>
      </c>
      <c r="AA169">
        <v>0.65800005197525024</v>
      </c>
      <c r="AB169">
        <v>45.400001525878906</v>
      </c>
      <c r="AC169">
        <v>28.597967147827148</v>
      </c>
      <c r="AD169">
        <v>44.984077453613281</v>
      </c>
      <c r="AE169">
        <v>229.80000305175781</v>
      </c>
      <c r="AF169">
        <v>60</v>
      </c>
      <c r="AG169">
        <v>60.099997999999999</v>
      </c>
      <c r="AH169">
        <v>60.099997999999999</v>
      </c>
      <c r="AI169">
        <v>60.700001</v>
      </c>
      <c r="AJ169">
        <v>137.79624938964844</v>
      </c>
      <c r="AK169">
        <v>52.49993896484375</v>
      </c>
      <c r="AL169">
        <v>67.205642700195313</v>
      </c>
      <c r="AM169">
        <v>82.743133544921875</v>
      </c>
      <c r="AN169">
        <v>2.3703126907348633</v>
      </c>
      <c r="AO169">
        <v>545.47894287109375</v>
      </c>
      <c r="AP169">
        <v>498.10946655273438</v>
      </c>
      <c r="AQ169">
        <v>4.7406878471374512</v>
      </c>
      <c r="AR169">
        <v>3.8753125667572021</v>
      </c>
      <c r="AS169">
        <v>7918.24755859375</v>
      </c>
      <c r="AT169">
        <v>6099.35693359375</v>
      </c>
      <c r="AU169">
        <v>1766.3623046875</v>
      </c>
      <c r="AV169">
        <v>1166.91552734375</v>
      </c>
      <c r="AW169">
        <v>6151.88525390625</v>
      </c>
      <c r="AX169">
        <v>4932.44140625</v>
      </c>
      <c r="BA169" s="10" t="s">
        <v>79</v>
      </c>
      <c r="BB169" s="10" t="s">
        <v>1106</v>
      </c>
      <c r="BC169" s="10" t="s">
        <v>1105</v>
      </c>
      <c r="BD169">
        <v>45000</v>
      </c>
      <c r="BE169">
        <v>1185334</v>
      </c>
      <c r="BF169">
        <v>1065312</v>
      </c>
      <c r="BG169">
        <v>-3684</v>
      </c>
      <c r="BH169">
        <v>4066</v>
      </c>
      <c r="BI169">
        <v>88625</v>
      </c>
      <c r="BJ169">
        <v>2054387</v>
      </c>
      <c r="BK169">
        <v>1191035</v>
      </c>
      <c r="BL169">
        <v>1370841</v>
      </c>
      <c r="BM169">
        <v>179560</v>
      </c>
      <c r="BN169">
        <v>98425</v>
      </c>
      <c r="BO169">
        <v>1004</v>
      </c>
      <c r="BP169">
        <v>424773</v>
      </c>
      <c r="BQ169">
        <v>2054387</v>
      </c>
      <c r="BR169">
        <v>10166</v>
      </c>
      <c r="BS169">
        <v>1</v>
      </c>
      <c r="BT169">
        <v>30000</v>
      </c>
      <c r="BU169">
        <v>32293</v>
      </c>
      <c r="BV169">
        <v>1</v>
      </c>
      <c r="BW169">
        <v>30000</v>
      </c>
    </row>
    <row r="170" spans="1:75" x14ac:dyDescent="0.35">
      <c r="A170" s="10" t="s">
        <v>1107</v>
      </c>
      <c r="B170" s="10" t="s">
        <v>78</v>
      </c>
      <c r="C170" s="11">
        <v>45566.760384699075</v>
      </c>
      <c r="D170" s="10" t="s">
        <v>79</v>
      </c>
      <c r="E170" s="10" t="s">
        <v>80</v>
      </c>
      <c r="F170">
        <v>188</v>
      </c>
      <c r="G170">
        <v>799.9376220703125</v>
      </c>
      <c r="H170">
        <v>119.90861511230469</v>
      </c>
      <c r="I170">
        <v>188</v>
      </c>
      <c r="J170">
        <v>188</v>
      </c>
      <c r="K170">
        <v>0</v>
      </c>
      <c r="L170">
        <v>215</v>
      </c>
      <c r="M170">
        <v>215.10000610351563</v>
      </c>
      <c r="N170">
        <v>220.10000610351563</v>
      </c>
      <c r="O170">
        <v>225</v>
      </c>
      <c r="P170" s="10" t="s">
        <v>1108</v>
      </c>
      <c r="Q170" s="10" t="s">
        <v>82</v>
      </c>
      <c r="R170">
        <v>2190.8759765625</v>
      </c>
      <c r="S170">
        <v>1764.4163818359375</v>
      </c>
      <c r="T170">
        <v>16.139999389648438</v>
      </c>
      <c r="U170">
        <v>110</v>
      </c>
      <c r="V170" s="10" t="s">
        <v>82</v>
      </c>
      <c r="W170">
        <v>24.340002059936523</v>
      </c>
      <c r="X170">
        <v>2.0060000419616699</v>
      </c>
      <c r="Y170">
        <v>0.45400002598762512</v>
      </c>
      <c r="Z170">
        <v>0</v>
      </c>
      <c r="AA170">
        <v>0.65400004386901855</v>
      </c>
      <c r="AB170">
        <v>45.5</v>
      </c>
      <c r="AC170">
        <v>27.777387619018555</v>
      </c>
      <c r="AD170">
        <v>44.958595275878906</v>
      </c>
      <c r="AE170">
        <v>229.80000305175781</v>
      </c>
      <c r="AF170">
        <v>60</v>
      </c>
      <c r="AG170">
        <v>60.099997999999999</v>
      </c>
      <c r="AH170">
        <v>60.099997999999999</v>
      </c>
      <c r="AI170">
        <v>60.799999</v>
      </c>
      <c r="AJ170">
        <v>94.586082458496094</v>
      </c>
      <c r="AK170">
        <v>52.499603271484375</v>
      </c>
      <c r="AL170">
        <v>66.521476745605469</v>
      </c>
      <c r="AM170">
        <v>80.367469787597656</v>
      </c>
      <c r="AN170">
        <v>3.3485627174377441</v>
      </c>
      <c r="AO170">
        <v>541.463623046875</v>
      </c>
      <c r="AP170">
        <v>495.98175048828125</v>
      </c>
      <c r="AQ170">
        <v>4.5149378776550293</v>
      </c>
      <c r="AR170">
        <v>3.687187671661377</v>
      </c>
      <c r="AS170">
        <v>7688.31494140625</v>
      </c>
      <c r="AT170">
        <v>5386.51171875</v>
      </c>
      <c r="AU170">
        <v>1594.65966796875</v>
      </c>
      <c r="AV170">
        <v>1015.59375</v>
      </c>
      <c r="AW170">
        <v>6093.6552734375</v>
      </c>
      <c r="AX170">
        <v>4370.91796875</v>
      </c>
      <c r="AY170">
        <v>5.817413330078125E-3</v>
      </c>
      <c r="AZ170">
        <v>0.14057636260986328</v>
      </c>
      <c r="BA170" s="10" t="s">
        <v>79</v>
      </c>
      <c r="BB170" s="10" t="s">
        <v>79</v>
      </c>
      <c r="BC170" s="10" t="s">
        <v>79</v>
      </c>
    </row>
    <row r="171" spans="1:75" x14ac:dyDescent="0.35">
      <c r="A171" s="10" t="s">
        <v>1109</v>
      </c>
      <c r="B171" s="10" t="s">
        <v>85</v>
      </c>
      <c r="C171" s="11">
        <v>45566.760384699075</v>
      </c>
      <c r="D171" s="10" t="s">
        <v>79</v>
      </c>
      <c r="E171" s="10" t="s">
        <v>80</v>
      </c>
      <c r="F171">
        <v>188</v>
      </c>
      <c r="G171">
        <v>799.9376220703125</v>
      </c>
      <c r="H171">
        <v>119.90861511230469</v>
      </c>
      <c r="I171">
        <v>188</v>
      </c>
      <c r="J171">
        <v>188</v>
      </c>
      <c r="K171">
        <v>0</v>
      </c>
      <c r="L171">
        <v>215</v>
      </c>
      <c r="M171">
        <v>215.10000610351563</v>
      </c>
      <c r="N171">
        <v>220.10000610351563</v>
      </c>
      <c r="O171">
        <v>225</v>
      </c>
      <c r="P171" s="10" t="s">
        <v>1108</v>
      </c>
      <c r="Q171" s="10" t="s">
        <v>82</v>
      </c>
      <c r="R171">
        <v>2190.8759765625</v>
      </c>
      <c r="S171">
        <v>1764.4163818359375</v>
      </c>
      <c r="T171">
        <v>16.139999389648438</v>
      </c>
      <c r="U171">
        <v>110</v>
      </c>
      <c r="V171" s="10" t="s">
        <v>82</v>
      </c>
      <c r="W171">
        <v>24.340002059936523</v>
      </c>
      <c r="X171">
        <v>2.0060000419616699</v>
      </c>
      <c r="Y171">
        <v>0.45400002598762512</v>
      </c>
      <c r="Z171">
        <v>0</v>
      </c>
      <c r="AA171">
        <v>0.65400004386901855</v>
      </c>
      <c r="AB171">
        <v>45.5</v>
      </c>
      <c r="AC171">
        <v>27.777387619018555</v>
      </c>
      <c r="AD171">
        <v>44.958595275878906</v>
      </c>
      <c r="AE171">
        <v>229.80000305175781</v>
      </c>
      <c r="AF171">
        <v>60</v>
      </c>
      <c r="AG171">
        <v>60.099997999999999</v>
      </c>
      <c r="AH171">
        <v>60.099997999999999</v>
      </c>
      <c r="AI171">
        <v>60.799999</v>
      </c>
      <c r="AJ171">
        <v>137.79624938964844</v>
      </c>
      <c r="AK171">
        <v>52.49993896484375</v>
      </c>
      <c r="AL171">
        <v>67.366523742675781</v>
      </c>
      <c r="AM171">
        <v>83.220191955566406</v>
      </c>
      <c r="AN171">
        <v>1.4296876192092896</v>
      </c>
      <c r="AO171">
        <v>543.77349853515625</v>
      </c>
      <c r="AP171">
        <v>495.6746826171875</v>
      </c>
      <c r="AQ171">
        <v>4.8911876678466797</v>
      </c>
      <c r="AR171">
        <v>3.8376877307891846</v>
      </c>
      <c r="AS171">
        <v>7863.6767578125</v>
      </c>
      <c r="AT171">
        <v>6016.7587890625</v>
      </c>
      <c r="AU171">
        <v>1817.1015625</v>
      </c>
      <c r="AV171">
        <v>1116.5791015625</v>
      </c>
      <c r="AW171">
        <v>6046.5751953125</v>
      </c>
      <c r="AX171">
        <v>4900.1796875</v>
      </c>
      <c r="BA171" s="10" t="s">
        <v>79</v>
      </c>
      <c r="BB171" s="10" t="s">
        <v>1110</v>
      </c>
      <c r="BC171" s="10" t="s">
        <v>1109</v>
      </c>
      <c r="BD171">
        <v>45000</v>
      </c>
      <c r="BE171">
        <v>1214363</v>
      </c>
      <c r="BF171">
        <v>1078666</v>
      </c>
      <c r="BG171">
        <v>-2764</v>
      </c>
      <c r="BH171">
        <v>4095</v>
      </c>
      <c r="BI171">
        <v>89545</v>
      </c>
      <c r="BJ171">
        <v>2054520</v>
      </c>
      <c r="BK171">
        <v>1212043</v>
      </c>
      <c r="BL171">
        <v>1383529</v>
      </c>
      <c r="BM171">
        <v>-179097</v>
      </c>
      <c r="BN171">
        <v>98425</v>
      </c>
      <c r="BO171">
        <v>1005</v>
      </c>
      <c r="BP171">
        <v>424690</v>
      </c>
      <c r="BQ171">
        <v>2054520</v>
      </c>
      <c r="BR171">
        <v>38357</v>
      </c>
      <c r="BS171">
        <v>0</v>
      </c>
      <c r="BT171">
        <v>30000</v>
      </c>
      <c r="BU171">
        <v>81276</v>
      </c>
      <c r="BV171">
        <v>0</v>
      </c>
      <c r="BW171">
        <v>30000</v>
      </c>
    </row>
    <row r="172" spans="1:75" x14ac:dyDescent="0.35">
      <c r="A172" s="10" t="s">
        <v>1111</v>
      </c>
      <c r="B172" s="10" t="s">
        <v>78</v>
      </c>
      <c r="C172" s="11">
        <v>45566.760670729163</v>
      </c>
      <c r="D172" s="10" t="s">
        <v>79</v>
      </c>
      <c r="E172" s="10" t="s">
        <v>80</v>
      </c>
      <c r="F172">
        <v>189</v>
      </c>
      <c r="G172">
        <v>800.1220703125</v>
      </c>
      <c r="H172">
        <v>119.90861511230469</v>
      </c>
      <c r="I172">
        <v>189</v>
      </c>
      <c r="J172">
        <v>189</v>
      </c>
      <c r="K172">
        <v>0</v>
      </c>
      <c r="L172">
        <v>215</v>
      </c>
      <c r="M172">
        <v>215</v>
      </c>
      <c r="N172">
        <v>220.10000610351563</v>
      </c>
      <c r="O172">
        <v>225</v>
      </c>
      <c r="P172" s="10" t="s">
        <v>1112</v>
      </c>
      <c r="Q172" s="10" t="s">
        <v>82</v>
      </c>
      <c r="R172">
        <v>2198.356201171875</v>
      </c>
      <c r="S172">
        <v>1769.7591552734375</v>
      </c>
      <c r="T172">
        <v>16.139999389648438</v>
      </c>
      <c r="U172">
        <v>110</v>
      </c>
      <c r="V172" s="10" t="s">
        <v>82</v>
      </c>
      <c r="W172">
        <v>24.340002059936523</v>
      </c>
      <c r="X172">
        <v>2.0600001811981201</v>
      </c>
      <c r="Y172">
        <v>0.45400002598762512</v>
      </c>
      <c r="Z172">
        <v>0</v>
      </c>
      <c r="AA172">
        <v>0.65600001811981201</v>
      </c>
      <c r="AB172">
        <v>45.700000762939453</v>
      </c>
      <c r="AC172">
        <v>27.940485000610352</v>
      </c>
      <c r="AD172">
        <v>44.953498840332031</v>
      </c>
      <c r="AE172">
        <v>229.80000305175781</v>
      </c>
      <c r="AF172">
        <v>60</v>
      </c>
      <c r="AG172">
        <v>60</v>
      </c>
      <c r="AH172">
        <v>60</v>
      </c>
      <c r="AI172">
        <v>60.799999</v>
      </c>
      <c r="AJ172">
        <v>94.586082458496094</v>
      </c>
      <c r="AK172">
        <v>52.499603271484375</v>
      </c>
      <c r="AL172">
        <v>66.691658020019531</v>
      </c>
      <c r="AM172">
        <v>80.336441040039063</v>
      </c>
      <c r="AN172">
        <v>3.2733125686645508</v>
      </c>
      <c r="AO172">
        <v>541.67852783203125</v>
      </c>
      <c r="AP172">
        <v>496.47177124023438</v>
      </c>
      <c r="AQ172">
        <v>4.6278128623962402</v>
      </c>
      <c r="AR172">
        <v>3.687187671661377</v>
      </c>
      <c r="AS172">
        <v>7693.61279296875</v>
      </c>
      <c r="AT172">
        <v>5399.25634765625</v>
      </c>
      <c r="AU172">
        <v>1663.931640625</v>
      </c>
      <c r="AV172">
        <v>1024.73193359375</v>
      </c>
      <c r="AW172">
        <v>6029.68115234375</v>
      </c>
      <c r="AX172">
        <v>4374.5244140625</v>
      </c>
      <c r="AY172">
        <v>1.502835750579834E-2</v>
      </c>
      <c r="AZ172">
        <v>0.12954556941986084</v>
      </c>
      <c r="BA172" s="10" t="s">
        <v>79</v>
      </c>
      <c r="BB172" s="10" t="s">
        <v>1113</v>
      </c>
      <c r="BC172" s="10" t="s">
        <v>1111</v>
      </c>
      <c r="BD172">
        <v>45000</v>
      </c>
      <c r="BE172">
        <v>862418</v>
      </c>
      <c r="BF172">
        <v>1272658</v>
      </c>
      <c r="BG172">
        <v>1777</v>
      </c>
      <c r="BH172">
        <v>4164</v>
      </c>
      <c r="BI172">
        <v>94086</v>
      </c>
      <c r="BJ172">
        <v>2055823</v>
      </c>
      <c r="BK172">
        <v>841121</v>
      </c>
      <c r="BL172">
        <v>1379358</v>
      </c>
      <c r="BM172">
        <v>5422</v>
      </c>
      <c r="BN172">
        <v>93307</v>
      </c>
      <c r="BO172">
        <v>1003</v>
      </c>
      <c r="BP172">
        <v>423402</v>
      </c>
      <c r="BQ172">
        <v>2055823</v>
      </c>
      <c r="BR172">
        <v>6586</v>
      </c>
      <c r="BS172">
        <v>1</v>
      </c>
      <c r="BT172">
        <v>30000</v>
      </c>
      <c r="BU172">
        <v>27480</v>
      </c>
      <c r="BV172">
        <v>1</v>
      </c>
      <c r="BW172">
        <v>30000</v>
      </c>
    </row>
    <row r="173" spans="1:75" x14ac:dyDescent="0.35">
      <c r="A173" s="10" t="s">
        <v>1114</v>
      </c>
      <c r="B173" s="10" t="s">
        <v>85</v>
      </c>
      <c r="C173" s="11">
        <v>45566.760670729163</v>
      </c>
      <c r="D173" s="10" t="s">
        <v>79</v>
      </c>
      <c r="E173" s="10" t="s">
        <v>80</v>
      </c>
      <c r="F173">
        <v>189</v>
      </c>
      <c r="G173">
        <v>800.1220703125</v>
      </c>
      <c r="H173">
        <v>119.90861511230469</v>
      </c>
      <c r="I173">
        <v>189</v>
      </c>
      <c r="J173">
        <v>189</v>
      </c>
      <c r="K173">
        <v>0</v>
      </c>
      <c r="L173">
        <v>215</v>
      </c>
      <c r="M173">
        <v>215</v>
      </c>
      <c r="N173">
        <v>220.10000610351563</v>
      </c>
      <c r="O173">
        <v>225</v>
      </c>
      <c r="P173" s="10" t="s">
        <v>1112</v>
      </c>
      <c r="Q173" s="10" t="s">
        <v>82</v>
      </c>
      <c r="R173">
        <v>2198.356201171875</v>
      </c>
      <c r="S173">
        <v>1769.7591552734375</v>
      </c>
      <c r="T173">
        <v>16.139999389648438</v>
      </c>
      <c r="U173">
        <v>110</v>
      </c>
      <c r="V173" s="10" t="s">
        <v>82</v>
      </c>
      <c r="W173">
        <v>24.340002059936523</v>
      </c>
      <c r="X173">
        <v>2.0600001811981201</v>
      </c>
      <c r="Y173">
        <v>0.45400002598762512</v>
      </c>
      <c r="Z173">
        <v>0</v>
      </c>
      <c r="AA173">
        <v>0.65600001811981201</v>
      </c>
      <c r="AB173">
        <v>45.700000762939453</v>
      </c>
      <c r="AC173">
        <v>27.940485000610352</v>
      </c>
      <c r="AD173">
        <v>44.953498840332031</v>
      </c>
      <c r="AE173">
        <v>229.80000305175781</v>
      </c>
      <c r="AF173">
        <v>60</v>
      </c>
      <c r="AG173">
        <v>60</v>
      </c>
      <c r="AH173">
        <v>60</v>
      </c>
      <c r="AI173">
        <v>60.799999</v>
      </c>
      <c r="AJ173">
        <v>137.79624938964844</v>
      </c>
      <c r="AK173">
        <v>52.49993896484375</v>
      </c>
      <c r="AL173">
        <v>67.008308410644531</v>
      </c>
      <c r="AM173">
        <v>82.939155578613281</v>
      </c>
      <c r="AN173">
        <v>1.3544375896453857</v>
      </c>
      <c r="AO173">
        <v>543.68743896484375</v>
      </c>
      <c r="AP173">
        <v>495.33258056640625</v>
      </c>
      <c r="AQ173">
        <v>4.9288125038146973</v>
      </c>
      <c r="AR173">
        <v>3.8753125667572021</v>
      </c>
      <c r="AS173">
        <v>7883.025390625</v>
      </c>
      <c r="AT173">
        <v>6019.93115234375</v>
      </c>
      <c r="AU173">
        <v>1840.8505859375</v>
      </c>
      <c r="AV173">
        <v>1138.11181640625</v>
      </c>
      <c r="AW173">
        <v>6042.1748046875</v>
      </c>
      <c r="AX173">
        <v>4881.8193359375</v>
      </c>
      <c r="BA173" s="10" t="s">
        <v>79</v>
      </c>
      <c r="BB173" s="10" t="s">
        <v>1115</v>
      </c>
      <c r="BC173" s="10" t="s">
        <v>1114</v>
      </c>
      <c r="BD173">
        <v>45000</v>
      </c>
      <c r="BE173">
        <v>1231877</v>
      </c>
      <c r="BF173">
        <v>1016525</v>
      </c>
      <c r="BG173">
        <v>-1627</v>
      </c>
      <c r="BH173">
        <v>4131</v>
      </c>
      <c r="BI173">
        <v>90682</v>
      </c>
      <c r="BJ173">
        <v>2055167</v>
      </c>
      <c r="BK173">
        <v>1226042</v>
      </c>
      <c r="BL173">
        <v>1323393</v>
      </c>
      <c r="BM173">
        <v>-178313</v>
      </c>
      <c r="BN173">
        <v>98425</v>
      </c>
      <c r="BO173">
        <v>1005</v>
      </c>
      <c r="BP173">
        <v>424598</v>
      </c>
      <c r="BQ173">
        <v>2055167</v>
      </c>
      <c r="BR173">
        <v>14802</v>
      </c>
      <c r="BS173">
        <v>1</v>
      </c>
      <c r="BT173">
        <v>30000</v>
      </c>
      <c r="BU173">
        <v>25160</v>
      </c>
      <c r="BV173">
        <v>1</v>
      </c>
      <c r="BW173">
        <v>30000</v>
      </c>
    </row>
    <row r="174" spans="1:75" x14ac:dyDescent="0.35">
      <c r="A174" s="10" t="s">
        <v>1116</v>
      </c>
      <c r="B174" s="10" t="s">
        <v>78</v>
      </c>
      <c r="C174" s="11">
        <v>45566.760950659722</v>
      </c>
      <c r="D174" s="10" t="s">
        <v>79</v>
      </c>
      <c r="E174" s="10" t="s">
        <v>80</v>
      </c>
      <c r="F174">
        <v>190</v>
      </c>
      <c r="G174">
        <v>799.9376220703125</v>
      </c>
      <c r="H174">
        <v>119.90861511230469</v>
      </c>
      <c r="I174">
        <v>190</v>
      </c>
      <c r="J174">
        <v>190</v>
      </c>
      <c r="K174">
        <v>0</v>
      </c>
      <c r="L174">
        <v>215.10000610351563</v>
      </c>
      <c r="M174">
        <v>215.10000610351563</v>
      </c>
      <c r="N174">
        <v>220.10000610351563</v>
      </c>
      <c r="O174">
        <v>225</v>
      </c>
      <c r="P174" s="10" t="s">
        <v>1117</v>
      </c>
      <c r="Q174" s="10" t="s">
        <v>82</v>
      </c>
      <c r="R174">
        <v>2168.727294921875</v>
      </c>
      <c r="S174">
        <v>1775.8792724609375</v>
      </c>
      <c r="T174">
        <v>16.139999389648438</v>
      </c>
      <c r="U174">
        <v>110</v>
      </c>
      <c r="V174" s="10" t="s">
        <v>82</v>
      </c>
      <c r="W174">
        <v>24.336000442504883</v>
      </c>
      <c r="X174">
        <v>2.0320000648498535</v>
      </c>
      <c r="Y174">
        <v>0.45000001788139343</v>
      </c>
      <c r="Z174">
        <v>0</v>
      </c>
      <c r="AA174">
        <v>0.65800005197525024</v>
      </c>
      <c r="AB174">
        <v>45.700000762939453</v>
      </c>
      <c r="AC174">
        <v>27.629581451416016</v>
      </c>
      <c r="AD174">
        <v>44.999370574951172</v>
      </c>
      <c r="AE174">
        <v>229.80000305175781</v>
      </c>
      <c r="AF174">
        <v>60</v>
      </c>
      <c r="AG174">
        <v>60.099997999999999</v>
      </c>
      <c r="AH174">
        <v>60.099997999999999</v>
      </c>
      <c r="AI174">
        <v>60.799999</v>
      </c>
      <c r="AJ174">
        <v>94.586082458496094</v>
      </c>
      <c r="AK174">
        <v>52.499603271484375</v>
      </c>
      <c r="AL174">
        <v>66.521430969238281</v>
      </c>
      <c r="AM174">
        <v>80.549041748046875</v>
      </c>
      <c r="AN174">
        <v>2.8594377040863037</v>
      </c>
      <c r="AO174">
        <v>539.201171875</v>
      </c>
      <c r="AP174">
        <v>493.52456665039063</v>
      </c>
      <c r="AQ174">
        <v>4.6654376983642578</v>
      </c>
      <c r="AR174">
        <v>3.6495625972747803</v>
      </c>
      <c r="AS174">
        <v>7640.19384765625</v>
      </c>
      <c r="AT174">
        <v>5313.26806640625</v>
      </c>
      <c r="AU174">
        <v>1660.40576171875</v>
      </c>
      <c r="AV174">
        <v>982.8955078125</v>
      </c>
      <c r="AW174">
        <v>5979.7880859375</v>
      </c>
      <c r="AX174">
        <v>4330.37255859375</v>
      </c>
      <c r="AY174">
        <v>2.336728572845459E-2</v>
      </c>
      <c r="AZ174">
        <v>0.17897272109985352</v>
      </c>
      <c r="BA174" s="10" t="s">
        <v>79</v>
      </c>
      <c r="BB174" s="10" t="s">
        <v>1118</v>
      </c>
      <c r="BC174" s="10" t="s">
        <v>1116</v>
      </c>
      <c r="BD174">
        <v>45000</v>
      </c>
      <c r="BE174">
        <v>866404</v>
      </c>
      <c r="BF174">
        <v>1168562</v>
      </c>
      <c r="BG174">
        <v>2455</v>
      </c>
      <c r="BH174">
        <v>4218</v>
      </c>
      <c r="BI174">
        <v>94764</v>
      </c>
      <c r="BJ174">
        <v>2055471</v>
      </c>
      <c r="BK174">
        <v>845241</v>
      </c>
      <c r="BL174">
        <v>1276820</v>
      </c>
      <c r="BM174">
        <v>5549</v>
      </c>
      <c r="BN174">
        <v>99999</v>
      </c>
      <c r="BO174">
        <v>1004</v>
      </c>
      <c r="BP174">
        <v>423705</v>
      </c>
      <c r="BQ174">
        <v>2055471</v>
      </c>
      <c r="BR174">
        <v>9624</v>
      </c>
      <c r="BS174">
        <v>1</v>
      </c>
      <c r="BT174">
        <v>30000</v>
      </c>
      <c r="BU174">
        <v>21302</v>
      </c>
      <c r="BV174">
        <v>1</v>
      </c>
      <c r="BW174">
        <v>30000</v>
      </c>
    </row>
    <row r="175" spans="1:75" x14ac:dyDescent="0.35">
      <c r="A175" s="10" t="s">
        <v>1119</v>
      </c>
      <c r="B175" s="10" t="s">
        <v>85</v>
      </c>
      <c r="C175" s="11">
        <v>45566.760950659722</v>
      </c>
      <c r="D175" s="10" t="s">
        <v>79</v>
      </c>
      <c r="E175" s="10" t="s">
        <v>80</v>
      </c>
      <c r="F175">
        <v>190</v>
      </c>
      <c r="G175">
        <v>799.9376220703125</v>
      </c>
      <c r="H175">
        <v>119.90861511230469</v>
      </c>
      <c r="I175">
        <v>190</v>
      </c>
      <c r="J175">
        <v>190</v>
      </c>
      <c r="K175">
        <v>0</v>
      </c>
      <c r="L175">
        <v>215.10000610351563</v>
      </c>
      <c r="M175">
        <v>215.10000610351563</v>
      </c>
      <c r="N175">
        <v>220.10000610351563</v>
      </c>
      <c r="O175">
        <v>225</v>
      </c>
      <c r="P175" s="10" t="s">
        <v>1117</v>
      </c>
      <c r="Q175" s="10" t="s">
        <v>82</v>
      </c>
      <c r="R175">
        <v>2168.727294921875</v>
      </c>
      <c r="S175">
        <v>1775.8792724609375</v>
      </c>
      <c r="T175">
        <v>16.139999389648438</v>
      </c>
      <c r="U175">
        <v>110</v>
      </c>
      <c r="V175" s="10" t="s">
        <v>82</v>
      </c>
      <c r="W175">
        <v>24.336000442504883</v>
      </c>
      <c r="X175">
        <v>2.0320000648498535</v>
      </c>
      <c r="Y175">
        <v>0.45000001788139343</v>
      </c>
      <c r="Z175">
        <v>0</v>
      </c>
      <c r="AA175">
        <v>0.65800005197525024</v>
      </c>
      <c r="AB175">
        <v>45.700000762939453</v>
      </c>
      <c r="AC175">
        <v>27.629581451416016</v>
      </c>
      <c r="AD175">
        <v>44.999370574951172</v>
      </c>
      <c r="AE175">
        <v>229.80000305175781</v>
      </c>
      <c r="AF175">
        <v>60</v>
      </c>
      <c r="AG175">
        <v>60.099997999999999</v>
      </c>
      <c r="AH175">
        <v>60.099997999999999</v>
      </c>
      <c r="AI175">
        <v>60.799999</v>
      </c>
      <c r="AJ175">
        <v>137.79624938964844</v>
      </c>
      <c r="AK175">
        <v>52.49993896484375</v>
      </c>
      <c r="AL175">
        <v>67.161941528320313</v>
      </c>
      <c r="AM175">
        <v>83.028831481933594</v>
      </c>
      <c r="AN175">
        <v>1.3920625448226929</v>
      </c>
      <c r="AO175">
        <v>545.4669189453125</v>
      </c>
      <c r="AP175">
        <v>497.51327514648438</v>
      </c>
      <c r="AQ175">
        <v>4.8911876678466797</v>
      </c>
      <c r="AR175">
        <v>3.8753125667572021</v>
      </c>
      <c r="AS175">
        <v>7891.46240234375</v>
      </c>
      <c r="AT175">
        <v>6118.73486328125</v>
      </c>
      <c r="AU175">
        <v>1821.75</v>
      </c>
      <c r="AV175">
        <v>1138.94921875</v>
      </c>
      <c r="AW175">
        <v>6069.71240234375</v>
      </c>
      <c r="AX175">
        <v>4979.78564453125</v>
      </c>
      <c r="BA175" s="10" t="s">
        <v>79</v>
      </c>
      <c r="BB175" s="10" t="s">
        <v>1120</v>
      </c>
      <c r="BC175" s="10" t="s">
        <v>1119</v>
      </c>
      <c r="BD175">
        <v>45000</v>
      </c>
      <c r="BE175">
        <v>1235885</v>
      </c>
      <c r="BF175">
        <v>975884</v>
      </c>
      <c r="BG175">
        <v>-1627</v>
      </c>
      <c r="BH175">
        <v>4101</v>
      </c>
      <c r="BI175">
        <v>90682</v>
      </c>
      <c r="BJ175">
        <v>2056058</v>
      </c>
      <c r="BK175">
        <v>1229669</v>
      </c>
      <c r="BL175">
        <v>1284076</v>
      </c>
      <c r="BM175">
        <v>-178202</v>
      </c>
      <c r="BN175">
        <v>99999</v>
      </c>
      <c r="BO175">
        <v>1005</v>
      </c>
      <c r="BP175">
        <v>424758</v>
      </c>
      <c r="BQ175">
        <v>2056058</v>
      </c>
      <c r="BR175">
        <v>6171</v>
      </c>
      <c r="BS175">
        <v>1</v>
      </c>
      <c r="BT175">
        <v>30000</v>
      </c>
      <c r="BU175">
        <v>25220</v>
      </c>
      <c r="BV175">
        <v>1</v>
      </c>
      <c r="BW175">
        <v>30000</v>
      </c>
    </row>
    <row r="176" spans="1:75" x14ac:dyDescent="0.35">
      <c r="A176" s="10" t="s">
        <v>1121</v>
      </c>
      <c r="B176" s="10" t="s">
        <v>78</v>
      </c>
      <c r="C176" s="11">
        <v>45566.761227465278</v>
      </c>
      <c r="D176" s="10" t="s">
        <v>79</v>
      </c>
      <c r="E176" s="10" t="s">
        <v>80</v>
      </c>
      <c r="F176">
        <v>191</v>
      </c>
      <c r="G176">
        <v>799.9376220703125</v>
      </c>
      <c r="H176">
        <v>119.90861511230469</v>
      </c>
      <c r="I176">
        <v>191</v>
      </c>
      <c r="J176">
        <v>191</v>
      </c>
      <c r="K176">
        <v>0</v>
      </c>
      <c r="L176">
        <v>215.10000610351563</v>
      </c>
      <c r="M176">
        <v>215.10000610351563</v>
      </c>
      <c r="N176">
        <v>220.10000610351563</v>
      </c>
      <c r="O176">
        <v>224.80000305175781</v>
      </c>
      <c r="P176" s="10" t="s">
        <v>1122</v>
      </c>
      <c r="Q176" s="10" t="s">
        <v>82</v>
      </c>
      <c r="R176">
        <v>2199.813232421875</v>
      </c>
      <c r="S176">
        <v>1770.244873046875</v>
      </c>
      <c r="T176">
        <v>16.149999618530273</v>
      </c>
      <c r="U176">
        <v>110</v>
      </c>
      <c r="V176" s="10" t="s">
        <v>82</v>
      </c>
      <c r="W176">
        <v>24.340002059936523</v>
      </c>
      <c r="X176">
        <v>2.0580000877380371</v>
      </c>
      <c r="Y176">
        <v>0.45400002598762512</v>
      </c>
      <c r="Z176">
        <v>0</v>
      </c>
      <c r="AA176">
        <v>0.65800005197525024</v>
      </c>
      <c r="AB176">
        <v>45.900001525878906</v>
      </c>
      <c r="AC176">
        <v>27.848743438720703</v>
      </c>
      <c r="AD176">
        <v>44.963691711425781</v>
      </c>
      <c r="AE176">
        <v>229.80000305175781</v>
      </c>
      <c r="AF176">
        <v>60</v>
      </c>
      <c r="AG176">
        <v>60</v>
      </c>
      <c r="AH176">
        <v>60</v>
      </c>
      <c r="AI176">
        <v>60.799999</v>
      </c>
      <c r="AJ176">
        <v>94.586082458496094</v>
      </c>
      <c r="AK176">
        <v>52.499603271484375</v>
      </c>
      <c r="AL176">
        <v>66.518798828125</v>
      </c>
      <c r="AM176">
        <v>80.521705627441406</v>
      </c>
      <c r="AN176">
        <v>3.4990627765655518</v>
      </c>
      <c r="AO176">
        <v>539.70709228515625</v>
      </c>
      <c r="AP176">
        <v>494.04852294921875</v>
      </c>
      <c r="AQ176">
        <v>4.5901875495910645</v>
      </c>
      <c r="AR176">
        <v>3.687187671661377</v>
      </c>
      <c r="AS176">
        <v>7650.525390625</v>
      </c>
      <c r="AT176">
        <v>5328.021484375</v>
      </c>
      <c r="AU176">
        <v>1629.39306640625</v>
      </c>
      <c r="AV176">
        <v>1011.53271484375</v>
      </c>
      <c r="AW176">
        <v>6021.13232421875</v>
      </c>
      <c r="AX176">
        <v>4316.48876953125</v>
      </c>
      <c r="AY176">
        <v>9.4314813613891602E-3</v>
      </c>
      <c r="AZ176">
        <v>0.15968096256256104</v>
      </c>
      <c r="BA176" s="10" t="s">
        <v>79</v>
      </c>
      <c r="BB176" s="10" t="s">
        <v>79</v>
      </c>
      <c r="BC176" s="10" t="s">
        <v>79</v>
      </c>
    </row>
    <row r="177" spans="1:75" x14ac:dyDescent="0.35">
      <c r="A177" s="10" t="s">
        <v>1123</v>
      </c>
      <c r="B177" s="10" t="s">
        <v>85</v>
      </c>
      <c r="C177" s="11">
        <v>45566.761227465278</v>
      </c>
      <c r="D177" s="10" t="s">
        <v>79</v>
      </c>
      <c r="E177" s="10" t="s">
        <v>80</v>
      </c>
      <c r="F177">
        <v>191</v>
      </c>
      <c r="G177">
        <v>799.9376220703125</v>
      </c>
      <c r="H177">
        <v>119.90861511230469</v>
      </c>
      <c r="I177">
        <v>191</v>
      </c>
      <c r="J177">
        <v>191</v>
      </c>
      <c r="K177">
        <v>0</v>
      </c>
      <c r="L177">
        <v>215.10000610351563</v>
      </c>
      <c r="M177">
        <v>215.10000610351563</v>
      </c>
      <c r="N177">
        <v>220.10000610351563</v>
      </c>
      <c r="O177">
        <v>224.80000305175781</v>
      </c>
      <c r="P177" s="10" t="s">
        <v>1122</v>
      </c>
      <c r="Q177" s="10" t="s">
        <v>82</v>
      </c>
      <c r="R177">
        <v>2199.813232421875</v>
      </c>
      <c r="S177">
        <v>1770.244873046875</v>
      </c>
      <c r="T177">
        <v>16.149999618530273</v>
      </c>
      <c r="U177">
        <v>110</v>
      </c>
      <c r="V177" s="10" t="s">
        <v>82</v>
      </c>
      <c r="W177">
        <v>24.340002059936523</v>
      </c>
      <c r="X177">
        <v>2.0580000877380371</v>
      </c>
      <c r="Y177">
        <v>0.45400002598762512</v>
      </c>
      <c r="Z177">
        <v>0</v>
      </c>
      <c r="AA177">
        <v>0.65800005197525024</v>
      </c>
      <c r="AB177">
        <v>45.900001525878906</v>
      </c>
      <c r="AC177">
        <v>27.848743438720703</v>
      </c>
      <c r="AD177">
        <v>44.963691711425781</v>
      </c>
      <c r="AE177">
        <v>229.80000305175781</v>
      </c>
      <c r="AF177">
        <v>60</v>
      </c>
      <c r="AG177">
        <v>60</v>
      </c>
      <c r="AH177">
        <v>60</v>
      </c>
      <c r="AI177">
        <v>60.799999</v>
      </c>
      <c r="AJ177">
        <v>137.79624938964844</v>
      </c>
      <c r="AK177">
        <v>52.49993896484375</v>
      </c>
      <c r="AL177">
        <v>67.178703308105469</v>
      </c>
      <c r="AM177">
        <v>83.363296508789063</v>
      </c>
      <c r="AN177">
        <v>1.3544375896453857</v>
      </c>
      <c r="AO177">
        <v>544.9609375</v>
      </c>
      <c r="AP177">
        <v>496.37570190429688</v>
      </c>
      <c r="AQ177">
        <v>4.8535628318786621</v>
      </c>
      <c r="AR177">
        <v>3.8376877307891846</v>
      </c>
      <c r="AS177">
        <v>7909.1240234375</v>
      </c>
      <c r="AT177">
        <v>6063.513671875</v>
      </c>
      <c r="AU177">
        <v>1802.970703125</v>
      </c>
      <c r="AV177">
        <v>1121.8017578125</v>
      </c>
      <c r="AW177">
        <v>6106.1533203125</v>
      </c>
      <c r="AX177">
        <v>4941.7119140625</v>
      </c>
      <c r="BA177" s="10" t="s">
        <v>79</v>
      </c>
      <c r="BB177" s="10" t="s">
        <v>1124</v>
      </c>
      <c r="BC177" s="10" t="s">
        <v>1123</v>
      </c>
      <c r="BD177">
        <v>45000</v>
      </c>
      <c r="BE177">
        <v>1241283</v>
      </c>
      <c r="BF177">
        <v>807985</v>
      </c>
      <c r="BG177">
        <v>-1627</v>
      </c>
      <c r="BH177">
        <v>4051</v>
      </c>
      <c r="BI177">
        <v>90682</v>
      </c>
      <c r="BJ177">
        <v>2056680</v>
      </c>
      <c r="BK177">
        <v>1235235</v>
      </c>
      <c r="BL177">
        <v>1119364</v>
      </c>
      <c r="BM177">
        <v>-178281</v>
      </c>
      <c r="BN177">
        <v>99999</v>
      </c>
      <c r="BO177">
        <v>1005</v>
      </c>
      <c r="BP177">
        <v>424819</v>
      </c>
      <c r="BQ177">
        <v>2056680</v>
      </c>
      <c r="BR177">
        <v>23576</v>
      </c>
      <c r="BS177">
        <v>0</v>
      </c>
      <c r="BT177">
        <v>30000</v>
      </c>
      <c r="BU177">
        <v>40584</v>
      </c>
      <c r="BV177">
        <v>0</v>
      </c>
      <c r="BW177">
        <v>30000</v>
      </c>
    </row>
    <row r="178" spans="1:75" x14ac:dyDescent="0.35">
      <c r="A178" s="10" t="s">
        <v>1125</v>
      </c>
      <c r="B178" s="10" t="s">
        <v>78</v>
      </c>
      <c r="C178" s="11">
        <v>45566.761516134262</v>
      </c>
      <c r="D178" s="10" t="s">
        <v>79</v>
      </c>
      <c r="E178" s="10" t="s">
        <v>80</v>
      </c>
      <c r="F178">
        <v>192</v>
      </c>
      <c r="G178">
        <v>799.9376220703125</v>
      </c>
      <c r="H178">
        <v>119.90861511230469</v>
      </c>
      <c r="I178">
        <v>192</v>
      </c>
      <c r="J178">
        <v>192</v>
      </c>
      <c r="K178">
        <v>0</v>
      </c>
      <c r="L178">
        <v>215</v>
      </c>
      <c r="M178">
        <v>215</v>
      </c>
      <c r="N178">
        <v>220.10000610351563</v>
      </c>
      <c r="O178">
        <v>224.80000305175781</v>
      </c>
      <c r="P178" s="10" t="s">
        <v>1126</v>
      </c>
      <c r="Q178" s="10" t="s">
        <v>82</v>
      </c>
      <c r="R178">
        <v>2184.173095703125</v>
      </c>
      <c r="S178">
        <v>1778.016357421875</v>
      </c>
      <c r="T178">
        <v>16.149999618530273</v>
      </c>
      <c r="U178">
        <v>110</v>
      </c>
      <c r="V178" s="10" t="s">
        <v>82</v>
      </c>
      <c r="W178">
        <v>24.338001251220703</v>
      </c>
      <c r="X178">
        <v>2.0280001163482666</v>
      </c>
      <c r="Y178">
        <v>0.45200002193450928</v>
      </c>
      <c r="Z178">
        <v>0</v>
      </c>
      <c r="AA178">
        <v>0.65800005197525024</v>
      </c>
      <c r="AB178">
        <v>46</v>
      </c>
      <c r="AC178">
        <v>27.471582412719727</v>
      </c>
      <c r="AD178">
        <v>44.948402404785156</v>
      </c>
      <c r="AE178">
        <v>229.80000305175781</v>
      </c>
      <c r="AF178">
        <v>60</v>
      </c>
      <c r="AG178">
        <v>60</v>
      </c>
      <c r="AH178">
        <v>60</v>
      </c>
      <c r="AI178">
        <v>60.799999</v>
      </c>
      <c r="AJ178">
        <v>94.586082458496094</v>
      </c>
      <c r="AK178">
        <v>52.499603271484375</v>
      </c>
      <c r="AL178">
        <v>66.484779357910156</v>
      </c>
      <c r="AM178">
        <v>80.496650695800781</v>
      </c>
      <c r="AN178">
        <v>3.3109376430511475</v>
      </c>
      <c r="AO178">
        <v>539.283447265625</v>
      </c>
      <c r="AP178">
        <v>493.505859375</v>
      </c>
      <c r="AQ178">
        <v>4.5901875495910645</v>
      </c>
      <c r="AR178">
        <v>3.7248127460479736</v>
      </c>
      <c r="AS178">
        <v>7640.17138671875</v>
      </c>
      <c r="AT178">
        <v>5306.1875</v>
      </c>
      <c r="AU178">
        <v>1619.005859375</v>
      </c>
      <c r="AV178">
        <v>1019.06005859375</v>
      </c>
      <c r="AW178">
        <v>6021.16552734375</v>
      </c>
      <c r="AX178">
        <v>4287.12744140625</v>
      </c>
      <c r="AY178">
        <v>1.3577580451965332E-2</v>
      </c>
      <c r="AZ178">
        <v>0.16788792610168457</v>
      </c>
      <c r="BA178" s="10" t="s">
        <v>79</v>
      </c>
      <c r="BB178" s="10" t="s">
        <v>1127</v>
      </c>
      <c r="BC178" s="10" t="s">
        <v>1125</v>
      </c>
      <c r="BD178">
        <v>45000</v>
      </c>
      <c r="BE178">
        <v>881786</v>
      </c>
      <c r="BF178">
        <v>1290620</v>
      </c>
      <c r="BG178">
        <v>3131</v>
      </c>
      <c r="BH178">
        <v>4143</v>
      </c>
      <c r="BI178">
        <v>95440</v>
      </c>
      <c r="BJ178">
        <v>2056206</v>
      </c>
      <c r="BK178">
        <v>858494</v>
      </c>
      <c r="BL178">
        <v>1396272</v>
      </c>
      <c r="BM178">
        <v>6528</v>
      </c>
      <c r="BN178">
        <v>93307</v>
      </c>
      <c r="BO178">
        <v>1003</v>
      </c>
      <c r="BP178">
        <v>423750</v>
      </c>
      <c r="BQ178">
        <v>2056206</v>
      </c>
      <c r="BR178">
        <v>7331</v>
      </c>
      <c r="BS178">
        <v>1</v>
      </c>
      <c r="BT178">
        <v>30000</v>
      </c>
      <c r="BU178">
        <v>27054</v>
      </c>
      <c r="BV178">
        <v>1</v>
      </c>
      <c r="BW178">
        <v>30000</v>
      </c>
    </row>
    <row r="179" spans="1:75" x14ac:dyDescent="0.35">
      <c r="A179" s="10" t="s">
        <v>1128</v>
      </c>
      <c r="B179" s="10" t="s">
        <v>85</v>
      </c>
      <c r="C179" s="11">
        <v>45566.761516134262</v>
      </c>
      <c r="D179" s="10" t="s">
        <v>79</v>
      </c>
      <c r="E179" s="10" t="s">
        <v>80</v>
      </c>
      <c r="F179">
        <v>192</v>
      </c>
      <c r="G179">
        <v>799.9376220703125</v>
      </c>
      <c r="H179">
        <v>119.90861511230469</v>
      </c>
      <c r="I179">
        <v>192</v>
      </c>
      <c r="J179">
        <v>192</v>
      </c>
      <c r="K179">
        <v>0</v>
      </c>
      <c r="L179">
        <v>215</v>
      </c>
      <c r="M179">
        <v>215</v>
      </c>
      <c r="N179">
        <v>220.10000610351563</v>
      </c>
      <c r="O179">
        <v>224.80000305175781</v>
      </c>
      <c r="P179" s="10" t="s">
        <v>1126</v>
      </c>
      <c r="Q179" s="10" t="s">
        <v>82</v>
      </c>
      <c r="R179">
        <v>2184.173095703125</v>
      </c>
      <c r="S179">
        <v>1778.016357421875</v>
      </c>
      <c r="T179">
        <v>16.149999618530273</v>
      </c>
      <c r="U179">
        <v>110</v>
      </c>
      <c r="V179" s="10" t="s">
        <v>82</v>
      </c>
      <c r="W179">
        <v>24.338001251220703</v>
      </c>
      <c r="X179">
        <v>2.0280001163482666</v>
      </c>
      <c r="Y179">
        <v>0.45200002193450928</v>
      </c>
      <c r="Z179">
        <v>0</v>
      </c>
      <c r="AA179">
        <v>0.65800005197525024</v>
      </c>
      <c r="AB179">
        <v>46</v>
      </c>
      <c r="AC179">
        <v>27.471582412719727</v>
      </c>
      <c r="AD179">
        <v>44.948402404785156</v>
      </c>
      <c r="AE179">
        <v>229.80000305175781</v>
      </c>
      <c r="AF179">
        <v>60</v>
      </c>
      <c r="AG179">
        <v>60</v>
      </c>
      <c r="AH179">
        <v>60</v>
      </c>
      <c r="AI179">
        <v>60.799999</v>
      </c>
      <c r="AJ179">
        <v>137.79624938964844</v>
      </c>
      <c r="AK179">
        <v>52.49993896484375</v>
      </c>
      <c r="AL179">
        <v>67.179466247558594</v>
      </c>
      <c r="AM179">
        <v>82.957077026367188</v>
      </c>
      <c r="AN179">
        <v>1.3920625448226929</v>
      </c>
      <c r="AO179">
        <v>543.5845947265625</v>
      </c>
      <c r="AP179">
        <v>495.6243896484375</v>
      </c>
      <c r="AQ179">
        <v>4.8911876678466797</v>
      </c>
      <c r="AR179">
        <v>3.8753125667572021</v>
      </c>
      <c r="AS179">
        <v>7863.11083984375</v>
      </c>
      <c r="AT179">
        <v>6042.96630859375</v>
      </c>
      <c r="AU179">
        <v>1813.2666015625</v>
      </c>
      <c r="AV179">
        <v>1131.55712890625</v>
      </c>
      <c r="AW179">
        <v>6049.84423828125</v>
      </c>
      <c r="AX179">
        <v>4911.4091796875</v>
      </c>
      <c r="BA179" s="10" t="s">
        <v>79</v>
      </c>
      <c r="BB179" s="10" t="s">
        <v>1129</v>
      </c>
      <c r="BC179" s="10" t="s">
        <v>1128</v>
      </c>
      <c r="BD179">
        <v>45000</v>
      </c>
      <c r="BE179">
        <v>1193603</v>
      </c>
      <c r="BF179">
        <v>824706</v>
      </c>
      <c r="BG179">
        <v>-3662</v>
      </c>
      <c r="BH179">
        <v>4115</v>
      </c>
      <c r="BI179">
        <v>88647</v>
      </c>
      <c r="BJ179">
        <v>2057057</v>
      </c>
      <c r="BK179">
        <v>1199434</v>
      </c>
      <c r="BL179">
        <v>1136065</v>
      </c>
      <c r="BM179">
        <v>179546</v>
      </c>
      <c r="BN179">
        <v>99999</v>
      </c>
      <c r="BO179">
        <v>1005</v>
      </c>
      <c r="BP179">
        <v>424781</v>
      </c>
      <c r="BQ179">
        <v>2057057</v>
      </c>
      <c r="BR179">
        <v>8560</v>
      </c>
      <c r="BS179">
        <v>1</v>
      </c>
      <c r="BT179">
        <v>30000</v>
      </c>
      <c r="BU179">
        <v>26383</v>
      </c>
      <c r="BV179">
        <v>1</v>
      </c>
      <c r="BW179">
        <v>30000</v>
      </c>
    </row>
    <row r="180" spans="1:75" x14ac:dyDescent="0.35">
      <c r="A180" s="10" t="s">
        <v>1130</v>
      </c>
      <c r="B180" s="10" t="s">
        <v>78</v>
      </c>
      <c r="C180" s="11">
        <v>45566.761796527775</v>
      </c>
      <c r="D180" s="10" t="s">
        <v>79</v>
      </c>
      <c r="E180" s="10" t="s">
        <v>80</v>
      </c>
      <c r="F180">
        <v>193</v>
      </c>
      <c r="G180">
        <v>800.1220703125</v>
      </c>
      <c r="H180">
        <v>119.90861511230469</v>
      </c>
      <c r="I180">
        <v>193</v>
      </c>
      <c r="J180">
        <v>193</v>
      </c>
      <c r="K180">
        <v>0</v>
      </c>
      <c r="L180">
        <v>215.10000610351563</v>
      </c>
      <c r="M180">
        <v>214.80000305175781</v>
      </c>
      <c r="N180">
        <v>220.10000610351563</v>
      </c>
      <c r="O180">
        <v>224.80000305175781</v>
      </c>
      <c r="P180" s="10" t="s">
        <v>1131</v>
      </c>
      <c r="Q180" s="10" t="s">
        <v>82</v>
      </c>
      <c r="R180">
        <v>2198.74462890625</v>
      </c>
      <c r="S180">
        <v>1767.427734375</v>
      </c>
      <c r="T180">
        <v>16.159999847412109</v>
      </c>
      <c r="U180">
        <v>110</v>
      </c>
      <c r="V180" s="10" t="s">
        <v>82</v>
      </c>
      <c r="W180">
        <v>24.340002059936523</v>
      </c>
      <c r="X180">
        <v>2.064000129699707</v>
      </c>
      <c r="Y180">
        <v>0.45400002598762512</v>
      </c>
      <c r="Z180">
        <v>0</v>
      </c>
      <c r="AA180">
        <v>0.65600001811981201</v>
      </c>
      <c r="AB180">
        <v>46</v>
      </c>
      <c r="AC180">
        <v>27.77229118347168</v>
      </c>
      <c r="AD180">
        <v>44.989173889160156</v>
      </c>
      <c r="AE180">
        <v>229.80000305175781</v>
      </c>
      <c r="AF180">
        <v>60</v>
      </c>
      <c r="AG180">
        <v>60.099997999999999</v>
      </c>
      <c r="AH180">
        <v>60.099997999999999</v>
      </c>
      <c r="AI180">
        <v>60.799999</v>
      </c>
      <c r="AJ180">
        <v>94.586082458496094</v>
      </c>
      <c r="AK180">
        <v>52.499603271484375</v>
      </c>
      <c r="AL180">
        <v>66.636688232421875</v>
      </c>
      <c r="AM180">
        <v>80.999481201171875</v>
      </c>
      <c r="AN180">
        <v>2.4214375019073486</v>
      </c>
      <c r="AO180">
        <v>539.886962890625</v>
      </c>
      <c r="AP180">
        <v>494.39511108398438</v>
      </c>
      <c r="AQ180">
        <v>4.5525627136230469</v>
      </c>
      <c r="AR180">
        <v>3.687187671661377</v>
      </c>
      <c r="AS180">
        <v>7649.43115234375</v>
      </c>
      <c r="AT180">
        <v>5349.06005859375</v>
      </c>
      <c r="AU180">
        <v>1608.55224609375</v>
      </c>
      <c r="AV180">
        <v>1010.556640625</v>
      </c>
      <c r="AW180">
        <v>6040.87890625</v>
      </c>
      <c r="AX180">
        <v>4338.50341796875</v>
      </c>
      <c r="AY180">
        <v>1.4542341232299805E-3</v>
      </c>
      <c r="AZ180">
        <v>0.14732217788696289</v>
      </c>
      <c r="BA180" s="10" t="s">
        <v>79</v>
      </c>
      <c r="BB180" s="10" t="s">
        <v>1132</v>
      </c>
      <c r="BC180" s="10" t="s">
        <v>1130</v>
      </c>
      <c r="BD180">
        <v>45000</v>
      </c>
      <c r="BE180">
        <v>863862</v>
      </c>
      <c r="BF180">
        <v>1235066</v>
      </c>
      <c r="BG180">
        <v>3068</v>
      </c>
      <c r="BH180">
        <v>4264</v>
      </c>
      <c r="BI180">
        <v>95377</v>
      </c>
      <c r="BJ180">
        <v>2056065</v>
      </c>
      <c r="BK180">
        <v>842484</v>
      </c>
      <c r="BL180">
        <v>1341201</v>
      </c>
      <c r="BM180">
        <v>5442</v>
      </c>
      <c r="BN180">
        <v>93307</v>
      </c>
      <c r="BO180">
        <v>1004</v>
      </c>
      <c r="BP180">
        <v>423793</v>
      </c>
      <c r="BQ180">
        <v>2056065</v>
      </c>
      <c r="BR180">
        <v>28074</v>
      </c>
      <c r="BS180">
        <v>0</v>
      </c>
      <c r="BT180">
        <v>30000</v>
      </c>
      <c r="BU180">
        <v>26451</v>
      </c>
      <c r="BV180">
        <v>1</v>
      </c>
      <c r="BW180">
        <v>30000</v>
      </c>
    </row>
    <row r="181" spans="1:75" x14ac:dyDescent="0.35">
      <c r="A181" s="10" t="s">
        <v>1133</v>
      </c>
      <c r="B181" s="10" t="s">
        <v>85</v>
      </c>
      <c r="C181" s="11">
        <v>45566.761796527775</v>
      </c>
      <c r="D181" s="10" t="s">
        <v>79</v>
      </c>
      <c r="E181" s="10" t="s">
        <v>80</v>
      </c>
      <c r="F181">
        <v>193</v>
      </c>
      <c r="G181">
        <v>800.1220703125</v>
      </c>
      <c r="H181">
        <v>119.90861511230469</v>
      </c>
      <c r="I181">
        <v>193</v>
      </c>
      <c r="J181">
        <v>193</v>
      </c>
      <c r="K181">
        <v>0</v>
      </c>
      <c r="L181">
        <v>215.10000610351563</v>
      </c>
      <c r="M181">
        <v>214.80000305175781</v>
      </c>
      <c r="N181">
        <v>220.10000610351563</v>
      </c>
      <c r="O181">
        <v>224.80000305175781</v>
      </c>
      <c r="P181" s="10" t="s">
        <v>1131</v>
      </c>
      <c r="Q181" s="10" t="s">
        <v>82</v>
      </c>
      <c r="R181">
        <v>2198.74462890625</v>
      </c>
      <c r="S181">
        <v>1767.427734375</v>
      </c>
      <c r="T181">
        <v>16.159999847412109</v>
      </c>
      <c r="U181">
        <v>110</v>
      </c>
      <c r="V181" s="10" t="s">
        <v>82</v>
      </c>
      <c r="W181">
        <v>24.340002059936523</v>
      </c>
      <c r="X181">
        <v>2.064000129699707</v>
      </c>
      <c r="Y181">
        <v>0.45400002598762512</v>
      </c>
      <c r="Z181">
        <v>0</v>
      </c>
      <c r="AA181">
        <v>0.65600001811981201</v>
      </c>
      <c r="AB181">
        <v>46</v>
      </c>
      <c r="AC181">
        <v>27.77229118347168</v>
      </c>
      <c r="AD181">
        <v>44.989173889160156</v>
      </c>
      <c r="AE181">
        <v>229.80000305175781</v>
      </c>
      <c r="AF181">
        <v>60</v>
      </c>
      <c r="AG181">
        <v>60.099997999999999</v>
      </c>
      <c r="AH181">
        <v>60.099997999999999</v>
      </c>
      <c r="AI181">
        <v>60.799999</v>
      </c>
      <c r="AJ181">
        <v>137.79624938964844</v>
      </c>
      <c r="AK181">
        <v>52.49993896484375</v>
      </c>
      <c r="AL181">
        <v>67.106643676757813</v>
      </c>
      <c r="AM181">
        <v>82.988983154296875</v>
      </c>
      <c r="AN181">
        <v>1.6554375886917114</v>
      </c>
      <c r="AO181">
        <v>543.626953125</v>
      </c>
      <c r="AP181">
        <v>495.06106567382813</v>
      </c>
      <c r="AQ181">
        <v>4.9288125038146973</v>
      </c>
      <c r="AR181">
        <v>3.8753125667572021</v>
      </c>
      <c r="AS181">
        <v>7860.00048828125</v>
      </c>
      <c r="AT181">
        <v>6012.5712890625</v>
      </c>
      <c r="AU181">
        <v>1836.95166015625</v>
      </c>
      <c r="AV181">
        <v>1133.6904296875</v>
      </c>
      <c r="AW181">
        <v>6023.048828125</v>
      </c>
      <c r="AX181">
        <v>4878.880859375</v>
      </c>
      <c r="BA181" s="10" t="s">
        <v>79</v>
      </c>
      <c r="BB181" s="10" t="s">
        <v>1134</v>
      </c>
      <c r="BC181" s="10" t="s">
        <v>1133</v>
      </c>
      <c r="BD181">
        <v>45000</v>
      </c>
      <c r="BE181">
        <v>1223809</v>
      </c>
      <c r="BF181">
        <v>964540</v>
      </c>
      <c r="BG181">
        <v>-2309</v>
      </c>
      <c r="BH181">
        <v>4078</v>
      </c>
      <c r="BI181">
        <v>90000</v>
      </c>
      <c r="BJ181">
        <v>2056021</v>
      </c>
      <c r="BK181">
        <v>1220521</v>
      </c>
      <c r="BL181">
        <v>1271762</v>
      </c>
      <c r="BM181">
        <v>-178780</v>
      </c>
      <c r="BN181">
        <v>98425</v>
      </c>
      <c r="BO181">
        <v>1005</v>
      </c>
      <c r="BP181">
        <v>424770</v>
      </c>
      <c r="BQ181">
        <v>2056021</v>
      </c>
      <c r="BR181">
        <v>11112</v>
      </c>
      <c r="BS181">
        <v>1</v>
      </c>
      <c r="BT181">
        <v>30000</v>
      </c>
      <c r="BU181">
        <v>24389</v>
      </c>
      <c r="BV181">
        <v>1</v>
      </c>
      <c r="BW181">
        <v>30000</v>
      </c>
    </row>
    <row r="182" spans="1:75" x14ac:dyDescent="0.35">
      <c r="A182" s="10" t="s">
        <v>1135</v>
      </c>
      <c r="B182" s="10" t="s">
        <v>78</v>
      </c>
      <c r="C182" s="11">
        <v>45566.762074317128</v>
      </c>
      <c r="D182" s="10" t="s">
        <v>79</v>
      </c>
      <c r="E182" s="10" t="s">
        <v>80</v>
      </c>
      <c r="F182">
        <v>194</v>
      </c>
      <c r="G182">
        <v>799.9376220703125</v>
      </c>
      <c r="H182">
        <v>119.90861511230469</v>
      </c>
      <c r="I182">
        <v>194</v>
      </c>
      <c r="J182">
        <v>194</v>
      </c>
      <c r="K182">
        <v>0</v>
      </c>
      <c r="L182">
        <v>215.10000610351563</v>
      </c>
      <c r="M182">
        <v>215</v>
      </c>
      <c r="N182">
        <v>220.10000610351563</v>
      </c>
      <c r="O182">
        <v>224.80000305175781</v>
      </c>
      <c r="P182" s="10" t="s">
        <v>1136</v>
      </c>
      <c r="Q182" s="10" t="s">
        <v>82</v>
      </c>
      <c r="R182">
        <v>2195.830322265625</v>
      </c>
      <c r="S182">
        <v>1772.284912109375</v>
      </c>
      <c r="T182">
        <v>16.159999847412109</v>
      </c>
      <c r="U182">
        <v>110</v>
      </c>
      <c r="V182" s="10" t="s">
        <v>82</v>
      </c>
      <c r="W182">
        <v>24.340002059936523</v>
      </c>
      <c r="X182">
        <v>2.0280001163482666</v>
      </c>
      <c r="Y182">
        <v>0.45400002598762512</v>
      </c>
      <c r="Z182">
        <v>0</v>
      </c>
      <c r="AA182">
        <v>0.65400004386901855</v>
      </c>
      <c r="AB182">
        <v>46.200000762939453</v>
      </c>
      <c r="AC182">
        <v>27.486871719360352</v>
      </c>
      <c r="AD182">
        <v>44.978981018066406</v>
      </c>
      <c r="AE182">
        <v>229.80000305175781</v>
      </c>
      <c r="AF182">
        <v>60</v>
      </c>
      <c r="AG182">
        <v>59.900002000000001</v>
      </c>
      <c r="AH182">
        <v>59.900002000000001</v>
      </c>
      <c r="AI182">
        <v>60.799999</v>
      </c>
      <c r="AJ182">
        <v>94.586082458496094</v>
      </c>
      <c r="AK182">
        <v>52.499603271484375</v>
      </c>
      <c r="AL182">
        <v>66.572296142578125</v>
      </c>
      <c r="AM182">
        <v>80.408622741699219</v>
      </c>
      <c r="AN182">
        <v>3.0851876735687256</v>
      </c>
      <c r="AO182">
        <v>538.73272705078125</v>
      </c>
      <c r="AP182">
        <v>492.96673583984375</v>
      </c>
      <c r="AQ182">
        <v>4.6654376983642578</v>
      </c>
      <c r="AR182">
        <v>3.687187671661377</v>
      </c>
      <c r="AS182">
        <v>7624.4130859375</v>
      </c>
      <c r="AT182">
        <v>5302.68701171875</v>
      </c>
      <c r="AU182">
        <v>1659.166015625</v>
      </c>
      <c r="AV182">
        <v>999.8388671875</v>
      </c>
      <c r="AW182">
        <v>5965.2470703125</v>
      </c>
      <c r="AX182">
        <v>4302.84814453125</v>
      </c>
      <c r="AY182">
        <v>8.051753044128418E-3</v>
      </c>
      <c r="AZ182">
        <v>0.14430379867553711</v>
      </c>
      <c r="BA182" s="10" t="s">
        <v>79</v>
      </c>
      <c r="BB182" s="10" t="s">
        <v>79</v>
      </c>
      <c r="BC182" s="10" t="s">
        <v>79</v>
      </c>
    </row>
    <row r="183" spans="1:75" x14ac:dyDescent="0.35">
      <c r="A183" s="10" t="s">
        <v>1137</v>
      </c>
      <c r="B183" s="10" t="s">
        <v>85</v>
      </c>
      <c r="C183" s="11">
        <v>45566.762074317128</v>
      </c>
      <c r="D183" s="10" t="s">
        <v>79</v>
      </c>
      <c r="E183" s="10" t="s">
        <v>80</v>
      </c>
      <c r="F183">
        <v>194</v>
      </c>
      <c r="G183">
        <v>799.9376220703125</v>
      </c>
      <c r="H183">
        <v>119.90861511230469</v>
      </c>
      <c r="I183">
        <v>194</v>
      </c>
      <c r="J183">
        <v>194</v>
      </c>
      <c r="K183">
        <v>0</v>
      </c>
      <c r="L183">
        <v>215.10000610351563</v>
      </c>
      <c r="M183">
        <v>215</v>
      </c>
      <c r="N183">
        <v>220.10000610351563</v>
      </c>
      <c r="O183">
        <v>224.80000305175781</v>
      </c>
      <c r="P183" s="10" t="s">
        <v>1136</v>
      </c>
      <c r="Q183" s="10" t="s">
        <v>82</v>
      </c>
      <c r="R183">
        <v>2195.830322265625</v>
      </c>
      <c r="S183">
        <v>1772.284912109375</v>
      </c>
      <c r="T183">
        <v>16.159999847412109</v>
      </c>
      <c r="U183">
        <v>110</v>
      </c>
      <c r="V183" s="10" t="s">
        <v>82</v>
      </c>
      <c r="W183">
        <v>24.340002059936523</v>
      </c>
      <c r="X183">
        <v>2.0280001163482666</v>
      </c>
      <c r="Y183">
        <v>0.45400002598762512</v>
      </c>
      <c r="Z183">
        <v>0</v>
      </c>
      <c r="AA183">
        <v>0.65400004386901855</v>
      </c>
      <c r="AB183">
        <v>46.200000762939453</v>
      </c>
      <c r="AC183">
        <v>27.486871719360352</v>
      </c>
      <c r="AD183">
        <v>44.978981018066406</v>
      </c>
      <c r="AE183">
        <v>229.80000305175781</v>
      </c>
      <c r="AF183">
        <v>60</v>
      </c>
      <c r="AG183">
        <v>59.900002000000001</v>
      </c>
      <c r="AH183">
        <v>59.900002000000001</v>
      </c>
      <c r="AI183">
        <v>60.799999</v>
      </c>
      <c r="AJ183">
        <v>137.79624938964844</v>
      </c>
      <c r="AK183">
        <v>52.49993896484375</v>
      </c>
      <c r="AL183">
        <v>67.308944702148438</v>
      </c>
      <c r="AM183">
        <v>82.852256774902344</v>
      </c>
      <c r="AN183">
        <v>2.4455626010894775</v>
      </c>
      <c r="AO183">
        <v>540.8458251953125</v>
      </c>
      <c r="AP183">
        <v>492.4324951171875</v>
      </c>
      <c r="AQ183">
        <v>4.8535628318786621</v>
      </c>
      <c r="AR183">
        <v>3.8753125667572021</v>
      </c>
      <c r="AS183">
        <v>7810.08740234375</v>
      </c>
      <c r="AT183">
        <v>5928.1279296875</v>
      </c>
      <c r="AU183">
        <v>1778.57861328125</v>
      </c>
      <c r="AV183">
        <v>1118.68896484375</v>
      </c>
      <c r="AW183">
        <v>6031.5087890625</v>
      </c>
      <c r="AX183">
        <v>4809.43896484375</v>
      </c>
      <c r="BA183" s="10" t="s">
        <v>79</v>
      </c>
      <c r="BB183" s="10" t="s">
        <v>1138</v>
      </c>
      <c r="BC183" s="10" t="s">
        <v>1137</v>
      </c>
      <c r="BD183">
        <v>45000</v>
      </c>
      <c r="BE183">
        <v>1216359</v>
      </c>
      <c r="BF183">
        <v>1046056</v>
      </c>
      <c r="BG183">
        <v>-3211</v>
      </c>
      <c r="BH183">
        <v>4093</v>
      </c>
      <c r="BI183">
        <v>89098</v>
      </c>
      <c r="BJ183">
        <v>2054737</v>
      </c>
      <c r="BK183">
        <v>1213795</v>
      </c>
      <c r="BL183">
        <v>1353850</v>
      </c>
      <c r="BM183">
        <v>-179047</v>
      </c>
      <c r="BN183">
        <v>98425</v>
      </c>
      <c r="BO183">
        <v>1004</v>
      </c>
      <c r="BP183">
        <v>424614</v>
      </c>
      <c r="BQ183">
        <v>2054737</v>
      </c>
      <c r="BR183">
        <v>23035</v>
      </c>
      <c r="BS183">
        <v>0</v>
      </c>
      <c r="BT183">
        <v>30000</v>
      </c>
      <c r="BU183">
        <v>31986</v>
      </c>
      <c r="BV183">
        <v>1</v>
      </c>
      <c r="BW183">
        <v>30000</v>
      </c>
    </row>
    <row r="184" spans="1:75" x14ac:dyDescent="0.35">
      <c r="A184" s="10" t="s">
        <v>1139</v>
      </c>
      <c r="B184" s="10" t="s">
        <v>78</v>
      </c>
      <c r="C184" s="11">
        <v>45566.762348715281</v>
      </c>
      <c r="D184" s="10" t="s">
        <v>79</v>
      </c>
      <c r="E184" s="10" t="s">
        <v>80</v>
      </c>
      <c r="F184">
        <v>195</v>
      </c>
      <c r="G184">
        <v>799.9376220703125</v>
      </c>
      <c r="H184">
        <v>119.90861511230469</v>
      </c>
      <c r="I184">
        <v>195</v>
      </c>
      <c r="J184">
        <v>195</v>
      </c>
      <c r="K184">
        <v>0</v>
      </c>
      <c r="L184">
        <v>214.80000305175781</v>
      </c>
      <c r="M184">
        <v>214.80000305175781</v>
      </c>
      <c r="N184">
        <v>220.10000610351563</v>
      </c>
      <c r="O184">
        <v>224.80000305175781</v>
      </c>
      <c r="P184" s="10" t="s">
        <v>1140</v>
      </c>
      <c r="Q184" s="10" t="s">
        <v>82</v>
      </c>
      <c r="R184">
        <v>2200.104736328125</v>
      </c>
      <c r="S184">
        <v>1785.0107421875</v>
      </c>
      <c r="T184">
        <v>16.159999847412109</v>
      </c>
      <c r="U184">
        <v>110</v>
      </c>
      <c r="V184" s="10" t="s">
        <v>82</v>
      </c>
      <c r="W184">
        <v>24.340002059936523</v>
      </c>
      <c r="X184">
        <v>2.0559999942779541</v>
      </c>
      <c r="Y184">
        <v>0.45400002598762512</v>
      </c>
      <c r="Z184">
        <v>0</v>
      </c>
      <c r="AA184">
        <v>0.65200001001358032</v>
      </c>
      <c r="AB184">
        <v>46.200000762939453</v>
      </c>
      <c r="AC184">
        <v>27.614292144775391</v>
      </c>
      <c r="AD184">
        <v>44.978981018066406</v>
      </c>
      <c r="AE184">
        <v>230</v>
      </c>
      <c r="AF184">
        <v>60</v>
      </c>
      <c r="AG184">
        <v>60</v>
      </c>
      <c r="AH184">
        <v>60</v>
      </c>
      <c r="AI184">
        <v>60.799999</v>
      </c>
      <c r="AJ184">
        <v>94.586082458496094</v>
      </c>
      <c r="AK184">
        <v>52.499603271484375</v>
      </c>
      <c r="AL184">
        <v>66.552352905273438</v>
      </c>
      <c r="AM184">
        <v>80.360282897949219</v>
      </c>
      <c r="AN184">
        <v>3.0099375247955322</v>
      </c>
      <c r="AO184">
        <v>538.82177734375</v>
      </c>
      <c r="AP184">
        <v>492.77679443359375</v>
      </c>
      <c r="AQ184">
        <v>4.5901875495910645</v>
      </c>
      <c r="AR184">
        <v>3.7248127460479736</v>
      </c>
      <c r="AS184">
        <v>7638.2890625</v>
      </c>
      <c r="AT184">
        <v>5314.29443359375</v>
      </c>
      <c r="AU184">
        <v>1616.8271484375</v>
      </c>
      <c r="AV184">
        <v>1016.7119140625</v>
      </c>
      <c r="AW184">
        <v>6021.4619140625</v>
      </c>
      <c r="AX184">
        <v>4297.58251953125</v>
      </c>
      <c r="AY184">
        <v>5.7443380355834961E-3</v>
      </c>
      <c r="AZ184">
        <v>0.1585698127746582</v>
      </c>
      <c r="BA184" s="10" t="s">
        <v>79</v>
      </c>
      <c r="BB184" s="10" t="s">
        <v>1141</v>
      </c>
      <c r="BC184" s="10" t="s">
        <v>1139</v>
      </c>
      <c r="BD184">
        <v>45000</v>
      </c>
      <c r="BE184">
        <v>863274</v>
      </c>
      <c r="BF184">
        <v>1296752</v>
      </c>
      <c r="BG184">
        <v>2565</v>
      </c>
      <c r="BH184">
        <v>4270</v>
      </c>
      <c r="BI184">
        <v>94874</v>
      </c>
      <c r="BJ184">
        <v>2054918</v>
      </c>
      <c r="BK184">
        <v>841156</v>
      </c>
      <c r="BL184">
        <v>1403449</v>
      </c>
      <c r="BM184">
        <v>5514</v>
      </c>
      <c r="BN184">
        <v>90945</v>
      </c>
      <c r="BO184">
        <v>1003</v>
      </c>
      <c r="BP184">
        <v>423565</v>
      </c>
      <c r="BQ184">
        <v>2054918</v>
      </c>
      <c r="BR184">
        <v>7219</v>
      </c>
      <c r="BS184">
        <v>1</v>
      </c>
      <c r="BT184">
        <v>30000</v>
      </c>
      <c r="BU184">
        <v>30516</v>
      </c>
      <c r="BV184">
        <v>1</v>
      </c>
      <c r="BW184">
        <v>30000</v>
      </c>
    </row>
    <row r="185" spans="1:75" x14ac:dyDescent="0.35">
      <c r="A185" s="10" t="s">
        <v>1142</v>
      </c>
      <c r="B185" s="10" t="s">
        <v>85</v>
      </c>
      <c r="C185" s="11">
        <v>45566.762348715281</v>
      </c>
      <c r="D185" s="10" t="s">
        <v>79</v>
      </c>
      <c r="E185" s="10" t="s">
        <v>80</v>
      </c>
      <c r="F185">
        <v>195</v>
      </c>
      <c r="G185">
        <v>799.9376220703125</v>
      </c>
      <c r="H185">
        <v>119.90861511230469</v>
      </c>
      <c r="I185">
        <v>195</v>
      </c>
      <c r="J185">
        <v>195</v>
      </c>
      <c r="K185">
        <v>0</v>
      </c>
      <c r="L185">
        <v>214.80000305175781</v>
      </c>
      <c r="M185">
        <v>214.80000305175781</v>
      </c>
      <c r="N185">
        <v>220.10000610351563</v>
      </c>
      <c r="O185">
        <v>224.80000305175781</v>
      </c>
      <c r="P185" s="10" t="s">
        <v>1140</v>
      </c>
      <c r="Q185" s="10" t="s">
        <v>82</v>
      </c>
      <c r="R185">
        <v>2200.104736328125</v>
      </c>
      <c r="S185">
        <v>1785.0107421875</v>
      </c>
      <c r="T185">
        <v>16.159999847412109</v>
      </c>
      <c r="U185">
        <v>110</v>
      </c>
      <c r="V185" s="10" t="s">
        <v>82</v>
      </c>
      <c r="W185">
        <v>24.340002059936523</v>
      </c>
      <c r="X185">
        <v>2.0559999942779541</v>
      </c>
      <c r="Y185">
        <v>0.45400002598762512</v>
      </c>
      <c r="Z185">
        <v>0</v>
      </c>
      <c r="AA185">
        <v>0.65200001001358032</v>
      </c>
      <c r="AB185">
        <v>46.200000762939453</v>
      </c>
      <c r="AC185">
        <v>27.614292144775391</v>
      </c>
      <c r="AD185">
        <v>44.978981018066406</v>
      </c>
      <c r="AE185">
        <v>230</v>
      </c>
      <c r="AF185">
        <v>60</v>
      </c>
      <c r="AG185">
        <v>60</v>
      </c>
      <c r="AH185">
        <v>60</v>
      </c>
      <c r="AI185">
        <v>60.799999</v>
      </c>
      <c r="AJ185">
        <v>137.79624938964844</v>
      </c>
      <c r="AK185">
        <v>52.49993896484375</v>
      </c>
      <c r="AL185">
        <v>67.0633544921875</v>
      </c>
      <c r="AM185">
        <v>82.758575439453125</v>
      </c>
      <c r="AN185">
        <v>2.4831876754760742</v>
      </c>
      <c r="AO185">
        <v>544.7874755859375</v>
      </c>
      <c r="AP185">
        <v>496.56497192382813</v>
      </c>
      <c r="AQ185">
        <v>4.8535628318786621</v>
      </c>
      <c r="AR185">
        <v>3.8753125667572021</v>
      </c>
      <c r="AS185">
        <v>7869.62353515625</v>
      </c>
      <c r="AT185">
        <v>6058.01513671875</v>
      </c>
      <c r="AU185">
        <v>1793.51708984375</v>
      </c>
      <c r="AV185">
        <v>1131.021484375</v>
      </c>
      <c r="AW185">
        <v>6076.1064453125</v>
      </c>
      <c r="AX185">
        <v>4926.99365234375</v>
      </c>
      <c r="BA185" s="10" t="s">
        <v>79</v>
      </c>
      <c r="BB185" s="10" t="s">
        <v>1143</v>
      </c>
      <c r="BC185" s="10" t="s">
        <v>1142</v>
      </c>
      <c r="BD185">
        <v>45000</v>
      </c>
      <c r="BE185">
        <v>1240844</v>
      </c>
      <c r="BF185">
        <v>1084744</v>
      </c>
      <c r="BG185">
        <v>1777</v>
      </c>
      <c r="BH185">
        <v>4135</v>
      </c>
      <c r="BI185">
        <v>94086</v>
      </c>
      <c r="BJ185">
        <v>2054626</v>
      </c>
      <c r="BK185">
        <v>1218178</v>
      </c>
      <c r="BL185">
        <v>1389603</v>
      </c>
      <c r="BM185">
        <v>-175178</v>
      </c>
      <c r="BN185">
        <v>99999</v>
      </c>
      <c r="BO185">
        <v>1005</v>
      </c>
      <c r="BP185">
        <v>424626</v>
      </c>
      <c r="BQ185">
        <v>2054626</v>
      </c>
      <c r="BR185">
        <v>8529</v>
      </c>
      <c r="BS185">
        <v>1</v>
      </c>
      <c r="BT185">
        <v>30000</v>
      </c>
      <c r="BU185">
        <v>45437</v>
      </c>
      <c r="BV185">
        <v>0</v>
      </c>
      <c r="BW185">
        <v>30000</v>
      </c>
    </row>
    <row r="186" spans="1:75" x14ac:dyDescent="0.35">
      <c r="A186" s="10" t="s">
        <v>1144</v>
      </c>
      <c r="B186" s="10" t="s">
        <v>78</v>
      </c>
      <c r="C186" s="11">
        <v>45566.762642488429</v>
      </c>
      <c r="D186" s="10" t="s">
        <v>79</v>
      </c>
      <c r="E186" s="10" t="s">
        <v>80</v>
      </c>
      <c r="F186">
        <v>196</v>
      </c>
      <c r="G186">
        <v>800.3065185546875</v>
      </c>
      <c r="H186">
        <v>119.90861511230469</v>
      </c>
      <c r="I186">
        <v>196</v>
      </c>
      <c r="J186">
        <v>196</v>
      </c>
      <c r="K186">
        <v>0</v>
      </c>
      <c r="L186">
        <v>214.80000305175781</v>
      </c>
      <c r="M186">
        <v>214.80000305175781</v>
      </c>
      <c r="N186">
        <v>220</v>
      </c>
      <c r="O186">
        <v>224.80000305175781</v>
      </c>
      <c r="P186" s="10" t="s">
        <v>1145</v>
      </c>
      <c r="Q186" s="10" t="s">
        <v>82</v>
      </c>
      <c r="R186">
        <v>2184.85302734375</v>
      </c>
      <c r="S186">
        <v>1782.87353515625</v>
      </c>
      <c r="T186">
        <v>16.170000076293945</v>
      </c>
      <c r="U186">
        <v>110</v>
      </c>
      <c r="V186" s="10" t="s">
        <v>82</v>
      </c>
      <c r="W186">
        <v>24.338001251220703</v>
      </c>
      <c r="X186">
        <v>2.0480000972747803</v>
      </c>
      <c r="Y186">
        <v>0.45200002193450928</v>
      </c>
      <c r="Z186">
        <v>0</v>
      </c>
      <c r="AA186">
        <v>0.65000003576278687</v>
      </c>
      <c r="AB186">
        <v>46.400001525878906</v>
      </c>
      <c r="AC186">
        <v>27.706033706665039</v>
      </c>
      <c r="AD186">
        <v>44.948402404785156</v>
      </c>
      <c r="AE186">
        <v>229.80000305175781</v>
      </c>
      <c r="AF186">
        <v>60</v>
      </c>
      <c r="AG186">
        <v>60.099997999999999</v>
      </c>
      <c r="AH186">
        <v>60.099997999999999</v>
      </c>
      <c r="AI186">
        <v>60.799999</v>
      </c>
      <c r="AJ186">
        <v>94.586082458496094</v>
      </c>
      <c r="AK186">
        <v>52.499603271484375</v>
      </c>
      <c r="AL186">
        <v>66.648933410644531</v>
      </c>
      <c r="AM186">
        <v>80.402854919433594</v>
      </c>
      <c r="AN186">
        <v>3.6119377613067627</v>
      </c>
      <c r="AO186">
        <v>540.75390625</v>
      </c>
      <c r="AP186">
        <v>495.71267700195313</v>
      </c>
      <c r="AQ186">
        <v>4.6278128623962402</v>
      </c>
      <c r="AR186">
        <v>3.6495625972747803</v>
      </c>
      <c r="AS186">
        <v>7665.57421875</v>
      </c>
      <c r="AT186">
        <v>5371.45751953125</v>
      </c>
      <c r="AU186">
        <v>1652.91796875</v>
      </c>
      <c r="AV186">
        <v>995.87548828125</v>
      </c>
      <c r="AW186">
        <v>6012.65625</v>
      </c>
      <c r="AX186">
        <v>4375.58203125</v>
      </c>
      <c r="AY186">
        <v>3.0580759048461914E-3</v>
      </c>
      <c r="AZ186">
        <v>0.14261305332183838</v>
      </c>
      <c r="BA186" s="10" t="s">
        <v>79</v>
      </c>
      <c r="BB186" s="10" t="s">
        <v>1146</v>
      </c>
      <c r="BC186" s="10" t="s">
        <v>1144</v>
      </c>
      <c r="BD186">
        <v>45000</v>
      </c>
      <c r="BE186">
        <v>863042</v>
      </c>
      <c r="BF186">
        <v>1276922</v>
      </c>
      <c r="BG186">
        <v>1729</v>
      </c>
      <c r="BH186">
        <v>4155</v>
      </c>
      <c r="BI186">
        <v>94038</v>
      </c>
      <c r="BJ186">
        <v>2055711</v>
      </c>
      <c r="BK186">
        <v>841424</v>
      </c>
      <c r="BL186">
        <v>1384016</v>
      </c>
      <c r="BM186">
        <v>5444</v>
      </c>
      <c r="BN186">
        <v>93307</v>
      </c>
      <c r="BO186">
        <v>1003</v>
      </c>
      <c r="BP186">
        <v>423705</v>
      </c>
      <c r="BQ186">
        <v>2055711</v>
      </c>
      <c r="BR186">
        <v>7788</v>
      </c>
      <c r="BS186">
        <v>1</v>
      </c>
      <c r="BT186">
        <v>30000</v>
      </c>
      <c r="BU186">
        <v>25915</v>
      </c>
      <c r="BV186">
        <v>1</v>
      </c>
      <c r="BW186">
        <v>30000</v>
      </c>
    </row>
    <row r="187" spans="1:75" x14ac:dyDescent="0.35">
      <c r="A187" s="10" t="s">
        <v>1147</v>
      </c>
      <c r="B187" s="10" t="s">
        <v>85</v>
      </c>
      <c r="C187" s="11">
        <v>45566.762642488429</v>
      </c>
      <c r="D187" s="10" t="s">
        <v>79</v>
      </c>
      <c r="E187" s="10" t="s">
        <v>80</v>
      </c>
      <c r="F187">
        <v>196</v>
      </c>
      <c r="G187">
        <v>800.3065185546875</v>
      </c>
      <c r="H187">
        <v>119.90861511230469</v>
      </c>
      <c r="I187">
        <v>196</v>
      </c>
      <c r="J187">
        <v>196</v>
      </c>
      <c r="K187">
        <v>0</v>
      </c>
      <c r="L187">
        <v>214.80000305175781</v>
      </c>
      <c r="M187">
        <v>214.80000305175781</v>
      </c>
      <c r="N187">
        <v>220</v>
      </c>
      <c r="O187">
        <v>224.80000305175781</v>
      </c>
      <c r="P187" s="10" t="s">
        <v>1145</v>
      </c>
      <c r="Q187" s="10" t="s">
        <v>82</v>
      </c>
      <c r="R187">
        <v>2184.85302734375</v>
      </c>
      <c r="S187">
        <v>1782.87353515625</v>
      </c>
      <c r="T187">
        <v>16.170000076293945</v>
      </c>
      <c r="U187">
        <v>110</v>
      </c>
      <c r="V187" s="10" t="s">
        <v>82</v>
      </c>
      <c r="W187">
        <v>24.338001251220703</v>
      </c>
      <c r="X187">
        <v>2.0480000972747803</v>
      </c>
      <c r="Y187">
        <v>0.45200002193450928</v>
      </c>
      <c r="Z187">
        <v>0</v>
      </c>
      <c r="AA187">
        <v>0.65000003576278687</v>
      </c>
      <c r="AB187">
        <v>46.400001525878906</v>
      </c>
      <c r="AC187">
        <v>27.706033706665039</v>
      </c>
      <c r="AD187">
        <v>44.948402404785156</v>
      </c>
      <c r="AE187">
        <v>229.80000305175781</v>
      </c>
      <c r="AF187">
        <v>60</v>
      </c>
      <c r="AG187">
        <v>60.099997999999999</v>
      </c>
      <c r="AH187">
        <v>60.099997999999999</v>
      </c>
      <c r="AI187">
        <v>60.799999</v>
      </c>
      <c r="AJ187">
        <v>137.79624938964844</v>
      </c>
      <c r="AK187">
        <v>52.49993896484375</v>
      </c>
      <c r="AL187">
        <v>67.242454528808594</v>
      </c>
      <c r="AM187">
        <v>83.27001953125</v>
      </c>
      <c r="AN187">
        <v>1.3544375896453857</v>
      </c>
      <c r="AO187">
        <v>543.7239990234375</v>
      </c>
      <c r="AP187">
        <v>495.76885986328125</v>
      </c>
      <c r="AQ187">
        <v>4.8159375190734863</v>
      </c>
      <c r="AR187">
        <v>3.8376877307891846</v>
      </c>
      <c r="AS187">
        <v>7861.43505859375</v>
      </c>
      <c r="AT187">
        <v>6023.98095703125</v>
      </c>
      <c r="AU187">
        <v>1775.93994140625</v>
      </c>
      <c r="AV187">
        <v>1116.51806640625</v>
      </c>
      <c r="AW187">
        <v>6085.4951171875</v>
      </c>
      <c r="AX187">
        <v>4907.462890625</v>
      </c>
      <c r="BA187" s="10" t="s">
        <v>79</v>
      </c>
      <c r="BB187" s="10" t="s">
        <v>1148</v>
      </c>
      <c r="BC187" s="10" t="s">
        <v>1147</v>
      </c>
      <c r="BD187">
        <v>45000</v>
      </c>
      <c r="BE187">
        <v>1184739</v>
      </c>
      <c r="BF187">
        <v>1042875</v>
      </c>
      <c r="BG187">
        <v>-3673</v>
      </c>
      <c r="BH187">
        <v>4082</v>
      </c>
      <c r="BI187">
        <v>88636</v>
      </c>
      <c r="BJ187">
        <v>2054973</v>
      </c>
      <c r="BK187">
        <v>1190346</v>
      </c>
      <c r="BL187">
        <v>1349303</v>
      </c>
      <c r="BM187">
        <v>179494</v>
      </c>
      <c r="BN187">
        <v>98425</v>
      </c>
      <c r="BO187">
        <v>1005</v>
      </c>
      <c r="BP187">
        <v>424718</v>
      </c>
      <c r="BQ187">
        <v>2054973</v>
      </c>
      <c r="BR187">
        <v>72433</v>
      </c>
      <c r="BS187">
        <v>0</v>
      </c>
      <c r="BT187">
        <v>30000</v>
      </c>
      <c r="BU187">
        <v>23774</v>
      </c>
      <c r="BV187">
        <v>1</v>
      </c>
      <c r="BW187">
        <v>30000</v>
      </c>
    </row>
    <row r="188" spans="1:75" x14ac:dyDescent="0.35">
      <c r="A188" s="10" t="s">
        <v>1149</v>
      </c>
      <c r="B188" s="10" t="s">
        <v>78</v>
      </c>
      <c r="C188" s="11">
        <v>45566.762919224537</v>
      </c>
      <c r="D188" s="10" t="s">
        <v>79</v>
      </c>
      <c r="E188" s="10" t="s">
        <v>80</v>
      </c>
      <c r="F188">
        <v>197</v>
      </c>
      <c r="G188">
        <v>800.1220703125</v>
      </c>
      <c r="H188">
        <v>119.90861511230469</v>
      </c>
      <c r="I188">
        <v>197</v>
      </c>
      <c r="J188">
        <v>197</v>
      </c>
      <c r="K188">
        <v>0</v>
      </c>
      <c r="L188">
        <v>215</v>
      </c>
      <c r="M188">
        <v>215</v>
      </c>
      <c r="N188">
        <v>220.10000610351563</v>
      </c>
      <c r="O188">
        <v>225</v>
      </c>
      <c r="P188" s="10" t="s">
        <v>1150</v>
      </c>
      <c r="Q188" s="10" t="s">
        <v>82</v>
      </c>
      <c r="R188">
        <v>2197.578857421875</v>
      </c>
      <c r="S188">
        <v>1784.136474609375</v>
      </c>
      <c r="T188">
        <v>16.170000076293945</v>
      </c>
      <c r="U188">
        <v>110</v>
      </c>
      <c r="V188" s="10" t="s">
        <v>82</v>
      </c>
      <c r="W188">
        <v>24.340002059936523</v>
      </c>
      <c r="X188">
        <v>2.0480000972747803</v>
      </c>
      <c r="Y188">
        <v>0.45400002598762512</v>
      </c>
      <c r="Z188">
        <v>0</v>
      </c>
      <c r="AA188">
        <v>0.65400004386901855</v>
      </c>
      <c r="AB188">
        <v>46.5</v>
      </c>
      <c r="AC188">
        <v>27.833452224731445</v>
      </c>
      <c r="AD188">
        <v>44.943305969238281</v>
      </c>
      <c r="AE188">
        <v>229.80000305175781</v>
      </c>
      <c r="AF188">
        <v>60</v>
      </c>
      <c r="AG188">
        <v>59.900002000000001</v>
      </c>
      <c r="AH188">
        <v>59.900002000000001</v>
      </c>
      <c r="AI188">
        <v>60.900002000000001</v>
      </c>
      <c r="AJ188">
        <v>94.586082458496094</v>
      </c>
      <c r="AK188">
        <v>52.499603271484375</v>
      </c>
      <c r="AL188">
        <v>66.621902465820313</v>
      </c>
      <c r="AM188">
        <v>80.406806945800781</v>
      </c>
      <c r="AN188">
        <v>3.1228127479553223</v>
      </c>
      <c r="AO188">
        <v>541.7491455078125</v>
      </c>
      <c r="AP188">
        <v>497.34194946289063</v>
      </c>
      <c r="AQ188">
        <v>4.5901875495910645</v>
      </c>
      <c r="AR188">
        <v>3.6495625972747803</v>
      </c>
      <c r="AS188">
        <v>7682.650390625</v>
      </c>
      <c r="AT188">
        <v>5424.0615234375</v>
      </c>
      <c r="AU188">
        <v>1642.29296875</v>
      </c>
      <c r="AV188">
        <v>1005.83935546875</v>
      </c>
      <c r="AW188">
        <v>6040.357421875</v>
      </c>
      <c r="AX188">
        <v>4418.22216796875</v>
      </c>
      <c r="AY188">
        <v>1.4159798622131348E-2</v>
      </c>
      <c r="AZ188">
        <v>0.12826335430145264</v>
      </c>
      <c r="BA188" s="10" t="s">
        <v>79</v>
      </c>
      <c r="BB188" s="10" t="s">
        <v>79</v>
      </c>
      <c r="BC188" s="10" t="s">
        <v>79</v>
      </c>
    </row>
    <row r="189" spans="1:75" x14ac:dyDescent="0.35">
      <c r="A189" s="10" t="s">
        <v>1151</v>
      </c>
      <c r="B189" s="10" t="s">
        <v>85</v>
      </c>
      <c r="C189" s="11">
        <v>45566.762919224537</v>
      </c>
      <c r="D189" s="10" t="s">
        <v>79</v>
      </c>
      <c r="E189" s="10" t="s">
        <v>80</v>
      </c>
      <c r="F189">
        <v>197</v>
      </c>
      <c r="G189">
        <v>800.1220703125</v>
      </c>
      <c r="H189">
        <v>119.90861511230469</v>
      </c>
      <c r="I189">
        <v>197</v>
      </c>
      <c r="J189">
        <v>197</v>
      </c>
      <c r="K189">
        <v>0</v>
      </c>
      <c r="L189">
        <v>215</v>
      </c>
      <c r="M189">
        <v>215</v>
      </c>
      <c r="N189">
        <v>220.10000610351563</v>
      </c>
      <c r="O189">
        <v>225</v>
      </c>
      <c r="P189" s="10" t="s">
        <v>1150</v>
      </c>
      <c r="Q189" s="10" t="s">
        <v>82</v>
      </c>
      <c r="R189">
        <v>2197.578857421875</v>
      </c>
      <c r="S189">
        <v>1784.136474609375</v>
      </c>
      <c r="T189">
        <v>16.170000076293945</v>
      </c>
      <c r="U189">
        <v>110</v>
      </c>
      <c r="V189" s="10" t="s">
        <v>82</v>
      </c>
      <c r="W189">
        <v>24.340002059936523</v>
      </c>
      <c r="X189">
        <v>2.0480000972747803</v>
      </c>
      <c r="Y189">
        <v>0.45400002598762512</v>
      </c>
      <c r="Z189">
        <v>0</v>
      </c>
      <c r="AA189">
        <v>0.65400004386901855</v>
      </c>
      <c r="AB189">
        <v>46.5</v>
      </c>
      <c r="AC189">
        <v>27.833452224731445</v>
      </c>
      <c r="AD189">
        <v>44.943305969238281</v>
      </c>
      <c r="AE189">
        <v>229.80000305175781</v>
      </c>
      <c r="AF189">
        <v>60</v>
      </c>
      <c r="AG189">
        <v>59.900002000000001</v>
      </c>
      <c r="AH189">
        <v>59.900002000000001</v>
      </c>
      <c r="AI189">
        <v>60.900002000000001</v>
      </c>
      <c r="AJ189">
        <v>137.79624938964844</v>
      </c>
      <c r="AK189">
        <v>52.49993896484375</v>
      </c>
      <c r="AL189">
        <v>67.189033508300781</v>
      </c>
      <c r="AM189">
        <v>82.828056335449219</v>
      </c>
      <c r="AN189">
        <v>2.2198126316070557</v>
      </c>
      <c r="AO189">
        <v>543.4066162109375</v>
      </c>
      <c r="AP189">
        <v>495.49026489257813</v>
      </c>
      <c r="AQ189">
        <v>4.8911876678466797</v>
      </c>
      <c r="AR189">
        <v>3.8753125667572021</v>
      </c>
      <c r="AS189">
        <v>7855.80810546875</v>
      </c>
      <c r="AT189">
        <v>6008.95556640625</v>
      </c>
      <c r="AU189">
        <v>1818.4755859375</v>
      </c>
      <c r="AV189">
        <v>1137.1923828125</v>
      </c>
      <c r="AW189">
        <v>6037.33251953125</v>
      </c>
      <c r="AX189">
        <v>4871.76318359375</v>
      </c>
      <c r="BA189" s="10" t="s">
        <v>79</v>
      </c>
      <c r="BB189" s="10" t="s">
        <v>1152</v>
      </c>
      <c r="BC189" s="10" t="s">
        <v>1151</v>
      </c>
      <c r="BD189">
        <v>45000</v>
      </c>
      <c r="BE189">
        <v>1196146</v>
      </c>
      <c r="BF189">
        <v>1020704</v>
      </c>
      <c r="BG189">
        <v>-3673</v>
      </c>
      <c r="BH189">
        <v>4081</v>
      </c>
      <c r="BI189">
        <v>88636</v>
      </c>
      <c r="BJ189">
        <v>2055189</v>
      </c>
      <c r="BK189">
        <v>1199505</v>
      </c>
      <c r="BL189">
        <v>1327122</v>
      </c>
      <c r="BM189">
        <v>179997</v>
      </c>
      <c r="BN189">
        <v>98425</v>
      </c>
      <c r="BO189">
        <v>1005</v>
      </c>
      <c r="BP189">
        <v>424814</v>
      </c>
      <c r="BQ189">
        <v>2055189</v>
      </c>
      <c r="BR189">
        <v>6225</v>
      </c>
      <c r="BS189">
        <v>1</v>
      </c>
      <c r="BT189">
        <v>30000</v>
      </c>
      <c r="BU189">
        <v>20633</v>
      </c>
      <c r="BV189">
        <v>1</v>
      </c>
      <c r="BW189">
        <v>30000</v>
      </c>
    </row>
    <row r="190" spans="1:75" x14ac:dyDescent="0.35">
      <c r="A190" s="10" t="s">
        <v>1153</v>
      </c>
      <c r="B190" s="10" t="s">
        <v>78</v>
      </c>
      <c r="C190" s="11">
        <v>45566.763195046296</v>
      </c>
      <c r="D190" s="10" t="s">
        <v>79</v>
      </c>
      <c r="E190" s="10" t="s">
        <v>80</v>
      </c>
      <c r="F190">
        <v>198</v>
      </c>
      <c r="G190">
        <v>800.3065185546875</v>
      </c>
      <c r="H190">
        <v>119.90861511230469</v>
      </c>
      <c r="I190">
        <v>198</v>
      </c>
      <c r="J190">
        <v>198</v>
      </c>
      <c r="K190">
        <v>0</v>
      </c>
      <c r="L190">
        <v>214.80000305175781</v>
      </c>
      <c r="M190">
        <v>214.80000305175781</v>
      </c>
      <c r="N190">
        <v>220</v>
      </c>
      <c r="O190">
        <v>225</v>
      </c>
      <c r="P190" s="10" t="s">
        <v>1154</v>
      </c>
      <c r="Q190" s="10" t="s">
        <v>82</v>
      </c>
      <c r="R190">
        <v>2193.984619140625</v>
      </c>
      <c r="S190">
        <v>1769.0792236328125</v>
      </c>
      <c r="T190">
        <v>16.180000305175781</v>
      </c>
      <c r="U190">
        <v>110</v>
      </c>
      <c r="V190" s="10" t="s">
        <v>82</v>
      </c>
      <c r="W190">
        <v>24.338001251220703</v>
      </c>
      <c r="X190">
        <v>2.0340001583099365</v>
      </c>
      <c r="Y190">
        <v>0.45200002193450928</v>
      </c>
      <c r="Z190">
        <v>0</v>
      </c>
      <c r="AA190">
        <v>0.65600001811981201</v>
      </c>
      <c r="AB190">
        <v>46.5</v>
      </c>
      <c r="AC190">
        <v>27.731517791748047</v>
      </c>
      <c r="AD190">
        <v>44.994274139404297</v>
      </c>
      <c r="AE190">
        <v>229.80000305175781</v>
      </c>
      <c r="AF190">
        <v>60</v>
      </c>
      <c r="AG190">
        <v>60</v>
      </c>
      <c r="AH190">
        <v>60</v>
      </c>
      <c r="AI190">
        <v>60.799999</v>
      </c>
      <c r="AJ190">
        <v>94.586082458496094</v>
      </c>
      <c r="AK190">
        <v>52.499603271484375</v>
      </c>
      <c r="AL190">
        <v>66.393211364746094</v>
      </c>
      <c r="AM190">
        <v>80.390304565429688</v>
      </c>
      <c r="AN190">
        <v>3.2733125686645508</v>
      </c>
      <c r="AO190">
        <v>541.05902099609375</v>
      </c>
      <c r="AP190">
        <v>495.7120361328125</v>
      </c>
      <c r="AQ190">
        <v>4.6654376983642578</v>
      </c>
      <c r="AR190">
        <v>3.687187671661377</v>
      </c>
      <c r="AS190">
        <v>7682.626953125</v>
      </c>
      <c r="AT190">
        <v>5387.978515625</v>
      </c>
      <c r="AU190">
        <v>1674.9306640625</v>
      </c>
      <c r="AV190">
        <v>1014.986328125</v>
      </c>
      <c r="AW190">
        <v>6007.6962890625</v>
      </c>
      <c r="AX190">
        <v>4372.9921875</v>
      </c>
      <c r="AY190">
        <v>1.6915202140808105E-2</v>
      </c>
      <c r="AZ190">
        <v>0.12241518497467041</v>
      </c>
      <c r="BA190" s="10" t="s">
        <v>79</v>
      </c>
      <c r="BB190" s="10" t="s">
        <v>1155</v>
      </c>
      <c r="BC190" s="10" t="s">
        <v>1153</v>
      </c>
      <c r="BD190">
        <v>45000</v>
      </c>
      <c r="BE190">
        <v>843108</v>
      </c>
      <c r="BF190">
        <v>1227625</v>
      </c>
      <c r="BG190">
        <v>-2309</v>
      </c>
      <c r="BH190">
        <v>4160</v>
      </c>
      <c r="BI190">
        <v>90000</v>
      </c>
      <c r="BJ190">
        <v>2055411</v>
      </c>
      <c r="BK190">
        <v>829164</v>
      </c>
      <c r="BL190">
        <v>1332718</v>
      </c>
      <c r="BM190">
        <v>1531</v>
      </c>
      <c r="BN190">
        <v>98425</v>
      </c>
      <c r="BO190">
        <v>1003</v>
      </c>
      <c r="BP190">
        <v>423312</v>
      </c>
      <c r="BQ190">
        <v>2055411</v>
      </c>
      <c r="BR190">
        <v>6246</v>
      </c>
      <c r="BS190">
        <v>1</v>
      </c>
      <c r="BT190">
        <v>30000</v>
      </c>
      <c r="BU190">
        <v>26653</v>
      </c>
      <c r="BV190">
        <v>1</v>
      </c>
      <c r="BW190">
        <v>30000</v>
      </c>
    </row>
    <row r="191" spans="1:75" x14ac:dyDescent="0.35">
      <c r="A191" s="10" t="s">
        <v>1156</v>
      </c>
      <c r="B191" s="10" t="s">
        <v>85</v>
      </c>
      <c r="C191" s="11">
        <v>45566.763195046296</v>
      </c>
      <c r="D191" s="10" t="s">
        <v>79</v>
      </c>
      <c r="E191" s="10" t="s">
        <v>80</v>
      </c>
      <c r="F191">
        <v>198</v>
      </c>
      <c r="G191">
        <v>800.3065185546875</v>
      </c>
      <c r="H191">
        <v>119.90861511230469</v>
      </c>
      <c r="I191">
        <v>198</v>
      </c>
      <c r="J191">
        <v>198</v>
      </c>
      <c r="K191">
        <v>0</v>
      </c>
      <c r="L191">
        <v>214.80000305175781</v>
      </c>
      <c r="M191">
        <v>214.80000305175781</v>
      </c>
      <c r="N191">
        <v>220</v>
      </c>
      <c r="O191">
        <v>225</v>
      </c>
      <c r="P191" s="10" t="s">
        <v>1154</v>
      </c>
      <c r="Q191" s="10" t="s">
        <v>82</v>
      </c>
      <c r="R191">
        <v>2193.984619140625</v>
      </c>
      <c r="S191">
        <v>1769.0792236328125</v>
      </c>
      <c r="T191">
        <v>16.180000305175781</v>
      </c>
      <c r="U191">
        <v>110</v>
      </c>
      <c r="V191" s="10" t="s">
        <v>82</v>
      </c>
      <c r="W191">
        <v>24.338001251220703</v>
      </c>
      <c r="X191">
        <v>2.0340001583099365</v>
      </c>
      <c r="Y191">
        <v>0.45200002193450928</v>
      </c>
      <c r="Z191">
        <v>0</v>
      </c>
      <c r="AA191">
        <v>0.65600001811981201</v>
      </c>
      <c r="AB191">
        <v>46.5</v>
      </c>
      <c r="AC191">
        <v>27.731517791748047</v>
      </c>
      <c r="AD191">
        <v>44.994274139404297</v>
      </c>
      <c r="AE191">
        <v>229.80000305175781</v>
      </c>
      <c r="AF191">
        <v>60</v>
      </c>
      <c r="AG191">
        <v>60</v>
      </c>
      <c r="AH191">
        <v>60</v>
      </c>
      <c r="AI191">
        <v>60.799999</v>
      </c>
      <c r="AJ191">
        <v>137.79624938964844</v>
      </c>
      <c r="AK191">
        <v>52.49993896484375</v>
      </c>
      <c r="AL191">
        <v>67.152168273925781</v>
      </c>
      <c r="AM191">
        <v>83.22515869140625</v>
      </c>
      <c r="AN191">
        <v>1.3544375896453857</v>
      </c>
      <c r="AO191">
        <v>542.31793212890625</v>
      </c>
      <c r="AP191">
        <v>494.11309814453125</v>
      </c>
      <c r="AQ191">
        <v>4.8535628318786621</v>
      </c>
      <c r="AR191">
        <v>3.8376877307891846</v>
      </c>
      <c r="AS191">
        <v>7844.10546875</v>
      </c>
      <c r="AT191">
        <v>5976.20654296875</v>
      </c>
      <c r="AU191">
        <v>1788.45068359375</v>
      </c>
      <c r="AV191">
        <v>1108.4833984375</v>
      </c>
      <c r="AW191">
        <v>6055.65478515625</v>
      </c>
      <c r="AX191">
        <v>4867.72314453125</v>
      </c>
      <c r="BA191" s="10" t="s">
        <v>79</v>
      </c>
      <c r="BB191" s="10" t="s">
        <v>1157</v>
      </c>
      <c r="BC191" s="10" t="s">
        <v>1156</v>
      </c>
      <c r="BD191">
        <v>45000</v>
      </c>
      <c r="BE191">
        <v>1235509</v>
      </c>
      <c r="BF191">
        <v>957263</v>
      </c>
      <c r="BG191">
        <v>-1627</v>
      </c>
      <c r="BH191">
        <v>4077</v>
      </c>
      <c r="BI191">
        <v>90682</v>
      </c>
      <c r="BJ191">
        <v>2056336</v>
      </c>
      <c r="BK191">
        <v>1229299</v>
      </c>
      <c r="BL191">
        <v>1262693</v>
      </c>
      <c r="BM191">
        <v>-178267</v>
      </c>
      <c r="BN191">
        <v>99999</v>
      </c>
      <c r="BO191">
        <v>1005</v>
      </c>
      <c r="BP191">
        <v>424885</v>
      </c>
      <c r="BQ191">
        <v>2056336</v>
      </c>
      <c r="BR191">
        <v>10621</v>
      </c>
      <c r="BS191">
        <v>1</v>
      </c>
      <c r="BT191">
        <v>30000</v>
      </c>
      <c r="BU191">
        <v>36394</v>
      </c>
      <c r="BV191">
        <v>1</v>
      </c>
      <c r="BW191">
        <v>30000</v>
      </c>
    </row>
    <row r="192" spans="1:75" x14ac:dyDescent="0.35">
      <c r="A192" s="10" t="s">
        <v>1158</v>
      </c>
      <c r="B192" s="10" t="s">
        <v>78</v>
      </c>
      <c r="C192" s="11">
        <v>45566.764247395833</v>
      </c>
      <c r="D192" s="10" t="s">
        <v>79</v>
      </c>
      <c r="E192" s="10" t="s">
        <v>80</v>
      </c>
      <c r="F192">
        <v>199</v>
      </c>
      <c r="G192">
        <v>800.6754150390625</v>
      </c>
      <c r="H192">
        <v>119.90861511230469</v>
      </c>
      <c r="I192">
        <v>199</v>
      </c>
      <c r="J192">
        <v>199</v>
      </c>
      <c r="K192">
        <v>0</v>
      </c>
      <c r="L192">
        <v>216.80000305175781</v>
      </c>
      <c r="M192">
        <v>215.80000305175781</v>
      </c>
      <c r="N192">
        <v>219.10000610351563</v>
      </c>
      <c r="O192">
        <v>224.60000610351563</v>
      </c>
      <c r="P192" s="10" t="s">
        <v>1159</v>
      </c>
      <c r="Q192" s="10" t="s">
        <v>82</v>
      </c>
      <c r="R192">
        <v>2204.37890625</v>
      </c>
      <c r="S192">
        <v>1778.7935791015625</v>
      </c>
      <c r="T192">
        <v>16.190000534057617</v>
      </c>
      <c r="U192">
        <v>110</v>
      </c>
      <c r="V192" s="10" t="s">
        <v>82</v>
      </c>
      <c r="W192">
        <v>24.322000503540039</v>
      </c>
      <c r="X192">
        <v>2.0580000877380371</v>
      </c>
      <c r="Y192">
        <v>0.45400002598762512</v>
      </c>
      <c r="Z192">
        <v>0</v>
      </c>
      <c r="AA192">
        <v>0.65600001811981201</v>
      </c>
      <c r="AB192">
        <v>46.900001525878906</v>
      </c>
      <c r="AC192">
        <v>27.879323959350586</v>
      </c>
      <c r="AD192">
        <v>44.968788146972656</v>
      </c>
      <c r="AE192">
        <v>230</v>
      </c>
      <c r="AF192">
        <v>60</v>
      </c>
      <c r="AG192">
        <v>60</v>
      </c>
      <c r="AH192">
        <v>60</v>
      </c>
      <c r="AI192">
        <v>60.099997999999999</v>
      </c>
      <c r="AJ192">
        <v>94.586082458496094</v>
      </c>
      <c r="AK192">
        <v>52.499603271484375</v>
      </c>
      <c r="AL192">
        <v>59.555435180664063</v>
      </c>
      <c r="AM192">
        <v>75.067962646484375</v>
      </c>
      <c r="AN192">
        <v>4.0634374618530273</v>
      </c>
      <c r="AO192">
        <v>537.48272705078125</v>
      </c>
      <c r="AP192">
        <v>491.0867919921875</v>
      </c>
      <c r="AQ192">
        <v>4.5901875495910645</v>
      </c>
      <c r="AR192">
        <v>3.6495625972747803</v>
      </c>
      <c r="AS192">
        <v>7703.4140625</v>
      </c>
      <c r="AT192">
        <v>5158.16162109375</v>
      </c>
      <c r="AU192">
        <v>1627.06591796875</v>
      </c>
      <c r="AV192">
        <v>990.13720703125</v>
      </c>
      <c r="AW192">
        <v>6076.34814453125</v>
      </c>
      <c r="AX192">
        <v>4168.0244140625</v>
      </c>
      <c r="AY192">
        <v>1.5750765800476074E-2</v>
      </c>
      <c r="AZ192">
        <v>0.16319727897644043</v>
      </c>
      <c r="BA192" s="10" t="s">
        <v>79</v>
      </c>
      <c r="BB192" s="10" t="s">
        <v>1160</v>
      </c>
      <c r="BC192" s="10" t="s">
        <v>1158</v>
      </c>
      <c r="BD192">
        <v>45000</v>
      </c>
      <c r="BE192">
        <v>824859</v>
      </c>
      <c r="BF192">
        <v>1227653</v>
      </c>
      <c r="BG192">
        <v>-264</v>
      </c>
      <c r="BH192">
        <v>4106</v>
      </c>
      <c r="BI192">
        <v>92045</v>
      </c>
      <c r="BJ192">
        <v>2055224</v>
      </c>
      <c r="BK192">
        <v>808576</v>
      </c>
      <c r="BL192">
        <v>1336256</v>
      </c>
      <c r="BM192">
        <v>3352</v>
      </c>
      <c r="BN192">
        <v>98425</v>
      </c>
      <c r="BO192">
        <v>1003</v>
      </c>
      <c r="BP192">
        <v>423212</v>
      </c>
      <c r="BQ192">
        <v>2055224</v>
      </c>
      <c r="BR192">
        <v>4643</v>
      </c>
      <c r="BS192">
        <v>1</v>
      </c>
      <c r="BT192">
        <v>30000</v>
      </c>
      <c r="BU192">
        <v>22800</v>
      </c>
      <c r="BV192">
        <v>1</v>
      </c>
      <c r="BW192">
        <v>30000</v>
      </c>
    </row>
    <row r="193" spans="1:75" x14ac:dyDescent="0.35">
      <c r="A193" s="10" t="s">
        <v>1161</v>
      </c>
      <c r="B193" s="10" t="s">
        <v>85</v>
      </c>
      <c r="C193" s="11">
        <v>45566.764247395833</v>
      </c>
      <c r="D193" s="10" t="s">
        <v>79</v>
      </c>
      <c r="E193" s="10" t="s">
        <v>80</v>
      </c>
      <c r="F193">
        <v>199</v>
      </c>
      <c r="G193">
        <v>800.6754150390625</v>
      </c>
      <c r="H193">
        <v>119.90861511230469</v>
      </c>
      <c r="I193">
        <v>199</v>
      </c>
      <c r="J193">
        <v>199</v>
      </c>
      <c r="K193">
        <v>0</v>
      </c>
      <c r="L193">
        <v>216.80000305175781</v>
      </c>
      <c r="M193">
        <v>215.80000305175781</v>
      </c>
      <c r="N193">
        <v>219.10000610351563</v>
      </c>
      <c r="O193">
        <v>224.60000610351563</v>
      </c>
      <c r="P193" s="10" t="s">
        <v>1159</v>
      </c>
      <c r="Q193" s="10" t="s">
        <v>82</v>
      </c>
      <c r="R193">
        <v>2204.37890625</v>
      </c>
      <c r="S193">
        <v>1778.7935791015625</v>
      </c>
      <c r="T193">
        <v>16.190000534057617</v>
      </c>
      <c r="U193">
        <v>110</v>
      </c>
      <c r="V193" s="10" t="s">
        <v>82</v>
      </c>
      <c r="W193">
        <v>24.322000503540039</v>
      </c>
      <c r="X193">
        <v>2.0580000877380371</v>
      </c>
      <c r="Y193">
        <v>0.45400002598762512</v>
      </c>
      <c r="Z193">
        <v>0</v>
      </c>
      <c r="AA193">
        <v>0.65600001811981201</v>
      </c>
      <c r="AB193">
        <v>46.900001525878906</v>
      </c>
      <c r="AC193">
        <v>27.879323959350586</v>
      </c>
      <c r="AD193">
        <v>44.968788146972656</v>
      </c>
      <c r="AE193">
        <v>230</v>
      </c>
      <c r="AF193">
        <v>60</v>
      </c>
      <c r="AG193">
        <v>60</v>
      </c>
      <c r="AH193">
        <v>60</v>
      </c>
      <c r="AI193">
        <v>60.099997999999999</v>
      </c>
      <c r="AJ193">
        <v>137.79624938964844</v>
      </c>
      <c r="AK193">
        <v>52.49993896484375</v>
      </c>
      <c r="AL193">
        <v>59.710472106933594</v>
      </c>
      <c r="AM193">
        <v>76.821891784667969</v>
      </c>
      <c r="AN193">
        <v>2.5208125114440918</v>
      </c>
      <c r="AO193">
        <v>542.57806396484375</v>
      </c>
      <c r="AP193">
        <v>494.60256958007813</v>
      </c>
      <c r="AQ193">
        <v>4.8159375190734863</v>
      </c>
      <c r="AR193">
        <v>3.8000626564025879</v>
      </c>
      <c r="AS193">
        <v>7995.462890625</v>
      </c>
      <c r="AT193">
        <v>5968.31640625</v>
      </c>
      <c r="AU193">
        <v>1781.83154296875</v>
      </c>
      <c r="AV193">
        <v>1105.48388671875</v>
      </c>
      <c r="AW193">
        <v>6213.63134765625</v>
      </c>
      <c r="AX193">
        <v>4862.83251953125</v>
      </c>
      <c r="BA193" s="10" t="s">
        <v>79</v>
      </c>
      <c r="BB193" s="10" t="s">
        <v>1162</v>
      </c>
      <c r="BC193" s="10" t="s">
        <v>1161</v>
      </c>
      <c r="BD193">
        <v>45000</v>
      </c>
      <c r="BE193">
        <v>1232923</v>
      </c>
      <c r="BF193">
        <v>1087878</v>
      </c>
      <c r="BG193">
        <v>-945</v>
      </c>
      <c r="BH193">
        <v>4130</v>
      </c>
      <c r="BI193">
        <v>91364</v>
      </c>
      <c r="BJ193">
        <v>2054220</v>
      </c>
      <c r="BK193">
        <v>1226647</v>
      </c>
      <c r="BL193">
        <v>1393498</v>
      </c>
      <c r="BM193">
        <v>-178164</v>
      </c>
      <c r="BN193">
        <v>98425</v>
      </c>
      <c r="BO193">
        <v>1005</v>
      </c>
      <c r="BP193">
        <v>424618</v>
      </c>
      <c r="BQ193">
        <v>2054220</v>
      </c>
      <c r="BR193">
        <v>15247</v>
      </c>
      <c r="BS193">
        <v>1</v>
      </c>
      <c r="BT193">
        <v>30000</v>
      </c>
      <c r="BU193">
        <v>22045</v>
      </c>
      <c r="BV193">
        <v>1</v>
      </c>
      <c r="BW193">
        <v>30000</v>
      </c>
    </row>
    <row r="194" spans="1:75" x14ac:dyDescent="0.35">
      <c r="A194" s="10" t="s">
        <v>1163</v>
      </c>
      <c r="B194" s="10" t="s">
        <v>78</v>
      </c>
      <c r="C194" s="11">
        <v>45566.764526724539</v>
      </c>
      <c r="D194" s="10" t="s">
        <v>79</v>
      </c>
      <c r="E194" s="10" t="s">
        <v>80</v>
      </c>
      <c r="F194">
        <v>200</v>
      </c>
      <c r="G194">
        <v>800.1220703125</v>
      </c>
      <c r="H194">
        <v>119.90861511230469</v>
      </c>
      <c r="I194">
        <v>200</v>
      </c>
      <c r="J194">
        <v>200</v>
      </c>
      <c r="K194">
        <v>0</v>
      </c>
      <c r="L194">
        <v>216.30000305175781</v>
      </c>
      <c r="M194">
        <v>215.80000305175781</v>
      </c>
      <c r="N194">
        <v>219.10000610351563</v>
      </c>
      <c r="O194">
        <v>225</v>
      </c>
      <c r="P194" s="10" t="s">
        <v>1164</v>
      </c>
      <c r="Q194" s="10" t="s">
        <v>82</v>
      </c>
      <c r="R194">
        <v>2197.1904296875</v>
      </c>
      <c r="S194">
        <v>1804.53662109375</v>
      </c>
      <c r="T194">
        <v>16.19999885559082</v>
      </c>
      <c r="U194">
        <v>110</v>
      </c>
      <c r="V194" s="10" t="s">
        <v>82</v>
      </c>
      <c r="W194">
        <v>24.340002059936523</v>
      </c>
      <c r="X194">
        <v>2.2920000553131104</v>
      </c>
      <c r="Y194">
        <v>0.45400002598762512</v>
      </c>
      <c r="Z194">
        <v>0</v>
      </c>
      <c r="AA194">
        <v>0.65600001811981201</v>
      </c>
      <c r="AB194">
        <v>47.200000762939453</v>
      </c>
      <c r="AC194">
        <v>28.603065490722656</v>
      </c>
      <c r="AD194">
        <v>44.943305969238281</v>
      </c>
      <c r="AE194">
        <v>230</v>
      </c>
      <c r="AF194">
        <v>60</v>
      </c>
      <c r="AG194">
        <v>59.900002000000001</v>
      </c>
      <c r="AH194">
        <v>59.900002000000001</v>
      </c>
      <c r="AI194">
        <v>59.799999</v>
      </c>
      <c r="AJ194">
        <v>94.586082458496094</v>
      </c>
      <c r="AK194">
        <v>52.499603271484375</v>
      </c>
      <c r="AL194">
        <v>64.246772766113281</v>
      </c>
      <c r="AM194">
        <v>78.247756958007813</v>
      </c>
      <c r="AN194">
        <v>2.8970625400543213</v>
      </c>
      <c r="AO194">
        <v>534.447265625</v>
      </c>
      <c r="AP194">
        <v>485.60491943359375</v>
      </c>
      <c r="AQ194">
        <v>4.5149378776550293</v>
      </c>
      <c r="AR194">
        <v>3.6119377613067627</v>
      </c>
      <c r="AS194">
        <v>7654.50341796875</v>
      </c>
      <c r="AT194">
        <v>5123.79931640625</v>
      </c>
      <c r="AU194">
        <v>1578.96875</v>
      </c>
      <c r="AV194">
        <v>962.1171875</v>
      </c>
      <c r="AW194">
        <v>6075.53466796875</v>
      </c>
      <c r="AX194">
        <v>4161.68212890625</v>
      </c>
      <c r="AY194">
        <v>1.7725229263305664E-3</v>
      </c>
      <c r="AZ194">
        <v>0.15388453006744385</v>
      </c>
      <c r="BA194" s="10" t="s">
        <v>79</v>
      </c>
      <c r="BB194" s="10" t="s">
        <v>1165</v>
      </c>
      <c r="BC194" s="10" t="s">
        <v>1163</v>
      </c>
      <c r="BD194">
        <v>45000</v>
      </c>
      <c r="BE194">
        <v>890642</v>
      </c>
      <c r="BF194">
        <v>1008995</v>
      </c>
      <c r="BG194">
        <v>3196</v>
      </c>
      <c r="BH194">
        <v>4088</v>
      </c>
      <c r="BI194">
        <v>95505</v>
      </c>
      <c r="BJ194">
        <v>2164631</v>
      </c>
      <c r="BK194">
        <v>866827</v>
      </c>
      <c r="BL194">
        <v>1119463</v>
      </c>
      <c r="BM194">
        <v>6608</v>
      </c>
      <c r="BN194">
        <v>99999</v>
      </c>
      <c r="BO194">
        <v>1003</v>
      </c>
      <c r="BP194">
        <v>423572</v>
      </c>
      <c r="BQ194">
        <v>2164631</v>
      </c>
      <c r="BR194">
        <v>630896</v>
      </c>
      <c r="BS194">
        <v>0</v>
      </c>
      <c r="BT194">
        <v>30000</v>
      </c>
      <c r="BU194">
        <v>34763</v>
      </c>
      <c r="BV194">
        <v>1</v>
      </c>
      <c r="BW194">
        <v>30000</v>
      </c>
    </row>
    <row r="195" spans="1:75" x14ac:dyDescent="0.35">
      <c r="A195" s="10" t="s">
        <v>1166</v>
      </c>
      <c r="B195" s="10" t="s">
        <v>85</v>
      </c>
      <c r="C195" s="11">
        <v>45566.764526724539</v>
      </c>
      <c r="D195" s="10" t="s">
        <v>79</v>
      </c>
      <c r="E195" s="10" t="s">
        <v>80</v>
      </c>
      <c r="F195">
        <v>200</v>
      </c>
      <c r="G195">
        <v>800.1220703125</v>
      </c>
      <c r="H195">
        <v>119.90861511230469</v>
      </c>
      <c r="I195">
        <v>200</v>
      </c>
      <c r="J195">
        <v>200</v>
      </c>
      <c r="K195">
        <v>0</v>
      </c>
      <c r="L195">
        <v>216.30000305175781</v>
      </c>
      <c r="M195">
        <v>215.80000305175781</v>
      </c>
      <c r="N195">
        <v>219.10000610351563</v>
      </c>
      <c r="O195">
        <v>225</v>
      </c>
      <c r="P195" s="10" t="s">
        <v>1164</v>
      </c>
      <c r="Q195" s="10" t="s">
        <v>82</v>
      </c>
      <c r="R195">
        <v>2197.1904296875</v>
      </c>
      <c r="S195">
        <v>1804.53662109375</v>
      </c>
      <c r="T195">
        <v>16.19999885559082</v>
      </c>
      <c r="U195">
        <v>110</v>
      </c>
      <c r="V195" s="10" t="s">
        <v>82</v>
      </c>
      <c r="W195">
        <v>24.340002059936523</v>
      </c>
      <c r="X195">
        <v>2.2920000553131104</v>
      </c>
      <c r="Y195">
        <v>0.45400002598762512</v>
      </c>
      <c r="Z195">
        <v>0</v>
      </c>
      <c r="AA195">
        <v>0.65600001811981201</v>
      </c>
      <c r="AB195">
        <v>47.200000762939453</v>
      </c>
      <c r="AC195">
        <v>28.603065490722656</v>
      </c>
      <c r="AD195">
        <v>44.943305969238281</v>
      </c>
      <c r="AE195">
        <v>230</v>
      </c>
      <c r="AF195">
        <v>60</v>
      </c>
      <c r="AG195">
        <v>59.900002000000001</v>
      </c>
      <c r="AH195">
        <v>59.900002000000001</v>
      </c>
      <c r="AI195">
        <v>59.799999</v>
      </c>
      <c r="AJ195">
        <v>137.79624938964844</v>
      </c>
      <c r="AK195">
        <v>52.49993896484375</v>
      </c>
      <c r="AL195">
        <v>64.329109191894531</v>
      </c>
      <c r="AM195">
        <v>80.632339477539063</v>
      </c>
      <c r="AN195">
        <v>1.4296876192092896</v>
      </c>
      <c r="AO195">
        <v>539.9884033203125</v>
      </c>
      <c r="AP195">
        <v>489.0445556640625</v>
      </c>
      <c r="AQ195">
        <v>4.966437816619873</v>
      </c>
      <c r="AR195">
        <v>3.8753125667572021</v>
      </c>
      <c r="AS195">
        <v>7944.99560546875</v>
      </c>
      <c r="AT195">
        <v>5893.556640625</v>
      </c>
      <c r="AU195">
        <v>1847.25732421875</v>
      </c>
      <c r="AV195">
        <v>1125.5185546875</v>
      </c>
      <c r="AW195">
        <v>6097.73828125</v>
      </c>
      <c r="AX195">
        <v>4768.0380859375</v>
      </c>
      <c r="BA195" s="10" t="s">
        <v>79</v>
      </c>
      <c r="BB195" s="10" t="s">
        <v>1167</v>
      </c>
      <c r="BC195" s="10" t="s">
        <v>1166</v>
      </c>
      <c r="BD195">
        <v>45000</v>
      </c>
      <c r="BE195">
        <v>1200665</v>
      </c>
      <c r="BF195">
        <v>1106887</v>
      </c>
      <c r="BG195">
        <v>-2991</v>
      </c>
      <c r="BH195">
        <v>4105</v>
      </c>
      <c r="BI195">
        <v>89318</v>
      </c>
      <c r="BJ195">
        <v>2053549</v>
      </c>
      <c r="BK195">
        <v>1202409</v>
      </c>
      <c r="BL195">
        <v>1412518</v>
      </c>
      <c r="BM195">
        <v>-179681</v>
      </c>
      <c r="BN195">
        <v>99999</v>
      </c>
      <c r="BO195">
        <v>1005</v>
      </c>
      <c r="BP195">
        <v>424635</v>
      </c>
      <c r="BQ195">
        <v>2053549</v>
      </c>
      <c r="BR195">
        <v>283732</v>
      </c>
      <c r="BS195">
        <v>0</v>
      </c>
      <c r="BT195">
        <v>30000</v>
      </c>
      <c r="BU195">
        <v>31692</v>
      </c>
      <c r="BV195">
        <v>1</v>
      </c>
      <c r="BW195">
        <v>30000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I A A B Q S w M E F A A C A A g A J Y Z W W b u Q e U y j A A A A 9 Q A A A B I A H A B D b 2 5 m a W c v U G F j a 2 F n Z S 5 4 b W w g o h g A K K A U A A A A A A A A A A A A A A A A A A A A A A A A A A A A h Y 9 B D o I w F E S v Q r q n L R C j I Z + y c A v G x M S 4 J a V C I 3 w M L Z a 7 u f B I X k G M o u 5 c z p u 3 m L l f b 5 C O b e N d V G 9 0 h w k J K C e e Q t m V G q u E D P b o r 0 g q Y F v I U 1 E p b 5 L R x K M p E 1 J b e 4 4 Z c 8 5 R F 9 G u r 1 j I e c A O e b a T t W o L 8 p H 1 f 9 n X a G y B U h E B + 9 c Y E d I g i u h i S T m w m U G u 8 d u H 0 9 x n + w N h P T R 2 6 J V Q 6 G 8 y Y H M E 9 r 4 g H l B L A w Q U A A I A C A A l h l 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Y Z W W R J k b N + 0 B Q A A b i 0 A A B M A H A B G b 3 J t d W x h c y 9 T Z W N 0 a W 9 u M S 5 t I K I Y A C i g F A A A A A A A A A A A A A A A A A A A A A A A A A A A A O 1 Z X 2 / b N h B / D 5 D v Q L g Y k A C u 1 6 R N t 7 X I g 2 e n n d e 4 c W O 3 3 V o P A i O d J c 4 U a Z C U U 7 v o t + k 3 6 R f b U Z b / 1 J I l O Q / d 0 C k v S X i / 4 / 0 j T 3 d H D a 5 h U p D + 4 v f J 0 8 O D w w M d U A U e u V f z q K G O y 2 X k k a P T 4 x o 5 J x z M 4 Q H B n 7 6 M l A u 4 0 t L T R l u 6 U Q j C H D 1 j H B o t K Q z + o 4 9 q r S f D 1 x q U H p o A b m B 4 J a C t 2 B T I f f L i N b m E a A p i 2 O x 0 r y 7 b Q / g w k c q A 5 1 i Z w 7 X g h q u n t e P 6 + z Z w F j I D 6 r z 2 t F Y n L c m j U O j z n 3 6 u k 1 e R N N A 3 M w 7 n 6 z 8 b L 6 W A v 4 7 r C 2 3 v 1 X p K h k j z y G 9 A P V T J G j O g N w h M K M n 6 0 c K w O n m f r D c 5 7 7 u U U 6 X P j Y o 2 t 2 w F V P i 4 4 2 A 2 g f V 2 A 0 W F H k k V L l S 0 R H 2 U I b / + 8 W N t o q Q X u c Z h H p p k E E k M f D C f 6 u R j T Q f S O B O p m Q 1 L i m p Y C N r Q c L K k o M P A L s b U W 2 B + Y F J M N 9 S 4 Q W o V F T P S l Z y 4 M 5 c D c W W E 0 V M I 6 w j z + F H D 6 h / j + h N m 5 i B u Q R n y F t R 4 D p G P I G 3 s y n J X E Y U 3 o F L 4 v h s I c M e Q h + 9 S N 2 A C i t R 4 L q V H J l Q Z n a b 9 S n e S W j P O B P q d B E A N E z 6 Z 4 / E g J 3 V C X R N R T q a U R 5 C h V T b f 6 R 3 5 H t 6 R 7 1 E h X w / N J s z D a 8 d G z K X 2 0 N T J i A m m A 1 g 4 J R V 4 9 B D 4 i v J U U F a I L v 3 A w i g k T P y d p I m J A q 0 j B a R Q o f 4 t w 9 N 2 X 0 7 R l v J c A z z C G c t t O m u E m F W C d G B 7 Q M e L 7 Y g c k V B G 3 C t 2 1 l c 8 Y I 2 T q l i 3 A M 0 I J P f W r N p V c J v N u L 5 f X w k r w 9 G K b 4 C 9 z Y U 6 t T F B 4 C G x 2 G L n d l Z h L I d / Q x W z K W 0 j / p l K b U W k a 2 O A M c d s l 8 O U 8 i 6 E E 1 D U 2 G O C f h o B H t u Z H B c z d j H z o Z 6 Y v y I d W H F 7 H c 2 p T d L F Q r K v 5 V k h n 0 G r + m D e Z H v K U p v x B m 9 y + L u U i U v M j D v I 1 4 A + 2 w X o X / Z W x 7 Y n t X m O z i q A X Q j v a o T f c Z 4 f J K c L 1 N 7 p v s H c U p b n C l 1 O O U / y y t 2 4 b I r I 4 0 x g v S T n 5 F i 9 h d x j U 6 t D + Y 2 L N F 4 m Y i e + + L F D 4 7 + Q J 0 d I D t e e w l D d + P z t J 2 z J V U r Y E r y P X d s 8 e Y K w O j S 0 I C o r T N 5 G q W T 8 6 j q u S L P W e 0 n 1 1 m l n U a + x z n P a t o 6 9 B O F n f b r s F k m B 5 / y R T / 4 z k 9 w G m 2 K x Z m 4 K n 2 f k l 0 1 I S 3 q A O m n M d 0 l F u V 0 h W c C O j S 4 8 H 5 y 3 z M v 8 A O e Y k K f / D l F d W 6 Q 6 P 2 T s R Q 0 m e u H Y Y j y D b 4 d 2 u 3 z f F D K k f I a 7 S c w w A 4 w b X t T d s A T g / B 5 5 v m 1 0 i p G r f F o k u x / Q S Y 7 k m F x C 7 g K 3 Q + q n 4 8 M D J j L 7 l s 2 G L w S F 6 8 4 I m z i 9 d 6 / X f j I c X H e a / U 5 3 u L l P R v 9 W 3 + j f T n 6 p k w v h S g 8 / q u c n p 2 e n 3 2 k 7 t 2 8 4 y x + 4 7 R O 8 n d G y T 1 u q w J G h F a N T i g / Q S T 8 + o 1 w D W X S j 0 3 T B + l x h t + Y R 9 K c J y N E J + k 6 O n 5 I H + P v l 1 Y v j d H 2 b y G q c p E m B b R M 9 g h V a Q A T c 2 r 6 W a k i 3 J t n + d P x Y E y f W p L x z S 7 J 9 5 e l t n h J u L 2 J Z + i U T l x e Q f I b 8 6 B T Y v o 5 V v p B d g d v N V T I n x Z M g L v H K B v h p / 8 Y T q J X c o i n U 2 U Y W e 3 z 2 4 M H J d 5 r G v u 1 U a i w 5 n 8 / G H M T 8 y + e A / x t T q X e b 4 k m X 6 n h I l T G W i r A 6 Y V m F C U r h 4 A a 7 y O + S z j I A N l / O p P L U 2 U K f 7 o V + u B f 6 U R 5 6 Y M 2 5 3 0 k m T u N k 4 v Q M w c y 3 p t 5 h 3 B T a t o l a P / c n C s P k q c g d 5 + n w O s R w U G 5 0 S X i g 5 s A y j a F + o y s F z f j M Y v h u g f O i I 7 M y w h 6 Y S F s 5 e a r Y u Q 2 o I t Q F E w v T i o D T 5 a R m J 8 d 2 t Z x c F c 3 c A F Q k / E K N 1 w 0 5 a U Y j Q Y M Q f A i + f I 5 0 w V R X a 5 h I r j F n l g n l Y h 4 j 9 j q n Z 3 n o a g J T T W C q C U w 1 g a k m M N U E 5 r 8 / g d l 4 c K / e 2 r / T r q Z 6 a 6 / e 2 q u 3 9 u q t v X p r r 9 7 a q 0 6 v 6 v S q T q / q 9 K p O 7 3 / R 6 f 0 D U E s B A i 0 A F A A C A A g A J Y Z W W b u Q e U y j A A A A 9 Q A A A B I A A A A A A A A A A A A A A A A A A A A A A E N v b m Z p Z y 9 Q Y W N r Y W d l L n h t b F B L A Q I t A B Q A A g A I A C W G V l k P y u m r p A A A A O k A A A A T A A A A A A A A A A A A A A A A A O 8 A A A B b Q 2 9 u d G V u d F 9 U e X B l c 1 0 u e G 1 s U E s B A i 0 A F A A C A A g A J Y Z W W R J k b N + 0 B Q A A b i 0 A A B M A A A A A A A A A A A A A A A A A 4 A E A A E Z v c m 1 1 b G F z L 1 N l Y 3 R p b 2 4 x L m 1 Q S w U G A A A A A A M A A w D C A A A A 4 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A A A A A A A A D B 4 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R h d G F f Y 2 x v d W Q 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Y T R m N D Q w O C 1 h M D Q y L T Q 2 N G Q t O D M 1 N y 1 h N j V k O G Y 1 Y j N j Y 2 Y 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z g s J n F 1 b 3 Q 7 a 2 V 5 Q 2 9 s d W 1 u T m F t Z X M m c X V v d D s 6 W 1 0 s J n F 1 b 3 Q 7 c X V l c n l S Z W x h d G l v b n N o a X B z J n F 1 b 3 Q 7 O l t d L C Z x d W 9 0 O 2 N v b H V t b k l k Z W 5 0 a X R p Z X M m c X V v d D s 6 W y Z x d W 9 0 O 1 N l Y 3 R p b 2 4 x L 2 R h d G F f Y 2 x v d W Q g K D I p L 0 F 1 d G 9 S Z W 1 v d m V k Q 2 9 s d W 1 u c z E u e 3 B y b 2 R 1 Y 3 R f a W Q s M H 0 m c X V v d D s s J n F 1 b 3 Q 7 U 2 V j d G l v b j E v Z G F 0 Y V 9 j b G 9 1 Z C A o M i k v Q X V 0 b 1 J l b W 9 2 Z W R D b 2 x 1 b W 5 z M S 5 7 c 2 h v d F 9 w b 3 N p d G l v b i w x f S Z x d W 9 0 O y w m c X V v d D t T Z W N 0 a W 9 u M S 9 k Y X R h X 2 N s b 3 V k I C g y K S 9 B d X R v U m V t b 3 Z l Z E N v b H V t b n M x L n t 0 a W 1 l c 3 R h b X A s M n 0 m c X V v d D s s J n F 1 b 3 Q 7 U 2 V j d G l v b j E v Z G F 0 Y V 9 j b G 9 1 Z C A o M i k v Q X V 0 b 1 J l b W 9 2 Z W R D b 2 x 1 b W 5 z M S 5 7 d 2 V p Z 2 h 0 L D N 9 J n F 1 b 3 Q 7 L C Z x d W 9 0 O 1 N l Y 3 R p b 2 4 x L 2 R h d G F f Y 2 x v d W Q g K D I p L 0 F 1 d G 9 S Z W 1 v d m V k Q 2 9 s d W 1 u c z E u e 2 J h d G N o L D R 9 J n F 1 b 3 Q 7 L C Z x d W 9 0 O 1 N l Y 3 R p b 2 4 x L 2 R h d G F f Y 2 x v d W Q g K D I p L 0 F 1 d G 9 S Z W 1 v d m V k Q 2 9 s d W 1 u c z E u e 1 B y b 3 R v Y 2 9 s I G N 5 Y 2 x l I G N v d W 5 0 Z X I s N X 0 m c X V v d D s s J n F 1 b 3 Q 7 U 2 V j d G l v b j E v Z G F 0 Y V 9 j b G 9 1 Z C A o M i k v Q X V 0 b 1 J l b W 9 2 Z W R D b 2 x 1 b W 5 z M S 5 7 U 3 B p d H p l b n d l c n Q g V 2 V y a 3 p l d W c s I E l z d H d l c n Q s N n 0 m c X V v d D s s J n F 1 b 3 Q 7 U 2 V j d G l v b j E v Z G F 0 Y V 9 j b G 9 1 Z C A o M i k v Q X V 0 b 1 J l b W 9 2 Z W R D b 2 x 1 b W 5 z M S 5 7 U 3 B p d H p l b n d l c n Q g U 2 N o b m V j a 2 U s I E l z d H d l c n Q s N 3 0 m c X V v d D s s J n F 1 b 3 Q 7 U 2 V j d G l v b j E v Z G F 0 Y V 9 j b G 9 1 Z C A o M i k v Q X V 0 b 1 J l b W 9 2 Z W R D b 2 x 1 b W 5 z M S 5 7 T W F j a G l u Z S B j e W N s Z S B j b 3 V u d G V y L D h 9 J n F 1 b 3 Q 7 L C Z x d W 9 0 O 1 N l Y 3 R p b 2 4 x L 2 R h d G F f Y 2 x v d W Q g K D I p L 0 F 1 d G 9 S Z W 1 v d m V k Q 2 9 s d W 1 u c z E u e 0 d v b 2 Q g c G F y d H M s O X 0 m c X V v d D s s J n F 1 b 3 Q 7 U 2 V j d G l v b j E v Z G F 0 Y V 9 j b G 9 1 Z C A o M i k v Q X V 0 b 1 J l b W 9 2 Z W R D b 2 x 1 b W 5 z M S 5 7 Q m F k I H B h c n R z L D E w f S Z x d W 9 0 O y w m c X V v d D t T Z W N 0 a W 9 u M S 9 k Y X R h X 2 N s b 3 V k I C g y K S 9 B d X R v U m V t b 3 Z l Z E N v b H V t b n M x L n t D e W x p b m R l c i B o Z W F 0 a W 5 n I H p v b m U g M S w g Y W N 0 d W F s I H Z h b H V l L D E x f S Z x d W 9 0 O y w m c X V v d D t T Z W N 0 a W 9 u M S 9 k Y X R h X 2 N s b 3 V k I C g y K S 9 B d X R v U m V t b 3 Z l Z E N v b H V t b n M x L n t D e W x p b m R l c i B o Z W F 0 a W 5 n I H p v b m U g M i w g Y W N 0 d W F s I H Z h b H V l L D E y f S Z x d W 9 0 O y w m c X V v d D t T Z W N 0 a W 9 u M S 9 k Y X R h X 2 N s b 3 V k I C g y K S 9 B d X R v U m V t b 3 Z l Z E N v b H V t b n M x L n t D e W x p b m R l c i B o Z W F 0 a W 5 n I H p v b m U g M y w g Y W N 0 d W F s I H Z h b H V l L D E z f S Z x d W 9 0 O y w m c X V v d D t T Z W N 0 a W 9 u M S 9 k Y X R h X 2 N s b 3 V k I C g y K S 9 B d X R v U m V t b 3 Z l Z E N v b H V t b n M x L n t D e W x p b m R l c i B o Z W F 0 a W 5 n I H p v b m U g N C w g Y W N 0 d W F s I H Z h b H V l L D E 0 f S Z x d W 9 0 O y w m c X V v d D t T Z W N 0 a W 9 u M S 9 k Y X R h X 2 N s b 3 V k I C g y K S 9 B d X R v U m V t b 3 Z l Z E N v b H V t b n M x L n t Q Y X J 0 I G l k Z W 5 0 a W Z p Y 2 F 0 a W 9 u L C B m a W 5 p c 2 h l Z C B w Y X J 0 L D E 1 f S Z x d W 9 0 O y w m c X V v d D t T Z W N 0 a W 9 u M S 9 k Y X R h X 2 N s b 3 V k I C g y K S 9 B d X R v U m V t b 3 Z l Z E N v b H V t b n M x L n t J b n R l Z 3 J h b C w g S X N 0 d 2 V y d C w x N n 0 m c X V v d D s s J n F 1 b 3 Q 7 U 2 V j d G l v b j E v Z G F 0 Y V 9 j b G 9 1 Z C A o M i k v Q X V 0 b 1 J l b W 9 2 Z W R D b 2 x 1 b W 5 z M S 5 7 T W F 4 a W 1 1 b S B p b m p l Y 3 R p b 2 4 g c H J l c 3 N 1 c m U g L C B h Y 3 R 1 Y W w g d m F s d W U s M T d 9 J n F 1 b 3 Q 7 L C Z x d W 9 0 O 1 N l Y 3 R p b 2 4 x L 2 R h d G F f Y 2 x v d W Q g K D I p L 0 F 1 d G 9 S Z W 1 v d m V k Q 2 9 s d W 1 u c z E u e 1 N 3 a X R j a C 1 v d m V y I H B y Z X N z d X J l I C w g Y W N 0 d W F s I H Z h b H V l L D E 4 f S Z x d W 9 0 O y w m c X V v d D t T Z W N 0 a W 9 u M S 9 k Y X R h X 2 N s b 3 V k I C g y K S 9 B d X R v U m V t b 3 Z l Z E N v b H V t b n M x L n t U a W 1 l L D E 5 f S Z x d W 9 0 O y w m c X V v d D t T Z W N 0 a W 9 u M S 9 k Y X R h X 2 N s b 3 V k I C g y K S 9 B d X R v U m V t b 3 Z l Z E N v b H V t b n M x L n t E Y X k u b W 9 u d G g s M j B 9 J n F 1 b 3 Q 7 L C Z x d W 9 0 O 1 N l Y 3 R p b 2 4 x L 2 R h d G F f Y 2 x v d W Q g K D I p L 0 F 1 d G 9 S Z W 1 v d m V k Q 2 9 s d W 1 u c z E u e 1 B l Y W s g d m F s d W U g b 2 Y g b W 9 1 b G Q s I G F j d H V h b C B 2 Y W x 1 Z S w y M X 0 m c X V v d D s s J n F 1 b 3 Q 7 U 2 V j d G l v b j E v Z G F 0 Y V 9 j b G 9 1 Z C A o M i k v Q X V 0 b 1 J l b W 9 2 Z W R D b 2 x 1 b W 5 z M S 5 7 U G V h a y B 2 Y W x 1 Z S B v Z i B l a m V j d G 9 y L C B h Y 3 R 1 Y W w g d m F s d W U s M j J 9 J n F 1 b 3 Q 7 L C Z x d W 9 0 O 1 N l Y 3 R p b 2 4 x L 2 R h d G F f Y 2 x v d W Q g K D I p L 0 F 1 d G 9 S Z W 1 v d m V k Q 2 9 s d W 1 u c z E u e 1 R o c m V z a G 9 s Z C B 2 Y W x 1 Z S B v Z i B z Y 3 J l d y w g Y W N 0 d W F s I H Z h b H V l L D I z f S Z x d W 9 0 O y w m c X V v d D t T Z W N 0 a W 9 u M S 9 k Y X R h X 2 N s b 3 V k I C g y K S 9 B d X R v U m V t b 3 Z l Z E N v b H V t b n M x L n t Q Z W F r I H Z h b H V l I G 9 m I H N j c m V 3 L C B h Y 3 R 1 Y W w g d m F s d W U s M j R 9 J n F 1 b 3 Q 7 L C Z x d W 9 0 O 1 N l Y 3 R p b 2 4 x L 2 R h d G F f Y 2 x v d W Q g K D I p L 0 F 1 d G 9 S Z W 1 v d m V k Q 2 9 s d W 1 u c z E u e 0 N 5 Y 2 x l I H R p b W U s I G F j d H V h b C B 2 Y W x 1 Z S w y N X 0 m c X V v d D s s J n F 1 b 3 Q 7 U 2 V j d G l v b j E v Z G F 0 Y V 9 j b G 9 1 Z C A o M i k v Q X V 0 b 1 J l b W 9 2 Z W R D b 2 x 1 b W 5 z M S 5 7 R G 9 z a W 5 n I H R p b W U g L C B h Y 3 R 1 Y W w g d m F s d W U s M j Z 9 J n F 1 b 3 Q 7 L C Z x d W 9 0 O 1 N l Y 3 R p b 2 4 x L 2 R h d G F f Y 2 x v d W Q g K D I p L 0 F 1 d G 9 S Z W 1 v d m V k Q 2 9 s d W 1 u c z E u e 0 l u a m V j d G l v b i B 0 a W 1 l I C w g Y W N 0 d W F s I H Z h b H V l L D I 3 f S Z x d W 9 0 O y w m c X V v d D t T Z W N 0 a W 9 u M S 9 k Y X R h X 2 N s b 3 V k I C g y K S 9 B d X R v U m V t b 3 Z l Z E N v b H V t b n M x L n t W Y X J p Y W J s Z S B p b m p l Y 3 R p b 2 4 g d G l t Z S w g Y W N 0 d W F s I H Z h b H V l L D I 4 f S Z x d W 9 0 O y w m c X V v d D t T Z W N 0 a W 9 u M S 9 k Y X R h X 2 N s b 3 V k I C g y K S 9 B d X R v U m V t b 3 Z l Z E N v b H V t b n M x L n t N b 3 V s Z C B w c m 9 0 Z W N 0 a W 9 u I H R p b W U s I G F j d H V h b C B 2 Y W x 1 Z S w y O X 0 m c X V v d D s s J n F 1 b 3 Q 7 U 2 V j d G l v b j E v Z G F 0 Y V 9 j b G 9 1 Z C A o M i k v Q X V 0 b 1 J l b W 9 2 Z W R D b 2 x 1 b W 5 z M S 5 7 V G V t c G V y Y X R 1 c m U g b 2 Y g Z m V l Z C B 5 b 2 t l L C B h Y 3 R 1 Y W w g d m F s d W U s M z B 9 J n F 1 b 3 Q 7 L C Z x d W 9 0 O 1 N l Y 3 R p b 2 4 x L 2 R h d G F f Y 2 x v d W Q g K D I p L 0 F 1 d G 9 S Z W 1 v d m V k Q 2 9 s d W 1 u c z E u e 0 1 h d G V y a W F s I G N 1 c 2 h p b 2 4 g L C B h Y 3 R 1 Y W w g d m F s d W U s M z F 9 J n F 1 b 3 Q 7 L C Z x d W 9 0 O 1 N l Y 3 R p b 2 4 x L 2 R h d G F f Y 2 x v d W Q g K D I p L 0 F 1 d G 9 S Z W 1 v d m V k Q 2 9 s d W 1 u c z E u e 1 N 3 a X R j a C 1 v d m V y I H Z v b H V t Z S w g Y W N 0 d W F s I H Z h b H V l L D M y f S Z x d W 9 0 O y w m c X V v d D t T Z W N 0 a W 9 u M S 9 k Y X R h X 2 N s b 3 V k I C g y K S 9 B d X R v U m V t b 3 Z l Z E N v b H V t b n M x L n t D e W x p b m R l c i B o Z W F 0 a W 5 n I H p v b m U g N S w g Y W N 0 d W F s I H Z h b H V l L D M z f S Z x d W 9 0 O y w m c X V v d D t T Z W N 0 a W 9 u M S 9 k Y X R h X 2 N s b 3 V k I C g y K S 9 B d X R v U m V t b 3 Z l Z E N v b H V t b n M x L n t 0 Z W 1 w U 2 V 0 V m F s d W U s M z R 9 J n F 1 b 3 Q 7 L C Z x d W 9 0 O 1 N l Y 3 R p b 2 4 x L 2 R h d G F f Y 2 x v d W Q g K D I p L 0 F 1 d G 9 S Z W 1 v d m V k Q 2 9 s d W 1 u c z E u e 3 R l b X B B Y 3 R 1 Y W x W Y W x 1 Z S w z N X 0 m c X V v d D s s J n F 1 b 3 Q 7 U 2 V j d G l v b j E v Z G F 0 Y V 9 j b G 9 1 Z C A o M i k v Q X V 0 b 1 J l b W 9 2 Z W R D b 2 x 1 b W 5 z M S 5 7 d G V t c E 1 h a W 5 M a W 5 l L D M 2 f S Z x d W 9 0 O y w m c X V v d D t T Z W N 0 a W 9 u M S 9 k Y X R h X 2 N s b 3 V k I C g y K S 9 B d X R v U m V t b 3 Z l Z E N v b H V t b n M x L n t 0 Z W 1 w U m V 0 d X J u T G l u Z S w z N 3 0 m c X V v d D s s J n F 1 b 3 Q 7 U 2 V j d G l v b j E v Z G F 0 Y V 9 j b G 9 1 Z C A o M i k v Q X V 0 b 1 J l b W 9 2 Z W R D b 2 x 1 b W 5 z M S 5 7 U 0 x Q V G h y Z X N o b 2 x k U G 9 z d E d h d G U s M z h 9 J n F 1 b 3 Q 7 L C Z x d W 9 0 O 1 N l Y 3 R p b 2 4 x L 2 R h d G F f Y 2 x v d W Q g K D I p L 0 F 1 d G 9 S Z W 1 v d m V k Q 2 9 s d W 1 u c z E u e 1 N M U F R o c m V z a G 9 s Z E V u Z E 9 m R m l s b C w z O X 0 m c X V v d D s s J n F 1 b 3 Q 7 U 2 V j d G l v b j E v Z G F 0 Y V 9 j b G 9 1 Z C A o M i k v Q X V 0 b 1 J l b W 9 2 Z W R D b 2 x 1 b W 5 z M S 5 7 V G V t c G V y Y X R 1 c m V f T W V h c 3 V y Z V N 0 Y X J 0 R W 5 k T 2 Z G a W x s L D Q w f S Z x d W 9 0 O y w m c X V v d D t T Z W N 0 a W 9 u M S 9 k Y X R h X 2 N s b 3 V k I C g y K S 9 B d X R v U m V t b 3 Z l Z E N v b H V t b n M x L n t U Z W 1 w Z X J h d H V y Z V 9 P d m V y Y W x s T W F 4 a W 1 1 b U V u Z E 9 m R m l s b C w 0 M X 0 m c X V v d D s s J n F 1 b 3 Q 7 U 2 V j d G l v b j E v Z G F 0 Y V 9 j b G 9 1 Z C A o M i k v Q X V 0 b 1 J l b W 9 2 Z W R D b 2 x 1 b W 5 z M S 5 7 V G V t c G V y Y X R 1 c m V f T 3 Z l c m F s b E 1 h e G l t d W 1 U a W 1 l R W 5 k T 2 Z G a W x s L D Q y f S Z x d W 9 0 O y w m c X V v d D t T Z W N 0 a W 9 u M S 9 k Y X R h X 2 N s b 3 V k I C g y K S 9 B d X R v U m V t b 3 Z l Z E N v b H V t b n M x L n t N Y X h p b X V t U H J l c 3 N 1 c m V Q b 3 N 0 R 2 F 0 Z S w 0 M 3 0 m c X V v d D s s J n F 1 b 3 Q 7 U 2 V j d G l v b j E v Z G F 0 Y V 9 j b G 9 1 Z C A o M i k v Q X V 0 b 1 J l b W 9 2 Z W R D b 2 x 1 b W 5 z M S 5 7 T W F 4 a W 1 1 b V B y Z X N z d X J l R W 5 k T 2 Z G a W x s L D Q 0 f S Z x d W 9 0 O y w m c X V v d D t T Z W N 0 a W 9 u M S 9 k Y X R h X 2 N s b 3 V k I C g y K S 9 B d X R v U m V t b 3 Z l Z E N v b H V t b n M x L n t N Y X h p b X V t U H J l c 3 N 1 c m V U a W 1 l U G 9 z d E d h d G U s N D V 9 J n F 1 b 3 Q 7 L C Z x d W 9 0 O 1 N l Y 3 R p b 2 4 x L 2 R h d G F f Y 2 x v d W Q g K D I p L 0 F 1 d G 9 S Z W 1 v d m V k Q 2 9 s d W 1 u c z E u e 0 1 h e G l t d W 1 Q c m V z c 3 V y Z V R p b W V F b m R P Z k Z p b G w s N D Z 9 J n F 1 b 3 Q 7 L C Z x d W 9 0 O 1 N l Y 3 R p b 2 4 x L 2 R h d G F f Y 2 x v d W Q g K D I p L 0 F 1 d G 9 S Z W 1 v d m V k Q 2 9 s d W 1 u c z E u e 0 l u d G V n c m F s X 0 N 5 Y 2 x l U 3 R h c n R D e W N s Z U V u Z F B v c 3 R H Y X R l L D Q 3 f S Z x d W 9 0 O y w m c X V v d D t T Z W N 0 a W 9 u M S 9 k Y X R h X 2 N s b 3 V k I C g y K S 9 B d X R v U m V t b 3 Z l Z E N v b H V t b n M x L n t J b n R l Z 3 J h b F 9 D e W N s Z V N 0 Y X J 0 Q 3 l j b G V F b m R F b m R P Z k Z p b G w s N D h 9 J n F 1 b 3 Q 7 L C Z x d W 9 0 O 1 N l Y 3 R p b 2 4 x L 2 R h d G F f Y 2 x v d W Q g K D I p L 0 F 1 d G 9 S Z W 1 v d m V k Q 2 9 s d W 1 u c z E u e 0 l u d G V n c m F s X 0 N 5 Y 2 x l U 3 R h c n R N Y X h W Y W x 1 Z V B v c 3 R H Y X R l L D Q 5 f S Z x d W 9 0 O y w m c X V v d D t T Z W N 0 a W 9 u M S 9 k Y X R h X 2 N s b 3 V k I C g y K S 9 B d X R v U m V t b 3 Z l Z E N v b H V t b n M x L n t J b n R l Z 3 J h b F 9 D e W N s Z V N 0 Y X J 0 T W F 4 V m F s d W V F b m R P Z k Z p b G w s N T B 9 J n F 1 b 3 Q 7 L C Z x d W 9 0 O 1 N l Y 3 R p b 2 4 x L 2 R h d G F f Y 2 x v d W Q g K D I p L 0 F 1 d G 9 S Z W 1 v d m V k Q 2 9 s d W 1 u c z E u e 0 l u d G V n c m F s X 0 1 h e F Z h b H V l Q 3 l j b G V F b m R Q b 3 N 0 R 2 F 0 Z S w 1 M X 0 m c X V v d D s s J n F 1 b 3 Q 7 U 2 V j d G l v b j E v Z G F 0 Y V 9 j b G 9 1 Z C A o M i k v Q X V 0 b 1 J l b W 9 2 Z W R D b 2 x 1 b W 5 z M S 5 7 S W 5 0 Z W d y Y W x f T W F 4 V m F s d W V D e W N s Z U V u Z E V u Z E 9 m R m l s b C w 1 M n 0 m c X V v d D s s J n F 1 b 3 Q 7 U 2 V j d G l v b j E v Z G F 0 Y V 9 j b G 9 1 Z C A o M i k v Q X V 0 b 1 J l b W 9 2 Z W R D b 2 x 1 b W 5 z M S 5 7 R G V s d G F U a W 1 l U G 9 z d E d h d G U s N T N 9 J n F 1 b 3 Q 7 L C Z x d W 9 0 O 1 N l Y 3 R p b 2 4 x L 2 R h d G F f Y 2 x v d W Q g K D I p L 0 F 1 d G 9 S Z W 1 v d m V k Q 2 9 s d W 1 u c z E u e 0 R l b H R h V G l t Z U V u Z E 9 m R m l s b C w 1 N H 0 m c X V v d D s s J n F 1 b 3 Q 7 U 2 V j d G l v b j E v Z G F 0 Y V 9 j b G 9 1 Z C A o M i k v Q X V 0 b 1 J l b W 9 2 Z W R D b 2 x 1 b W 5 z M S 5 7 Q 2 9 s d W 1 u M S w 1 N X 0 m c X V v d D s s J n F 1 b 3 Q 7 U 2 V j d G l v b j E v Z G F 0 Y V 9 j b G 9 1 Z C A o M i k v Q X V 0 b 1 J l b W 9 2 Z W R D b 2 x 1 b W 5 z M S 5 7 U V J f Z G F 0 Y S w 1 N n 0 m c X V v d D s s J n F 1 b 3 Q 7 U 2 V j d G l v b j E v Z G F 0 Y V 9 j b G 9 1 Z C A o M i k v Q X V 0 b 1 J l b W 9 2 Z W R D b 2 x 1 b W 5 z M S 5 7 U V J f U H J v Z H V j d F 9 J R C w 1 N 3 0 m c X V v d D s s J n F 1 b 3 Q 7 U 2 V j d G l v b j E v Z G F 0 Y V 9 j b G 9 1 Z C A o M i k v Q X V 0 b 1 J l b W 9 2 Z W R D b 2 x 1 b W 5 z M S 5 7 U V J f U m V h Z F 9 E Y X R h X 0 x l b m d 0 a C w 1 O H 0 m c X V v d D s s J n F 1 b 3 Q 7 U 2 V j d G l v b j E v Z G F 0 Y V 9 j b G 9 1 Z C A o M i k v Q X V 0 b 1 J l b W 9 2 Z W R D b 2 x 1 b W 5 z M S 5 7 U V J f U G 9 z a X R p b 2 5 f W C w 1 O X 0 m c X V v d D s s J n F 1 b 3 Q 7 U 2 V j d G l v b j E v Z G F 0 Y V 9 j b G 9 1 Z C A o M i k v Q X V 0 b 1 J l b W 9 2 Z W R D b 2 x 1 b W 5 z M S 5 7 U V J f U G 9 z a X R p b 2 5 f W S w 2 M H 0 m c X V v d D s s J n F 1 b 3 Q 7 U 2 V j d G l v b j E v Z G F 0 Y V 9 j b G 9 1 Z C A o M i k v Q X V 0 b 1 J l b W 9 2 Z W R D b 2 x 1 b W 5 z M S 5 7 U V J f R G V 0 Z W N 0 Z W R f Q W 5 n b G U s N j F 9 J n F 1 b 3 Q 7 L C Z x d W 9 0 O 1 N l Y 3 R p b 2 4 x L 2 R h d G F f Y 2 x v d W Q g K D I p L 0 F 1 d G 9 S Z W 1 v d m V k Q 2 9 s d W 1 u c z E u e 1 F S X 0 R l d G V j d G V k X 0 N v Z G V f U m V z b 2 x 1 d G l v b i w 2 M n 0 m c X V v d D s s J n F 1 b 3 Q 7 U 2 V j d G l v b j E v Z G F 0 Y V 9 j b G 9 1 Z C A o M i k v Q X V 0 b 1 J l b W 9 2 Z W R D b 2 x 1 b W 5 z M S 5 7 Q 2 9 k Z V 9 B b m d s Z S w 2 M 3 0 m c X V v d D s s J n F 1 b 3 Q 7 U 2 V j d G l v b j E v Z G F 0 Y V 9 j b G 9 1 Z C A o M i k v Q X V 0 b 1 J l b W 9 2 Z W R D b 2 x 1 b W 5 z M S 5 7 R W R n Z V 9 X a W R 0 a C w 2 N H 0 m c X V v d D s s J n F 1 b 3 Q 7 U 2 V j d G l v b j E v Z G F 0 Y V 9 j b G 9 1 Z C A o M i k v Q X V 0 b 1 J l b W 9 2 Z W R D b 2 x 1 b W 5 z M S 5 7 U G 9 z a X R p b 2 5 f W C w 2 N X 0 m c X V v d D s s J n F 1 b 3 Q 7 U 2 V j d G l v b j E v Z G F 0 Y V 9 j b G 9 1 Z C A o M i k v Q X V 0 b 1 J l b W 9 2 Z W R D b 2 x 1 b W 5 z M S 5 7 U G 9 z a X R p b 2 5 f W S w 2 N n 0 m c X V v d D s s J n F 1 b 3 Q 7 U 2 V j d G l v b j E v Z G F 0 Y V 9 j b G 9 1 Z C A o M i k v Q X V 0 b 1 J l b W 9 2 Z W R D b 2 x 1 b W 5 z M S 5 7 Q W 5 n b G U s N j d 9 J n F 1 b 3 Q 7 L C Z x d W 9 0 O 1 N l Y 3 R p b 2 4 x L 2 R h d G F f Y 2 x v d W Q g K D I p L 0 F 1 d G 9 S Z W 1 v d m V k Q 2 9 s d W 1 u c z E u e 0 1 h d G N o X y U s N j h 9 J n F 1 b 3 Q 7 L C Z x d W 9 0 O 1 N l Y 3 R p b 2 4 x L 2 R h d G F f Y 2 x v d W Q g K D I p L 0 F 1 d G 9 S Z W 1 v d m V k Q 2 9 s d W 1 u c z E u e 1 B h d H R l c m 5 f U 2 N h b G U s N j l 9 J n F 1 b 3 Q 7 L C Z x d W 9 0 O 1 N l Y 3 R p b 2 4 x L 2 R h d G F f Y 2 x v d W Q g K D I p L 0 F 1 d G 9 S Z W 1 v d m V k Q 2 9 s d W 1 u c z E u e 1 d p Z H R o L D c w f S Z x d W 9 0 O y w m c X V v d D t T Z W N 0 a W 9 u M S 9 k Y X R h X 2 N s b 3 V k I C g y K S 9 B d X R v U m V t b 3 Z l Z E N v b H V t b n M x L n t M Z W 5 n d G g s N z F 9 J n F 1 b 3 Q 7 L C Z x d W 9 0 O 1 N l Y 3 R p b 2 4 x L 2 R h d G F f Y 2 x v d W Q g K D I p L 0 F 1 d G 9 S Z W 1 v d m V k Q 2 9 s d W 1 u c z E u e 0 F u b 2 1 h b H l f U 2 N v c m V f V G V 4 d H V y Z S w 3 M n 0 m c X V v d D s s J n F 1 b 3 Q 7 U 2 V j d G l v b j E v Z G F 0 Y V 9 j b G 9 1 Z C A o M i k v Q X V 0 b 1 J l b W 9 2 Z W R D b 2 x 1 b W 5 z M S 5 7 Q W 5 v b W F s e V 9 U Z X h 0 d X J l X 0 p 1 Z G d t Z W 5 0 L D c z f S Z x d W 9 0 O y w m c X V v d D t T Z W N 0 a W 9 u M S 9 k Y X R h X 2 N s b 3 V k I C g y K S 9 B d X R v U m V t b 3 Z l Z E N v b H V t b n M x L n t B b m 9 t Y W x 5 X 1 R l e H R 1 c m V f V G h y Z X N o b 2 x k L D c 0 f S Z x d W 9 0 O y w m c X V v d D t T Z W N 0 a W 9 u M S 9 k Y X R h X 2 N s b 3 V k I C g y K S 9 B d X R v U m V t b 3 Z l Z E N v b H V t b n M x L n t B b m 9 t Y W x 5 X 1 N j b 3 J l X 1 N o Y X B l L D c 1 f S Z x d W 9 0 O y w m c X V v d D t T Z W N 0 a W 9 u M S 9 k Y X R h X 2 N s b 3 V k I C g y K S 9 B d X R v U m V t b 3 Z l Z E N v b H V t b n M x L n t B b m 9 t Y W x 5 X 1 N o Y X B l X 0 p 1 Z G d t Z W 5 0 L D c 2 f S Z x d W 9 0 O y w m c X V v d D t T Z W N 0 a W 9 u M S 9 k Y X R h X 2 N s b 3 V k I C g y K S 9 B d X R v U m V t b 3 Z l Z E N v b H V t b n M x L n t B b m 9 t Y W x 5 X 1 N o Y X B l X 1 R o c m V z a G 9 s Z C w 3 N 3 0 m c X V v d D t d L C Z x d W 9 0 O 0 N v b H V t b k N v d W 5 0 J n F 1 b 3 Q 7 O j c 4 L C Z x d W 9 0 O 0 t l e U N v b H V t b k 5 h b W V z J n F 1 b 3 Q 7 O l t d L C Z x d W 9 0 O 0 N v b H V t b k l k Z W 5 0 a X R p Z X M m c X V v d D s 6 W y Z x d W 9 0 O 1 N l Y 3 R p b 2 4 x L 2 R h d G F f Y 2 x v d W Q g K D I p L 0 F 1 d G 9 S Z W 1 v d m V k Q 2 9 s d W 1 u c z E u e 3 B y b 2 R 1 Y 3 R f a W Q s M H 0 m c X V v d D s s J n F 1 b 3 Q 7 U 2 V j d G l v b j E v Z G F 0 Y V 9 j b G 9 1 Z C A o M i k v Q X V 0 b 1 J l b W 9 2 Z W R D b 2 x 1 b W 5 z M S 5 7 c 2 h v d F 9 w b 3 N p d G l v b i w x f S Z x d W 9 0 O y w m c X V v d D t T Z W N 0 a W 9 u M S 9 k Y X R h X 2 N s b 3 V k I C g y K S 9 B d X R v U m V t b 3 Z l Z E N v b H V t b n M x L n t 0 a W 1 l c 3 R h b X A s M n 0 m c X V v d D s s J n F 1 b 3 Q 7 U 2 V j d G l v b j E v Z G F 0 Y V 9 j b G 9 1 Z C A o M i k v Q X V 0 b 1 J l b W 9 2 Z W R D b 2 x 1 b W 5 z M S 5 7 d 2 V p Z 2 h 0 L D N 9 J n F 1 b 3 Q 7 L C Z x d W 9 0 O 1 N l Y 3 R p b 2 4 x L 2 R h d G F f Y 2 x v d W Q g K D I p L 0 F 1 d G 9 S Z W 1 v d m V k Q 2 9 s d W 1 u c z E u e 2 J h d G N o L D R 9 J n F 1 b 3 Q 7 L C Z x d W 9 0 O 1 N l Y 3 R p b 2 4 x L 2 R h d G F f Y 2 x v d W Q g K D I p L 0 F 1 d G 9 S Z W 1 v d m V k Q 2 9 s d W 1 u c z E u e 1 B y b 3 R v Y 2 9 s I G N 5 Y 2 x l I G N v d W 5 0 Z X I s N X 0 m c X V v d D s s J n F 1 b 3 Q 7 U 2 V j d G l v b j E v Z G F 0 Y V 9 j b G 9 1 Z C A o M i k v Q X V 0 b 1 J l b W 9 2 Z W R D b 2 x 1 b W 5 z M S 5 7 U 3 B p d H p l b n d l c n Q g V 2 V y a 3 p l d W c s I E l z d H d l c n Q s N n 0 m c X V v d D s s J n F 1 b 3 Q 7 U 2 V j d G l v b j E v Z G F 0 Y V 9 j b G 9 1 Z C A o M i k v Q X V 0 b 1 J l b W 9 2 Z W R D b 2 x 1 b W 5 z M S 5 7 U 3 B p d H p l b n d l c n Q g U 2 N o b m V j a 2 U s I E l z d H d l c n Q s N 3 0 m c X V v d D s s J n F 1 b 3 Q 7 U 2 V j d G l v b j E v Z G F 0 Y V 9 j b G 9 1 Z C A o M i k v Q X V 0 b 1 J l b W 9 2 Z W R D b 2 x 1 b W 5 z M S 5 7 T W F j a G l u Z S B j e W N s Z S B j b 3 V u d G V y L D h 9 J n F 1 b 3 Q 7 L C Z x d W 9 0 O 1 N l Y 3 R p b 2 4 x L 2 R h d G F f Y 2 x v d W Q g K D I p L 0 F 1 d G 9 S Z W 1 v d m V k Q 2 9 s d W 1 u c z E u e 0 d v b 2 Q g c G F y d H M s O X 0 m c X V v d D s s J n F 1 b 3 Q 7 U 2 V j d G l v b j E v Z G F 0 Y V 9 j b G 9 1 Z C A o M i k v Q X V 0 b 1 J l b W 9 2 Z W R D b 2 x 1 b W 5 z M S 5 7 Q m F k I H B h c n R z L D E w f S Z x d W 9 0 O y w m c X V v d D t T Z W N 0 a W 9 u M S 9 k Y X R h X 2 N s b 3 V k I C g y K S 9 B d X R v U m V t b 3 Z l Z E N v b H V t b n M x L n t D e W x p b m R l c i B o Z W F 0 a W 5 n I H p v b m U g M S w g Y W N 0 d W F s I H Z h b H V l L D E x f S Z x d W 9 0 O y w m c X V v d D t T Z W N 0 a W 9 u M S 9 k Y X R h X 2 N s b 3 V k I C g y K S 9 B d X R v U m V t b 3 Z l Z E N v b H V t b n M x L n t D e W x p b m R l c i B o Z W F 0 a W 5 n I H p v b m U g M i w g Y W N 0 d W F s I H Z h b H V l L D E y f S Z x d W 9 0 O y w m c X V v d D t T Z W N 0 a W 9 u M S 9 k Y X R h X 2 N s b 3 V k I C g y K S 9 B d X R v U m V t b 3 Z l Z E N v b H V t b n M x L n t D e W x p b m R l c i B o Z W F 0 a W 5 n I H p v b m U g M y w g Y W N 0 d W F s I H Z h b H V l L D E z f S Z x d W 9 0 O y w m c X V v d D t T Z W N 0 a W 9 u M S 9 k Y X R h X 2 N s b 3 V k I C g y K S 9 B d X R v U m V t b 3 Z l Z E N v b H V t b n M x L n t D e W x p b m R l c i B o Z W F 0 a W 5 n I H p v b m U g N C w g Y W N 0 d W F s I H Z h b H V l L D E 0 f S Z x d W 9 0 O y w m c X V v d D t T Z W N 0 a W 9 u M S 9 k Y X R h X 2 N s b 3 V k I C g y K S 9 B d X R v U m V t b 3 Z l Z E N v b H V t b n M x L n t Q Y X J 0 I G l k Z W 5 0 a W Z p Y 2 F 0 a W 9 u L C B m a W 5 p c 2 h l Z C B w Y X J 0 L D E 1 f S Z x d W 9 0 O y w m c X V v d D t T Z W N 0 a W 9 u M S 9 k Y X R h X 2 N s b 3 V k I C g y K S 9 B d X R v U m V t b 3 Z l Z E N v b H V t b n M x L n t J b n R l Z 3 J h b C w g S X N 0 d 2 V y d C w x N n 0 m c X V v d D s s J n F 1 b 3 Q 7 U 2 V j d G l v b j E v Z G F 0 Y V 9 j b G 9 1 Z C A o M i k v Q X V 0 b 1 J l b W 9 2 Z W R D b 2 x 1 b W 5 z M S 5 7 T W F 4 a W 1 1 b S B p b m p l Y 3 R p b 2 4 g c H J l c 3 N 1 c m U g L C B h Y 3 R 1 Y W w g d m F s d W U s M T d 9 J n F 1 b 3 Q 7 L C Z x d W 9 0 O 1 N l Y 3 R p b 2 4 x L 2 R h d G F f Y 2 x v d W Q g K D I p L 0 F 1 d G 9 S Z W 1 v d m V k Q 2 9 s d W 1 u c z E u e 1 N 3 a X R j a C 1 v d m V y I H B y Z X N z d X J l I C w g Y W N 0 d W F s I H Z h b H V l L D E 4 f S Z x d W 9 0 O y w m c X V v d D t T Z W N 0 a W 9 u M S 9 k Y X R h X 2 N s b 3 V k I C g y K S 9 B d X R v U m V t b 3 Z l Z E N v b H V t b n M x L n t U a W 1 l L D E 5 f S Z x d W 9 0 O y w m c X V v d D t T Z W N 0 a W 9 u M S 9 k Y X R h X 2 N s b 3 V k I C g y K S 9 B d X R v U m V t b 3 Z l Z E N v b H V t b n M x L n t E Y X k u b W 9 u d G g s M j B 9 J n F 1 b 3 Q 7 L C Z x d W 9 0 O 1 N l Y 3 R p b 2 4 x L 2 R h d G F f Y 2 x v d W Q g K D I p L 0 F 1 d G 9 S Z W 1 v d m V k Q 2 9 s d W 1 u c z E u e 1 B l Y W s g d m F s d W U g b 2 Y g b W 9 1 b G Q s I G F j d H V h b C B 2 Y W x 1 Z S w y M X 0 m c X V v d D s s J n F 1 b 3 Q 7 U 2 V j d G l v b j E v Z G F 0 Y V 9 j b G 9 1 Z C A o M i k v Q X V 0 b 1 J l b W 9 2 Z W R D b 2 x 1 b W 5 z M S 5 7 U G V h a y B 2 Y W x 1 Z S B v Z i B l a m V j d G 9 y L C B h Y 3 R 1 Y W w g d m F s d W U s M j J 9 J n F 1 b 3 Q 7 L C Z x d W 9 0 O 1 N l Y 3 R p b 2 4 x L 2 R h d G F f Y 2 x v d W Q g K D I p L 0 F 1 d G 9 S Z W 1 v d m V k Q 2 9 s d W 1 u c z E u e 1 R o c m V z a G 9 s Z C B 2 Y W x 1 Z S B v Z i B z Y 3 J l d y w g Y W N 0 d W F s I H Z h b H V l L D I z f S Z x d W 9 0 O y w m c X V v d D t T Z W N 0 a W 9 u M S 9 k Y X R h X 2 N s b 3 V k I C g y K S 9 B d X R v U m V t b 3 Z l Z E N v b H V t b n M x L n t Q Z W F r I H Z h b H V l I G 9 m I H N j c m V 3 L C B h Y 3 R 1 Y W w g d m F s d W U s M j R 9 J n F 1 b 3 Q 7 L C Z x d W 9 0 O 1 N l Y 3 R p b 2 4 x L 2 R h d G F f Y 2 x v d W Q g K D I p L 0 F 1 d G 9 S Z W 1 v d m V k Q 2 9 s d W 1 u c z E u e 0 N 5 Y 2 x l I H R p b W U s I G F j d H V h b C B 2 Y W x 1 Z S w y N X 0 m c X V v d D s s J n F 1 b 3 Q 7 U 2 V j d G l v b j E v Z G F 0 Y V 9 j b G 9 1 Z C A o M i k v Q X V 0 b 1 J l b W 9 2 Z W R D b 2 x 1 b W 5 z M S 5 7 R G 9 z a W 5 n I H R p b W U g L C B h Y 3 R 1 Y W w g d m F s d W U s M j Z 9 J n F 1 b 3 Q 7 L C Z x d W 9 0 O 1 N l Y 3 R p b 2 4 x L 2 R h d G F f Y 2 x v d W Q g K D I p L 0 F 1 d G 9 S Z W 1 v d m V k Q 2 9 s d W 1 u c z E u e 0 l u a m V j d G l v b i B 0 a W 1 l I C w g Y W N 0 d W F s I H Z h b H V l L D I 3 f S Z x d W 9 0 O y w m c X V v d D t T Z W N 0 a W 9 u M S 9 k Y X R h X 2 N s b 3 V k I C g y K S 9 B d X R v U m V t b 3 Z l Z E N v b H V t b n M x L n t W Y X J p Y W J s Z S B p b m p l Y 3 R p b 2 4 g d G l t Z S w g Y W N 0 d W F s I H Z h b H V l L D I 4 f S Z x d W 9 0 O y w m c X V v d D t T Z W N 0 a W 9 u M S 9 k Y X R h X 2 N s b 3 V k I C g y K S 9 B d X R v U m V t b 3 Z l Z E N v b H V t b n M x L n t N b 3 V s Z C B w c m 9 0 Z W N 0 a W 9 u I H R p b W U s I G F j d H V h b C B 2 Y W x 1 Z S w y O X 0 m c X V v d D s s J n F 1 b 3 Q 7 U 2 V j d G l v b j E v Z G F 0 Y V 9 j b G 9 1 Z C A o M i k v Q X V 0 b 1 J l b W 9 2 Z W R D b 2 x 1 b W 5 z M S 5 7 V G V t c G V y Y X R 1 c m U g b 2 Y g Z m V l Z C B 5 b 2 t l L C B h Y 3 R 1 Y W w g d m F s d W U s M z B 9 J n F 1 b 3 Q 7 L C Z x d W 9 0 O 1 N l Y 3 R p b 2 4 x L 2 R h d G F f Y 2 x v d W Q g K D I p L 0 F 1 d G 9 S Z W 1 v d m V k Q 2 9 s d W 1 u c z E u e 0 1 h d G V y a W F s I G N 1 c 2 h p b 2 4 g L C B h Y 3 R 1 Y W w g d m F s d W U s M z F 9 J n F 1 b 3 Q 7 L C Z x d W 9 0 O 1 N l Y 3 R p b 2 4 x L 2 R h d G F f Y 2 x v d W Q g K D I p L 0 F 1 d G 9 S Z W 1 v d m V k Q 2 9 s d W 1 u c z E u e 1 N 3 a X R j a C 1 v d m V y I H Z v b H V t Z S w g Y W N 0 d W F s I H Z h b H V l L D M y f S Z x d W 9 0 O y w m c X V v d D t T Z W N 0 a W 9 u M S 9 k Y X R h X 2 N s b 3 V k I C g y K S 9 B d X R v U m V t b 3 Z l Z E N v b H V t b n M x L n t D e W x p b m R l c i B o Z W F 0 a W 5 n I H p v b m U g N S w g Y W N 0 d W F s I H Z h b H V l L D M z f S Z x d W 9 0 O y w m c X V v d D t T Z W N 0 a W 9 u M S 9 k Y X R h X 2 N s b 3 V k I C g y K S 9 B d X R v U m V t b 3 Z l Z E N v b H V t b n M x L n t 0 Z W 1 w U 2 V 0 V m F s d W U s M z R 9 J n F 1 b 3 Q 7 L C Z x d W 9 0 O 1 N l Y 3 R p b 2 4 x L 2 R h d G F f Y 2 x v d W Q g K D I p L 0 F 1 d G 9 S Z W 1 v d m V k Q 2 9 s d W 1 u c z E u e 3 R l b X B B Y 3 R 1 Y W x W Y W x 1 Z S w z N X 0 m c X V v d D s s J n F 1 b 3 Q 7 U 2 V j d G l v b j E v Z G F 0 Y V 9 j b G 9 1 Z C A o M i k v Q X V 0 b 1 J l b W 9 2 Z W R D b 2 x 1 b W 5 z M S 5 7 d G V t c E 1 h a W 5 M a W 5 l L D M 2 f S Z x d W 9 0 O y w m c X V v d D t T Z W N 0 a W 9 u M S 9 k Y X R h X 2 N s b 3 V k I C g y K S 9 B d X R v U m V t b 3 Z l Z E N v b H V t b n M x L n t 0 Z W 1 w U m V 0 d X J u T G l u Z S w z N 3 0 m c X V v d D s s J n F 1 b 3 Q 7 U 2 V j d G l v b j E v Z G F 0 Y V 9 j b G 9 1 Z C A o M i k v Q X V 0 b 1 J l b W 9 2 Z W R D b 2 x 1 b W 5 z M S 5 7 U 0 x Q V G h y Z X N o b 2 x k U G 9 z d E d h d G U s M z h 9 J n F 1 b 3 Q 7 L C Z x d W 9 0 O 1 N l Y 3 R p b 2 4 x L 2 R h d G F f Y 2 x v d W Q g K D I p L 0 F 1 d G 9 S Z W 1 v d m V k Q 2 9 s d W 1 u c z E u e 1 N M U F R o c m V z a G 9 s Z E V u Z E 9 m R m l s b C w z O X 0 m c X V v d D s s J n F 1 b 3 Q 7 U 2 V j d G l v b j E v Z G F 0 Y V 9 j b G 9 1 Z C A o M i k v Q X V 0 b 1 J l b W 9 2 Z W R D b 2 x 1 b W 5 z M S 5 7 V G V t c G V y Y X R 1 c m V f T W V h c 3 V y Z V N 0 Y X J 0 R W 5 k T 2 Z G a W x s L D Q w f S Z x d W 9 0 O y w m c X V v d D t T Z W N 0 a W 9 u M S 9 k Y X R h X 2 N s b 3 V k I C g y K S 9 B d X R v U m V t b 3 Z l Z E N v b H V t b n M x L n t U Z W 1 w Z X J h d H V y Z V 9 P d m V y Y W x s T W F 4 a W 1 1 b U V u Z E 9 m R m l s b C w 0 M X 0 m c X V v d D s s J n F 1 b 3 Q 7 U 2 V j d G l v b j E v Z G F 0 Y V 9 j b G 9 1 Z C A o M i k v Q X V 0 b 1 J l b W 9 2 Z W R D b 2 x 1 b W 5 z M S 5 7 V G V t c G V y Y X R 1 c m V f T 3 Z l c m F s b E 1 h e G l t d W 1 U a W 1 l R W 5 k T 2 Z G a W x s L D Q y f S Z x d W 9 0 O y w m c X V v d D t T Z W N 0 a W 9 u M S 9 k Y X R h X 2 N s b 3 V k I C g y K S 9 B d X R v U m V t b 3 Z l Z E N v b H V t b n M x L n t N Y X h p b X V t U H J l c 3 N 1 c m V Q b 3 N 0 R 2 F 0 Z S w 0 M 3 0 m c X V v d D s s J n F 1 b 3 Q 7 U 2 V j d G l v b j E v Z G F 0 Y V 9 j b G 9 1 Z C A o M i k v Q X V 0 b 1 J l b W 9 2 Z W R D b 2 x 1 b W 5 z M S 5 7 T W F 4 a W 1 1 b V B y Z X N z d X J l R W 5 k T 2 Z G a W x s L D Q 0 f S Z x d W 9 0 O y w m c X V v d D t T Z W N 0 a W 9 u M S 9 k Y X R h X 2 N s b 3 V k I C g y K S 9 B d X R v U m V t b 3 Z l Z E N v b H V t b n M x L n t N Y X h p b X V t U H J l c 3 N 1 c m V U a W 1 l U G 9 z d E d h d G U s N D V 9 J n F 1 b 3 Q 7 L C Z x d W 9 0 O 1 N l Y 3 R p b 2 4 x L 2 R h d G F f Y 2 x v d W Q g K D I p L 0 F 1 d G 9 S Z W 1 v d m V k Q 2 9 s d W 1 u c z E u e 0 1 h e G l t d W 1 Q c m V z c 3 V y Z V R p b W V F b m R P Z k Z p b G w s N D Z 9 J n F 1 b 3 Q 7 L C Z x d W 9 0 O 1 N l Y 3 R p b 2 4 x L 2 R h d G F f Y 2 x v d W Q g K D I p L 0 F 1 d G 9 S Z W 1 v d m V k Q 2 9 s d W 1 u c z E u e 0 l u d G V n c m F s X 0 N 5 Y 2 x l U 3 R h c n R D e W N s Z U V u Z F B v c 3 R H Y X R l L D Q 3 f S Z x d W 9 0 O y w m c X V v d D t T Z W N 0 a W 9 u M S 9 k Y X R h X 2 N s b 3 V k I C g y K S 9 B d X R v U m V t b 3 Z l Z E N v b H V t b n M x L n t J b n R l Z 3 J h b F 9 D e W N s Z V N 0 Y X J 0 Q 3 l j b G V F b m R F b m R P Z k Z p b G w s N D h 9 J n F 1 b 3 Q 7 L C Z x d W 9 0 O 1 N l Y 3 R p b 2 4 x L 2 R h d G F f Y 2 x v d W Q g K D I p L 0 F 1 d G 9 S Z W 1 v d m V k Q 2 9 s d W 1 u c z E u e 0 l u d G V n c m F s X 0 N 5 Y 2 x l U 3 R h c n R N Y X h W Y W x 1 Z V B v c 3 R H Y X R l L D Q 5 f S Z x d W 9 0 O y w m c X V v d D t T Z W N 0 a W 9 u M S 9 k Y X R h X 2 N s b 3 V k I C g y K S 9 B d X R v U m V t b 3 Z l Z E N v b H V t b n M x L n t J b n R l Z 3 J h b F 9 D e W N s Z V N 0 Y X J 0 T W F 4 V m F s d W V F b m R P Z k Z p b G w s N T B 9 J n F 1 b 3 Q 7 L C Z x d W 9 0 O 1 N l Y 3 R p b 2 4 x L 2 R h d G F f Y 2 x v d W Q g K D I p L 0 F 1 d G 9 S Z W 1 v d m V k Q 2 9 s d W 1 u c z E u e 0 l u d G V n c m F s X 0 1 h e F Z h b H V l Q 3 l j b G V F b m R Q b 3 N 0 R 2 F 0 Z S w 1 M X 0 m c X V v d D s s J n F 1 b 3 Q 7 U 2 V j d G l v b j E v Z G F 0 Y V 9 j b G 9 1 Z C A o M i k v Q X V 0 b 1 J l b W 9 2 Z W R D b 2 x 1 b W 5 z M S 5 7 S W 5 0 Z W d y Y W x f T W F 4 V m F s d W V D e W N s Z U V u Z E V u Z E 9 m R m l s b C w 1 M n 0 m c X V v d D s s J n F 1 b 3 Q 7 U 2 V j d G l v b j E v Z G F 0 Y V 9 j b G 9 1 Z C A o M i k v Q X V 0 b 1 J l b W 9 2 Z W R D b 2 x 1 b W 5 z M S 5 7 R G V s d G F U a W 1 l U G 9 z d E d h d G U s N T N 9 J n F 1 b 3 Q 7 L C Z x d W 9 0 O 1 N l Y 3 R p b 2 4 x L 2 R h d G F f Y 2 x v d W Q g K D I p L 0 F 1 d G 9 S Z W 1 v d m V k Q 2 9 s d W 1 u c z E u e 0 R l b H R h V G l t Z U V u Z E 9 m R m l s b C w 1 N H 0 m c X V v d D s s J n F 1 b 3 Q 7 U 2 V j d G l v b j E v Z G F 0 Y V 9 j b G 9 1 Z C A o M i k v Q X V 0 b 1 J l b W 9 2 Z W R D b 2 x 1 b W 5 z M S 5 7 Q 2 9 s d W 1 u M S w 1 N X 0 m c X V v d D s s J n F 1 b 3 Q 7 U 2 V j d G l v b j E v Z G F 0 Y V 9 j b G 9 1 Z C A o M i k v Q X V 0 b 1 J l b W 9 2 Z W R D b 2 x 1 b W 5 z M S 5 7 U V J f Z G F 0 Y S w 1 N n 0 m c X V v d D s s J n F 1 b 3 Q 7 U 2 V j d G l v b j E v Z G F 0 Y V 9 j b G 9 1 Z C A o M i k v Q X V 0 b 1 J l b W 9 2 Z W R D b 2 x 1 b W 5 z M S 5 7 U V J f U H J v Z H V j d F 9 J R C w 1 N 3 0 m c X V v d D s s J n F 1 b 3 Q 7 U 2 V j d G l v b j E v Z G F 0 Y V 9 j b G 9 1 Z C A o M i k v Q X V 0 b 1 J l b W 9 2 Z W R D b 2 x 1 b W 5 z M S 5 7 U V J f U m V h Z F 9 E Y X R h X 0 x l b m d 0 a C w 1 O H 0 m c X V v d D s s J n F 1 b 3 Q 7 U 2 V j d G l v b j E v Z G F 0 Y V 9 j b G 9 1 Z C A o M i k v Q X V 0 b 1 J l b W 9 2 Z W R D b 2 x 1 b W 5 z M S 5 7 U V J f U G 9 z a X R p b 2 5 f W C w 1 O X 0 m c X V v d D s s J n F 1 b 3 Q 7 U 2 V j d G l v b j E v Z G F 0 Y V 9 j b G 9 1 Z C A o M i k v Q X V 0 b 1 J l b W 9 2 Z W R D b 2 x 1 b W 5 z M S 5 7 U V J f U G 9 z a X R p b 2 5 f W S w 2 M H 0 m c X V v d D s s J n F 1 b 3 Q 7 U 2 V j d G l v b j E v Z G F 0 Y V 9 j b G 9 1 Z C A o M i k v Q X V 0 b 1 J l b W 9 2 Z W R D b 2 x 1 b W 5 z M S 5 7 U V J f R G V 0 Z W N 0 Z W R f Q W 5 n b G U s N j F 9 J n F 1 b 3 Q 7 L C Z x d W 9 0 O 1 N l Y 3 R p b 2 4 x L 2 R h d G F f Y 2 x v d W Q g K D I p L 0 F 1 d G 9 S Z W 1 v d m V k Q 2 9 s d W 1 u c z E u e 1 F S X 0 R l d G V j d G V k X 0 N v Z G V f U m V z b 2 x 1 d G l v b i w 2 M n 0 m c X V v d D s s J n F 1 b 3 Q 7 U 2 V j d G l v b j E v Z G F 0 Y V 9 j b G 9 1 Z C A o M i k v Q X V 0 b 1 J l b W 9 2 Z W R D b 2 x 1 b W 5 z M S 5 7 Q 2 9 k Z V 9 B b m d s Z S w 2 M 3 0 m c X V v d D s s J n F 1 b 3 Q 7 U 2 V j d G l v b j E v Z G F 0 Y V 9 j b G 9 1 Z C A o M i k v Q X V 0 b 1 J l b W 9 2 Z W R D b 2 x 1 b W 5 z M S 5 7 R W R n Z V 9 X a W R 0 a C w 2 N H 0 m c X V v d D s s J n F 1 b 3 Q 7 U 2 V j d G l v b j E v Z G F 0 Y V 9 j b G 9 1 Z C A o M i k v Q X V 0 b 1 J l b W 9 2 Z W R D b 2 x 1 b W 5 z M S 5 7 U G 9 z a X R p b 2 5 f W C w 2 N X 0 m c X V v d D s s J n F 1 b 3 Q 7 U 2 V j d G l v b j E v Z G F 0 Y V 9 j b G 9 1 Z C A o M i k v Q X V 0 b 1 J l b W 9 2 Z W R D b 2 x 1 b W 5 z M S 5 7 U G 9 z a X R p b 2 5 f W S w 2 N n 0 m c X V v d D s s J n F 1 b 3 Q 7 U 2 V j d G l v b j E v Z G F 0 Y V 9 j b G 9 1 Z C A o M i k v Q X V 0 b 1 J l b W 9 2 Z W R D b 2 x 1 b W 5 z M S 5 7 Q W 5 n b G U s N j d 9 J n F 1 b 3 Q 7 L C Z x d W 9 0 O 1 N l Y 3 R p b 2 4 x L 2 R h d G F f Y 2 x v d W Q g K D I p L 0 F 1 d G 9 S Z W 1 v d m V k Q 2 9 s d W 1 u c z E u e 0 1 h d G N o X y U s N j h 9 J n F 1 b 3 Q 7 L C Z x d W 9 0 O 1 N l Y 3 R p b 2 4 x L 2 R h d G F f Y 2 x v d W Q g K D I p L 0 F 1 d G 9 S Z W 1 v d m V k Q 2 9 s d W 1 u c z E u e 1 B h d H R l c m 5 f U 2 N h b G U s N j l 9 J n F 1 b 3 Q 7 L C Z x d W 9 0 O 1 N l Y 3 R p b 2 4 x L 2 R h d G F f Y 2 x v d W Q g K D I p L 0 F 1 d G 9 S Z W 1 v d m V k Q 2 9 s d W 1 u c z E u e 1 d p Z H R o L D c w f S Z x d W 9 0 O y w m c X V v d D t T Z W N 0 a W 9 u M S 9 k Y X R h X 2 N s b 3 V k I C g y K S 9 B d X R v U m V t b 3 Z l Z E N v b H V t b n M x L n t M Z W 5 n d G g s N z F 9 J n F 1 b 3 Q 7 L C Z x d W 9 0 O 1 N l Y 3 R p b 2 4 x L 2 R h d G F f Y 2 x v d W Q g K D I p L 0 F 1 d G 9 S Z W 1 v d m V k Q 2 9 s d W 1 u c z E u e 0 F u b 2 1 h b H l f U 2 N v c m V f V G V 4 d H V y Z S w 3 M n 0 m c X V v d D s s J n F 1 b 3 Q 7 U 2 V j d G l v b j E v Z G F 0 Y V 9 j b G 9 1 Z C A o M i k v Q X V 0 b 1 J l b W 9 2 Z W R D b 2 x 1 b W 5 z M S 5 7 Q W 5 v b W F s e V 9 U Z X h 0 d X J l X 0 p 1 Z G d t Z W 5 0 L D c z f S Z x d W 9 0 O y w m c X V v d D t T Z W N 0 a W 9 u M S 9 k Y X R h X 2 N s b 3 V k I C g y K S 9 B d X R v U m V t b 3 Z l Z E N v b H V t b n M x L n t B b m 9 t Y W x 5 X 1 R l e H R 1 c m V f V G h y Z X N o b 2 x k L D c 0 f S Z x d W 9 0 O y w m c X V v d D t T Z W N 0 a W 9 u M S 9 k Y X R h X 2 N s b 3 V k I C g y K S 9 B d X R v U m V t b 3 Z l Z E N v b H V t b n M x L n t B b m 9 t Y W x 5 X 1 N j b 3 J l X 1 N o Y X B l L D c 1 f S Z x d W 9 0 O y w m c X V v d D t T Z W N 0 a W 9 u M S 9 k Y X R h X 2 N s b 3 V k I C g y K S 9 B d X R v U m V t b 3 Z l Z E N v b H V t b n M x L n t B b m 9 t Y W x 5 X 1 N o Y X B l X 0 p 1 Z G d t Z W 5 0 L D c 2 f S Z x d W 9 0 O y w m c X V v d D t T Z W N 0 a W 9 u M S 9 k Y X R h X 2 N s b 3 V k I C g y K S 9 B d X R v U m V t b 3 Z l Z E N v b H V t b n M x L n t B b m 9 t Y W x 5 X 1 N o Y X B l X 1 R o c m V z a G 9 s Z C w 3 N 3 0 m c X V v d D t d L C Z x d W 9 0 O 1 J l b G F 0 a W 9 u c 2 h p c E l u Z m 8 m c X V v d D s 6 W 1 1 9 I i A v P j x F b n R y e S B U e X B l P S J G a W x s U 3 R h d H V z I i B W Y W x 1 Z T 0 i c 0 N v b X B s Z X R l I i A v P j x F b n R y e S B U e X B l P S J G a W x s Q 2 9 s d W 1 u T m F t Z X M i I F Z h b H V l P S J z W y Z x d W 9 0 O 3 B y b 2 R 1 Y 3 R f a W Q m c X V v d D s s J n F 1 b 3 Q 7 c 2 h v d F 9 w b 3 N p d G l v b i Z x d W 9 0 O y w m c X V v d D t 0 a W 1 l c 3 R h b X A m c X V v d D s s J n F 1 b 3 Q 7 d 2 V p Z 2 h 0 J n F 1 b 3 Q 7 L C Z x d W 9 0 O 2 J h d G N o J n F 1 b 3 Q 7 L C Z x d W 9 0 O 1 B y b 3 R v Y 2 9 s I G N 5 Y 2 x l I G N v d W 5 0 Z X I m c X V v d D s s J n F 1 b 3 Q 7 U 3 B p d H p l b n d l c n Q g V 2 V y a 3 p l d W c s I E l z d H d l c n Q m c X V v d D s s J n F 1 b 3 Q 7 U 3 B p d H p l b n d l c n Q g U 2 N o b m V j a 2 U s I E l z d H d l c n Q m c X V v d D s s J n F 1 b 3 Q 7 T W F j a G l u Z S B j e W N s Z S B j b 3 V u d G V y J n F 1 b 3 Q 7 L C Z x d W 9 0 O 0 d v b 2 Q g c G F y d H M m c X V v d D s s J n F 1 b 3 Q 7 Q m F k I H B h c n R z J n F 1 b 3 Q 7 L C Z x d W 9 0 O 0 N 5 b G l u Z G V y I G h l Y X R p b m c g e m 9 u Z S A x L C B h Y 3 R 1 Y W w g d m F s d W U m c X V v d D s s J n F 1 b 3 Q 7 Q 3 l s a W 5 k Z X I g a G V h d G l u Z y B 6 b 2 5 l I D I s I G F j d H V h b C B 2 Y W x 1 Z S Z x d W 9 0 O y w m c X V v d D t D e W x p b m R l c i B o Z W F 0 a W 5 n I H p v b m U g M y w g Y W N 0 d W F s I H Z h b H V l J n F 1 b 3 Q 7 L C Z x d W 9 0 O 0 N 5 b G l u Z G V y I G h l Y X R p b m c g e m 9 u Z S A 0 L C B h Y 3 R 1 Y W w g d m F s d W U m c X V v d D s s J n F 1 b 3 Q 7 U G F y d C B p Z G V u d G l m a W N h d G l v b i w g Z m l u a X N o Z W Q g c G F y d C Z x d W 9 0 O y w m c X V v d D t J b n R l Z 3 J h b C w g S X N 0 d 2 V y d C Z x d W 9 0 O y w m c X V v d D t N Y X h p b X V t I G l u a m V j d G l v b i B w c m V z c 3 V y Z S A s I G F j d H V h b C B 2 Y W x 1 Z S Z x d W 9 0 O y w m c X V v d D t T d 2 l 0 Y 2 g t b 3 Z l c i B w c m V z c 3 V y Z S A s I G F j d H V h b C B 2 Y W x 1 Z S Z x d W 9 0 O y w m c X V v d D t U a W 1 l J n F 1 b 3 Q 7 L C Z x d W 9 0 O 0 R h e S 5 t b 2 5 0 a C Z x d W 9 0 O y w m c X V v d D t Q Z W F r I H Z h b H V l I G 9 m I G 1 v d W x k L C B h Y 3 R 1 Y W w g d m F s d W U m c X V v d D s s J n F 1 b 3 Q 7 U G V h a y B 2 Y W x 1 Z S B v Z i B l a m V j d G 9 y L C B h Y 3 R 1 Y W w g d m F s d W U m c X V v d D s s J n F 1 b 3 Q 7 V G h y Z X N o b 2 x k I H Z h b H V l I G 9 m I H N j c m V 3 L C B h Y 3 R 1 Y W w g d m F s d W U m c X V v d D s s J n F 1 b 3 Q 7 U G V h a y B 2 Y W x 1 Z S B v Z i B z Y 3 J l d y w g Y W N 0 d W F s I H Z h b H V l J n F 1 b 3 Q 7 L C Z x d W 9 0 O 0 N 5 Y 2 x l I H R p b W U s I G F j d H V h b C B 2 Y W x 1 Z S Z x d W 9 0 O y w m c X V v d D t E b 3 N p b m c g d G l t Z S A s I G F j d H V h b C B 2 Y W x 1 Z S Z x d W 9 0 O y w m c X V v d D t J b m p l Y 3 R p b 2 4 g d G l t Z S A s I G F j d H V h b C B 2 Y W x 1 Z S Z x d W 9 0 O y w m c X V v d D t W Y X J p Y W J s Z S B p b m p l Y 3 R p b 2 4 g d G l t Z S w g Y W N 0 d W F s I H Z h b H V l J n F 1 b 3 Q 7 L C Z x d W 9 0 O 0 1 v d W x k I H B y b 3 R l Y 3 R p b 2 4 g d G l t Z S w g Y W N 0 d W F s I H Z h b H V l J n F 1 b 3 Q 7 L C Z x d W 9 0 O 1 R l b X B l c m F 0 d X J l I G 9 m I G Z l Z W Q g e W 9 r Z S w g Y W N 0 d W F s I H Z h b H V l J n F 1 b 3 Q 7 L C Z x d W 9 0 O 0 1 h d G V y a W F s I G N 1 c 2 h p b 2 4 g L C B h Y 3 R 1 Y W w g d m F s d W U m c X V v d D s s J n F 1 b 3 Q 7 U 3 d p d G N o L W 9 2 Z X I g d m 9 s d W 1 l L C B h Y 3 R 1 Y W w g d m F s d W U m c X V v d D s s J n F 1 b 3 Q 7 Q 3 l s a W 5 k Z X I g a G V h d G l u Z y B 6 b 2 5 l I D U s I G F j d H V h b C B 2 Y W x 1 Z S Z x d W 9 0 O y w m c X V v d D t 0 Z W 1 w U 2 V 0 V m F s d W U m c X V v d D s s J n F 1 b 3 Q 7 d G V t c E F j d H V h b F Z h b H V l J n F 1 b 3 Q 7 L C Z x d W 9 0 O 3 R l b X B N Y W l u T G l u Z S Z x d W 9 0 O y w m c X V v d D t 0 Z W 1 w U m V 0 d X J u T G l u Z S Z x d W 9 0 O y w m c X V v d D t T T F B U a H J l c 2 h v b G R Q b 3 N 0 R 2 F 0 Z S Z x d W 9 0 O y w m c X V v d D t T T F B U a H J l c 2 h v b G R F b m R P Z k Z p b G w m c X V v d D s s J n F 1 b 3 Q 7 V G V t c G V y Y X R 1 c m V f T W V h c 3 V y Z V N 0 Y X J 0 R W 5 k T 2 Z G a W x s J n F 1 b 3 Q 7 L C Z x d W 9 0 O 1 R l b X B l c m F 0 d X J l X 0 9 2 Z X J h b G x N Y X h p b X V t R W 5 k T 2 Z G a W x s J n F 1 b 3 Q 7 L C Z x d W 9 0 O 1 R l b X B l c m F 0 d X J l X 0 9 2 Z X J h b G x N Y X h p b X V t V G l t Z U V u Z E 9 m R m l s b C Z x d W 9 0 O y w m c X V v d D t N Y X h p b X V t U H J l c 3 N 1 c m V Q b 3 N 0 R 2 F 0 Z S Z x d W 9 0 O y w m c X V v d D t N Y X h p b X V t U H J l c 3 N 1 c m V F b m R P Z k Z p b G w m c X V v d D s s J n F 1 b 3 Q 7 T W F 4 a W 1 1 b V B y Z X N z d X J l V G l t Z V B v c 3 R H Y X R l J n F 1 b 3 Q 7 L C Z x d W 9 0 O 0 1 h e G l t d W 1 Q c m V z c 3 V y Z V R p b W V F b m R P Z k Z p b G w m c X V v d D s s J n F 1 b 3 Q 7 S W 5 0 Z W d y Y W x f Q 3 l j b G V T d G F y d E N 5 Y 2 x l R W 5 k U G 9 z d E d h d G U m c X V v d D s s J n F 1 b 3 Q 7 S W 5 0 Z W d y Y W x f Q 3 l j b G V T d G F y d E N 5 Y 2 x l R W 5 k R W 5 k T 2 Z G a W x s J n F 1 b 3 Q 7 L C Z x d W 9 0 O 0 l u d G V n c m F s X 0 N 5 Y 2 x l U 3 R h c n R N Y X h W Y W x 1 Z V B v c 3 R H Y X R l J n F 1 b 3 Q 7 L C Z x d W 9 0 O 0 l u d G V n c m F s X 0 N 5 Y 2 x l U 3 R h c n R N Y X h W Y W x 1 Z U V u Z E 9 m R m l s b C Z x d W 9 0 O y w m c X V v d D t J b n R l Z 3 J h b F 9 N Y X h W Y W x 1 Z U N 5 Y 2 x l R W 5 k U G 9 z d E d h d G U m c X V v d D s s J n F 1 b 3 Q 7 S W 5 0 Z W d y Y W x f T W F 4 V m F s d W V D e W N s Z U V u Z E V u Z E 9 m R m l s b C Z x d W 9 0 O y w m c X V v d D t E Z W x 0 Y V R p b W V Q b 3 N 0 R 2 F 0 Z S Z x d W 9 0 O y w m c X V v d D t E Z W x 0 Y V R p b W V F b m R P Z k Z p b G w m c X V v d D s s J n F 1 b 3 Q 7 Q 2 9 s d W 1 u M S Z x d W 9 0 O y w m c X V v d D t R U l 9 k Y X R h J n F 1 b 3 Q 7 L C Z x d W 9 0 O 1 F S X 1 B y b 2 R 1 Y 3 R f S U Q m c X V v d D s s J n F 1 b 3 Q 7 U V J f U m V h Z F 9 E Y X R h X 0 x l b m d 0 a C Z x d W 9 0 O y w m c X V v d D t R U l 9 Q b 3 N p d G l v b l 9 Y J n F 1 b 3 Q 7 L C Z x d W 9 0 O 1 F S X 1 B v c 2 l 0 a W 9 u X 1 k m c X V v d D s s J n F 1 b 3 Q 7 U V J f R G V 0 Z W N 0 Z W R f Q W 5 n b G U m c X V v d D s s J n F 1 b 3 Q 7 U V J f R G V 0 Z W N 0 Z W R f Q 2 9 k Z V 9 S Z X N v b H V 0 a W 9 u J n F 1 b 3 Q 7 L C Z x d W 9 0 O 0 N v Z G V f Q W 5 n b G U m c X V v d D s s J n F 1 b 3 Q 7 R W R n Z V 9 X a W R 0 a C Z x d W 9 0 O y w m c X V v d D t Q b 3 N p d G l v b l 9 Y J n F 1 b 3 Q 7 L C Z x d W 9 0 O 1 B v c 2 l 0 a W 9 u X 1 k m c X V v d D s s J n F 1 b 3 Q 7 Q W 5 n b G U m c X V v d D s s J n F 1 b 3 Q 7 T W F 0 Y 2 h f J S Z x d W 9 0 O y w m c X V v d D t Q Y X R 0 Z X J u X 1 N j Y W x l J n F 1 b 3 Q 7 L C Z x d W 9 0 O 1 d p Z H R o J n F 1 b 3 Q 7 L C Z x d W 9 0 O 0 x l b m d 0 a C Z x d W 9 0 O y w m c X V v d D t B b m 9 t Y W x 5 X 1 N j b 3 J l X 1 R l e H R 1 c m U m c X V v d D s s J n F 1 b 3 Q 7 Q W 5 v b W F s e V 9 U Z X h 0 d X J l X 0 p 1 Z G d t Z W 5 0 J n F 1 b 3 Q 7 L C Z x d W 9 0 O 0 F u b 2 1 h b H l f V G V 4 d H V y Z V 9 U a H J l c 2 h v b G Q m c X V v d D s s J n F 1 b 3 Q 7 Q W 5 v b W F s e V 9 T Y 2 9 y Z V 9 T a G F w Z S Z x d W 9 0 O y w m c X V v d D t B b m 9 t Y W x 5 X 1 N o Y X B l X 0 p 1 Z G d t Z W 5 0 J n F 1 b 3 Q 7 L C Z x d W 9 0 O 0 F u b 2 1 h b H l f U 2 h h c G V f V G h y Z X N o b 2 x k J n F 1 b 3 Q 7 X S I g L z 4 8 R W 5 0 c n k g V H l w Z T 0 i R m l s b E N v b H V t b l R 5 c G V z I i B W Y W x 1 Z T 0 i c 0 J n W U h C Z 1 l E Q l F V R E F 3 T U Z C U V V G Q m d Z R k J R V U R C U V V H Q m d V R k J R T U Z C U V V G Q l F N R k J R V U Z C U V V G Q l F V R k J R V U Z C U V V G Q l F V R k J R W U d C Z 0 1 E Q X d N R E F 3 T U R B d 0 1 E Q X d N R E F 3 T U R B d 0 1 E I i A v P j x F b n R y e S B U e X B l P S J G a W x s T G F z d F V w Z G F 0 Z W Q i I F Z h b H V l P S J k M j A y N C 0 x M C 0 w O V Q w O T o 0 M z o z M y 4 5 N z A y N z k 3 W i I g L z 4 8 R W 5 0 c n k g V H l w Z T 0 i R m l s b E V y c m 9 y Q 2 9 1 b n Q i I F Z h b H V l P S J s M C I g L z 4 8 R W 5 0 c n k g V H l w Z T 0 i R m l s b E V y c m 9 y Q 2 9 k Z S I g V m F s d W U 9 I n N V b m t u b 3 d u I i A v P j x F b n R y e S B U e X B l P S J G a W x s Q 2 9 1 b n Q i I F Z h b H V l P S J s M j c w I i A v P j x F b n R y e S B U e X B l P S J B Z G R l Z F R v R G F 0 Y U 1 v Z G V s I i B W Y W x 1 Z T 0 i b D A i I C 8 + P C 9 T d G F i b G V F b n R y a W V z P j w v S X R l b T 4 8 S X R l b T 4 8 S X R l b U x v Y 2 F 0 a W 9 u P j x J d G V t V H l w Z T 5 G b 3 J t d W x h P C 9 J d G V t V H l w Z T 4 8 S X R l b V B h d G g + U 2 V j d G l v b j E v Z G F 0 Y V 9 j b G 9 1 Z C U y M C g y K S 9 T b 3 V y Y 2 U 8 L 0 l 0 Z W 1 Q Y X R o P j w v S X R l b U x v Y 2 F 0 a W 9 u P j x T d G F i b G V F b n R y a W V z I C 8 + P C 9 J d G V t P j x J d G V t P j x J d G V t T G 9 j Y X R p b 2 4 + P E l 0 Z W 1 U e X B l P k Z v c m 1 1 b G E 8 L 0 l 0 Z W 1 U e X B l P j x J d G V t U G F 0 a D 5 T Z W N 0 a W 9 u M S 9 k Y X R h X 2 N s b 3 V k J T I w K D I p L 1 B y b 2 1 v d G V k J T I w S G V h Z G V y c z w v S X R l b V B h d G g + P C 9 J d G V t T G 9 j Y X R p b 2 4 + P F N 0 Y W J s Z U V u d H J p Z X M g L z 4 8 L 0 l 0 Z W 0 + P E l 0 Z W 0 + P E l 0 Z W 1 M b 2 N h d G l v b j 4 8 S X R l b V R 5 c G U + R m 9 y b X V s Y T w v S X R l b V R 5 c G U + P E l 0 Z W 1 Q Y X R o P l N l Y 3 R p b 2 4 x L 2 R h d G F f Y 2 x v d W Q l M j A o M i k v Q 2 h h b m d l Z C U y M F R 5 c G U 8 L 0 l 0 Z W 1 Q Y X R o P j w v S X R l b U x v Y 2 F 0 a W 9 u P j x T d G F i b G V F b n R y a W V z I C 8 + P C 9 J d G V t P j x J d G V t P j x J d G V t T G 9 j Y X R p b 2 4 + P E l 0 Z W 1 U e X B l P k Z v c m 1 1 b G E 8 L 0 l 0 Z W 1 U e X B l P j x J d G V t U G F 0 a D 5 T Z W N 0 a W 9 u M S 9 t Z X J n Z W R f Z m l 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O G Y 1 N G Q y Z i 0 y N z Q 1 L T Q 3 Y z U t O T k 3 Z C 0 0 Y 2 Y 2 M W R i M z I 4 Y 2 M i I C 8 + P E V u d H J 5 I F R 5 c G U 9 I k 5 h b W V V c G R h d G V k Q W Z 0 Z X J G a W x s I i B W Y W x 1 Z T 0 i b D A i I C 8 + P E V u d H J 5 I F R 5 c G U 9 I l J l c 3 V s d F R 5 c G U i I F Z h b H V l P S J z R X h j Z X B 0 a W 9 u I i A v P j x F b n R y e S B U e X B l P S J C d W Z m Z X J O Z X h 0 U m V m c m V z a C I g V m F s d W U 9 I m w x I i A v P j x F b n R y e S B U e X B l P S J G a W x s V G F y Z 2 V 0 I i B W Y W x 1 Z T 0 i c 2 1 l c m d l Z F 9 m a W x l c y I g L z 4 8 R W 5 0 c n k g V H l w Z T 0 i R m l s b G V k Q 2 9 t c G x l d G V S Z X N 1 b H R U b 1 d v c m t z a G V l d C I g V m F s d W U 9 I m w x I i A v P j x F b n R y e S B U e X B l P S J G a W x s U 3 R h d H V z I i B W Y W x 1 Z T 0 i c 0 N v b X B s Z X R l I i A v P j x F b n R y e S B U e X B l P S J G a W x s Q 2 9 s d W 1 u T m F t Z X M i I F Z h b H V l P S J z W y Z x d W 9 0 O 3 B y b 2 R 1 Y 3 R f a W Q m c X V v d D s s J n F 1 b 3 Q 7 Q W 5 v b W F s e V 9 T a G F w Z V 9 K d W R n b W V u d C Z x d W 9 0 O y w m c X V v d D t B b m 9 t Y W x 5 X 1 R l e H R 1 c m V f S n V k Z 2 1 l b n Q m c X V v d D s s J n F 1 b 3 Q 7 Q W 5 v b W F s e V 9 T Y 2 9 y Z V 9 U Z X h 0 d X J l J n F 1 b 3 Q 7 L C Z x d W 9 0 O 0 F u b 2 1 h b H l f U 2 N v c m V f U 2 h h c G U m c X V v d D s s J n F 1 b 3 Q 7 Q 2 9 t b W V u d H M m c X V v d D s s J n F 1 b 3 Q 7 V H J 1 Z S 9 G Y W x z Z S B w b 3 N p d G l 2 Z S Z x d W 9 0 O y w m c X V v d D t H c m 9 1 b m Q g d H J 1 d G g g K D E g P S B v a z s g M C A 9 I E 5 P S y k m c X V v d D s s J n F 1 b 3 Q 7 Q 2 9 t b W V u d H M u M S Z x d W 9 0 O y w m c X V v d D t D a G V j a 2 V k I H d p d G g g b m V 3 I G R h d G F z Z X Q m c X V v d D s s J n F 1 b 3 Q 7 Q W 5 v b W F s e V 9 T a G F w Z V 9 K d W R n b W V u d F 9 n c m 9 1 b m R f d H J 1 d G g m c X V v d D s s J n F 1 b 3 Q 7 Q W 5 v b W F s e V 9 U Z X h 0 d X J l X 0 p 1 Z G d t Z W 5 0 X 2 d y b 3 V u Z F 9 0 c n V 0 a C Z x d W 9 0 O y w m c X V v d D t B b m 9 t Y W x 5 X 1 N j b 3 J l X 1 R l e H R 1 c m V f Z 3 J v d W 5 k X 3 R y d X R o J n F 1 b 3 Q 7 L C Z x d W 9 0 O 0 F u b 2 1 h b H l f U 2 N v c m V f U 2 h h c G V f Z 3 J v d W 5 k X 3 R y d X R o J n F 1 b 3 Q 7 L C Z x d W 9 0 O 0 N v b W 1 l b n R z X 2 d y b 3 V u Z F 9 0 c n V 0 a C Z x d W 9 0 O y w m c X V v d D t U c n V l L 0 Z h b H N l I H B v c 2 l 0 a X Z l X 2 d y b 3 V u Z F 9 0 c n V 0 a C Z x d W 9 0 O y w m c X V v d D t H c m 9 1 b m Q g d H J 1 d G g g K D E g P S B v a z s g M C A 9 I E 5 P S y l f Z 3 J v d W 5 k X 3 R y d X R o J n F 1 b 3 Q 7 L C Z x d W 9 0 O 0 N v b W 1 l b n R z L j F f Z 3 J v d W 5 k X 3 R y d X R o J n F 1 b 3 Q 7 L C Z x d W 9 0 O 0 N o Z W N r Z W Q g d 2 l 0 a C B u Z X c g Z G F 0 Y X N l d F 9 n c m 9 1 b m R f d H J 1 d G g m c X V v d D t d I i A v P j x F b n R y e S B U e X B l P S J G a W x s Q 2 9 s d W 1 u V H l w Z X M i I F Z h b H V l P S J z Q m d N R E J R V U d C Z 1 l H Q m d N R E J R V U d C Z 0 1 H Q m c 9 P S I g L z 4 8 R W 5 0 c n k g V H l w Z T 0 i R m l s b E x h c 3 R V c G R h d G V k I i B W Y W x 1 Z T 0 i Z D I w M j Q t M T A t M T h U M T Q 6 N D U 6 N T Q u M z g 1 N z A w M 1 o i I C 8 + P E V u d H J 5 I F R 5 c G U 9 I k Z p b G x F c n J v c k N v d W 5 0 I i B W Y W x 1 Z T 0 i b D A i I C 8 + P E V u d H J 5 I F R 5 c G U 9 I k Z p b G x F c n J v c k N v Z G U i I F Z h b H V l P S J z V W 5 r b m 9 3 b i I g L z 4 8 R W 5 0 c n k g V H l w Z T 0 i R m l s b E N v d W 5 0 I i B W Y W x 1 Z T 0 i b D M 5 M y I g L z 4 8 R W 5 0 c n k g V H l w Z T 0 i Q W R k Z W R U b 0 R h d G F N b 2 R l b C I g V m F s d W U 9 I m w w I i A v P j x F b n R y e S B U e X B l P S J S Z W x h d G l v b n N o a X B J b m Z v Q 2 9 u d G F p b m V y I i B W Y W x 1 Z T 0 i c 3 s m c X V v d D t j b 2 x 1 b W 5 D b 3 V u d C Z x d W 9 0 O z o x O S w m c X V v d D t r Z X l D b 2 x 1 b W 5 O Y W 1 l c y Z x d W 9 0 O z p b X S w m c X V v d D t x d W V y e V J l b G F 0 a W 9 u c 2 h p c H M m c X V v d D s 6 W 1 0 s J n F 1 b 3 Q 7 Y 2 9 s d W 1 u S W R l b n R p d G l l c y Z x d W 9 0 O z p b J n F 1 b 3 Q 7 U 2 V j d G l v b j E v b W V y Z 2 V k X 2 Z p b G V z L 0 F 1 d G 9 S Z W 1 v d m V k Q 2 9 s d W 1 u c z E u e 3 B y b 2 R 1 Y 3 R f a W Q s M H 0 m c X V v d D s s J n F 1 b 3 Q 7 U 2 V j d G l v b j E v b W V y Z 2 V k X 2 Z p b G V z L 0 F 1 d G 9 S Z W 1 v d m V k Q 2 9 s d W 1 u c z E u e 0 F u b 2 1 h b H l f U 2 h h c G V f S n V k Z 2 1 l b n Q s M X 0 m c X V v d D s s J n F 1 b 3 Q 7 U 2 V j d G l v b j E v b W V y Z 2 V k X 2 Z p b G V z L 0 F 1 d G 9 S Z W 1 v d m V k Q 2 9 s d W 1 u c z E u e 0 F u b 2 1 h b H l f V G V 4 d H V y Z V 9 K d W R n b W V u d C w y f S Z x d W 9 0 O y w m c X V v d D t T Z W N 0 a W 9 u M S 9 t Z X J n Z W R f Z m l s Z X M v Q X V 0 b 1 J l b W 9 2 Z W R D b 2 x 1 b W 5 z M S 5 7 Q W 5 v b W F s e V 9 T Y 2 9 y Z V 9 U Z X h 0 d X J l L D N 9 J n F 1 b 3 Q 7 L C Z x d W 9 0 O 1 N l Y 3 R p b 2 4 x L 2 1 l c m d l Z F 9 m a W x l c y 9 B d X R v U m V t b 3 Z l Z E N v b H V t b n M x L n t B b m 9 t Y W x 5 X 1 N j b 3 J l X 1 N o Y X B l L D R 9 J n F 1 b 3 Q 7 L C Z x d W 9 0 O 1 N l Y 3 R p b 2 4 x L 2 1 l c m d l Z F 9 m a W x l c y 9 B d X R v U m V t b 3 Z l Z E N v b H V t b n M x L n t D b 2 1 t Z W 5 0 c y w 1 f S Z x d W 9 0 O y w m c X V v d D t T Z W N 0 a W 9 u M S 9 t Z X J n Z W R f Z m l s Z X M v Q X V 0 b 1 J l b W 9 2 Z W R D b 2 x 1 b W 5 z M S 5 7 V H J 1 Z S 9 G Y W x z Z S B w b 3 N p d G l 2 Z S w 2 f S Z x d W 9 0 O y w m c X V v d D t T Z W N 0 a W 9 u M S 9 t Z X J n Z W R f Z m l s Z X M v Q X V 0 b 1 J l b W 9 2 Z W R D b 2 x 1 b W 5 z M S 5 7 R 3 J v d W 5 k I H R y d X R o I C g x I D 0 g b 2 s 7 I D A g P S B O T 0 s p L D d 9 J n F 1 b 3 Q 7 L C Z x d W 9 0 O 1 N l Y 3 R p b 2 4 x L 2 1 l c m d l Z F 9 m a W x l c y 9 B d X R v U m V t b 3 Z l Z E N v b H V t b n M x L n t D b 2 1 t Z W 5 0 c y 4 x L D h 9 J n F 1 b 3 Q 7 L C Z x d W 9 0 O 1 N l Y 3 R p b 2 4 x L 2 1 l c m d l Z F 9 m a W x l c y 9 B d X R v U m V t b 3 Z l Z E N v b H V t b n M x L n t D a G V j a 2 V k I H d p d G g g b m V 3 I G R h d G F z Z X Q s O X 0 m c X V v d D s s J n F 1 b 3 Q 7 U 2 V j d G l v b j E v b W V y Z 2 V k X 2 Z p b G V z L 0 F 1 d G 9 S Z W 1 v d m V k Q 2 9 s d W 1 u c z E u e 0 F u b 2 1 h b H l f U 2 h h c G V f S n V k Z 2 1 l b n R f Z 3 J v d W 5 k X 3 R y d X R o L D E w f S Z x d W 9 0 O y w m c X V v d D t T Z W N 0 a W 9 u M S 9 t Z X J n Z W R f Z m l s Z X M v Q X V 0 b 1 J l b W 9 2 Z W R D b 2 x 1 b W 5 z M S 5 7 Q W 5 v b W F s e V 9 U Z X h 0 d X J l X 0 p 1 Z G d t Z W 5 0 X 2 d y b 3 V u Z F 9 0 c n V 0 a C w x M X 0 m c X V v d D s s J n F 1 b 3 Q 7 U 2 V j d G l v b j E v b W V y Z 2 V k X 2 Z p b G V z L 0 F 1 d G 9 S Z W 1 v d m V k Q 2 9 s d W 1 u c z E u e 0 F u b 2 1 h b H l f U 2 N v c m V f V G V 4 d H V y Z V 9 n c m 9 1 b m R f d H J 1 d G g s M T J 9 J n F 1 b 3 Q 7 L C Z x d W 9 0 O 1 N l Y 3 R p b 2 4 x L 2 1 l c m d l Z F 9 m a W x l c y 9 B d X R v U m V t b 3 Z l Z E N v b H V t b n M x L n t B b m 9 t Y W x 5 X 1 N j b 3 J l X 1 N o Y X B l X 2 d y b 3 V u Z F 9 0 c n V 0 a C w x M 3 0 m c X V v d D s s J n F 1 b 3 Q 7 U 2 V j d G l v b j E v b W V y Z 2 V k X 2 Z p b G V z L 0 F 1 d G 9 S Z W 1 v d m V k Q 2 9 s d W 1 u c z E u e 0 N v b W 1 l b n R z X 2 d y b 3 V u Z F 9 0 c n V 0 a C w x N H 0 m c X V v d D s s J n F 1 b 3 Q 7 U 2 V j d G l v b j E v b W V y Z 2 V k X 2 Z p b G V z L 0 F 1 d G 9 S Z W 1 v d m V k Q 2 9 s d W 1 u c z E u e 1 R y d W U v R m F s c 2 U g c G 9 z a X R p d m V f Z 3 J v d W 5 k X 3 R y d X R o L D E 1 f S Z x d W 9 0 O y w m c X V v d D t T Z W N 0 a W 9 u M S 9 t Z X J n Z W R f Z m l s Z X M v Q X V 0 b 1 J l b W 9 2 Z W R D b 2 x 1 b W 5 z M S 5 7 R 3 J v d W 5 k I H R y d X R o I C g x I D 0 g b 2 s 7 I D A g P S B O T 0 s p X 2 d y b 3 V u Z F 9 0 c n V 0 a C w x N n 0 m c X V v d D s s J n F 1 b 3 Q 7 U 2 V j d G l v b j E v b W V y Z 2 V k X 2 Z p b G V z L 0 F 1 d G 9 S Z W 1 v d m V k Q 2 9 s d W 1 u c z E u e 0 N v b W 1 l b n R z L j F f Z 3 J v d W 5 k X 3 R y d X R o L D E 3 f S Z x d W 9 0 O y w m c X V v d D t T Z W N 0 a W 9 u M S 9 t Z X J n Z W R f Z m l s Z X M v Q X V 0 b 1 J l b W 9 2 Z W R D b 2 x 1 b W 5 z M S 5 7 Q 2 h l Y 2 t l Z C B 3 a X R o I G 5 l d y B k Y X R h c 2 V 0 X 2 d y b 3 V u Z F 9 0 c n V 0 a C w x O H 0 m c X V v d D t d L C Z x d W 9 0 O 0 N v b H V t b k N v d W 5 0 J n F 1 b 3 Q 7 O j E 5 L C Z x d W 9 0 O 0 t l e U N v b H V t b k 5 h b W V z J n F 1 b 3 Q 7 O l t d L C Z x d W 9 0 O 0 N v b H V t b k l k Z W 5 0 a X R p Z X M m c X V v d D s 6 W y Z x d W 9 0 O 1 N l Y 3 R p b 2 4 x L 2 1 l c m d l Z F 9 m a W x l c y 9 B d X R v U m V t b 3 Z l Z E N v b H V t b n M x L n t w c m 9 k d W N 0 X 2 l k L D B 9 J n F 1 b 3 Q 7 L C Z x d W 9 0 O 1 N l Y 3 R p b 2 4 x L 2 1 l c m d l Z F 9 m a W x l c y 9 B d X R v U m V t b 3 Z l Z E N v b H V t b n M x L n t B b m 9 t Y W x 5 X 1 N o Y X B l X 0 p 1 Z G d t Z W 5 0 L D F 9 J n F 1 b 3 Q 7 L C Z x d W 9 0 O 1 N l Y 3 R p b 2 4 x L 2 1 l c m d l Z F 9 m a W x l c y 9 B d X R v U m V t b 3 Z l Z E N v b H V t b n M x L n t B b m 9 t Y W x 5 X 1 R l e H R 1 c m V f S n V k Z 2 1 l b n Q s M n 0 m c X V v d D s s J n F 1 b 3 Q 7 U 2 V j d G l v b j E v b W V y Z 2 V k X 2 Z p b G V z L 0 F 1 d G 9 S Z W 1 v d m V k Q 2 9 s d W 1 u c z E u e 0 F u b 2 1 h b H l f U 2 N v c m V f V G V 4 d H V y Z S w z f S Z x d W 9 0 O y w m c X V v d D t T Z W N 0 a W 9 u M S 9 t Z X J n Z W R f Z m l s Z X M v Q X V 0 b 1 J l b W 9 2 Z W R D b 2 x 1 b W 5 z M S 5 7 Q W 5 v b W F s e V 9 T Y 2 9 y Z V 9 T a G F w Z S w 0 f S Z x d W 9 0 O y w m c X V v d D t T Z W N 0 a W 9 u M S 9 t Z X J n Z W R f Z m l s Z X M v Q X V 0 b 1 J l b W 9 2 Z W R D b 2 x 1 b W 5 z M S 5 7 Q 2 9 t b W V u d H M s N X 0 m c X V v d D s s J n F 1 b 3 Q 7 U 2 V j d G l v b j E v b W V y Z 2 V k X 2 Z p b G V z L 0 F 1 d G 9 S Z W 1 v d m V k Q 2 9 s d W 1 u c z E u e 1 R y d W U v R m F s c 2 U g c G 9 z a X R p d m U s N n 0 m c X V v d D s s J n F 1 b 3 Q 7 U 2 V j d G l v b j E v b W V y Z 2 V k X 2 Z p b G V z L 0 F 1 d G 9 S Z W 1 v d m V k Q 2 9 s d W 1 u c z E u e 0 d y b 3 V u Z C B 0 c n V 0 a C A o M S A 9 I G 9 r O y A w I D 0 g T k 9 L K S w 3 f S Z x d W 9 0 O y w m c X V v d D t T Z W N 0 a W 9 u M S 9 t Z X J n Z W R f Z m l s Z X M v Q X V 0 b 1 J l b W 9 2 Z W R D b 2 x 1 b W 5 z M S 5 7 Q 2 9 t b W V u d H M u M S w 4 f S Z x d W 9 0 O y w m c X V v d D t T Z W N 0 a W 9 u M S 9 t Z X J n Z W R f Z m l s Z X M v Q X V 0 b 1 J l b W 9 2 Z W R D b 2 x 1 b W 5 z M S 5 7 Q 2 h l Y 2 t l Z C B 3 a X R o I G 5 l d y B k Y X R h c 2 V 0 L D l 9 J n F 1 b 3 Q 7 L C Z x d W 9 0 O 1 N l Y 3 R p b 2 4 x L 2 1 l c m d l Z F 9 m a W x l c y 9 B d X R v U m V t b 3 Z l Z E N v b H V t b n M x L n t B b m 9 t Y W x 5 X 1 N o Y X B l X 0 p 1 Z G d t Z W 5 0 X 2 d y b 3 V u Z F 9 0 c n V 0 a C w x M H 0 m c X V v d D s s J n F 1 b 3 Q 7 U 2 V j d G l v b j E v b W V y Z 2 V k X 2 Z p b G V z L 0 F 1 d G 9 S Z W 1 v d m V k Q 2 9 s d W 1 u c z E u e 0 F u b 2 1 h b H l f V G V 4 d H V y Z V 9 K d W R n b W V u d F 9 n c m 9 1 b m R f d H J 1 d G g s M T F 9 J n F 1 b 3 Q 7 L C Z x d W 9 0 O 1 N l Y 3 R p b 2 4 x L 2 1 l c m d l Z F 9 m a W x l c y 9 B d X R v U m V t b 3 Z l Z E N v b H V t b n M x L n t B b m 9 t Y W x 5 X 1 N j b 3 J l X 1 R l e H R 1 c m V f Z 3 J v d W 5 k X 3 R y d X R o L D E y f S Z x d W 9 0 O y w m c X V v d D t T Z W N 0 a W 9 u M S 9 t Z X J n Z W R f Z m l s Z X M v Q X V 0 b 1 J l b W 9 2 Z W R D b 2 x 1 b W 5 z M S 5 7 Q W 5 v b W F s e V 9 T Y 2 9 y Z V 9 T a G F w Z V 9 n c m 9 1 b m R f d H J 1 d G g s M T N 9 J n F 1 b 3 Q 7 L C Z x d W 9 0 O 1 N l Y 3 R p b 2 4 x L 2 1 l c m d l Z F 9 m a W x l c y 9 B d X R v U m V t b 3 Z l Z E N v b H V t b n M x L n t D b 2 1 t Z W 5 0 c 1 9 n c m 9 1 b m R f d H J 1 d G g s M T R 9 J n F 1 b 3 Q 7 L C Z x d W 9 0 O 1 N l Y 3 R p b 2 4 x L 2 1 l c m d l Z F 9 m a W x l c y 9 B d X R v U m V t b 3 Z l Z E N v b H V t b n M x L n t U c n V l L 0 Z h b H N l I H B v c 2 l 0 a X Z l X 2 d y b 3 V u Z F 9 0 c n V 0 a C w x N X 0 m c X V v d D s s J n F 1 b 3 Q 7 U 2 V j d G l v b j E v b W V y Z 2 V k X 2 Z p b G V z L 0 F 1 d G 9 S Z W 1 v d m V k Q 2 9 s d W 1 u c z E u e 0 d y b 3 V u Z C B 0 c n V 0 a C A o M S A 9 I G 9 r O y A w I D 0 g T k 9 L K V 9 n c m 9 1 b m R f d H J 1 d G g s M T Z 9 J n F 1 b 3 Q 7 L C Z x d W 9 0 O 1 N l Y 3 R p b 2 4 x L 2 1 l c m d l Z F 9 m a W x l c y 9 B d X R v U m V t b 3 Z l Z E N v b H V t b n M x L n t D b 2 1 t Z W 5 0 c y 4 x X 2 d y b 3 V u Z F 9 0 c n V 0 a C w x N 3 0 m c X V v d D s s J n F 1 b 3 Q 7 U 2 V j d G l v b j E v b W V y Z 2 V k X 2 Z p b G V z L 0 F 1 d G 9 S Z W 1 v d m V k Q 2 9 s d W 1 u c z E u e 0 N o Z W N r Z W Q g d 2 l 0 a C B u Z X c g Z G F 0 Y X N l d F 9 n c m 9 1 b m R f d H J 1 d G g s M T h 9 J n F 1 b 3 Q 7 X S w m c X V v d D t S Z W x h d G l v b n N o a X B J b m Z v J n F 1 b 3 Q 7 O l t d f S I g L z 4 8 L 1 N 0 Y W J s Z U V u d H J p Z X M + P C 9 J d G V t P j x J d G V t P j x J d G V t T G 9 j Y X R p b 2 4 + P E l 0 Z W 1 U e X B l P k Z v c m 1 1 b G E 8 L 0 l 0 Z W 1 U e X B l P j x J d G V t U G F 0 a D 5 T Z W N 0 a W 9 u M S 9 t Z X J n Z W R f Z m l s Z X M v U 2 9 1 c m N l P C 9 J d G V t U G F 0 a D 4 8 L 0 l 0 Z W 1 M b 2 N h d G l v b j 4 8 U 3 R h Y m x l R W 5 0 c m l l c y A v P j w v S X R l b T 4 8 S X R l b T 4 8 S X R l b U x v Y 2 F 0 a W 9 u P j x J d G V t V H l w Z T 5 G b 3 J t d W x h P C 9 J d G V t V H l w Z T 4 8 S X R l b V B h d G g + U 2 V j d G l v b j E v b W V y Z 2 V k X 2 Z p b G V z L 1 B y b 2 1 v d G V k J T I w S G V h Z G V y c z w v S X R l b V B h d G g + P C 9 J d G V t T G 9 j Y X R p b 2 4 + P F N 0 Y W J s Z U V u d H J p Z X M g L z 4 8 L 0 l 0 Z W 0 + P E l 0 Z W 0 + P E l 0 Z W 1 M b 2 N h d G l v b j 4 8 S X R l b V R 5 c G U + R m 9 y b X V s Y T w v S X R l b V R 5 c G U + P E l 0 Z W 1 Q Y X R o P l N l Y 3 R p b 2 4 x L 2 1 l c m d l Z F 9 m a W x l c y 9 D a G F u Z 2 V k J T I w V H l w Z T w v S X R l b V B h d G g + P C 9 J d G V t T G 9 j Y X R p b 2 4 + P F N 0 Y W J s Z U V u d H J p Z X M g L z 4 8 L 0 l 0 Z W 0 + P E l 0 Z W 0 + P E l 0 Z W 1 M b 2 N h d G l v b j 4 8 S X R l b V R 5 c G U + R m 9 y b X V s Y T w v S X R l b V R 5 c G U + P E l 0 Z W 1 Q Y X R o P l N l Y 3 R p b 2 4 x L 2 R h d G F f b G 9 j Y W x o b 3 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E 4 Z T h k Z D I t N j Y x Z S 0 0 N 2 Q 3 L T k 0 M G Q t O G M x N z E 1 Y z F j Y z J j I i A v P j x F b n R y e S B U e X B l P S J C d W Z m Z X J O Z X h 0 U m V m c m V z a C I g V m F s d W U 9 I m w x I i A v P j x F b n R y e S B U e X B l P S J S Z X N 1 b H R U e X B l I i B W Y W x 1 Z T 0 i c 1 R h Y m x l I i A v P j x F b n R y e S B U e X B l P S J O Y W 1 l V X B k Y X R l Z E F m d G V y R m l s b C I g V m F s d W U 9 I m w w I i A v P j x F b n R y e S B U e X B l P S J G a W x s V G F y Z 2 V 0 I i B W Y W x 1 Z T 0 i c 2 R h d G F f b G 9 j Y W x o b 3 N 0 I i A v P j x F b n R y e S B U e X B l P S J G a W x s Z W R D b 2 1 w b G V 0 Z V J l c 3 V s d F R v V 2 9 y a 3 N o Z W V 0 I i B W Y W x 1 Z T 0 i b D E i I C 8 + P E V u d H J 5 I F R 5 c G U 9 I k F k Z G V k V G 9 E Y X R h T W 9 k Z W w i I F Z h b H V l P S J s M C I g L z 4 8 R W 5 0 c n k g V H l w Z T 0 i R m l s b E N v d W 5 0 I i B W Y W x 1 Z T 0 i b D E 5 N C I g L z 4 8 R W 5 0 c n k g V H l w Z T 0 i R m l s b E V y c m 9 y Q 2 9 k Z S I g V m F s d W U 9 I n N V b m t u b 3 d u I i A v P j x F b n R y e S B U e X B l P S J G a W x s R X J y b 3 J D b 3 V u d C I g V m F s d W U 9 I m w w I i A v P j x F b n R y e S B U e X B l P S J G a W x s T G F z d F V w Z G F 0 Z W Q i I F Z h b H V l P S J k M j A y N C 0 x M C 0 y M l Q x N D o 0 O D o 0 N S 4 z M z I w N T U 4 W i I g L z 4 8 R W 5 0 c n k g V H l w Z T 0 i R m l s b E N v b H V t b l R 5 c G V z I i B W Y W x 1 Z T 0 i c 0 J n W U h C Z 1 l E Q l F V R E F 3 T U Z C U V V G Q m d Z R k J R V U R C Z 1 V G Q l F N R k J R V U Z C U U 1 G Q l F V R k J R V U Z C U V V G Q l F V R k J R V U Z C U V V G Q l F Z R 0 J n T U R B d 0 1 E Q X d N R E F 3 T U R B d 0 1 E Q X d N R E F 3 T U Q i I C 8 + P E V u d H J 5 I F R 5 c G U 9 I k Z p b G x D b 2 x 1 b W 5 O Y W 1 l c y I g V m F s d W U 9 I n N b J n F 1 b 3 Q 7 c H J v Z H V j d F 9 p Z C Z x d W 9 0 O y w m c X V v d D t z a G 9 0 X 3 B v c 2 l 0 a W 9 u J n F 1 b 3 Q 7 L C Z x d W 9 0 O 3 R p b W V z d G F t c C Z x d W 9 0 O y w m c X V v d D t 3 Z W l n a H Q m c X V v d D s s J n F 1 b 3 Q 7 Y m F 0 Y 2 g m c X V v d D s s J n F 1 b 3 Q 7 U H J v d G 9 r b 2 x s e n l r b G V u e s O k a G x l c i Z x d W 9 0 O y w m c X V v d D t T c G l 0 e m V u d 2 V y d C B X Z X J r e m V 1 Z y w g S X N 0 d 2 V y d C Z x d W 9 0 O y w m c X V v d D t T c G l 0 e m V u d 2 V y d C B T Y 2 h u Z W N r Z S w g S X N 0 d 2 V y d C Z x d W 9 0 O y w m c X V v d D t a e W t s Z W 5 6 w 6 R o b G V y I E 1 h c 2 N o a W 5 l J n F 1 b 3 Q 7 L C Z x d W 9 0 O 0 d 1 d H R l a W x l J n F 1 b 3 Q 7 L C Z x d W 9 0 O 1 N j a G x l Y 2 h 0 d G V p b G U m c X V v d D s s J n F 1 b 3 Q 7 W n l s a W 5 k Z X J o Z W l 6 e m 9 u Z S A x L C B J c 3 R 3 Z X J 0 J n F 1 b 3 Q 7 L C Z x d W 9 0 O 1 p 5 b G l u Z G V y a G V p e n p v b m U g M i w g S X N 0 d 2 V y d C Z x d W 9 0 O y w m c X V v d D t a e W x p b m R l c m h l a X p 6 b 2 5 l I D M s I E l z d H d l c n Q m c X V v d D s s J n F 1 b 3 Q 7 W n l s a W 5 k Z X J o Z W l 6 e m 9 u Z S A 0 L C B J c 3 R 3 Z X J 0 J n F 1 b 3 Q 7 L C Z x d W 9 0 O 1 R l a W x l L U l k Z W 5 0 a W Z p a 2 F 0 a W 9 u L C B G Z X J 0 a W d 0 Z W l s J n F 1 b 3 Q 7 L C Z x d W 9 0 O 0 l u d G V n c m F s L C B J c 3 R 3 Z X J 0 J n F 1 b 3 Q 7 L C Z x d W 9 0 O 2 1 h e G l t Y W x l c i B T c H J p d H p k c n V j a y w g S X N 0 d 2 V y d C Z x d W 9 0 O y w m c X V v d D t V b X N j a G F s d H N w c m l 0 e m R y d W N r L C B J c 3 R 3 Z X J 0 J n F 1 b 3 Q 7 L C Z x d W 9 0 O 1 V o c n p l a X Q m c X V v d D s s J n F 1 b 3 Q 7 V G F n L k 1 v b m F 0 J n F 1 b 3 Q 7 L C Z x d W 9 0 O 1 N j a H d l b G x l b n d l c n Q g U 2 N o b m V j a 2 U s I E l z d H d l c n Q m c X V v d D s s J n F 1 b 3 Q 7 W n l r b H V z e m V p d C w g S X N 0 d 2 V y d C Z x d W 9 0 O y w m c X V v d D t E b 3 N p Z X J 6 Z W l 0 L C B J c 3 R 3 Z X J 0 J n F 1 b 3 Q 7 L C Z x d W 9 0 O 0 V p b n N w c m l 0 e n p l a X Q s I E l z d H d l c n Q m c X V v d D s s J n F 1 b 3 Q 7 d m F y a W F i b G U g R W l u c 3 B y a X R 6 e m V p d C w g S X N 0 d 2 V y d C Z x d W 9 0 O y w m c X V v d D t X Z X J r e m V 1 Z 3 N p Y 2 h l c n V u Z 3 N 6 Z W l 0 L C B J c 3 R 3 Z X J 0 J n F 1 b 3 Q 7 L C Z x d W 9 0 O 1 R l b X B l c m F 0 d X I g Q X V m b m F o b W V n Z W j D p H V z Z S w g S X N 0 d 2 V y d C Z x d W 9 0 O y w m c X V v d D t N Y X N z Z X B v b H N 0 Z X I s I E l z d H d l c n Q m c X V v d D s s J n F 1 b 3 Q 7 V W 1 z Y 2 h h b H R 2 b 2 x 1 b W V u L C B J c 3 R 3 Z X J 0 J n F 1 b 3 Q 7 L C Z x d W 9 0 O 1 p 5 b G l u Z G V y a G V p e n p v b m U g N S w g S X N 0 d 2 V y d C Z x d W 9 0 O y w m c X V v d D t 0 Z W 1 w U 2 V 0 V m F s d W U m c X V v d D s s J n F 1 b 3 Q 7 d G V t c E F j d H V h b F Z h b H V l J n F 1 b 3 Q 7 L C Z x d W 9 0 O 3 R l b X B N Y W l u T G l u Z S Z x d W 9 0 O y w m c X V v d D t 0 Z W 1 w U m V 0 d X J u T G l u Z S Z x d W 9 0 O y w m c X V v d D t T T F B U a H J l c 2 h v b G R Q b 3 N 0 R 2 F 0 Z S Z x d W 9 0 O y w m c X V v d D t T T F B U a H J l c 2 h v b G R F b m R P Z k Z p b G w m c X V v d D s s J n F 1 b 3 Q 7 V G V t c G V y Y X R 1 c m V f T W V h c 3 V y Z V N 0 Y X J 0 R W 5 k T 2 Z G a W x s J n F 1 b 3 Q 7 L C Z x d W 9 0 O 1 R l b X B l c m F 0 d X J l X 0 9 2 Z X J h b G x N Y X h p b X V t R W 5 k T 2 Z G a W x s J n F 1 b 3 Q 7 L C Z x d W 9 0 O 1 R l b X B l c m F 0 d X J l X 0 9 2 Z X J h b G x N Y X h p b X V t V G l t Z U V u Z E 9 m R m l s b C Z x d W 9 0 O y w m c X V v d D t N Y X h p b X V t U H J l c 3 N 1 c m V Q b 3 N 0 R 2 F 0 Z S Z x d W 9 0 O y w m c X V v d D t N Y X h p b X V t U H J l c 3 N 1 c m V F b m R P Z k Z p b G w m c X V v d D s s J n F 1 b 3 Q 7 T W F 4 a W 1 1 b V B y Z X N z d X J l V G l t Z V B v c 3 R H Y X R l J n F 1 b 3 Q 7 L C Z x d W 9 0 O 0 1 h e G l t d W 1 Q c m V z c 3 V y Z V R p b W V F b m R P Z k Z p b G w m c X V v d D s s J n F 1 b 3 Q 7 S W 5 0 Z W d y Y W x f Q 3 l j b G V T d G F y d E N 5 Y 2 x l R W 5 k U G 9 z d E d h d G U m c X V v d D s s J n F 1 b 3 Q 7 S W 5 0 Z W d y Y W x f Q 3 l j b G V T d G F y d E N 5 Y 2 x l R W 5 k R W 5 k T 2 Z G a W x s J n F 1 b 3 Q 7 L C Z x d W 9 0 O 0 l u d G V n c m F s X 0 N 5 Y 2 x l U 3 R h c n R N Y X h W Y W x 1 Z V B v c 3 R H Y X R l J n F 1 b 3 Q 7 L C Z x d W 9 0 O 0 l u d G V n c m F s X 0 N 5 Y 2 x l U 3 R h c n R N Y X h W Y W x 1 Z U V u Z E 9 m R m l s b C Z x d W 9 0 O y w m c X V v d D t J b n R l Z 3 J h b F 9 N Y X h W Y W x 1 Z U N 5 Y 2 x l R W 5 k U G 9 z d E d h d G U m c X V v d D s s J n F 1 b 3 Q 7 S W 5 0 Z W d y Y W x f T W F 4 V m F s d W V D e W N s Z U V u Z E V u Z E 9 m R m l s b C Z x d W 9 0 O y w m c X V v d D t E Z W x 0 Y V R p b W V Q b 3 N 0 R 2 F 0 Z S Z x d W 9 0 O y w m c X V v d D t E Z W x 0 Y V R p b W V F b m R P Z k Z p b G w m c X V v d D s s J n F 1 b 3 Q 7 Q 2 9 s d W 1 u M S Z x d W 9 0 O y w m c X V v d D t R U l 9 k Y X R h J n F 1 b 3 Q 7 L C Z x d W 9 0 O 1 F S X 1 B y b 2 R 1 Y 3 R f S U Q m c X V v d D s s J n F 1 b 3 Q 7 U V J f U m V h Z F 9 E Y X R h X 0 x l b m d 0 a C Z x d W 9 0 O y w m c X V v d D t R U l 9 Q b 3 N p d G l v b l 9 Y J n F 1 b 3 Q 7 L C Z x d W 9 0 O 1 F S X 1 B v c 2 l 0 a W 9 u X 1 k m c X V v d D s s J n F 1 b 3 Q 7 U V J f R G V 0 Z W N 0 Z W R f Q W 5 n b G U m c X V v d D s s J n F 1 b 3 Q 7 U V J f R G V 0 Z W N 0 Z W R f Q 2 9 k Z V 9 S Z X N v b H V 0 a W 9 u J n F 1 b 3 Q 7 L C Z x d W 9 0 O 0 N v Z G V f Q W 5 n b G U m c X V v d D s s J n F 1 b 3 Q 7 R W R n Z V 9 X a W R 0 a C Z x d W 9 0 O y w m c X V v d D t Q b 3 N p d G l v b l 9 Y J n F 1 b 3 Q 7 L C Z x d W 9 0 O 1 B v c 2 l 0 a W 9 u X 1 k m c X V v d D s s J n F 1 b 3 Q 7 Q W 5 n b G U m c X V v d D s s J n F 1 b 3 Q 7 T W F 0 Y 2 h f J S Z x d W 9 0 O y w m c X V v d D t Q Y X R 0 Z X J u X 1 N j Y W x l J n F 1 b 3 Q 7 L C Z x d W 9 0 O 1 d p Z H R o J n F 1 b 3 Q 7 L C Z x d W 9 0 O 0 x l b m d 0 a C Z x d W 9 0 O y w m c X V v d D t B b m 9 t Y W x 5 X 1 N j b 3 J l X 1 R l e H R 1 c m U m c X V v d D s s J n F 1 b 3 Q 7 Q W 5 v b W F s e V 9 U Z X h 0 d X J l X 0 p 1 Z G d t Z W 5 0 J n F 1 b 3 Q 7 L C Z x d W 9 0 O 0 F u b 2 1 h b H l f V G V 4 d H V y Z V 9 U a H J l c 2 h v b G Q m c X V v d D s s J n F 1 b 3 Q 7 Q W 5 v b W F s e V 9 T Y 2 9 y Z V 9 T a G F w Z S Z x d W 9 0 O y w m c X V v d D t B b m 9 t Y W x 5 X 1 N o Y X B l X 0 p 1 Z G d t Z W 5 0 J n F 1 b 3 Q 7 L C Z x d W 9 0 O 0 F u b 2 1 h b H l f U 2 h h c G V f V G h y Z X N o b 2 x k J n F 1 b 3 Q 7 X S I g L z 4 8 R W 5 0 c n k g V H l w Z T 0 i R m l s b F N 0 Y X R 1 c y I g V m F s d W U 9 I n N D b 2 1 w b G V 0 Z S I g L z 4 8 R W 5 0 c n k g V H l w Z T 0 i U m V s Y X R p b 2 5 z a G l w S W 5 m b 0 N v b n R h a W 5 l c i I g V m F s d W U 9 I n N 7 J n F 1 b 3 Q 7 Y 2 9 s d W 1 u Q 2 9 1 b n Q m c X V v d D s 6 N z U s J n F 1 b 3 Q 7 a 2 V 5 Q 2 9 s d W 1 u T m F t Z X M m c X V v d D s 6 W 1 0 s J n F 1 b 3 Q 7 c X V l c n l S Z W x h d G l v b n N o a X B z J n F 1 b 3 Q 7 O l t d L C Z x d W 9 0 O 2 N v b H V t b k l k Z W 5 0 a X R p Z X M m c X V v d D s 6 W y Z x d W 9 0 O 1 N l Y 3 R p b 2 4 x L 2 R h d G F f b G 9 j Y W x o b 3 N 0 L 0 F 1 d G 9 S Z W 1 v d m V k Q 2 9 s d W 1 u c z E u e 3 B y b 2 R 1 Y 3 R f a W Q s M H 0 m c X V v d D s s J n F 1 b 3 Q 7 U 2 V j d G l v b j E v Z G F 0 Y V 9 s b 2 N h b G h v c 3 Q v Q X V 0 b 1 J l b W 9 2 Z W R D b 2 x 1 b W 5 z M S 5 7 c 2 h v d F 9 w b 3 N p d G l v b i w x f S Z x d W 9 0 O y w m c X V v d D t T Z W N 0 a W 9 u M S 9 k Y X R h X 2 x v Y 2 F s a G 9 z d C 9 B d X R v U m V t b 3 Z l Z E N v b H V t b n M x L n t 0 a W 1 l c 3 R h b X A s M n 0 m c X V v d D s s J n F 1 b 3 Q 7 U 2 V j d G l v b j E v Z G F 0 Y V 9 s b 2 N h b G h v c 3 Q v Q X V 0 b 1 J l b W 9 2 Z W R D b 2 x 1 b W 5 z M S 5 7 d 2 V p Z 2 h 0 L D N 9 J n F 1 b 3 Q 7 L C Z x d W 9 0 O 1 N l Y 3 R p b 2 4 x L 2 R h d G F f b G 9 j Y W x o b 3 N 0 L 0 F 1 d G 9 S Z W 1 v d m V k Q 2 9 s d W 1 u c z E u e 2 J h d G N o L D R 9 J n F 1 b 3 Q 7 L C Z x d W 9 0 O 1 N l Y 3 R p b 2 4 x L 2 R h d G F f b G 9 j Y W x o b 3 N 0 L 0 F 1 d G 9 S Z W 1 v d m V k Q 2 9 s d W 1 u c z E u e 1 B y b 3 R v a 2 9 s b H p 5 a 2 x l b n r D p G h s Z X I s N X 0 m c X V v d D s s J n F 1 b 3 Q 7 U 2 V j d G l v b j E v Z G F 0 Y V 9 s b 2 N h b G h v c 3 Q v Q X V 0 b 1 J l b W 9 2 Z W R D b 2 x 1 b W 5 z M S 5 7 U 3 B p d H p l b n d l c n Q g V 2 V y a 3 p l d W c s I E l z d H d l c n Q s N n 0 m c X V v d D s s J n F 1 b 3 Q 7 U 2 V j d G l v b j E v Z G F 0 Y V 9 s b 2 N h b G h v c 3 Q v Q X V 0 b 1 J l b W 9 2 Z W R D b 2 x 1 b W 5 z M S 5 7 U 3 B p d H p l b n d l c n Q g U 2 N o b m V j a 2 U s I E l z d H d l c n Q s N 3 0 m c X V v d D s s J n F 1 b 3 Q 7 U 2 V j d G l v b j E v Z G F 0 Y V 9 s b 2 N h b G h v c 3 Q v Q X V 0 b 1 J l b W 9 2 Z W R D b 2 x 1 b W 5 z M S 5 7 W n l r b G V u e s O k a G x l c i B N Y X N j a G l u Z S w 4 f S Z x d W 9 0 O y w m c X V v d D t T Z W N 0 a W 9 u M S 9 k Y X R h X 2 x v Y 2 F s a G 9 z d C 9 B d X R v U m V t b 3 Z l Z E N v b H V t b n M x L n t H d X R 0 Z W l s Z S w 5 f S Z x d W 9 0 O y w m c X V v d D t T Z W N 0 a W 9 u M S 9 k Y X R h X 2 x v Y 2 F s a G 9 z d C 9 B d X R v U m V t b 3 Z l Z E N v b H V t b n M x L n t T Y 2 h s Z W N o d H R l a W x l L D E w f S Z x d W 9 0 O y w m c X V v d D t T Z W N 0 a W 9 u M S 9 k Y X R h X 2 x v Y 2 F s a G 9 z d C 9 B d X R v U m V t b 3 Z l Z E N v b H V t b n M x L n t a e W x p b m R l c m h l a X p 6 b 2 5 l I D E s I E l z d H d l c n Q s M T F 9 J n F 1 b 3 Q 7 L C Z x d W 9 0 O 1 N l Y 3 R p b 2 4 x L 2 R h d G F f b G 9 j Y W x o b 3 N 0 L 0 F 1 d G 9 S Z W 1 v d m V k Q 2 9 s d W 1 u c z E u e 1 p 5 b G l u Z G V y a G V p e n p v b m U g M i w g S X N 0 d 2 V y d C w x M n 0 m c X V v d D s s J n F 1 b 3 Q 7 U 2 V j d G l v b j E v Z G F 0 Y V 9 s b 2 N h b G h v c 3 Q v Q X V 0 b 1 J l b W 9 2 Z W R D b 2 x 1 b W 5 z M S 5 7 W n l s a W 5 k Z X J o Z W l 6 e m 9 u Z S A z L C B J c 3 R 3 Z X J 0 L D E z f S Z x d W 9 0 O y w m c X V v d D t T Z W N 0 a W 9 u M S 9 k Y X R h X 2 x v Y 2 F s a G 9 z d C 9 B d X R v U m V t b 3 Z l Z E N v b H V t b n M x L n t a e W x p b m R l c m h l a X p 6 b 2 5 l I D Q s I E l z d H d l c n Q s M T R 9 J n F 1 b 3 Q 7 L C Z x d W 9 0 O 1 N l Y 3 R p b 2 4 x L 2 R h d G F f b G 9 j Y W x o b 3 N 0 L 0 F 1 d G 9 S Z W 1 v d m V k Q 2 9 s d W 1 u c z E u e 1 R l a W x l L U l k Z W 5 0 a W Z p a 2 F 0 a W 9 u L C B G Z X J 0 a W d 0 Z W l s L D E 1 f S Z x d W 9 0 O y w m c X V v d D t T Z W N 0 a W 9 u M S 9 k Y X R h X 2 x v Y 2 F s a G 9 z d C 9 B d X R v U m V t b 3 Z l Z E N v b H V t b n M x L n t J b n R l Z 3 J h b C w g S X N 0 d 2 V y d C w x N n 0 m c X V v d D s s J n F 1 b 3 Q 7 U 2 V j d G l v b j E v Z G F 0 Y V 9 s b 2 N h b G h v c 3 Q v Q X V 0 b 1 J l b W 9 2 Z W R D b 2 x 1 b W 5 z M S 5 7 b W F 4 a W 1 h b G V y I F N w c m l 0 e m R y d W N r L C B J c 3 R 3 Z X J 0 L D E 3 f S Z x d W 9 0 O y w m c X V v d D t T Z W N 0 a W 9 u M S 9 k Y X R h X 2 x v Y 2 F s a G 9 z d C 9 B d X R v U m V t b 3 Z l Z E N v b H V t b n M x L n t V b X N j a G F s d H N w c m l 0 e m R y d W N r L C B J c 3 R 3 Z X J 0 L D E 4 f S Z x d W 9 0 O y w m c X V v d D t T Z W N 0 a W 9 u M S 9 k Y X R h X 2 x v Y 2 F s a G 9 z d C 9 B d X R v U m V t b 3 Z l Z E N v b H V t b n M x L n t V a H J 6 Z W l 0 L D E 5 f S Z x d W 9 0 O y w m c X V v d D t T Z W N 0 a W 9 u M S 9 k Y X R h X 2 x v Y 2 F s a G 9 z d C 9 B d X R v U m V t b 3 Z l Z E N v b H V t b n M x L n t U Y W c u T W 9 u Y X Q s M j B 9 J n F 1 b 3 Q 7 L C Z x d W 9 0 O 1 N l Y 3 R p b 2 4 x L 2 R h d G F f b G 9 j Y W x o b 3 N 0 L 0 F 1 d G 9 S Z W 1 v d m V k Q 2 9 s d W 1 u c z E u e 1 N j a H d l b G x l b n d l c n Q g U 2 N o b m V j a 2 U s I E l z d H d l c n Q s M j F 9 J n F 1 b 3 Q 7 L C Z x d W 9 0 O 1 N l Y 3 R p b 2 4 x L 2 R h d G F f b G 9 j Y W x o b 3 N 0 L 0 F 1 d G 9 S Z W 1 v d m V k Q 2 9 s d W 1 u c z E u e 1 p 5 a 2 x 1 c 3 p l a X Q s I E l z d H d l c n Q s M j J 9 J n F 1 b 3 Q 7 L C Z x d W 9 0 O 1 N l Y 3 R p b 2 4 x L 2 R h d G F f b G 9 j Y W x o b 3 N 0 L 0 F 1 d G 9 S Z W 1 v d m V k Q 2 9 s d W 1 u c z E u e 0 R v c 2 l l c n p l a X Q s I E l z d H d l c n Q s M j N 9 J n F 1 b 3 Q 7 L C Z x d W 9 0 O 1 N l Y 3 R p b 2 4 x L 2 R h d G F f b G 9 j Y W x o b 3 N 0 L 0 F 1 d G 9 S Z W 1 v d m V k Q 2 9 s d W 1 u c z E u e 0 V p b n N w c m l 0 e n p l a X Q s I E l z d H d l c n Q s M j R 9 J n F 1 b 3 Q 7 L C Z x d W 9 0 O 1 N l Y 3 R p b 2 4 x L 2 R h d G F f b G 9 j Y W x o b 3 N 0 L 0 F 1 d G 9 S Z W 1 v d m V k Q 2 9 s d W 1 u c z E u e 3 Z h c m l h Y m x l I E V p b n N w c m l 0 e n p l a X Q s I E l z d H d l c n Q s M j V 9 J n F 1 b 3 Q 7 L C Z x d W 9 0 O 1 N l Y 3 R p b 2 4 x L 2 R h d G F f b G 9 j Y W x o b 3 N 0 L 0 F 1 d G 9 S Z W 1 v d m V k Q 2 9 s d W 1 u c z E u e 1 d l c m t 6 Z X V n c 2 l j a G V y d W 5 n c 3 p l a X Q s I E l z d H d l c n Q s M j Z 9 J n F 1 b 3 Q 7 L C Z x d W 9 0 O 1 N l Y 3 R p b 2 4 x L 2 R h d G F f b G 9 j Y W x o b 3 N 0 L 0 F 1 d G 9 S Z W 1 v d m V k Q 2 9 s d W 1 u c z E u e 1 R l b X B l c m F 0 d X I g Q X V m b m F o b W V n Z W j D p H V z Z S w g S X N 0 d 2 V y d C w y N 3 0 m c X V v d D s s J n F 1 b 3 Q 7 U 2 V j d G l v b j E v Z G F 0 Y V 9 s b 2 N h b G h v c 3 Q v Q X V 0 b 1 J l b W 9 2 Z W R D b 2 x 1 b W 5 z M S 5 7 T W F z c 2 V w b 2 x z d G V y L C B J c 3 R 3 Z X J 0 L D I 4 f S Z x d W 9 0 O y w m c X V v d D t T Z W N 0 a W 9 u M S 9 k Y X R h X 2 x v Y 2 F s a G 9 z d C 9 B d X R v U m V t b 3 Z l Z E N v b H V t b n M x L n t V b X N j a G F s d H Z v b H V t Z W 4 s I E l z d H d l c n Q s M j l 9 J n F 1 b 3 Q 7 L C Z x d W 9 0 O 1 N l Y 3 R p b 2 4 x L 2 R h d G F f b G 9 j Y W x o b 3 N 0 L 0 F 1 d G 9 S Z W 1 v d m V k Q 2 9 s d W 1 u c z E u e 1 p 5 b G l u Z G V y a G V p e n p v b m U g N S w g S X N 0 d 2 V y d C w z M H 0 m c X V v d D s s J n F 1 b 3 Q 7 U 2 V j d G l v b j E v Z G F 0 Y V 9 s b 2 N h b G h v c 3 Q v Q X V 0 b 1 J l b W 9 2 Z W R D b 2 x 1 b W 5 z M S 5 7 d G V t c F N l d F Z h b H V l L D M x f S Z x d W 9 0 O y w m c X V v d D t T Z W N 0 a W 9 u M S 9 k Y X R h X 2 x v Y 2 F s a G 9 z d C 9 B d X R v U m V t b 3 Z l Z E N v b H V t b n M x L n t 0 Z W 1 w Q W N 0 d W F s V m F s d W U s M z J 9 J n F 1 b 3 Q 7 L C Z x d W 9 0 O 1 N l Y 3 R p b 2 4 x L 2 R h d G F f b G 9 j Y W x o b 3 N 0 L 0 F 1 d G 9 S Z W 1 v d m V k Q 2 9 s d W 1 u c z E u e 3 R l b X B N Y W l u T G l u Z S w z M 3 0 m c X V v d D s s J n F 1 b 3 Q 7 U 2 V j d G l v b j E v Z G F 0 Y V 9 s b 2 N h b G h v c 3 Q v Q X V 0 b 1 J l b W 9 2 Z W R D b 2 x 1 b W 5 z M S 5 7 d G V t c F J l d H V y b k x p b m U s M z R 9 J n F 1 b 3 Q 7 L C Z x d W 9 0 O 1 N l Y 3 R p b 2 4 x L 2 R h d G F f b G 9 j Y W x o b 3 N 0 L 0 F 1 d G 9 S Z W 1 v d m V k Q 2 9 s d W 1 u c z E u e 1 N M U F R o c m V z a G 9 s Z F B v c 3 R H Y X R l L D M 1 f S Z x d W 9 0 O y w m c X V v d D t T Z W N 0 a W 9 u M S 9 k Y X R h X 2 x v Y 2 F s a G 9 z d C 9 B d X R v U m V t b 3 Z l Z E N v b H V t b n M x L n t T T F B U a H J l c 2 h v b G R F b m R P Z k Z p b G w s M z Z 9 J n F 1 b 3 Q 7 L C Z x d W 9 0 O 1 N l Y 3 R p b 2 4 x L 2 R h d G F f b G 9 j Y W x o b 3 N 0 L 0 F 1 d G 9 S Z W 1 v d m V k Q 2 9 s d W 1 u c z E u e 1 R l b X B l c m F 0 d X J l X 0 1 l Y X N 1 c m V T d G F y d E V u Z E 9 m R m l s b C w z N 3 0 m c X V v d D s s J n F 1 b 3 Q 7 U 2 V j d G l v b j E v Z G F 0 Y V 9 s b 2 N h b G h v c 3 Q v Q X V 0 b 1 J l b W 9 2 Z W R D b 2 x 1 b W 5 z M S 5 7 V G V t c G V y Y X R 1 c m V f T 3 Z l c m F s b E 1 h e G l t d W 1 F b m R P Z k Z p b G w s M z h 9 J n F 1 b 3 Q 7 L C Z x d W 9 0 O 1 N l Y 3 R p b 2 4 x L 2 R h d G F f b G 9 j Y W x o b 3 N 0 L 0 F 1 d G 9 S Z W 1 v d m V k Q 2 9 s d W 1 u c z E u e 1 R l b X B l c m F 0 d X J l X 0 9 2 Z X J h b G x N Y X h p b X V t V G l t Z U V u Z E 9 m R m l s b C w z O X 0 m c X V v d D s s J n F 1 b 3 Q 7 U 2 V j d G l v b j E v Z G F 0 Y V 9 s b 2 N h b G h v c 3 Q v Q X V 0 b 1 J l b W 9 2 Z W R D b 2 x 1 b W 5 z M S 5 7 T W F 4 a W 1 1 b V B y Z X N z d X J l U G 9 z d E d h d G U s N D B 9 J n F 1 b 3 Q 7 L C Z x d W 9 0 O 1 N l Y 3 R p b 2 4 x L 2 R h d G F f b G 9 j Y W x o b 3 N 0 L 0 F 1 d G 9 S Z W 1 v d m V k Q 2 9 s d W 1 u c z E u e 0 1 h e G l t d W 1 Q c m V z c 3 V y Z U V u Z E 9 m R m l s b C w 0 M X 0 m c X V v d D s s J n F 1 b 3 Q 7 U 2 V j d G l v b j E v Z G F 0 Y V 9 s b 2 N h b G h v c 3 Q v Q X V 0 b 1 J l b W 9 2 Z W R D b 2 x 1 b W 5 z M S 5 7 T W F 4 a W 1 1 b V B y Z X N z d X J l V G l t Z V B v c 3 R H Y X R l L D Q y f S Z x d W 9 0 O y w m c X V v d D t T Z W N 0 a W 9 u M S 9 k Y X R h X 2 x v Y 2 F s a G 9 z d C 9 B d X R v U m V t b 3 Z l Z E N v b H V t b n M x L n t N Y X h p b X V t U H J l c 3 N 1 c m V U a W 1 l R W 5 k T 2 Z G a W x s L D Q z f S Z x d W 9 0 O y w m c X V v d D t T Z W N 0 a W 9 u M S 9 k Y X R h X 2 x v Y 2 F s a G 9 z d C 9 B d X R v U m V t b 3 Z l Z E N v b H V t b n M x L n t J b n R l Z 3 J h b F 9 D e W N s Z V N 0 Y X J 0 Q 3 l j b G V F b m R Q b 3 N 0 R 2 F 0 Z S w 0 N H 0 m c X V v d D s s J n F 1 b 3 Q 7 U 2 V j d G l v b j E v Z G F 0 Y V 9 s b 2 N h b G h v c 3 Q v Q X V 0 b 1 J l b W 9 2 Z W R D b 2 x 1 b W 5 z M S 5 7 S W 5 0 Z W d y Y W x f Q 3 l j b G V T d G F y d E N 5 Y 2 x l R W 5 k R W 5 k T 2 Z G a W x s L D Q 1 f S Z x d W 9 0 O y w m c X V v d D t T Z W N 0 a W 9 u M S 9 k Y X R h X 2 x v Y 2 F s a G 9 z d C 9 B d X R v U m V t b 3 Z l Z E N v b H V t b n M x L n t J b n R l Z 3 J h b F 9 D e W N s Z V N 0 Y X J 0 T W F 4 V m F s d W V Q b 3 N 0 R 2 F 0 Z S w 0 N n 0 m c X V v d D s s J n F 1 b 3 Q 7 U 2 V j d G l v b j E v Z G F 0 Y V 9 s b 2 N h b G h v c 3 Q v Q X V 0 b 1 J l b W 9 2 Z W R D b 2 x 1 b W 5 z M S 5 7 S W 5 0 Z W d y Y W x f Q 3 l j b G V T d G F y d E 1 h e F Z h b H V l R W 5 k T 2 Z G a W x s L D Q 3 f S Z x d W 9 0 O y w m c X V v d D t T Z W N 0 a W 9 u M S 9 k Y X R h X 2 x v Y 2 F s a G 9 z d C 9 B d X R v U m V t b 3 Z l Z E N v b H V t b n M x L n t J b n R l Z 3 J h b F 9 N Y X h W Y W x 1 Z U N 5 Y 2 x l R W 5 k U G 9 z d E d h d G U s N D h 9 J n F 1 b 3 Q 7 L C Z x d W 9 0 O 1 N l Y 3 R p b 2 4 x L 2 R h d G F f b G 9 j Y W x o b 3 N 0 L 0 F 1 d G 9 S Z W 1 v d m V k Q 2 9 s d W 1 u c z E u e 0 l u d G V n c m F s X 0 1 h e F Z h b H V l Q 3 l j b G V F b m R F b m R P Z k Z p b G w s N D l 9 J n F 1 b 3 Q 7 L C Z x d W 9 0 O 1 N l Y 3 R p b 2 4 x L 2 R h d G F f b G 9 j Y W x o b 3 N 0 L 0 F 1 d G 9 S Z W 1 v d m V k Q 2 9 s d W 1 u c z E u e 0 R l b H R h V G l t Z V B v c 3 R H Y X R l L D U w f S Z x d W 9 0 O y w m c X V v d D t T Z W N 0 a W 9 u M S 9 k Y X R h X 2 x v Y 2 F s a G 9 z d C 9 B d X R v U m V t b 3 Z l Z E N v b H V t b n M x L n t E Z W x 0 Y V R p b W V F b m R P Z k Z p b G w s N T F 9 J n F 1 b 3 Q 7 L C Z x d W 9 0 O 1 N l Y 3 R p b 2 4 x L 2 R h d G F f b G 9 j Y W x o b 3 N 0 L 0 F 1 d G 9 S Z W 1 v d m V k Q 2 9 s d W 1 u c z E u e 0 N v b H V t b j E s N T J 9 J n F 1 b 3 Q 7 L C Z x d W 9 0 O 1 N l Y 3 R p b 2 4 x L 2 R h d G F f b G 9 j Y W x o b 3 N 0 L 0 F 1 d G 9 S Z W 1 v d m V k Q 2 9 s d W 1 u c z E u e 1 F S X 2 R h d G E s N T N 9 J n F 1 b 3 Q 7 L C Z x d W 9 0 O 1 N l Y 3 R p b 2 4 x L 2 R h d G F f b G 9 j Y W x o b 3 N 0 L 0 F 1 d G 9 S Z W 1 v d m V k Q 2 9 s d W 1 u c z E u e 1 F S X 1 B y b 2 R 1 Y 3 R f S U Q s N T R 9 J n F 1 b 3 Q 7 L C Z x d W 9 0 O 1 N l Y 3 R p b 2 4 x L 2 R h d G F f b G 9 j Y W x o b 3 N 0 L 0 F 1 d G 9 S Z W 1 v d m V k Q 2 9 s d W 1 u c z E u e 1 F S X 1 J l Y W R f R G F 0 Y V 9 M Z W 5 n d G g s N T V 9 J n F 1 b 3 Q 7 L C Z x d W 9 0 O 1 N l Y 3 R p b 2 4 x L 2 R h d G F f b G 9 j Y W x o b 3 N 0 L 0 F 1 d G 9 S Z W 1 v d m V k Q 2 9 s d W 1 u c z E u e 1 F S X 1 B v c 2 l 0 a W 9 u X 1 g s N T Z 9 J n F 1 b 3 Q 7 L C Z x d W 9 0 O 1 N l Y 3 R p b 2 4 x L 2 R h d G F f b G 9 j Y W x o b 3 N 0 L 0 F 1 d G 9 S Z W 1 v d m V k Q 2 9 s d W 1 u c z E u e 1 F S X 1 B v c 2 l 0 a W 9 u X 1 k s N T d 9 J n F 1 b 3 Q 7 L C Z x d W 9 0 O 1 N l Y 3 R p b 2 4 x L 2 R h d G F f b G 9 j Y W x o b 3 N 0 L 0 F 1 d G 9 S Z W 1 v d m V k Q 2 9 s d W 1 u c z E u e 1 F S X 0 R l d G V j d G V k X 0 F u Z 2 x l L D U 4 f S Z x d W 9 0 O y w m c X V v d D t T Z W N 0 a W 9 u M S 9 k Y X R h X 2 x v Y 2 F s a G 9 z d C 9 B d X R v U m V t b 3 Z l Z E N v b H V t b n M x L n t R U l 9 E Z X R l Y 3 R l Z F 9 D b 2 R l X 1 J l c 2 9 s d X R p b 2 4 s N T l 9 J n F 1 b 3 Q 7 L C Z x d W 9 0 O 1 N l Y 3 R p b 2 4 x L 2 R h d G F f b G 9 j Y W x o b 3 N 0 L 0 F 1 d G 9 S Z W 1 v d m V k Q 2 9 s d W 1 u c z E u e 0 N v Z G V f Q W 5 n b G U s N j B 9 J n F 1 b 3 Q 7 L C Z x d W 9 0 O 1 N l Y 3 R p b 2 4 x L 2 R h d G F f b G 9 j Y W x o b 3 N 0 L 0 F 1 d G 9 S Z W 1 v d m V k Q 2 9 s d W 1 u c z E u e 0 V k Z 2 V f V 2 l k d G g s N j F 9 J n F 1 b 3 Q 7 L C Z x d W 9 0 O 1 N l Y 3 R p b 2 4 x L 2 R h d G F f b G 9 j Y W x o b 3 N 0 L 0 F 1 d G 9 S Z W 1 v d m V k Q 2 9 s d W 1 u c z E u e 1 B v c 2 l 0 a W 9 u X 1 g s N j J 9 J n F 1 b 3 Q 7 L C Z x d W 9 0 O 1 N l Y 3 R p b 2 4 x L 2 R h d G F f b G 9 j Y W x o b 3 N 0 L 0 F 1 d G 9 S Z W 1 v d m V k Q 2 9 s d W 1 u c z E u e 1 B v c 2 l 0 a W 9 u X 1 k s N j N 9 J n F 1 b 3 Q 7 L C Z x d W 9 0 O 1 N l Y 3 R p b 2 4 x L 2 R h d G F f b G 9 j Y W x o b 3 N 0 L 0 F 1 d G 9 S Z W 1 v d m V k Q 2 9 s d W 1 u c z E u e 0 F u Z 2 x l L D Y 0 f S Z x d W 9 0 O y w m c X V v d D t T Z W N 0 a W 9 u M S 9 k Y X R h X 2 x v Y 2 F s a G 9 z d C 9 B d X R v U m V t b 3 Z l Z E N v b H V t b n M x L n t N Y X R j a F 8 l L D Y 1 f S Z x d W 9 0 O y w m c X V v d D t T Z W N 0 a W 9 u M S 9 k Y X R h X 2 x v Y 2 F s a G 9 z d C 9 B d X R v U m V t b 3 Z l Z E N v b H V t b n M x L n t Q Y X R 0 Z X J u X 1 N j Y W x l L D Y 2 f S Z x d W 9 0 O y w m c X V v d D t T Z W N 0 a W 9 u M S 9 k Y X R h X 2 x v Y 2 F s a G 9 z d C 9 B d X R v U m V t b 3 Z l Z E N v b H V t b n M x L n t X a W R 0 a C w 2 N 3 0 m c X V v d D s s J n F 1 b 3 Q 7 U 2 V j d G l v b j E v Z G F 0 Y V 9 s b 2 N h b G h v c 3 Q v Q X V 0 b 1 J l b W 9 2 Z W R D b 2 x 1 b W 5 z M S 5 7 T G V u Z 3 R o L D Y 4 f S Z x d W 9 0 O y w m c X V v d D t T Z W N 0 a W 9 u M S 9 k Y X R h X 2 x v Y 2 F s a G 9 z d C 9 B d X R v U m V t b 3 Z l Z E N v b H V t b n M x L n t B b m 9 t Y W x 5 X 1 N j b 3 J l X 1 R l e H R 1 c m U s N j l 9 J n F 1 b 3 Q 7 L C Z x d W 9 0 O 1 N l Y 3 R p b 2 4 x L 2 R h d G F f b G 9 j Y W x o b 3 N 0 L 0 F 1 d G 9 S Z W 1 v d m V k Q 2 9 s d W 1 u c z E u e 0 F u b 2 1 h b H l f V G V 4 d H V y Z V 9 K d W R n b W V u d C w 3 M H 0 m c X V v d D s s J n F 1 b 3 Q 7 U 2 V j d G l v b j E v Z G F 0 Y V 9 s b 2 N h b G h v c 3 Q v Q X V 0 b 1 J l b W 9 2 Z W R D b 2 x 1 b W 5 z M S 5 7 Q W 5 v b W F s e V 9 U Z X h 0 d X J l X 1 R o c m V z a G 9 s Z C w 3 M X 0 m c X V v d D s s J n F 1 b 3 Q 7 U 2 V j d G l v b j E v Z G F 0 Y V 9 s b 2 N h b G h v c 3 Q v Q X V 0 b 1 J l b W 9 2 Z W R D b 2 x 1 b W 5 z M S 5 7 Q W 5 v b W F s e V 9 T Y 2 9 y Z V 9 T a G F w Z S w 3 M n 0 m c X V v d D s s J n F 1 b 3 Q 7 U 2 V j d G l v b j E v Z G F 0 Y V 9 s b 2 N h b G h v c 3 Q v Q X V 0 b 1 J l b W 9 2 Z W R D b 2 x 1 b W 5 z M S 5 7 Q W 5 v b W F s e V 9 T a G F w Z V 9 K d W R n b W V u d C w 3 M 3 0 m c X V v d D s s J n F 1 b 3 Q 7 U 2 V j d G l v b j E v Z G F 0 Y V 9 s b 2 N h b G h v c 3 Q v Q X V 0 b 1 J l b W 9 2 Z W R D b 2 x 1 b W 5 z M S 5 7 Q W 5 v b W F s e V 9 T a G F w Z V 9 U a H J l c 2 h v b G Q s N z R 9 J n F 1 b 3 Q 7 X S w m c X V v d D t D b 2 x 1 b W 5 D b 3 V u d C Z x d W 9 0 O z o 3 N S w m c X V v d D t L Z X l D b 2 x 1 b W 5 O Y W 1 l c y Z x d W 9 0 O z p b X S w m c X V v d D t D b 2 x 1 b W 5 J Z G V u d G l 0 a W V z J n F 1 b 3 Q 7 O l s m c X V v d D t T Z W N 0 a W 9 u M S 9 k Y X R h X 2 x v Y 2 F s a G 9 z d C 9 B d X R v U m V t b 3 Z l Z E N v b H V t b n M x L n t w c m 9 k d W N 0 X 2 l k L D B 9 J n F 1 b 3 Q 7 L C Z x d W 9 0 O 1 N l Y 3 R p b 2 4 x L 2 R h d G F f b G 9 j Y W x o b 3 N 0 L 0 F 1 d G 9 S Z W 1 v d m V k Q 2 9 s d W 1 u c z E u e 3 N o b 3 R f c G 9 z a X R p b 2 4 s M X 0 m c X V v d D s s J n F 1 b 3 Q 7 U 2 V j d G l v b j E v Z G F 0 Y V 9 s b 2 N h b G h v c 3 Q v Q X V 0 b 1 J l b W 9 2 Z W R D b 2 x 1 b W 5 z M S 5 7 d G l t Z X N 0 Y W 1 w L D J 9 J n F 1 b 3 Q 7 L C Z x d W 9 0 O 1 N l Y 3 R p b 2 4 x L 2 R h d G F f b G 9 j Y W x o b 3 N 0 L 0 F 1 d G 9 S Z W 1 v d m V k Q 2 9 s d W 1 u c z E u e 3 d l a W d o d C w z f S Z x d W 9 0 O y w m c X V v d D t T Z W N 0 a W 9 u M S 9 k Y X R h X 2 x v Y 2 F s a G 9 z d C 9 B d X R v U m V t b 3 Z l Z E N v b H V t b n M x L n t i Y X R j a C w 0 f S Z x d W 9 0 O y w m c X V v d D t T Z W N 0 a W 9 u M S 9 k Y X R h X 2 x v Y 2 F s a G 9 z d C 9 B d X R v U m V t b 3 Z l Z E N v b H V t b n M x L n t Q c m 9 0 b 2 t v b G x 6 e W t s Z W 5 6 w 6 R o b G V y L D V 9 J n F 1 b 3 Q 7 L C Z x d W 9 0 O 1 N l Y 3 R p b 2 4 x L 2 R h d G F f b G 9 j Y W x o b 3 N 0 L 0 F 1 d G 9 S Z W 1 v d m V k Q 2 9 s d W 1 u c z E u e 1 N w a X R 6 Z W 5 3 Z X J 0 I F d l c m t 6 Z X V n L C B J c 3 R 3 Z X J 0 L D Z 9 J n F 1 b 3 Q 7 L C Z x d W 9 0 O 1 N l Y 3 R p b 2 4 x L 2 R h d G F f b G 9 j Y W x o b 3 N 0 L 0 F 1 d G 9 S Z W 1 v d m V k Q 2 9 s d W 1 u c z E u e 1 N w a X R 6 Z W 5 3 Z X J 0 I F N j a G 5 l Y 2 t l L C B J c 3 R 3 Z X J 0 L D d 9 J n F 1 b 3 Q 7 L C Z x d W 9 0 O 1 N l Y 3 R p b 2 4 x L 2 R h d G F f b G 9 j Y W x o b 3 N 0 L 0 F 1 d G 9 S Z W 1 v d m V k Q 2 9 s d W 1 u c z E u e 1 p 5 a 2 x l b n r D p G h s Z X I g T W F z Y 2 h p b m U s O H 0 m c X V v d D s s J n F 1 b 3 Q 7 U 2 V j d G l v b j E v Z G F 0 Y V 9 s b 2 N h b G h v c 3 Q v Q X V 0 b 1 J l b W 9 2 Z W R D b 2 x 1 b W 5 z M S 5 7 R 3 V 0 d G V p b G U s O X 0 m c X V v d D s s J n F 1 b 3 Q 7 U 2 V j d G l v b j E v Z G F 0 Y V 9 s b 2 N h b G h v c 3 Q v Q X V 0 b 1 J l b W 9 2 Z W R D b 2 x 1 b W 5 z M S 5 7 U 2 N o b G V j a H R 0 Z W l s Z S w x M H 0 m c X V v d D s s J n F 1 b 3 Q 7 U 2 V j d G l v b j E v Z G F 0 Y V 9 s b 2 N h b G h v c 3 Q v Q X V 0 b 1 J l b W 9 2 Z W R D b 2 x 1 b W 5 z M S 5 7 W n l s a W 5 k Z X J o Z W l 6 e m 9 u Z S A x L C B J c 3 R 3 Z X J 0 L D E x f S Z x d W 9 0 O y w m c X V v d D t T Z W N 0 a W 9 u M S 9 k Y X R h X 2 x v Y 2 F s a G 9 z d C 9 B d X R v U m V t b 3 Z l Z E N v b H V t b n M x L n t a e W x p b m R l c m h l a X p 6 b 2 5 l I D I s I E l z d H d l c n Q s M T J 9 J n F 1 b 3 Q 7 L C Z x d W 9 0 O 1 N l Y 3 R p b 2 4 x L 2 R h d G F f b G 9 j Y W x o b 3 N 0 L 0 F 1 d G 9 S Z W 1 v d m V k Q 2 9 s d W 1 u c z E u e 1 p 5 b G l u Z G V y a G V p e n p v b m U g M y w g S X N 0 d 2 V y d C w x M 3 0 m c X V v d D s s J n F 1 b 3 Q 7 U 2 V j d G l v b j E v Z G F 0 Y V 9 s b 2 N h b G h v c 3 Q v Q X V 0 b 1 J l b W 9 2 Z W R D b 2 x 1 b W 5 z M S 5 7 W n l s a W 5 k Z X J o Z W l 6 e m 9 u Z S A 0 L C B J c 3 R 3 Z X J 0 L D E 0 f S Z x d W 9 0 O y w m c X V v d D t T Z W N 0 a W 9 u M S 9 k Y X R h X 2 x v Y 2 F s a G 9 z d C 9 B d X R v U m V t b 3 Z l Z E N v b H V t b n M x L n t U Z W l s Z S 1 J Z G V u d G l m a W t h d G l v b i w g R m V y d G l n d G V p b C w x N X 0 m c X V v d D s s J n F 1 b 3 Q 7 U 2 V j d G l v b j E v Z G F 0 Y V 9 s b 2 N h b G h v c 3 Q v Q X V 0 b 1 J l b W 9 2 Z W R D b 2 x 1 b W 5 z M S 5 7 S W 5 0 Z W d y Y W w s I E l z d H d l c n Q s M T Z 9 J n F 1 b 3 Q 7 L C Z x d W 9 0 O 1 N l Y 3 R p b 2 4 x L 2 R h d G F f b G 9 j Y W x o b 3 N 0 L 0 F 1 d G 9 S Z W 1 v d m V k Q 2 9 s d W 1 u c z E u e 2 1 h e G l t Y W x l c i B T c H J p d H p k c n V j a y w g S X N 0 d 2 V y d C w x N 3 0 m c X V v d D s s J n F 1 b 3 Q 7 U 2 V j d G l v b j E v Z G F 0 Y V 9 s b 2 N h b G h v c 3 Q v Q X V 0 b 1 J l b W 9 2 Z W R D b 2 x 1 b W 5 z M S 5 7 V W 1 z Y 2 h h b H R z c H J p d H p k c n V j a y w g S X N 0 d 2 V y d C w x O H 0 m c X V v d D s s J n F 1 b 3 Q 7 U 2 V j d G l v b j E v Z G F 0 Y V 9 s b 2 N h b G h v c 3 Q v Q X V 0 b 1 J l b W 9 2 Z W R D b 2 x 1 b W 5 z M S 5 7 V W h y e m V p d C w x O X 0 m c X V v d D s s J n F 1 b 3 Q 7 U 2 V j d G l v b j E v Z G F 0 Y V 9 s b 2 N h b G h v c 3 Q v Q X V 0 b 1 J l b W 9 2 Z W R D b 2 x 1 b W 5 z M S 5 7 V G F n L k 1 v b m F 0 L D I w f S Z x d W 9 0 O y w m c X V v d D t T Z W N 0 a W 9 u M S 9 k Y X R h X 2 x v Y 2 F s a G 9 z d C 9 B d X R v U m V t b 3 Z l Z E N v b H V t b n M x L n t T Y 2 h 3 Z W x s Z W 5 3 Z X J 0 I F N j a G 5 l Y 2 t l L C B J c 3 R 3 Z X J 0 L D I x f S Z x d W 9 0 O y w m c X V v d D t T Z W N 0 a W 9 u M S 9 k Y X R h X 2 x v Y 2 F s a G 9 z d C 9 B d X R v U m V t b 3 Z l Z E N v b H V t b n M x L n t a e W t s d X N 6 Z W l 0 L C B J c 3 R 3 Z X J 0 L D I y f S Z x d W 9 0 O y w m c X V v d D t T Z W N 0 a W 9 u M S 9 k Y X R h X 2 x v Y 2 F s a G 9 z d C 9 B d X R v U m V t b 3 Z l Z E N v b H V t b n M x L n t E b 3 N p Z X J 6 Z W l 0 L C B J c 3 R 3 Z X J 0 L D I z f S Z x d W 9 0 O y w m c X V v d D t T Z W N 0 a W 9 u M S 9 k Y X R h X 2 x v Y 2 F s a G 9 z d C 9 B d X R v U m V t b 3 Z l Z E N v b H V t b n M x L n t F a W 5 z c H J p d H p 6 Z W l 0 L C B J c 3 R 3 Z X J 0 L D I 0 f S Z x d W 9 0 O y w m c X V v d D t T Z W N 0 a W 9 u M S 9 k Y X R h X 2 x v Y 2 F s a G 9 z d C 9 B d X R v U m V t b 3 Z l Z E N v b H V t b n M x L n t 2 Y X J p Y W J s Z S B F a W 5 z c H J p d H p 6 Z W l 0 L C B J c 3 R 3 Z X J 0 L D I 1 f S Z x d W 9 0 O y w m c X V v d D t T Z W N 0 a W 9 u M S 9 k Y X R h X 2 x v Y 2 F s a G 9 z d C 9 B d X R v U m V t b 3 Z l Z E N v b H V t b n M x L n t X Z X J r e m V 1 Z 3 N p Y 2 h l c n V u Z 3 N 6 Z W l 0 L C B J c 3 R 3 Z X J 0 L D I 2 f S Z x d W 9 0 O y w m c X V v d D t T Z W N 0 a W 9 u M S 9 k Y X R h X 2 x v Y 2 F s a G 9 z d C 9 B d X R v U m V t b 3 Z l Z E N v b H V t b n M x L n t U Z W 1 w Z X J h d H V y I E F 1 Z m 5 h a G 1 l Z 2 V o w 6 R 1 c 2 U s I E l z d H d l c n Q s M j d 9 J n F 1 b 3 Q 7 L C Z x d W 9 0 O 1 N l Y 3 R p b 2 4 x L 2 R h d G F f b G 9 j Y W x o b 3 N 0 L 0 F 1 d G 9 S Z W 1 v d m V k Q 2 9 s d W 1 u c z E u e 0 1 h c 3 N l c G 9 s c 3 R l c i w g S X N 0 d 2 V y d C w y O H 0 m c X V v d D s s J n F 1 b 3 Q 7 U 2 V j d G l v b j E v Z G F 0 Y V 9 s b 2 N h b G h v c 3 Q v Q X V 0 b 1 J l b W 9 2 Z W R D b 2 x 1 b W 5 z M S 5 7 V W 1 z Y 2 h h b H R 2 b 2 x 1 b W V u L C B J c 3 R 3 Z X J 0 L D I 5 f S Z x d W 9 0 O y w m c X V v d D t T Z W N 0 a W 9 u M S 9 k Y X R h X 2 x v Y 2 F s a G 9 z d C 9 B d X R v U m V t b 3 Z l Z E N v b H V t b n M x L n t a e W x p b m R l c m h l a X p 6 b 2 5 l I D U s I E l z d H d l c n Q s M z B 9 J n F 1 b 3 Q 7 L C Z x d W 9 0 O 1 N l Y 3 R p b 2 4 x L 2 R h d G F f b G 9 j Y W x o b 3 N 0 L 0 F 1 d G 9 S Z W 1 v d m V k Q 2 9 s d W 1 u c z E u e 3 R l b X B T Z X R W Y W x 1 Z S w z M X 0 m c X V v d D s s J n F 1 b 3 Q 7 U 2 V j d G l v b j E v Z G F 0 Y V 9 s b 2 N h b G h v c 3 Q v Q X V 0 b 1 J l b W 9 2 Z W R D b 2 x 1 b W 5 z M S 5 7 d G V t c E F j d H V h b F Z h b H V l L D M y f S Z x d W 9 0 O y w m c X V v d D t T Z W N 0 a W 9 u M S 9 k Y X R h X 2 x v Y 2 F s a G 9 z d C 9 B d X R v U m V t b 3 Z l Z E N v b H V t b n M x L n t 0 Z W 1 w T W F p b k x p b m U s M z N 9 J n F 1 b 3 Q 7 L C Z x d W 9 0 O 1 N l Y 3 R p b 2 4 x L 2 R h d G F f b G 9 j Y W x o b 3 N 0 L 0 F 1 d G 9 S Z W 1 v d m V k Q 2 9 s d W 1 u c z E u e 3 R l b X B S Z X R 1 c m 5 M a W 5 l L D M 0 f S Z x d W 9 0 O y w m c X V v d D t T Z W N 0 a W 9 u M S 9 k Y X R h X 2 x v Y 2 F s a G 9 z d C 9 B d X R v U m V t b 3 Z l Z E N v b H V t b n M x L n t T T F B U a H J l c 2 h v b G R Q b 3 N 0 R 2 F 0 Z S w z N X 0 m c X V v d D s s J n F 1 b 3 Q 7 U 2 V j d G l v b j E v Z G F 0 Y V 9 s b 2 N h b G h v c 3 Q v Q X V 0 b 1 J l b W 9 2 Z W R D b 2 x 1 b W 5 z M S 5 7 U 0 x Q V G h y Z X N o b 2 x k R W 5 k T 2 Z G a W x s L D M 2 f S Z x d W 9 0 O y w m c X V v d D t T Z W N 0 a W 9 u M S 9 k Y X R h X 2 x v Y 2 F s a G 9 z d C 9 B d X R v U m V t b 3 Z l Z E N v b H V t b n M x L n t U Z W 1 w Z X J h d H V y Z V 9 N Z W F z d X J l U 3 R h c n R F b m R P Z k Z p b G w s M z d 9 J n F 1 b 3 Q 7 L C Z x d W 9 0 O 1 N l Y 3 R p b 2 4 x L 2 R h d G F f b G 9 j Y W x o b 3 N 0 L 0 F 1 d G 9 S Z W 1 v d m V k Q 2 9 s d W 1 u c z E u e 1 R l b X B l c m F 0 d X J l X 0 9 2 Z X J h b G x N Y X h p b X V t R W 5 k T 2 Z G a W x s L D M 4 f S Z x d W 9 0 O y w m c X V v d D t T Z W N 0 a W 9 u M S 9 k Y X R h X 2 x v Y 2 F s a G 9 z d C 9 B d X R v U m V t b 3 Z l Z E N v b H V t b n M x L n t U Z W 1 w Z X J h d H V y Z V 9 P d m V y Y W x s T W F 4 a W 1 1 b V R p b W V F b m R P Z k Z p b G w s M z l 9 J n F 1 b 3 Q 7 L C Z x d W 9 0 O 1 N l Y 3 R p b 2 4 x L 2 R h d G F f b G 9 j Y W x o b 3 N 0 L 0 F 1 d G 9 S Z W 1 v d m V k Q 2 9 s d W 1 u c z E u e 0 1 h e G l t d W 1 Q c m V z c 3 V y Z V B v c 3 R H Y X R l L D Q w f S Z x d W 9 0 O y w m c X V v d D t T Z W N 0 a W 9 u M S 9 k Y X R h X 2 x v Y 2 F s a G 9 z d C 9 B d X R v U m V t b 3 Z l Z E N v b H V t b n M x L n t N Y X h p b X V t U H J l c 3 N 1 c m V F b m R P Z k Z p b G w s N D F 9 J n F 1 b 3 Q 7 L C Z x d W 9 0 O 1 N l Y 3 R p b 2 4 x L 2 R h d G F f b G 9 j Y W x o b 3 N 0 L 0 F 1 d G 9 S Z W 1 v d m V k Q 2 9 s d W 1 u c z E u e 0 1 h e G l t d W 1 Q c m V z c 3 V y Z V R p b W V Q b 3 N 0 R 2 F 0 Z S w 0 M n 0 m c X V v d D s s J n F 1 b 3 Q 7 U 2 V j d G l v b j E v Z G F 0 Y V 9 s b 2 N h b G h v c 3 Q v Q X V 0 b 1 J l b W 9 2 Z W R D b 2 x 1 b W 5 z M S 5 7 T W F 4 a W 1 1 b V B y Z X N z d X J l V G l t Z U V u Z E 9 m R m l s b C w 0 M 3 0 m c X V v d D s s J n F 1 b 3 Q 7 U 2 V j d G l v b j E v Z G F 0 Y V 9 s b 2 N h b G h v c 3 Q v Q X V 0 b 1 J l b W 9 2 Z W R D b 2 x 1 b W 5 z M S 5 7 S W 5 0 Z W d y Y W x f Q 3 l j b G V T d G F y d E N 5 Y 2 x l R W 5 k U G 9 z d E d h d G U s N D R 9 J n F 1 b 3 Q 7 L C Z x d W 9 0 O 1 N l Y 3 R p b 2 4 x L 2 R h d G F f b G 9 j Y W x o b 3 N 0 L 0 F 1 d G 9 S Z W 1 v d m V k Q 2 9 s d W 1 u c z E u e 0 l u d G V n c m F s X 0 N 5 Y 2 x l U 3 R h c n R D e W N s Z U V u Z E V u Z E 9 m R m l s b C w 0 N X 0 m c X V v d D s s J n F 1 b 3 Q 7 U 2 V j d G l v b j E v Z G F 0 Y V 9 s b 2 N h b G h v c 3 Q v Q X V 0 b 1 J l b W 9 2 Z W R D b 2 x 1 b W 5 z M S 5 7 S W 5 0 Z W d y Y W x f Q 3 l j b G V T d G F y d E 1 h e F Z h b H V l U G 9 z d E d h d G U s N D Z 9 J n F 1 b 3 Q 7 L C Z x d W 9 0 O 1 N l Y 3 R p b 2 4 x L 2 R h d G F f b G 9 j Y W x o b 3 N 0 L 0 F 1 d G 9 S Z W 1 v d m V k Q 2 9 s d W 1 u c z E u e 0 l u d G V n c m F s X 0 N 5 Y 2 x l U 3 R h c n R N Y X h W Y W x 1 Z U V u Z E 9 m R m l s b C w 0 N 3 0 m c X V v d D s s J n F 1 b 3 Q 7 U 2 V j d G l v b j E v Z G F 0 Y V 9 s b 2 N h b G h v c 3 Q v Q X V 0 b 1 J l b W 9 2 Z W R D b 2 x 1 b W 5 z M S 5 7 S W 5 0 Z W d y Y W x f T W F 4 V m F s d W V D e W N s Z U V u Z F B v c 3 R H Y X R l L D Q 4 f S Z x d W 9 0 O y w m c X V v d D t T Z W N 0 a W 9 u M S 9 k Y X R h X 2 x v Y 2 F s a G 9 z d C 9 B d X R v U m V t b 3 Z l Z E N v b H V t b n M x L n t J b n R l Z 3 J h b F 9 N Y X h W Y W x 1 Z U N 5 Y 2 x l R W 5 k R W 5 k T 2 Z G a W x s L D Q 5 f S Z x d W 9 0 O y w m c X V v d D t T Z W N 0 a W 9 u M S 9 k Y X R h X 2 x v Y 2 F s a G 9 z d C 9 B d X R v U m V t b 3 Z l Z E N v b H V t b n M x L n t E Z W x 0 Y V R p b W V Q b 3 N 0 R 2 F 0 Z S w 1 M H 0 m c X V v d D s s J n F 1 b 3 Q 7 U 2 V j d G l v b j E v Z G F 0 Y V 9 s b 2 N h b G h v c 3 Q v Q X V 0 b 1 J l b W 9 2 Z W R D b 2 x 1 b W 5 z M S 5 7 R G V s d G F U a W 1 l R W 5 k T 2 Z G a W x s L D U x f S Z x d W 9 0 O y w m c X V v d D t T Z W N 0 a W 9 u M S 9 k Y X R h X 2 x v Y 2 F s a G 9 z d C 9 B d X R v U m V t b 3 Z l Z E N v b H V t b n M x L n t D b 2 x 1 b W 4 x L D U y f S Z x d W 9 0 O y w m c X V v d D t T Z W N 0 a W 9 u M S 9 k Y X R h X 2 x v Y 2 F s a G 9 z d C 9 B d X R v U m V t b 3 Z l Z E N v b H V t b n M x L n t R U l 9 k Y X R h L D U z f S Z x d W 9 0 O y w m c X V v d D t T Z W N 0 a W 9 u M S 9 k Y X R h X 2 x v Y 2 F s a G 9 z d C 9 B d X R v U m V t b 3 Z l Z E N v b H V t b n M x L n t R U l 9 Q c m 9 k d W N 0 X 0 l E L D U 0 f S Z x d W 9 0 O y w m c X V v d D t T Z W N 0 a W 9 u M S 9 k Y X R h X 2 x v Y 2 F s a G 9 z d C 9 B d X R v U m V t b 3 Z l Z E N v b H V t b n M x L n t R U l 9 S Z W F k X 0 R h d G F f T G V u Z 3 R o L D U 1 f S Z x d W 9 0 O y w m c X V v d D t T Z W N 0 a W 9 u M S 9 k Y X R h X 2 x v Y 2 F s a G 9 z d C 9 B d X R v U m V t b 3 Z l Z E N v b H V t b n M x L n t R U l 9 Q b 3 N p d G l v b l 9 Y L D U 2 f S Z x d W 9 0 O y w m c X V v d D t T Z W N 0 a W 9 u M S 9 k Y X R h X 2 x v Y 2 F s a G 9 z d C 9 B d X R v U m V t b 3 Z l Z E N v b H V t b n M x L n t R U l 9 Q b 3 N p d G l v b l 9 Z L D U 3 f S Z x d W 9 0 O y w m c X V v d D t T Z W N 0 a W 9 u M S 9 k Y X R h X 2 x v Y 2 F s a G 9 z d C 9 B d X R v U m V t b 3 Z l Z E N v b H V t b n M x L n t R U l 9 E Z X R l Y 3 R l Z F 9 B b m d s Z S w 1 O H 0 m c X V v d D s s J n F 1 b 3 Q 7 U 2 V j d G l v b j E v Z G F 0 Y V 9 s b 2 N h b G h v c 3 Q v Q X V 0 b 1 J l b W 9 2 Z W R D b 2 x 1 b W 5 z M S 5 7 U V J f R G V 0 Z W N 0 Z W R f Q 2 9 k Z V 9 S Z X N v b H V 0 a W 9 u L D U 5 f S Z x d W 9 0 O y w m c X V v d D t T Z W N 0 a W 9 u M S 9 k Y X R h X 2 x v Y 2 F s a G 9 z d C 9 B d X R v U m V t b 3 Z l Z E N v b H V t b n M x L n t D b 2 R l X 0 F u Z 2 x l L D Y w f S Z x d W 9 0 O y w m c X V v d D t T Z W N 0 a W 9 u M S 9 k Y X R h X 2 x v Y 2 F s a G 9 z d C 9 B d X R v U m V t b 3 Z l Z E N v b H V t b n M x L n t F Z G d l X 1 d p Z H R o L D Y x f S Z x d W 9 0 O y w m c X V v d D t T Z W N 0 a W 9 u M S 9 k Y X R h X 2 x v Y 2 F s a G 9 z d C 9 B d X R v U m V t b 3 Z l Z E N v b H V t b n M x L n t Q b 3 N p d G l v b l 9 Y L D Y y f S Z x d W 9 0 O y w m c X V v d D t T Z W N 0 a W 9 u M S 9 k Y X R h X 2 x v Y 2 F s a G 9 z d C 9 B d X R v U m V t b 3 Z l Z E N v b H V t b n M x L n t Q b 3 N p d G l v b l 9 Z L D Y z f S Z x d W 9 0 O y w m c X V v d D t T Z W N 0 a W 9 u M S 9 k Y X R h X 2 x v Y 2 F s a G 9 z d C 9 B d X R v U m V t b 3 Z l Z E N v b H V t b n M x L n t B b m d s Z S w 2 N H 0 m c X V v d D s s J n F 1 b 3 Q 7 U 2 V j d G l v b j E v Z G F 0 Y V 9 s b 2 N h b G h v c 3 Q v Q X V 0 b 1 J l b W 9 2 Z W R D b 2 x 1 b W 5 z M S 5 7 T W F 0 Y 2 h f J S w 2 N X 0 m c X V v d D s s J n F 1 b 3 Q 7 U 2 V j d G l v b j E v Z G F 0 Y V 9 s b 2 N h b G h v c 3 Q v Q X V 0 b 1 J l b W 9 2 Z W R D b 2 x 1 b W 5 z M S 5 7 U G F 0 d G V y b l 9 T Y 2 F s Z S w 2 N n 0 m c X V v d D s s J n F 1 b 3 Q 7 U 2 V j d G l v b j E v Z G F 0 Y V 9 s b 2 N h b G h v c 3 Q v Q X V 0 b 1 J l b W 9 2 Z W R D b 2 x 1 b W 5 z M S 5 7 V 2 l k d G g s N j d 9 J n F 1 b 3 Q 7 L C Z x d W 9 0 O 1 N l Y 3 R p b 2 4 x L 2 R h d G F f b G 9 j Y W x o b 3 N 0 L 0 F 1 d G 9 S Z W 1 v d m V k Q 2 9 s d W 1 u c z E u e 0 x l b m d 0 a C w 2 O H 0 m c X V v d D s s J n F 1 b 3 Q 7 U 2 V j d G l v b j E v Z G F 0 Y V 9 s b 2 N h b G h v c 3 Q v Q X V 0 b 1 J l b W 9 2 Z W R D b 2 x 1 b W 5 z M S 5 7 Q W 5 v b W F s e V 9 T Y 2 9 y Z V 9 U Z X h 0 d X J l L D Y 5 f S Z x d W 9 0 O y w m c X V v d D t T Z W N 0 a W 9 u M S 9 k Y X R h X 2 x v Y 2 F s a G 9 z d C 9 B d X R v U m V t b 3 Z l Z E N v b H V t b n M x L n t B b m 9 t Y W x 5 X 1 R l e H R 1 c m V f S n V k Z 2 1 l b n Q s N z B 9 J n F 1 b 3 Q 7 L C Z x d W 9 0 O 1 N l Y 3 R p b 2 4 x L 2 R h d G F f b G 9 j Y W x o b 3 N 0 L 0 F 1 d G 9 S Z W 1 v d m V k Q 2 9 s d W 1 u c z E u e 0 F u b 2 1 h b H l f V G V 4 d H V y Z V 9 U a H J l c 2 h v b G Q s N z F 9 J n F 1 b 3 Q 7 L C Z x d W 9 0 O 1 N l Y 3 R p b 2 4 x L 2 R h d G F f b G 9 j Y W x o b 3 N 0 L 0 F 1 d G 9 S Z W 1 v d m V k Q 2 9 s d W 1 u c z E u e 0 F u b 2 1 h b H l f U 2 N v c m V f U 2 h h c G U s N z J 9 J n F 1 b 3 Q 7 L C Z x d W 9 0 O 1 N l Y 3 R p b 2 4 x L 2 R h d G F f b G 9 j Y W x o b 3 N 0 L 0 F 1 d G 9 S Z W 1 v d m V k Q 2 9 s d W 1 u c z E u e 0 F u b 2 1 h b H l f U 2 h h c G V f S n V k Z 2 1 l b n Q s N z N 9 J n F 1 b 3 Q 7 L C Z x d W 9 0 O 1 N l Y 3 R p b 2 4 x L 2 R h d G F f b G 9 j Y W x o b 3 N 0 L 0 F 1 d G 9 S Z W 1 v d m V k Q 2 9 s d W 1 u c z E u e 0 F u b 2 1 h b H l f U 2 h h c G V f V G h y Z X N o b 2 x k L D c 0 f S Z x d W 9 0 O 1 0 s J n F 1 b 3 Q 7 U m V s Y X R p b 2 5 z a G l w S W 5 m b y Z x d W 9 0 O z p b X X 0 i I C 8 + P C 9 T d G F i b G V F b n R y a W V z P j w v S X R l b T 4 8 S X R l b T 4 8 S X R l b U x v Y 2 F 0 a W 9 u P j x J d G V t V H l w Z T 5 G b 3 J t d W x h P C 9 J d G V t V H l w Z T 4 8 S X R l b V B h d G g + U 2 V j d G l v b j E v Z G F 0 Y V 9 s b 2 N h b G h v c 3 Q v U 2 9 1 c m N l P C 9 J d G V t U G F 0 a D 4 8 L 0 l 0 Z W 1 M b 2 N h d G l v b j 4 8 U 3 R h Y m x l R W 5 0 c m l l c y A v P j w v S X R l b T 4 8 S X R l b T 4 8 S X R l b U x v Y 2 F 0 a W 9 u P j x J d G V t V H l w Z T 5 G b 3 J t d W x h P C 9 J d G V t V H l w Z T 4 8 S X R l b V B h d G g + U 2 V j d G l v b j E v Z G F 0 Y V 9 s b 2 N h b G h v c 3 Q v U H J v b W 9 0 Z W Q l M j B I Z W F k Z X J z P C 9 J d G V t U G F 0 a D 4 8 L 0 l 0 Z W 1 M b 2 N h d G l v b j 4 8 U 3 R h Y m x l R W 5 0 c m l l c y A v P j w v S X R l b T 4 8 S X R l b T 4 8 S X R l b U x v Y 2 F 0 a W 9 u P j x J d G V t V H l w Z T 5 G b 3 J t d W x h P C 9 J d G V t V H l w Z T 4 8 S X R l b V B h d G g + U 2 V j d G l v b j E v Z G F 0 Y V 9 s b 2 N h b G h v c 3 Q v Q 2 h h b m d l Z C U y M F R 5 c G U 8 L 0 l 0 Z W 1 Q Y X R o P j w v S X R l b U x v Y 2 F 0 a W 9 u P j x T d G F i b G V F b n R y a W V z I C 8 + P C 9 J d G V t P j x J d G V t P j x J d G V t T G 9 j Y X R p b 2 4 + P E l 0 Z W 1 U e X B l P k Z v c m 1 1 b G E 8 L 0 l 0 Z W 1 U e X B l P j x J d G V t U G F 0 a D 5 T Z W N 0 a W 9 u M S 9 k Y X R h X 2 N s b 3 V 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E w Y W Q 5 Z j c t N j Z i N S 0 0 Y m M 0 L T h i N j E t M j I 0 M D I 4 Z W U 4 M m R h I i A v P j x F b n R y e S B U e X B l P S J C d W Z m Z X J O Z X h 0 U m V m c m V z a C I g V m F s d W U 9 I m w x I i A v P j x F b n R y e S B U e X B l P S J S Z X N 1 b H R U e X B l I i B W Y W x 1 Z T 0 i c 1 R h Y m x l I i A v P j x F b n R y e S B U e X B l P S J O Y W 1 l V X B k Y X R l Z E F m d G V y R m l s b C I g V m F s d W U 9 I m w w I i A v P j x F b n R y e S B U e X B l P S J G a W x s V G F y Z 2 V 0 I i B W Y W x 1 Z T 0 i c 2 R h d G F f Y 2 x v d W Q i I C 8 + P E V u d H J 5 I F R 5 c G U 9 I k Z p b G x l Z E N v b X B s Z X R l U m V z d W x 0 V G 9 X b 3 J r c 2 h l Z X Q i I F Z h b H V l P S J s M S I g L z 4 8 R W 5 0 c n k g V H l w Z T 0 i Q W R k Z W R U b 0 R h d G F N b 2 R l b C I g V m F s d W U 9 I m w w I i A v P j x F b n R y e S B U e X B l P S J G a W x s Q 2 9 1 b n Q i I F Z h b H V l P S J s M j c w I i A v P j x F b n R y e S B U e X B l P S J G a W x s R X J y b 3 J D b 2 R l I i B W Y W x 1 Z T 0 i c 1 V u a 2 5 v d 2 4 i I C 8 + P E V u d H J 5 I F R 5 c G U 9 I k Z p b G x F c n J v c k N v d W 5 0 I i B W Y W x 1 Z T 0 i b D A i I C 8 + P E V u d H J 5 I F R 5 c G U 9 I k Z p b G x M Y X N 0 V X B k Y X R l Z C I g V m F s d W U 9 I m Q y M D I 0 L T E w L T I y V D E 0 O j Q 5 O j E w L j I y M T k 2 M z F a I i A v P j x F b n R y e S B U e X B l P S J G a W x s Q 2 9 s d W 1 u V H l w Z X M i I F Z h b H V l P S J z Q m d Z S E J n W U R C U V V E Q X d N R k J R V U Z C Z 1 l G Q l F V R E J R V U d C Z 1 V G Q l F N R k J R V U Z C U U 1 G Q l F V R k J R V U Z C U V V G Q l F V R k J R V U Z C U V V G Q l F Z R 0 J n T U R B d 0 1 E Q X d N R E F 3 T U R B d 0 1 E Q X d N R E F 3 T U Q i I C 8 + P E V u d H J 5 I F R 5 c G U 9 I k Z p b G x D b 2 x 1 b W 5 O Y W 1 l c y I g V m F s d W U 9 I n N b J n F 1 b 3 Q 7 c H J v Z H V j d F 9 p Z C Z x d W 9 0 O y w m c X V v d D t z a G 9 0 X 3 B v c 2 l 0 a W 9 u J n F 1 b 3 Q 7 L C Z x d W 9 0 O 3 R p b W V z d G F t c C Z x d W 9 0 O y w m c X V v d D t 3 Z W l n a H Q m c X V v d D s s J n F 1 b 3 Q 7 Y m F 0 Y 2 g m c X V v d D s s J n F 1 b 3 Q 7 U H J v d G 9 j b 2 w g Y 3 l j b G U g Y 2 9 1 b n R l c i Z x d W 9 0 O y w m c X V v d D t T c G l 0 e m V u d 2 V y d C B X Z X J r e m V 1 Z y w g S X N 0 d 2 V y d C Z x d W 9 0 O y w m c X V v d D t T c G l 0 e m V u d 2 V y d C B T Y 2 h u Z W N r Z S w g S X N 0 d 2 V y d C Z x d W 9 0 O y w m c X V v d D t N Y W N o a W 5 l I G N 5 Y 2 x l I G N v d W 5 0 Z X I m c X V v d D s s J n F 1 b 3 Q 7 R 2 9 v Z C B w Y X J 0 c y Z x d W 9 0 O y w m c X V v d D t C Y W Q g c G F y d H M m c X V v d D s s J n F 1 b 3 Q 7 Q 3 l s a W 5 k Z X I g a G V h d G l u Z y B 6 b 2 5 l I D E s I G F j d H V h b C B 2 Y W x 1 Z S Z x d W 9 0 O y w m c X V v d D t D e W x p b m R l c i B o Z W F 0 a W 5 n I H p v b m U g M i w g Y W N 0 d W F s I H Z h b H V l J n F 1 b 3 Q 7 L C Z x d W 9 0 O 0 N 5 b G l u Z G V y I G h l Y X R p b m c g e m 9 u Z S A z L C B h Y 3 R 1 Y W w g d m F s d W U m c X V v d D s s J n F 1 b 3 Q 7 Q 3 l s a W 5 k Z X I g a G V h d G l u Z y B 6 b 2 5 l I D Q s I G F j d H V h b C B 2 Y W x 1 Z S Z x d W 9 0 O y w m c X V v d D t Q Y X J 0 I G l k Z W 5 0 a W Z p Y 2 F 0 a W 9 u L C B m a W 5 p c 2 h l Z C B w Y X J 0 J n F 1 b 3 Q 7 L C Z x d W 9 0 O 0 l u d G V n c m F s L C B J c 3 R 3 Z X J 0 J n F 1 b 3 Q 7 L C Z x d W 9 0 O 0 1 h e G l t d W 0 g a W 5 q Z W N 0 a W 9 u I H B y Z X N z d X J l I C w g Y W N 0 d W F s I H Z h b H V l J n F 1 b 3 Q 7 L C Z x d W 9 0 O 1 N 3 a X R j a C 1 v d m V y I H B y Z X N z d X J l I C w g Y W N 0 d W F s I H Z h b H V l J n F 1 b 3 Q 7 L C Z x d W 9 0 O 1 R p b W U m c X V v d D s s J n F 1 b 3 Q 7 R G F 5 L m 1 v b n R o J n F 1 b 3 Q 7 L C Z x d W 9 0 O 1 B l Y W s g d m F s d W U g b 2 Y g b W 9 1 b G Q s I G F j d H V h b C B 2 Y W x 1 Z S Z x d W 9 0 O y w m c X V v d D t Q Z W F r I H Z h b H V l I G 9 m I G V q Z W N 0 b 3 I s I G F j d H V h b C B 2 Y W x 1 Z S Z x d W 9 0 O y w m c X V v d D t U a H J l c 2 h v b G Q g d m F s d W U g b 2 Y g c 2 N y Z X c s I G F j d H V h b C B 2 Y W x 1 Z S Z x d W 9 0 O y w m c X V v d D t Q Z W F r I H Z h b H V l I G 9 m I H N j c m V 3 L C B h Y 3 R 1 Y W w g d m F s d W U m c X V v d D s s J n F 1 b 3 Q 7 Q 3 l j b G U g d G l t Z S w g Y W N 0 d W F s I H Z h b H V l J n F 1 b 3 Q 7 L C Z x d W 9 0 O 0 R v c 2 l u Z y B 0 a W 1 l I C w g Y W N 0 d W F s I H Z h b H V l J n F 1 b 3 Q 7 L C Z x d W 9 0 O 0 l u a m V j d G l v b i B 0 a W 1 l I C w g Y W N 0 d W F s I H Z h b H V l J n F 1 b 3 Q 7 L C Z x d W 9 0 O 1 Z h c m l h Y m x l I G l u a m V j d G l v b i B 0 a W 1 l L C B h Y 3 R 1 Y W w g d m F s d W U m c X V v d D s s J n F 1 b 3 Q 7 T W 9 1 b G Q g c H J v d G V j d G l v b i B 0 a W 1 l L C B h Y 3 R 1 Y W w g d m F s d W U m c X V v d D s s J n F 1 b 3 Q 7 V G V t c G V y Y X R 1 c m U g b 2 Y g Z m V l Z C B 5 b 2 t l L C B h Y 3 R 1 Y W w g d m F s d W U m c X V v d D s s J n F 1 b 3 Q 7 T W F 0 Z X J p Y W w g Y 3 V z a G l v b i A s I G F j d H V h b C B 2 Y W x 1 Z S Z x d W 9 0 O y w m c X V v d D t T d 2 l 0 Y 2 g t b 3 Z l c i B 2 b 2 x 1 b W U s I G F j d H V h b C B 2 Y W x 1 Z S Z x d W 9 0 O y w m c X V v d D t D e W x p b m R l c i B o Z W F 0 a W 5 n I H p v b m U g N S w g Y W N 0 d W F s I H Z h b H V l J n F 1 b 3 Q 7 L C Z x d W 9 0 O 3 R l b X B T Z X R W Y W x 1 Z S Z x d W 9 0 O y w m c X V v d D t 0 Z W 1 w Q W N 0 d W F s V m F s d W U m c X V v d D s s J n F 1 b 3 Q 7 d G V t c E 1 h a W 5 M a W 5 l J n F 1 b 3 Q 7 L C Z x d W 9 0 O 3 R l b X B S Z X R 1 c m 5 M a W 5 l J n F 1 b 3 Q 7 L C Z x d W 9 0 O 1 N M U F R o c m V z a G 9 s Z F B v c 3 R H Y X R l J n F 1 b 3 Q 7 L C Z x d W 9 0 O 1 N M U F R o c m V z a G 9 s Z E V u Z E 9 m R m l s b C Z x d W 9 0 O y w m c X V v d D t U Z W 1 w Z X J h d H V y Z V 9 N Z W F z d X J l U 3 R h c n R F b m R P Z k Z p b G w m c X V v d D s s J n F 1 b 3 Q 7 V G V t c G V y Y X R 1 c m V f T 3 Z l c m F s b E 1 h e G l t d W 1 F b m R P Z k Z p b G w m c X V v d D s s J n F 1 b 3 Q 7 V G V t c G V y Y X R 1 c m V f T 3 Z l c m F s b E 1 h e G l t d W 1 U a W 1 l R W 5 k T 2 Z G a W x s J n F 1 b 3 Q 7 L C Z x d W 9 0 O 0 1 h e G l t d W 1 Q c m V z c 3 V y Z V B v c 3 R H Y X R l J n F 1 b 3 Q 7 L C Z x d W 9 0 O 0 1 h e G l t d W 1 Q c m V z c 3 V y Z U V u Z E 9 m R m l s b C Z x d W 9 0 O y w m c X V v d D t N Y X h p b X V t U H J l c 3 N 1 c m V U a W 1 l U G 9 z d E d h d G U m c X V v d D s s J n F 1 b 3 Q 7 T W F 4 a W 1 1 b V B y Z X N z d X J l V G l t Z U V u Z E 9 m R m l s b C Z x d W 9 0 O y w m c X V v d D t J b n R l Z 3 J h b F 9 D e W N s Z V N 0 Y X J 0 Q 3 l j b G V F b m R Q b 3 N 0 R 2 F 0 Z S Z x d W 9 0 O y w m c X V v d D t J b n R l Z 3 J h b F 9 D e W N s Z V N 0 Y X J 0 Q 3 l j b G V F b m R F b m R P Z k Z p b G w m c X V v d D s s J n F 1 b 3 Q 7 S W 5 0 Z W d y Y W x f Q 3 l j b G V T d G F y d E 1 h e F Z h b H V l U G 9 z d E d h d G U m c X V v d D s s J n F 1 b 3 Q 7 S W 5 0 Z W d y Y W x f Q 3 l j b G V T d G F y d E 1 h e F Z h b H V l R W 5 k T 2 Z G a W x s J n F 1 b 3 Q 7 L C Z x d W 9 0 O 0 l u d G V n c m F s X 0 1 h e F Z h b H V l Q 3 l j b G V F b m R Q b 3 N 0 R 2 F 0 Z S Z x d W 9 0 O y w m c X V v d D t J b n R l Z 3 J h b F 9 N Y X h W Y W x 1 Z U N 5 Y 2 x l R W 5 k R W 5 k T 2 Z G a W x s J n F 1 b 3 Q 7 L C Z x d W 9 0 O 0 R l b H R h V G l t Z V B v c 3 R H Y X R l J n F 1 b 3 Q 7 L C Z x d W 9 0 O 0 R l b H R h V G l t Z U V u Z E 9 m R m l s b C Z x d W 9 0 O y w m c X V v d D t D b 2 x 1 b W 4 x J n F 1 b 3 Q 7 L C Z x d W 9 0 O 1 F S X 2 R h d G E m c X V v d D s s J n F 1 b 3 Q 7 U V J f U H J v Z H V j d F 9 J R C Z x d W 9 0 O y w m c X V v d D t R U l 9 S Z W F k X 0 R h d G F f T G V u Z 3 R o J n F 1 b 3 Q 7 L C Z x d W 9 0 O 1 F S X 1 B v c 2 l 0 a W 9 u X 1 g m c X V v d D s s J n F 1 b 3 Q 7 U V J f U G 9 z a X R p b 2 5 f W S Z x d W 9 0 O y w m c X V v d D t R U l 9 E Z X R l Y 3 R l Z F 9 B b m d s Z S Z x d W 9 0 O y w m c X V v d D t R U l 9 E Z X R l Y 3 R l Z F 9 D b 2 R l X 1 J l c 2 9 s d X R p b 2 4 m c X V v d D s s J n F 1 b 3 Q 7 Q 2 9 k Z V 9 B b m d s Z S Z x d W 9 0 O y w m c X V v d D t F Z G d l X 1 d p Z H R o J n F 1 b 3 Q 7 L C Z x d W 9 0 O 1 B v c 2 l 0 a W 9 u X 1 g m c X V v d D s s J n F 1 b 3 Q 7 U G 9 z a X R p b 2 5 f W S Z x d W 9 0 O y w m c X V v d D t B b m d s Z S Z x d W 9 0 O y w m c X V v d D t N Y X R j a F 8 l J n F 1 b 3 Q 7 L C Z x d W 9 0 O 1 B h d H R l c m 5 f U 2 N h b G U m c X V v d D s s J n F 1 b 3 Q 7 V 2 l k d G g m c X V v d D s s J n F 1 b 3 Q 7 T G V u Z 3 R o J n F 1 b 3 Q 7 L C Z x d W 9 0 O 0 F u b 2 1 h b H l f U 2 N v c m V f V G V 4 d H V y Z S Z x d W 9 0 O y w m c X V v d D t B b m 9 t Y W x 5 X 1 R l e H R 1 c m V f S n V k Z 2 1 l b n Q m c X V v d D s s J n F 1 b 3 Q 7 Q W 5 v b W F s e V 9 U Z X h 0 d X J l X 1 R o c m V z a G 9 s Z C Z x d W 9 0 O y w m c X V v d D t B b m 9 t Y W x 5 X 1 N j b 3 J l X 1 N o Y X B l J n F 1 b 3 Q 7 L C Z x d W 9 0 O 0 F u b 2 1 h b H l f U 2 h h c G V f S n V k Z 2 1 l b n Q m c X V v d D s s J n F 1 b 3 Q 7 Q W 5 v b W F s e V 9 T a G F w Z V 9 U a H J l c 2 h v b G Q m c X V v d D t d I i A v P j x F b n R y e S B U e X B l P S J G a W x s U 3 R h d H V z I i B W Y W x 1 Z T 0 i c 0 N v b X B s Z X R l I i A v P j x F b n R y e S B U e X B l P S J S Z W x h d G l v b n N o a X B J b m Z v Q 2 9 u d G F p b m V y I i B W Y W x 1 Z T 0 i c 3 s m c X V v d D t j b 2 x 1 b W 5 D b 3 V u d C Z x d W 9 0 O z o 3 O C w m c X V v d D t r Z X l D b 2 x 1 b W 5 O Y W 1 l c y Z x d W 9 0 O z p b X S w m c X V v d D t x d W V y e V J l b G F 0 a W 9 u c 2 h p c H M m c X V v d D s 6 W 1 0 s J n F 1 b 3 Q 7 Y 2 9 s d W 1 u S W R l b n R p d G l l c y Z x d W 9 0 O z p b J n F 1 b 3 Q 7 U 2 V j d G l v b j E v Z G F 0 Y V 9 j b G 9 1 Z C 9 B d X R v U m V t b 3 Z l Z E N v b H V t b n M x L n t w c m 9 k d W N 0 X 2 l k L D B 9 J n F 1 b 3 Q 7 L C Z x d W 9 0 O 1 N l Y 3 R p b 2 4 x L 2 R h d G F f Y 2 x v d W Q v Q X V 0 b 1 J l b W 9 2 Z W R D b 2 x 1 b W 5 z M S 5 7 c 2 h v d F 9 w b 3 N p d G l v b i w x f S Z x d W 9 0 O y w m c X V v d D t T Z W N 0 a W 9 u M S 9 k Y X R h X 2 N s b 3 V k L 0 F 1 d G 9 S Z W 1 v d m V k Q 2 9 s d W 1 u c z E u e 3 R p b W V z d G F t c C w y f S Z x d W 9 0 O y w m c X V v d D t T Z W N 0 a W 9 u M S 9 k Y X R h X 2 N s b 3 V k L 0 F 1 d G 9 S Z W 1 v d m V k Q 2 9 s d W 1 u c z E u e 3 d l a W d o d C w z f S Z x d W 9 0 O y w m c X V v d D t T Z W N 0 a W 9 u M S 9 k Y X R h X 2 N s b 3 V k L 0 F 1 d G 9 S Z W 1 v d m V k Q 2 9 s d W 1 u c z E u e 2 J h d G N o L D R 9 J n F 1 b 3 Q 7 L C Z x d W 9 0 O 1 N l Y 3 R p b 2 4 x L 2 R h d G F f Y 2 x v d W Q v Q X V 0 b 1 J l b W 9 2 Z W R D b 2 x 1 b W 5 z M S 5 7 U H J v d G 9 j b 2 w g Y 3 l j b G U g Y 2 9 1 b n R l c i w 1 f S Z x d W 9 0 O y w m c X V v d D t T Z W N 0 a W 9 u M S 9 k Y X R h X 2 N s b 3 V k L 0 F 1 d G 9 S Z W 1 v d m V k Q 2 9 s d W 1 u c z E u e 1 N w a X R 6 Z W 5 3 Z X J 0 I F d l c m t 6 Z X V n L C B J c 3 R 3 Z X J 0 L D Z 9 J n F 1 b 3 Q 7 L C Z x d W 9 0 O 1 N l Y 3 R p b 2 4 x L 2 R h d G F f Y 2 x v d W Q v Q X V 0 b 1 J l b W 9 2 Z W R D b 2 x 1 b W 5 z M S 5 7 U 3 B p d H p l b n d l c n Q g U 2 N o b m V j a 2 U s I E l z d H d l c n Q s N 3 0 m c X V v d D s s J n F 1 b 3 Q 7 U 2 V j d G l v b j E v Z G F 0 Y V 9 j b G 9 1 Z C 9 B d X R v U m V t b 3 Z l Z E N v b H V t b n M x L n t N Y W N o a W 5 l I G N 5 Y 2 x l I G N v d W 5 0 Z X I s O H 0 m c X V v d D s s J n F 1 b 3 Q 7 U 2 V j d G l v b j E v Z G F 0 Y V 9 j b G 9 1 Z C 9 B d X R v U m V t b 3 Z l Z E N v b H V t b n M x L n t H b 2 9 k I H B h c n R z L D l 9 J n F 1 b 3 Q 7 L C Z x d W 9 0 O 1 N l Y 3 R p b 2 4 x L 2 R h d G F f Y 2 x v d W Q v Q X V 0 b 1 J l b W 9 2 Z W R D b 2 x 1 b W 5 z M S 5 7 Q m F k I H B h c n R z L D E w f S Z x d W 9 0 O y w m c X V v d D t T Z W N 0 a W 9 u M S 9 k Y X R h X 2 N s b 3 V k L 0 F 1 d G 9 S Z W 1 v d m V k Q 2 9 s d W 1 u c z E u e 0 N 5 b G l u Z G V y I G h l Y X R p b m c g e m 9 u Z S A x L C B h Y 3 R 1 Y W w g d m F s d W U s M T F 9 J n F 1 b 3 Q 7 L C Z x d W 9 0 O 1 N l Y 3 R p b 2 4 x L 2 R h d G F f Y 2 x v d W Q v Q X V 0 b 1 J l b W 9 2 Z W R D b 2 x 1 b W 5 z M S 5 7 Q 3 l s a W 5 k Z X I g a G V h d G l u Z y B 6 b 2 5 l I D I s I G F j d H V h b C B 2 Y W x 1 Z S w x M n 0 m c X V v d D s s J n F 1 b 3 Q 7 U 2 V j d G l v b j E v Z G F 0 Y V 9 j b G 9 1 Z C 9 B d X R v U m V t b 3 Z l Z E N v b H V t b n M x L n t D e W x p b m R l c i B o Z W F 0 a W 5 n I H p v b m U g M y w g Y W N 0 d W F s I H Z h b H V l L D E z f S Z x d W 9 0 O y w m c X V v d D t T Z W N 0 a W 9 u M S 9 k Y X R h X 2 N s b 3 V k L 0 F 1 d G 9 S Z W 1 v d m V k Q 2 9 s d W 1 u c z E u e 0 N 5 b G l u Z G V y I G h l Y X R p b m c g e m 9 u Z S A 0 L C B h Y 3 R 1 Y W w g d m F s d W U s M T R 9 J n F 1 b 3 Q 7 L C Z x d W 9 0 O 1 N l Y 3 R p b 2 4 x L 2 R h d G F f Y 2 x v d W Q v Q X V 0 b 1 J l b W 9 2 Z W R D b 2 x 1 b W 5 z M S 5 7 U G F y d C B p Z G V u d G l m a W N h d G l v b i w g Z m l u a X N o Z W Q g c G F y d C w x N X 0 m c X V v d D s s J n F 1 b 3 Q 7 U 2 V j d G l v b j E v Z G F 0 Y V 9 j b G 9 1 Z C 9 B d X R v U m V t b 3 Z l Z E N v b H V t b n M x L n t J b n R l Z 3 J h b C w g S X N 0 d 2 V y d C w x N n 0 m c X V v d D s s J n F 1 b 3 Q 7 U 2 V j d G l v b j E v Z G F 0 Y V 9 j b G 9 1 Z C 9 B d X R v U m V t b 3 Z l Z E N v b H V t b n M x L n t N Y X h p b X V t I G l u a m V j d G l v b i B w c m V z c 3 V y Z S A s I G F j d H V h b C B 2 Y W x 1 Z S w x N 3 0 m c X V v d D s s J n F 1 b 3 Q 7 U 2 V j d G l v b j E v Z G F 0 Y V 9 j b G 9 1 Z C 9 B d X R v U m V t b 3 Z l Z E N v b H V t b n M x L n t T d 2 l 0 Y 2 g t b 3 Z l c i B w c m V z c 3 V y Z S A s I G F j d H V h b C B 2 Y W x 1 Z S w x O H 0 m c X V v d D s s J n F 1 b 3 Q 7 U 2 V j d G l v b j E v Z G F 0 Y V 9 j b G 9 1 Z C 9 B d X R v U m V t b 3 Z l Z E N v b H V t b n M x L n t U a W 1 l L D E 5 f S Z x d W 9 0 O y w m c X V v d D t T Z W N 0 a W 9 u M S 9 k Y X R h X 2 N s b 3 V k L 0 F 1 d G 9 S Z W 1 v d m V k Q 2 9 s d W 1 u c z E u e 0 R h e S 5 t b 2 5 0 a C w y M H 0 m c X V v d D s s J n F 1 b 3 Q 7 U 2 V j d G l v b j E v Z G F 0 Y V 9 j b G 9 1 Z C 9 B d X R v U m V t b 3 Z l Z E N v b H V t b n M x L n t Q Z W F r I H Z h b H V l I G 9 m I G 1 v d W x k L C B h Y 3 R 1 Y W w g d m F s d W U s M j F 9 J n F 1 b 3 Q 7 L C Z x d W 9 0 O 1 N l Y 3 R p b 2 4 x L 2 R h d G F f Y 2 x v d W Q v Q X V 0 b 1 J l b W 9 2 Z W R D b 2 x 1 b W 5 z M S 5 7 U G V h a y B 2 Y W x 1 Z S B v Z i B l a m V j d G 9 y L C B h Y 3 R 1 Y W w g d m F s d W U s M j J 9 J n F 1 b 3 Q 7 L C Z x d W 9 0 O 1 N l Y 3 R p b 2 4 x L 2 R h d G F f Y 2 x v d W Q v Q X V 0 b 1 J l b W 9 2 Z W R D b 2 x 1 b W 5 z M S 5 7 V G h y Z X N o b 2 x k I H Z h b H V l I G 9 m I H N j c m V 3 L C B h Y 3 R 1 Y W w g d m F s d W U s M j N 9 J n F 1 b 3 Q 7 L C Z x d W 9 0 O 1 N l Y 3 R p b 2 4 x L 2 R h d G F f Y 2 x v d W Q v Q X V 0 b 1 J l b W 9 2 Z W R D b 2 x 1 b W 5 z M S 5 7 U G V h a y B 2 Y W x 1 Z S B v Z i B z Y 3 J l d y w g Y W N 0 d W F s I H Z h b H V l L D I 0 f S Z x d W 9 0 O y w m c X V v d D t T Z W N 0 a W 9 u M S 9 k Y X R h X 2 N s b 3 V k L 0 F 1 d G 9 S Z W 1 v d m V k Q 2 9 s d W 1 u c z E u e 0 N 5 Y 2 x l I H R p b W U s I G F j d H V h b C B 2 Y W x 1 Z S w y N X 0 m c X V v d D s s J n F 1 b 3 Q 7 U 2 V j d G l v b j E v Z G F 0 Y V 9 j b G 9 1 Z C 9 B d X R v U m V t b 3 Z l Z E N v b H V t b n M x L n t E b 3 N p b m c g d G l t Z S A s I G F j d H V h b C B 2 Y W x 1 Z S w y N n 0 m c X V v d D s s J n F 1 b 3 Q 7 U 2 V j d G l v b j E v Z G F 0 Y V 9 j b G 9 1 Z C 9 B d X R v U m V t b 3 Z l Z E N v b H V t b n M x L n t J b m p l Y 3 R p b 2 4 g d G l t Z S A s I G F j d H V h b C B 2 Y W x 1 Z S w y N 3 0 m c X V v d D s s J n F 1 b 3 Q 7 U 2 V j d G l v b j E v Z G F 0 Y V 9 j b G 9 1 Z C 9 B d X R v U m V t b 3 Z l Z E N v b H V t b n M x L n t W Y X J p Y W J s Z S B p b m p l Y 3 R p b 2 4 g d G l t Z S w g Y W N 0 d W F s I H Z h b H V l L D I 4 f S Z x d W 9 0 O y w m c X V v d D t T Z W N 0 a W 9 u M S 9 k Y X R h X 2 N s b 3 V k L 0 F 1 d G 9 S Z W 1 v d m V k Q 2 9 s d W 1 u c z E u e 0 1 v d W x k I H B y b 3 R l Y 3 R p b 2 4 g d G l t Z S w g Y W N 0 d W F s I H Z h b H V l L D I 5 f S Z x d W 9 0 O y w m c X V v d D t T Z W N 0 a W 9 u M S 9 k Y X R h X 2 N s b 3 V k L 0 F 1 d G 9 S Z W 1 v d m V k Q 2 9 s d W 1 u c z E u e 1 R l b X B l c m F 0 d X J l I G 9 m I G Z l Z W Q g e W 9 r Z S w g Y W N 0 d W F s I H Z h b H V l L D M w f S Z x d W 9 0 O y w m c X V v d D t T Z W N 0 a W 9 u M S 9 k Y X R h X 2 N s b 3 V k L 0 F 1 d G 9 S Z W 1 v d m V k Q 2 9 s d W 1 u c z E u e 0 1 h d G V y a W F s I G N 1 c 2 h p b 2 4 g L C B h Y 3 R 1 Y W w g d m F s d W U s M z F 9 J n F 1 b 3 Q 7 L C Z x d W 9 0 O 1 N l Y 3 R p b 2 4 x L 2 R h d G F f Y 2 x v d W Q v Q X V 0 b 1 J l b W 9 2 Z W R D b 2 x 1 b W 5 z M S 5 7 U 3 d p d G N o L W 9 2 Z X I g d m 9 s d W 1 l L C B h Y 3 R 1 Y W w g d m F s d W U s M z J 9 J n F 1 b 3 Q 7 L C Z x d W 9 0 O 1 N l Y 3 R p b 2 4 x L 2 R h d G F f Y 2 x v d W Q v Q X V 0 b 1 J l b W 9 2 Z W R D b 2 x 1 b W 5 z M S 5 7 Q 3 l s a W 5 k Z X I g a G V h d G l u Z y B 6 b 2 5 l I D U s I G F j d H V h b C B 2 Y W x 1 Z S w z M 3 0 m c X V v d D s s J n F 1 b 3 Q 7 U 2 V j d G l v b j E v Z G F 0 Y V 9 j b G 9 1 Z C 9 B d X R v U m V t b 3 Z l Z E N v b H V t b n M x L n t 0 Z W 1 w U 2 V 0 V m F s d W U s M z R 9 J n F 1 b 3 Q 7 L C Z x d W 9 0 O 1 N l Y 3 R p b 2 4 x L 2 R h d G F f Y 2 x v d W Q v Q X V 0 b 1 J l b W 9 2 Z W R D b 2 x 1 b W 5 z M S 5 7 d G V t c E F j d H V h b F Z h b H V l L D M 1 f S Z x d W 9 0 O y w m c X V v d D t T Z W N 0 a W 9 u M S 9 k Y X R h X 2 N s b 3 V k L 0 F 1 d G 9 S Z W 1 v d m V k Q 2 9 s d W 1 u c z E u e 3 R l b X B N Y W l u T G l u Z S w z N n 0 m c X V v d D s s J n F 1 b 3 Q 7 U 2 V j d G l v b j E v Z G F 0 Y V 9 j b G 9 1 Z C 9 B d X R v U m V t b 3 Z l Z E N v b H V t b n M x L n t 0 Z W 1 w U m V 0 d X J u T G l u Z S w z N 3 0 m c X V v d D s s J n F 1 b 3 Q 7 U 2 V j d G l v b j E v Z G F 0 Y V 9 j b G 9 1 Z C 9 B d X R v U m V t b 3 Z l Z E N v b H V t b n M x L n t T T F B U a H J l c 2 h v b G R Q b 3 N 0 R 2 F 0 Z S w z O H 0 m c X V v d D s s J n F 1 b 3 Q 7 U 2 V j d G l v b j E v Z G F 0 Y V 9 j b G 9 1 Z C 9 B d X R v U m V t b 3 Z l Z E N v b H V t b n M x L n t T T F B U a H J l c 2 h v b G R F b m R P Z k Z p b G w s M z l 9 J n F 1 b 3 Q 7 L C Z x d W 9 0 O 1 N l Y 3 R p b 2 4 x L 2 R h d G F f Y 2 x v d W Q v Q X V 0 b 1 J l b W 9 2 Z W R D b 2 x 1 b W 5 z M S 5 7 V G V t c G V y Y X R 1 c m V f T W V h c 3 V y Z V N 0 Y X J 0 R W 5 k T 2 Z G a W x s L D Q w f S Z x d W 9 0 O y w m c X V v d D t T Z W N 0 a W 9 u M S 9 k Y X R h X 2 N s b 3 V k L 0 F 1 d G 9 S Z W 1 v d m V k Q 2 9 s d W 1 u c z E u e 1 R l b X B l c m F 0 d X J l X 0 9 2 Z X J h b G x N Y X h p b X V t R W 5 k T 2 Z G a W x s L D Q x f S Z x d W 9 0 O y w m c X V v d D t T Z W N 0 a W 9 u M S 9 k Y X R h X 2 N s b 3 V k L 0 F 1 d G 9 S Z W 1 v d m V k Q 2 9 s d W 1 u c z E u e 1 R l b X B l c m F 0 d X J l X 0 9 2 Z X J h b G x N Y X h p b X V t V G l t Z U V u Z E 9 m R m l s b C w 0 M n 0 m c X V v d D s s J n F 1 b 3 Q 7 U 2 V j d G l v b j E v Z G F 0 Y V 9 j b G 9 1 Z C 9 B d X R v U m V t b 3 Z l Z E N v b H V t b n M x L n t N Y X h p b X V t U H J l c 3 N 1 c m V Q b 3 N 0 R 2 F 0 Z S w 0 M 3 0 m c X V v d D s s J n F 1 b 3 Q 7 U 2 V j d G l v b j E v Z G F 0 Y V 9 j b G 9 1 Z C 9 B d X R v U m V t b 3 Z l Z E N v b H V t b n M x L n t N Y X h p b X V t U H J l c 3 N 1 c m V F b m R P Z k Z p b G w s N D R 9 J n F 1 b 3 Q 7 L C Z x d W 9 0 O 1 N l Y 3 R p b 2 4 x L 2 R h d G F f Y 2 x v d W Q v Q X V 0 b 1 J l b W 9 2 Z W R D b 2 x 1 b W 5 z M S 5 7 T W F 4 a W 1 1 b V B y Z X N z d X J l V G l t Z V B v c 3 R H Y X R l L D Q 1 f S Z x d W 9 0 O y w m c X V v d D t T Z W N 0 a W 9 u M S 9 k Y X R h X 2 N s b 3 V k L 0 F 1 d G 9 S Z W 1 v d m V k Q 2 9 s d W 1 u c z E u e 0 1 h e G l t d W 1 Q c m V z c 3 V y Z V R p b W V F b m R P Z k Z p b G w s N D Z 9 J n F 1 b 3 Q 7 L C Z x d W 9 0 O 1 N l Y 3 R p b 2 4 x L 2 R h d G F f Y 2 x v d W Q v Q X V 0 b 1 J l b W 9 2 Z W R D b 2 x 1 b W 5 z M S 5 7 S W 5 0 Z W d y Y W x f Q 3 l j b G V T d G F y d E N 5 Y 2 x l R W 5 k U G 9 z d E d h d G U s N D d 9 J n F 1 b 3 Q 7 L C Z x d W 9 0 O 1 N l Y 3 R p b 2 4 x L 2 R h d G F f Y 2 x v d W Q v Q X V 0 b 1 J l b W 9 2 Z W R D b 2 x 1 b W 5 z M S 5 7 S W 5 0 Z W d y Y W x f Q 3 l j b G V T d G F y d E N 5 Y 2 x l R W 5 k R W 5 k T 2 Z G a W x s L D Q 4 f S Z x d W 9 0 O y w m c X V v d D t T Z W N 0 a W 9 u M S 9 k Y X R h X 2 N s b 3 V k L 0 F 1 d G 9 S Z W 1 v d m V k Q 2 9 s d W 1 u c z E u e 0 l u d G V n c m F s X 0 N 5 Y 2 x l U 3 R h c n R N Y X h W Y W x 1 Z V B v c 3 R H Y X R l L D Q 5 f S Z x d W 9 0 O y w m c X V v d D t T Z W N 0 a W 9 u M S 9 k Y X R h X 2 N s b 3 V k L 0 F 1 d G 9 S Z W 1 v d m V k Q 2 9 s d W 1 u c z E u e 0 l u d G V n c m F s X 0 N 5 Y 2 x l U 3 R h c n R N Y X h W Y W x 1 Z U V u Z E 9 m R m l s b C w 1 M H 0 m c X V v d D s s J n F 1 b 3 Q 7 U 2 V j d G l v b j E v Z G F 0 Y V 9 j b G 9 1 Z C 9 B d X R v U m V t b 3 Z l Z E N v b H V t b n M x L n t J b n R l Z 3 J h b F 9 N Y X h W Y W x 1 Z U N 5 Y 2 x l R W 5 k U G 9 z d E d h d G U s N T F 9 J n F 1 b 3 Q 7 L C Z x d W 9 0 O 1 N l Y 3 R p b 2 4 x L 2 R h d G F f Y 2 x v d W Q v Q X V 0 b 1 J l b W 9 2 Z W R D b 2 x 1 b W 5 z M S 5 7 S W 5 0 Z W d y Y W x f T W F 4 V m F s d W V D e W N s Z U V u Z E V u Z E 9 m R m l s b C w 1 M n 0 m c X V v d D s s J n F 1 b 3 Q 7 U 2 V j d G l v b j E v Z G F 0 Y V 9 j b G 9 1 Z C 9 B d X R v U m V t b 3 Z l Z E N v b H V t b n M x L n t E Z W x 0 Y V R p b W V Q b 3 N 0 R 2 F 0 Z S w 1 M 3 0 m c X V v d D s s J n F 1 b 3 Q 7 U 2 V j d G l v b j E v Z G F 0 Y V 9 j b G 9 1 Z C 9 B d X R v U m V t b 3 Z l Z E N v b H V t b n M x L n t E Z W x 0 Y V R p b W V F b m R P Z k Z p b G w s N T R 9 J n F 1 b 3 Q 7 L C Z x d W 9 0 O 1 N l Y 3 R p b 2 4 x L 2 R h d G F f Y 2 x v d W Q v Q X V 0 b 1 J l b W 9 2 Z W R D b 2 x 1 b W 5 z M S 5 7 Q 2 9 s d W 1 u M S w 1 N X 0 m c X V v d D s s J n F 1 b 3 Q 7 U 2 V j d G l v b j E v Z G F 0 Y V 9 j b G 9 1 Z C 9 B d X R v U m V t b 3 Z l Z E N v b H V t b n M x L n t R U l 9 k Y X R h L D U 2 f S Z x d W 9 0 O y w m c X V v d D t T Z W N 0 a W 9 u M S 9 k Y X R h X 2 N s b 3 V k L 0 F 1 d G 9 S Z W 1 v d m V k Q 2 9 s d W 1 u c z E u e 1 F S X 1 B y b 2 R 1 Y 3 R f S U Q s N T d 9 J n F 1 b 3 Q 7 L C Z x d W 9 0 O 1 N l Y 3 R p b 2 4 x L 2 R h d G F f Y 2 x v d W Q v Q X V 0 b 1 J l b W 9 2 Z W R D b 2 x 1 b W 5 z M S 5 7 U V J f U m V h Z F 9 E Y X R h X 0 x l b m d 0 a C w 1 O H 0 m c X V v d D s s J n F 1 b 3 Q 7 U 2 V j d G l v b j E v Z G F 0 Y V 9 j b G 9 1 Z C 9 B d X R v U m V t b 3 Z l Z E N v b H V t b n M x L n t R U l 9 Q b 3 N p d G l v b l 9 Y L D U 5 f S Z x d W 9 0 O y w m c X V v d D t T Z W N 0 a W 9 u M S 9 k Y X R h X 2 N s b 3 V k L 0 F 1 d G 9 S Z W 1 v d m V k Q 2 9 s d W 1 u c z E u e 1 F S X 1 B v c 2 l 0 a W 9 u X 1 k s N j B 9 J n F 1 b 3 Q 7 L C Z x d W 9 0 O 1 N l Y 3 R p b 2 4 x L 2 R h d G F f Y 2 x v d W Q v Q X V 0 b 1 J l b W 9 2 Z W R D b 2 x 1 b W 5 z M S 5 7 U V J f R G V 0 Z W N 0 Z W R f Q W 5 n b G U s N j F 9 J n F 1 b 3 Q 7 L C Z x d W 9 0 O 1 N l Y 3 R p b 2 4 x L 2 R h d G F f Y 2 x v d W Q v Q X V 0 b 1 J l b W 9 2 Z W R D b 2 x 1 b W 5 z M S 5 7 U V J f R G V 0 Z W N 0 Z W R f Q 2 9 k Z V 9 S Z X N v b H V 0 a W 9 u L D Y y f S Z x d W 9 0 O y w m c X V v d D t T Z W N 0 a W 9 u M S 9 k Y X R h X 2 N s b 3 V k L 0 F 1 d G 9 S Z W 1 v d m V k Q 2 9 s d W 1 u c z E u e 0 N v Z G V f Q W 5 n b G U s N j N 9 J n F 1 b 3 Q 7 L C Z x d W 9 0 O 1 N l Y 3 R p b 2 4 x L 2 R h d G F f Y 2 x v d W Q v Q X V 0 b 1 J l b W 9 2 Z W R D b 2 x 1 b W 5 z M S 5 7 R W R n Z V 9 X a W R 0 a C w 2 N H 0 m c X V v d D s s J n F 1 b 3 Q 7 U 2 V j d G l v b j E v Z G F 0 Y V 9 j b G 9 1 Z C 9 B d X R v U m V t b 3 Z l Z E N v b H V t b n M x L n t Q b 3 N p d G l v b l 9 Y L D Y 1 f S Z x d W 9 0 O y w m c X V v d D t T Z W N 0 a W 9 u M S 9 k Y X R h X 2 N s b 3 V k L 0 F 1 d G 9 S Z W 1 v d m V k Q 2 9 s d W 1 u c z E u e 1 B v c 2 l 0 a W 9 u X 1 k s N j Z 9 J n F 1 b 3 Q 7 L C Z x d W 9 0 O 1 N l Y 3 R p b 2 4 x L 2 R h d G F f Y 2 x v d W Q v Q X V 0 b 1 J l b W 9 2 Z W R D b 2 x 1 b W 5 z M S 5 7 Q W 5 n b G U s N j d 9 J n F 1 b 3 Q 7 L C Z x d W 9 0 O 1 N l Y 3 R p b 2 4 x L 2 R h d G F f Y 2 x v d W Q v Q X V 0 b 1 J l b W 9 2 Z W R D b 2 x 1 b W 5 z M S 5 7 T W F 0 Y 2 h f J S w 2 O H 0 m c X V v d D s s J n F 1 b 3 Q 7 U 2 V j d G l v b j E v Z G F 0 Y V 9 j b G 9 1 Z C 9 B d X R v U m V t b 3 Z l Z E N v b H V t b n M x L n t Q Y X R 0 Z X J u X 1 N j Y W x l L D Y 5 f S Z x d W 9 0 O y w m c X V v d D t T Z W N 0 a W 9 u M S 9 k Y X R h X 2 N s b 3 V k L 0 F 1 d G 9 S Z W 1 v d m V k Q 2 9 s d W 1 u c z E u e 1 d p Z H R o L D c w f S Z x d W 9 0 O y w m c X V v d D t T Z W N 0 a W 9 u M S 9 k Y X R h X 2 N s b 3 V k L 0 F 1 d G 9 S Z W 1 v d m V k Q 2 9 s d W 1 u c z E u e 0 x l b m d 0 a C w 3 M X 0 m c X V v d D s s J n F 1 b 3 Q 7 U 2 V j d G l v b j E v Z G F 0 Y V 9 j b G 9 1 Z C 9 B d X R v U m V t b 3 Z l Z E N v b H V t b n M x L n t B b m 9 t Y W x 5 X 1 N j b 3 J l X 1 R l e H R 1 c m U s N z J 9 J n F 1 b 3 Q 7 L C Z x d W 9 0 O 1 N l Y 3 R p b 2 4 x L 2 R h d G F f Y 2 x v d W Q v Q X V 0 b 1 J l b W 9 2 Z W R D b 2 x 1 b W 5 z M S 5 7 Q W 5 v b W F s e V 9 U Z X h 0 d X J l X 0 p 1 Z G d t Z W 5 0 L D c z f S Z x d W 9 0 O y w m c X V v d D t T Z W N 0 a W 9 u M S 9 k Y X R h X 2 N s b 3 V k L 0 F 1 d G 9 S Z W 1 v d m V k Q 2 9 s d W 1 u c z E u e 0 F u b 2 1 h b H l f V G V 4 d H V y Z V 9 U a H J l c 2 h v b G Q s N z R 9 J n F 1 b 3 Q 7 L C Z x d W 9 0 O 1 N l Y 3 R p b 2 4 x L 2 R h d G F f Y 2 x v d W Q v Q X V 0 b 1 J l b W 9 2 Z W R D b 2 x 1 b W 5 z M S 5 7 Q W 5 v b W F s e V 9 T Y 2 9 y Z V 9 T a G F w Z S w 3 N X 0 m c X V v d D s s J n F 1 b 3 Q 7 U 2 V j d G l v b j E v Z G F 0 Y V 9 j b G 9 1 Z C 9 B d X R v U m V t b 3 Z l Z E N v b H V t b n M x L n t B b m 9 t Y W x 5 X 1 N o Y X B l X 0 p 1 Z G d t Z W 5 0 L D c 2 f S Z x d W 9 0 O y w m c X V v d D t T Z W N 0 a W 9 u M S 9 k Y X R h X 2 N s b 3 V k L 0 F 1 d G 9 S Z W 1 v d m V k Q 2 9 s d W 1 u c z E u e 0 F u b 2 1 h b H l f U 2 h h c G V f V G h y Z X N o b 2 x k L D c 3 f S Z x d W 9 0 O 1 0 s J n F 1 b 3 Q 7 Q 2 9 s d W 1 u Q 2 9 1 b n Q m c X V v d D s 6 N z g s J n F 1 b 3 Q 7 S 2 V 5 Q 2 9 s d W 1 u T m F t Z X M m c X V v d D s 6 W 1 0 s J n F 1 b 3 Q 7 Q 2 9 s d W 1 u S W R l b n R p d G l l c y Z x d W 9 0 O z p b J n F 1 b 3 Q 7 U 2 V j d G l v b j E v Z G F 0 Y V 9 j b G 9 1 Z C 9 B d X R v U m V t b 3 Z l Z E N v b H V t b n M x L n t w c m 9 k d W N 0 X 2 l k L D B 9 J n F 1 b 3 Q 7 L C Z x d W 9 0 O 1 N l Y 3 R p b 2 4 x L 2 R h d G F f Y 2 x v d W Q v Q X V 0 b 1 J l b W 9 2 Z W R D b 2 x 1 b W 5 z M S 5 7 c 2 h v d F 9 w b 3 N p d G l v b i w x f S Z x d W 9 0 O y w m c X V v d D t T Z W N 0 a W 9 u M S 9 k Y X R h X 2 N s b 3 V k L 0 F 1 d G 9 S Z W 1 v d m V k Q 2 9 s d W 1 u c z E u e 3 R p b W V z d G F t c C w y f S Z x d W 9 0 O y w m c X V v d D t T Z W N 0 a W 9 u M S 9 k Y X R h X 2 N s b 3 V k L 0 F 1 d G 9 S Z W 1 v d m V k Q 2 9 s d W 1 u c z E u e 3 d l a W d o d C w z f S Z x d W 9 0 O y w m c X V v d D t T Z W N 0 a W 9 u M S 9 k Y X R h X 2 N s b 3 V k L 0 F 1 d G 9 S Z W 1 v d m V k Q 2 9 s d W 1 u c z E u e 2 J h d G N o L D R 9 J n F 1 b 3 Q 7 L C Z x d W 9 0 O 1 N l Y 3 R p b 2 4 x L 2 R h d G F f Y 2 x v d W Q v Q X V 0 b 1 J l b W 9 2 Z W R D b 2 x 1 b W 5 z M S 5 7 U H J v d G 9 j b 2 w g Y 3 l j b G U g Y 2 9 1 b n R l c i w 1 f S Z x d W 9 0 O y w m c X V v d D t T Z W N 0 a W 9 u M S 9 k Y X R h X 2 N s b 3 V k L 0 F 1 d G 9 S Z W 1 v d m V k Q 2 9 s d W 1 u c z E u e 1 N w a X R 6 Z W 5 3 Z X J 0 I F d l c m t 6 Z X V n L C B J c 3 R 3 Z X J 0 L D Z 9 J n F 1 b 3 Q 7 L C Z x d W 9 0 O 1 N l Y 3 R p b 2 4 x L 2 R h d G F f Y 2 x v d W Q v Q X V 0 b 1 J l b W 9 2 Z W R D b 2 x 1 b W 5 z M S 5 7 U 3 B p d H p l b n d l c n Q g U 2 N o b m V j a 2 U s I E l z d H d l c n Q s N 3 0 m c X V v d D s s J n F 1 b 3 Q 7 U 2 V j d G l v b j E v Z G F 0 Y V 9 j b G 9 1 Z C 9 B d X R v U m V t b 3 Z l Z E N v b H V t b n M x L n t N Y W N o a W 5 l I G N 5 Y 2 x l I G N v d W 5 0 Z X I s O H 0 m c X V v d D s s J n F 1 b 3 Q 7 U 2 V j d G l v b j E v Z G F 0 Y V 9 j b G 9 1 Z C 9 B d X R v U m V t b 3 Z l Z E N v b H V t b n M x L n t H b 2 9 k I H B h c n R z L D l 9 J n F 1 b 3 Q 7 L C Z x d W 9 0 O 1 N l Y 3 R p b 2 4 x L 2 R h d G F f Y 2 x v d W Q v Q X V 0 b 1 J l b W 9 2 Z W R D b 2 x 1 b W 5 z M S 5 7 Q m F k I H B h c n R z L D E w f S Z x d W 9 0 O y w m c X V v d D t T Z W N 0 a W 9 u M S 9 k Y X R h X 2 N s b 3 V k L 0 F 1 d G 9 S Z W 1 v d m V k Q 2 9 s d W 1 u c z E u e 0 N 5 b G l u Z G V y I G h l Y X R p b m c g e m 9 u Z S A x L C B h Y 3 R 1 Y W w g d m F s d W U s M T F 9 J n F 1 b 3 Q 7 L C Z x d W 9 0 O 1 N l Y 3 R p b 2 4 x L 2 R h d G F f Y 2 x v d W Q v Q X V 0 b 1 J l b W 9 2 Z W R D b 2 x 1 b W 5 z M S 5 7 Q 3 l s a W 5 k Z X I g a G V h d G l u Z y B 6 b 2 5 l I D I s I G F j d H V h b C B 2 Y W x 1 Z S w x M n 0 m c X V v d D s s J n F 1 b 3 Q 7 U 2 V j d G l v b j E v Z G F 0 Y V 9 j b G 9 1 Z C 9 B d X R v U m V t b 3 Z l Z E N v b H V t b n M x L n t D e W x p b m R l c i B o Z W F 0 a W 5 n I H p v b m U g M y w g Y W N 0 d W F s I H Z h b H V l L D E z f S Z x d W 9 0 O y w m c X V v d D t T Z W N 0 a W 9 u M S 9 k Y X R h X 2 N s b 3 V k L 0 F 1 d G 9 S Z W 1 v d m V k Q 2 9 s d W 1 u c z E u e 0 N 5 b G l u Z G V y I G h l Y X R p b m c g e m 9 u Z S A 0 L C B h Y 3 R 1 Y W w g d m F s d W U s M T R 9 J n F 1 b 3 Q 7 L C Z x d W 9 0 O 1 N l Y 3 R p b 2 4 x L 2 R h d G F f Y 2 x v d W Q v Q X V 0 b 1 J l b W 9 2 Z W R D b 2 x 1 b W 5 z M S 5 7 U G F y d C B p Z G V u d G l m a W N h d G l v b i w g Z m l u a X N o Z W Q g c G F y d C w x N X 0 m c X V v d D s s J n F 1 b 3 Q 7 U 2 V j d G l v b j E v Z G F 0 Y V 9 j b G 9 1 Z C 9 B d X R v U m V t b 3 Z l Z E N v b H V t b n M x L n t J b n R l Z 3 J h b C w g S X N 0 d 2 V y d C w x N n 0 m c X V v d D s s J n F 1 b 3 Q 7 U 2 V j d G l v b j E v Z G F 0 Y V 9 j b G 9 1 Z C 9 B d X R v U m V t b 3 Z l Z E N v b H V t b n M x L n t N Y X h p b X V t I G l u a m V j d G l v b i B w c m V z c 3 V y Z S A s I G F j d H V h b C B 2 Y W x 1 Z S w x N 3 0 m c X V v d D s s J n F 1 b 3 Q 7 U 2 V j d G l v b j E v Z G F 0 Y V 9 j b G 9 1 Z C 9 B d X R v U m V t b 3 Z l Z E N v b H V t b n M x L n t T d 2 l 0 Y 2 g t b 3 Z l c i B w c m V z c 3 V y Z S A s I G F j d H V h b C B 2 Y W x 1 Z S w x O H 0 m c X V v d D s s J n F 1 b 3 Q 7 U 2 V j d G l v b j E v Z G F 0 Y V 9 j b G 9 1 Z C 9 B d X R v U m V t b 3 Z l Z E N v b H V t b n M x L n t U a W 1 l L D E 5 f S Z x d W 9 0 O y w m c X V v d D t T Z W N 0 a W 9 u M S 9 k Y X R h X 2 N s b 3 V k L 0 F 1 d G 9 S Z W 1 v d m V k Q 2 9 s d W 1 u c z E u e 0 R h e S 5 t b 2 5 0 a C w y M H 0 m c X V v d D s s J n F 1 b 3 Q 7 U 2 V j d G l v b j E v Z G F 0 Y V 9 j b G 9 1 Z C 9 B d X R v U m V t b 3 Z l Z E N v b H V t b n M x L n t Q Z W F r I H Z h b H V l I G 9 m I G 1 v d W x k L C B h Y 3 R 1 Y W w g d m F s d W U s M j F 9 J n F 1 b 3 Q 7 L C Z x d W 9 0 O 1 N l Y 3 R p b 2 4 x L 2 R h d G F f Y 2 x v d W Q v Q X V 0 b 1 J l b W 9 2 Z W R D b 2 x 1 b W 5 z M S 5 7 U G V h a y B 2 Y W x 1 Z S B v Z i B l a m V j d G 9 y L C B h Y 3 R 1 Y W w g d m F s d W U s M j J 9 J n F 1 b 3 Q 7 L C Z x d W 9 0 O 1 N l Y 3 R p b 2 4 x L 2 R h d G F f Y 2 x v d W Q v Q X V 0 b 1 J l b W 9 2 Z W R D b 2 x 1 b W 5 z M S 5 7 V G h y Z X N o b 2 x k I H Z h b H V l I G 9 m I H N j c m V 3 L C B h Y 3 R 1 Y W w g d m F s d W U s M j N 9 J n F 1 b 3 Q 7 L C Z x d W 9 0 O 1 N l Y 3 R p b 2 4 x L 2 R h d G F f Y 2 x v d W Q v Q X V 0 b 1 J l b W 9 2 Z W R D b 2 x 1 b W 5 z M S 5 7 U G V h a y B 2 Y W x 1 Z S B v Z i B z Y 3 J l d y w g Y W N 0 d W F s I H Z h b H V l L D I 0 f S Z x d W 9 0 O y w m c X V v d D t T Z W N 0 a W 9 u M S 9 k Y X R h X 2 N s b 3 V k L 0 F 1 d G 9 S Z W 1 v d m V k Q 2 9 s d W 1 u c z E u e 0 N 5 Y 2 x l I H R p b W U s I G F j d H V h b C B 2 Y W x 1 Z S w y N X 0 m c X V v d D s s J n F 1 b 3 Q 7 U 2 V j d G l v b j E v Z G F 0 Y V 9 j b G 9 1 Z C 9 B d X R v U m V t b 3 Z l Z E N v b H V t b n M x L n t E b 3 N p b m c g d G l t Z S A s I G F j d H V h b C B 2 Y W x 1 Z S w y N n 0 m c X V v d D s s J n F 1 b 3 Q 7 U 2 V j d G l v b j E v Z G F 0 Y V 9 j b G 9 1 Z C 9 B d X R v U m V t b 3 Z l Z E N v b H V t b n M x L n t J b m p l Y 3 R p b 2 4 g d G l t Z S A s I G F j d H V h b C B 2 Y W x 1 Z S w y N 3 0 m c X V v d D s s J n F 1 b 3 Q 7 U 2 V j d G l v b j E v Z G F 0 Y V 9 j b G 9 1 Z C 9 B d X R v U m V t b 3 Z l Z E N v b H V t b n M x L n t W Y X J p Y W J s Z S B p b m p l Y 3 R p b 2 4 g d G l t Z S w g Y W N 0 d W F s I H Z h b H V l L D I 4 f S Z x d W 9 0 O y w m c X V v d D t T Z W N 0 a W 9 u M S 9 k Y X R h X 2 N s b 3 V k L 0 F 1 d G 9 S Z W 1 v d m V k Q 2 9 s d W 1 u c z E u e 0 1 v d W x k I H B y b 3 R l Y 3 R p b 2 4 g d G l t Z S w g Y W N 0 d W F s I H Z h b H V l L D I 5 f S Z x d W 9 0 O y w m c X V v d D t T Z W N 0 a W 9 u M S 9 k Y X R h X 2 N s b 3 V k L 0 F 1 d G 9 S Z W 1 v d m V k Q 2 9 s d W 1 u c z E u e 1 R l b X B l c m F 0 d X J l I G 9 m I G Z l Z W Q g e W 9 r Z S w g Y W N 0 d W F s I H Z h b H V l L D M w f S Z x d W 9 0 O y w m c X V v d D t T Z W N 0 a W 9 u M S 9 k Y X R h X 2 N s b 3 V k L 0 F 1 d G 9 S Z W 1 v d m V k Q 2 9 s d W 1 u c z E u e 0 1 h d G V y a W F s I G N 1 c 2 h p b 2 4 g L C B h Y 3 R 1 Y W w g d m F s d W U s M z F 9 J n F 1 b 3 Q 7 L C Z x d W 9 0 O 1 N l Y 3 R p b 2 4 x L 2 R h d G F f Y 2 x v d W Q v Q X V 0 b 1 J l b W 9 2 Z W R D b 2 x 1 b W 5 z M S 5 7 U 3 d p d G N o L W 9 2 Z X I g d m 9 s d W 1 l L C B h Y 3 R 1 Y W w g d m F s d W U s M z J 9 J n F 1 b 3 Q 7 L C Z x d W 9 0 O 1 N l Y 3 R p b 2 4 x L 2 R h d G F f Y 2 x v d W Q v Q X V 0 b 1 J l b W 9 2 Z W R D b 2 x 1 b W 5 z M S 5 7 Q 3 l s a W 5 k Z X I g a G V h d G l u Z y B 6 b 2 5 l I D U s I G F j d H V h b C B 2 Y W x 1 Z S w z M 3 0 m c X V v d D s s J n F 1 b 3 Q 7 U 2 V j d G l v b j E v Z G F 0 Y V 9 j b G 9 1 Z C 9 B d X R v U m V t b 3 Z l Z E N v b H V t b n M x L n t 0 Z W 1 w U 2 V 0 V m F s d W U s M z R 9 J n F 1 b 3 Q 7 L C Z x d W 9 0 O 1 N l Y 3 R p b 2 4 x L 2 R h d G F f Y 2 x v d W Q v Q X V 0 b 1 J l b W 9 2 Z W R D b 2 x 1 b W 5 z M S 5 7 d G V t c E F j d H V h b F Z h b H V l L D M 1 f S Z x d W 9 0 O y w m c X V v d D t T Z W N 0 a W 9 u M S 9 k Y X R h X 2 N s b 3 V k L 0 F 1 d G 9 S Z W 1 v d m V k Q 2 9 s d W 1 u c z E u e 3 R l b X B N Y W l u T G l u Z S w z N n 0 m c X V v d D s s J n F 1 b 3 Q 7 U 2 V j d G l v b j E v Z G F 0 Y V 9 j b G 9 1 Z C 9 B d X R v U m V t b 3 Z l Z E N v b H V t b n M x L n t 0 Z W 1 w U m V 0 d X J u T G l u Z S w z N 3 0 m c X V v d D s s J n F 1 b 3 Q 7 U 2 V j d G l v b j E v Z G F 0 Y V 9 j b G 9 1 Z C 9 B d X R v U m V t b 3 Z l Z E N v b H V t b n M x L n t T T F B U a H J l c 2 h v b G R Q b 3 N 0 R 2 F 0 Z S w z O H 0 m c X V v d D s s J n F 1 b 3 Q 7 U 2 V j d G l v b j E v Z G F 0 Y V 9 j b G 9 1 Z C 9 B d X R v U m V t b 3 Z l Z E N v b H V t b n M x L n t T T F B U a H J l c 2 h v b G R F b m R P Z k Z p b G w s M z l 9 J n F 1 b 3 Q 7 L C Z x d W 9 0 O 1 N l Y 3 R p b 2 4 x L 2 R h d G F f Y 2 x v d W Q v Q X V 0 b 1 J l b W 9 2 Z W R D b 2 x 1 b W 5 z M S 5 7 V G V t c G V y Y X R 1 c m V f T W V h c 3 V y Z V N 0 Y X J 0 R W 5 k T 2 Z G a W x s L D Q w f S Z x d W 9 0 O y w m c X V v d D t T Z W N 0 a W 9 u M S 9 k Y X R h X 2 N s b 3 V k L 0 F 1 d G 9 S Z W 1 v d m V k Q 2 9 s d W 1 u c z E u e 1 R l b X B l c m F 0 d X J l X 0 9 2 Z X J h b G x N Y X h p b X V t R W 5 k T 2 Z G a W x s L D Q x f S Z x d W 9 0 O y w m c X V v d D t T Z W N 0 a W 9 u M S 9 k Y X R h X 2 N s b 3 V k L 0 F 1 d G 9 S Z W 1 v d m V k Q 2 9 s d W 1 u c z E u e 1 R l b X B l c m F 0 d X J l X 0 9 2 Z X J h b G x N Y X h p b X V t V G l t Z U V u Z E 9 m R m l s b C w 0 M n 0 m c X V v d D s s J n F 1 b 3 Q 7 U 2 V j d G l v b j E v Z G F 0 Y V 9 j b G 9 1 Z C 9 B d X R v U m V t b 3 Z l Z E N v b H V t b n M x L n t N Y X h p b X V t U H J l c 3 N 1 c m V Q b 3 N 0 R 2 F 0 Z S w 0 M 3 0 m c X V v d D s s J n F 1 b 3 Q 7 U 2 V j d G l v b j E v Z G F 0 Y V 9 j b G 9 1 Z C 9 B d X R v U m V t b 3 Z l Z E N v b H V t b n M x L n t N Y X h p b X V t U H J l c 3 N 1 c m V F b m R P Z k Z p b G w s N D R 9 J n F 1 b 3 Q 7 L C Z x d W 9 0 O 1 N l Y 3 R p b 2 4 x L 2 R h d G F f Y 2 x v d W Q v Q X V 0 b 1 J l b W 9 2 Z W R D b 2 x 1 b W 5 z M S 5 7 T W F 4 a W 1 1 b V B y Z X N z d X J l V G l t Z V B v c 3 R H Y X R l L D Q 1 f S Z x d W 9 0 O y w m c X V v d D t T Z W N 0 a W 9 u M S 9 k Y X R h X 2 N s b 3 V k L 0 F 1 d G 9 S Z W 1 v d m V k Q 2 9 s d W 1 u c z E u e 0 1 h e G l t d W 1 Q c m V z c 3 V y Z V R p b W V F b m R P Z k Z p b G w s N D Z 9 J n F 1 b 3 Q 7 L C Z x d W 9 0 O 1 N l Y 3 R p b 2 4 x L 2 R h d G F f Y 2 x v d W Q v Q X V 0 b 1 J l b W 9 2 Z W R D b 2 x 1 b W 5 z M S 5 7 S W 5 0 Z W d y Y W x f Q 3 l j b G V T d G F y d E N 5 Y 2 x l R W 5 k U G 9 z d E d h d G U s N D d 9 J n F 1 b 3 Q 7 L C Z x d W 9 0 O 1 N l Y 3 R p b 2 4 x L 2 R h d G F f Y 2 x v d W Q v Q X V 0 b 1 J l b W 9 2 Z W R D b 2 x 1 b W 5 z M S 5 7 S W 5 0 Z W d y Y W x f Q 3 l j b G V T d G F y d E N 5 Y 2 x l R W 5 k R W 5 k T 2 Z G a W x s L D Q 4 f S Z x d W 9 0 O y w m c X V v d D t T Z W N 0 a W 9 u M S 9 k Y X R h X 2 N s b 3 V k L 0 F 1 d G 9 S Z W 1 v d m V k Q 2 9 s d W 1 u c z E u e 0 l u d G V n c m F s X 0 N 5 Y 2 x l U 3 R h c n R N Y X h W Y W x 1 Z V B v c 3 R H Y X R l L D Q 5 f S Z x d W 9 0 O y w m c X V v d D t T Z W N 0 a W 9 u M S 9 k Y X R h X 2 N s b 3 V k L 0 F 1 d G 9 S Z W 1 v d m V k Q 2 9 s d W 1 u c z E u e 0 l u d G V n c m F s X 0 N 5 Y 2 x l U 3 R h c n R N Y X h W Y W x 1 Z U V u Z E 9 m R m l s b C w 1 M H 0 m c X V v d D s s J n F 1 b 3 Q 7 U 2 V j d G l v b j E v Z G F 0 Y V 9 j b G 9 1 Z C 9 B d X R v U m V t b 3 Z l Z E N v b H V t b n M x L n t J b n R l Z 3 J h b F 9 N Y X h W Y W x 1 Z U N 5 Y 2 x l R W 5 k U G 9 z d E d h d G U s N T F 9 J n F 1 b 3 Q 7 L C Z x d W 9 0 O 1 N l Y 3 R p b 2 4 x L 2 R h d G F f Y 2 x v d W Q v Q X V 0 b 1 J l b W 9 2 Z W R D b 2 x 1 b W 5 z M S 5 7 S W 5 0 Z W d y Y W x f T W F 4 V m F s d W V D e W N s Z U V u Z E V u Z E 9 m R m l s b C w 1 M n 0 m c X V v d D s s J n F 1 b 3 Q 7 U 2 V j d G l v b j E v Z G F 0 Y V 9 j b G 9 1 Z C 9 B d X R v U m V t b 3 Z l Z E N v b H V t b n M x L n t E Z W x 0 Y V R p b W V Q b 3 N 0 R 2 F 0 Z S w 1 M 3 0 m c X V v d D s s J n F 1 b 3 Q 7 U 2 V j d G l v b j E v Z G F 0 Y V 9 j b G 9 1 Z C 9 B d X R v U m V t b 3 Z l Z E N v b H V t b n M x L n t E Z W x 0 Y V R p b W V F b m R P Z k Z p b G w s N T R 9 J n F 1 b 3 Q 7 L C Z x d W 9 0 O 1 N l Y 3 R p b 2 4 x L 2 R h d G F f Y 2 x v d W Q v Q X V 0 b 1 J l b W 9 2 Z W R D b 2 x 1 b W 5 z M S 5 7 Q 2 9 s d W 1 u M S w 1 N X 0 m c X V v d D s s J n F 1 b 3 Q 7 U 2 V j d G l v b j E v Z G F 0 Y V 9 j b G 9 1 Z C 9 B d X R v U m V t b 3 Z l Z E N v b H V t b n M x L n t R U l 9 k Y X R h L D U 2 f S Z x d W 9 0 O y w m c X V v d D t T Z W N 0 a W 9 u M S 9 k Y X R h X 2 N s b 3 V k L 0 F 1 d G 9 S Z W 1 v d m V k Q 2 9 s d W 1 u c z E u e 1 F S X 1 B y b 2 R 1 Y 3 R f S U Q s N T d 9 J n F 1 b 3 Q 7 L C Z x d W 9 0 O 1 N l Y 3 R p b 2 4 x L 2 R h d G F f Y 2 x v d W Q v Q X V 0 b 1 J l b W 9 2 Z W R D b 2 x 1 b W 5 z M S 5 7 U V J f U m V h Z F 9 E Y X R h X 0 x l b m d 0 a C w 1 O H 0 m c X V v d D s s J n F 1 b 3 Q 7 U 2 V j d G l v b j E v Z G F 0 Y V 9 j b G 9 1 Z C 9 B d X R v U m V t b 3 Z l Z E N v b H V t b n M x L n t R U l 9 Q b 3 N p d G l v b l 9 Y L D U 5 f S Z x d W 9 0 O y w m c X V v d D t T Z W N 0 a W 9 u M S 9 k Y X R h X 2 N s b 3 V k L 0 F 1 d G 9 S Z W 1 v d m V k Q 2 9 s d W 1 u c z E u e 1 F S X 1 B v c 2 l 0 a W 9 u X 1 k s N j B 9 J n F 1 b 3 Q 7 L C Z x d W 9 0 O 1 N l Y 3 R p b 2 4 x L 2 R h d G F f Y 2 x v d W Q v Q X V 0 b 1 J l b W 9 2 Z W R D b 2 x 1 b W 5 z M S 5 7 U V J f R G V 0 Z W N 0 Z W R f Q W 5 n b G U s N j F 9 J n F 1 b 3 Q 7 L C Z x d W 9 0 O 1 N l Y 3 R p b 2 4 x L 2 R h d G F f Y 2 x v d W Q v Q X V 0 b 1 J l b W 9 2 Z W R D b 2 x 1 b W 5 z M S 5 7 U V J f R G V 0 Z W N 0 Z W R f Q 2 9 k Z V 9 S Z X N v b H V 0 a W 9 u L D Y y f S Z x d W 9 0 O y w m c X V v d D t T Z W N 0 a W 9 u M S 9 k Y X R h X 2 N s b 3 V k L 0 F 1 d G 9 S Z W 1 v d m V k Q 2 9 s d W 1 u c z E u e 0 N v Z G V f Q W 5 n b G U s N j N 9 J n F 1 b 3 Q 7 L C Z x d W 9 0 O 1 N l Y 3 R p b 2 4 x L 2 R h d G F f Y 2 x v d W Q v Q X V 0 b 1 J l b W 9 2 Z W R D b 2 x 1 b W 5 z M S 5 7 R W R n Z V 9 X a W R 0 a C w 2 N H 0 m c X V v d D s s J n F 1 b 3 Q 7 U 2 V j d G l v b j E v Z G F 0 Y V 9 j b G 9 1 Z C 9 B d X R v U m V t b 3 Z l Z E N v b H V t b n M x L n t Q b 3 N p d G l v b l 9 Y L D Y 1 f S Z x d W 9 0 O y w m c X V v d D t T Z W N 0 a W 9 u M S 9 k Y X R h X 2 N s b 3 V k L 0 F 1 d G 9 S Z W 1 v d m V k Q 2 9 s d W 1 u c z E u e 1 B v c 2 l 0 a W 9 u X 1 k s N j Z 9 J n F 1 b 3 Q 7 L C Z x d W 9 0 O 1 N l Y 3 R p b 2 4 x L 2 R h d G F f Y 2 x v d W Q v Q X V 0 b 1 J l b W 9 2 Z W R D b 2 x 1 b W 5 z M S 5 7 Q W 5 n b G U s N j d 9 J n F 1 b 3 Q 7 L C Z x d W 9 0 O 1 N l Y 3 R p b 2 4 x L 2 R h d G F f Y 2 x v d W Q v Q X V 0 b 1 J l b W 9 2 Z W R D b 2 x 1 b W 5 z M S 5 7 T W F 0 Y 2 h f J S w 2 O H 0 m c X V v d D s s J n F 1 b 3 Q 7 U 2 V j d G l v b j E v Z G F 0 Y V 9 j b G 9 1 Z C 9 B d X R v U m V t b 3 Z l Z E N v b H V t b n M x L n t Q Y X R 0 Z X J u X 1 N j Y W x l L D Y 5 f S Z x d W 9 0 O y w m c X V v d D t T Z W N 0 a W 9 u M S 9 k Y X R h X 2 N s b 3 V k L 0 F 1 d G 9 S Z W 1 v d m V k Q 2 9 s d W 1 u c z E u e 1 d p Z H R o L D c w f S Z x d W 9 0 O y w m c X V v d D t T Z W N 0 a W 9 u M S 9 k Y X R h X 2 N s b 3 V k L 0 F 1 d G 9 S Z W 1 v d m V k Q 2 9 s d W 1 u c z E u e 0 x l b m d 0 a C w 3 M X 0 m c X V v d D s s J n F 1 b 3 Q 7 U 2 V j d G l v b j E v Z G F 0 Y V 9 j b G 9 1 Z C 9 B d X R v U m V t b 3 Z l Z E N v b H V t b n M x L n t B b m 9 t Y W x 5 X 1 N j b 3 J l X 1 R l e H R 1 c m U s N z J 9 J n F 1 b 3 Q 7 L C Z x d W 9 0 O 1 N l Y 3 R p b 2 4 x L 2 R h d G F f Y 2 x v d W Q v Q X V 0 b 1 J l b W 9 2 Z W R D b 2 x 1 b W 5 z M S 5 7 Q W 5 v b W F s e V 9 U Z X h 0 d X J l X 0 p 1 Z G d t Z W 5 0 L D c z f S Z x d W 9 0 O y w m c X V v d D t T Z W N 0 a W 9 u M S 9 k Y X R h X 2 N s b 3 V k L 0 F 1 d G 9 S Z W 1 v d m V k Q 2 9 s d W 1 u c z E u e 0 F u b 2 1 h b H l f V G V 4 d H V y Z V 9 U a H J l c 2 h v b G Q s N z R 9 J n F 1 b 3 Q 7 L C Z x d W 9 0 O 1 N l Y 3 R p b 2 4 x L 2 R h d G F f Y 2 x v d W Q v Q X V 0 b 1 J l b W 9 2 Z W R D b 2 x 1 b W 5 z M S 5 7 Q W 5 v b W F s e V 9 T Y 2 9 y Z V 9 T a G F w Z S w 3 N X 0 m c X V v d D s s J n F 1 b 3 Q 7 U 2 V j d G l v b j E v Z G F 0 Y V 9 j b G 9 1 Z C 9 B d X R v U m V t b 3 Z l Z E N v b H V t b n M x L n t B b m 9 t Y W x 5 X 1 N o Y X B l X 0 p 1 Z G d t Z W 5 0 L D c 2 f S Z x d W 9 0 O y w m c X V v d D t T Z W N 0 a W 9 u M S 9 k Y X R h X 2 N s b 3 V k L 0 F 1 d G 9 S Z W 1 v d m V k Q 2 9 s d W 1 u c z E u e 0 F u b 2 1 h b H l f U 2 h h c G V f V G h y Z X N o b 2 x k L D c 3 f S Z x d W 9 0 O 1 0 s J n F 1 b 3 Q 7 U m V s Y X R p b 2 5 z a G l w S W 5 m b y Z x d W 9 0 O z p b X X 0 i I C 8 + P C 9 T d G F i b G V F b n R y a W V z P j w v S X R l b T 4 8 S X R l b T 4 8 S X R l b U x v Y 2 F 0 a W 9 u P j x J d G V t V H l w Z T 5 G b 3 J t d W x h P C 9 J d G V t V H l w Z T 4 8 S X R l b V B h d G g + U 2 V j d G l v b j E v Z G F 0 Y V 9 j b G 9 1 Z C 9 T b 3 V y Y 2 U 8 L 0 l 0 Z W 1 Q Y X R o P j w v S X R l b U x v Y 2 F 0 a W 9 u P j x T d G F i b G V F b n R y a W V z I C 8 + P C 9 J d G V t P j x J d G V t P j x J d G V t T G 9 j Y X R p b 2 4 + P E l 0 Z W 1 U e X B l P k Z v c m 1 1 b G E 8 L 0 l 0 Z W 1 U e X B l P j x J d G V t U G F 0 a D 5 T Z W N 0 a W 9 u M S 9 k Y X R h X 2 N s b 3 V k L 1 B y b 2 1 v d G V k J T I w S G V h Z G V y c z w v S X R l b V B h d G g + P C 9 J d G V t T G 9 j Y X R p b 2 4 + P F N 0 Y W J s Z U V u d H J p Z X M g L z 4 8 L 0 l 0 Z W 0 + P E l 0 Z W 0 + P E l 0 Z W 1 M b 2 N h d G l v b j 4 8 S X R l b V R 5 c G U + R m 9 y b X V s Y T w v S X R l b V R 5 c G U + P E l 0 Z W 1 Q Y X R o P l N l Y 3 R p b 2 4 x L 2 R h d G F f Y 2 x v d W Q v Q 2 h h b m d l Z C U y M F R 5 c G U 8 L 0 l 0 Z W 1 Q Y X R o P j w v S X R l b U x v Y 2 F 0 a W 9 u P j x T d G F i b G V F b n R y a W V z I C 8 + P C 9 J d G V t P j w v S X R l b X M + P C 9 M b 2 N h b F B h Y 2 t h Z 2 V N Z X R h Z G F 0 Y U Z p b G U + F g A A A F B L B Q Y A A A A A A A A A A A A A A A A A A A A A A A A m A Q A A A Q A A A N C M n d 8 B F d E R j H o A w E / C l + s B A A A A Z p g R / n o g t E O G L q O 2 2 R O S Y w A A A A A C A A A A A A A Q Z g A A A A E A A C A A A A D V Q R k 5 p u A Q l 8 H 8 I g A + 9 k t N 8 W 7 r e Q g J t I S K i Q s V X x x v I A A A A A A O g A A A A A I A A C A A A A D I s Y p p C l 6 0 u F e u b c m j / t u G y T 6 I D V A e j s a D / T G + l 9 V x r 1 A A A A B + 8 F x j g W 1 G M T M l Q c 2 j n f v O M z o s i j 8 4 c + j J v L S 3 D 0 V W a N W u y U M G A 8 Q 5 6 Q U E y 8 y l 7 a Y a X a b / a f B l k E P g y 5 I Y C 4 R T 7 E M l 7 V p q R g N w K y Z r J t Y 6 J U A A A A B D s O P F g 9 Z p W q y n A r I p 2 Y v V D a 1 c d z 1 V w B a J + j 3 J h 9 N y 3 n i e U r Z u r q d k V Q M a B D e M 9 c 4 G 8 0 r F j a a o 7 q x f O 4 9 e / 3 P a < / D a t a M a s h u p > 
</file>

<file path=customXml/itemProps1.xml><?xml version="1.0" encoding="utf-8"?>
<ds:datastoreItem xmlns:ds="http://schemas.openxmlformats.org/officeDocument/2006/customXml" ds:itemID="{379AA6CA-6F9D-4CEE-87E2-05D2F552A4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stats</vt:lpstr>
      <vt:lpstr>Data explanation</vt:lpstr>
      <vt:lpstr>Raw_data+manual_check</vt:lpstr>
      <vt:lpstr>+sort</vt:lpstr>
      <vt:lpstr>+filter</vt:lpstr>
      <vt:lpstr>for_pretty_charts</vt:lpstr>
      <vt:lpstr>manual_check_maarten</vt:lpstr>
      <vt:lpstr>data_localhost</vt:lpstr>
      <vt:lpstr>data_cloud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Jordy Moors</dc:creator>
  <cp:lastModifiedBy>Lorenzo Seghesio</cp:lastModifiedBy>
  <dcterms:created xsi:type="dcterms:W3CDTF">2024-10-09T12:52:24Z</dcterms:created>
  <dcterms:modified xsi:type="dcterms:W3CDTF">2025-04-22T07:18:38Z</dcterms:modified>
</cp:coreProperties>
</file>